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E:\MRRFEU_2021-2027\PKK 2021-2027\FI\HBOR\EnU\PROVEDBA\Dokumentacija\"/>
    </mc:Choice>
  </mc:AlternateContent>
  <xr:revisionPtr revIDLastSave="0" documentId="13_ncr:1_{4AAA4301-1891-45AF-B5E2-1BC29B243F63}" xr6:coauthVersionLast="47" xr6:coauthVersionMax="47" xr10:uidLastSave="{00000000-0000-0000-0000-000000000000}"/>
  <bookViews>
    <workbookView xWindow="-120" yWindow="-120" windowWidth="29040" windowHeight="15720" tabRatio="904" firstSheet="4" activeTab="5" xr2:uid="{5B65E5E0-33D3-4D14-BD1A-43E3AB75742A}"/>
  </bookViews>
  <sheets>
    <sheet name="Verzije" sheetId="141" state="hidden" r:id="rId1"/>
    <sheet name="List za izvještaj - KENUP" sheetId="143" state="hidden" r:id="rId2"/>
    <sheet name="3. Pomoćni - sifrarnik" sheetId="144" state="hidden" r:id="rId3"/>
    <sheet name="0. Pomocni" sheetId="145" state="hidden" r:id="rId4"/>
    <sheet name="INDUSTRIJA" sheetId="154" r:id="rId5"/>
    <sheet name="KOMERCIJALNI i USLUŽNI" sheetId="163" r:id="rId6"/>
    <sheet name="7 Pomocni - PI" sheetId="158" state="hidden" r:id="rId7"/>
    <sheet name="7 Pomocni - KUS" sheetId="159" state="hidden" r:id="rId8"/>
    <sheet name="7 pomoćne tablice" sheetId="161" state="hidden" r:id="rId9"/>
    <sheet name="7 Pojašnjenje potpore - GBER" sheetId="162" state="hidden" r:id="rId10"/>
    <sheet name="REFERENCE" sheetId="135" state="hidden" r:id="rId11"/>
    <sheet name="DRŽAVNA-P38" sheetId="133" state="hidden" r:id="rId12"/>
    <sheet name="DRŽAVNA-P38a" sheetId="137" state="hidden" r:id="rId13"/>
    <sheet name="DRŽAVNA-P41" sheetId="138" state="hidden" r:id="rId14"/>
    <sheet name="PMV" sheetId="117" state="hidden" r:id="rId15"/>
    <sheet name="(NR)DRŽAVNA-P38" sheetId="128" state="hidden" r:id="rId16"/>
    <sheet name="(NR)DRŽAVNA-P38a" sheetId="139" state="hidden" r:id="rId17"/>
    <sheet name="(NR)DRŽAVNA-P41" sheetId="140" state="hidden" r:id="rId18"/>
    <sheet name="(NR)PMV" sheetId="129" state="hidden" r:id="rId19"/>
    <sheet name="OP" sheetId="115" state="hidden" r:id="rId20"/>
    <sheet name="BROJ RATA" sheetId="116" state="hidden" r:id="rId21"/>
  </sheets>
  <definedNames>
    <definedName name="_563_5__Fond_za_profesionalnu_rehabilitaciju_i_zapošljavanje_osoba_s_invaliditetom__FPRZOI" localSheetId="1">Davatelji</definedName>
    <definedName name="_563_5__Fond_za_profesionalnu_rehabilitaciju_i_zapošljavanje_osoba_s_invaliditetom__FPRZOI">Davatelji</definedName>
    <definedName name="_xlnm._FilterDatabase" localSheetId="3" hidden="1">'0. Pomocni'!$A$11:$K$989</definedName>
    <definedName name="_xlnm._FilterDatabase" localSheetId="2" hidden="1">'3. Pomoćni - sifrarnik'!$C$1:$S$1</definedName>
    <definedName name="_xlnm._FilterDatabase" localSheetId="4" hidden="1">INDUSTRIJA!$B$6:$P$18</definedName>
    <definedName name="_xlnm._FilterDatabase" localSheetId="10" hidden="1">REFERENCE!$Q$12:$AC$18</definedName>
    <definedName name="ALLOC_TYPE">#REF!</definedName>
    <definedName name="anuitet_tip">#REF!</definedName>
    <definedName name="DANE" localSheetId="1">#REF!</definedName>
    <definedName name="DANE" localSheetId="0">#REF!</definedName>
    <definedName name="DANE">'0. Pomocni'!$T$2:$T$3</definedName>
    <definedName name="DANE2" localSheetId="1">#REF!</definedName>
    <definedName name="DANE2">'0. Pomocni'!#REF!</definedName>
    <definedName name="DANE3" localSheetId="1">#REF!</definedName>
    <definedName name="DANE3" localSheetId="0">#REF!</definedName>
    <definedName name="DANE3">'0. Pomocni'!$T$5:$T$7</definedName>
    <definedName name="DANIGOD">#REF!</definedName>
    <definedName name="Davatelji">#REF!</definedName>
    <definedName name="Davatelji1">#REF!</definedName>
    <definedName name="godine">#REF!</definedName>
    <definedName name="HNB">REFERENCE!$AB$12:$AB$15</definedName>
    <definedName name="indsektor">REFERENCE!$X$39:$Y$39</definedName>
    <definedName name="Informiranje" localSheetId="1">#REF!</definedName>
    <definedName name="Informiranje" localSheetId="0">#REF!</definedName>
    <definedName name="Informiranje">'0. Pomocni'!#REF!</definedName>
    <definedName name="Instrumenti">#REF!</definedName>
    <definedName name="INVOLVEMENT">#REF!</definedName>
    <definedName name="Jadranska">#REF!</definedName>
    <definedName name="kolateral_LGD">#REF!</definedName>
    <definedName name="KOLATERALIZACIJA">#REF!</definedName>
    <definedName name="Kontinentalna">#REF!</definedName>
    <definedName name="KS">#REF!</definedName>
    <definedName name="LGD">#REF!</definedName>
    <definedName name="LGD_popis">#REF!</definedName>
    <definedName name="Lokacija" localSheetId="1">#REF!</definedName>
    <definedName name="Lokacija">'0. Pomocni'!$X$2:$X$3</definedName>
    <definedName name="MALIP">REFERENCE!$X$45:$X$48</definedName>
    <definedName name="MALIU">REFERENCE!$X$50:$X$53</definedName>
    <definedName name="MALOP">#REF!</definedName>
    <definedName name="MALOS">#REF!</definedName>
    <definedName name="MIP">#REF!</definedName>
    <definedName name="Način_obračuna">REFERENCE!$AE$5:$AE$8</definedName>
    <definedName name="način_otplate">#REF!</definedName>
    <definedName name="Namjena" localSheetId="0">#REF!</definedName>
    <definedName name="Namjena">'0. Pomocni'!$M$1:$M$8</definedName>
    <definedName name="Neto_iznos_____________iznos_državne_potpore">#REF!</definedName>
    <definedName name="NKD">'0. Pomocni'!$E$12:$E$1079</definedName>
    <definedName name="obracun">#REF!</definedName>
    <definedName name="Ocjena">REFERENCE!$AC$12:$AC$17</definedName>
    <definedName name="odabir">#REF!</definedName>
    <definedName name="OK">#REF!</definedName>
    <definedName name="Otplata">REFERENCE!$S$5:$S$8</definedName>
    <definedName name="PME_TEXT">#REF!</definedName>
    <definedName name="PME_TEXT_MID">#REF!</definedName>
    <definedName name="PME_TEXT_STD">#REF!</definedName>
    <definedName name="podmjere">#REF!</definedName>
    <definedName name="pokretnine">#REF!</definedName>
    <definedName name="potpore">REFERENCE!$AB$5:$AB$6</definedName>
    <definedName name="Potpore2" localSheetId="1">#REF!</definedName>
    <definedName name="Potpore2" localSheetId="0">#REF!</definedName>
    <definedName name="Potpore2">'0. Pomocni'!$AA$2:$AA$4</definedName>
    <definedName name="_xlnm.Print_Area" localSheetId="15">'(NR)DRŽAVNA-P38'!$B$1:$S$700</definedName>
    <definedName name="_xlnm.Print_Area" localSheetId="16">'(NR)DRŽAVNA-P38a'!$B$1:$S$700</definedName>
    <definedName name="_xlnm.Print_Area" localSheetId="17">'(NR)DRŽAVNA-P41'!$B$1:$S$700</definedName>
    <definedName name="_xlnm.Print_Area" localSheetId="18">'(NR)PMV'!$B$1:$S$700</definedName>
    <definedName name="_xlnm.Print_Area" localSheetId="11">'DRŽAVNA-P38'!$B$1:$R$700</definedName>
    <definedName name="_xlnm.Print_Area" localSheetId="12">'DRŽAVNA-P38a'!$B$1:$R$700</definedName>
    <definedName name="_xlnm.Print_Area" localSheetId="13">'DRŽAVNA-P41'!$B$1:$R$700</definedName>
    <definedName name="_xlnm.Print_Area" localSheetId="4">INDUSTRIJA!$B$2:$P$78</definedName>
    <definedName name="_xlnm.Print_Area" localSheetId="19">OP!$B$1:$R$700</definedName>
    <definedName name="_xlnm.Print_Area" localSheetId="14">PMV!$B$1:$R$700</definedName>
    <definedName name="PRODUCT_TEXT">#REF!</definedName>
    <definedName name="Proizvodna_industrija">REFERENCE!$Y$39</definedName>
    <definedName name="PURPOSE_TEXT">#REF!</definedName>
    <definedName name="QUOTA_TEXT">#REF!</definedName>
    <definedName name="RANG">#REF!</definedName>
    <definedName name="RH" localSheetId="1">#REF!</definedName>
    <definedName name="RH">'0. Pomocni'!#REF!</definedName>
    <definedName name="SectorName">#REF!</definedName>
    <definedName name="SPV" localSheetId="1">#REF!</definedName>
    <definedName name="SPV">'0. Pomocni'!#REF!</definedName>
    <definedName name="SrednjiP">'0. Pomocni'!$BW$4:$BW$7</definedName>
    <definedName name="SrednjiU">'0. Pomocni'!$BW$9:$BW$12</definedName>
    <definedName name="STATUSPOTPORE" localSheetId="1">#REF!</definedName>
    <definedName name="STATUSPOTPORE" localSheetId="0">#REF!</definedName>
    <definedName name="STATUSPOTPORE">'0. Pomocni'!$AB$2:$AB$3</definedName>
    <definedName name="SupportGoalName">#REF!</definedName>
    <definedName name="test">#REF!</definedName>
    <definedName name="VALUTA">#REF!</definedName>
    <definedName name="valuta_prihodaktiva">#REF!</definedName>
    <definedName name="VELIKIP">REFERENCE!$Y$45:$Y$48</definedName>
    <definedName name="VELIKIU">REFERENCE!$Y$50:$Y$53</definedName>
    <definedName name="VELIKOP">#REF!</definedName>
    <definedName name="VELIKOS">#REF!</definedName>
    <definedName name="vertex42_copyright" hidden="1">"© 2009-2017 Vertex42 LLC"</definedName>
    <definedName name="vertex42_id" hidden="1">"annuity-calculator.xlsx"</definedName>
    <definedName name="vertex42_title" hidden="1">"Annuity Calculator"</definedName>
    <definedName name="VPU">#REF!</definedName>
    <definedName name="Vrsta">#REF!</definedName>
    <definedName name="YES_NO">#REF!</definedName>
    <definedName name="Zupanije">#REF!</definedName>
    <definedName name="Županije" localSheetId="1">#REF!</definedName>
    <definedName name="Županije" localSheetId="0">#REF!</definedName>
    <definedName name="Županij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28" i="154" l="1"/>
  <c r="P29" i="154"/>
  <c r="P30" i="154"/>
  <c r="P31" i="154"/>
  <c r="P32" i="154"/>
  <c r="P33" i="154"/>
  <c r="P34" i="154"/>
  <c r="P11" i="154" l="1"/>
  <c r="P12" i="154"/>
  <c r="P13" i="154"/>
  <c r="P14" i="154"/>
  <c r="P15" i="154"/>
  <c r="P16" i="154"/>
  <c r="P17" i="154"/>
  <c r="P10" i="154"/>
  <c r="P27" i="154"/>
  <c r="P11" i="163"/>
  <c r="P12" i="163"/>
  <c r="P13" i="163"/>
  <c r="P14" i="163"/>
  <c r="P15" i="163"/>
  <c r="P16" i="163"/>
  <c r="P17" i="163"/>
  <c r="P10" i="163"/>
  <c r="M12" i="163"/>
  <c r="M13" i="163"/>
  <c r="M14" i="163"/>
  <c r="M15" i="163"/>
  <c r="M16" i="163"/>
  <c r="M17" i="163"/>
  <c r="D77" i="154"/>
  <c r="H49" i="154" s="1"/>
  <c r="D67" i="154"/>
  <c r="H43" i="154" s="1"/>
  <c r="K18" i="154" l="1"/>
  <c r="R28" i="154"/>
  <c r="R29" i="154"/>
  <c r="R30" i="154"/>
  <c r="R31" i="154"/>
  <c r="R32" i="154"/>
  <c r="R33" i="154"/>
  <c r="R34" i="154"/>
  <c r="R27" i="154"/>
  <c r="R10" i="154"/>
  <c r="N11" i="154" l="1"/>
  <c r="N12" i="154"/>
  <c r="N13" i="154"/>
  <c r="N30" i="154"/>
  <c r="N14" i="154"/>
  <c r="N15" i="154"/>
  <c r="N16" i="154"/>
  <c r="N17" i="154"/>
  <c r="N10" i="154"/>
  <c r="N32" i="154"/>
  <c r="N33" i="154"/>
  <c r="N27" i="154"/>
  <c r="N28" i="154"/>
  <c r="N34" i="154"/>
  <c r="N29" i="154"/>
  <c r="H55" i="154"/>
  <c r="N31" i="154"/>
  <c r="K35" i="154"/>
  <c r="M11" i="154"/>
  <c r="M12" i="154"/>
  <c r="M13" i="154"/>
  <c r="M14" i="154"/>
  <c r="M15" i="154"/>
  <c r="M16" i="154"/>
  <c r="M17" i="154"/>
  <c r="M10" i="154"/>
  <c r="M28" i="154"/>
  <c r="M29" i="154"/>
  <c r="M30" i="154"/>
  <c r="M31" i="154"/>
  <c r="M32" i="154"/>
  <c r="M33" i="154"/>
  <c r="M34" i="154"/>
  <c r="L35" i="154"/>
  <c r="O11" i="154"/>
  <c r="O12" i="154"/>
  <c r="O13" i="154"/>
  <c r="O14" i="154"/>
  <c r="O15" i="154"/>
  <c r="O16" i="154"/>
  <c r="O17" i="154"/>
  <c r="O10" i="154"/>
  <c r="O30" i="154"/>
  <c r="M18" i="154" l="1"/>
  <c r="M27" i="154"/>
  <c r="M35" i="154" s="1"/>
  <c r="O27" i="154"/>
  <c r="O34" i="154"/>
  <c r="O33" i="154"/>
  <c r="O32" i="154"/>
  <c r="O31" i="154"/>
  <c r="O29" i="154"/>
  <c r="O28" i="154"/>
  <c r="O35" i="154" l="1"/>
  <c r="E35" i="154" l="1"/>
  <c r="E18" i="154" l="1"/>
  <c r="L77" i="154"/>
  <c r="M77" i="154" s="1"/>
  <c r="L18" i="163" l="1"/>
  <c r="I18" i="163"/>
  <c r="J25" i="163" s="1"/>
  <c r="H18" i="163"/>
  <c r="R17" i="163"/>
  <c r="J17" i="163"/>
  <c r="R16" i="163"/>
  <c r="J16" i="163"/>
  <c r="R15" i="163"/>
  <c r="J15" i="163"/>
  <c r="R14" i="163"/>
  <c r="J14" i="163"/>
  <c r="R13" i="163"/>
  <c r="J13" i="163"/>
  <c r="R12" i="163"/>
  <c r="J12" i="163"/>
  <c r="R11" i="163"/>
  <c r="J11" i="163"/>
  <c r="R10" i="163"/>
  <c r="J10" i="163"/>
  <c r="J26" i="163" l="1"/>
  <c r="R18" i="163"/>
  <c r="J18" i="163"/>
  <c r="K40" i="163"/>
  <c r="J27" i="163" l="1"/>
  <c r="L18" i="154"/>
  <c r="J10" i="154"/>
  <c r="J11" i="154"/>
  <c r="I35" i="154"/>
  <c r="H35" i="154"/>
  <c r="H18" i="154"/>
  <c r="R14" i="154"/>
  <c r="R15" i="154"/>
  <c r="R16" i="154"/>
  <c r="R17" i="154"/>
  <c r="R11" i="154"/>
  <c r="R12" i="154"/>
  <c r="R13" i="154"/>
  <c r="D36" i="163"/>
  <c r="K18" i="163" s="1"/>
  <c r="N11" i="163" s="1"/>
  <c r="L40" i="163"/>
  <c r="M18" i="163" l="1"/>
  <c r="N17" i="163"/>
  <c r="M11" i="163"/>
  <c r="O14" i="163"/>
  <c r="O15" i="163"/>
  <c r="O16" i="163"/>
  <c r="N13" i="163"/>
  <c r="M10" i="163"/>
  <c r="N10" i="163"/>
  <c r="O11" i="163"/>
  <c r="O17" i="163"/>
  <c r="N14" i="163"/>
  <c r="H25" i="163"/>
  <c r="O12" i="163"/>
  <c r="O13" i="163"/>
  <c r="N12" i="163"/>
  <c r="O10" i="163"/>
  <c r="N15" i="163"/>
  <c r="N16" i="163"/>
  <c r="J44" i="154"/>
  <c r="J35" i="154"/>
  <c r="J49" i="154"/>
  <c r="I49" i="154" s="1"/>
  <c r="R18" i="154"/>
  <c r="F18" i="163"/>
  <c r="E18" i="163"/>
  <c r="F35" i="154"/>
  <c r="J34" i="154"/>
  <c r="J33" i="154"/>
  <c r="J32" i="154"/>
  <c r="J31" i="154"/>
  <c r="J30" i="154"/>
  <c r="J29" i="154"/>
  <c r="J28" i="154"/>
  <c r="J27" i="154"/>
  <c r="J12" i="154"/>
  <c r="J13" i="154"/>
  <c r="J14" i="154"/>
  <c r="J15" i="154"/>
  <c r="J16" i="154"/>
  <c r="J17" i="154"/>
  <c r="O18" i="163" l="1"/>
  <c r="I25" i="163"/>
  <c r="K26" i="163"/>
  <c r="J50" i="154"/>
  <c r="K50" i="154" s="1"/>
  <c r="O18" i="154"/>
  <c r="R35" i="154"/>
  <c r="J56" i="154" l="1"/>
  <c r="I18" i="154"/>
  <c r="J43" i="154" s="1"/>
  <c r="K44" i="154" l="1"/>
  <c r="I43" i="154"/>
  <c r="J55" i="154"/>
  <c r="I55" i="154" s="1"/>
  <c r="J18" i="154"/>
  <c r="J57" i="154" l="1"/>
  <c r="C42" i="161"/>
  <c r="D42" i="161" s="1"/>
  <c r="E42" i="161"/>
  <c r="K969" i="135" l="1"/>
  <c r="K968" i="135"/>
  <c r="K967" i="135"/>
  <c r="K966" i="135"/>
  <c r="K965" i="135"/>
  <c r="K816" i="135"/>
  <c r="K815" i="135"/>
  <c r="K814" i="135"/>
  <c r="K813" i="135"/>
  <c r="K812" i="135"/>
  <c r="K811" i="135"/>
  <c r="K810" i="135"/>
  <c r="K809" i="135"/>
  <c r="K808" i="135"/>
  <c r="K807" i="135"/>
  <c r="K806" i="135"/>
  <c r="K730" i="135"/>
  <c r="K729" i="135"/>
  <c r="K728" i="135"/>
  <c r="K727" i="135"/>
  <c r="K726" i="135"/>
  <c r="K724" i="135"/>
  <c r="K723" i="135"/>
  <c r="K722" i="135"/>
  <c r="K721" i="135"/>
  <c r="K720" i="135"/>
  <c r="K719" i="135"/>
  <c r="K718" i="135"/>
  <c r="K717" i="135"/>
  <c r="K716" i="135"/>
  <c r="K715" i="135"/>
  <c r="K714" i="135"/>
  <c r="K713" i="135"/>
  <c r="K712" i="135"/>
  <c r="K711" i="135"/>
  <c r="K710" i="135"/>
  <c r="K709" i="135"/>
  <c r="K708" i="135"/>
  <c r="K707" i="135"/>
  <c r="K706" i="135"/>
  <c r="K705" i="135"/>
  <c r="K704" i="135"/>
  <c r="K703" i="135"/>
  <c r="K702" i="135"/>
  <c r="K701" i="135"/>
  <c r="K700" i="135"/>
  <c r="K699" i="135"/>
  <c r="K698" i="135"/>
  <c r="K697" i="135"/>
  <c r="K696" i="135"/>
  <c r="K694" i="135"/>
  <c r="K693" i="135"/>
  <c r="K692" i="135"/>
  <c r="K691" i="135"/>
  <c r="K690" i="135"/>
  <c r="K689" i="135"/>
  <c r="K688" i="135"/>
  <c r="K684" i="135"/>
  <c r="K683" i="135"/>
  <c r="K682" i="135"/>
  <c r="K681" i="135"/>
  <c r="K680" i="135"/>
  <c r="K679" i="135"/>
  <c r="K678" i="135"/>
  <c r="K677" i="135"/>
  <c r="K676" i="135"/>
  <c r="K675" i="135"/>
  <c r="K674" i="135"/>
  <c r="K673" i="135"/>
  <c r="K672" i="135"/>
  <c r="K671" i="135"/>
  <c r="K670" i="135"/>
  <c r="K669" i="135"/>
  <c r="K668" i="135"/>
  <c r="K667" i="135"/>
  <c r="K666" i="135"/>
  <c r="K665" i="135"/>
  <c r="K664" i="135"/>
  <c r="K663" i="135"/>
  <c r="K662" i="135"/>
  <c r="K661" i="135"/>
  <c r="K660" i="135"/>
  <c r="K659" i="135"/>
  <c r="K658" i="135"/>
  <c r="K657" i="135"/>
  <c r="K656" i="135"/>
  <c r="K655" i="135"/>
  <c r="K653" i="135"/>
  <c r="K652" i="135"/>
  <c r="K651" i="135"/>
  <c r="K649" i="135"/>
  <c r="K648" i="135"/>
  <c r="K647" i="135"/>
  <c r="K646" i="135"/>
  <c r="K645" i="135"/>
  <c r="K644" i="135"/>
  <c r="K643" i="135"/>
  <c r="K642" i="135"/>
  <c r="K640" i="135"/>
  <c r="K639" i="135"/>
  <c r="K638" i="135"/>
  <c r="K636" i="135"/>
  <c r="K635" i="135"/>
  <c r="K634" i="135"/>
  <c r="K633" i="135"/>
  <c r="K632" i="135"/>
  <c r="K631" i="135"/>
  <c r="K630" i="135"/>
  <c r="K628" i="135"/>
  <c r="K627" i="135"/>
  <c r="K626" i="135"/>
  <c r="K625" i="135"/>
  <c r="K624" i="135"/>
  <c r="K623" i="135"/>
  <c r="K622" i="135"/>
  <c r="K621" i="135"/>
  <c r="K620" i="135"/>
  <c r="K526" i="135"/>
  <c r="K525" i="135"/>
  <c r="K524" i="135"/>
  <c r="K523" i="135"/>
  <c r="K522" i="135"/>
  <c r="K221" i="135"/>
  <c r="K220" i="135"/>
  <c r="K219" i="135"/>
  <c r="K218" i="135"/>
  <c r="K217" i="135"/>
  <c r="K216" i="135"/>
  <c r="K215" i="135"/>
  <c r="K214" i="135"/>
  <c r="K213" i="135"/>
  <c r="K212" i="135"/>
  <c r="K211" i="135"/>
  <c r="K210" i="135"/>
  <c r="K209" i="135"/>
  <c r="K208" i="135"/>
  <c r="K207" i="135"/>
  <c r="K206" i="135"/>
  <c r="K205" i="135"/>
  <c r="K204" i="135"/>
  <c r="K203" i="135"/>
  <c r="K202" i="135"/>
  <c r="K201" i="135"/>
  <c r="K200" i="135"/>
  <c r="K199" i="135"/>
  <c r="K198" i="135"/>
  <c r="K197" i="135"/>
  <c r="K196" i="135"/>
  <c r="K195" i="135"/>
  <c r="K194" i="135"/>
  <c r="K193" i="135"/>
  <c r="K192" i="135"/>
  <c r="K191" i="135"/>
  <c r="K190" i="135"/>
  <c r="K189" i="135"/>
  <c r="K188" i="135"/>
  <c r="K187" i="135"/>
  <c r="K186" i="135"/>
  <c r="K185" i="135"/>
  <c r="K184" i="135"/>
  <c r="K183" i="135"/>
  <c r="K182" i="135"/>
  <c r="K181" i="135"/>
  <c r="K180" i="135"/>
  <c r="K179" i="135"/>
  <c r="K178" i="135"/>
  <c r="K177" i="135"/>
  <c r="K176" i="135"/>
  <c r="K175" i="135"/>
  <c r="K174" i="135"/>
  <c r="K173" i="135"/>
  <c r="K172" i="135"/>
  <c r="K171" i="135"/>
  <c r="K170" i="135"/>
  <c r="K169" i="135"/>
  <c r="K168" i="135"/>
  <c r="K167" i="135"/>
  <c r="K166" i="135"/>
  <c r="K165" i="135"/>
  <c r="K164" i="135"/>
  <c r="K163" i="135"/>
  <c r="K162" i="135"/>
  <c r="K161" i="135"/>
  <c r="AY19" i="143"/>
  <c r="AZ19" i="143" s="1"/>
  <c r="AQ19" i="143"/>
  <c r="AR19" i="143" s="1"/>
  <c r="AR28" i="143" s="1"/>
  <c r="BD19" i="143"/>
  <c r="AH19" i="143"/>
  <c r="L19" i="143"/>
  <c r="I19" i="143"/>
  <c r="H19" i="143"/>
  <c r="G19" i="143"/>
  <c r="F19" i="143"/>
  <c r="E19" i="143"/>
  <c r="C19" i="143"/>
  <c r="D19" i="143"/>
  <c r="B19" i="143"/>
  <c r="H10" i="161"/>
  <c r="E26" i="159"/>
  <c r="H20" i="159" s="1"/>
  <c r="G25" i="159"/>
  <c r="G24" i="159"/>
  <c r="G23" i="159"/>
  <c r="G22" i="159"/>
  <c r="G21" i="159"/>
  <c r="I20" i="159"/>
  <c r="G20" i="159"/>
  <c r="Y11" i="159"/>
  <c r="AB5" i="159" s="1"/>
  <c r="O11" i="159"/>
  <c r="E11" i="159"/>
  <c r="H5" i="159" s="1"/>
  <c r="AA10" i="159"/>
  <c r="Q10" i="159"/>
  <c r="G10" i="159"/>
  <c r="AA9" i="159"/>
  <c r="Q9" i="159"/>
  <c r="G9" i="159"/>
  <c r="AA8" i="159"/>
  <c r="Q8" i="159"/>
  <c r="G8" i="159"/>
  <c r="AA7" i="159"/>
  <c r="Q7" i="159"/>
  <c r="G7" i="159"/>
  <c r="AA6" i="159"/>
  <c r="Q6" i="159"/>
  <c r="G6" i="159"/>
  <c r="AC5" i="159"/>
  <c r="AA5" i="159"/>
  <c r="S5" i="159"/>
  <c r="R5" i="159"/>
  <c r="Q5" i="159"/>
  <c r="I5" i="159"/>
  <c r="G5" i="159"/>
  <c r="E26" i="158"/>
  <c r="H20" i="158" s="1"/>
  <c r="G25" i="158"/>
  <c r="G24" i="158"/>
  <c r="G23" i="158"/>
  <c r="G22" i="158"/>
  <c r="G21" i="158"/>
  <c r="G20" i="158"/>
  <c r="U11" i="158"/>
  <c r="X5" i="158" s="1"/>
  <c r="M11" i="158"/>
  <c r="P5" i="158" s="1"/>
  <c r="E11" i="158"/>
  <c r="W10" i="158"/>
  <c r="O10" i="158"/>
  <c r="G10" i="158"/>
  <c r="W9" i="158"/>
  <c r="O9" i="158"/>
  <c r="G9" i="158"/>
  <c r="W8" i="158"/>
  <c r="O8" i="158"/>
  <c r="G8" i="158"/>
  <c r="W7" i="158"/>
  <c r="O7" i="158"/>
  <c r="G7" i="158"/>
  <c r="W6" i="158"/>
  <c r="O6" i="158"/>
  <c r="G6" i="158"/>
  <c r="W5" i="158"/>
  <c r="O5" i="158"/>
  <c r="G5" i="158"/>
  <c r="BH6" i="145"/>
  <c r="AW3" i="145"/>
  <c r="BH3" i="145"/>
  <c r="F18" i="154"/>
  <c r="J125" i="145"/>
  <c r="J124" i="145"/>
  <c r="J123" i="145"/>
  <c r="J122" i="145"/>
  <c r="J121" i="145"/>
  <c r="J120" i="145"/>
  <c r="J119" i="145"/>
  <c r="J118" i="145"/>
  <c r="J117" i="145"/>
  <c r="J116" i="145"/>
  <c r="J115" i="145"/>
  <c r="J114" i="145"/>
  <c r="J113" i="145"/>
  <c r="J112" i="145"/>
  <c r="J111" i="145"/>
  <c r="J110" i="145"/>
  <c r="J109" i="145"/>
  <c r="J108" i="145"/>
  <c r="J107" i="145"/>
  <c r="J106" i="145"/>
  <c r="J105" i="145"/>
  <c r="J104" i="145"/>
  <c r="J103" i="145"/>
  <c r="J102" i="145"/>
  <c r="J101" i="145"/>
  <c r="J100" i="145"/>
  <c r="J99" i="145"/>
  <c r="J98" i="145"/>
  <c r="J97" i="145"/>
  <c r="J96" i="145"/>
  <c r="J95" i="145"/>
  <c r="J94" i="145"/>
  <c r="J93" i="145"/>
  <c r="J92" i="145"/>
  <c r="J91" i="145"/>
  <c r="J90" i="145"/>
  <c r="J89" i="145"/>
  <c r="J88" i="145"/>
  <c r="J87" i="145"/>
  <c r="J86" i="145"/>
  <c r="J85" i="145"/>
  <c r="J84" i="145"/>
  <c r="J83" i="145"/>
  <c r="J82" i="145"/>
  <c r="J81" i="145"/>
  <c r="J80" i="145"/>
  <c r="J79" i="145"/>
  <c r="J78" i="145"/>
  <c r="J77" i="145"/>
  <c r="J76" i="145"/>
  <c r="J75" i="145"/>
  <c r="J74" i="145"/>
  <c r="J73" i="145"/>
  <c r="J72" i="145"/>
  <c r="J71" i="145"/>
  <c r="J70" i="145"/>
  <c r="J69" i="145"/>
  <c r="J68" i="145"/>
  <c r="J67" i="145"/>
  <c r="J66" i="145"/>
  <c r="J65" i="145"/>
  <c r="AM62" i="145"/>
  <c r="M43" i="145"/>
  <c r="O39" i="145"/>
  <c r="N39" i="145"/>
  <c r="M39" i="145"/>
  <c r="AK20" i="145"/>
  <c r="AM20" i="145" s="1"/>
  <c r="AK19" i="145"/>
  <c r="AM19" i="145" s="1"/>
  <c r="AK18" i="145"/>
  <c r="AM18" i="145" s="1"/>
  <c r="AK17" i="145"/>
  <c r="AM17" i="145" s="1"/>
  <c r="AK16" i="145"/>
  <c r="AM16" i="145" s="1"/>
  <c r="AK15" i="145"/>
  <c r="AM15" i="145" s="1"/>
  <c r="AK14" i="145"/>
  <c r="AM14" i="145" s="1"/>
  <c r="P14" i="145"/>
  <c r="AK13" i="145"/>
  <c r="AM13" i="145" s="1"/>
  <c r="P13" i="145"/>
  <c r="P12" i="145"/>
  <c r="P9" i="145"/>
  <c r="O6" i="145" s="1"/>
  <c r="BL4" i="145"/>
  <c r="B4" i="145"/>
  <c r="C4" i="145" s="1"/>
  <c r="BL3" i="145"/>
  <c r="AU3" i="145"/>
  <c r="J712" i="145" s="1"/>
  <c r="AE3" i="145"/>
  <c r="T29" i="143"/>
  <c r="AY28" i="143"/>
  <c r="AW28" i="143"/>
  <c r="AP28" i="143"/>
  <c r="Y28" i="143"/>
  <c r="W28" i="143"/>
  <c r="V28" i="143"/>
  <c r="T28" i="143"/>
  <c r="R28" i="143"/>
  <c r="Q28" i="143"/>
  <c r="P28" i="143"/>
  <c r="AA29" i="143"/>
  <c r="G26" i="158" l="1"/>
  <c r="W11" i="158"/>
  <c r="Q11" i="159"/>
  <c r="T5" i="159" s="1"/>
  <c r="G26" i="159"/>
  <c r="J20" i="159" s="1"/>
  <c r="G11" i="159"/>
  <c r="J5" i="159" s="1"/>
  <c r="AA11" i="159"/>
  <c r="AD5" i="159" s="1"/>
  <c r="AW2" i="145"/>
  <c r="K19" i="143"/>
  <c r="J428" i="145"/>
  <c r="J570" i="145"/>
  <c r="J633" i="145"/>
  <c r="J606" i="145"/>
  <c r="J562" i="145"/>
  <c r="J608" i="145"/>
  <c r="J564" i="145"/>
  <c r="J612" i="145"/>
  <c r="J557" i="145"/>
  <c r="J426" i="145"/>
  <c r="J566" i="145"/>
  <c r="J631" i="145"/>
  <c r="J578" i="145"/>
  <c r="J583" i="145"/>
  <c r="AK24" i="145"/>
  <c r="AM24" i="145" s="1"/>
  <c r="J536" i="145"/>
  <c r="J588" i="145"/>
  <c r="J719" i="145"/>
  <c r="J429" i="145"/>
  <c r="AK22" i="145"/>
  <c r="AM22" i="145" s="1"/>
  <c r="J714" i="145"/>
  <c r="AK26" i="145"/>
  <c r="AM26" i="145" s="1"/>
  <c r="J540" i="145"/>
  <c r="J593" i="145"/>
  <c r="J720" i="145"/>
  <c r="J870" i="145"/>
  <c r="J548" i="145"/>
  <c r="J594" i="145"/>
  <c r="J549" i="145"/>
  <c r="J600" i="145"/>
  <c r="AK21" i="145"/>
  <c r="AM21" i="145" s="1"/>
  <c r="J710" i="145"/>
  <c r="J527" i="145"/>
  <c r="J550" i="145"/>
  <c r="J604" i="145"/>
  <c r="BH4" i="145"/>
  <c r="AZ28" i="143"/>
  <c r="AO28" i="143"/>
  <c r="AH28" i="143"/>
  <c r="BH7" i="145"/>
  <c r="J531" i="145"/>
  <c r="J575" i="145"/>
  <c r="J618" i="145"/>
  <c r="AK28" i="145"/>
  <c r="AM28" i="145" s="1"/>
  <c r="J534" i="145"/>
  <c r="J576" i="145"/>
  <c r="J619" i="145"/>
  <c r="J620" i="145"/>
  <c r="J626" i="145"/>
  <c r="E4" i="145"/>
  <c r="D4" i="145" s="1"/>
  <c r="AK23" i="145"/>
  <c r="AM23" i="145" s="1"/>
  <c r="AK27" i="145"/>
  <c r="AM27" i="145" s="1"/>
  <c r="J430" i="145"/>
  <c r="J538" i="145"/>
  <c r="J552" i="145"/>
  <c r="J567" i="145"/>
  <c r="J580" i="145"/>
  <c r="J595" i="145"/>
  <c r="J610" i="145"/>
  <c r="J622" i="145"/>
  <c r="J711" i="145"/>
  <c r="J872" i="145"/>
  <c r="G11" i="158"/>
  <c r="AQ28" i="143"/>
  <c r="AX28" i="143"/>
  <c r="M42" i="145"/>
  <c r="J525" i="145"/>
  <c r="J539" i="145"/>
  <c r="J555" i="145"/>
  <c r="J568" i="145"/>
  <c r="J582" i="145"/>
  <c r="J597" i="145"/>
  <c r="J611" i="145"/>
  <c r="J624" i="145"/>
  <c r="O11" i="158"/>
  <c r="AA28" i="143"/>
  <c r="J873" i="145"/>
  <c r="J717" i="145"/>
  <c r="J634" i="145"/>
  <c r="J625" i="145"/>
  <c r="J617" i="145"/>
  <c r="J609" i="145"/>
  <c r="J601" i="145"/>
  <c r="J592" i="145"/>
  <c r="J581" i="145"/>
  <c r="J573" i="145"/>
  <c r="J565" i="145"/>
  <c r="J556" i="145"/>
  <c r="J547" i="145"/>
  <c r="J537" i="145"/>
  <c r="J528" i="145"/>
  <c r="J427" i="145"/>
  <c r="J871" i="145"/>
  <c r="J715" i="145"/>
  <c r="J632" i="145"/>
  <c r="J623" i="145"/>
  <c r="J615" i="145"/>
  <c r="J607" i="145"/>
  <c r="J598" i="145"/>
  <c r="J587" i="145"/>
  <c r="J579" i="145"/>
  <c r="J571" i="145"/>
  <c r="J563" i="145"/>
  <c r="J553" i="145"/>
  <c r="J544" i="145"/>
  <c r="J535" i="145"/>
  <c r="J526" i="145"/>
  <c r="J869" i="145"/>
  <c r="J713" i="145"/>
  <c r="J630" i="145"/>
  <c r="J621" i="145"/>
  <c r="J613" i="145"/>
  <c r="J605" i="145"/>
  <c r="J596" i="145"/>
  <c r="J585" i="145"/>
  <c r="J577" i="145"/>
  <c r="J569" i="145"/>
  <c r="J561" i="145"/>
  <c r="J551" i="145"/>
  <c r="J542" i="145"/>
  <c r="J532" i="145"/>
  <c r="J524" i="145"/>
  <c r="AK25" i="145"/>
  <c r="AM25" i="145" s="1"/>
  <c r="J529" i="145"/>
  <c r="J543" i="145"/>
  <c r="J559" i="145"/>
  <c r="J572" i="145"/>
  <c r="J584" i="145"/>
  <c r="J602" i="145"/>
  <c r="J614" i="145"/>
  <c r="J627" i="145"/>
  <c r="J716" i="145"/>
  <c r="J530" i="145"/>
  <c r="J546" i="145"/>
  <c r="J560" i="145"/>
  <c r="J574" i="145"/>
  <c r="J586" i="145"/>
  <c r="J603" i="145"/>
  <c r="J616" i="145"/>
  <c r="J628" i="145"/>
  <c r="J718" i="145"/>
  <c r="K56" i="154" l="1"/>
  <c r="AL33" i="145"/>
  <c r="AL38" i="145"/>
  <c r="AL39" i="145"/>
  <c r="AL32" i="145"/>
  <c r="AK19" i="143"/>
  <c r="AK28" i="143" s="1"/>
  <c r="AL19" i="143"/>
  <c r="AL28" i="143" s="1"/>
  <c r="AT19" i="143"/>
  <c r="AT28" i="143" s="1"/>
  <c r="AS19" i="143"/>
  <c r="AS28" i="143" s="1"/>
  <c r="AL34" i="145" l="1"/>
  <c r="AM51" i="145" s="1"/>
  <c r="AB19" i="143"/>
  <c r="AC31" i="143" s="1"/>
  <c r="AO33" i="145"/>
  <c r="AU19" i="143"/>
  <c r="AU28" i="143" s="1"/>
  <c r="H9" i="161"/>
  <c r="AM34" i="145"/>
  <c r="AM35" i="145"/>
  <c r="AP51" i="145"/>
  <c r="AN43" i="145"/>
  <c r="AM42" i="145"/>
  <c r="AN35" i="145"/>
  <c r="AO32" i="145"/>
  <c r="AN41" i="145"/>
  <c r="AO34" i="145"/>
  <c r="AN42" i="145"/>
  <c r="AO41" i="145"/>
  <c r="AO43" i="145"/>
  <c r="AP42" i="145"/>
  <c r="AO42" i="145"/>
  <c r="AM40" i="145"/>
  <c r="AM33" i="145"/>
  <c r="AO51" i="145"/>
  <c r="AP34" i="145"/>
  <c r="AP35" i="145"/>
  <c r="AM32" i="145"/>
  <c r="AP43" i="145"/>
  <c r="AN34" i="145"/>
  <c r="AP40" i="145"/>
  <c r="AN32" i="145"/>
  <c r="AM19" i="143"/>
  <c r="AN19" i="143" s="1"/>
  <c r="AN28" i="143" s="1"/>
  <c r="AO40" i="145"/>
  <c r="AN33" i="145"/>
  <c r="AM41" i="145"/>
  <c r="AM43" i="145"/>
  <c r="AO35" i="145"/>
  <c r="AP32" i="145"/>
  <c r="AC33" i="143" l="1"/>
  <c r="AC30" i="143"/>
  <c r="AC32" i="143"/>
  <c r="AN40" i="145"/>
  <c r="AN51" i="145"/>
  <c r="AM52" i="145" s="1"/>
  <c r="AM65" i="145" s="1"/>
  <c r="AP33" i="145"/>
  <c r="AP41" i="145"/>
  <c r="P8" i="145"/>
  <c r="CO3" i="145"/>
  <c r="AX2" i="145"/>
  <c r="AY2" i="145" s="1"/>
  <c r="AX3" i="145"/>
  <c r="AY3" i="145" s="1"/>
  <c r="AI19" i="143"/>
  <c r="AI28" i="143" s="1"/>
  <c r="AV19" i="143"/>
  <c r="AV28" i="143" s="1"/>
  <c r="AM28" i="143"/>
  <c r="AM36" i="145"/>
  <c r="AM44" i="145"/>
  <c r="D23" i="161"/>
  <c r="D16" i="161"/>
  <c r="C10" i="161"/>
  <c r="C23" i="161"/>
  <c r="C16" i="161"/>
  <c r="D22" i="161"/>
  <c r="D15" i="161"/>
  <c r="D9" i="161"/>
  <c r="C22" i="161"/>
  <c r="C15" i="161"/>
  <c r="C9" i="161"/>
  <c r="D21" i="161"/>
  <c r="D11" i="161"/>
  <c r="C21" i="161"/>
  <c r="C11" i="161"/>
  <c r="D17" i="161"/>
  <c r="C17" i="161"/>
  <c r="D10" i="161"/>
  <c r="P10" i="145" l="1"/>
  <c r="P11" i="145" s="1"/>
  <c r="P15" i="145" s="1"/>
  <c r="P5" i="145"/>
  <c r="P4" i="145"/>
  <c r="AM64" i="145"/>
  <c r="AM63" i="145"/>
  <c r="AM47" i="145"/>
  <c r="S19" i="143" l="1"/>
  <c r="U19" i="143" s="1"/>
  <c r="BB19" i="143"/>
  <c r="BB28" i="143" s="1"/>
  <c r="AM66" i="145"/>
  <c r="S28" i="143" l="1"/>
  <c r="U28" i="143" s="1"/>
  <c r="S29" i="143"/>
  <c r="AJ19" i="143"/>
  <c r="AJ28" i="143" s="1"/>
  <c r="AI29" i="143" s="1"/>
  <c r="BC28" i="143" l="1"/>
  <c r="X28" i="135" l="1"/>
  <c r="X29" i="135" s="1"/>
  <c r="D74" i="135" l="1"/>
  <c r="D75" i="135"/>
  <c r="D76" i="135"/>
  <c r="D77" i="135"/>
  <c r="D78" i="135"/>
  <c r="D79" i="135"/>
  <c r="D80" i="135"/>
  <c r="D81" i="135"/>
  <c r="D82" i="135"/>
  <c r="D83" i="135"/>
  <c r="D84" i="135"/>
  <c r="D85" i="135"/>
  <c r="D86" i="135"/>
  <c r="C82" i="135"/>
  <c r="C83" i="135"/>
  <c r="C84" i="135"/>
  <c r="C85" i="135"/>
  <c r="C86" i="135"/>
  <c r="G2" i="129" l="1"/>
  <c r="G2" i="117"/>
  <c r="G2" i="140" l="1"/>
  <c r="G2" i="139"/>
  <c r="G2" i="128"/>
  <c r="G2" i="138"/>
  <c r="G2" i="137"/>
  <c r="G2" i="133"/>
  <c r="C54" i="135"/>
  <c r="C55" i="135"/>
  <c r="C56" i="135"/>
  <c r="C57" i="135"/>
  <c r="C53" i="135"/>
  <c r="C42" i="135"/>
  <c r="C43" i="135"/>
  <c r="C44" i="135"/>
  <c r="C45" i="135"/>
  <c r="C41" i="135"/>
  <c r="C33" i="135"/>
  <c r="C20" i="140" l="1"/>
  <c r="C8" i="140"/>
  <c r="C7" i="140"/>
  <c r="C4" i="140"/>
  <c r="C20" i="139"/>
  <c r="C8" i="139"/>
  <c r="C7" i="139"/>
  <c r="C4" i="139"/>
  <c r="C24" i="138" l="1"/>
  <c r="C11" i="138"/>
  <c r="C10" i="138"/>
  <c r="C8" i="138"/>
  <c r="C7" i="138"/>
  <c r="C6" i="138"/>
  <c r="C24" i="137"/>
  <c r="C11" i="137"/>
  <c r="C10" i="137"/>
  <c r="C8" i="137"/>
  <c r="C7" i="137"/>
  <c r="C6" i="137"/>
  <c r="C9" i="138" l="1"/>
  <c r="C12" i="138" s="1"/>
  <c r="C17" i="137"/>
  <c r="C37" i="138"/>
  <c r="C38" i="137"/>
  <c r="C39" i="137"/>
  <c r="C17" i="138"/>
  <c r="C38" i="138"/>
  <c r="C39" i="138"/>
  <c r="C19" i="138"/>
  <c r="C40" i="138"/>
  <c r="C19" i="137"/>
  <c r="C40" i="137"/>
  <c r="C9" i="137"/>
  <c r="C37" i="137"/>
  <c r="C41" i="137" l="1"/>
  <c r="C14" i="137"/>
  <c r="B50" i="137" s="1"/>
  <c r="B49" i="137" s="1"/>
  <c r="B48" i="137" s="1"/>
  <c r="B47" i="137" s="1"/>
  <c r="C41" i="138"/>
  <c r="C14" i="138"/>
  <c r="B57" i="138" s="1"/>
  <c r="B56" i="138" s="1"/>
  <c r="B55" i="138" s="1"/>
  <c r="C15" i="138"/>
  <c r="C15" i="137"/>
  <c r="C12" i="137"/>
  <c r="B57" i="137" l="1"/>
  <c r="B56" i="137" s="1"/>
  <c r="B55" i="137" s="1"/>
  <c r="B54" i="137" s="1"/>
  <c r="B46" i="137"/>
  <c r="B50" i="138"/>
  <c r="B49" i="138" s="1"/>
  <c r="B48" i="138" s="1"/>
  <c r="B47" i="138" s="1"/>
  <c r="B46" i="138" s="1"/>
  <c r="B54" i="138"/>
  <c r="C67" i="135"/>
  <c r="C22" i="137" l="1"/>
  <c r="C23" i="137" s="1"/>
  <c r="C22" i="138"/>
  <c r="C23" i="138" s="1"/>
  <c r="C24" i="133" l="1"/>
  <c r="C11" i="133"/>
  <c r="C10" i="133"/>
  <c r="C8" i="133"/>
  <c r="C7" i="133"/>
  <c r="C6" i="133"/>
  <c r="C19" i="133" s="1"/>
  <c r="C4" i="128"/>
  <c r="C20" i="128"/>
  <c r="C8" i="128"/>
  <c r="C7" i="128"/>
  <c r="C20" i="129"/>
  <c r="C8" i="129"/>
  <c r="C7" i="129"/>
  <c r="C4" i="129"/>
  <c r="C9" i="133" l="1"/>
  <c r="C17" i="133"/>
  <c r="C14" i="133" l="1"/>
  <c r="C12" i="133"/>
  <c r="C15" i="133"/>
  <c r="Z31" i="135" l="1"/>
  <c r="C24" i="115" l="1"/>
  <c r="C11" i="115"/>
  <c r="C10" i="115"/>
  <c r="C8" i="115"/>
  <c r="C7" i="115"/>
  <c r="C6" i="115"/>
  <c r="C98" i="135"/>
  <c r="D98" i="135" s="1"/>
  <c r="C81" i="135"/>
  <c r="C80" i="135"/>
  <c r="C79" i="135"/>
  <c r="C78" i="135"/>
  <c r="C77" i="135"/>
  <c r="C76" i="135"/>
  <c r="C75" i="135"/>
  <c r="C74" i="135"/>
  <c r="D73" i="135"/>
  <c r="C73" i="135"/>
  <c r="D72" i="135"/>
  <c r="C72" i="135"/>
  <c r="D71" i="135"/>
  <c r="C71" i="135"/>
  <c r="D70" i="135"/>
  <c r="C70" i="135"/>
  <c r="D69" i="135"/>
  <c r="C69" i="135"/>
  <c r="D68" i="135"/>
  <c r="C68" i="135"/>
  <c r="D67" i="135"/>
  <c r="C66" i="135"/>
  <c r="H67" i="135" s="1"/>
  <c r="C59" i="135"/>
  <c r="C34" i="135"/>
  <c r="F37" i="135"/>
  <c r="J12" i="135"/>
  <c r="J4" i="135"/>
  <c r="H74" i="135" l="1"/>
  <c r="H83" i="135"/>
  <c r="H85" i="135"/>
  <c r="H84" i="135"/>
  <c r="H86" i="135"/>
  <c r="H82" i="135"/>
  <c r="C26" i="140"/>
  <c r="C26" i="139"/>
  <c r="C10" i="140"/>
  <c r="C10" i="139"/>
  <c r="C9" i="140"/>
  <c r="C9" i="139"/>
  <c r="C13" i="139"/>
  <c r="C13" i="140"/>
  <c r="C12" i="140"/>
  <c r="C12" i="139"/>
  <c r="C6" i="139"/>
  <c r="C6" i="140"/>
  <c r="W6" i="140"/>
  <c r="W6" i="139"/>
  <c r="H70" i="135"/>
  <c r="H73" i="135"/>
  <c r="H81" i="135"/>
  <c r="H72" i="135"/>
  <c r="H78" i="135"/>
  <c r="H76" i="135"/>
  <c r="H71" i="135"/>
  <c r="H79" i="135"/>
  <c r="H77" i="135"/>
  <c r="H80" i="135"/>
  <c r="H69" i="135"/>
  <c r="H75" i="135"/>
  <c r="H68" i="135"/>
  <c r="I68" i="135"/>
  <c r="J68" i="135" s="1"/>
  <c r="J9" i="135"/>
  <c r="C22" i="133"/>
  <c r="C23" i="133" s="1"/>
  <c r="C26" i="128"/>
  <c r="C26" i="129"/>
  <c r="C7" i="117"/>
  <c r="C9" i="129"/>
  <c r="C9" i="128"/>
  <c r="C6" i="117"/>
  <c r="C6" i="129"/>
  <c r="C6" i="128"/>
  <c r="C8" i="117"/>
  <c r="C10" i="129"/>
  <c r="C10" i="128"/>
  <c r="C13" i="128"/>
  <c r="C11" i="117"/>
  <c r="C13" i="129"/>
  <c r="C12" i="129"/>
  <c r="C12" i="128"/>
  <c r="C10" i="117"/>
  <c r="W6" i="128"/>
  <c r="W6" i="129"/>
  <c r="AL6" i="129" s="1"/>
  <c r="Z32" i="135"/>
  <c r="J17" i="135"/>
  <c r="C22" i="115"/>
  <c r="C35" i="135"/>
  <c r="D41" i="135" s="1"/>
  <c r="F98" i="135"/>
  <c r="E98" i="135" s="1"/>
  <c r="T40" i="135" l="1"/>
  <c r="T34" i="135"/>
  <c r="S34" i="135"/>
  <c r="T28" i="135"/>
  <c r="S28" i="135"/>
  <c r="C24" i="140"/>
  <c r="C24" i="139"/>
  <c r="S35" i="135"/>
  <c r="E41" i="135"/>
  <c r="C39" i="140"/>
  <c r="C42" i="140"/>
  <c r="C33" i="140"/>
  <c r="C40" i="140"/>
  <c r="C41" i="140"/>
  <c r="C41" i="139"/>
  <c r="C39" i="139"/>
  <c r="C42" i="139"/>
  <c r="C40" i="139"/>
  <c r="C33" i="139"/>
  <c r="D42" i="135"/>
  <c r="AO6" i="139"/>
  <c r="AO19" i="139" s="1"/>
  <c r="AP6" i="139"/>
  <c r="AP19" i="139" s="1"/>
  <c r="AL6" i="139"/>
  <c r="AL19" i="139" s="1"/>
  <c r="AH6" i="139"/>
  <c r="AH19" i="139" s="1"/>
  <c r="AA6" i="139"/>
  <c r="Z6" i="139"/>
  <c r="AI6" i="139"/>
  <c r="AI19" i="139" s="1"/>
  <c r="AD6" i="139"/>
  <c r="X6" i="139"/>
  <c r="AG6" i="139"/>
  <c r="AG19" i="139" s="1"/>
  <c r="AF6" i="139"/>
  <c r="AF19" i="139" s="1"/>
  <c r="AM6" i="139"/>
  <c r="AM19" i="139" s="1"/>
  <c r="AE6" i="139"/>
  <c r="AN6" i="139"/>
  <c r="AN19" i="139" s="1"/>
  <c r="Y6" i="139"/>
  <c r="AB6" i="139"/>
  <c r="AJ6" i="139"/>
  <c r="AJ19" i="139" s="1"/>
  <c r="AC6" i="139"/>
  <c r="AK6" i="139"/>
  <c r="AK19" i="139" s="1"/>
  <c r="AK6" i="140"/>
  <c r="AK19" i="140" s="1"/>
  <c r="AM6" i="140"/>
  <c r="AM19" i="140" s="1"/>
  <c r="AI6" i="140"/>
  <c r="AI19" i="140" s="1"/>
  <c r="AN6" i="140"/>
  <c r="AN19" i="140" s="1"/>
  <c r="AE6" i="140"/>
  <c r="AH6" i="140"/>
  <c r="AH19" i="140" s="1"/>
  <c r="AL6" i="140"/>
  <c r="AL19" i="140" s="1"/>
  <c r="AA6" i="140"/>
  <c r="AF6" i="140"/>
  <c r="AF19" i="140" s="1"/>
  <c r="AP6" i="140"/>
  <c r="AP19" i="140" s="1"/>
  <c r="X6" i="140"/>
  <c r="AB6" i="140"/>
  <c r="Z6" i="140"/>
  <c r="AD6" i="140"/>
  <c r="AJ6" i="140"/>
  <c r="AJ19" i="140" s="1"/>
  <c r="AG6" i="140"/>
  <c r="AG19" i="140" s="1"/>
  <c r="AC6" i="140"/>
  <c r="AO6" i="140"/>
  <c r="AO19" i="140" s="1"/>
  <c r="Y6" i="140"/>
  <c r="E42" i="135"/>
  <c r="C24" i="128"/>
  <c r="C24" i="129"/>
  <c r="T30" i="135"/>
  <c r="S29" i="135"/>
  <c r="S36" i="135"/>
  <c r="T29" i="135"/>
  <c r="T35" i="135"/>
  <c r="T36" i="135"/>
  <c r="S42" i="135"/>
  <c r="S30" i="135"/>
  <c r="S41" i="135"/>
  <c r="T42" i="135"/>
  <c r="S40" i="135"/>
  <c r="T41" i="135"/>
  <c r="E45" i="135"/>
  <c r="F42" i="135"/>
  <c r="F43" i="135"/>
  <c r="D44" i="135"/>
  <c r="D43" i="135"/>
  <c r="F41" i="135"/>
  <c r="F44" i="135"/>
  <c r="F45" i="135"/>
  <c r="E43" i="135"/>
  <c r="E44" i="135"/>
  <c r="D45" i="135"/>
  <c r="X40" i="135" l="1"/>
  <c r="AB39" i="135" s="1"/>
  <c r="C43" i="139"/>
  <c r="C43" i="140"/>
  <c r="C36" i="135"/>
  <c r="J5" i="135"/>
  <c r="J8" i="135" s="1"/>
  <c r="C40" i="133" l="1"/>
  <c r="C39" i="133"/>
  <c r="C38" i="133"/>
  <c r="C37" i="133"/>
  <c r="C41" i="133" l="1"/>
  <c r="B50" i="133" l="1"/>
  <c r="B49" i="133" s="1"/>
  <c r="B48" i="133" s="1"/>
  <c r="B47" i="133" s="1"/>
  <c r="B46" i="133" s="1"/>
  <c r="B57" i="133"/>
  <c r="B56" i="133" s="1"/>
  <c r="B55" i="133" s="1"/>
  <c r="B54" i="133" s="1"/>
  <c r="C18" i="117" l="1"/>
  <c r="A119" i="116"/>
  <c r="A118" i="116"/>
  <c r="A88" i="116"/>
  <c r="A87" i="116"/>
  <c r="A57" i="116"/>
  <c r="A56" i="116"/>
  <c r="A25" i="116"/>
  <c r="A24" i="116"/>
  <c r="C17" i="115" l="1"/>
  <c r="C24" i="117"/>
  <c r="B54" i="116"/>
  <c r="B116" i="116"/>
  <c r="B22" i="116"/>
  <c r="D18" i="116" s="1"/>
  <c r="B28" i="116" s="1"/>
  <c r="B85" i="116"/>
  <c r="B53" i="116"/>
  <c r="M50" i="116" s="1"/>
  <c r="B115" i="116"/>
  <c r="B21" i="116"/>
  <c r="C18" i="116" s="1"/>
  <c r="B26" i="116" s="1"/>
  <c r="B84" i="116"/>
  <c r="B56" i="116"/>
  <c r="B87" i="116"/>
  <c r="B24" i="116"/>
  <c r="B118" i="116"/>
  <c r="C40" i="115"/>
  <c r="C39" i="115"/>
  <c r="C19" i="115"/>
  <c r="C38" i="115"/>
  <c r="C37" i="115"/>
  <c r="C9" i="115"/>
  <c r="C19" i="139" l="1"/>
  <c r="C19" i="140"/>
  <c r="C21" i="139"/>
  <c r="C21" i="140"/>
  <c r="C11" i="139"/>
  <c r="C11" i="140"/>
  <c r="E81" i="116"/>
  <c r="C21" i="128"/>
  <c r="C21" i="129"/>
  <c r="C19" i="128"/>
  <c r="C19" i="129"/>
  <c r="C12" i="115"/>
  <c r="C11" i="129"/>
  <c r="C9" i="117"/>
  <c r="C11" i="128"/>
  <c r="O112" i="116"/>
  <c r="C81" i="116"/>
  <c r="B89" i="116" s="1"/>
  <c r="L81" i="116"/>
  <c r="D81" i="116"/>
  <c r="N81" i="116"/>
  <c r="O50" i="116"/>
  <c r="J81" i="116"/>
  <c r="C50" i="116"/>
  <c r="B58" i="116" s="1"/>
  <c r="G50" i="116"/>
  <c r="O81" i="116"/>
  <c r="I81" i="116"/>
  <c r="H81" i="116"/>
  <c r="C19" i="117"/>
  <c r="C14" i="115"/>
  <c r="I112" i="116"/>
  <c r="C112" i="116"/>
  <c r="B120" i="116" s="1"/>
  <c r="M112" i="116"/>
  <c r="J112" i="116"/>
  <c r="H112" i="116"/>
  <c r="K50" i="116"/>
  <c r="G81" i="116"/>
  <c r="M81" i="116"/>
  <c r="K81" i="116"/>
  <c r="D112" i="116"/>
  <c r="L50" i="116"/>
  <c r="G112" i="116"/>
  <c r="E112" i="116"/>
  <c r="B27" i="116"/>
  <c r="L112" i="116"/>
  <c r="N112" i="116"/>
  <c r="K112" i="116"/>
  <c r="B121" i="116"/>
  <c r="B90" i="116"/>
  <c r="C42" i="128"/>
  <c r="C40" i="128"/>
  <c r="C41" i="128"/>
  <c r="C39" i="128"/>
  <c r="C42" i="129"/>
  <c r="C39" i="129"/>
  <c r="C40" i="129"/>
  <c r="C41" i="129"/>
  <c r="B119" i="116"/>
  <c r="C124" i="116" s="1"/>
  <c r="C37" i="117"/>
  <c r="C40" i="117"/>
  <c r="C15" i="115"/>
  <c r="C39" i="117"/>
  <c r="C38" i="117"/>
  <c r="B117" i="116"/>
  <c r="B123" i="116" s="1"/>
  <c r="F112" i="116"/>
  <c r="B57" i="116"/>
  <c r="B62" i="116" s="1"/>
  <c r="F81" i="116"/>
  <c r="B23" i="116"/>
  <c r="B29" i="116" s="1"/>
  <c r="F50" i="116"/>
  <c r="N50" i="116"/>
  <c r="J50" i="116"/>
  <c r="D50" i="116"/>
  <c r="B86" i="116"/>
  <c r="B92" i="116" s="1"/>
  <c r="B88" i="116"/>
  <c r="B93" i="116" s="1"/>
  <c r="B25" i="116"/>
  <c r="B30" i="116" s="1"/>
  <c r="B55" i="116"/>
  <c r="B61" i="116" s="1"/>
  <c r="B59" i="116"/>
  <c r="E50" i="116"/>
  <c r="H50" i="116"/>
  <c r="I50" i="116"/>
  <c r="C17" i="117"/>
  <c r="C41" i="115"/>
  <c r="C14" i="129" l="1"/>
  <c r="C14" i="139"/>
  <c r="C14" i="140"/>
  <c r="C17" i="139"/>
  <c r="C17" i="140"/>
  <c r="C16" i="139"/>
  <c r="C16" i="140"/>
  <c r="C14" i="128"/>
  <c r="C12" i="117"/>
  <c r="C17" i="129"/>
  <c r="C17" i="128"/>
  <c r="C16" i="128"/>
  <c r="B52" i="128" s="1"/>
  <c r="B51" i="128" s="1"/>
  <c r="B50" i="128" s="1"/>
  <c r="B49" i="128" s="1"/>
  <c r="C16" i="129"/>
  <c r="B59" i="129" s="1"/>
  <c r="B58" i="129" s="1"/>
  <c r="B57" i="129" s="1"/>
  <c r="B56" i="129" s="1"/>
  <c r="C14" i="117"/>
  <c r="B57" i="117" s="1"/>
  <c r="B56" i="117" s="1"/>
  <c r="B55" i="117" s="1"/>
  <c r="B57" i="115"/>
  <c r="B56" i="115" s="1"/>
  <c r="B55" i="115" s="1"/>
  <c r="B54" i="115" s="1"/>
  <c r="B50" i="115"/>
  <c r="B49" i="115" s="1"/>
  <c r="B48" i="115" s="1"/>
  <c r="B47" i="115" s="1"/>
  <c r="B46" i="115" s="1"/>
  <c r="B124" i="116"/>
  <c r="P81" i="116"/>
  <c r="B91" i="116" s="1"/>
  <c r="B94" i="116" s="1"/>
  <c r="C41" i="117"/>
  <c r="C43" i="128"/>
  <c r="P112" i="116"/>
  <c r="B122" i="116" s="1"/>
  <c r="C43" i="129"/>
  <c r="C15" i="117"/>
  <c r="P50" i="116"/>
  <c r="B60" i="116" s="1"/>
  <c r="B63" i="116" s="1"/>
  <c r="B31" i="116"/>
  <c r="B52" i="140" l="1"/>
  <c r="B51" i="140" s="1"/>
  <c r="B50" i="140" s="1"/>
  <c r="B49" i="140" s="1"/>
  <c r="B48" i="140" s="1"/>
  <c r="B59" i="140"/>
  <c r="B58" i="140" s="1"/>
  <c r="B57" i="140" s="1"/>
  <c r="B56" i="140" s="1"/>
  <c r="B52" i="139"/>
  <c r="B51" i="139" s="1"/>
  <c r="B50" i="139" s="1"/>
  <c r="B49" i="139" s="1"/>
  <c r="B48" i="139" s="1"/>
  <c r="B59" i="139"/>
  <c r="B58" i="139" s="1"/>
  <c r="B57" i="139" s="1"/>
  <c r="B56" i="139" s="1"/>
  <c r="B52" i="129"/>
  <c r="B51" i="129" s="1"/>
  <c r="B50" i="129" s="1"/>
  <c r="B49" i="129" s="1"/>
  <c r="B48" i="129" s="1"/>
  <c r="B54" i="117"/>
  <c r="B50" i="117"/>
  <c r="B49" i="117" s="1"/>
  <c r="B48" i="117" s="1"/>
  <c r="B47" i="117" s="1"/>
  <c r="B46" i="117" s="1"/>
  <c r="B59" i="128"/>
  <c r="B58" i="128" s="1"/>
  <c r="B57" i="128" s="1"/>
  <c r="B56" i="128" s="1"/>
  <c r="B48" i="128"/>
  <c r="B125" i="116"/>
  <c r="C16" i="137" s="1"/>
  <c r="C16" i="115" l="1"/>
  <c r="C18" i="140" s="1"/>
  <c r="C16" i="138"/>
  <c r="C16" i="133"/>
  <c r="C18" i="129" l="1"/>
  <c r="C18" i="128"/>
  <c r="C16" i="117"/>
  <c r="C18" i="139"/>
  <c r="AP6" i="129"/>
  <c r="X6" i="129"/>
  <c r="AA6" i="129"/>
  <c r="Z6" i="129"/>
  <c r="Y6" i="129"/>
  <c r="AK6" i="129"/>
  <c r="AK19" i="129" s="1"/>
  <c r="AO6" i="129"/>
  <c r="AO19" i="129" s="1"/>
  <c r="AN6" i="129"/>
  <c r="AN19" i="129" s="1"/>
  <c r="AH6" i="129"/>
  <c r="AE6" i="129"/>
  <c r="AB6" i="129"/>
  <c r="AD6" i="129"/>
  <c r="AJ6" i="129"/>
  <c r="AC6" i="129"/>
  <c r="AM6" i="129"/>
  <c r="AM19" i="129" s="1"/>
  <c r="AF6" i="129"/>
  <c r="AL19" i="129"/>
  <c r="AG6" i="129"/>
  <c r="AI6" i="129"/>
  <c r="X6" i="128"/>
  <c r="AB6" i="128"/>
  <c r="AA6" i="128"/>
  <c r="Y6" i="128"/>
  <c r="AL6" i="128"/>
  <c r="AL19" i="128" s="1"/>
  <c r="AK6" i="128"/>
  <c r="AK19" i="128" s="1"/>
  <c r="Z6" i="128"/>
  <c r="AO6" i="128"/>
  <c r="AO19" i="128" s="1"/>
  <c r="AM6" i="128"/>
  <c r="AM19" i="128" s="1"/>
  <c r="AN6" i="128"/>
  <c r="AN19" i="128" s="1"/>
  <c r="AC6" i="128"/>
  <c r="AH6" i="128"/>
  <c r="AI6" i="128"/>
  <c r="AG6" i="128"/>
  <c r="AF6" i="128"/>
  <c r="AD6" i="128"/>
  <c r="AJ6" i="128"/>
  <c r="AP6" i="128"/>
  <c r="AE6" i="128"/>
  <c r="J6" i="115" l="1"/>
  <c r="L6" i="115"/>
  <c r="F6" i="115"/>
  <c r="R6" i="115" s="1"/>
  <c r="B45" i="115"/>
  <c r="B53" i="115"/>
  <c r="K6" i="115"/>
  <c r="AI19" i="129" l="1"/>
  <c r="AH19" i="129"/>
  <c r="AJ19" i="129"/>
  <c r="G6" i="115"/>
  <c r="AW6" i="115"/>
  <c r="BG6" i="115"/>
  <c r="BP6" i="115"/>
  <c r="X6" i="115"/>
  <c r="BC6" i="115"/>
  <c r="AZ6" i="115"/>
  <c r="AU6" i="115"/>
  <c r="BA6" i="115"/>
  <c r="BK6" i="115"/>
  <c r="AV6" i="115"/>
  <c r="AB6" i="115"/>
  <c r="AE6" i="115"/>
  <c r="BJ6" i="115"/>
  <c r="AL6" i="115"/>
  <c r="AN6" i="115"/>
  <c r="AX6" i="115"/>
  <c r="BH6" i="115"/>
  <c r="BL6" i="115"/>
  <c r="BM6" i="115"/>
  <c r="AQ6" i="115"/>
  <c r="BE6" i="115"/>
  <c r="AR6" i="115"/>
  <c r="AT6" i="115"/>
  <c r="V10" i="115"/>
  <c r="AM6" i="115"/>
  <c r="BN6" i="115"/>
  <c r="AD6" i="115"/>
  <c r="AO6" i="115"/>
  <c r="AP6" i="115"/>
  <c r="AC6" i="115"/>
  <c r="AY6" i="115"/>
  <c r="AI6" i="115"/>
  <c r="V9" i="115"/>
  <c r="AJ6" i="115"/>
  <c r="AA6" i="115"/>
  <c r="BB6" i="115"/>
  <c r="V7" i="115"/>
  <c r="BF6" i="115"/>
  <c r="BO6" i="115"/>
  <c r="V8" i="115"/>
  <c r="AF6" i="115"/>
  <c r="BI6" i="115"/>
  <c r="Y6" i="115"/>
  <c r="Z6" i="115"/>
  <c r="AK6" i="115"/>
  <c r="AI19" i="128" l="1"/>
  <c r="AJ19" i="128"/>
  <c r="AH19" i="128"/>
  <c r="AG19" i="129"/>
  <c r="AG19" i="128"/>
  <c r="AF19" i="128"/>
  <c r="AF19" i="129"/>
  <c r="C13" i="115"/>
  <c r="H6" i="115"/>
  <c r="C32" i="115" s="1"/>
  <c r="C34" i="140" l="1"/>
  <c r="C32" i="140"/>
  <c r="C15" i="129"/>
  <c r="C15" i="139"/>
  <c r="C15" i="140"/>
  <c r="C31" i="117"/>
  <c r="C32" i="117"/>
  <c r="C15" i="128"/>
  <c r="C30" i="115"/>
  <c r="C31" i="115"/>
  <c r="C30" i="117"/>
  <c r="E30" i="115"/>
  <c r="BM30" i="115" s="1"/>
  <c r="E46" i="115"/>
  <c r="E62" i="115"/>
  <c r="E78" i="115"/>
  <c r="AT78" i="115" s="1"/>
  <c r="E94" i="115"/>
  <c r="AI94" i="115" s="1"/>
  <c r="E110" i="115"/>
  <c r="E126" i="115"/>
  <c r="E142" i="115"/>
  <c r="E158" i="115"/>
  <c r="AN158" i="115" s="1"/>
  <c r="E174" i="115"/>
  <c r="AL174" i="115" s="1"/>
  <c r="E190" i="115"/>
  <c r="AL190" i="115" s="1"/>
  <c r="E206" i="115"/>
  <c r="E222" i="115"/>
  <c r="E238" i="115"/>
  <c r="E254" i="115"/>
  <c r="E270" i="115"/>
  <c r="E286" i="115"/>
  <c r="M286" i="115" s="1"/>
  <c r="E302" i="115"/>
  <c r="E318" i="115"/>
  <c r="AE318" i="115" s="1"/>
  <c r="E334" i="115"/>
  <c r="E350" i="115"/>
  <c r="E31" i="115"/>
  <c r="E47" i="115"/>
  <c r="BE47" i="115" s="1"/>
  <c r="E63" i="115"/>
  <c r="J63" i="115" s="1"/>
  <c r="E79" i="115"/>
  <c r="AQ79" i="115" s="1"/>
  <c r="E95" i="115"/>
  <c r="AL95" i="115" s="1"/>
  <c r="E111" i="115"/>
  <c r="AL111" i="115" s="1"/>
  <c r="E127" i="115"/>
  <c r="AJ127" i="115" s="1"/>
  <c r="E143" i="115"/>
  <c r="AN143" i="115" s="1"/>
  <c r="E159" i="115"/>
  <c r="L159" i="115" s="1"/>
  <c r="E175" i="115"/>
  <c r="E191" i="115"/>
  <c r="E207" i="115"/>
  <c r="E223" i="115"/>
  <c r="E239" i="115"/>
  <c r="E255" i="115"/>
  <c r="E271" i="115"/>
  <c r="E287" i="115"/>
  <c r="E303" i="115"/>
  <c r="E319" i="115"/>
  <c r="E335" i="115"/>
  <c r="AA335" i="115" s="1"/>
  <c r="E351" i="115"/>
  <c r="L351" i="115" s="1"/>
  <c r="E28" i="115"/>
  <c r="E44" i="115"/>
  <c r="BC44" i="115" s="1"/>
  <c r="E60" i="115"/>
  <c r="AY60" i="115" s="1"/>
  <c r="E76" i="115"/>
  <c r="E92" i="115"/>
  <c r="E108" i="115"/>
  <c r="AI108" i="115" s="1"/>
  <c r="E124" i="115"/>
  <c r="E140" i="115"/>
  <c r="E156" i="115"/>
  <c r="E172" i="115"/>
  <c r="AI172" i="115" s="1"/>
  <c r="E188" i="115"/>
  <c r="L188" i="115" s="1"/>
  <c r="E204" i="115"/>
  <c r="J204" i="115" s="1"/>
  <c r="E220" i="115"/>
  <c r="E236" i="115"/>
  <c r="E252" i="115"/>
  <c r="I252" i="115" s="1"/>
  <c r="E268" i="115"/>
  <c r="E284" i="115"/>
  <c r="O284" i="115" s="1"/>
  <c r="E300" i="115"/>
  <c r="E316" i="115"/>
  <c r="F316" i="115" s="1"/>
  <c r="E332" i="115"/>
  <c r="E348" i="115"/>
  <c r="E25" i="115"/>
  <c r="BG25" i="115" s="1"/>
  <c r="E41" i="115"/>
  <c r="AV41" i="115" s="1"/>
  <c r="E57" i="115"/>
  <c r="AL57" i="115" s="1"/>
  <c r="E73" i="115"/>
  <c r="AJ73" i="115" s="1"/>
  <c r="E89" i="115"/>
  <c r="AP89" i="115" s="1"/>
  <c r="E105" i="115"/>
  <c r="AO105" i="115" s="1"/>
  <c r="E121" i="115"/>
  <c r="E137" i="115"/>
  <c r="E153" i="115"/>
  <c r="E169" i="115"/>
  <c r="E185" i="115"/>
  <c r="E201" i="115"/>
  <c r="E217" i="115"/>
  <c r="E233" i="115"/>
  <c r="E249" i="115"/>
  <c r="E18" i="115"/>
  <c r="BK18" i="115" s="1"/>
  <c r="E34" i="115"/>
  <c r="AU34" i="115" s="1"/>
  <c r="E50" i="115"/>
  <c r="E66" i="115"/>
  <c r="E82" i="115"/>
  <c r="E98" i="115"/>
  <c r="AO98" i="115" s="1"/>
  <c r="E114" i="115"/>
  <c r="AQ114" i="115" s="1"/>
  <c r="E130" i="115"/>
  <c r="E146" i="115"/>
  <c r="AO146" i="115" s="1"/>
  <c r="E162" i="115"/>
  <c r="AI162" i="115" s="1"/>
  <c r="E178" i="115"/>
  <c r="AL178" i="115" s="1"/>
  <c r="E194" i="115"/>
  <c r="E210" i="115"/>
  <c r="E226" i="115"/>
  <c r="J226" i="115" s="1"/>
  <c r="E242" i="115"/>
  <c r="E258" i="115"/>
  <c r="E274" i="115"/>
  <c r="L274" i="115" s="1"/>
  <c r="E290" i="115"/>
  <c r="E306" i="115"/>
  <c r="G306" i="115" s="1"/>
  <c r="E322" i="115"/>
  <c r="AG322" i="115" s="1"/>
  <c r="E338" i="115"/>
  <c r="Z338" i="115" s="1"/>
  <c r="E19" i="115"/>
  <c r="BJ19" i="115" s="1"/>
  <c r="E35" i="115"/>
  <c r="AU35" i="115" s="1"/>
  <c r="E51" i="115"/>
  <c r="BG51" i="115" s="1"/>
  <c r="E67" i="115"/>
  <c r="E83" i="115"/>
  <c r="E99" i="115"/>
  <c r="AX99" i="115" s="1"/>
  <c r="E115" i="115"/>
  <c r="E22" i="115"/>
  <c r="BN22" i="115" s="1"/>
  <c r="E38" i="115"/>
  <c r="BP38" i="115" s="1"/>
  <c r="E54" i="115"/>
  <c r="E70" i="115"/>
  <c r="AY70" i="115" s="1"/>
  <c r="E86" i="115"/>
  <c r="AU86" i="115" s="1"/>
  <c r="E102" i="115"/>
  <c r="AQ102" i="115" s="1"/>
  <c r="E118" i="115"/>
  <c r="AQ118" i="115" s="1"/>
  <c r="E134" i="115"/>
  <c r="E150" i="115"/>
  <c r="L150" i="115" s="1"/>
  <c r="E166" i="115"/>
  <c r="AO166" i="115" s="1"/>
  <c r="E182" i="115"/>
  <c r="AI182" i="115" s="1"/>
  <c r="E198" i="115"/>
  <c r="E214" i="115"/>
  <c r="E230" i="115"/>
  <c r="E246" i="115"/>
  <c r="E262" i="115"/>
  <c r="E278" i="115"/>
  <c r="AF278" i="115" s="1"/>
  <c r="E294" i="115"/>
  <c r="AC294" i="115" s="1"/>
  <c r="E310" i="115"/>
  <c r="I310" i="115" s="1"/>
  <c r="E326" i="115"/>
  <c r="E342" i="115"/>
  <c r="Q342" i="115" s="1"/>
  <c r="E23" i="115"/>
  <c r="E39" i="115"/>
  <c r="AZ39" i="115" s="1"/>
  <c r="E55" i="115"/>
  <c r="E71" i="115"/>
  <c r="AQ71" i="115" s="1"/>
  <c r="E87" i="115"/>
  <c r="AY87" i="115" s="1"/>
  <c r="E103" i="115"/>
  <c r="E119" i="115"/>
  <c r="AJ119" i="115" s="1"/>
  <c r="E135" i="115"/>
  <c r="E151" i="115"/>
  <c r="AI151" i="115" s="1"/>
  <c r="E167" i="115"/>
  <c r="AI167" i="115" s="1"/>
  <c r="E183" i="115"/>
  <c r="L183" i="115" s="1"/>
  <c r="E199" i="115"/>
  <c r="E215" i="115"/>
  <c r="E231" i="115"/>
  <c r="E247" i="115"/>
  <c r="E263" i="115"/>
  <c r="E279" i="115"/>
  <c r="E295" i="115"/>
  <c r="Q295" i="115" s="1"/>
  <c r="E311" i="115"/>
  <c r="E327" i="115"/>
  <c r="E343" i="115"/>
  <c r="K343" i="115" s="1"/>
  <c r="E20" i="115"/>
  <c r="BI20" i="115" s="1"/>
  <c r="E36" i="115"/>
  <c r="BE36" i="115" s="1"/>
  <c r="E52" i="115"/>
  <c r="E68" i="115"/>
  <c r="AM68" i="115" s="1"/>
  <c r="E84" i="115"/>
  <c r="J84" i="115" s="1"/>
  <c r="E100" i="115"/>
  <c r="E116" i="115"/>
  <c r="AK116" i="115" s="1"/>
  <c r="E132" i="115"/>
  <c r="E148" i="115"/>
  <c r="AL148" i="115" s="1"/>
  <c r="E164" i="115"/>
  <c r="E180" i="115"/>
  <c r="E196" i="115"/>
  <c r="P196" i="115" s="1"/>
  <c r="E212" i="115"/>
  <c r="E228" i="115"/>
  <c r="E244" i="115"/>
  <c r="E260" i="115"/>
  <c r="E276" i="115"/>
  <c r="AB276" i="115" s="1"/>
  <c r="E292" i="115"/>
  <c r="L292" i="115" s="1"/>
  <c r="E308" i="115"/>
  <c r="E324" i="115"/>
  <c r="P324" i="115" s="1"/>
  <c r="E340" i="115"/>
  <c r="N340" i="115" s="1"/>
  <c r="E17" i="115"/>
  <c r="E33" i="115"/>
  <c r="E49" i="115"/>
  <c r="E65" i="115"/>
  <c r="BA65" i="115" s="1"/>
  <c r="E81" i="115"/>
  <c r="AV81" i="115" s="1"/>
  <c r="E97" i="115"/>
  <c r="BC97" i="115" s="1"/>
  <c r="E113" i="115"/>
  <c r="E129" i="115"/>
  <c r="AN129" i="115" s="1"/>
  <c r="E145" i="115"/>
  <c r="AM145" i="115" s="1"/>
  <c r="E161" i="115"/>
  <c r="E177" i="115"/>
  <c r="AI177" i="115" s="1"/>
  <c r="E193" i="115"/>
  <c r="AP193" i="115" s="1"/>
  <c r="E209" i="115"/>
  <c r="E225" i="115"/>
  <c r="I225" i="115" s="1"/>
  <c r="E241" i="115"/>
  <c r="E257" i="115"/>
  <c r="E273" i="115"/>
  <c r="E289" i="115"/>
  <c r="E305" i="115"/>
  <c r="Z305" i="115" s="1"/>
  <c r="E321" i="115"/>
  <c r="AA321" i="115" s="1"/>
  <c r="E337" i="115"/>
  <c r="X337" i="115" s="1"/>
  <c r="E353" i="115"/>
  <c r="P353" i="115" s="1"/>
  <c r="E74" i="115"/>
  <c r="AR74" i="115" s="1"/>
  <c r="E138" i="115"/>
  <c r="AL138" i="115" s="1"/>
  <c r="E202" i="115"/>
  <c r="E266" i="115"/>
  <c r="E330" i="115"/>
  <c r="E59" i="115"/>
  <c r="L59" i="115" s="1"/>
  <c r="E123" i="115"/>
  <c r="E155" i="115"/>
  <c r="I155" i="115" s="1"/>
  <c r="E187" i="115"/>
  <c r="E219" i="115"/>
  <c r="E251" i="115"/>
  <c r="E283" i="115"/>
  <c r="E315" i="115"/>
  <c r="E347" i="115"/>
  <c r="E40" i="115"/>
  <c r="BP40" i="115" s="1"/>
  <c r="E72" i="115"/>
  <c r="AJ72" i="115" s="1"/>
  <c r="E104" i="115"/>
  <c r="AJ104" i="115" s="1"/>
  <c r="E136" i="115"/>
  <c r="AI136" i="115" s="1"/>
  <c r="E168" i="115"/>
  <c r="E200" i="115"/>
  <c r="E232" i="115"/>
  <c r="E264" i="115"/>
  <c r="E296" i="115"/>
  <c r="N296" i="115" s="1"/>
  <c r="E328" i="115"/>
  <c r="AA328" i="115" s="1"/>
  <c r="E21" i="115"/>
  <c r="J21" i="115" s="1"/>
  <c r="E53" i="115"/>
  <c r="AY53" i="115" s="1"/>
  <c r="E85" i="115"/>
  <c r="AO85" i="115" s="1"/>
  <c r="E117" i="115"/>
  <c r="E149" i="115"/>
  <c r="E181" i="115"/>
  <c r="E213" i="115"/>
  <c r="E245" i="115"/>
  <c r="E269" i="115"/>
  <c r="E293" i="115"/>
  <c r="AD293" i="115" s="1"/>
  <c r="E313" i="115"/>
  <c r="O313" i="115" s="1"/>
  <c r="E333" i="115"/>
  <c r="E354" i="115"/>
  <c r="AA354" i="115" s="1"/>
  <c r="E370" i="115"/>
  <c r="E386" i="115"/>
  <c r="AD386" i="115" s="1"/>
  <c r="E402" i="115"/>
  <c r="J402" i="115" s="1"/>
  <c r="E418" i="115"/>
  <c r="AG418" i="115" s="1"/>
  <c r="E434" i="115"/>
  <c r="E450" i="115"/>
  <c r="Y450" i="115" s="1"/>
  <c r="E466" i="115"/>
  <c r="R466" i="115" s="1"/>
  <c r="E482" i="115"/>
  <c r="F482" i="115" s="1"/>
  <c r="E498" i="115"/>
  <c r="K498" i="115" s="1"/>
  <c r="E514" i="115"/>
  <c r="E530" i="115"/>
  <c r="E546" i="115"/>
  <c r="E562" i="115"/>
  <c r="Y562" i="115" s="1"/>
  <c r="E578" i="115"/>
  <c r="E594" i="115"/>
  <c r="AB594" i="115" s="1"/>
  <c r="E610" i="115"/>
  <c r="M610" i="115" s="1"/>
  <c r="E626" i="115"/>
  <c r="E642" i="115"/>
  <c r="P642" i="115" s="1"/>
  <c r="E658" i="115"/>
  <c r="AF658" i="115" s="1"/>
  <c r="E674" i="115"/>
  <c r="N674" i="115" s="1"/>
  <c r="E359" i="115"/>
  <c r="X359" i="115" s="1"/>
  <c r="E375" i="115"/>
  <c r="E391" i="115"/>
  <c r="Y391" i="115" s="1"/>
  <c r="E407" i="115"/>
  <c r="R407" i="115" s="1"/>
  <c r="E423" i="115"/>
  <c r="O423" i="115" s="1"/>
  <c r="E439" i="115"/>
  <c r="E455" i="115"/>
  <c r="H455" i="115" s="1"/>
  <c r="E471" i="115"/>
  <c r="AE471" i="115" s="1"/>
  <c r="E487" i="115"/>
  <c r="X487" i="115" s="1"/>
  <c r="E503" i="115"/>
  <c r="M503" i="115" s="1"/>
  <c r="E519" i="115"/>
  <c r="E535" i="115"/>
  <c r="E551" i="115"/>
  <c r="AB551" i="115" s="1"/>
  <c r="E567" i="115"/>
  <c r="O567" i="115" s="1"/>
  <c r="E583" i="115"/>
  <c r="Q583" i="115" s="1"/>
  <c r="E599" i="115"/>
  <c r="E615" i="115"/>
  <c r="M615" i="115" s="1"/>
  <c r="E631" i="115"/>
  <c r="K631" i="115" s="1"/>
  <c r="E647" i="115"/>
  <c r="E663" i="115"/>
  <c r="O663" i="115" s="1"/>
  <c r="E679" i="115"/>
  <c r="G679" i="115" s="1"/>
  <c r="E364" i="115"/>
  <c r="E380" i="115"/>
  <c r="E396" i="115"/>
  <c r="E412" i="115"/>
  <c r="G412" i="115" s="1"/>
  <c r="E428" i="115"/>
  <c r="E444" i="115"/>
  <c r="AD444" i="115" s="1"/>
  <c r="E460" i="115"/>
  <c r="E476" i="115"/>
  <c r="AG476" i="115" s="1"/>
  <c r="E492" i="115"/>
  <c r="E508" i="115"/>
  <c r="E524" i="115"/>
  <c r="E540" i="115"/>
  <c r="R540" i="115" s="1"/>
  <c r="E556" i="115"/>
  <c r="Y556" i="115" s="1"/>
  <c r="E572" i="115"/>
  <c r="E588" i="115"/>
  <c r="H588" i="115" s="1"/>
  <c r="E604" i="115"/>
  <c r="AD604" i="115" s="1"/>
  <c r="E620" i="115"/>
  <c r="E636" i="115"/>
  <c r="H636" i="115" s="1"/>
  <c r="E652" i="115"/>
  <c r="F652" i="115" s="1"/>
  <c r="E668" i="115"/>
  <c r="AG668" i="115" s="1"/>
  <c r="E684" i="115"/>
  <c r="E369" i="115"/>
  <c r="E385" i="115"/>
  <c r="E401" i="115"/>
  <c r="E417" i="115"/>
  <c r="N417" i="115" s="1"/>
  <c r="E433" i="115"/>
  <c r="E449" i="115"/>
  <c r="E465" i="115"/>
  <c r="Y465" i="115" s="1"/>
  <c r="E481" i="115"/>
  <c r="K481" i="115" s="1"/>
  <c r="E497" i="115"/>
  <c r="AC497" i="115" s="1"/>
  <c r="E513" i="115"/>
  <c r="L513" i="115" s="1"/>
  <c r="E529" i="115"/>
  <c r="E545" i="115"/>
  <c r="E561" i="115"/>
  <c r="E577" i="115"/>
  <c r="E593" i="115"/>
  <c r="E609" i="115"/>
  <c r="M609" i="115" s="1"/>
  <c r="E625" i="115"/>
  <c r="E641" i="115"/>
  <c r="N641" i="115" s="1"/>
  <c r="E657" i="115"/>
  <c r="E673" i="115"/>
  <c r="I673" i="115" s="1"/>
  <c r="E689" i="115"/>
  <c r="AE689" i="115" s="1"/>
  <c r="E696" i="115"/>
  <c r="N696" i="115" s="1"/>
  <c r="E698" i="115"/>
  <c r="E697" i="115"/>
  <c r="E15" i="115"/>
  <c r="E690" i="115"/>
  <c r="E507" i="115"/>
  <c r="O507" i="115" s="1"/>
  <c r="E571" i="115"/>
  <c r="R571" i="115" s="1"/>
  <c r="E603" i="115"/>
  <c r="E619" i="115"/>
  <c r="E635" i="115"/>
  <c r="Y635" i="115" s="1"/>
  <c r="E667" i="115"/>
  <c r="X667" i="115" s="1"/>
  <c r="E683" i="115"/>
  <c r="E368" i="115"/>
  <c r="E384" i="115"/>
  <c r="L384" i="115" s="1"/>
  <c r="E400" i="115"/>
  <c r="AF400" i="115" s="1"/>
  <c r="E416" i="115"/>
  <c r="G416" i="115" s="1"/>
  <c r="E448" i="115"/>
  <c r="H448" i="115" s="1"/>
  <c r="E464" i="115"/>
  <c r="AE464" i="115" s="1"/>
  <c r="E480" i="115"/>
  <c r="E496" i="115"/>
  <c r="E512" i="115"/>
  <c r="X512" i="115" s="1"/>
  <c r="E528" i="115"/>
  <c r="F528" i="115" s="1"/>
  <c r="E544" i="115"/>
  <c r="X544" i="115" s="1"/>
  <c r="E560" i="115"/>
  <c r="I560" i="115" s="1"/>
  <c r="E576" i="115"/>
  <c r="E592" i="115"/>
  <c r="AC592" i="115" s="1"/>
  <c r="E608" i="115"/>
  <c r="H608" i="115" s="1"/>
  <c r="E624" i="115"/>
  <c r="AE624" i="115" s="1"/>
  <c r="E656" i="115"/>
  <c r="E672" i="115"/>
  <c r="I672" i="115" s="1"/>
  <c r="E357" i="115"/>
  <c r="E373" i="115"/>
  <c r="Q373" i="115" s="1"/>
  <c r="E389" i="115"/>
  <c r="E405" i="115"/>
  <c r="I405" i="115" s="1"/>
  <c r="E421" i="115"/>
  <c r="Q421" i="115" s="1"/>
  <c r="E437" i="115"/>
  <c r="E453" i="115"/>
  <c r="E469" i="115"/>
  <c r="H469" i="115" s="1"/>
  <c r="E485" i="115"/>
  <c r="E501" i="115"/>
  <c r="X501" i="115" s="1"/>
  <c r="E517" i="115"/>
  <c r="X517" i="115" s="1"/>
  <c r="E533" i="115"/>
  <c r="E549" i="115"/>
  <c r="E565" i="115"/>
  <c r="E581" i="115"/>
  <c r="M581" i="115" s="1"/>
  <c r="E597" i="115"/>
  <c r="AE597" i="115" s="1"/>
  <c r="E613" i="115"/>
  <c r="F613" i="115" s="1"/>
  <c r="E629" i="115"/>
  <c r="AE629" i="115" s="1"/>
  <c r="E645" i="115"/>
  <c r="E677" i="115"/>
  <c r="AG677" i="115" s="1"/>
  <c r="E26" i="115"/>
  <c r="E90" i="115"/>
  <c r="E154" i="115"/>
  <c r="I154" i="115" s="1"/>
  <c r="E218" i="115"/>
  <c r="J218" i="115" s="1"/>
  <c r="E282" i="115"/>
  <c r="E346" i="115"/>
  <c r="E75" i="115"/>
  <c r="AM75" i="115" s="1"/>
  <c r="E131" i="115"/>
  <c r="L131" i="115" s="1"/>
  <c r="E163" i="115"/>
  <c r="E195" i="115"/>
  <c r="E227" i="115"/>
  <c r="E259" i="115"/>
  <c r="E291" i="115"/>
  <c r="Z291" i="115" s="1"/>
  <c r="E323" i="115"/>
  <c r="E16" i="115"/>
  <c r="E48" i="115"/>
  <c r="AX48" i="115" s="1"/>
  <c r="E80" i="115"/>
  <c r="E112" i="115"/>
  <c r="AN112" i="115" s="1"/>
  <c r="E144" i="115"/>
  <c r="E176" i="115"/>
  <c r="AM176" i="115" s="1"/>
  <c r="E208" i="115"/>
  <c r="E240" i="115"/>
  <c r="E272" i="115"/>
  <c r="E304" i="115"/>
  <c r="F304" i="115" s="1"/>
  <c r="E336" i="115"/>
  <c r="X336" i="115" s="1"/>
  <c r="E29" i="115"/>
  <c r="E61" i="115"/>
  <c r="AZ61" i="115" s="1"/>
  <c r="E93" i="115"/>
  <c r="E125" i="115"/>
  <c r="AJ125" i="115" s="1"/>
  <c r="E157" i="115"/>
  <c r="AP157" i="115" s="1"/>
  <c r="E189" i="115"/>
  <c r="E221" i="115"/>
  <c r="E253" i="115"/>
  <c r="E277" i="115"/>
  <c r="E297" i="115"/>
  <c r="O297" i="115" s="1"/>
  <c r="E317" i="115"/>
  <c r="X317" i="115" s="1"/>
  <c r="E341" i="115"/>
  <c r="E358" i="115"/>
  <c r="I358" i="115" s="1"/>
  <c r="E374" i="115"/>
  <c r="P374" i="115" s="1"/>
  <c r="E390" i="115"/>
  <c r="H390" i="115" s="1"/>
  <c r="E406" i="115"/>
  <c r="E422" i="115"/>
  <c r="AB422" i="115" s="1"/>
  <c r="E438" i="115"/>
  <c r="E454" i="115"/>
  <c r="G454" i="115" s="1"/>
  <c r="E470" i="115"/>
  <c r="L470" i="115" s="1"/>
  <c r="E486" i="115"/>
  <c r="H486" i="115" s="1"/>
  <c r="E502" i="115"/>
  <c r="AD502" i="115" s="1"/>
  <c r="E518" i="115"/>
  <c r="L518" i="115" s="1"/>
  <c r="E534" i="115"/>
  <c r="E550" i="115"/>
  <c r="AB550" i="115" s="1"/>
  <c r="E566" i="115"/>
  <c r="Z566" i="115" s="1"/>
  <c r="E582" i="115"/>
  <c r="E598" i="115"/>
  <c r="J598" i="115" s="1"/>
  <c r="E614" i="115"/>
  <c r="L614" i="115" s="1"/>
  <c r="E630" i="115"/>
  <c r="E646" i="115"/>
  <c r="G646" i="115" s="1"/>
  <c r="E662" i="115"/>
  <c r="E678" i="115"/>
  <c r="E363" i="115"/>
  <c r="AA363" i="115" s="1"/>
  <c r="E379" i="115"/>
  <c r="AA379" i="115" s="1"/>
  <c r="E395" i="115"/>
  <c r="E411" i="115"/>
  <c r="F411" i="115" s="1"/>
  <c r="E427" i="115"/>
  <c r="E443" i="115"/>
  <c r="E459" i="115"/>
  <c r="H459" i="115" s="1"/>
  <c r="E475" i="115"/>
  <c r="E491" i="115"/>
  <c r="L491" i="115" s="1"/>
  <c r="E523" i="115"/>
  <c r="G523" i="115" s="1"/>
  <c r="E539" i="115"/>
  <c r="E555" i="115"/>
  <c r="E587" i="115"/>
  <c r="E651" i="115"/>
  <c r="E432" i="115"/>
  <c r="Y432" i="115" s="1"/>
  <c r="E640" i="115"/>
  <c r="AF640" i="115" s="1"/>
  <c r="E42" i="115"/>
  <c r="E106" i="115"/>
  <c r="AW106" i="115" s="1"/>
  <c r="E170" i="115"/>
  <c r="E234" i="115"/>
  <c r="E298" i="115"/>
  <c r="J298" i="115" s="1"/>
  <c r="E27" i="115"/>
  <c r="E91" i="115"/>
  <c r="AV91" i="115" s="1"/>
  <c r="E139" i="115"/>
  <c r="L139" i="115" s="1"/>
  <c r="E171" i="115"/>
  <c r="AJ171" i="115" s="1"/>
  <c r="E203" i="115"/>
  <c r="E235" i="115"/>
  <c r="E267" i="115"/>
  <c r="E299" i="115"/>
  <c r="E331" i="115"/>
  <c r="O331" i="115" s="1"/>
  <c r="E24" i="115"/>
  <c r="E56" i="115"/>
  <c r="E88" i="115"/>
  <c r="E120" i="115"/>
  <c r="AJ120" i="115" s="1"/>
  <c r="E152" i="115"/>
  <c r="E184" i="115"/>
  <c r="E216" i="115"/>
  <c r="E248" i="115"/>
  <c r="E280" i="115"/>
  <c r="E312" i="115"/>
  <c r="E344" i="115"/>
  <c r="E37" i="115"/>
  <c r="BP37" i="115" s="1"/>
  <c r="E69" i="115"/>
  <c r="AW69" i="115" s="1"/>
  <c r="E101" i="115"/>
  <c r="BB101" i="115" s="1"/>
  <c r="E133" i="115"/>
  <c r="AR133" i="115" s="1"/>
  <c r="E165" i="115"/>
  <c r="AN165" i="115" s="1"/>
  <c r="E197" i="115"/>
  <c r="E229" i="115"/>
  <c r="E261" i="115"/>
  <c r="P261" i="115" s="1"/>
  <c r="E281" i="115"/>
  <c r="K281" i="115" s="1"/>
  <c r="E301" i="115"/>
  <c r="P301" i="115" s="1"/>
  <c r="E325" i="115"/>
  <c r="E345" i="115"/>
  <c r="E362" i="115"/>
  <c r="Z362" i="115" s="1"/>
  <c r="E378" i="115"/>
  <c r="E394" i="115"/>
  <c r="E410" i="115"/>
  <c r="E426" i="115"/>
  <c r="N426" i="115" s="1"/>
  <c r="E442" i="115"/>
  <c r="AF442" i="115" s="1"/>
  <c r="E458" i="115"/>
  <c r="E474" i="115"/>
  <c r="E490" i="115"/>
  <c r="AA490" i="115" s="1"/>
  <c r="E506" i="115"/>
  <c r="E522" i="115"/>
  <c r="R522" i="115" s="1"/>
  <c r="E538" i="115"/>
  <c r="Z538" i="115" s="1"/>
  <c r="E554" i="115"/>
  <c r="E570" i="115"/>
  <c r="M570" i="115" s="1"/>
  <c r="E586" i="115"/>
  <c r="AE586" i="115" s="1"/>
  <c r="E602" i="115"/>
  <c r="F602" i="115" s="1"/>
  <c r="E618" i="115"/>
  <c r="AC618" i="115" s="1"/>
  <c r="E634" i="115"/>
  <c r="Y634" i="115" s="1"/>
  <c r="E650" i="115"/>
  <c r="E666" i="115"/>
  <c r="AE666" i="115" s="1"/>
  <c r="E682" i="115"/>
  <c r="E367" i="115"/>
  <c r="AB367" i="115" s="1"/>
  <c r="E383" i="115"/>
  <c r="AC383" i="115" s="1"/>
  <c r="E399" i="115"/>
  <c r="G399" i="115" s="1"/>
  <c r="E415" i="115"/>
  <c r="E431" i="115"/>
  <c r="AA431" i="115" s="1"/>
  <c r="E447" i="115"/>
  <c r="E463" i="115"/>
  <c r="E479" i="115"/>
  <c r="AG479" i="115" s="1"/>
  <c r="E495" i="115"/>
  <c r="E511" i="115"/>
  <c r="P511" i="115" s="1"/>
  <c r="E527" i="115"/>
  <c r="AC527" i="115" s="1"/>
  <c r="E543" i="115"/>
  <c r="Z543" i="115" s="1"/>
  <c r="E559" i="115"/>
  <c r="E575" i="115"/>
  <c r="N575" i="115" s="1"/>
  <c r="E591" i="115"/>
  <c r="E607" i="115"/>
  <c r="E623" i="115"/>
  <c r="E639" i="115"/>
  <c r="AD639" i="115" s="1"/>
  <c r="E655" i="115"/>
  <c r="AG655" i="115" s="1"/>
  <c r="E671" i="115"/>
  <c r="Q671" i="115" s="1"/>
  <c r="E356" i="115"/>
  <c r="K356" i="115" s="1"/>
  <c r="E372" i="115"/>
  <c r="E388" i="115"/>
  <c r="AD388" i="115" s="1"/>
  <c r="E404" i="115"/>
  <c r="L404" i="115" s="1"/>
  <c r="E420" i="115"/>
  <c r="X420" i="115" s="1"/>
  <c r="E436" i="115"/>
  <c r="E452" i="115"/>
  <c r="H452" i="115" s="1"/>
  <c r="E468" i="115"/>
  <c r="O468" i="115" s="1"/>
  <c r="E484" i="115"/>
  <c r="E500" i="115"/>
  <c r="AC500" i="115" s="1"/>
  <c r="E516" i="115"/>
  <c r="F516" i="115" s="1"/>
  <c r="E532" i="115"/>
  <c r="O532" i="115" s="1"/>
  <c r="E548" i="115"/>
  <c r="AA548" i="115" s="1"/>
  <c r="E564" i="115"/>
  <c r="N564" i="115" s="1"/>
  <c r="E580" i="115"/>
  <c r="E596" i="115"/>
  <c r="E612" i="115"/>
  <c r="Y612" i="115" s="1"/>
  <c r="E628" i="115"/>
  <c r="Q628" i="115" s="1"/>
  <c r="E644" i="115"/>
  <c r="E660" i="115"/>
  <c r="O660" i="115" s="1"/>
  <c r="E676" i="115"/>
  <c r="E361" i="115"/>
  <c r="E377" i="115"/>
  <c r="E393" i="115"/>
  <c r="X393" i="115" s="1"/>
  <c r="E409" i="115"/>
  <c r="F409" i="115" s="1"/>
  <c r="E425" i="115"/>
  <c r="G425" i="115" s="1"/>
  <c r="E441" i="115"/>
  <c r="K441" i="115" s="1"/>
  <c r="E457" i="115"/>
  <c r="L457" i="115" s="1"/>
  <c r="E473" i="115"/>
  <c r="AD473" i="115" s="1"/>
  <c r="E489" i="115"/>
  <c r="E505" i="115"/>
  <c r="AF505" i="115" s="1"/>
  <c r="E521" i="115"/>
  <c r="I521" i="115" s="1"/>
  <c r="E537" i="115"/>
  <c r="E553" i="115"/>
  <c r="E569" i="115"/>
  <c r="E585" i="115"/>
  <c r="E601" i="115"/>
  <c r="AC601" i="115" s="1"/>
  <c r="E617" i="115"/>
  <c r="G617" i="115" s="1"/>
  <c r="E633" i="115"/>
  <c r="M633" i="115" s="1"/>
  <c r="E649" i="115"/>
  <c r="E665" i="115"/>
  <c r="AA665" i="115" s="1"/>
  <c r="E681" i="115"/>
  <c r="AE681" i="115" s="1"/>
  <c r="E686" i="115"/>
  <c r="E12" i="115"/>
  <c r="E687" i="115"/>
  <c r="E13" i="115"/>
  <c r="E694" i="115"/>
  <c r="E699" i="115"/>
  <c r="E58" i="115"/>
  <c r="E122" i="115"/>
  <c r="E186" i="115"/>
  <c r="E250" i="115"/>
  <c r="E314" i="115"/>
  <c r="E43" i="115"/>
  <c r="BI43" i="115" s="1"/>
  <c r="E107" i="115"/>
  <c r="E147" i="115"/>
  <c r="E179" i="115"/>
  <c r="J179" i="115" s="1"/>
  <c r="E211" i="115"/>
  <c r="E243" i="115"/>
  <c r="E275" i="115"/>
  <c r="X275" i="115" s="1"/>
  <c r="E307" i="115"/>
  <c r="E339" i="115"/>
  <c r="E32" i="115"/>
  <c r="BN32" i="115" s="1"/>
  <c r="E64" i="115"/>
  <c r="AU64" i="115" s="1"/>
  <c r="E96" i="115"/>
  <c r="AP96" i="115" s="1"/>
  <c r="E128" i="115"/>
  <c r="AP128" i="115" s="1"/>
  <c r="E160" i="115"/>
  <c r="I160" i="115" s="1"/>
  <c r="E192" i="115"/>
  <c r="E224" i="115"/>
  <c r="E256" i="115"/>
  <c r="E45" i="115"/>
  <c r="BH45" i="115" s="1"/>
  <c r="E173" i="115"/>
  <c r="P173" i="115" s="1"/>
  <c r="E285" i="115"/>
  <c r="AA285" i="115" s="1"/>
  <c r="E366" i="115"/>
  <c r="E430" i="115"/>
  <c r="Q430" i="115" s="1"/>
  <c r="E494" i="115"/>
  <c r="E558" i="115"/>
  <c r="AC558" i="115" s="1"/>
  <c r="E622" i="115"/>
  <c r="O622" i="115" s="1"/>
  <c r="E355" i="115"/>
  <c r="P355" i="115" s="1"/>
  <c r="E419" i="115"/>
  <c r="X419" i="115" s="1"/>
  <c r="E483" i="115"/>
  <c r="P483" i="115" s="1"/>
  <c r="E547" i="115"/>
  <c r="AB547" i="115" s="1"/>
  <c r="E611" i="115"/>
  <c r="Z611" i="115" s="1"/>
  <c r="E675" i="115"/>
  <c r="E408" i="115"/>
  <c r="I408" i="115" s="1"/>
  <c r="E472" i="115"/>
  <c r="AE472" i="115" s="1"/>
  <c r="E536" i="115"/>
  <c r="E600" i="115"/>
  <c r="X600" i="115" s="1"/>
  <c r="E664" i="115"/>
  <c r="Z664" i="115" s="1"/>
  <c r="E397" i="115"/>
  <c r="Q397" i="115" s="1"/>
  <c r="E461" i="115"/>
  <c r="E525" i="115"/>
  <c r="O525" i="115" s="1"/>
  <c r="E589" i="115"/>
  <c r="L589" i="115" s="1"/>
  <c r="E653" i="115"/>
  <c r="E693" i="115"/>
  <c r="AB693" i="115" s="1"/>
  <c r="E14" i="115"/>
  <c r="E688" i="115"/>
  <c r="E435" i="115"/>
  <c r="I435" i="115" s="1"/>
  <c r="E563" i="115"/>
  <c r="N563" i="115" s="1"/>
  <c r="E627" i="115"/>
  <c r="AD627" i="115" s="1"/>
  <c r="E360" i="115"/>
  <c r="E488" i="115"/>
  <c r="E552" i="115"/>
  <c r="Z552" i="115" s="1"/>
  <c r="E616" i="115"/>
  <c r="AB616" i="115" s="1"/>
  <c r="E680" i="115"/>
  <c r="E413" i="115"/>
  <c r="E477" i="115"/>
  <c r="X477" i="115" s="1"/>
  <c r="E541" i="115"/>
  <c r="K541" i="115" s="1"/>
  <c r="E605" i="115"/>
  <c r="E661" i="115"/>
  <c r="E692" i="115"/>
  <c r="R692" i="115" s="1"/>
  <c r="E10" i="115"/>
  <c r="E637" i="115"/>
  <c r="E7" i="115"/>
  <c r="E288" i="115"/>
  <c r="Q288" i="115" s="1"/>
  <c r="E77" i="115"/>
  <c r="BA77" i="115" s="1"/>
  <c r="E205" i="115"/>
  <c r="E309" i="115"/>
  <c r="G309" i="115" s="1"/>
  <c r="E382" i="115"/>
  <c r="AG382" i="115" s="1"/>
  <c r="E446" i="115"/>
  <c r="AF446" i="115" s="1"/>
  <c r="E510" i="115"/>
  <c r="E574" i="115"/>
  <c r="Q574" i="115" s="1"/>
  <c r="E638" i="115"/>
  <c r="AB638" i="115" s="1"/>
  <c r="E371" i="115"/>
  <c r="P371" i="115" s="1"/>
  <c r="E499" i="115"/>
  <c r="AD499" i="115" s="1"/>
  <c r="E424" i="115"/>
  <c r="AE424" i="115" s="1"/>
  <c r="E691" i="115"/>
  <c r="Z691" i="115" s="1"/>
  <c r="E320" i="115"/>
  <c r="Z320" i="115" s="1"/>
  <c r="E109" i="115"/>
  <c r="E237" i="115"/>
  <c r="E329" i="115"/>
  <c r="L329" i="115" s="1"/>
  <c r="E398" i="115"/>
  <c r="E462" i="115"/>
  <c r="L462" i="115" s="1"/>
  <c r="E526" i="115"/>
  <c r="I526" i="115" s="1"/>
  <c r="E590" i="115"/>
  <c r="Y590" i="115" s="1"/>
  <c r="E654" i="115"/>
  <c r="AF654" i="115" s="1"/>
  <c r="E387" i="115"/>
  <c r="E451" i="115"/>
  <c r="AA451" i="115" s="1"/>
  <c r="E515" i="115"/>
  <c r="AF515" i="115" s="1"/>
  <c r="E579" i="115"/>
  <c r="K579" i="115" s="1"/>
  <c r="E643" i="115"/>
  <c r="E376" i="115"/>
  <c r="AC376" i="115" s="1"/>
  <c r="E440" i="115"/>
  <c r="E504" i="115"/>
  <c r="AD504" i="115" s="1"/>
  <c r="E568" i="115"/>
  <c r="E632" i="115"/>
  <c r="E365" i="115"/>
  <c r="Q365" i="115" s="1"/>
  <c r="E429" i="115"/>
  <c r="O429" i="115" s="1"/>
  <c r="E493" i="115"/>
  <c r="E557" i="115"/>
  <c r="G557" i="115" s="1"/>
  <c r="E621" i="115"/>
  <c r="R621" i="115" s="1"/>
  <c r="E669" i="115"/>
  <c r="AC669" i="115" s="1"/>
  <c r="E700" i="115"/>
  <c r="Q700" i="115" s="1"/>
  <c r="E9" i="115"/>
  <c r="E695" i="115"/>
  <c r="X695" i="115" s="1"/>
  <c r="E352" i="115"/>
  <c r="Y352" i="115" s="1"/>
  <c r="E141" i="115"/>
  <c r="AL141" i="115" s="1"/>
  <c r="E265" i="115"/>
  <c r="E349" i="115"/>
  <c r="E414" i="115"/>
  <c r="M414" i="115" s="1"/>
  <c r="E478" i="115"/>
  <c r="AA478" i="115" s="1"/>
  <c r="E542" i="115"/>
  <c r="E606" i="115"/>
  <c r="AG606" i="115" s="1"/>
  <c r="E670" i="115"/>
  <c r="E403" i="115"/>
  <c r="M403" i="115" s="1"/>
  <c r="E467" i="115"/>
  <c r="R467" i="115" s="1"/>
  <c r="E531" i="115"/>
  <c r="E595" i="115"/>
  <c r="I595" i="115" s="1"/>
  <c r="E659" i="115"/>
  <c r="I659" i="115" s="1"/>
  <c r="E392" i="115"/>
  <c r="F392" i="115" s="1"/>
  <c r="E456" i="115"/>
  <c r="AA456" i="115" s="1"/>
  <c r="E520" i="115"/>
  <c r="J520" i="115" s="1"/>
  <c r="E584" i="115"/>
  <c r="E648" i="115"/>
  <c r="E381" i="115"/>
  <c r="AG381" i="115" s="1"/>
  <c r="E445" i="115"/>
  <c r="AB445" i="115" s="1"/>
  <c r="E509" i="115"/>
  <c r="J509" i="115" s="1"/>
  <c r="E573" i="115"/>
  <c r="Y573" i="115" s="1"/>
  <c r="E685" i="115"/>
  <c r="E8" i="115"/>
  <c r="E11" i="115"/>
  <c r="C13" i="117"/>
  <c r="C29" i="115"/>
  <c r="N6" i="115"/>
  <c r="C34" i="139" l="1"/>
  <c r="C32" i="139"/>
  <c r="C30" i="138"/>
  <c r="C32" i="138"/>
  <c r="C30" i="137"/>
  <c r="C32" i="137"/>
  <c r="C33" i="128"/>
  <c r="C34" i="128"/>
  <c r="C33" i="129"/>
  <c r="C34" i="129"/>
  <c r="J198" i="115"/>
  <c r="I666" i="115"/>
  <c r="AE588" i="115"/>
  <c r="AQ87" i="115"/>
  <c r="AB513" i="115"/>
  <c r="L98" i="115"/>
  <c r="P588" i="115"/>
  <c r="AN98" i="115"/>
  <c r="AI166" i="115"/>
  <c r="AU61" i="115"/>
  <c r="F430" i="115"/>
  <c r="AA663" i="115"/>
  <c r="AC588" i="115"/>
  <c r="N588" i="115"/>
  <c r="AP102" i="115"/>
  <c r="H513" i="115"/>
  <c r="AL98" i="115"/>
  <c r="AJ98" i="115"/>
  <c r="AZ38" i="115"/>
  <c r="BK25" i="115"/>
  <c r="AZ89" i="115"/>
  <c r="J588" i="115"/>
  <c r="O588" i="115"/>
  <c r="L388" i="115"/>
  <c r="BA68" i="115"/>
  <c r="AK98" i="115"/>
  <c r="AU98" i="115"/>
  <c r="I255" i="115"/>
  <c r="Y354" i="115"/>
  <c r="L588" i="115"/>
  <c r="AF588" i="115"/>
  <c r="AQ61" i="115"/>
  <c r="AM98" i="115"/>
  <c r="AY98" i="115"/>
  <c r="AT87" i="115"/>
  <c r="L172" i="115"/>
  <c r="Y497" i="115"/>
  <c r="AA284" i="115"/>
  <c r="P278" i="115"/>
  <c r="AI72" i="115"/>
  <c r="G588" i="115"/>
  <c r="AA588" i="115"/>
  <c r="AK102" i="115"/>
  <c r="AQ108" i="115"/>
  <c r="N513" i="115"/>
  <c r="AI98" i="115"/>
  <c r="AP98" i="115"/>
  <c r="AP206" i="115"/>
  <c r="AB588" i="115"/>
  <c r="Q588" i="115"/>
  <c r="AP61" i="115"/>
  <c r="AF388" i="115"/>
  <c r="BA98" i="115"/>
  <c r="BB98" i="115"/>
  <c r="Q695" i="115"/>
  <c r="AE343" i="115"/>
  <c r="AF666" i="115"/>
  <c r="K588" i="115"/>
  <c r="AD588" i="115"/>
  <c r="I588" i="115"/>
  <c r="M588" i="115"/>
  <c r="L25" i="115"/>
  <c r="BB61" i="115"/>
  <c r="AX102" i="115"/>
  <c r="H388" i="115"/>
  <c r="AD575" i="115"/>
  <c r="J513" i="115"/>
  <c r="AX98" i="115"/>
  <c r="AQ98" i="115"/>
  <c r="BC98" i="115"/>
  <c r="AZ98" i="115"/>
  <c r="J255" i="115"/>
  <c r="AC666" i="115"/>
  <c r="R355" i="115"/>
  <c r="AK61" i="115"/>
  <c r="BC61" i="115"/>
  <c r="P388" i="115"/>
  <c r="AC513" i="115"/>
  <c r="K513" i="115"/>
  <c r="AD365" i="115"/>
  <c r="R666" i="115"/>
  <c r="AW61" i="115"/>
  <c r="Y388" i="115"/>
  <c r="AL160" i="115"/>
  <c r="X513" i="115"/>
  <c r="AA430" i="115"/>
  <c r="BC70" i="115"/>
  <c r="M430" i="115"/>
  <c r="Y695" i="115"/>
  <c r="AB666" i="115"/>
  <c r="R399" i="115"/>
  <c r="L160" i="115"/>
  <c r="L505" i="115"/>
  <c r="K430" i="115"/>
  <c r="I365" i="115"/>
  <c r="I481" i="115"/>
  <c r="J695" i="115"/>
  <c r="AC365" i="115"/>
  <c r="Q478" i="115"/>
  <c r="AG478" i="115"/>
  <c r="AE478" i="115"/>
  <c r="Y478" i="115"/>
  <c r="G478" i="115"/>
  <c r="I478" i="115"/>
  <c r="AD478" i="115"/>
  <c r="H478" i="115"/>
  <c r="X478" i="115"/>
  <c r="Z478" i="115"/>
  <c r="K478" i="115"/>
  <c r="P478" i="115"/>
  <c r="AG559" i="115"/>
  <c r="L559" i="115"/>
  <c r="L506" i="115"/>
  <c r="AD506" i="115"/>
  <c r="BE24" i="115"/>
  <c r="BF24" i="115"/>
  <c r="L24" i="115"/>
  <c r="BL24" i="115"/>
  <c r="BP24" i="115"/>
  <c r="BH24" i="115"/>
  <c r="BI24" i="115"/>
  <c r="BJ24" i="115"/>
  <c r="P170" i="115"/>
  <c r="L170" i="115"/>
  <c r="AO170" i="115"/>
  <c r="F539" i="115"/>
  <c r="J539" i="115"/>
  <c r="M395" i="115"/>
  <c r="I395" i="115"/>
  <c r="G395" i="115"/>
  <c r="P395" i="115"/>
  <c r="AG395" i="115"/>
  <c r="K395" i="115"/>
  <c r="AD395" i="115"/>
  <c r="O395" i="115"/>
  <c r="AB395" i="115"/>
  <c r="N395" i="115"/>
  <c r="L395" i="115"/>
  <c r="Y395" i="115"/>
  <c r="AF395" i="115"/>
  <c r="X492" i="115"/>
  <c r="J492" i="115"/>
  <c r="AE492" i="115"/>
  <c r="Q492" i="115"/>
  <c r="H492" i="115"/>
  <c r="L492" i="115"/>
  <c r="R492" i="115"/>
  <c r="F492" i="115"/>
  <c r="AA492" i="115"/>
  <c r="I492" i="115"/>
  <c r="Y492" i="115"/>
  <c r="AB492" i="115"/>
  <c r="AC492" i="115"/>
  <c r="M492" i="115"/>
  <c r="AD492" i="115"/>
  <c r="AF492" i="115"/>
  <c r="AG492" i="115"/>
  <c r="O492" i="115"/>
  <c r="P492" i="115"/>
  <c r="Z492" i="115"/>
  <c r="K492" i="115"/>
  <c r="G492" i="115"/>
  <c r="AF514" i="115"/>
  <c r="Q514" i="115"/>
  <c r="O514" i="115"/>
  <c r="N514" i="115"/>
  <c r="G514" i="115"/>
  <c r="I514" i="115"/>
  <c r="Y514" i="115"/>
  <c r="AE514" i="115"/>
  <c r="X514" i="115"/>
  <c r="Z514" i="115"/>
  <c r="AC514" i="115"/>
  <c r="AA514" i="115"/>
  <c r="K514" i="115"/>
  <c r="AG514" i="115"/>
  <c r="AD514" i="115"/>
  <c r="P514" i="115"/>
  <c r="M514" i="115"/>
  <c r="H514" i="115"/>
  <c r="J514" i="115"/>
  <c r="F514" i="115"/>
  <c r="R514" i="115"/>
  <c r="J123" i="115"/>
  <c r="AK123" i="115"/>
  <c r="AL123" i="115"/>
  <c r="AP123" i="115"/>
  <c r="AR123" i="115"/>
  <c r="AO123" i="115"/>
  <c r="AN123" i="115"/>
  <c r="L123" i="115"/>
  <c r="AI123" i="115"/>
  <c r="AJ123" i="115"/>
  <c r="AQ123" i="115"/>
  <c r="AM123" i="115"/>
  <c r="F337" i="115"/>
  <c r="N337" i="115"/>
  <c r="G337" i="115"/>
  <c r="AC337" i="115"/>
  <c r="J337" i="115"/>
  <c r="AG337" i="115"/>
  <c r="M337" i="115"/>
  <c r="H337" i="115"/>
  <c r="Z337" i="115"/>
  <c r="AF337" i="115"/>
  <c r="L337" i="115"/>
  <c r="P337" i="115"/>
  <c r="O337" i="115"/>
  <c r="Q337" i="115"/>
  <c r="AA337" i="115"/>
  <c r="AB337" i="115"/>
  <c r="Y337" i="115"/>
  <c r="I337" i="115"/>
  <c r="K337" i="115"/>
  <c r="R337" i="115"/>
  <c r="AW55" i="115"/>
  <c r="AV55" i="115"/>
  <c r="AI55" i="115"/>
  <c r="BN55" i="115"/>
  <c r="BH55" i="115"/>
  <c r="AJ55" i="115"/>
  <c r="BA55" i="115"/>
  <c r="J55" i="115"/>
  <c r="AX55" i="115"/>
  <c r="BL55" i="115"/>
  <c r="BO55" i="115"/>
  <c r="AK55" i="115"/>
  <c r="AO55" i="115"/>
  <c r="BB55" i="115"/>
  <c r="BI55" i="115"/>
  <c r="BJ55" i="115"/>
  <c r="BM55" i="115"/>
  <c r="L55" i="115"/>
  <c r="AL55" i="115"/>
  <c r="BC55" i="115"/>
  <c r="AR55" i="115"/>
  <c r="BE55" i="115"/>
  <c r="BF55" i="115"/>
  <c r="BG55" i="115"/>
  <c r="AP134" i="115"/>
  <c r="AJ134" i="115"/>
  <c r="AQ134" i="115"/>
  <c r="AL134" i="115"/>
  <c r="J134" i="115"/>
  <c r="AK134" i="115"/>
  <c r="AN134" i="115"/>
  <c r="AR115" i="115"/>
  <c r="AP115" i="115"/>
  <c r="AL115" i="115"/>
  <c r="I258" i="115"/>
  <c r="L258" i="115"/>
  <c r="J258" i="115"/>
  <c r="P258" i="115"/>
  <c r="AJ130" i="115"/>
  <c r="AO130" i="115"/>
  <c r="AM130" i="115"/>
  <c r="J130" i="115"/>
  <c r="AL130" i="115"/>
  <c r="L130" i="115"/>
  <c r="AN130" i="115"/>
  <c r="AI130" i="115"/>
  <c r="AP130" i="115"/>
  <c r="AK130" i="115"/>
  <c r="AR130" i="115"/>
  <c r="AQ130" i="115"/>
  <c r="AM66" i="115"/>
  <c r="AR66" i="115"/>
  <c r="AQ66" i="115"/>
  <c r="AY66" i="115"/>
  <c r="AO66" i="115"/>
  <c r="AK66" i="115"/>
  <c r="AL66" i="115"/>
  <c r="AT66" i="115"/>
  <c r="AP66" i="115"/>
  <c r="AZ66" i="115"/>
  <c r="L66" i="115"/>
  <c r="AJ66" i="115"/>
  <c r="BB57" i="115"/>
  <c r="AN57" i="115"/>
  <c r="J57" i="115"/>
  <c r="AY57" i="115"/>
  <c r="AM57" i="115"/>
  <c r="BA57" i="115"/>
  <c r="AJ57" i="115"/>
  <c r="AT57" i="115"/>
  <c r="AK57" i="115"/>
  <c r="L57" i="115"/>
  <c r="AP57" i="115"/>
  <c r="AI57" i="115"/>
  <c r="AV57" i="115"/>
  <c r="AX57" i="115"/>
  <c r="AQ57" i="115"/>
  <c r="AU57" i="115"/>
  <c r="AZ57" i="115"/>
  <c r="BC57" i="115"/>
  <c r="AW57" i="115"/>
  <c r="AR57" i="115"/>
  <c r="AO57" i="115"/>
  <c r="P268" i="115"/>
  <c r="I268" i="115"/>
  <c r="J268" i="115"/>
  <c r="AX76" i="115"/>
  <c r="AY76" i="115"/>
  <c r="M351" i="115"/>
  <c r="P351" i="115"/>
  <c r="Q351" i="115"/>
  <c r="G351" i="115"/>
  <c r="AG351" i="115"/>
  <c r="AF351" i="115"/>
  <c r="AD351" i="115"/>
  <c r="H351" i="115"/>
  <c r="N351" i="115"/>
  <c r="F351" i="115"/>
  <c r="AB351" i="115"/>
  <c r="J351" i="115"/>
  <c r="Z351" i="115"/>
  <c r="R351" i="115"/>
  <c r="O351" i="115"/>
  <c r="Y351" i="115"/>
  <c r="I351" i="115"/>
  <c r="AC351" i="115"/>
  <c r="X351" i="115"/>
  <c r="AE351" i="115"/>
  <c r="K351" i="115"/>
  <c r="F302" i="115"/>
  <c r="AD302" i="115"/>
  <c r="M302" i="115"/>
  <c r="R302" i="115"/>
  <c r="I302" i="115"/>
  <c r="P302" i="115"/>
  <c r="K302" i="115"/>
  <c r="AC302" i="115"/>
  <c r="L302" i="115"/>
  <c r="X302" i="115"/>
  <c r="AF302" i="115"/>
  <c r="N302" i="115"/>
  <c r="AE302" i="115"/>
  <c r="Q302" i="115"/>
  <c r="Y302" i="115"/>
  <c r="G302" i="115"/>
  <c r="AG302" i="115"/>
  <c r="Z302" i="115"/>
  <c r="AA302" i="115"/>
  <c r="AB302" i="115"/>
  <c r="J302" i="115"/>
  <c r="J24" i="115"/>
  <c r="AA351" i="115"/>
  <c r="AQ170" i="115"/>
  <c r="BA66" i="115"/>
  <c r="AG700" i="115"/>
  <c r="F700" i="115"/>
  <c r="O700" i="115"/>
  <c r="N700" i="115"/>
  <c r="Z700" i="115"/>
  <c r="AE700" i="115"/>
  <c r="AB700" i="115"/>
  <c r="AF700" i="115"/>
  <c r="X700" i="115"/>
  <c r="J700" i="115"/>
  <c r="AC700" i="115"/>
  <c r="H700" i="115"/>
  <c r="Y605" i="115"/>
  <c r="L605" i="115"/>
  <c r="O688" i="115"/>
  <c r="F688" i="115"/>
  <c r="I688" i="115"/>
  <c r="J676" i="115"/>
  <c r="M676" i="115"/>
  <c r="AD676" i="115"/>
  <c r="Z676" i="115"/>
  <c r="AC676" i="115"/>
  <c r="L484" i="115"/>
  <c r="M484" i="115"/>
  <c r="Z484" i="115"/>
  <c r="R495" i="115"/>
  <c r="O495" i="115"/>
  <c r="AF495" i="115"/>
  <c r="G495" i="115"/>
  <c r="Y495" i="115"/>
  <c r="AT80" i="115"/>
  <c r="AZ80" i="115"/>
  <c r="AR80" i="115"/>
  <c r="AL80" i="115"/>
  <c r="AU80" i="115"/>
  <c r="AO80" i="115"/>
  <c r="AP80" i="115"/>
  <c r="BB80" i="115"/>
  <c r="AW80" i="115"/>
  <c r="AI80" i="115"/>
  <c r="AV80" i="115"/>
  <c r="AX80" i="115"/>
  <c r="J80" i="115"/>
  <c r="L80" i="115"/>
  <c r="AJ80" i="115"/>
  <c r="BC80" i="115"/>
  <c r="AK80" i="115"/>
  <c r="AN80" i="115"/>
  <c r="AM80" i="115"/>
  <c r="AY80" i="115"/>
  <c r="AE282" i="115"/>
  <c r="AA282" i="115"/>
  <c r="AC282" i="115"/>
  <c r="AG282" i="115"/>
  <c r="Y282" i="115"/>
  <c r="M282" i="115"/>
  <c r="N282" i="115"/>
  <c r="AE549" i="115"/>
  <c r="F549" i="115"/>
  <c r="Q549" i="115"/>
  <c r="K549" i="115"/>
  <c r="X549" i="115"/>
  <c r="P549" i="115"/>
  <c r="AF549" i="115"/>
  <c r="K673" i="115"/>
  <c r="AA673" i="115"/>
  <c r="AF673" i="115"/>
  <c r="Y673" i="115"/>
  <c r="R673" i="115"/>
  <c r="AG673" i="115"/>
  <c r="Q673" i="115"/>
  <c r="AD673" i="115"/>
  <c r="M673" i="115"/>
  <c r="AE673" i="115"/>
  <c r="X673" i="115"/>
  <c r="G673" i="115"/>
  <c r="F673" i="115"/>
  <c r="AB673" i="115"/>
  <c r="Z673" i="115"/>
  <c r="P673" i="115"/>
  <c r="L673" i="115"/>
  <c r="N673" i="115"/>
  <c r="AC673" i="115"/>
  <c r="J673" i="115"/>
  <c r="O673" i="115"/>
  <c r="H673" i="115"/>
  <c r="H684" i="115"/>
  <c r="AB684" i="115"/>
  <c r="I684" i="115"/>
  <c r="AA684" i="115"/>
  <c r="AC684" i="115"/>
  <c r="K684" i="115"/>
  <c r="M684" i="115"/>
  <c r="L273" i="115"/>
  <c r="I273" i="115"/>
  <c r="J273" i="115"/>
  <c r="AO100" i="115"/>
  <c r="AX100" i="115"/>
  <c r="AZ100" i="115"/>
  <c r="BC100" i="115"/>
  <c r="AQ100" i="115"/>
  <c r="AV100" i="115"/>
  <c r="J100" i="115"/>
  <c r="BB100" i="115"/>
  <c r="AP100" i="115"/>
  <c r="AK100" i="115"/>
  <c r="AM100" i="115"/>
  <c r="AU100" i="115"/>
  <c r="AT100" i="115"/>
  <c r="AI100" i="115"/>
  <c r="AW100" i="115"/>
  <c r="AL100" i="115"/>
  <c r="L100" i="115"/>
  <c r="AR100" i="115"/>
  <c r="BA100" i="115"/>
  <c r="AN100" i="115"/>
  <c r="AJ100" i="115"/>
  <c r="AY100" i="115"/>
  <c r="I247" i="115"/>
  <c r="P247" i="115"/>
  <c r="L247" i="115"/>
  <c r="J247" i="115"/>
  <c r="N326" i="115"/>
  <c r="Z326" i="115"/>
  <c r="Q326" i="115"/>
  <c r="H326" i="115"/>
  <c r="M326" i="115"/>
  <c r="AF326" i="115"/>
  <c r="I326" i="115"/>
  <c r="K326" i="115"/>
  <c r="G326" i="115"/>
  <c r="AC326" i="115"/>
  <c r="O326" i="115"/>
  <c r="J326" i="115"/>
  <c r="P326" i="115"/>
  <c r="F326" i="115"/>
  <c r="R326" i="115"/>
  <c r="L326" i="115"/>
  <c r="AE326" i="115"/>
  <c r="AB326" i="115"/>
  <c r="AG326" i="115"/>
  <c r="AD326" i="115"/>
  <c r="Y326" i="115"/>
  <c r="AA326" i="115"/>
  <c r="X326" i="115"/>
  <c r="AL204" i="115"/>
  <c r="AQ204" i="115"/>
  <c r="AM204" i="115"/>
  <c r="P204" i="115"/>
  <c r="L204" i="115"/>
  <c r="AP204" i="115"/>
  <c r="AI204" i="115"/>
  <c r="AN204" i="115"/>
  <c r="AK204" i="115"/>
  <c r="AO204" i="115"/>
  <c r="AJ204" i="115"/>
  <c r="AR204" i="115"/>
  <c r="I204" i="115"/>
  <c r="J223" i="115"/>
  <c r="P223" i="115"/>
  <c r="I223" i="115"/>
  <c r="L223" i="115"/>
  <c r="H493" i="115"/>
  <c r="AF493" i="115"/>
  <c r="M387" i="115"/>
  <c r="I387" i="115"/>
  <c r="L387" i="115"/>
  <c r="J387" i="115"/>
  <c r="AB637" i="115"/>
  <c r="X637" i="115"/>
  <c r="Y637" i="115"/>
  <c r="O637" i="115"/>
  <c r="AF637" i="115"/>
  <c r="Y623" i="115"/>
  <c r="R623" i="115"/>
  <c r="K623" i="115"/>
  <c r="I623" i="115"/>
  <c r="Q623" i="115"/>
  <c r="M623" i="115"/>
  <c r="O623" i="115"/>
  <c r="F623" i="115"/>
  <c r="AG623" i="115"/>
  <c r="H623" i="115"/>
  <c r="J623" i="115"/>
  <c r="P623" i="115"/>
  <c r="N623" i="115"/>
  <c r="H442" i="115"/>
  <c r="G442" i="115"/>
  <c r="P442" i="115"/>
  <c r="AC442" i="115"/>
  <c r="I442" i="115"/>
  <c r="AA442" i="115"/>
  <c r="N442" i="115"/>
  <c r="X442" i="115"/>
  <c r="K442" i="115"/>
  <c r="Y442" i="115"/>
  <c r="O442" i="115"/>
  <c r="AD442" i="115"/>
  <c r="Z442" i="115"/>
  <c r="AB442" i="115"/>
  <c r="J442" i="115"/>
  <c r="AE442" i="115"/>
  <c r="F442" i="115"/>
  <c r="R442" i="115"/>
  <c r="L442" i="115"/>
  <c r="M442" i="115"/>
  <c r="X280" i="115"/>
  <c r="AF280" i="115"/>
  <c r="AD280" i="115"/>
  <c r="R280" i="115"/>
  <c r="F280" i="115"/>
  <c r="J280" i="115"/>
  <c r="AC280" i="115"/>
  <c r="AA280" i="115"/>
  <c r="Z280" i="115"/>
  <c r="Y280" i="115"/>
  <c r="P280" i="115"/>
  <c r="Q432" i="115"/>
  <c r="AE432" i="115"/>
  <c r="AG432" i="115"/>
  <c r="R432" i="115"/>
  <c r="AC432" i="115"/>
  <c r="F432" i="115"/>
  <c r="J432" i="115"/>
  <c r="AA432" i="115"/>
  <c r="N432" i="115"/>
  <c r="G432" i="115"/>
  <c r="I432" i="115"/>
  <c r="L432" i="115"/>
  <c r="P432" i="115"/>
  <c r="Z432" i="115"/>
  <c r="AD432" i="115"/>
  <c r="X432" i="115"/>
  <c r="AF432" i="115"/>
  <c r="O432" i="115"/>
  <c r="M432" i="115"/>
  <c r="AB432" i="115"/>
  <c r="J534" i="115"/>
  <c r="AD534" i="115"/>
  <c r="H534" i="115"/>
  <c r="R534" i="115"/>
  <c r="K534" i="115"/>
  <c r="AB534" i="115"/>
  <c r="G534" i="115"/>
  <c r="X406" i="115"/>
  <c r="M406" i="115"/>
  <c r="N406" i="115"/>
  <c r="K406" i="115"/>
  <c r="J406" i="115"/>
  <c r="AG406" i="115"/>
  <c r="Y406" i="115"/>
  <c r="R341" i="115"/>
  <c r="AB341" i="115"/>
  <c r="M341" i="115"/>
  <c r="F341" i="115"/>
  <c r="J341" i="115"/>
  <c r="AE341" i="115"/>
  <c r="AG341" i="115"/>
  <c r="X291" i="115"/>
  <c r="H291" i="115"/>
  <c r="F291" i="115"/>
  <c r="AF291" i="115"/>
  <c r="R291" i="115"/>
  <c r="AG291" i="115"/>
  <c r="Y291" i="115"/>
  <c r="L291" i="115"/>
  <c r="AA291" i="115"/>
  <c r="AD291" i="115"/>
  <c r="AC291" i="115"/>
  <c r="AB291" i="115"/>
  <c r="I291" i="115"/>
  <c r="AE291" i="115"/>
  <c r="K291" i="115"/>
  <c r="N291" i="115"/>
  <c r="J291" i="115"/>
  <c r="M291" i="115"/>
  <c r="Q291" i="115"/>
  <c r="G291" i="115"/>
  <c r="O291" i="115"/>
  <c r="P291" i="115"/>
  <c r="AA485" i="115"/>
  <c r="O485" i="115"/>
  <c r="K485" i="115"/>
  <c r="L485" i="115"/>
  <c r="Y485" i="115"/>
  <c r="H485" i="115"/>
  <c r="AB485" i="115"/>
  <c r="AG485" i="115"/>
  <c r="R485" i="115"/>
  <c r="R481" i="115"/>
  <c r="Q481" i="115"/>
  <c r="AC481" i="115"/>
  <c r="F481" i="115"/>
  <c r="Z481" i="115"/>
  <c r="O481" i="115"/>
  <c r="P481" i="115"/>
  <c r="Y481" i="115"/>
  <c r="N481" i="115"/>
  <c r="X481" i="115"/>
  <c r="H481" i="115"/>
  <c r="AA481" i="115"/>
  <c r="G481" i="115"/>
  <c r="AE481" i="115"/>
  <c r="AD481" i="115"/>
  <c r="M481" i="115"/>
  <c r="AB481" i="115"/>
  <c r="L481" i="115"/>
  <c r="AG481" i="115"/>
  <c r="AF481" i="115"/>
  <c r="I428" i="115"/>
  <c r="Y428" i="115"/>
  <c r="K428" i="115"/>
  <c r="O428" i="115"/>
  <c r="AD428" i="115"/>
  <c r="Q428" i="115"/>
  <c r="AN168" i="115"/>
  <c r="AM168" i="115"/>
  <c r="J168" i="115"/>
  <c r="L168" i="115"/>
  <c r="AK168" i="115"/>
  <c r="I168" i="115"/>
  <c r="AI168" i="115"/>
  <c r="AQ168" i="115"/>
  <c r="AO168" i="115"/>
  <c r="AP168" i="115"/>
  <c r="AL168" i="115"/>
  <c r="AR168" i="115"/>
  <c r="P168" i="115"/>
  <c r="AJ168" i="115"/>
  <c r="BA81" i="115"/>
  <c r="AT81" i="115"/>
  <c r="AU81" i="115"/>
  <c r="AW81" i="115"/>
  <c r="AZ81" i="115"/>
  <c r="BC81" i="115"/>
  <c r="AJ81" i="115"/>
  <c r="AL81" i="115"/>
  <c r="AK81" i="115"/>
  <c r="BB81" i="115"/>
  <c r="AQ81" i="115"/>
  <c r="L81" i="115"/>
  <c r="AI81" i="115"/>
  <c r="AX81" i="115"/>
  <c r="AY81" i="115"/>
  <c r="AN81" i="115"/>
  <c r="AP81" i="115"/>
  <c r="J17" i="115"/>
  <c r="L17" i="115"/>
  <c r="AK164" i="115"/>
  <c r="P164" i="115"/>
  <c r="Y311" i="115"/>
  <c r="AD311" i="115"/>
  <c r="J311" i="115"/>
  <c r="AC311" i="115"/>
  <c r="K311" i="115"/>
  <c r="F311" i="115"/>
  <c r="G311" i="115"/>
  <c r="M311" i="115"/>
  <c r="AE311" i="115"/>
  <c r="AG311" i="115"/>
  <c r="O311" i="115"/>
  <c r="I311" i="115"/>
  <c r="AB311" i="115"/>
  <c r="AJ70" i="115"/>
  <c r="AW70" i="115"/>
  <c r="AO70" i="115"/>
  <c r="BA70" i="115"/>
  <c r="J70" i="115"/>
  <c r="L70" i="115"/>
  <c r="BB70" i="115"/>
  <c r="AU70" i="115"/>
  <c r="AZ70" i="115"/>
  <c r="AT70" i="115"/>
  <c r="AP70" i="115"/>
  <c r="AI70" i="115"/>
  <c r="AN70" i="115"/>
  <c r="AX70" i="115"/>
  <c r="AM70" i="115"/>
  <c r="AQ70" i="115"/>
  <c r="AR70" i="115"/>
  <c r="AV70" i="115"/>
  <c r="AK70" i="115"/>
  <c r="AL70" i="115"/>
  <c r="AN194" i="115"/>
  <c r="AL194" i="115"/>
  <c r="P194" i="115"/>
  <c r="AR194" i="115"/>
  <c r="AP194" i="115"/>
  <c r="L194" i="115"/>
  <c r="AK194" i="115"/>
  <c r="AM194" i="115"/>
  <c r="AI194" i="115"/>
  <c r="AQ194" i="115"/>
  <c r="AO194" i="115"/>
  <c r="AP121" i="115"/>
  <c r="AL121" i="115"/>
  <c r="AO121" i="115"/>
  <c r="AR121" i="115"/>
  <c r="AM121" i="115"/>
  <c r="AJ121" i="115"/>
  <c r="L121" i="115"/>
  <c r="H332" i="115"/>
  <c r="I332" i="115"/>
  <c r="AG332" i="115"/>
  <c r="AB332" i="115"/>
  <c r="P332" i="115"/>
  <c r="X332" i="115"/>
  <c r="L332" i="115"/>
  <c r="AD332" i="115"/>
  <c r="AE332" i="115"/>
  <c r="AF332" i="115"/>
  <c r="N332" i="115"/>
  <c r="AC332" i="115"/>
  <c r="M332" i="115"/>
  <c r="AA287" i="115"/>
  <c r="R287" i="115"/>
  <c r="AN159" i="115"/>
  <c r="AQ159" i="115"/>
  <c r="AL159" i="115"/>
  <c r="AR159" i="115"/>
  <c r="AJ159" i="115"/>
  <c r="AP159" i="115"/>
  <c r="AI159" i="115"/>
  <c r="J159" i="115"/>
  <c r="P159" i="115"/>
  <c r="AO159" i="115"/>
  <c r="AK159" i="115"/>
  <c r="I159" i="115"/>
  <c r="AU31" i="115"/>
  <c r="BI31" i="115"/>
  <c r="BO31" i="115"/>
  <c r="P238" i="115"/>
  <c r="J238" i="115"/>
  <c r="L238" i="115"/>
  <c r="I238" i="115"/>
  <c r="BK46" i="115"/>
  <c r="BO46" i="115"/>
  <c r="BJ46" i="115"/>
  <c r="BN46" i="115"/>
  <c r="BE46" i="115"/>
  <c r="BI46" i="115"/>
  <c r="AW46" i="115"/>
  <c r="AZ46" i="115"/>
  <c r="BL46" i="115"/>
  <c r="BC46" i="115"/>
  <c r="BB46" i="115"/>
  <c r="BM46" i="115"/>
  <c r="BG46" i="115"/>
  <c r="Q442" i="115"/>
  <c r="AQ80" i="115"/>
  <c r="H432" i="115"/>
  <c r="AM159" i="115"/>
  <c r="AB514" i="115"/>
  <c r="J481" i="115"/>
  <c r="H280" i="115"/>
  <c r="AE337" i="115"/>
  <c r="H302" i="115"/>
  <c r="K539" i="115"/>
  <c r="M428" i="115"/>
  <c r="AG442" i="115"/>
  <c r="BA80" i="115"/>
  <c r="K432" i="115"/>
  <c r="P273" i="115"/>
  <c r="L514" i="115"/>
  <c r="AD337" i="115"/>
  <c r="O302" i="115"/>
  <c r="N492" i="115"/>
  <c r="AB695" i="115"/>
  <c r="L695" i="115"/>
  <c r="H695" i="115"/>
  <c r="F365" i="115"/>
  <c r="H365" i="115"/>
  <c r="X430" i="115"/>
  <c r="AF430" i="115"/>
  <c r="O388" i="115"/>
  <c r="I388" i="115"/>
  <c r="K388" i="115"/>
  <c r="AB591" i="115"/>
  <c r="F591" i="115"/>
  <c r="K666" i="115"/>
  <c r="M666" i="115"/>
  <c r="H666" i="115"/>
  <c r="Z666" i="115"/>
  <c r="AC427" i="115"/>
  <c r="Z427" i="115"/>
  <c r="Q427" i="115"/>
  <c r="Z502" i="115"/>
  <c r="AB502" i="115"/>
  <c r="AM61" i="115"/>
  <c r="AV61" i="115"/>
  <c r="AI61" i="115"/>
  <c r="R513" i="115"/>
  <c r="F513" i="115"/>
  <c r="X588" i="115"/>
  <c r="Z588" i="115"/>
  <c r="F588" i="115"/>
  <c r="AG588" i="115"/>
  <c r="R588" i="115"/>
  <c r="Y588" i="115"/>
  <c r="Y666" i="115"/>
  <c r="Q666" i="115"/>
  <c r="AA399" i="115"/>
  <c r="X388" i="115"/>
  <c r="AI160" i="115"/>
  <c r="AD430" i="115"/>
  <c r="AC695" i="115"/>
  <c r="P695" i="115"/>
  <c r="J261" i="115"/>
  <c r="AE365" i="115"/>
  <c r="P365" i="115"/>
  <c r="X691" i="115"/>
  <c r="L354" i="115"/>
  <c r="AB354" i="115"/>
  <c r="AI149" i="115"/>
  <c r="P149" i="115"/>
  <c r="AF343" i="115"/>
  <c r="AB343" i="115"/>
  <c r="O343" i="115"/>
  <c r="AO87" i="115"/>
  <c r="AW87" i="115"/>
  <c r="AR87" i="115"/>
  <c r="AQ149" i="115"/>
  <c r="I343" i="115"/>
  <c r="AU38" i="115"/>
  <c r="BJ38" i="115"/>
  <c r="AO89" i="115"/>
  <c r="AR89" i="115"/>
  <c r="AJ206" i="115"/>
  <c r="AM79" i="115"/>
  <c r="L167" i="115"/>
  <c r="H600" i="115"/>
  <c r="AP138" i="115"/>
  <c r="J671" i="115"/>
  <c r="F600" i="115"/>
  <c r="G362" i="115"/>
  <c r="J136" i="115"/>
  <c r="BA39" i="115"/>
  <c r="H405" i="115"/>
  <c r="L487" i="115"/>
  <c r="H457" i="115"/>
  <c r="F616" i="115"/>
  <c r="Q606" i="115"/>
  <c r="L606" i="115"/>
  <c r="I606" i="115"/>
  <c r="F606" i="115"/>
  <c r="O606" i="115"/>
  <c r="G606" i="115"/>
  <c r="AE606" i="115"/>
  <c r="Y606" i="115"/>
  <c r="P606" i="115"/>
  <c r="AB606" i="115"/>
  <c r="AB349" i="115"/>
  <c r="AG349" i="115"/>
  <c r="F695" i="115"/>
  <c r="I695" i="115"/>
  <c r="M695" i="115"/>
  <c r="AD695" i="115"/>
  <c r="R695" i="115"/>
  <c r="AF695" i="115"/>
  <c r="K365" i="115"/>
  <c r="Z365" i="115"/>
  <c r="N365" i="115"/>
  <c r="AA365" i="115"/>
  <c r="AB365" i="115"/>
  <c r="J365" i="115"/>
  <c r="AF365" i="115"/>
  <c r="F440" i="115"/>
  <c r="M440" i="115"/>
  <c r="O692" i="115"/>
  <c r="I692" i="115"/>
  <c r="J430" i="115"/>
  <c r="Y430" i="115"/>
  <c r="G430" i="115"/>
  <c r="I430" i="115"/>
  <c r="AC430" i="115"/>
  <c r="Z430" i="115"/>
  <c r="AJ160" i="115"/>
  <c r="AK160" i="115"/>
  <c r="AM160" i="115"/>
  <c r="AR160" i="115"/>
  <c r="Q569" i="115"/>
  <c r="AF569" i="115"/>
  <c r="AE388" i="115"/>
  <c r="AC388" i="115"/>
  <c r="AG388" i="115"/>
  <c r="Z591" i="115"/>
  <c r="N591" i="115"/>
  <c r="AE591" i="115"/>
  <c r="H591" i="115"/>
  <c r="R591" i="115"/>
  <c r="X591" i="115"/>
  <c r="O591" i="115"/>
  <c r="AA591" i="115"/>
  <c r="Y591" i="115"/>
  <c r="P591" i="115"/>
  <c r="M591" i="115"/>
  <c r="I591" i="115"/>
  <c r="AF591" i="115"/>
  <c r="O463" i="115"/>
  <c r="Y463" i="115"/>
  <c r="J474" i="115"/>
  <c r="G474" i="115"/>
  <c r="I261" i="115"/>
  <c r="AA344" i="115"/>
  <c r="N344" i="115"/>
  <c r="BC88" i="115"/>
  <c r="AZ88" i="115"/>
  <c r="AD299" i="115"/>
  <c r="Y299" i="115"/>
  <c r="Q299" i="115"/>
  <c r="AX42" i="115"/>
  <c r="AV42" i="115"/>
  <c r="BJ42" i="115"/>
  <c r="X587" i="115"/>
  <c r="N587" i="115"/>
  <c r="Q587" i="115"/>
  <c r="R566" i="115"/>
  <c r="M566" i="115"/>
  <c r="O566" i="115"/>
  <c r="AL144" i="115"/>
  <c r="AM144" i="115"/>
  <c r="AQ144" i="115"/>
  <c r="P453" i="115"/>
  <c r="G453" i="115"/>
  <c r="Z656" i="115"/>
  <c r="R656" i="115"/>
  <c r="AD656" i="115"/>
  <c r="G619" i="115"/>
  <c r="J619" i="115"/>
  <c r="Y619" i="115"/>
  <c r="AB577" i="115"/>
  <c r="K577" i="115"/>
  <c r="H577" i="115"/>
  <c r="Q513" i="115"/>
  <c r="AF513" i="115"/>
  <c r="I513" i="115"/>
  <c r="Z513" i="115"/>
  <c r="G513" i="115"/>
  <c r="Z449" i="115"/>
  <c r="M449" i="115"/>
  <c r="AF396" i="115"/>
  <c r="H396" i="115"/>
  <c r="K535" i="115"/>
  <c r="AE535" i="115"/>
  <c r="AF354" i="115"/>
  <c r="I354" i="115"/>
  <c r="O354" i="115"/>
  <c r="K354" i="115"/>
  <c r="Z354" i="115"/>
  <c r="X354" i="115"/>
  <c r="H354" i="115"/>
  <c r="P354" i="115"/>
  <c r="G354" i="115"/>
  <c r="AC354" i="115"/>
  <c r="M354" i="115"/>
  <c r="N354" i="115"/>
  <c r="R354" i="115"/>
  <c r="J354" i="115"/>
  <c r="Q354" i="115"/>
  <c r="AD354" i="115"/>
  <c r="AG354" i="115"/>
  <c r="I269" i="115"/>
  <c r="AN149" i="115"/>
  <c r="AP149" i="115"/>
  <c r="J149" i="115"/>
  <c r="L149" i="115"/>
  <c r="AK149" i="115"/>
  <c r="I149" i="115"/>
  <c r="AO149" i="115"/>
  <c r="AL149" i="115"/>
  <c r="AM149" i="115"/>
  <c r="AJ149" i="115"/>
  <c r="L241" i="115"/>
  <c r="AQ177" i="115"/>
  <c r="AO177" i="115"/>
  <c r="AJ113" i="115"/>
  <c r="AO113" i="115"/>
  <c r="AM113" i="115"/>
  <c r="Z324" i="115"/>
  <c r="L324" i="115"/>
  <c r="AI132" i="115"/>
  <c r="L132" i="115"/>
  <c r="AP132" i="115"/>
  <c r="AN68" i="115"/>
  <c r="AK68" i="115"/>
  <c r="AG666" i="115"/>
  <c r="J666" i="115"/>
  <c r="X666" i="115"/>
  <c r="G666" i="115"/>
  <c r="AD666" i="115"/>
  <c r="F666" i="115"/>
  <c r="L355" i="115"/>
  <c r="M502" i="115"/>
  <c r="L61" i="115"/>
  <c r="BA61" i="115"/>
  <c r="AY61" i="115"/>
  <c r="AO61" i="115"/>
  <c r="AR61" i="115"/>
  <c r="AT61" i="115"/>
  <c r="F399" i="115"/>
  <c r="AB388" i="115"/>
  <c r="Z388" i="115"/>
  <c r="F388" i="115"/>
  <c r="R388" i="115"/>
  <c r="J388" i="115"/>
  <c r="AQ160" i="115"/>
  <c r="AO160" i="115"/>
  <c r="J160" i="115"/>
  <c r="Y513" i="115"/>
  <c r="AA513" i="115"/>
  <c r="AE513" i="115"/>
  <c r="M513" i="115"/>
  <c r="N474" i="115"/>
  <c r="N505" i="115"/>
  <c r="AB430" i="115"/>
  <c r="AG430" i="115"/>
  <c r="P430" i="115"/>
  <c r="L430" i="115"/>
  <c r="AE695" i="115"/>
  <c r="G695" i="115"/>
  <c r="AG695" i="115"/>
  <c r="K695" i="115"/>
  <c r="AD449" i="115"/>
  <c r="X365" i="115"/>
  <c r="M365" i="115"/>
  <c r="O365" i="115"/>
  <c r="R365" i="115"/>
  <c r="X606" i="115"/>
  <c r="AG591" i="115"/>
  <c r="G641" i="115"/>
  <c r="P535" i="115"/>
  <c r="I407" i="115"/>
  <c r="P666" i="115"/>
  <c r="L666" i="115"/>
  <c r="O666" i="115"/>
  <c r="N666" i="115"/>
  <c r="AA666" i="115"/>
  <c r="M355" i="115"/>
  <c r="AJ61" i="115"/>
  <c r="J61" i="115"/>
  <c r="AN61" i="115"/>
  <c r="AL61" i="115"/>
  <c r="AX61" i="115"/>
  <c r="M388" i="115"/>
  <c r="N388" i="115"/>
  <c r="Q388" i="115"/>
  <c r="AA388" i="115"/>
  <c r="G388" i="115"/>
  <c r="AP160" i="115"/>
  <c r="P160" i="115"/>
  <c r="AN160" i="115"/>
  <c r="AD513" i="115"/>
  <c r="AG513" i="115"/>
  <c r="O513" i="115"/>
  <c r="P513" i="115"/>
  <c r="X474" i="115"/>
  <c r="N692" i="115"/>
  <c r="AD505" i="115"/>
  <c r="O430" i="115"/>
  <c r="AE430" i="115"/>
  <c r="N430" i="115"/>
  <c r="R430" i="115"/>
  <c r="H430" i="115"/>
  <c r="Z695" i="115"/>
  <c r="N695" i="115"/>
  <c r="O695" i="115"/>
  <c r="AA695" i="115"/>
  <c r="L261" i="115"/>
  <c r="AF449" i="115"/>
  <c r="G365" i="115"/>
  <c r="AG365" i="115"/>
  <c r="Y365" i="115"/>
  <c r="L365" i="115"/>
  <c r="AR149" i="115"/>
  <c r="AE354" i="115"/>
  <c r="F354" i="115"/>
  <c r="Q591" i="115"/>
  <c r="Y656" i="115"/>
  <c r="BK42" i="115"/>
  <c r="AG538" i="115"/>
  <c r="Q343" i="115"/>
  <c r="AC343" i="115"/>
  <c r="X343" i="115"/>
  <c r="M343" i="115"/>
  <c r="AG343" i="115"/>
  <c r="Y343" i="115"/>
  <c r="N343" i="115"/>
  <c r="R343" i="115"/>
  <c r="L343" i="115"/>
  <c r="F343" i="115"/>
  <c r="J343" i="115"/>
  <c r="G343" i="115"/>
  <c r="AX87" i="115"/>
  <c r="AN87" i="115"/>
  <c r="AJ87" i="115"/>
  <c r="AP87" i="115"/>
  <c r="BA87" i="115"/>
  <c r="L87" i="115"/>
  <c r="AV87" i="115"/>
  <c r="BB87" i="115"/>
  <c r="AU87" i="115"/>
  <c r="AK87" i="115"/>
  <c r="AM87" i="115"/>
  <c r="AG294" i="115"/>
  <c r="X294" i="115"/>
  <c r="AR166" i="115"/>
  <c r="J166" i="115"/>
  <c r="AJ166" i="115"/>
  <c r="AM166" i="115"/>
  <c r="AL166" i="115"/>
  <c r="BL38" i="115"/>
  <c r="BI38" i="115"/>
  <c r="AV38" i="115"/>
  <c r="BM38" i="115"/>
  <c r="AT38" i="115"/>
  <c r="BK38" i="115"/>
  <c r="BB38" i="115"/>
  <c r="AX38" i="115"/>
  <c r="BC38" i="115"/>
  <c r="R290" i="115"/>
  <c r="J290" i="115"/>
  <c r="G290" i="115"/>
  <c r="AY89" i="115"/>
  <c r="AK89" i="115"/>
  <c r="BA89" i="115"/>
  <c r="AJ89" i="115"/>
  <c r="L89" i="115"/>
  <c r="J89" i="115"/>
  <c r="AQ89" i="115"/>
  <c r="AI89" i="115"/>
  <c r="AL89" i="115"/>
  <c r="P172" i="115"/>
  <c r="I172" i="115"/>
  <c r="AJ172" i="115"/>
  <c r="AP172" i="115"/>
  <c r="AR172" i="115"/>
  <c r="AO172" i="115"/>
  <c r="AA319" i="115"/>
  <c r="AE319" i="115"/>
  <c r="P255" i="115"/>
  <c r="AG334" i="115"/>
  <c r="J334" i="115"/>
  <c r="I206" i="115"/>
  <c r="P206" i="115"/>
  <c r="AO206" i="115"/>
  <c r="AL206" i="115"/>
  <c r="BC87" i="115"/>
  <c r="J87" i="115"/>
  <c r="AZ87" i="115"/>
  <c r="AA343" i="115"/>
  <c r="P343" i="115"/>
  <c r="L38" i="115"/>
  <c r="BF38" i="115"/>
  <c r="BH38" i="115"/>
  <c r="AT89" i="115"/>
  <c r="AU89" i="115"/>
  <c r="AK172" i="115"/>
  <c r="AK166" i="115"/>
  <c r="AI206" i="115"/>
  <c r="AM206" i="115"/>
  <c r="AJ78" i="115"/>
  <c r="J98" i="115"/>
  <c r="AV98" i="115"/>
  <c r="AR98" i="115"/>
  <c r="AT98" i="115"/>
  <c r="AW98" i="115"/>
  <c r="L255" i="115"/>
  <c r="AL87" i="115"/>
  <c r="AI87" i="115"/>
  <c r="Z343" i="115"/>
  <c r="AD343" i="115"/>
  <c r="H343" i="115"/>
  <c r="AY38" i="115"/>
  <c r="AW38" i="115"/>
  <c r="BC89" i="115"/>
  <c r="AW89" i="115"/>
  <c r="AQ172" i="115"/>
  <c r="AQ166" i="115"/>
  <c r="P166" i="115"/>
  <c r="AN206" i="115"/>
  <c r="L206" i="115"/>
  <c r="AY78" i="115"/>
  <c r="M606" i="115"/>
  <c r="N606" i="115"/>
  <c r="K606" i="115"/>
  <c r="AD606" i="115"/>
  <c r="AF606" i="115"/>
  <c r="J606" i="115"/>
  <c r="AC606" i="115"/>
  <c r="R606" i="115"/>
  <c r="AA606" i="115"/>
  <c r="Z606" i="115"/>
  <c r="H606" i="115"/>
  <c r="AF349" i="115"/>
  <c r="H515" i="115"/>
  <c r="Q693" i="115"/>
  <c r="AA387" i="115"/>
  <c r="R387" i="115"/>
  <c r="K688" i="115"/>
  <c r="AB676" i="115"/>
  <c r="AA495" i="115"/>
  <c r="I484" i="115"/>
  <c r="F484" i="115"/>
  <c r="AC637" i="115"/>
  <c r="N539" i="115"/>
  <c r="H539" i="115"/>
  <c r="M506" i="115"/>
  <c r="AD485" i="115"/>
  <c r="M485" i="115"/>
  <c r="Z485" i="115"/>
  <c r="G485" i="115"/>
  <c r="F282" i="115"/>
  <c r="I282" i="115"/>
  <c r="Q282" i="115"/>
  <c r="K282" i="115"/>
  <c r="AB428" i="115"/>
  <c r="AC428" i="115"/>
  <c r="AG428" i="115"/>
  <c r="P684" i="115"/>
  <c r="L684" i="115"/>
  <c r="G684" i="115"/>
  <c r="L549" i="115"/>
  <c r="AA549" i="115"/>
  <c r="R549" i="115"/>
  <c r="G549" i="115"/>
  <c r="J213" i="115"/>
  <c r="I386" i="115"/>
  <c r="Z571" i="115"/>
  <c r="K387" i="115"/>
  <c r="X688" i="115"/>
  <c r="P688" i="115"/>
  <c r="AF676" i="115"/>
  <c r="H495" i="115"/>
  <c r="AG484" i="115"/>
  <c r="AB484" i="115"/>
  <c r="Q637" i="115"/>
  <c r="I539" i="115"/>
  <c r="AA539" i="115"/>
  <c r="X485" i="115"/>
  <c r="Q485" i="115"/>
  <c r="F485" i="115"/>
  <c r="I485" i="115"/>
  <c r="AE485" i="115"/>
  <c r="J282" i="115"/>
  <c r="Z282" i="115"/>
  <c r="AE428" i="115"/>
  <c r="P428" i="115"/>
  <c r="L428" i="115"/>
  <c r="X684" i="115"/>
  <c r="Y684" i="115"/>
  <c r="N549" i="115"/>
  <c r="AB549" i="115"/>
  <c r="P213" i="115"/>
  <c r="G564" i="115"/>
  <c r="F342" i="115"/>
  <c r="Z640" i="115"/>
  <c r="G373" i="115"/>
  <c r="AG393" i="115"/>
  <c r="R426" i="115"/>
  <c r="I309" i="115"/>
  <c r="AG397" i="115"/>
  <c r="AG629" i="115"/>
  <c r="AF522" i="115"/>
  <c r="J195" i="115"/>
  <c r="X435" i="115"/>
  <c r="AR155" i="115"/>
  <c r="J237" i="115"/>
  <c r="O353" i="115"/>
  <c r="AG284" i="115"/>
  <c r="I342" i="115"/>
  <c r="O309" i="115"/>
  <c r="Z629" i="115"/>
  <c r="AI116" i="115"/>
  <c r="Z522" i="115"/>
  <c r="AA640" i="115"/>
  <c r="AU72" i="115"/>
  <c r="P195" i="115"/>
  <c r="F424" i="115"/>
  <c r="Z575" i="115"/>
  <c r="AC425" i="115"/>
  <c r="L397" i="115"/>
  <c r="O376" i="115"/>
  <c r="O574" i="115"/>
  <c r="H342" i="115"/>
  <c r="F557" i="115"/>
  <c r="O629" i="115"/>
  <c r="AF497" i="115"/>
  <c r="N435" i="115"/>
  <c r="AA424" i="115"/>
  <c r="M373" i="115"/>
  <c r="O425" i="115"/>
  <c r="AC278" i="115"/>
  <c r="L466" i="115"/>
  <c r="P199" i="115"/>
  <c r="AO157" i="115"/>
  <c r="L284" i="115"/>
  <c r="R557" i="115"/>
  <c r="L522" i="115"/>
  <c r="M497" i="115"/>
  <c r="H435" i="115"/>
  <c r="M575" i="115"/>
  <c r="Z373" i="115"/>
  <c r="Z425" i="115"/>
  <c r="F278" i="115"/>
  <c r="L155" i="115"/>
  <c r="AN199" i="115"/>
  <c r="AK86" i="115"/>
  <c r="AF681" i="115"/>
  <c r="AD543" i="115"/>
  <c r="O419" i="115"/>
  <c r="AY106" i="115"/>
  <c r="I573" i="115"/>
  <c r="K573" i="115"/>
  <c r="O573" i="115"/>
  <c r="L573" i="115"/>
  <c r="AG573" i="115"/>
  <c r="AF573" i="115"/>
  <c r="AB573" i="115"/>
  <c r="Z573" i="115"/>
  <c r="G573" i="115"/>
  <c r="AE573" i="115"/>
  <c r="R573" i="115"/>
  <c r="M573" i="115"/>
  <c r="N573" i="115"/>
  <c r="F573" i="115"/>
  <c r="H573" i="115"/>
  <c r="AD573" i="115"/>
  <c r="AC573" i="115"/>
  <c r="M542" i="115"/>
  <c r="N542" i="115"/>
  <c r="K542" i="115"/>
  <c r="R542" i="115"/>
  <c r="P542" i="115"/>
  <c r="F542" i="115"/>
  <c r="AE542" i="115"/>
  <c r="AC542" i="115"/>
  <c r="AB542" i="115"/>
  <c r="H542" i="115"/>
  <c r="L542" i="115"/>
  <c r="O542" i="115"/>
  <c r="Y542" i="115"/>
  <c r="AF542" i="115"/>
  <c r="AG542" i="115"/>
  <c r="Q542" i="115"/>
  <c r="Z542" i="115"/>
  <c r="R632" i="115"/>
  <c r="O632" i="115"/>
  <c r="AG632" i="115"/>
  <c r="AF632" i="115"/>
  <c r="AA632" i="115"/>
  <c r="Y632" i="115"/>
  <c r="Z632" i="115"/>
  <c r="I632" i="115"/>
  <c r="AE632" i="115"/>
  <c r="AC632" i="115"/>
  <c r="K632" i="115"/>
  <c r="G632" i="115"/>
  <c r="AB632" i="115"/>
  <c r="Q632" i="115"/>
  <c r="M632" i="115"/>
  <c r="L632" i="115"/>
  <c r="F7" i="115"/>
  <c r="R7" i="115" s="1"/>
  <c r="J7" i="115"/>
  <c r="L7" i="115"/>
  <c r="K7" i="115" s="1"/>
  <c r="AX7" i="115" s="1"/>
  <c r="L361" i="115"/>
  <c r="Z361" i="115"/>
  <c r="O361" i="115"/>
  <c r="AC361" i="115"/>
  <c r="H361" i="115"/>
  <c r="P361" i="115"/>
  <c r="Q361" i="115"/>
  <c r="G361" i="115"/>
  <c r="Y361" i="115"/>
  <c r="K361" i="115"/>
  <c r="I361" i="115"/>
  <c r="AE361" i="115"/>
  <c r="AA361" i="115"/>
  <c r="AF361" i="115"/>
  <c r="F361" i="115"/>
  <c r="M361" i="115"/>
  <c r="R361" i="115"/>
  <c r="J361" i="115"/>
  <c r="AE372" i="115"/>
  <c r="N372" i="115"/>
  <c r="R372" i="115"/>
  <c r="P372" i="115"/>
  <c r="Y372" i="115"/>
  <c r="O372" i="115"/>
  <c r="I372" i="115"/>
  <c r="M372" i="115"/>
  <c r="L372" i="115"/>
  <c r="AF372" i="115"/>
  <c r="J372" i="115"/>
  <c r="Q372" i="115"/>
  <c r="AB372" i="115"/>
  <c r="AC372" i="115"/>
  <c r="Z372" i="115"/>
  <c r="H372" i="115"/>
  <c r="F372" i="115"/>
  <c r="AG372" i="115"/>
  <c r="BO56" i="115"/>
  <c r="AP56" i="115"/>
  <c r="AW56" i="115"/>
  <c r="AN56" i="115"/>
  <c r="AV56" i="115"/>
  <c r="AJ56" i="115"/>
  <c r="AO56" i="115"/>
  <c r="BH56" i="115"/>
  <c r="BP56" i="115"/>
  <c r="BN56" i="115"/>
  <c r="BF56" i="115"/>
  <c r="AI56" i="115"/>
  <c r="BG56" i="115"/>
  <c r="AL56" i="115"/>
  <c r="J56" i="115"/>
  <c r="AX56" i="115"/>
  <c r="AK56" i="115"/>
  <c r="AR56" i="115"/>
  <c r="BA56" i="115"/>
  <c r="BL56" i="115"/>
  <c r="AT56" i="115"/>
  <c r="BJ56" i="115"/>
  <c r="BE56" i="115"/>
  <c r="AQ56" i="115"/>
  <c r="M640" i="115"/>
  <c r="G640" i="115"/>
  <c r="AD640" i="115"/>
  <c r="F640" i="115"/>
  <c r="H640" i="115"/>
  <c r="AB640" i="115"/>
  <c r="AC640" i="115"/>
  <c r="I640" i="115"/>
  <c r="K640" i="115"/>
  <c r="J640" i="115"/>
  <c r="AE640" i="115"/>
  <c r="N678" i="115"/>
  <c r="G678" i="115"/>
  <c r="AE678" i="115"/>
  <c r="AR112" i="115"/>
  <c r="AL112" i="115"/>
  <c r="J112" i="115"/>
  <c r="AI112" i="115"/>
  <c r="AQ112" i="115"/>
  <c r="AP112" i="115"/>
  <c r="AM112" i="115"/>
  <c r="AJ112" i="115"/>
  <c r="AK112" i="115"/>
  <c r="L112" i="115"/>
  <c r="P683" i="115"/>
  <c r="Y683" i="115"/>
  <c r="AA683" i="115"/>
  <c r="G683" i="115"/>
  <c r="Q683" i="115"/>
  <c r="J683" i="115"/>
  <c r="AG683" i="115"/>
  <c r="AC683" i="115"/>
  <c r="AB683" i="115"/>
  <c r="O683" i="115"/>
  <c r="Z683" i="115"/>
  <c r="AD683" i="115"/>
  <c r="R683" i="115"/>
  <c r="L683" i="115"/>
  <c r="X683" i="115"/>
  <c r="H683" i="115"/>
  <c r="I683" i="115"/>
  <c r="F683" i="115"/>
  <c r="AF625" i="115"/>
  <c r="F625" i="115"/>
  <c r="J625" i="115"/>
  <c r="AF433" i="115"/>
  <c r="X433" i="115"/>
  <c r="J433" i="115"/>
  <c r="K433" i="115"/>
  <c r="O433" i="115"/>
  <c r="N433" i="115"/>
  <c r="P433" i="115"/>
  <c r="AC433" i="115"/>
  <c r="L433" i="115"/>
  <c r="F433" i="115"/>
  <c r="R433" i="115"/>
  <c r="AD433" i="115"/>
  <c r="Q433" i="115"/>
  <c r="AA433" i="115"/>
  <c r="AG433" i="115"/>
  <c r="H433" i="115"/>
  <c r="G508" i="115"/>
  <c r="Z508" i="115"/>
  <c r="J508" i="115"/>
  <c r="AC508" i="115"/>
  <c r="R508" i="115"/>
  <c r="K508" i="115"/>
  <c r="Q508" i="115"/>
  <c r="M508" i="115"/>
  <c r="AB508" i="115"/>
  <c r="L508" i="115"/>
  <c r="AD508" i="115"/>
  <c r="AF508" i="115"/>
  <c r="O508" i="115"/>
  <c r="N508" i="115"/>
  <c r="AE508" i="115"/>
  <c r="AA508" i="115"/>
  <c r="P508" i="115"/>
  <c r="F583" i="115"/>
  <c r="H583" i="115"/>
  <c r="AC583" i="115"/>
  <c r="J583" i="115"/>
  <c r="P583" i="115"/>
  <c r="I583" i="115"/>
  <c r="AF583" i="115"/>
  <c r="AG583" i="115"/>
  <c r="M583" i="115"/>
  <c r="AB583" i="115"/>
  <c r="L583" i="115"/>
  <c r="N583" i="115"/>
  <c r="Y583" i="115"/>
  <c r="G583" i="115"/>
  <c r="AD583" i="115"/>
  <c r="X583" i="115"/>
  <c r="K583" i="115"/>
  <c r="AA583" i="115"/>
  <c r="O583" i="115"/>
  <c r="Z583" i="115"/>
  <c r="R455" i="115"/>
  <c r="O455" i="115"/>
  <c r="AD455" i="115"/>
  <c r="Q455" i="115"/>
  <c r="L455" i="115"/>
  <c r="AE455" i="115"/>
  <c r="G455" i="115"/>
  <c r="N455" i="115"/>
  <c r="J455" i="115"/>
  <c r="X455" i="115"/>
  <c r="AB455" i="115"/>
  <c r="Y455" i="115"/>
  <c r="F455" i="115"/>
  <c r="K455" i="115"/>
  <c r="AG455" i="115"/>
  <c r="Z455" i="115"/>
  <c r="I455" i="115"/>
  <c r="AC455" i="115"/>
  <c r="AG530" i="115"/>
  <c r="Y530" i="115"/>
  <c r="K530" i="115"/>
  <c r="L530" i="115"/>
  <c r="Z530" i="115"/>
  <c r="AE530" i="115"/>
  <c r="AF530" i="115"/>
  <c r="H530" i="115"/>
  <c r="AC530" i="115"/>
  <c r="AA530" i="115"/>
  <c r="J530" i="115"/>
  <c r="G530" i="115"/>
  <c r="F530" i="115"/>
  <c r="X530" i="115"/>
  <c r="M530" i="115"/>
  <c r="N530" i="115"/>
  <c r="I530" i="115"/>
  <c r="AR72" i="115"/>
  <c r="AZ72" i="115"/>
  <c r="AT72" i="115"/>
  <c r="AN72" i="115"/>
  <c r="AP72" i="115"/>
  <c r="J72" i="115"/>
  <c r="AO72" i="115"/>
  <c r="BC72" i="115"/>
  <c r="AW72" i="115"/>
  <c r="AY72" i="115"/>
  <c r="N338" i="115"/>
  <c r="G338" i="115"/>
  <c r="Y338" i="115"/>
  <c r="AA338" i="115"/>
  <c r="AE338" i="115"/>
  <c r="AG338" i="115"/>
  <c r="I338" i="115"/>
  <c r="L338" i="115"/>
  <c r="AD338" i="115"/>
  <c r="AC338" i="115"/>
  <c r="F338" i="115"/>
  <c r="P338" i="115"/>
  <c r="AF338" i="115"/>
  <c r="J338" i="115"/>
  <c r="X338" i="115"/>
  <c r="M338" i="115"/>
  <c r="AL73" i="115"/>
  <c r="AT73" i="115"/>
  <c r="AN156" i="115"/>
  <c r="AI156" i="115"/>
  <c r="AK156" i="115"/>
  <c r="AO111" i="115"/>
  <c r="AM111" i="115"/>
  <c r="AK111" i="115"/>
  <c r="AQ111" i="115"/>
  <c r="J111" i="115"/>
  <c r="AI111" i="115"/>
  <c r="AJ111" i="115"/>
  <c r="L111" i="115"/>
  <c r="G318" i="115"/>
  <c r="AF318" i="115"/>
  <c r="N318" i="115"/>
  <c r="AB318" i="115"/>
  <c r="I318" i="115"/>
  <c r="AC318" i="115"/>
  <c r="R318" i="115"/>
  <c r="K318" i="115"/>
  <c r="AG318" i="115"/>
  <c r="H318" i="115"/>
  <c r="Y318" i="115"/>
  <c r="J318" i="115"/>
  <c r="AD318" i="115"/>
  <c r="L318" i="115"/>
  <c r="AA318" i="115"/>
  <c r="X318" i="115"/>
  <c r="AY62" i="115"/>
  <c r="AW62" i="115"/>
  <c r="AM62" i="115"/>
  <c r="J9" i="115"/>
  <c r="L9" i="115"/>
  <c r="AB309" i="115"/>
  <c r="J309" i="115"/>
  <c r="Q309" i="115"/>
  <c r="H309" i="115"/>
  <c r="P309" i="115"/>
  <c r="AD309" i="115"/>
  <c r="F309" i="115"/>
  <c r="Y309" i="115"/>
  <c r="X309" i="115"/>
  <c r="N309" i="115"/>
  <c r="AF309" i="115"/>
  <c r="Q488" i="115"/>
  <c r="AF488" i="115"/>
  <c r="Y488" i="115"/>
  <c r="X488" i="115"/>
  <c r="K488" i="115"/>
  <c r="H488" i="115"/>
  <c r="N488" i="115"/>
  <c r="F488" i="115"/>
  <c r="G488" i="115"/>
  <c r="M488" i="115"/>
  <c r="J488" i="115"/>
  <c r="AC488" i="115"/>
  <c r="I488" i="115"/>
  <c r="P488" i="115"/>
  <c r="AA488" i="115"/>
  <c r="Z488" i="115"/>
  <c r="L488" i="115"/>
  <c r="AG488" i="115"/>
  <c r="J256" i="115"/>
  <c r="P256" i="115"/>
  <c r="I256" i="115"/>
  <c r="L256" i="115"/>
  <c r="AW43" i="115"/>
  <c r="BG43" i="115"/>
  <c r="J43" i="115"/>
  <c r="BN43" i="115"/>
  <c r="BM43" i="115"/>
  <c r="BP43" i="115"/>
  <c r="BL43" i="115"/>
  <c r="BF43" i="115"/>
  <c r="BJ43" i="115"/>
  <c r="AT43" i="115"/>
  <c r="AV43" i="115"/>
  <c r="L43" i="115"/>
  <c r="BK43" i="115"/>
  <c r="AY43" i="115"/>
  <c r="BA43" i="115"/>
  <c r="BO43" i="115"/>
  <c r="AU43" i="115"/>
  <c r="BE43" i="115"/>
  <c r="J13" i="115"/>
  <c r="AC489" i="115"/>
  <c r="K489" i="115"/>
  <c r="R489" i="115"/>
  <c r="Y489" i="115"/>
  <c r="AB489" i="115"/>
  <c r="P489" i="115"/>
  <c r="F489" i="115"/>
  <c r="L489" i="115"/>
  <c r="N489" i="115"/>
  <c r="J489" i="115"/>
  <c r="AA489" i="115"/>
  <c r="O489" i="115"/>
  <c r="G489" i="115"/>
  <c r="AG489" i="115"/>
  <c r="AD489" i="115"/>
  <c r="AE489" i="115"/>
  <c r="I489" i="115"/>
  <c r="AA650" i="115"/>
  <c r="AF650" i="115"/>
  <c r="AG650" i="115"/>
  <c r="AB394" i="115"/>
  <c r="I394" i="115"/>
  <c r="Y394" i="115"/>
  <c r="O312" i="115"/>
  <c r="AE312" i="115"/>
  <c r="AC312" i="115"/>
  <c r="AD312" i="115"/>
  <c r="K312" i="115"/>
  <c r="Z312" i="115"/>
  <c r="I312" i="115"/>
  <c r="Q312" i="115"/>
  <c r="N312" i="115"/>
  <c r="G312" i="115"/>
  <c r="H312" i="115"/>
  <c r="P312" i="115"/>
  <c r="AG312" i="115"/>
  <c r="F312" i="115"/>
  <c r="AB312" i="115"/>
  <c r="L312" i="115"/>
  <c r="J312" i="115"/>
  <c r="M277" i="115"/>
  <c r="AC277" i="115"/>
  <c r="L195" i="115"/>
  <c r="AM195" i="115"/>
  <c r="AJ195" i="115"/>
  <c r="AP195" i="115"/>
  <c r="AR195" i="115"/>
  <c r="AN195" i="115"/>
  <c r="AO195" i="115"/>
  <c r="AT90" i="115"/>
  <c r="AV90" i="115"/>
  <c r="AU90" i="115"/>
  <c r="AX90" i="115"/>
  <c r="L90" i="115"/>
  <c r="AQ90" i="115"/>
  <c r="BB90" i="115"/>
  <c r="AP90" i="115"/>
  <c r="AK90" i="115"/>
  <c r="AW90" i="115"/>
  <c r="AZ90" i="115"/>
  <c r="AY90" i="115"/>
  <c r="AL90" i="115"/>
  <c r="AI90" i="115"/>
  <c r="AR90" i="115"/>
  <c r="AN90" i="115"/>
  <c r="AO90" i="115"/>
  <c r="AE437" i="115"/>
  <c r="Q437" i="115"/>
  <c r="F437" i="115"/>
  <c r="X437" i="115"/>
  <c r="O437" i="115"/>
  <c r="AD437" i="115"/>
  <c r="I437" i="115"/>
  <c r="AG437" i="115"/>
  <c r="R437" i="115"/>
  <c r="G437" i="115"/>
  <c r="AF437" i="115"/>
  <c r="AC437" i="115"/>
  <c r="Z437" i="115"/>
  <c r="L437" i="115"/>
  <c r="H437" i="115"/>
  <c r="AA437" i="115"/>
  <c r="K437" i="115"/>
  <c r="AC496" i="115"/>
  <c r="X496" i="115"/>
  <c r="L496" i="115"/>
  <c r="J496" i="115"/>
  <c r="H496" i="115"/>
  <c r="AD496" i="115"/>
  <c r="AF496" i="115"/>
  <c r="O496" i="115"/>
  <c r="AA496" i="115"/>
  <c r="G496" i="115"/>
  <c r="AG496" i="115"/>
  <c r="Z496" i="115"/>
  <c r="AB496" i="115"/>
  <c r="N496" i="115"/>
  <c r="F496" i="115"/>
  <c r="AE496" i="115"/>
  <c r="R496" i="115"/>
  <c r="AG561" i="115"/>
  <c r="X561" i="115"/>
  <c r="AB561" i="115"/>
  <c r="N561" i="115"/>
  <c r="R561" i="115"/>
  <c r="AF561" i="115"/>
  <c r="K561" i="115"/>
  <c r="Q561" i="115"/>
  <c r="AE561" i="115"/>
  <c r="Z561" i="115"/>
  <c r="I561" i="115"/>
  <c r="L561" i="115"/>
  <c r="AD561" i="115"/>
  <c r="J561" i="115"/>
  <c r="G561" i="115"/>
  <c r="F561" i="115"/>
  <c r="AA561" i="115"/>
  <c r="M561" i="115"/>
  <c r="O561" i="115"/>
  <c r="Y561" i="115"/>
  <c r="Q369" i="115"/>
  <c r="AC369" i="115"/>
  <c r="AE444" i="115"/>
  <c r="P444" i="115"/>
  <c r="K444" i="115"/>
  <c r="X444" i="115"/>
  <c r="M444" i="115"/>
  <c r="AB444" i="115"/>
  <c r="J444" i="115"/>
  <c r="AA444" i="115"/>
  <c r="F444" i="115"/>
  <c r="N444" i="115"/>
  <c r="Q444" i="115"/>
  <c r="Z444" i="115"/>
  <c r="H444" i="115"/>
  <c r="AG444" i="115"/>
  <c r="AC444" i="115"/>
  <c r="R444" i="115"/>
  <c r="I444" i="115"/>
  <c r="L444" i="115"/>
  <c r="AJ117" i="115"/>
  <c r="AI117" i="115"/>
  <c r="L117" i="115"/>
  <c r="AL117" i="115"/>
  <c r="AM117" i="115"/>
  <c r="AO117" i="115"/>
  <c r="AQ117" i="115"/>
  <c r="AP117" i="115"/>
  <c r="J117" i="115"/>
  <c r="AF283" i="115"/>
  <c r="K283" i="115"/>
  <c r="G283" i="115"/>
  <c r="AB289" i="115"/>
  <c r="AE289" i="115"/>
  <c r="O289" i="115"/>
  <c r="AD289" i="115"/>
  <c r="AA289" i="115"/>
  <c r="I289" i="115"/>
  <c r="K289" i="115"/>
  <c r="Z289" i="115"/>
  <c r="H289" i="115"/>
  <c r="Q289" i="115"/>
  <c r="L289" i="115"/>
  <c r="AG289" i="115"/>
  <c r="AC289" i="115"/>
  <c r="X289" i="115"/>
  <c r="AF289" i="115"/>
  <c r="R289" i="115"/>
  <c r="G289" i="115"/>
  <c r="N289" i="115"/>
  <c r="AQ180" i="115"/>
  <c r="AJ180" i="115"/>
  <c r="AO180" i="115"/>
  <c r="AL180" i="115"/>
  <c r="AK180" i="115"/>
  <c r="AM180" i="115"/>
  <c r="AN180" i="115"/>
  <c r="I180" i="115"/>
  <c r="P180" i="115"/>
  <c r="AP180" i="115"/>
  <c r="L210" i="115"/>
  <c r="P210" i="115"/>
  <c r="P201" i="115"/>
  <c r="AL201" i="115"/>
  <c r="AI201" i="115"/>
  <c r="J201" i="115"/>
  <c r="AO201" i="115"/>
  <c r="AQ201" i="115"/>
  <c r="AP201" i="115"/>
  <c r="AJ201" i="115"/>
  <c r="AR201" i="115"/>
  <c r="L201" i="115"/>
  <c r="L353" i="115"/>
  <c r="O564" i="115"/>
  <c r="Z284" i="115"/>
  <c r="M284" i="115"/>
  <c r="P229" i="115"/>
  <c r="K342" i="115"/>
  <c r="O342" i="115"/>
  <c r="AF342" i="115"/>
  <c r="K309" i="115"/>
  <c r="AG309" i="115"/>
  <c r="AE309" i="115"/>
  <c r="M557" i="115"/>
  <c r="AF557" i="115"/>
  <c r="J557" i="115"/>
  <c r="I629" i="115"/>
  <c r="P629" i="115"/>
  <c r="AF629" i="115"/>
  <c r="AL116" i="115"/>
  <c r="AJ116" i="115"/>
  <c r="AD522" i="115"/>
  <c r="G522" i="115"/>
  <c r="AG522" i="115"/>
  <c r="R640" i="115"/>
  <c r="Q640" i="115"/>
  <c r="P640" i="115"/>
  <c r="AX72" i="115"/>
  <c r="AM72" i="115"/>
  <c r="AV72" i="115"/>
  <c r="I497" i="115"/>
  <c r="I195" i="115"/>
  <c r="AF435" i="115"/>
  <c r="AF424" i="115"/>
  <c r="P424" i="115"/>
  <c r="L575" i="115"/>
  <c r="G575" i="115"/>
  <c r="AG373" i="115"/>
  <c r="L373" i="115"/>
  <c r="O373" i="115"/>
  <c r="R425" i="115"/>
  <c r="AG425" i="115"/>
  <c r="AD278" i="115"/>
  <c r="X278" i="115"/>
  <c r="AN155" i="115"/>
  <c r="AI155" i="115"/>
  <c r="J397" i="115"/>
  <c r="AR111" i="115"/>
  <c r="P573" i="115"/>
  <c r="AO112" i="115"/>
  <c r="P455" i="115"/>
  <c r="O444" i="115"/>
  <c r="AX43" i="115"/>
  <c r="AE594" i="115"/>
  <c r="R574" i="115"/>
  <c r="AC561" i="115"/>
  <c r="R583" i="115"/>
  <c r="I433" i="115"/>
  <c r="L648" i="115"/>
  <c r="M648" i="115"/>
  <c r="F648" i="115"/>
  <c r="R648" i="115"/>
  <c r="Z648" i="115"/>
  <c r="J648" i="115"/>
  <c r="O648" i="115"/>
  <c r="AC648" i="115"/>
  <c r="K648" i="115"/>
  <c r="AF648" i="115"/>
  <c r="AD648" i="115"/>
  <c r="N648" i="115"/>
  <c r="P648" i="115"/>
  <c r="Q648" i="115"/>
  <c r="AA648" i="115"/>
  <c r="I648" i="115"/>
  <c r="H648" i="115"/>
  <c r="J265" i="115"/>
  <c r="I265" i="115"/>
  <c r="P265" i="115"/>
  <c r="L265" i="115"/>
  <c r="Y376" i="115"/>
  <c r="M376" i="115"/>
  <c r="AG376" i="115"/>
  <c r="R376" i="115"/>
  <c r="F376" i="115"/>
  <c r="AF376" i="115"/>
  <c r="X376" i="115"/>
  <c r="I376" i="115"/>
  <c r="G376" i="115"/>
  <c r="AE376" i="115"/>
  <c r="L376" i="115"/>
  <c r="AD376" i="115"/>
  <c r="Q376" i="115"/>
  <c r="J376" i="115"/>
  <c r="Z376" i="115"/>
  <c r="P376" i="115"/>
  <c r="N376" i="115"/>
  <c r="L424" i="115"/>
  <c r="J424" i="115"/>
  <c r="AC424" i="115"/>
  <c r="G424" i="115"/>
  <c r="N424" i="115"/>
  <c r="R424" i="115"/>
  <c r="K424" i="115"/>
  <c r="I424" i="115"/>
  <c r="X424" i="115"/>
  <c r="H424" i="115"/>
  <c r="AD424" i="115"/>
  <c r="AB424" i="115"/>
  <c r="M661" i="115"/>
  <c r="H661" i="115"/>
  <c r="Z661" i="115"/>
  <c r="L661" i="115"/>
  <c r="AC661" i="115"/>
  <c r="I661" i="115"/>
  <c r="AD661" i="115"/>
  <c r="AF661" i="115"/>
  <c r="X661" i="115"/>
  <c r="AA661" i="115"/>
  <c r="AB661" i="115"/>
  <c r="G661" i="115"/>
  <c r="N661" i="115"/>
  <c r="Q661" i="115"/>
  <c r="O661" i="115"/>
  <c r="R661" i="115"/>
  <c r="F661" i="115"/>
  <c r="L435" i="115"/>
  <c r="Z435" i="115"/>
  <c r="O435" i="115"/>
  <c r="AA435" i="115"/>
  <c r="Q435" i="115"/>
  <c r="K435" i="115"/>
  <c r="G435" i="115"/>
  <c r="AG435" i="115"/>
  <c r="AD435" i="115"/>
  <c r="AC435" i="115"/>
  <c r="AE435" i="115"/>
  <c r="P435" i="115"/>
  <c r="I397" i="115"/>
  <c r="AB397" i="115"/>
  <c r="P397" i="115"/>
  <c r="K397" i="115"/>
  <c r="O397" i="115"/>
  <c r="H397" i="115"/>
  <c r="AE397" i="115"/>
  <c r="AA397" i="115"/>
  <c r="AD397" i="115"/>
  <c r="F397" i="115"/>
  <c r="M397" i="115"/>
  <c r="Y397" i="115"/>
  <c r="Z397" i="115"/>
  <c r="G397" i="115"/>
  <c r="AN122" i="115"/>
  <c r="AO122" i="115"/>
  <c r="F553" i="115"/>
  <c r="O553" i="115"/>
  <c r="G553" i="115"/>
  <c r="AD553" i="115"/>
  <c r="L553" i="115"/>
  <c r="J553" i="115"/>
  <c r="Y553" i="115"/>
  <c r="AE553" i="115"/>
  <c r="AC553" i="115"/>
  <c r="Y425" i="115"/>
  <c r="AB425" i="115"/>
  <c r="AD425" i="115"/>
  <c r="J425" i="115"/>
  <c r="N425" i="115"/>
  <c r="AF425" i="115"/>
  <c r="AE425" i="115"/>
  <c r="I425" i="115"/>
  <c r="F425" i="115"/>
  <c r="H425" i="115"/>
  <c r="M425" i="115"/>
  <c r="Q425" i="115"/>
  <c r="AB575" i="115"/>
  <c r="I575" i="115"/>
  <c r="F575" i="115"/>
  <c r="AC575" i="115"/>
  <c r="R575" i="115"/>
  <c r="H575" i="115"/>
  <c r="K575" i="115"/>
  <c r="P575" i="115"/>
  <c r="Y575" i="115"/>
  <c r="AG575" i="115"/>
  <c r="AF575" i="115"/>
  <c r="Y383" i="115"/>
  <c r="Z383" i="115"/>
  <c r="M383" i="115"/>
  <c r="F383" i="115"/>
  <c r="AD383" i="115"/>
  <c r="R383" i="115"/>
  <c r="O383" i="115"/>
  <c r="Q383" i="115"/>
  <c r="K383" i="115"/>
  <c r="N383" i="115"/>
  <c r="H383" i="115"/>
  <c r="P383" i="115"/>
  <c r="I383" i="115"/>
  <c r="AG383" i="115"/>
  <c r="L383" i="115"/>
  <c r="AB383" i="115"/>
  <c r="L229" i="115"/>
  <c r="J229" i="115"/>
  <c r="I229" i="115"/>
  <c r="L267" i="115"/>
  <c r="I267" i="115"/>
  <c r="P267" i="115"/>
  <c r="O614" i="115"/>
  <c r="P614" i="115"/>
  <c r="Y614" i="115"/>
  <c r="N614" i="115"/>
  <c r="AE614" i="115"/>
  <c r="H614" i="115"/>
  <c r="R614" i="115"/>
  <c r="K614" i="115"/>
  <c r="Z614" i="115"/>
  <c r="AG614" i="115"/>
  <c r="AC614" i="115"/>
  <c r="AD614" i="115"/>
  <c r="J614" i="115"/>
  <c r="I614" i="115"/>
  <c r="AF614" i="115"/>
  <c r="F614" i="115"/>
  <c r="M614" i="115"/>
  <c r="G614" i="115"/>
  <c r="AA614" i="115"/>
  <c r="Q614" i="115"/>
  <c r="X346" i="115"/>
  <c r="K346" i="115"/>
  <c r="AF346" i="115"/>
  <c r="AB346" i="115"/>
  <c r="J346" i="115"/>
  <c r="G346" i="115"/>
  <c r="F346" i="115"/>
  <c r="AG346" i="115"/>
  <c r="R346" i="115"/>
  <c r="Z346" i="115"/>
  <c r="I346" i="115"/>
  <c r="Q346" i="115"/>
  <c r="AA346" i="115"/>
  <c r="N346" i="115"/>
  <c r="M346" i="115"/>
  <c r="AD346" i="115"/>
  <c r="Y346" i="115"/>
  <c r="AG565" i="115"/>
  <c r="AF565" i="115"/>
  <c r="R565" i="115"/>
  <c r="O565" i="115"/>
  <c r="AE565" i="115"/>
  <c r="Q565" i="115"/>
  <c r="J565" i="115"/>
  <c r="H565" i="115"/>
  <c r="AB565" i="115"/>
  <c r="AC565" i="115"/>
  <c r="G565" i="115"/>
  <c r="I565" i="115"/>
  <c r="M565" i="115"/>
  <c r="K565" i="115"/>
  <c r="Z565" i="115"/>
  <c r="L565" i="115"/>
  <c r="AG416" i="115"/>
  <c r="R416" i="115"/>
  <c r="AF416" i="115"/>
  <c r="M416" i="115"/>
  <c r="Z416" i="115"/>
  <c r="P416" i="115"/>
  <c r="AB416" i="115"/>
  <c r="Y416" i="115"/>
  <c r="L416" i="115"/>
  <c r="O416" i="115"/>
  <c r="H416" i="115"/>
  <c r="AC416" i="115"/>
  <c r="N416" i="115"/>
  <c r="AA416" i="115"/>
  <c r="AD416" i="115"/>
  <c r="AE416" i="115"/>
  <c r="AD497" i="115"/>
  <c r="O497" i="115"/>
  <c r="AB497" i="115"/>
  <c r="P497" i="115"/>
  <c r="AE497" i="115"/>
  <c r="AA497" i="115"/>
  <c r="F497" i="115"/>
  <c r="R497" i="115"/>
  <c r="L497" i="115"/>
  <c r="H497" i="115"/>
  <c r="Q497" i="115"/>
  <c r="G497" i="115"/>
  <c r="Z572" i="115"/>
  <c r="G572" i="115"/>
  <c r="O572" i="115"/>
  <c r="F647" i="115"/>
  <c r="AG647" i="115"/>
  <c r="AF647" i="115"/>
  <c r="AD647" i="115"/>
  <c r="X647" i="115"/>
  <c r="N647" i="115"/>
  <c r="J647" i="115"/>
  <c r="O647" i="115"/>
  <c r="L647" i="115"/>
  <c r="H647" i="115"/>
  <c r="AB647" i="115"/>
  <c r="Q647" i="115"/>
  <c r="I647" i="115"/>
  <c r="K647" i="115"/>
  <c r="AC647" i="115"/>
  <c r="M647" i="115"/>
  <c r="Y647" i="115"/>
  <c r="AG466" i="115"/>
  <c r="K466" i="115"/>
  <c r="AA466" i="115"/>
  <c r="I466" i="115"/>
  <c r="AD466" i="115"/>
  <c r="AE466" i="115"/>
  <c r="X466" i="115"/>
  <c r="G466" i="115"/>
  <c r="AC466" i="115"/>
  <c r="AF466" i="115"/>
  <c r="H466" i="115"/>
  <c r="Q466" i="115"/>
  <c r="N466" i="115"/>
  <c r="AB466" i="115"/>
  <c r="F466" i="115"/>
  <c r="M466" i="115"/>
  <c r="Z466" i="115"/>
  <c r="AC333" i="115"/>
  <c r="H333" i="115"/>
  <c r="P333" i="115"/>
  <c r="K333" i="115"/>
  <c r="G333" i="115"/>
  <c r="AD333" i="115"/>
  <c r="N333" i="115"/>
  <c r="L333" i="115"/>
  <c r="X333" i="115"/>
  <c r="I333" i="115"/>
  <c r="AE333" i="115"/>
  <c r="R333" i="115"/>
  <c r="F333" i="115"/>
  <c r="O333" i="115"/>
  <c r="Y333" i="115"/>
  <c r="M333" i="115"/>
  <c r="AA333" i="115"/>
  <c r="AI200" i="115"/>
  <c r="J225" i="115"/>
  <c r="L225" i="115"/>
  <c r="H327" i="115"/>
  <c r="R327" i="115"/>
  <c r="M327" i="115"/>
  <c r="I199" i="115"/>
  <c r="AO199" i="115"/>
  <c r="AL199" i="115"/>
  <c r="AJ199" i="115"/>
  <c r="J199" i="115"/>
  <c r="AP199" i="115"/>
  <c r="AI199" i="115"/>
  <c r="L199" i="115"/>
  <c r="AQ199" i="115"/>
  <c r="AM199" i="115"/>
  <c r="AR199" i="115"/>
  <c r="AK199" i="115"/>
  <c r="N278" i="115"/>
  <c r="H278" i="115"/>
  <c r="M278" i="115"/>
  <c r="K278" i="115"/>
  <c r="AG278" i="115"/>
  <c r="J278" i="115"/>
  <c r="L278" i="115"/>
  <c r="G278" i="115"/>
  <c r="AE278" i="115"/>
  <c r="Y278" i="115"/>
  <c r="AA278" i="115"/>
  <c r="AO86" i="115"/>
  <c r="AY86" i="115"/>
  <c r="AQ86" i="115"/>
  <c r="AW86" i="115"/>
  <c r="AV86" i="115"/>
  <c r="AP86" i="115"/>
  <c r="AT86" i="115"/>
  <c r="BA86" i="115"/>
  <c r="AZ86" i="115"/>
  <c r="AR86" i="115"/>
  <c r="AI86" i="115"/>
  <c r="L86" i="115"/>
  <c r="AX86" i="115"/>
  <c r="J86" i="115"/>
  <c r="AJ86" i="115"/>
  <c r="BB86" i="115"/>
  <c r="AN86" i="115"/>
  <c r="AL86" i="115"/>
  <c r="N284" i="115"/>
  <c r="K284" i="115"/>
  <c r="X284" i="115"/>
  <c r="AB284" i="115"/>
  <c r="P284" i="115"/>
  <c r="AF284" i="115"/>
  <c r="F284" i="115"/>
  <c r="AE284" i="115"/>
  <c r="AD284" i="115"/>
  <c r="J284" i="115"/>
  <c r="G284" i="115"/>
  <c r="P175" i="115"/>
  <c r="AK175" i="115"/>
  <c r="AO175" i="115"/>
  <c r="AQ175" i="115"/>
  <c r="AJ175" i="115"/>
  <c r="J175" i="115"/>
  <c r="AM175" i="115"/>
  <c r="AN175" i="115"/>
  <c r="AL175" i="115"/>
  <c r="L175" i="115"/>
  <c r="P237" i="115"/>
  <c r="M353" i="115"/>
  <c r="Y284" i="115"/>
  <c r="AC284" i="115"/>
  <c r="H284" i="115"/>
  <c r="G342" i="115"/>
  <c r="L309" i="115"/>
  <c r="AA557" i="115"/>
  <c r="M629" i="115"/>
  <c r="I522" i="115"/>
  <c r="AG640" i="115"/>
  <c r="K497" i="115"/>
  <c r="AI195" i="115"/>
  <c r="AB435" i="115"/>
  <c r="J435" i="115"/>
  <c r="Z424" i="115"/>
  <c r="AA575" i="115"/>
  <c r="Q575" i="115"/>
  <c r="Z278" i="115"/>
  <c r="AB278" i="115"/>
  <c r="N397" i="115"/>
  <c r="AN111" i="115"/>
  <c r="AA573" i="115"/>
  <c r="J466" i="115"/>
  <c r="AA376" i="115"/>
  <c r="AM86" i="115"/>
  <c r="AA455" i="115"/>
  <c r="AF444" i="115"/>
  <c r="BC43" i="115"/>
  <c r="BH43" i="115"/>
  <c r="P561" i="115"/>
  <c r="AM56" i="115"/>
  <c r="P565" i="115"/>
  <c r="X632" i="115"/>
  <c r="O557" i="115"/>
  <c r="N557" i="115"/>
  <c r="Q557" i="115"/>
  <c r="AB557" i="115"/>
  <c r="Z557" i="115"/>
  <c r="AD557" i="115"/>
  <c r="I557" i="115"/>
  <c r="AG557" i="115"/>
  <c r="AC557" i="115"/>
  <c r="K557" i="115"/>
  <c r="Y557" i="115"/>
  <c r="L557" i="115"/>
  <c r="N451" i="115"/>
  <c r="Q451" i="115"/>
  <c r="AE451" i="115"/>
  <c r="F451" i="115"/>
  <c r="Y451" i="115"/>
  <c r="H451" i="115"/>
  <c r="K451" i="115"/>
  <c r="P451" i="115"/>
  <c r="AC451" i="115"/>
  <c r="L451" i="115"/>
  <c r="AB451" i="115"/>
  <c r="J451" i="115"/>
  <c r="M451" i="115"/>
  <c r="G451" i="115"/>
  <c r="AG451" i="115"/>
  <c r="AF451" i="115"/>
  <c r="AD574" i="115"/>
  <c r="M574" i="115"/>
  <c r="AA574" i="115"/>
  <c r="H574" i="115"/>
  <c r="L574" i="115"/>
  <c r="P574" i="115"/>
  <c r="I574" i="115"/>
  <c r="K574" i="115"/>
  <c r="F574" i="115"/>
  <c r="AC574" i="115"/>
  <c r="N574" i="115"/>
  <c r="AF574" i="115"/>
  <c r="Y574" i="115"/>
  <c r="AE574" i="115"/>
  <c r="X574" i="115"/>
  <c r="Z574" i="115"/>
  <c r="AB574" i="115"/>
  <c r="G574" i="115"/>
  <c r="J574" i="115"/>
  <c r="AG574" i="115"/>
  <c r="AE413" i="115"/>
  <c r="AA413" i="115"/>
  <c r="P413" i="115"/>
  <c r="H413" i="115"/>
  <c r="G413" i="115"/>
  <c r="AF413" i="115"/>
  <c r="K413" i="115"/>
  <c r="AC413" i="115"/>
  <c r="Z413" i="115"/>
  <c r="Y413" i="115"/>
  <c r="AD413" i="115"/>
  <c r="AB413" i="115"/>
  <c r="Q413" i="115"/>
  <c r="I413" i="115"/>
  <c r="N413" i="115"/>
  <c r="R413" i="115"/>
  <c r="F413" i="115"/>
  <c r="I211" i="115"/>
  <c r="P211" i="115"/>
  <c r="J211" i="115"/>
  <c r="AB681" i="115"/>
  <c r="O681" i="115"/>
  <c r="AD681" i="115"/>
  <c r="J681" i="115"/>
  <c r="AG681" i="115"/>
  <c r="K681" i="115"/>
  <c r="G681" i="115"/>
  <c r="AA681" i="115"/>
  <c r="Z681" i="115"/>
  <c r="N681" i="115"/>
  <c r="X681" i="115"/>
  <c r="M681" i="115"/>
  <c r="F681" i="115"/>
  <c r="AC681" i="115"/>
  <c r="Q681" i="115"/>
  <c r="Y681" i="115"/>
  <c r="R681" i="115"/>
  <c r="H681" i="115"/>
  <c r="L681" i="115"/>
  <c r="P681" i="115"/>
  <c r="I681" i="115"/>
  <c r="AE447" i="115"/>
  <c r="AC447" i="115"/>
  <c r="AA447" i="115"/>
  <c r="I447" i="115"/>
  <c r="Z447" i="115"/>
  <c r="R447" i="115"/>
  <c r="AF447" i="115"/>
  <c r="L447" i="115"/>
  <c r="AG447" i="115"/>
  <c r="K522" i="115"/>
  <c r="P522" i="115"/>
  <c r="N522" i="115"/>
  <c r="X522" i="115"/>
  <c r="AE522" i="115"/>
  <c r="F522" i="115"/>
  <c r="Y522" i="115"/>
  <c r="AA522" i="115"/>
  <c r="AB522" i="115"/>
  <c r="Q522" i="115"/>
  <c r="O522" i="115"/>
  <c r="I157" i="115"/>
  <c r="J157" i="115"/>
  <c r="AQ157" i="115"/>
  <c r="AK157" i="115"/>
  <c r="AR157" i="115"/>
  <c r="AI157" i="115"/>
  <c r="AJ157" i="115"/>
  <c r="AL157" i="115"/>
  <c r="L157" i="115"/>
  <c r="AM157" i="115"/>
  <c r="AN157" i="115"/>
  <c r="AB629" i="115"/>
  <c r="F629" i="115"/>
  <c r="Y629" i="115"/>
  <c r="N629" i="115"/>
  <c r="G629" i="115"/>
  <c r="AD629" i="115"/>
  <c r="AA629" i="115"/>
  <c r="J629" i="115"/>
  <c r="AC629" i="115"/>
  <c r="X629" i="115"/>
  <c r="L629" i="115"/>
  <c r="H629" i="115"/>
  <c r="K373" i="115"/>
  <c r="AC373" i="115"/>
  <c r="AB373" i="115"/>
  <c r="P373" i="115"/>
  <c r="N373" i="115"/>
  <c r="AD373" i="115"/>
  <c r="I373" i="115"/>
  <c r="AA373" i="115"/>
  <c r="Y373" i="115"/>
  <c r="AF373" i="115"/>
  <c r="AE373" i="115"/>
  <c r="K519" i="115"/>
  <c r="G519" i="115"/>
  <c r="AD519" i="115"/>
  <c r="AF519" i="115"/>
  <c r="F519" i="115"/>
  <c r="AB519" i="115"/>
  <c r="H519" i="115"/>
  <c r="R519" i="115"/>
  <c r="AA519" i="115"/>
  <c r="J519" i="115"/>
  <c r="Z519" i="115"/>
  <c r="AC519" i="115"/>
  <c r="O519" i="115"/>
  <c r="X519" i="115"/>
  <c r="I519" i="115"/>
  <c r="Y519" i="115"/>
  <c r="N519" i="115"/>
  <c r="Q594" i="115"/>
  <c r="AA594" i="115"/>
  <c r="X594" i="115"/>
  <c r="N594" i="115"/>
  <c r="AD594" i="115"/>
  <c r="R594" i="115"/>
  <c r="O594" i="115"/>
  <c r="I594" i="115"/>
  <c r="K594" i="115"/>
  <c r="Y594" i="115"/>
  <c r="AF594" i="115"/>
  <c r="J594" i="115"/>
  <c r="G594" i="115"/>
  <c r="F594" i="115"/>
  <c r="P594" i="115"/>
  <c r="AG594" i="115"/>
  <c r="M594" i="115"/>
  <c r="Z594" i="115"/>
  <c r="L594" i="115"/>
  <c r="H594" i="115"/>
  <c r="AK155" i="115"/>
  <c r="AJ155" i="115"/>
  <c r="AL155" i="115"/>
  <c r="J155" i="115"/>
  <c r="AP155" i="115"/>
  <c r="AO155" i="115"/>
  <c r="BI33" i="115"/>
  <c r="AY33" i="115"/>
  <c r="J33" i="115"/>
  <c r="BF33" i="115"/>
  <c r="BK33" i="115"/>
  <c r="AV33" i="115"/>
  <c r="BC33" i="115"/>
  <c r="BP33" i="115"/>
  <c r="BJ33" i="115"/>
  <c r="BG33" i="115"/>
  <c r="BE33" i="115"/>
  <c r="BB33" i="115"/>
  <c r="BH33" i="115"/>
  <c r="AX33" i="115"/>
  <c r="BN33" i="115"/>
  <c r="BM33" i="115"/>
  <c r="BL33" i="115"/>
  <c r="L33" i="115"/>
  <c r="AM116" i="115"/>
  <c r="AR116" i="115"/>
  <c r="AP116" i="115"/>
  <c r="J116" i="115"/>
  <c r="AO116" i="115"/>
  <c r="L116" i="115"/>
  <c r="P263" i="115"/>
  <c r="J263" i="115"/>
  <c r="L263" i="115"/>
  <c r="AE342" i="115"/>
  <c r="N342" i="115"/>
  <c r="AC342" i="115"/>
  <c r="Z342" i="115"/>
  <c r="AB342" i="115"/>
  <c r="R342" i="115"/>
  <c r="L342" i="115"/>
  <c r="J342" i="115"/>
  <c r="M342" i="115"/>
  <c r="P342" i="115"/>
  <c r="Y342" i="115"/>
  <c r="P214" i="115"/>
  <c r="J214" i="115"/>
  <c r="L214" i="115"/>
  <c r="AE274" i="115"/>
  <c r="AF274" i="115"/>
  <c r="G274" i="115"/>
  <c r="O274" i="115"/>
  <c r="AB274" i="115"/>
  <c r="K274" i="115"/>
  <c r="N274" i="115"/>
  <c r="F274" i="115"/>
  <c r="Y274" i="115"/>
  <c r="AA274" i="115"/>
  <c r="H274" i="115"/>
  <c r="R274" i="115"/>
  <c r="I274" i="115"/>
  <c r="Q274" i="115"/>
  <c r="X274" i="115"/>
  <c r="P274" i="115"/>
  <c r="AE348" i="115"/>
  <c r="P348" i="115"/>
  <c r="AD348" i="115"/>
  <c r="AC348" i="115"/>
  <c r="AB348" i="115"/>
  <c r="K348" i="115"/>
  <c r="AF348" i="115"/>
  <c r="Z348" i="115"/>
  <c r="G348" i="115"/>
  <c r="X348" i="115"/>
  <c r="Q348" i="115"/>
  <c r="L348" i="115"/>
  <c r="J348" i="115"/>
  <c r="I348" i="115"/>
  <c r="F348" i="115"/>
  <c r="AG348" i="115"/>
  <c r="AA348" i="115"/>
  <c r="R348" i="115"/>
  <c r="J92" i="115"/>
  <c r="AP92" i="115"/>
  <c r="AK92" i="115"/>
  <c r="AL92" i="115"/>
  <c r="AN92" i="115"/>
  <c r="BA92" i="115"/>
  <c r="BC92" i="115"/>
  <c r="AU92" i="115"/>
  <c r="AW92" i="115"/>
  <c r="AO92" i="115"/>
  <c r="AJ92" i="115"/>
  <c r="AZ92" i="115"/>
  <c r="L92" i="115"/>
  <c r="AQ92" i="115"/>
  <c r="AY92" i="115"/>
  <c r="AR92" i="115"/>
  <c r="AV92" i="115"/>
  <c r="AP126" i="115"/>
  <c r="AN126" i="115"/>
  <c r="AL126" i="115"/>
  <c r="AR126" i="115"/>
  <c r="AJ126" i="115"/>
  <c r="L126" i="115"/>
  <c r="J126" i="115"/>
  <c r="AI126" i="115"/>
  <c r="AO126" i="115"/>
  <c r="AK126" i="115"/>
  <c r="AB353" i="115"/>
  <c r="P564" i="115"/>
  <c r="AG342" i="115"/>
  <c r="M309" i="115"/>
  <c r="Z309" i="115"/>
  <c r="AE557" i="115"/>
  <c r="K629" i="115"/>
  <c r="AN116" i="115"/>
  <c r="AC522" i="115"/>
  <c r="O640" i="115"/>
  <c r="Y640" i="115"/>
  <c r="BA72" i="115"/>
  <c r="BB72" i="115"/>
  <c r="AQ72" i="115"/>
  <c r="Z497" i="115"/>
  <c r="J497" i="115"/>
  <c r="AL195" i="115"/>
  <c r="M435" i="115"/>
  <c r="Q424" i="115"/>
  <c r="Y424" i="115"/>
  <c r="AE575" i="115"/>
  <c r="H373" i="115"/>
  <c r="F373" i="115"/>
  <c r="L425" i="115"/>
  <c r="X425" i="115"/>
  <c r="P425" i="115"/>
  <c r="Q278" i="115"/>
  <c r="AQ155" i="115"/>
  <c r="L13" i="115"/>
  <c r="AF397" i="115"/>
  <c r="P225" i="115"/>
  <c r="Q573" i="115"/>
  <c r="O466" i="115"/>
  <c r="H376" i="115"/>
  <c r="M455" i="115"/>
  <c r="AQ126" i="115"/>
  <c r="AB614" i="115"/>
  <c r="AE583" i="115"/>
  <c r="AK201" i="115"/>
  <c r="Q284" i="115"/>
  <c r="R284" i="115"/>
  <c r="I284" i="115"/>
  <c r="AD342" i="115"/>
  <c r="X342" i="115"/>
  <c r="AA342" i="115"/>
  <c r="AC309" i="115"/>
  <c r="AA309" i="115"/>
  <c r="R309" i="115"/>
  <c r="P557" i="115"/>
  <c r="X557" i="115"/>
  <c r="H557" i="115"/>
  <c r="R629" i="115"/>
  <c r="Q629" i="115"/>
  <c r="AQ116" i="115"/>
  <c r="H522" i="115"/>
  <c r="M522" i="115"/>
  <c r="J522" i="115"/>
  <c r="L640" i="115"/>
  <c r="N640" i="115"/>
  <c r="X640" i="115"/>
  <c r="L72" i="115"/>
  <c r="AK72" i="115"/>
  <c r="AL72" i="115"/>
  <c r="N497" i="115"/>
  <c r="AG497" i="115"/>
  <c r="X497" i="115"/>
  <c r="AQ195" i="115"/>
  <c r="AK195" i="115"/>
  <c r="R435" i="115"/>
  <c r="F435" i="115"/>
  <c r="Y435" i="115"/>
  <c r="AG424" i="115"/>
  <c r="O424" i="115"/>
  <c r="M424" i="115"/>
  <c r="X575" i="115"/>
  <c r="O575" i="115"/>
  <c r="J575" i="115"/>
  <c r="J373" i="115"/>
  <c r="X373" i="115"/>
  <c r="R373" i="115"/>
  <c r="K425" i="115"/>
  <c r="AA425" i="115"/>
  <c r="R278" i="115"/>
  <c r="I278" i="115"/>
  <c r="O278" i="115"/>
  <c r="AM155" i="115"/>
  <c r="P155" i="115"/>
  <c r="R397" i="115"/>
  <c r="X397" i="115"/>
  <c r="AC397" i="115"/>
  <c r="AP111" i="115"/>
  <c r="X573" i="115"/>
  <c r="J573" i="115"/>
  <c r="P466" i="115"/>
  <c r="Y466" i="115"/>
  <c r="AB376" i="115"/>
  <c r="K376" i="115"/>
  <c r="BC86" i="115"/>
  <c r="AF455" i="115"/>
  <c r="G444" i="115"/>
  <c r="Y444" i="115"/>
  <c r="AZ43" i="115"/>
  <c r="BB43" i="115"/>
  <c r="P157" i="115"/>
  <c r="AM126" i="115"/>
  <c r="X614" i="115"/>
  <c r="AC594" i="115"/>
  <c r="H561" i="115"/>
  <c r="I201" i="115"/>
  <c r="AB359" i="115"/>
  <c r="P282" i="115"/>
  <c r="G282" i="115"/>
  <c r="X282" i="115"/>
  <c r="L282" i="115"/>
  <c r="AF282" i="115"/>
  <c r="O282" i="115"/>
  <c r="M549" i="115"/>
  <c r="I549" i="115"/>
  <c r="AG549" i="115"/>
  <c r="Y549" i="115"/>
  <c r="AC549" i="115"/>
  <c r="J549" i="115"/>
  <c r="O684" i="115"/>
  <c r="Q684" i="115"/>
  <c r="J684" i="115"/>
  <c r="N684" i="115"/>
  <c r="AD684" i="115"/>
  <c r="Z684" i="115"/>
  <c r="R428" i="115"/>
  <c r="X428" i="115"/>
  <c r="AF428" i="115"/>
  <c r="H428" i="115"/>
  <c r="J428" i="115"/>
  <c r="N428" i="115"/>
  <c r="AA311" i="115"/>
  <c r="P311" i="115"/>
  <c r="L311" i="115"/>
  <c r="N311" i="115"/>
  <c r="Z311" i="115"/>
  <c r="X311" i="115"/>
  <c r="AP55" i="115"/>
  <c r="AY55" i="115"/>
  <c r="AM134" i="115"/>
  <c r="AI134" i="115"/>
  <c r="L134" i="115"/>
  <c r="AJ194" i="115"/>
  <c r="I194" i="115"/>
  <c r="J194" i="115"/>
  <c r="AW66" i="115"/>
  <c r="BB66" i="115"/>
  <c r="AU66" i="115"/>
  <c r="AX66" i="115"/>
  <c r="AN66" i="115"/>
  <c r="AN121" i="115"/>
  <c r="AK121" i="115"/>
  <c r="AQ121" i="115"/>
  <c r="Q332" i="115"/>
  <c r="G332" i="115"/>
  <c r="AA332" i="115"/>
  <c r="R332" i="115"/>
  <c r="O332" i="115"/>
  <c r="K332" i="115"/>
  <c r="L268" i="115"/>
  <c r="AV46" i="115"/>
  <c r="BF46" i="115"/>
  <c r="BA46" i="115"/>
  <c r="AX46" i="115"/>
  <c r="BH46" i="115"/>
  <c r="AU46" i="115"/>
  <c r="AD595" i="115"/>
  <c r="AR81" i="115"/>
  <c r="AO81" i="115"/>
  <c r="J81" i="115"/>
  <c r="AM81" i="115"/>
  <c r="J485" i="115"/>
  <c r="P485" i="115"/>
  <c r="AC485" i="115"/>
  <c r="AF485" i="115"/>
  <c r="N485" i="115"/>
  <c r="AN55" i="115"/>
  <c r="BK55" i="115"/>
  <c r="AZ55" i="115"/>
  <c r="AU55" i="115"/>
  <c r="AT55" i="115"/>
  <c r="AQ55" i="115"/>
  <c r="BP55" i="115"/>
  <c r="AM55" i="115"/>
  <c r="AF311" i="115"/>
  <c r="H311" i="115"/>
  <c r="R311" i="115"/>
  <c r="Q311" i="115"/>
  <c r="AD282" i="115"/>
  <c r="R282" i="115"/>
  <c r="H282" i="115"/>
  <c r="AB282" i="115"/>
  <c r="Z428" i="115"/>
  <c r="G428" i="115"/>
  <c r="F428" i="115"/>
  <c r="AA428" i="115"/>
  <c r="F684" i="115"/>
  <c r="R684" i="115"/>
  <c r="AF684" i="115"/>
  <c r="AG684" i="115"/>
  <c r="AE684" i="115"/>
  <c r="Z549" i="115"/>
  <c r="H549" i="115"/>
  <c r="AD549" i="115"/>
  <c r="O549" i="115"/>
  <c r="AR134" i="115"/>
  <c r="AO134" i="115"/>
  <c r="J121" i="115"/>
  <c r="AI121" i="115"/>
  <c r="L46" i="115"/>
  <c r="AY46" i="115"/>
  <c r="AT46" i="115"/>
  <c r="BP46" i="115"/>
  <c r="J46" i="115"/>
  <c r="J332" i="115"/>
  <c r="F332" i="115"/>
  <c r="Z332" i="115"/>
  <c r="Y332" i="115"/>
  <c r="I213" i="115"/>
  <c r="L213" i="115"/>
  <c r="AI66" i="115"/>
  <c r="AV66" i="115"/>
  <c r="J66" i="115"/>
  <c r="BC66" i="115"/>
  <c r="J133" i="115"/>
  <c r="L11" i="115"/>
  <c r="J11" i="115"/>
  <c r="AE584" i="115"/>
  <c r="L584" i="115"/>
  <c r="AD493" i="115"/>
  <c r="N493" i="115"/>
  <c r="P493" i="115"/>
  <c r="AE493" i="115"/>
  <c r="G493" i="115"/>
  <c r="K493" i="115"/>
  <c r="L493" i="115"/>
  <c r="Q493" i="115"/>
  <c r="X493" i="115"/>
  <c r="M493" i="115"/>
  <c r="AA493" i="115"/>
  <c r="R493" i="115"/>
  <c r="Z493" i="115"/>
  <c r="I493" i="115"/>
  <c r="AB493" i="115"/>
  <c r="AG493" i="115"/>
  <c r="F493" i="115"/>
  <c r="AF643" i="115"/>
  <c r="N643" i="115"/>
  <c r="AF462" i="115"/>
  <c r="N462" i="115"/>
  <c r="AE462" i="115"/>
  <c r="O462" i="115"/>
  <c r="Z462" i="115"/>
  <c r="M462" i="115"/>
  <c r="H462" i="115"/>
  <c r="Y462" i="115"/>
  <c r="AA462" i="115"/>
  <c r="F462" i="115"/>
  <c r="K462" i="115"/>
  <c r="R462" i="115"/>
  <c r="AB462" i="115"/>
  <c r="J462" i="115"/>
  <c r="AG462" i="115"/>
  <c r="I462" i="115"/>
  <c r="X462" i="115"/>
  <c r="N499" i="115"/>
  <c r="R499" i="115"/>
  <c r="F499" i="115"/>
  <c r="P499" i="115"/>
  <c r="J499" i="115"/>
  <c r="O499" i="115"/>
  <c r="AG499" i="115"/>
  <c r="G499" i="115"/>
  <c r="K499" i="115"/>
  <c r="Q499" i="115"/>
  <c r="I499" i="115"/>
  <c r="Z499" i="115"/>
  <c r="M499" i="115"/>
  <c r="Y499" i="115"/>
  <c r="AC499" i="115"/>
  <c r="AB499" i="115"/>
  <c r="L499" i="115"/>
  <c r="X499" i="115"/>
  <c r="AA499" i="115"/>
  <c r="Z605" i="115"/>
  <c r="X605" i="115"/>
  <c r="O605" i="115"/>
  <c r="H605" i="115"/>
  <c r="R605" i="115"/>
  <c r="AD605" i="115"/>
  <c r="K605" i="115"/>
  <c r="AG605" i="115"/>
  <c r="G605" i="115"/>
  <c r="AE605" i="115"/>
  <c r="M605" i="115"/>
  <c r="P605" i="115"/>
  <c r="AA605" i="115"/>
  <c r="N605" i="115"/>
  <c r="Q605" i="115"/>
  <c r="F605" i="115"/>
  <c r="I605" i="115"/>
  <c r="AD664" i="115"/>
  <c r="L664" i="115"/>
  <c r="AE664" i="115"/>
  <c r="N664" i="115"/>
  <c r="I664" i="115"/>
  <c r="AA664" i="115"/>
  <c r="AC664" i="115"/>
  <c r="AG664" i="115"/>
  <c r="R664" i="115"/>
  <c r="O664" i="115"/>
  <c r="J664" i="115"/>
  <c r="AF664" i="115"/>
  <c r="Y664" i="115"/>
  <c r="G664" i="115"/>
  <c r="Q664" i="115"/>
  <c r="AB664" i="115"/>
  <c r="M664" i="115"/>
  <c r="X664" i="115"/>
  <c r="P664" i="115"/>
  <c r="P408" i="115"/>
  <c r="AD408" i="115"/>
  <c r="O408" i="115"/>
  <c r="AF408" i="115"/>
  <c r="J408" i="115"/>
  <c r="AE408" i="115"/>
  <c r="AA408" i="115"/>
  <c r="AC408" i="115"/>
  <c r="L408" i="115"/>
  <c r="X408" i="115"/>
  <c r="Q408" i="115"/>
  <c r="Z408" i="115"/>
  <c r="G408" i="115"/>
  <c r="AG408" i="115"/>
  <c r="K408" i="115"/>
  <c r="Y408" i="115"/>
  <c r="M408" i="115"/>
  <c r="J224" i="115"/>
  <c r="I224" i="115"/>
  <c r="P224" i="115"/>
  <c r="L224" i="115"/>
  <c r="AR179" i="115"/>
  <c r="AO179" i="115"/>
  <c r="AI179" i="115"/>
  <c r="L179" i="115"/>
  <c r="AN179" i="115"/>
  <c r="AK179" i="115"/>
  <c r="AP179" i="115"/>
  <c r="AM179" i="115"/>
  <c r="P179" i="115"/>
  <c r="AJ179" i="115"/>
  <c r="N601" i="115"/>
  <c r="AG601" i="115"/>
  <c r="M601" i="115"/>
  <c r="G601" i="115"/>
  <c r="X601" i="115"/>
  <c r="AD601" i="115"/>
  <c r="AF601" i="115"/>
  <c r="H601" i="115"/>
  <c r="AE601" i="115"/>
  <c r="AB601" i="115"/>
  <c r="Z601" i="115"/>
  <c r="L601" i="115"/>
  <c r="J601" i="115"/>
  <c r="R601" i="115"/>
  <c r="O601" i="115"/>
  <c r="I601" i="115"/>
  <c r="K601" i="115"/>
  <c r="F601" i="115"/>
  <c r="Y601" i="115"/>
  <c r="P473" i="115"/>
  <c r="G473" i="115"/>
  <c r="Z548" i="115"/>
  <c r="M548" i="115"/>
  <c r="G548" i="115"/>
  <c r="R548" i="115"/>
  <c r="K548" i="115"/>
  <c r="AD548" i="115"/>
  <c r="AC548" i="115"/>
  <c r="H548" i="115"/>
  <c r="P548" i="115"/>
  <c r="N548" i="115"/>
  <c r="AG548" i="115"/>
  <c r="Y548" i="115"/>
  <c r="X548" i="115"/>
  <c r="I548" i="115"/>
  <c r="AF548" i="115"/>
  <c r="Q548" i="115"/>
  <c r="F548" i="115"/>
  <c r="L548" i="115"/>
  <c r="AB548" i="115"/>
  <c r="J548" i="115"/>
  <c r="AE559" i="115"/>
  <c r="AA559" i="115"/>
  <c r="G559" i="115"/>
  <c r="O559" i="115"/>
  <c r="AB559" i="115"/>
  <c r="M559" i="115"/>
  <c r="AD559" i="115"/>
  <c r="N559" i="115"/>
  <c r="H559" i="115"/>
  <c r="F559" i="115"/>
  <c r="I559" i="115"/>
  <c r="Z559" i="115"/>
  <c r="R559" i="115"/>
  <c r="X559" i="115"/>
  <c r="J634" i="115"/>
  <c r="Q634" i="115"/>
  <c r="I634" i="115"/>
  <c r="O634" i="115"/>
  <c r="F634" i="115"/>
  <c r="K634" i="115"/>
  <c r="AF634" i="115"/>
  <c r="Z634" i="115"/>
  <c r="P634" i="115"/>
  <c r="H634" i="115"/>
  <c r="AE634" i="115"/>
  <c r="L634" i="115"/>
  <c r="M634" i="115"/>
  <c r="X634" i="115"/>
  <c r="AA634" i="115"/>
  <c r="AD634" i="115"/>
  <c r="R634" i="115"/>
  <c r="G634" i="115"/>
  <c r="AG634" i="115"/>
  <c r="N634" i="115"/>
  <c r="O506" i="115"/>
  <c r="H506" i="115"/>
  <c r="AF506" i="115"/>
  <c r="AG506" i="115"/>
  <c r="Z506" i="115"/>
  <c r="Y506" i="115"/>
  <c r="I506" i="115"/>
  <c r="R506" i="115"/>
  <c r="F506" i="115"/>
  <c r="AA506" i="115"/>
  <c r="G506" i="115"/>
  <c r="AC506" i="115"/>
  <c r="AO69" i="115"/>
  <c r="AL69" i="115"/>
  <c r="AI69" i="115"/>
  <c r="AR69" i="115"/>
  <c r="BA69" i="115"/>
  <c r="AX69" i="115"/>
  <c r="AK69" i="115"/>
  <c r="AY69" i="115"/>
  <c r="AQ69" i="115"/>
  <c r="AZ69" i="115"/>
  <c r="AM69" i="115"/>
  <c r="AP69" i="115"/>
  <c r="AJ69" i="115"/>
  <c r="AN69" i="115"/>
  <c r="BB69" i="115"/>
  <c r="AU69" i="115"/>
  <c r="J69" i="115"/>
  <c r="AV69" i="115"/>
  <c r="AP152" i="115"/>
  <c r="AR152" i="115"/>
  <c r="N459" i="115"/>
  <c r="AD459" i="115"/>
  <c r="AF459" i="115"/>
  <c r="X459" i="115"/>
  <c r="L459" i="115"/>
  <c r="J459" i="115"/>
  <c r="AC459" i="115"/>
  <c r="G459" i="115"/>
  <c r="F459" i="115"/>
  <c r="AG459" i="115"/>
  <c r="Y459" i="115"/>
  <c r="AB459" i="115"/>
  <c r="K459" i="115"/>
  <c r="Q459" i="115"/>
  <c r="I459" i="115"/>
  <c r="M459" i="115"/>
  <c r="P459" i="115"/>
  <c r="O459" i="115"/>
  <c r="F470" i="115"/>
  <c r="O470" i="115"/>
  <c r="R470" i="115"/>
  <c r="N470" i="115"/>
  <c r="I470" i="115"/>
  <c r="G470" i="115"/>
  <c r="X470" i="115"/>
  <c r="Q470" i="115"/>
  <c r="AD470" i="115"/>
  <c r="P470" i="115"/>
  <c r="M470" i="115"/>
  <c r="AA470" i="115"/>
  <c r="H470" i="115"/>
  <c r="AF470" i="115"/>
  <c r="K470" i="115"/>
  <c r="AC470" i="115"/>
  <c r="Y470" i="115"/>
  <c r="AB470" i="115"/>
  <c r="Z470" i="115"/>
  <c r="J470" i="115"/>
  <c r="AQ125" i="115"/>
  <c r="J125" i="115"/>
  <c r="AK125" i="115"/>
  <c r="AM125" i="115"/>
  <c r="AI125" i="115"/>
  <c r="AO125" i="115"/>
  <c r="AR125" i="115"/>
  <c r="AP125" i="115"/>
  <c r="L125" i="115"/>
  <c r="I336" i="115"/>
  <c r="L336" i="115"/>
  <c r="Z336" i="115"/>
  <c r="AB336" i="115"/>
  <c r="F336" i="115"/>
  <c r="M336" i="115"/>
  <c r="O336" i="115"/>
  <c r="Q336" i="115"/>
  <c r="P336" i="115"/>
  <c r="R336" i="115"/>
  <c r="Y336" i="115"/>
  <c r="K336" i="115"/>
  <c r="AA336" i="115"/>
  <c r="AD336" i="115"/>
  <c r="AF336" i="115"/>
  <c r="G336" i="115"/>
  <c r="AG336" i="115"/>
  <c r="AE336" i="115"/>
  <c r="H336" i="115"/>
  <c r="N336" i="115"/>
  <c r="AA623" i="115"/>
  <c r="AE623" i="115"/>
  <c r="AC623" i="115"/>
  <c r="AD623" i="115"/>
  <c r="L623" i="115"/>
  <c r="AC478" i="115"/>
  <c r="F478" i="115"/>
  <c r="O478" i="115"/>
  <c r="M478" i="115"/>
  <c r="L478" i="115"/>
  <c r="L700" i="115"/>
  <c r="M700" i="115"/>
  <c r="Y700" i="115"/>
  <c r="AA700" i="115"/>
  <c r="P700" i="115"/>
  <c r="AA395" i="115"/>
  <c r="Z395" i="115"/>
  <c r="R395" i="115"/>
  <c r="AC395" i="115"/>
  <c r="J395" i="115"/>
  <c r="BM24" i="115"/>
  <c r="BK24" i="115"/>
  <c r="BN24" i="115"/>
  <c r="AB280" i="115"/>
  <c r="I280" i="115"/>
  <c r="AG280" i="115"/>
  <c r="O280" i="115"/>
  <c r="M280" i="115"/>
  <c r="K280" i="115"/>
  <c r="AF387" i="115"/>
  <c r="AB387" i="115"/>
  <c r="N387" i="115"/>
  <c r="AG387" i="115"/>
  <c r="H387" i="115"/>
  <c r="AC387" i="115"/>
  <c r="AE688" i="115"/>
  <c r="G688" i="115"/>
  <c r="N688" i="115"/>
  <c r="H688" i="115"/>
  <c r="Z688" i="115"/>
  <c r="AD688" i="115"/>
  <c r="AF534" i="115"/>
  <c r="AE534" i="115"/>
  <c r="I534" i="115"/>
  <c r="Y534" i="115"/>
  <c r="N534" i="115"/>
  <c r="AA534" i="115"/>
  <c r="I170" i="115"/>
  <c r="AJ170" i="115"/>
  <c r="AR170" i="115"/>
  <c r="J170" i="115"/>
  <c r="O676" i="115"/>
  <c r="H676" i="115"/>
  <c r="AE676" i="115"/>
  <c r="X676" i="115"/>
  <c r="L676" i="115"/>
  <c r="I676" i="115"/>
  <c r="AD495" i="115"/>
  <c r="Z495" i="115"/>
  <c r="AG495" i="115"/>
  <c r="AC495" i="115"/>
  <c r="M495" i="115"/>
  <c r="X495" i="115"/>
  <c r="AC484" i="115"/>
  <c r="O484" i="115"/>
  <c r="AE484" i="115"/>
  <c r="K484" i="115"/>
  <c r="Q484" i="115"/>
  <c r="N484" i="115"/>
  <c r="P637" i="115"/>
  <c r="L637" i="115"/>
  <c r="AE637" i="115"/>
  <c r="H637" i="115"/>
  <c r="AG637" i="115"/>
  <c r="F406" i="115"/>
  <c r="AC406" i="115"/>
  <c r="AF406" i="115"/>
  <c r="AE406" i="115"/>
  <c r="H406" i="115"/>
  <c r="Z406" i="115"/>
  <c r="H341" i="115"/>
  <c r="K341" i="115"/>
  <c r="G341" i="115"/>
  <c r="Q341" i="115"/>
  <c r="L341" i="115"/>
  <c r="Q539" i="115"/>
  <c r="AG539" i="115"/>
  <c r="AC539" i="115"/>
  <c r="O539" i="115"/>
  <c r="M539" i="115"/>
  <c r="AB506" i="115"/>
  <c r="X506" i="115"/>
  <c r="Q506" i="115"/>
  <c r="K559" i="115"/>
  <c r="J559" i="115"/>
  <c r="AC559" i="115"/>
  <c r="AD462" i="115"/>
  <c r="I179" i="115"/>
  <c r="AB408" i="115"/>
  <c r="F408" i="115"/>
  <c r="AL125" i="115"/>
  <c r="Y493" i="115"/>
  <c r="AC493" i="115"/>
  <c r="AF605" i="115"/>
  <c r="AF499" i="115"/>
  <c r="R459" i="115"/>
  <c r="AA459" i="115"/>
  <c r="AA601" i="115"/>
  <c r="BC69" i="115"/>
  <c r="H664" i="115"/>
  <c r="AB634" i="115"/>
  <c r="AE470" i="115"/>
  <c r="Z623" i="115"/>
  <c r="AB623" i="115"/>
  <c r="X623" i="115"/>
  <c r="G623" i="115"/>
  <c r="AF623" i="115"/>
  <c r="AB478" i="115"/>
  <c r="J478" i="115"/>
  <c r="AF478" i="115"/>
  <c r="R478" i="115"/>
  <c r="N478" i="115"/>
  <c r="AD700" i="115"/>
  <c r="G700" i="115"/>
  <c r="K700" i="115"/>
  <c r="I700" i="115"/>
  <c r="R700" i="115"/>
  <c r="AE395" i="115"/>
  <c r="Q395" i="115"/>
  <c r="X395" i="115"/>
  <c r="F395" i="115"/>
  <c r="H395" i="115"/>
  <c r="BO24" i="115"/>
  <c r="BG24" i="115"/>
  <c r="N280" i="115"/>
  <c r="L280" i="115"/>
  <c r="Q280" i="115"/>
  <c r="AE280" i="115"/>
  <c r="G280" i="115"/>
  <c r="P387" i="115"/>
  <c r="Q387" i="115"/>
  <c r="Z387" i="115"/>
  <c r="F387" i="115"/>
  <c r="G387" i="115"/>
  <c r="Y688" i="115"/>
  <c r="M688" i="115"/>
  <c r="J688" i="115"/>
  <c r="Q688" i="115"/>
  <c r="AB688" i="115"/>
  <c r="AA688" i="115"/>
  <c r="AC534" i="115"/>
  <c r="X534" i="115"/>
  <c r="F534" i="115"/>
  <c r="M534" i="115"/>
  <c r="Z534" i="115"/>
  <c r="L534" i="115"/>
  <c r="AN170" i="115"/>
  <c r="AP170" i="115"/>
  <c r="AL170" i="115"/>
  <c r="AK170" i="115"/>
  <c r="Y676" i="115"/>
  <c r="AG676" i="115"/>
  <c r="R676" i="115"/>
  <c r="Q676" i="115"/>
  <c r="K676" i="115"/>
  <c r="G676" i="115"/>
  <c r="J495" i="115"/>
  <c r="AE495" i="115"/>
  <c r="I495" i="115"/>
  <c r="N495" i="115"/>
  <c r="F495" i="115"/>
  <c r="Q495" i="115"/>
  <c r="R484" i="115"/>
  <c r="G484" i="115"/>
  <c r="Y484" i="115"/>
  <c r="H484" i="115"/>
  <c r="AD484" i="115"/>
  <c r="G637" i="115"/>
  <c r="R637" i="115"/>
  <c r="AA637" i="115"/>
  <c r="Z637" i="115"/>
  <c r="K637" i="115"/>
  <c r="M637" i="115"/>
  <c r="R406" i="115"/>
  <c r="AA406" i="115"/>
  <c r="P406" i="115"/>
  <c r="L406" i="115"/>
  <c r="AD406" i="115"/>
  <c r="X341" i="115"/>
  <c r="O341" i="115"/>
  <c r="P341" i="115"/>
  <c r="AD341" i="115"/>
  <c r="AF341" i="115"/>
  <c r="AC341" i="115"/>
  <c r="L539" i="115"/>
  <c r="R539" i="115"/>
  <c r="AB539" i="115"/>
  <c r="AD539" i="115"/>
  <c r="Z539" i="115"/>
  <c r="Y539" i="115"/>
  <c r="N506" i="115"/>
  <c r="J506" i="115"/>
  <c r="AF559" i="115"/>
  <c r="Q559" i="115"/>
  <c r="G462" i="115"/>
  <c r="Q462" i="115"/>
  <c r="AQ179" i="115"/>
  <c r="H408" i="115"/>
  <c r="R408" i="115"/>
  <c r="O493" i="115"/>
  <c r="AC605" i="115"/>
  <c r="AE499" i="115"/>
  <c r="Z459" i="115"/>
  <c r="P601" i="115"/>
  <c r="AT69" i="115"/>
  <c r="K664" i="115"/>
  <c r="O548" i="115"/>
  <c r="J336" i="115"/>
  <c r="Y387" i="115"/>
  <c r="X387" i="115"/>
  <c r="O387" i="115"/>
  <c r="AE387" i="115"/>
  <c r="AD387" i="115"/>
  <c r="AF688" i="115"/>
  <c r="L688" i="115"/>
  <c r="R688" i="115"/>
  <c r="AG688" i="115"/>
  <c r="AC688" i="115"/>
  <c r="AG534" i="115"/>
  <c r="P534" i="115"/>
  <c r="Q534" i="115"/>
  <c r="O534" i="115"/>
  <c r="AM170" i="115"/>
  <c r="AI170" i="115"/>
  <c r="F676" i="115"/>
  <c r="AA676" i="115"/>
  <c r="N676" i="115"/>
  <c r="P676" i="115"/>
  <c r="AB495" i="115"/>
  <c r="L495" i="115"/>
  <c r="P495" i="115"/>
  <c r="K495" i="115"/>
  <c r="P484" i="115"/>
  <c r="J484" i="115"/>
  <c r="AA484" i="115"/>
  <c r="X484" i="115"/>
  <c r="AF484" i="115"/>
  <c r="AD637" i="115"/>
  <c r="N637" i="115"/>
  <c r="F637" i="115"/>
  <c r="J637" i="115"/>
  <c r="I637" i="115"/>
  <c r="Q406" i="115"/>
  <c r="G406" i="115"/>
  <c r="I406" i="115"/>
  <c r="O406" i="115"/>
  <c r="AB406" i="115"/>
  <c r="Z341" i="115"/>
  <c r="I341" i="115"/>
  <c r="Y341" i="115"/>
  <c r="AA341" i="115"/>
  <c r="N341" i="115"/>
  <c r="P539" i="115"/>
  <c r="X539" i="115"/>
  <c r="AE539" i="115"/>
  <c r="AF539" i="115"/>
  <c r="G539" i="115"/>
  <c r="K506" i="115"/>
  <c r="AE506" i="115"/>
  <c r="P506" i="115"/>
  <c r="Y559" i="115"/>
  <c r="P559" i="115"/>
  <c r="AC462" i="115"/>
  <c r="P462" i="115"/>
  <c r="AL179" i="115"/>
  <c r="N408" i="115"/>
  <c r="AN125" i="115"/>
  <c r="J493" i="115"/>
  <c r="AB605" i="115"/>
  <c r="J605" i="115"/>
  <c r="H499" i="115"/>
  <c r="AE459" i="115"/>
  <c r="Q601" i="115"/>
  <c r="L69" i="115"/>
  <c r="F664" i="115"/>
  <c r="AE548" i="115"/>
  <c r="AC634" i="115"/>
  <c r="AC336" i="115"/>
  <c r="AG470" i="115"/>
  <c r="AF602" i="115"/>
  <c r="AT32" i="115"/>
  <c r="AA538" i="115"/>
  <c r="K538" i="115"/>
  <c r="F345" i="115"/>
  <c r="O345" i="115"/>
  <c r="J438" i="115"/>
  <c r="G438" i="115"/>
  <c r="G517" i="115"/>
  <c r="I517" i="115"/>
  <c r="G638" i="115"/>
  <c r="H294" i="115"/>
  <c r="P294" i="115"/>
  <c r="Z294" i="115"/>
  <c r="J294" i="115"/>
  <c r="BK19" i="115"/>
  <c r="BL19" i="115"/>
  <c r="P236" i="115"/>
  <c r="J127" i="115"/>
  <c r="AM127" i="115"/>
  <c r="AB334" i="115"/>
  <c r="AA334" i="115"/>
  <c r="AE334" i="115"/>
  <c r="X334" i="115"/>
  <c r="BB78" i="115"/>
  <c r="AV78" i="115"/>
  <c r="AX78" i="115"/>
  <c r="AI78" i="115"/>
  <c r="AD535" i="115"/>
  <c r="P396" i="115"/>
  <c r="F294" i="115"/>
  <c r="AU78" i="115"/>
  <c r="AC334" i="115"/>
  <c r="G296" i="115"/>
  <c r="AF613" i="115"/>
  <c r="J642" i="115"/>
  <c r="N386" i="115"/>
  <c r="R445" i="115"/>
  <c r="AE445" i="115"/>
  <c r="L398" i="115"/>
  <c r="K398" i="115"/>
  <c r="BC64" i="115"/>
  <c r="BB64" i="115"/>
  <c r="AM147" i="115"/>
  <c r="J147" i="115"/>
  <c r="L699" i="115"/>
  <c r="AG699" i="115"/>
  <c r="I649" i="115"/>
  <c r="AF649" i="115"/>
  <c r="AG585" i="115"/>
  <c r="H585" i="115"/>
  <c r="Q596" i="115"/>
  <c r="N596" i="115"/>
  <c r="G607" i="115"/>
  <c r="M607" i="115"/>
  <c r="F415" i="115"/>
  <c r="G415" i="115"/>
  <c r="AF651" i="115"/>
  <c r="X651" i="115"/>
  <c r="AF443" i="115"/>
  <c r="AD443" i="115"/>
  <c r="Y443" i="115"/>
  <c r="AC582" i="115"/>
  <c r="N582" i="115"/>
  <c r="J259" i="115"/>
  <c r="AE533" i="115"/>
  <c r="K533" i="115"/>
  <c r="N592" i="115"/>
  <c r="L592" i="115"/>
  <c r="K593" i="115"/>
  <c r="Q593" i="115"/>
  <c r="M401" i="115"/>
  <c r="N401" i="115"/>
  <c r="O668" i="115"/>
  <c r="F668" i="115"/>
  <c r="X540" i="115"/>
  <c r="K540" i="115"/>
  <c r="AF434" i="115"/>
  <c r="K434" i="115"/>
  <c r="AA293" i="115"/>
  <c r="P293" i="115"/>
  <c r="AJ53" i="115"/>
  <c r="AX53" i="115"/>
  <c r="AQ53" i="115"/>
  <c r="AO99" i="115"/>
  <c r="AQ99" i="115"/>
  <c r="BG50" i="115"/>
  <c r="BM50" i="115"/>
  <c r="I169" i="115"/>
  <c r="AO169" i="115"/>
  <c r="J124" i="115"/>
  <c r="AJ124" i="115"/>
  <c r="Z350" i="115"/>
  <c r="AC350" i="115"/>
  <c r="J515" i="115"/>
  <c r="X515" i="115"/>
  <c r="G382" i="115"/>
  <c r="AA382" i="115"/>
  <c r="AP107" i="115"/>
  <c r="AN107" i="115"/>
  <c r="M569" i="115"/>
  <c r="N569" i="115"/>
  <c r="AD591" i="115"/>
  <c r="G591" i="115"/>
  <c r="J591" i="115"/>
  <c r="K591" i="115"/>
  <c r="AC591" i="115"/>
  <c r="L591" i="115"/>
  <c r="R463" i="115"/>
  <c r="I463" i="115"/>
  <c r="O344" i="115"/>
  <c r="AF344" i="115"/>
  <c r="AP88" i="115"/>
  <c r="BA88" i="115"/>
  <c r="BA42" i="115"/>
  <c r="J42" i="115"/>
  <c r="AW42" i="115"/>
  <c r="H566" i="115"/>
  <c r="AE566" i="115"/>
  <c r="Q566" i="115"/>
  <c r="O453" i="115"/>
  <c r="AA453" i="115"/>
  <c r="H656" i="115"/>
  <c r="I656" i="115"/>
  <c r="K656" i="115"/>
  <c r="AC696" i="115"/>
  <c r="AE696" i="115"/>
  <c r="J641" i="115"/>
  <c r="AA641" i="115"/>
  <c r="Q407" i="115"/>
  <c r="N407" i="115"/>
  <c r="Y294" i="115"/>
  <c r="AB294" i="115"/>
  <c r="AF294" i="115"/>
  <c r="K294" i="115"/>
  <c r="AN166" i="115"/>
  <c r="L166" i="115"/>
  <c r="I166" i="115"/>
  <c r="AP166" i="115"/>
  <c r="BG38" i="115"/>
  <c r="BN38" i="115"/>
  <c r="J38" i="115"/>
  <c r="BA38" i="115"/>
  <c r="BE38" i="115"/>
  <c r="BO38" i="115"/>
  <c r="BP19" i="115"/>
  <c r="BG19" i="115"/>
  <c r="BI19" i="115"/>
  <c r="I226" i="115"/>
  <c r="AX89" i="115"/>
  <c r="AM89" i="115"/>
  <c r="BB89" i="115"/>
  <c r="AV89" i="115"/>
  <c r="AN89" i="115"/>
  <c r="AM172" i="115"/>
  <c r="AL172" i="115"/>
  <c r="AN172" i="115"/>
  <c r="J172" i="115"/>
  <c r="AP127" i="115"/>
  <c r="AQ127" i="115"/>
  <c r="M334" i="115"/>
  <c r="AF334" i="115"/>
  <c r="N334" i="115"/>
  <c r="AK206" i="115"/>
  <c r="AR206" i="115"/>
  <c r="J206" i="115"/>
  <c r="AQ206" i="115"/>
  <c r="BC78" i="115"/>
  <c r="AP78" i="115"/>
  <c r="J78" i="115"/>
  <c r="AL78" i="115"/>
  <c r="AA297" i="115"/>
  <c r="J288" i="115"/>
  <c r="I611" i="115"/>
  <c r="X648" i="115"/>
  <c r="AG648" i="115"/>
  <c r="G648" i="115"/>
  <c r="AE648" i="115"/>
  <c r="Y648" i="115"/>
  <c r="AB648" i="115"/>
  <c r="X542" i="115"/>
  <c r="AD542" i="115"/>
  <c r="G542" i="115"/>
  <c r="J542" i="115"/>
  <c r="AA542" i="115"/>
  <c r="I542" i="115"/>
  <c r="P632" i="115"/>
  <c r="N632" i="115"/>
  <c r="F632" i="115"/>
  <c r="J632" i="115"/>
  <c r="AD632" i="115"/>
  <c r="H632" i="115"/>
  <c r="X451" i="115"/>
  <c r="I451" i="115"/>
  <c r="Z451" i="115"/>
  <c r="O451" i="115"/>
  <c r="R451" i="115"/>
  <c r="AD451" i="115"/>
  <c r="AV7" i="115"/>
  <c r="Y661" i="115"/>
  <c r="AE661" i="115"/>
  <c r="P661" i="115"/>
  <c r="K661" i="115"/>
  <c r="AG661" i="115"/>
  <c r="J661" i="115"/>
  <c r="L413" i="115"/>
  <c r="AG413" i="115"/>
  <c r="J413" i="115"/>
  <c r="X413" i="115"/>
  <c r="O413" i="115"/>
  <c r="M413" i="115"/>
  <c r="AD488" i="115"/>
  <c r="AE488" i="115"/>
  <c r="O488" i="115"/>
  <c r="R488" i="115"/>
  <c r="AB488" i="115"/>
  <c r="L211" i="115"/>
  <c r="I553" i="115"/>
  <c r="P553" i="115"/>
  <c r="AF553" i="115"/>
  <c r="AA553" i="115"/>
  <c r="Z489" i="115"/>
  <c r="AF489" i="115"/>
  <c r="Q489" i="115"/>
  <c r="M489" i="115"/>
  <c r="H489" i="115"/>
  <c r="X489" i="115"/>
  <c r="N361" i="115"/>
  <c r="AG361" i="115"/>
  <c r="X361" i="115"/>
  <c r="AD361" i="115"/>
  <c r="AB361" i="115"/>
  <c r="AC436" i="115"/>
  <c r="H436" i="115"/>
  <c r="AA372" i="115"/>
  <c r="K372" i="115"/>
  <c r="G372" i="115"/>
  <c r="AD372" i="115"/>
  <c r="X372" i="115"/>
  <c r="N447" i="115"/>
  <c r="M447" i="115"/>
  <c r="AD447" i="115"/>
  <c r="X383" i="115"/>
  <c r="J383" i="115"/>
  <c r="AA383" i="115"/>
  <c r="AE383" i="115"/>
  <c r="G383" i="115"/>
  <c r="AF383" i="115"/>
  <c r="AA312" i="115"/>
  <c r="AF312" i="115"/>
  <c r="Y312" i="115"/>
  <c r="X312" i="115"/>
  <c r="M312" i="115"/>
  <c r="R312" i="115"/>
  <c r="BB56" i="115"/>
  <c r="BK56" i="115"/>
  <c r="BM56" i="115"/>
  <c r="AU56" i="115"/>
  <c r="AZ56" i="115"/>
  <c r="BC56" i="115"/>
  <c r="BI56" i="115"/>
  <c r="AY56" i="115"/>
  <c r="L56" i="115"/>
  <c r="J267" i="115"/>
  <c r="P678" i="115"/>
  <c r="AG678" i="115"/>
  <c r="BF29" i="115"/>
  <c r="BM29" i="115"/>
  <c r="L346" i="115"/>
  <c r="AE346" i="115"/>
  <c r="AC346" i="115"/>
  <c r="H346" i="115"/>
  <c r="P346" i="115"/>
  <c r="O346" i="115"/>
  <c r="BA90" i="115"/>
  <c r="J90" i="115"/>
  <c r="BC90" i="115"/>
  <c r="AM90" i="115"/>
  <c r="AJ90" i="115"/>
  <c r="AA565" i="115"/>
  <c r="N565" i="115"/>
  <c r="X565" i="115"/>
  <c r="Y565" i="115"/>
  <c r="AD565" i="115"/>
  <c r="F565" i="115"/>
  <c r="J437" i="115"/>
  <c r="M437" i="115"/>
  <c r="Y437" i="115"/>
  <c r="N437" i="115"/>
  <c r="P437" i="115"/>
  <c r="AB437" i="115"/>
  <c r="Y624" i="115"/>
  <c r="J624" i="115"/>
  <c r="I496" i="115"/>
  <c r="Y496" i="115"/>
  <c r="Q496" i="115"/>
  <c r="K496" i="115"/>
  <c r="M496" i="115"/>
  <c r="P496" i="115"/>
  <c r="Q416" i="115"/>
  <c r="K416" i="115"/>
  <c r="F416" i="115"/>
  <c r="X416" i="115"/>
  <c r="I416" i="115"/>
  <c r="J416" i="115"/>
  <c r="AE683" i="115"/>
  <c r="AF683" i="115"/>
  <c r="N683" i="115"/>
  <c r="M683" i="115"/>
  <c r="K683" i="115"/>
  <c r="AE625" i="115"/>
  <c r="AD625" i="115"/>
  <c r="Y433" i="115"/>
  <c r="AE433" i="115"/>
  <c r="G433" i="115"/>
  <c r="M433" i="115"/>
  <c r="Z433" i="115"/>
  <c r="AB433" i="115"/>
  <c r="F508" i="115"/>
  <c r="AG508" i="115"/>
  <c r="H508" i="115"/>
  <c r="Y508" i="115"/>
  <c r="I508" i="115"/>
  <c r="X508" i="115"/>
  <c r="AA647" i="115"/>
  <c r="Z647" i="115"/>
  <c r="G647" i="115"/>
  <c r="AE647" i="115"/>
  <c r="R647" i="115"/>
  <c r="P647" i="115"/>
  <c r="P519" i="115"/>
  <c r="AG519" i="115"/>
  <c r="Q519" i="115"/>
  <c r="AE519" i="115"/>
  <c r="M519" i="115"/>
  <c r="L519" i="115"/>
  <c r="O530" i="115"/>
  <c r="P530" i="115"/>
  <c r="AB530" i="115"/>
  <c r="AD530" i="115"/>
  <c r="R530" i="115"/>
  <c r="Q530" i="115"/>
  <c r="AG333" i="115"/>
  <c r="AF333" i="115"/>
  <c r="Q333" i="115"/>
  <c r="Z333" i="115"/>
  <c r="J333" i="115"/>
  <c r="AB333" i="115"/>
  <c r="AK117" i="115"/>
  <c r="AN117" i="115"/>
  <c r="AR117" i="115"/>
  <c r="L283" i="115"/>
  <c r="AC283" i="115"/>
  <c r="P289" i="115"/>
  <c r="J289" i="115"/>
  <c r="F289" i="115"/>
  <c r="Y289" i="115"/>
  <c r="M289" i="115"/>
  <c r="BA33" i="115"/>
  <c r="AU33" i="115"/>
  <c r="BO33" i="115"/>
  <c r="AW33" i="115"/>
  <c r="AZ33" i="115"/>
  <c r="AT33" i="115"/>
  <c r="L180" i="115"/>
  <c r="J180" i="115"/>
  <c r="AR180" i="115"/>
  <c r="AI180" i="115"/>
  <c r="Z327" i="115"/>
  <c r="G327" i="115"/>
  <c r="I263" i="115"/>
  <c r="AK71" i="115"/>
  <c r="AO71" i="115"/>
  <c r="I214" i="115"/>
  <c r="R338" i="115"/>
  <c r="K338" i="115"/>
  <c r="H338" i="115"/>
  <c r="Q338" i="115"/>
  <c r="AB338" i="115"/>
  <c r="O338" i="115"/>
  <c r="AG274" i="115"/>
  <c r="AD274" i="115"/>
  <c r="M274" i="115"/>
  <c r="AC274" i="115"/>
  <c r="J274" i="115"/>
  <c r="Z274" i="115"/>
  <c r="J210" i="115"/>
  <c r="I210" i="115"/>
  <c r="AM201" i="115"/>
  <c r="AN201" i="115"/>
  <c r="Y348" i="115"/>
  <c r="M348" i="115"/>
  <c r="O348" i="115"/>
  <c r="H348" i="115"/>
  <c r="N348" i="115"/>
  <c r="AM92" i="115"/>
  <c r="BB92" i="115"/>
  <c r="AI92" i="115"/>
  <c r="AT92" i="115"/>
  <c r="AX92" i="115"/>
  <c r="AI175" i="115"/>
  <c r="AR175" i="115"/>
  <c r="AP175" i="115"/>
  <c r="I175" i="115"/>
  <c r="Z318" i="115"/>
  <c r="M318" i="115"/>
  <c r="O318" i="115"/>
  <c r="Q318" i="115"/>
  <c r="P318" i="115"/>
  <c r="F318" i="115"/>
  <c r="J62" i="115"/>
  <c r="AL62" i="115"/>
  <c r="AP62" i="115"/>
  <c r="P233" i="115"/>
  <c r="BC79" i="115"/>
  <c r="AJ79" i="115"/>
  <c r="N434" i="115"/>
  <c r="Z699" i="115"/>
  <c r="J167" i="115"/>
  <c r="J487" i="115"/>
  <c r="AB443" i="115"/>
  <c r="AD405" i="115"/>
  <c r="M445" i="115"/>
  <c r="J616" i="115"/>
  <c r="AB541" i="115"/>
  <c r="AN147" i="115"/>
  <c r="X362" i="115"/>
  <c r="AR138" i="115"/>
  <c r="K671" i="115"/>
  <c r="AB540" i="115"/>
  <c r="AF393" i="115"/>
  <c r="AK143" i="115"/>
  <c r="N293" i="115"/>
  <c r="AC419" i="115"/>
  <c r="O649" i="115"/>
  <c r="L595" i="115"/>
  <c r="L415" i="115"/>
  <c r="X415" i="115"/>
  <c r="N593" i="115"/>
  <c r="L533" i="115"/>
  <c r="I359" i="115"/>
  <c r="Y359" i="115"/>
  <c r="AY50" i="115"/>
  <c r="K592" i="115"/>
  <c r="AT79" i="115"/>
  <c r="AU79" i="115"/>
  <c r="O434" i="115"/>
  <c r="H699" i="115"/>
  <c r="AB699" i="115"/>
  <c r="L281" i="115"/>
  <c r="AC487" i="115"/>
  <c r="R600" i="115"/>
  <c r="J443" i="115"/>
  <c r="P405" i="115"/>
  <c r="Z405" i="115"/>
  <c r="J445" i="115"/>
  <c r="AR53" i="115"/>
  <c r="AW53" i="115"/>
  <c r="AE616" i="115"/>
  <c r="I384" i="115"/>
  <c r="AE541" i="115"/>
  <c r="AK147" i="115"/>
  <c r="AB316" i="115"/>
  <c r="AD668" i="115"/>
  <c r="AG597" i="115"/>
  <c r="N362" i="115"/>
  <c r="L362" i="115"/>
  <c r="N528" i="115"/>
  <c r="I627" i="115"/>
  <c r="AU94" i="115"/>
  <c r="J579" i="115"/>
  <c r="O671" i="115"/>
  <c r="Z540" i="115"/>
  <c r="H393" i="115"/>
  <c r="AB596" i="115"/>
  <c r="I596" i="115"/>
  <c r="I257" i="115"/>
  <c r="AZ37" i="115"/>
  <c r="I293" i="115"/>
  <c r="Y419" i="115"/>
  <c r="AA419" i="115"/>
  <c r="J543" i="115"/>
  <c r="AE543" i="115"/>
  <c r="AA649" i="115"/>
  <c r="Y595" i="115"/>
  <c r="J595" i="115"/>
  <c r="AM136" i="115"/>
  <c r="AN169" i="115"/>
  <c r="P415" i="115"/>
  <c r="H404" i="115"/>
  <c r="AI124" i="115"/>
  <c r="AB593" i="115"/>
  <c r="AC593" i="115"/>
  <c r="I276" i="115"/>
  <c r="I533" i="115"/>
  <c r="J533" i="115"/>
  <c r="AM99" i="115"/>
  <c r="AW64" i="115"/>
  <c r="P359" i="115"/>
  <c r="Q359" i="115"/>
  <c r="BC50" i="115"/>
  <c r="BO50" i="115"/>
  <c r="H570" i="115"/>
  <c r="AQ65" i="115"/>
  <c r="AM141" i="115"/>
  <c r="H403" i="115"/>
  <c r="O417" i="115"/>
  <c r="P207" i="115"/>
  <c r="R592" i="115"/>
  <c r="F434" i="115"/>
  <c r="G699" i="115"/>
  <c r="AA600" i="115"/>
  <c r="G585" i="115"/>
  <c r="I445" i="115"/>
  <c r="BH53" i="115"/>
  <c r="BK53" i="115"/>
  <c r="Q616" i="115"/>
  <c r="N384" i="115"/>
  <c r="AN60" i="115"/>
  <c r="AB668" i="115"/>
  <c r="AF597" i="115"/>
  <c r="BF35" i="115"/>
  <c r="O540" i="115"/>
  <c r="I393" i="115"/>
  <c r="F596" i="115"/>
  <c r="AF419" i="115"/>
  <c r="R543" i="115"/>
  <c r="O595" i="115"/>
  <c r="AN136" i="115"/>
  <c r="Q523" i="115"/>
  <c r="AI169" i="115"/>
  <c r="P219" i="115"/>
  <c r="BB99" i="115"/>
  <c r="AT64" i="115"/>
  <c r="Y476" i="115"/>
  <c r="G592" i="115"/>
  <c r="AA592" i="115"/>
  <c r="AV79" i="115"/>
  <c r="I398" i="115"/>
  <c r="Q434" i="115"/>
  <c r="M699" i="115"/>
  <c r="AP167" i="115"/>
  <c r="AF281" i="115"/>
  <c r="AA487" i="115"/>
  <c r="AB487" i="115"/>
  <c r="AD600" i="115"/>
  <c r="P600" i="115"/>
  <c r="O443" i="115"/>
  <c r="X443" i="115"/>
  <c r="O405" i="115"/>
  <c r="AB405" i="115"/>
  <c r="H445" i="115"/>
  <c r="AV53" i="115"/>
  <c r="BN53" i="115"/>
  <c r="AF616" i="115"/>
  <c r="AU105" i="115"/>
  <c r="P147" i="115"/>
  <c r="AC316" i="115"/>
  <c r="Y668" i="115"/>
  <c r="K668" i="115"/>
  <c r="K362" i="115"/>
  <c r="AA362" i="115"/>
  <c r="R528" i="115"/>
  <c r="AK138" i="115"/>
  <c r="AG671" i="115"/>
  <c r="AF671" i="115"/>
  <c r="AA540" i="115"/>
  <c r="O393" i="115"/>
  <c r="Z596" i="115"/>
  <c r="X596" i="115"/>
  <c r="H672" i="115"/>
  <c r="O293" i="115"/>
  <c r="Y293" i="115"/>
  <c r="N419" i="115"/>
  <c r="M543" i="115"/>
  <c r="AC507" i="115"/>
  <c r="N649" i="115"/>
  <c r="H649" i="115"/>
  <c r="N595" i="115"/>
  <c r="M310" i="115"/>
  <c r="AM169" i="115"/>
  <c r="J219" i="115"/>
  <c r="AV77" i="115"/>
  <c r="AA415" i="115"/>
  <c r="AQ124" i="115"/>
  <c r="AD593" i="115"/>
  <c r="O593" i="115"/>
  <c r="J221" i="115"/>
  <c r="AD533" i="115"/>
  <c r="Y533" i="115"/>
  <c r="AI99" i="115"/>
  <c r="AC359" i="115"/>
  <c r="BI50" i="115"/>
  <c r="BJ50" i="115"/>
  <c r="AO188" i="115"/>
  <c r="P584" i="115"/>
  <c r="G584" i="115"/>
  <c r="AB360" i="115"/>
  <c r="AA360" i="115"/>
  <c r="AC589" i="115"/>
  <c r="AD589" i="115"/>
  <c r="AF558" i="115"/>
  <c r="G558" i="115"/>
  <c r="R367" i="115"/>
  <c r="F367" i="115"/>
  <c r="N301" i="115"/>
  <c r="J301" i="115"/>
  <c r="AC598" i="115"/>
  <c r="Q598" i="115"/>
  <c r="AB400" i="115"/>
  <c r="F400" i="115"/>
  <c r="Z400" i="115"/>
  <c r="J545" i="115"/>
  <c r="Q545" i="115"/>
  <c r="H642" i="115"/>
  <c r="M642" i="115"/>
  <c r="N642" i="115"/>
  <c r="Z578" i="115"/>
  <c r="M578" i="115"/>
  <c r="AU40" i="115"/>
  <c r="BJ40" i="115"/>
  <c r="AY40" i="115"/>
  <c r="AJ164" i="115"/>
  <c r="L164" i="115"/>
  <c r="AM119" i="115"/>
  <c r="AN119" i="115"/>
  <c r="AT51" i="115"/>
  <c r="AY51" i="115"/>
  <c r="AZ76" i="115"/>
  <c r="BA76" i="115"/>
  <c r="AB287" i="115"/>
  <c r="Y287" i="115"/>
  <c r="G287" i="115"/>
  <c r="AW31" i="115"/>
  <c r="AZ31" i="115"/>
  <c r="BN31" i="115"/>
  <c r="N494" i="115"/>
  <c r="AG494" i="115"/>
  <c r="AX64" i="115"/>
  <c r="AK64" i="115"/>
  <c r="L360" i="115"/>
  <c r="F584" i="115"/>
  <c r="AF584" i="115"/>
  <c r="O584" i="115"/>
  <c r="Z584" i="115"/>
  <c r="N584" i="115"/>
  <c r="AB584" i="115"/>
  <c r="Y584" i="115"/>
  <c r="M584" i="115"/>
  <c r="AD584" i="115"/>
  <c r="P403" i="115"/>
  <c r="Z403" i="115"/>
  <c r="O403" i="115"/>
  <c r="J403" i="115"/>
  <c r="AE403" i="115"/>
  <c r="AD403" i="115"/>
  <c r="I403" i="115"/>
  <c r="AC403" i="115"/>
  <c r="Y403" i="115"/>
  <c r="X403" i="115"/>
  <c r="AB403" i="115"/>
  <c r="AP141" i="115"/>
  <c r="J141" i="115"/>
  <c r="AI141" i="115"/>
  <c r="AN141" i="115"/>
  <c r="AO141" i="115"/>
  <c r="P643" i="115"/>
  <c r="X643" i="115"/>
  <c r="AR109" i="115"/>
  <c r="L109" i="115"/>
  <c r="AE589" i="115"/>
  <c r="O589" i="115"/>
  <c r="M589" i="115"/>
  <c r="AF589" i="115"/>
  <c r="AB589" i="115"/>
  <c r="J589" i="115"/>
  <c r="K589" i="115"/>
  <c r="AA589" i="115"/>
  <c r="Z589" i="115"/>
  <c r="X589" i="115"/>
  <c r="Z558" i="115"/>
  <c r="Y558" i="115"/>
  <c r="Q558" i="115"/>
  <c r="J558" i="115"/>
  <c r="AG558" i="115"/>
  <c r="P558" i="115"/>
  <c r="AB558" i="115"/>
  <c r="N558" i="115"/>
  <c r="M558" i="115"/>
  <c r="AB307" i="115"/>
  <c r="Q307" i="115"/>
  <c r="AC307" i="115"/>
  <c r="AG307" i="115"/>
  <c r="J307" i="115"/>
  <c r="R314" i="115"/>
  <c r="AF314" i="115"/>
  <c r="O314" i="115"/>
  <c r="AA537" i="115"/>
  <c r="I537" i="115"/>
  <c r="I473" i="115"/>
  <c r="L473" i="115"/>
  <c r="X473" i="115"/>
  <c r="Y473" i="115"/>
  <c r="O473" i="115"/>
  <c r="AA473" i="115"/>
  <c r="AC473" i="115"/>
  <c r="N473" i="115"/>
  <c r="M473" i="115"/>
  <c r="AE473" i="115"/>
  <c r="J367" i="115"/>
  <c r="O367" i="115"/>
  <c r="X367" i="115"/>
  <c r="Z367" i="115"/>
  <c r="AE367" i="115"/>
  <c r="K367" i="115"/>
  <c r="M367" i="115"/>
  <c r="Y367" i="115"/>
  <c r="Q367" i="115"/>
  <c r="L570" i="115"/>
  <c r="G570" i="115"/>
  <c r="AC570" i="115"/>
  <c r="K570" i="115"/>
  <c r="I570" i="115"/>
  <c r="P570" i="115"/>
  <c r="AE570" i="115"/>
  <c r="J570" i="115"/>
  <c r="AF570" i="115"/>
  <c r="F570" i="115"/>
  <c r="AB301" i="115"/>
  <c r="AE301" i="115"/>
  <c r="AA301" i="115"/>
  <c r="AD301" i="115"/>
  <c r="AG301" i="115"/>
  <c r="L301" i="115"/>
  <c r="F301" i="115"/>
  <c r="X301" i="115"/>
  <c r="O301" i="115"/>
  <c r="Y301" i="115"/>
  <c r="L152" i="115"/>
  <c r="AQ152" i="115"/>
  <c r="AL152" i="115"/>
  <c r="AN152" i="115"/>
  <c r="J152" i="115"/>
  <c r="I152" i="115"/>
  <c r="AD662" i="115"/>
  <c r="M662" i="115"/>
  <c r="Y598" i="115"/>
  <c r="L598" i="115"/>
  <c r="P598" i="115"/>
  <c r="M598" i="115"/>
  <c r="N598" i="115"/>
  <c r="K598" i="115"/>
  <c r="H598" i="115"/>
  <c r="I598" i="115"/>
  <c r="AF598" i="115"/>
  <c r="F598" i="115"/>
  <c r="P208" i="115"/>
  <c r="I208" i="115"/>
  <c r="AC613" i="115"/>
  <c r="Z613" i="115"/>
  <c r="H613" i="115"/>
  <c r="X613" i="115"/>
  <c r="K613" i="115"/>
  <c r="AE613" i="115"/>
  <c r="Q613" i="115"/>
  <c r="AG613" i="115"/>
  <c r="M613" i="115"/>
  <c r="P613" i="115"/>
  <c r="AF480" i="115"/>
  <c r="AD480" i="115"/>
  <c r="AB480" i="115"/>
  <c r="G400" i="115"/>
  <c r="R400" i="115"/>
  <c r="AC400" i="115"/>
  <c r="L400" i="115"/>
  <c r="AA400" i="115"/>
  <c r="I400" i="115"/>
  <c r="AG400" i="115"/>
  <c r="O400" i="115"/>
  <c r="K400" i="115"/>
  <c r="N571" i="115"/>
  <c r="H571" i="115"/>
  <c r="AC571" i="115"/>
  <c r="I571" i="115"/>
  <c r="AF571" i="115"/>
  <c r="K571" i="115"/>
  <c r="J571" i="115"/>
  <c r="AE571" i="115"/>
  <c r="Q571" i="115"/>
  <c r="Y571" i="115"/>
  <c r="G571" i="115"/>
  <c r="AG545" i="115"/>
  <c r="K545" i="115"/>
  <c r="I545" i="115"/>
  <c r="R545" i="115"/>
  <c r="F545" i="115"/>
  <c r="O545" i="115"/>
  <c r="G545" i="115"/>
  <c r="Y545" i="115"/>
  <c r="AE545" i="115"/>
  <c r="M545" i="115"/>
  <c r="Z545" i="115"/>
  <c r="L417" i="115"/>
  <c r="AA417" i="115"/>
  <c r="G417" i="115"/>
  <c r="AA620" i="115"/>
  <c r="AC620" i="115"/>
  <c r="AB620" i="115"/>
  <c r="X439" i="115"/>
  <c r="H439" i="115"/>
  <c r="M439" i="115"/>
  <c r="AD375" i="115"/>
  <c r="AF375" i="115"/>
  <c r="M375" i="115"/>
  <c r="AD642" i="115"/>
  <c r="AA642" i="115"/>
  <c r="Y642" i="115"/>
  <c r="O642" i="115"/>
  <c r="G642" i="115"/>
  <c r="F642" i="115"/>
  <c r="AC642" i="115"/>
  <c r="AE642" i="115"/>
  <c r="R642" i="115"/>
  <c r="K642" i="115"/>
  <c r="X642" i="115"/>
  <c r="Q642" i="115"/>
  <c r="AG642" i="115"/>
  <c r="AG386" i="115"/>
  <c r="R386" i="115"/>
  <c r="AE386" i="115"/>
  <c r="M386" i="115"/>
  <c r="G386" i="115"/>
  <c r="J386" i="115"/>
  <c r="X386" i="115"/>
  <c r="P386" i="115"/>
  <c r="AB386" i="115"/>
  <c r="AG296" i="115"/>
  <c r="AB296" i="115"/>
  <c r="L296" i="115"/>
  <c r="K296" i="115"/>
  <c r="AF296" i="115"/>
  <c r="R296" i="115"/>
  <c r="I296" i="115"/>
  <c r="AD296" i="115"/>
  <c r="F296" i="115"/>
  <c r="Y296" i="115"/>
  <c r="BL40" i="115"/>
  <c r="BN40" i="115"/>
  <c r="BE40" i="115"/>
  <c r="BO40" i="115"/>
  <c r="BF40" i="115"/>
  <c r="BM40" i="115"/>
  <c r="AT40" i="115"/>
  <c r="BG40" i="115"/>
  <c r="BB40" i="115"/>
  <c r="L209" i="115"/>
  <c r="J209" i="115"/>
  <c r="J145" i="115"/>
  <c r="AP145" i="115"/>
  <c r="AR164" i="115"/>
  <c r="AO164" i="115"/>
  <c r="AP164" i="115"/>
  <c r="I164" i="115"/>
  <c r="AL164" i="115"/>
  <c r="J164" i="115"/>
  <c r="AM164" i="115"/>
  <c r="AI164" i="115"/>
  <c r="AN164" i="115"/>
  <c r="AQ164" i="115"/>
  <c r="J119" i="115"/>
  <c r="AK119" i="115"/>
  <c r="AQ119" i="115"/>
  <c r="AP119" i="115"/>
  <c r="AR119" i="115"/>
  <c r="AO119" i="115"/>
  <c r="AL119" i="115"/>
  <c r="I262" i="115"/>
  <c r="J51" i="115"/>
  <c r="BE51" i="115"/>
  <c r="AZ51" i="115"/>
  <c r="L51" i="115"/>
  <c r="BB51" i="115"/>
  <c r="AV51" i="115"/>
  <c r="BL51" i="115"/>
  <c r="BH51" i="115"/>
  <c r="AL76" i="115"/>
  <c r="AV76" i="115"/>
  <c r="J76" i="115"/>
  <c r="AU76" i="115"/>
  <c r="AJ76" i="115"/>
  <c r="L76" i="115"/>
  <c r="AI76" i="115"/>
  <c r="AM76" i="115"/>
  <c r="AQ76" i="115"/>
  <c r="AP76" i="115"/>
  <c r="AO76" i="115"/>
  <c r="AK76" i="115"/>
  <c r="BC76" i="115"/>
  <c r="AR76" i="115"/>
  <c r="N287" i="115"/>
  <c r="AG287" i="115"/>
  <c r="AF287" i="115"/>
  <c r="F287" i="115"/>
  <c r="X287" i="115"/>
  <c r="M287" i="115"/>
  <c r="L287" i="115"/>
  <c r="AE287" i="115"/>
  <c r="P287" i="115"/>
  <c r="I287" i="115"/>
  <c r="K287" i="115"/>
  <c r="AD287" i="115"/>
  <c r="H287" i="115"/>
  <c r="Z287" i="115"/>
  <c r="AC287" i="115"/>
  <c r="Q287" i="115"/>
  <c r="O287" i="115"/>
  <c r="J287" i="115"/>
  <c r="BF31" i="115"/>
  <c r="J31" i="115"/>
  <c r="BP31" i="115"/>
  <c r="BJ31" i="115"/>
  <c r="AX31" i="115"/>
  <c r="AT31" i="115"/>
  <c r="BL31" i="115"/>
  <c r="AV31" i="115"/>
  <c r="BG31" i="115"/>
  <c r="BH31" i="115"/>
  <c r="BA31" i="115"/>
  <c r="L31" i="115"/>
  <c r="BB31" i="115"/>
  <c r="AY31" i="115"/>
  <c r="BM31" i="115"/>
  <c r="BE31" i="115"/>
  <c r="BK31" i="115"/>
  <c r="BC31" i="115"/>
  <c r="AE592" i="115"/>
  <c r="H592" i="115"/>
  <c r="AF592" i="115"/>
  <c r="Y592" i="115"/>
  <c r="M592" i="115"/>
  <c r="I592" i="115"/>
  <c r="AK79" i="115"/>
  <c r="AX79" i="115"/>
  <c r="AO79" i="115"/>
  <c r="AY79" i="115"/>
  <c r="AN79" i="115"/>
  <c r="M398" i="115"/>
  <c r="AG434" i="115"/>
  <c r="Z434" i="115"/>
  <c r="AE434" i="115"/>
  <c r="AD434" i="115"/>
  <c r="Y434" i="115"/>
  <c r="M434" i="115"/>
  <c r="O699" i="115"/>
  <c r="F699" i="115"/>
  <c r="I699" i="115"/>
  <c r="N699" i="115"/>
  <c r="Q699" i="115"/>
  <c r="AA699" i="115"/>
  <c r="AJ167" i="115"/>
  <c r="AR167" i="115"/>
  <c r="AQ167" i="115"/>
  <c r="AA281" i="115"/>
  <c r="J281" i="115"/>
  <c r="O487" i="115"/>
  <c r="AE487" i="115"/>
  <c r="M487" i="115"/>
  <c r="Y487" i="115"/>
  <c r="H487" i="115"/>
  <c r="F487" i="115"/>
  <c r="N600" i="115"/>
  <c r="Q600" i="115"/>
  <c r="Z600" i="115"/>
  <c r="AF600" i="115"/>
  <c r="G600" i="115"/>
  <c r="M600" i="115"/>
  <c r="P203" i="115"/>
  <c r="M443" i="115"/>
  <c r="P443" i="115"/>
  <c r="K443" i="115"/>
  <c r="Z443" i="115"/>
  <c r="Q443" i="115"/>
  <c r="I585" i="115"/>
  <c r="M585" i="115"/>
  <c r="X405" i="115"/>
  <c r="Q405" i="115"/>
  <c r="L405" i="115"/>
  <c r="M405" i="115"/>
  <c r="AE405" i="115"/>
  <c r="J457" i="115"/>
  <c r="O457" i="115"/>
  <c r="K445" i="115"/>
  <c r="X445" i="115"/>
  <c r="F445" i="115"/>
  <c r="AF445" i="115"/>
  <c r="L445" i="115"/>
  <c r="BI53" i="115"/>
  <c r="AI53" i="115"/>
  <c r="BC53" i="115"/>
  <c r="BB53" i="115"/>
  <c r="BF53" i="115"/>
  <c r="BG53" i="115"/>
  <c r="AU53" i="115"/>
  <c r="BJ53" i="115"/>
  <c r="H616" i="115"/>
  <c r="L616" i="115"/>
  <c r="N616" i="115"/>
  <c r="AA616" i="115"/>
  <c r="AG616" i="115"/>
  <c r="G616" i="115"/>
  <c r="L105" i="115"/>
  <c r="BC105" i="115"/>
  <c r="AD384" i="115"/>
  <c r="Z384" i="115"/>
  <c r="H541" i="115"/>
  <c r="F541" i="115"/>
  <c r="AP147" i="115"/>
  <c r="AJ147" i="115"/>
  <c r="I147" i="115"/>
  <c r="AL147" i="115"/>
  <c r="AR60" i="115"/>
  <c r="O316" i="115"/>
  <c r="J668" i="115"/>
  <c r="AC668" i="115"/>
  <c r="H668" i="115"/>
  <c r="AE668" i="115"/>
  <c r="I668" i="115"/>
  <c r="X668" i="115"/>
  <c r="Z597" i="115"/>
  <c r="J212" i="115"/>
  <c r="L212" i="115"/>
  <c r="AE362" i="115"/>
  <c r="Y362" i="115"/>
  <c r="P362" i="115"/>
  <c r="J362" i="115"/>
  <c r="I362" i="115"/>
  <c r="K528" i="115"/>
  <c r="AY35" i="115"/>
  <c r="AJ138" i="115"/>
  <c r="AI138" i="115"/>
  <c r="AO138" i="115"/>
  <c r="AD520" i="115"/>
  <c r="H671" i="115"/>
  <c r="AD671" i="115"/>
  <c r="L671" i="115"/>
  <c r="P671" i="115"/>
  <c r="AE671" i="115"/>
  <c r="AB671" i="115"/>
  <c r="P540" i="115"/>
  <c r="J540" i="115"/>
  <c r="AC540" i="115"/>
  <c r="H540" i="115"/>
  <c r="AG540" i="115"/>
  <c r="AE540" i="115"/>
  <c r="AC393" i="115"/>
  <c r="G393" i="115"/>
  <c r="AB393" i="115"/>
  <c r="AD393" i="115"/>
  <c r="AA393" i="115"/>
  <c r="AE393" i="115"/>
  <c r="M596" i="115"/>
  <c r="Y596" i="115"/>
  <c r="K596" i="115"/>
  <c r="P596" i="115"/>
  <c r="AD596" i="115"/>
  <c r="O596" i="115"/>
  <c r="I607" i="115"/>
  <c r="AT37" i="115"/>
  <c r="AB293" i="115"/>
  <c r="G293" i="115"/>
  <c r="R293" i="115"/>
  <c r="L293" i="115"/>
  <c r="J293" i="115"/>
  <c r="AG498" i="115"/>
  <c r="AG419" i="115"/>
  <c r="AD419" i="115"/>
  <c r="P419" i="115"/>
  <c r="I419" i="115"/>
  <c r="J419" i="115"/>
  <c r="R419" i="115"/>
  <c r="I543" i="115"/>
  <c r="AG543" i="115"/>
  <c r="X543" i="115"/>
  <c r="P543" i="115"/>
  <c r="L543" i="115"/>
  <c r="AC543" i="115"/>
  <c r="AA507" i="115"/>
  <c r="M649" i="115"/>
  <c r="J649" i="115"/>
  <c r="AC649" i="115"/>
  <c r="AD649" i="115"/>
  <c r="Y649" i="115"/>
  <c r="R649" i="115"/>
  <c r="AA582" i="115"/>
  <c r="AB595" i="115"/>
  <c r="F595" i="115"/>
  <c r="H595" i="115"/>
  <c r="Q595" i="115"/>
  <c r="G595" i="115"/>
  <c r="R595" i="115"/>
  <c r="AQ136" i="115"/>
  <c r="AR136" i="115"/>
  <c r="AO136" i="115"/>
  <c r="AJ182" i="115"/>
  <c r="AD310" i="115"/>
  <c r="J10" i="115"/>
  <c r="P169" i="115"/>
  <c r="AP169" i="115"/>
  <c r="L169" i="115"/>
  <c r="P469" i="115"/>
  <c r="AF415" i="115"/>
  <c r="I415" i="115"/>
  <c r="H415" i="115"/>
  <c r="M415" i="115"/>
  <c r="AG415" i="115"/>
  <c r="AE415" i="115"/>
  <c r="N404" i="115"/>
  <c r="AO124" i="115"/>
  <c r="AN124" i="115"/>
  <c r="AM124" i="115"/>
  <c r="X593" i="115"/>
  <c r="L593" i="115"/>
  <c r="P593" i="115"/>
  <c r="H593" i="115"/>
  <c r="AF593" i="115"/>
  <c r="M593" i="115"/>
  <c r="L221" i="115"/>
  <c r="M533" i="115"/>
  <c r="O533" i="115"/>
  <c r="X533" i="115"/>
  <c r="F533" i="115"/>
  <c r="R533" i="115"/>
  <c r="AC533" i="115"/>
  <c r="L99" i="115"/>
  <c r="J99" i="115"/>
  <c r="BA99" i="115"/>
  <c r="AZ99" i="115"/>
  <c r="AN99" i="115"/>
  <c r="AW99" i="115"/>
  <c r="AN64" i="115"/>
  <c r="AR64" i="115"/>
  <c r="AV64" i="115"/>
  <c r="BA64" i="115"/>
  <c r="AZ64" i="115"/>
  <c r="R317" i="115"/>
  <c r="K359" i="115"/>
  <c r="H359" i="115"/>
  <c r="R359" i="115"/>
  <c r="AD359" i="115"/>
  <c r="M359" i="115"/>
  <c r="Z359" i="115"/>
  <c r="BP50" i="115"/>
  <c r="BE50" i="115"/>
  <c r="AZ50" i="115"/>
  <c r="AT50" i="115"/>
  <c r="AX50" i="115"/>
  <c r="BB50" i="115"/>
  <c r="AO109" i="115"/>
  <c r="Z570" i="115"/>
  <c r="N570" i="115"/>
  <c r="AG570" i="115"/>
  <c r="Y570" i="115"/>
  <c r="O570" i="115"/>
  <c r="AB570" i="115"/>
  <c r="I480" i="115"/>
  <c r="P578" i="115"/>
  <c r="G301" i="115"/>
  <c r="K301" i="115"/>
  <c r="Z301" i="115"/>
  <c r="H301" i="115"/>
  <c r="AF301" i="115"/>
  <c r="I301" i="115"/>
  <c r="AM120" i="115"/>
  <c r="AL118" i="115"/>
  <c r="N589" i="115"/>
  <c r="H589" i="115"/>
  <c r="G589" i="115"/>
  <c r="Y589" i="115"/>
  <c r="R589" i="115"/>
  <c r="X421" i="115"/>
  <c r="Z473" i="115"/>
  <c r="K473" i="115"/>
  <c r="AG473" i="115"/>
  <c r="AB473" i="115"/>
  <c r="AF473" i="115"/>
  <c r="R473" i="115"/>
  <c r="J483" i="115"/>
  <c r="O537" i="115"/>
  <c r="R295" i="115"/>
  <c r="X662" i="115"/>
  <c r="AG659" i="115"/>
  <c r="I642" i="115"/>
  <c r="L642" i="115"/>
  <c r="AF642" i="115"/>
  <c r="Z642" i="115"/>
  <c r="AB642" i="115"/>
  <c r="AK145" i="115"/>
  <c r="AD350" i="115"/>
  <c r="Q386" i="115"/>
  <c r="AF386" i="115"/>
  <c r="O386" i="115"/>
  <c r="Z386" i="115"/>
  <c r="F386" i="115"/>
  <c r="Y386" i="115"/>
  <c r="L119" i="115"/>
  <c r="AI119" i="115"/>
  <c r="R556" i="115"/>
  <c r="AQ141" i="115"/>
  <c r="AJ141" i="115"/>
  <c r="AK141" i="115"/>
  <c r="BA106" i="115"/>
  <c r="Y665" i="115"/>
  <c r="AE598" i="115"/>
  <c r="X598" i="115"/>
  <c r="R598" i="115"/>
  <c r="AB598" i="115"/>
  <c r="Z598" i="115"/>
  <c r="O598" i="115"/>
  <c r="P545" i="115"/>
  <c r="L545" i="115"/>
  <c r="AA545" i="115"/>
  <c r="N545" i="115"/>
  <c r="AB545" i="115"/>
  <c r="X545" i="115"/>
  <c r="J584" i="115"/>
  <c r="Q584" i="115"/>
  <c r="I584" i="115"/>
  <c r="AC584" i="115"/>
  <c r="K584" i="115"/>
  <c r="AI152" i="115"/>
  <c r="AK152" i="115"/>
  <c r="AM152" i="115"/>
  <c r="K558" i="115"/>
  <c r="AA558" i="115"/>
  <c r="AD558" i="115"/>
  <c r="L558" i="115"/>
  <c r="F558" i="115"/>
  <c r="H558" i="115"/>
  <c r="AL188" i="115"/>
  <c r="AC285" i="115"/>
  <c r="H400" i="115"/>
  <c r="N400" i="115"/>
  <c r="AE400" i="115"/>
  <c r="AD400" i="115"/>
  <c r="M400" i="115"/>
  <c r="P322" i="115"/>
  <c r="O571" i="115"/>
  <c r="L571" i="115"/>
  <c r="AA571" i="115"/>
  <c r="AG571" i="115"/>
  <c r="F571" i="115"/>
  <c r="L40" i="115"/>
  <c r="BH40" i="115"/>
  <c r="BC40" i="115"/>
  <c r="BI40" i="115"/>
  <c r="AZ40" i="115"/>
  <c r="BK40" i="115"/>
  <c r="O296" i="115"/>
  <c r="AC296" i="115"/>
  <c r="M296" i="115"/>
  <c r="Q296" i="115"/>
  <c r="P296" i="115"/>
  <c r="J296" i="115"/>
  <c r="H367" i="115"/>
  <c r="P367" i="115"/>
  <c r="AD367" i="115"/>
  <c r="AG367" i="115"/>
  <c r="I367" i="115"/>
  <c r="L367" i="115"/>
  <c r="AN76" i="115"/>
  <c r="AW76" i="115"/>
  <c r="AT76" i="115"/>
  <c r="BB76" i="115"/>
  <c r="G403" i="115"/>
  <c r="F403" i="115"/>
  <c r="K403" i="115"/>
  <c r="R403" i="115"/>
  <c r="N403" i="115"/>
  <c r="AG403" i="115"/>
  <c r="R613" i="115"/>
  <c r="L613" i="115"/>
  <c r="N613" i="115"/>
  <c r="AA613" i="115"/>
  <c r="J613" i="115"/>
  <c r="AB613" i="115"/>
  <c r="J643" i="115"/>
  <c r="AC643" i="115"/>
  <c r="AW51" i="115"/>
  <c r="BO51" i="115"/>
  <c r="BA51" i="115"/>
  <c r="BI51" i="115"/>
  <c r="AU51" i="115"/>
  <c r="BC51" i="115"/>
  <c r="AF307" i="115"/>
  <c r="R307" i="115"/>
  <c r="H417" i="115"/>
  <c r="M417" i="115"/>
  <c r="P209" i="115"/>
  <c r="L314" i="115"/>
  <c r="H620" i="115"/>
  <c r="F439" i="115"/>
  <c r="AF439" i="115"/>
  <c r="J698" i="115"/>
  <c r="X698" i="115"/>
  <c r="Q592" i="115"/>
  <c r="AB592" i="115"/>
  <c r="Z592" i="115"/>
  <c r="AD592" i="115"/>
  <c r="AG592" i="115"/>
  <c r="X592" i="115"/>
  <c r="J79" i="115"/>
  <c r="AP79" i="115"/>
  <c r="AL79" i="115"/>
  <c r="AR79" i="115"/>
  <c r="AI79" i="115"/>
  <c r="AA398" i="115"/>
  <c r="R434" i="115"/>
  <c r="L434" i="115"/>
  <c r="I434" i="115"/>
  <c r="P434" i="115"/>
  <c r="G434" i="115"/>
  <c r="H434" i="115"/>
  <c r="AE699" i="115"/>
  <c r="X699" i="115"/>
  <c r="AC699" i="115"/>
  <c r="P699" i="115"/>
  <c r="J699" i="115"/>
  <c r="AK167" i="115"/>
  <c r="AM167" i="115"/>
  <c r="I167" i="115"/>
  <c r="AN167" i="115"/>
  <c r="Y281" i="115"/>
  <c r="AG487" i="115"/>
  <c r="R487" i="115"/>
  <c r="Z487" i="115"/>
  <c r="Q487" i="115"/>
  <c r="AF487" i="115"/>
  <c r="K487" i="115"/>
  <c r="J600" i="115"/>
  <c r="O600" i="115"/>
  <c r="L600" i="115"/>
  <c r="AG600" i="115"/>
  <c r="I600" i="115"/>
  <c r="L443" i="115"/>
  <c r="H443" i="115"/>
  <c r="R443" i="115"/>
  <c r="AA443" i="115"/>
  <c r="AE443" i="115"/>
  <c r="N443" i="115"/>
  <c r="AA585" i="115"/>
  <c r="AC405" i="115"/>
  <c r="AA405" i="115"/>
  <c r="K405" i="115"/>
  <c r="AG405" i="115"/>
  <c r="G405" i="115"/>
  <c r="J405" i="115"/>
  <c r="AB457" i="115"/>
  <c r="Z457" i="115"/>
  <c r="AA445" i="115"/>
  <c r="AD445" i="115"/>
  <c r="AG445" i="115"/>
  <c r="Z445" i="115"/>
  <c r="Q445" i="115"/>
  <c r="O445" i="115"/>
  <c r="AO53" i="115"/>
  <c r="BO53" i="115"/>
  <c r="BM53" i="115"/>
  <c r="BL53" i="115"/>
  <c r="BA53" i="115"/>
  <c r="AK53" i="115"/>
  <c r="BE53" i="115"/>
  <c r="AN53" i="115"/>
  <c r="K616" i="115"/>
  <c r="AC616" i="115"/>
  <c r="Y616" i="115"/>
  <c r="Z616" i="115"/>
  <c r="I616" i="115"/>
  <c r="M616" i="115"/>
  <c r="AJ105" i="115"/>
  <c r="BB105" i="115"/>
  <c r="P384" i="115"/>
  <c r="AC541" i="115"/>
  <c r="L147" i="115"/>
  <c r="AI147" i="115"/>
  <c r="AQ147" i="115"/>
  <c r="BA60" i="115"/>
  <c r="AW60" i="115"/>
  <c r="R316" i="115"/>
  <c r="AF668" i="115"/>
  <c r="R668" i="115"/>
  <c r="AA668" i="115"/>
  <c r="G668" i="115"/>
  <c r="N668" i="115"/>
  <c r="L668" i="115"/>
  <c r="O597" i="115"/>
  <c r="P212" i="115"/>
  <c r="M362" i="115"/>
  <c r="AD362" i="115"/>
  <c r="R362" i="115"/>
  <c r="AC362" i="115"/>
  <c r="AB362" i="115"/>
  <c r="AG362" i="115"/>
  <c r="O528" i="115"/>
  <c r="J138" i="115"/>
  <c r="AM138" i="115"/>
  <c r="AQ138" i="115"/>
  <c r="F520" i="115"/>
  <c r="G579" i="115"/>
  <c r="G671" i="115"/>
  <c r="I671" i="115"/>
  <c r="AC671" i="115"/>
  <c r="Y671" i="115"/>
  <c r="AA671" i="115"/>
  <c r="X671" i="115"/>
  <c r="F540" i="115"/>
  <c r="L540" i="115"/>
  <c r="G540" i="115"/>
  <c r="AF540" i="115"/>
  <c r="N540" i="115"/>
  <c r="I540" i="115"/>
  <c r="N393" i="115"/>
  <c r="R393" i="115"/>
  <c r="M393" i="115"/>
  <c r="K393" i="115"/>
  <c r="Z393" i="115"/>
  <c r="Y393" i="115"/>
  <c r="AA596" i="115"/>
  <c r="G596" i="115"/>
  <c r="AG596" i="115"/>
  <c r="AC596" i="115"/>
  <c r="AE596" i="115"/>
  <c r="R596" i="115"/>
  <c r="AI143" i="115"/>
  <c r="P257" i="115"/>
  <c r="X293" i="115"/>
  <c r="Q293" i="115"/>
  <c r="AG293" i="115"/>
  <c r="Z293" i="115"/>
  <c r="AE293" i="115"/>
  <c r="K293" i="115"/>
  <c r="AB419" i="115"/>
  <c r="L419" i="115"/>
  <c r="Z419" i="115"/>
  <c r="K419" i="115"/>
  <c r="F419" i="115"/>
  <c r="AA543" i="115"/>
  <c r="O543" i="115"/>
  <c r="K543" i="115"/>
  <c r="F543" i="115"/>
  <c r="AB543" i="115"/>
  <c r="N543" i="115"/>
  <c r="AB649" i="115"/>
  <c r="AE649" i="115"/>
  <c r="L649" i="115"/>
  <c r="F649" i="115"/>
  <c r="AG649" i="115"/>
  <c r="P649" i="115"/>
  <c r="AA595" i="115"/>
  <c r="AG595" i="115"/>
  <c r="P595" i="115"/>
  <c r="AC595" i="115"/>
  <c r="AF595" i="115"/>
  <c r="AP136" i="115"/>
  <c r="AJ136" i="115"/>
  <c r="AL136" i="115"/>
  <c r="AK169" i="115"/>
  <c r="AQ169" i="115"/>
  <c r="AL169" i="115"/>
  <c r="L219" i="115"/>
  <c r="F469" i="115"/>
  <c r="J494" i="115"/>
  <c r="AC415" i="115"/>
  <c r="Q415" i="115"/>
  <c r="AB415" i="115"/>
  <c r="J415" i="115"/>
  <c r="Z415" i="115"/>
  <c r="K415" i="115"/>
  <c r="L124" i="115"/>
  <c r="AR124" i="115"/>
  <c r="AL124" i="115"/>
  <c r="AG593" i="115"/>
  <c r="AE593" i="115"/>
  <c r="F593" i="115"/>
  <c r="R593" i="115"/>
  <c r="Y593" i="115"/>
  <c r="O276" i="115"/>
  <c r="P221" i="115"/>
  <c r="AB533" i="115"/>
  <c r="AA533" i="115"/>
  <c r="AG533" i="115"/>
  <c r="P533" i="115"/>
  <c r="H533" i="115"/>
  <c r="AL99" i="115"/>
  <c r="AJ99" i="115"/>
  <c r="AY99" i="115"/>
  <c r="AR99" i="115"/>
  <c r="AK99" i="115"/>
  <c r="AT99" i="115"/>
  <c r="M321" i="115"/>
  <c r="Z429" i="115"/>
  <c r="AP64" i="115"/>
  <c r="AQ64" i="115"/>
  <c r="AY64" i="115"/>
  <c r="AO64" i="115"/>
  <c r="J64" i="115"/>
  <c r="AC317" i="115"/>
  <c r="F359" i="115"/>
  <c r="N359" i="115"/>
  <c r="L359" i="115"/>
  <c r="AE359" i="115"/>
  <c r="O359" i="115"/>
  <c r="G359" i="115"/>
  <c r="L50" i="115"/>
  <c r="BH50" i="115"/>
  <c r="BN50" i="115"/>
  <c r="BL50" i="115"/>
  <c r="BK50" i="115"/>
  <c r="BA50" i="115"/>
  <c r="R401" i="115"/>
  <c r="R570" i="115"/>
  <c r="Q570" i="115"/>
  <c r="AA570" i="115"/>
  <c r="AD570" i="115"/>
  <c r="X570" i="115"/>
  <c r="R301" i="115"/>
  <c r="Q301" i="115"/>
  <c r="M301" i="115"/>
  <c r="AC301" i="115"/>
  <c r="F589" i="115"/>
  <c r="AG589" i="115"/>
  <c r="P589" i="115"/>
  <c r="I589" i="115"/>
  <c r="Q589" i="115"/>
  <c r="Y421" i="115"/>
  <c r="F473" i="115"/>
  <c r="Q473" i="115"/>
  <c r="H473" i="115"/>
  <c r="J473" i="115"/>
  <c r="O483" i="115"/>
  <c r="P295" i="115"/>
  <c r="L208" i="115"/>
  <c r="J208" i="115"/>
  <c r="R662" i="115"/>
  <c r="N659" i="115"/>
  <c r="L386" i="115"/>
  <c r="H386" i="115"/>
  <c r="AC386" i="115"/>
  <c r="K386" i="115"/>
  <c r="AA386" i="115"/>
  <c r="AC556" i="115"/>
  <c r="L141" i="115"/>
  <c r="AR141" i="115"/>
  <c r="M665" i="115"/>
  <c r="AD598" i="115"/>
  <c r="AG598" i="115"/>
  <c r="G598" i="115"/>
  <c r="AA598" i="115"/>
  <c r="AD545" i="115"/>
  <c r="AF545" i="115"/>
  <c r="H545" i="115"/>
  <c r="AC545" i="115"/>
  <c r="AG584" i="115"/>
  <c r="H584" i="115"/>
  <c r="X584" i="115"/>
  <c r="AA584" i="115"/>
  <c r="R584" i="115"/>
  <c r="AO152" i="115"/>
  <c r="AJ152" i="115"/>
  <c r="P152" i="115"/>
  <c r="R558" i="115"/>
  <c r="O558" i="115"/>
  <c r="AE558" i="115"/>
  <c r="X558" i="115"/>
  <c r="I558" i="115"/>
  <c r="J400" i="115"/>
  <c r="Q400" i="115"/>
  <c r="Y400" i="115"/>
  <c r="P400" i="115"/>
  <c r="X400" i="115"/>
  <c r="AB571" i="115"/>
  <c r="AD571" i="115"/>
  <c r="P571" i="115"/>
  <c r="M571" i="115"/>
  <c r="X571" i="115"/>
  <c r="BA40" i="115"/>
  <c r="J40" i="115"/>
  <c r="AW40" i="115"/>
  <c r="AV40" i="115"/>
  <c r="AX40" i="115"/>
  <c r="X296" i="115"/>
  <c r="Z296" i="115"/>
  <c r="H296" i="115"/>
  <c r="AA296" i="115"/>
  <c r="AE296" i="115"/>
  <c r="AA367" i="115"/>
  <c r="AF367" i="115"/>
  <c r="N367" i="115"/>
  <c r="G367" i="115"/>
  <c r="AC367" i="115"/>
  <c r="Q403" i="115"/>
  <c r="AA403" i="115"/>
  <c r="AF403" i="115"/>
  <c r="L403" i="115"/>
  <c r="Y613" i="115"/>
  <c r="I613" i="115"/>
  <c r="O613" i="115"/>
  <c r="AD613" i="115"/>
  <c r="G613" i="115"/>
  <c r="G643" i="115"/>
  <c r="M643" i="115"/>
  <c r="BM51" i="115"/>
  <c r="BJ51" i="115"/>
  <c r="BF51" i="115"/>
  <c r="AX51" i="115"/>
  <c r="BK51" i="115"/>
  <c r="L307" i="115"/>
  <c r="P307" i="115"/>
  <c r="AO165" i="115"/>
  <c r="R417" i="115"/>
  <c r="F417" i="115"/>
  <c r="AG439" i="115"/>
  <c r="O592" i="115"/>
  <c r="F592" i="115"/>
  <c r="P592" i="115"/>
  <c r="J592" i="115"/>
  <c r="L79" i="115"/>
  <c r="BA79" i="115"/>
  <c r="BB79" i="115"/>
  <c r="AZ79" i="115"/>
  <c r="AW79" i="115"/>
  <c r="J434" i="115"/>
  <c r="X434" i="115"/>
  <c r="AA434" i="115"/>
  <c r="AC434" i="115"/>
  <c r="AB434" i="115"/>
  <c r="AD699" i="115"/>
  <c r="R699" i="115"/>
  <c r="AF699" i="115"/>
  <c r="Y699" i="115"/>
  <c r="K699" i="115"/>
  <c r="P167" i="115"/>
  <c r="AO167" i="115"/>
  <c r="AL167" i="115"/>
  <c r="AD487" i="115"/>
  <c r="I487" i="115"/>
  <c r="N487" i="115"/>
  <c r="P487" i="115"/>
  <c r="G487" i="115"/>
  <c r="Y600" i="115"/>
  <c r="AC600" i="115"/>
  <c r="K600" i="115"/>
  <c r="AE600" i="115"/>
  <c r="AB600" i="115"/>
  <c r="I443" i="115"/>
  <c r="AG443" i="115"/>
  <c r="AC443" i="115"/>
  <c r="F443" i="115"/>
  <c r="G443" i="115"/>
  <c r="AF405" i="115"/>
  <c r="Y405" i="115"/>
  <c r="N405" i="115"/>
  <c r="F405" i="115"/>
  <c r="R405" i="115"/>
  <c r="Y445" i="115"/>
  <c r="G445" i="115"/>
  <c r="AC445" i="115"/>
  <c r="N445" i="115"/>
  <c r="P445" i="115"/>
  <c r="L53" i="115"/>
  <c r="BP53" i="115"/>
  <c r="AP53" i="115"/>
  <c r="AM53" i="115"/>
  <c r="AL53" i="115"/>
  <c r="J53" i="115"/>
  <c r="AT53" i="115"/>
  <c r="AZ53" i="115"/>
  <c r="O616" i="115"/>
  <c r="R616" i="115"/>
  <c r="AD616" i="115"/>
  <c r="P616" i="115"/>
  <c r="X616" i="115"/>
  <c r="AO147" i="115"/>
  <c r="AR147" i="115"/>
  <c r="AZ60" i="115"/>
  <c r="P668" i="115"/>
  <c r="M668" i="115"/>
  <c r="Z668" i="115"/>
  <c r="Q668" i="115"/>
  <c r="J597" i="115"/>
  <c r="I212" i="115"/>
  <c r="Q362" i="115"/>
  <c r="O362" i="115"/>
  <c r="AF362" i="115"/>
  <c r="H362" i="115"/>
  <c r="F362" i="115"/>
  <c r="Q528" i="115"/>
  <c r="L138" i="115"/>
  <c r="AN138" i="115"/>
  <c r="N671" i="115"/>
  <c r="M671" i="115"/>
  <c r="Z671" i="115"/>
  <c r="R671" i="115"/>
  <c r="F671" i="115"/>
  <c r="M540" i="115"/>
  <c r="AD540" i="115"/>
  <c r="Q540" i="115"/>
  <c r="Y540" i="115"/>
  <c r="Q393" i="115"/>
  <c r="P393" i="115"/>
  <c r="F393" i="115"/>
  <c r="L393" i="115"/>
  <c r="J393" i="115"/>
  <c r="J596" i="115"/>
  <c r="AF596" i="115"/>
  <c r="H596" i="115"/>
  <c r="L596" i="115"/>
  <c r="L257" i="115"/>
  <c r="J257" i="115"/>
  <c r="H293" i="115"/>
  <c r="AF293" i="115"/>
  <c r="F293" i="115"/>
  <c r="AC293" i="115"/>
  <c r="M293" i="115"/>
  <c r="M419" i="115"/>
  <c r="G419" i="115"/>
  <c r="Q419" i="115"/>
  <c r="AE419" i="115"/>
  <c r="H419" i="115"/>
  <c r="H543" i="115"/>
  <c r="Q543" i="115"/>
  <c r="Y543" i="115"/>
  <c r="AF543" i="115"/>
  <c r="G543" i="115"/>
  <c r="K649" i="115"/>
  <c r="Z649" i="115"/>
  <c r="G649" i="115"/>
  <c r="Q649" i="115"/>
  <c r="X649" i="115"/>
  <c r="AE595" i="115"/>
  <c r="M595" i="115"/>
  <c r="X595" i="115"/>
  <c r="K595" i="115"/>
  <c r="Z595" i="115"/>
  <c r="AK136" i="115"/>
  <c r="L136" i="115"/>
  <c r="L10" i="115"/>
  <c r="AR169" i="115"/>
  <c r="J169" i="115"/>
  <c r="AJ169" i="115"/>
  <c r="I219" i="115"/>
  <c r="R415" i="115"/>
  <c r="N415" i="115"/>
  <c r="O415" i="115"/>
  <c r="Y415" i="115"/>
  <c r="AD415" i="115"/>
  <c r="AK124" i="115"/>
  <c r="AP124" i="115"/>
  <c r="AA593" i="115"/>
  <c r="G593" i="115"/>
  <c r="J593" i="115"/>
  <c r="Z593" i="115"/>
  <c r="I593" i="115"/>
  <c r="I221" i="115"/>
  <c r="AF533" i="115"/>
  <c r="G533" i="115"/>
  <c r="Z533" i="115"/>
  <c r="N533" i="115"/>
  <c r="Q533" i="115"/>
  <c r="BC99" i="115"/>
  <c r="AU99" i="115"/>
  <c r="AV99" i="115"/>
  <c r="AP99" i="115"/>
  <c r="L64" i="115"/>
  <c r="AJ64" i="115"/>
  <c r="AM64" i="115"/>
  <c r="AI64" i="115"/>
  <c r="AL64" i="115"/>
  <c r="AF359" i="115"/>
  <c r="AG359" i="115"/>
  <c r="J359" i="115"/>
  <c r="AA359" i="115"/>
  <c r="AV50" i="115"/>
  <c r="AW50" i="115"/>
  <c r="AU50" i="115"/>
  <c r="BF50" i="115"/>
  <c r="J50" i="115"/>
  <c r="AW39" i="115"/>
  <c r="AI205" i="115"/>
  <c r="H314" i="115"/>
  <c r="AC314" i="115"/>
  <c r="P620" i="115"/>
  <c r="O620" i="115"/>
  <c r="Y620" i="115"/>
  <c r="Y439" i="115"/>
  <c r="AC439" i="115"/>
  <c r="I209" i="115"/>
  <c r="K643" i="115"/>
  <c r="AE643" i="115"/>
  <c r="H360" i="115"/>
  <c r="L646" i="115"/>
  <c r="G490" i="115"/>
  <c r="BA48" i="115"/>
  <c r="AD464" i="115"/>
  <c r="I207" i="115"/>
  <c r="AR118" i="115"/>
  <c r="AG295" i="115"/>
  <c r="M394" i="115"/>
  <c r="J650" i="115"/>
  <c r="AB669" i="115"/>
  <c r="AC572" i="115"/>
  <c r="K624" i="115"/>
  <c r="AB295" i="115"/>
  <c r="AB320" i="115"/>
  <c r="L306" i="115"/>
  <c r="AB553" i="115"/>
  <c r="X553" i="115"/>
  <c r="K553" i="115"/>
  <c r="Q447" i="115"/>
  <c r="K447" i="115"/>
  <c r="Z562" i="115"/>
  <c r="BJ39" i="115"/>
  <c r="AE331" i="115"/>
  <c r="J394" i="115"/>
  <c r="BC71" i="115"/>
  <c r="BO29" i="115"/>
  <c r="F369" i="115"/>
  <c r="Q550" i="115"/>
  <c r="Q465" i="115"/>
  <c r="AG553" i="115"/>
  <c r="R553" i="115"/>
  <c r="H553" i="115"/>
  <c r="P447" i="115"/>
  <c r="F447" i="115"/>
  <c r="AC562" i="115"/>
  <c r="BO39" i="115"/>
  <c r="Z331" i="115"/>
  <c r="X394" i="115"/>
  <c r="AV71" i="115"/>
  <c r="BC84" i="115"/>
  <c r="J369" i="115"/>
  <c r="X518" i="115"/>
  <c r="J562" i="115"/>
  <c r="BL39" i="115"/>
  <c r="G295" i="115"/>
  <c r="F650" i="115"/>
  <c r="AE572" i="115"/>
  <c r="AE369" i="115"/>
  <c r="Q624" i="115"/>
  <c r="Z277" i="115"/>
  <c r="AV73" i="115"/>
  <c r="J158" i="115"/>
  <c r="N553" i="115"/>
  <c r="Q553" i="115"/>
  <c r="AP118" i="115"/>
  <c r="G447" i="115"/>
  <c r="O447" i="115"/>
  <c r="BG39" i="115"/>
  <c r="AF295" i="115"/>
  <c r="AB678" i="115"/>
  <c r="AQ122" i="115"/>
  <c r="Q504" i="115"/>
  <c r="AB327" i="115"/>
  <c r="Y572" i="115"/>
  <c r="R624" i="115"/>
  <c r="BA73" i="115"/>
  <c r="O304" i="115"/>
  <c r="Q277" i="115"/>
  <c r="AD277" i="115"/>
  <c r="O526" i="115"/>
  <c r="AC472" i="115"/>
  <c r="R277" i="115"/>
  <c r="AG356" i="115"/>
  <c r="AF392" i="115"/>
  <c r="K392" i="115"/>
  <c r="L631" i="115"/>
  <c r="O392" i="115"/>
  <c r="AF285" i="115"/>
  <c r="AE618" i="115"/>
  <c r="AQ128" i="115"/>
  <c r="AO128" i="115"/>
  <c r="J550" i="115"/>
  <c r="AG550" i="115"/>
  <c r="AR161" i="115"/>
  <c r="AL161" i="115"/>
  <c r="AI150" i="115"/>
  <c r="AO150" i="115"/>
  <c r="F604" i="115"/>
  <c r="Q392" i="115"/>
  <c r="L370" i="115"/>
  <c r="K370" i="115"/>
  <c r="AO103" i="115"/>
  <c r="AQ103" i="115"/>
  <c r="AQ54" i="115"/>
  <c r="BL54" i="115"/>
  <c r="I242" i="115"/>
  <c r="L479" i="115"/>
  <c r="F525" i="115"/>
  <c r="K550" i="115"/>
  <c r="AG379" i="115"/>
  <c r="F532" i="115"/>
  <c r="AJ118" i="115"/>
  <c r="AF562" i="115"/>
  <c r="AG562" i="115"/>
  <c r="BK39" i="115"/>
  <c r="J39" i="115"/>
  <c r="AX39" i="115"/>
  <c r="Z295" i="115"/>
  <c r="J295" i="115"/>
  <c r="N295" i="115"/>
  <c r="K331" i="115"/>
  <c r="AD331" i="115"/>
  <c r="I331" i="115"/>
  <c r="AG669" i="115"/>
  <c r="R646" i="115"/>
  <c r="F651" i="115"/>
  <c r="I246" i="115"/>
  <c r="BF30" i="115"/>
  <c r="AD390" i="115"/>
  <c r="AU84" i="115"/>
  <c r="AC490" i="115"/>
  <c r="AB446" i="115"/>
  <c r="AP158" i="115"/>
  <c r="AD698" i="115"/>
  <c r="X371" i="115"/>
  <c r="J41" i="115"/>
  <c r="P306" i="115"/>
  <c r="AB618" i="115"/>
  <c r="Z286" i="115"/>
  <c r="AE304" i="115"/>
  <c r="AB465" i="115"/>
  <c r="G464" i="115"/>
  <c r="L207" i="115"/>
  <c r="J207" i="115"/>
  <c r="AK118" i="115"/>
  <c r="L562" i="115"/>
  <c r="AB562" i="115"/>
  <c r="AA562" i="115"/>
  <c r="BB39" i="115"/>
  <c r="AY39" i="115"/>
  <c r="BF39" i="115"/>
  <c r="M295" i="115"/>
  <c r="F295" i="115"/>
  <c r="Y295" i="115"/>
  <c r="F331" i="115"/>
  <c r="Q331" i="115"/>
  <c r="R331" i="115"/>
  <c r="AD669" i="115"/>
  <c r="AF615" i="115"/>
  <c r="AF646" i="115"/>
  <c r="AA651" i="115"/>
  <c r="J246" i="115"/>
  <c r="Z468" i="115"/>
  <c r="BL30" i="115"/>
  <c r="R390" i="115"/>
  <c r="AI84" i="115"/>
  <c r="G446" i="115"/>
  <c r="F370" i="115"/>
  <c r="J635" i="115"/>
  <c r="X414" i="115"/>
  <c r="L698" i="115"/>
  <c r="AD371" i="115"/>
  <c r="AW41" i="115"/>
  <c r="AE306" i="115"/>
  <c r="L618" i="115"/>
  <c r="J286" i="115"/>
  <c r="L304" i="115"/>
  <c r="AO54" i="115"/>
  <c r="N412" i="115"/>
  <c r="J118" i="115"/>
  <c r="AD562" i="115"/>
  <c r="O562" i="115"/>
  <c r="K562" i="115"/>
  <c r="AU39" i="115"/>
  <c r="BN39" i="115"/>
  <c r="BI39" i="115"/>
  <c r="H295" i="115"/>
  <c r="AD295" i="115"/>
  <c r="L295" i="115"/>
  <c r="AG331" i="115"/>
  <c r="X331" i="115"/>
  <c r="J331" i="115"/>
  <c r="X669" i="115"/>
  <c r="R615" i="115"/>
  <c r="AG468" i="115"/>
  <c r="J30" i="115"/>
  <c r="N504" i="115"/>
  <c r="N390" i="115"/>
  <c r="P320" i="115"/>
  <c r="AN84" i="115"/>
  <c r="AD446" i="115"/>
  <c r="N654" i="115"/>
  <c r="N635" i="115"/>
  <c r="AG414" i="115"/>
  <c r="Y698" i="115"/>
  <c r="BI41" i="115"/>
  <c r="AG286" i="115"/>
  <c r="BL48" i="115"/>
  <c r="H562" i="115"/>
  <c r="AE562" i="115"/>
  <c r="X562" i="115"/>
  <c r="Y331" i="115"/>
  <c r="AB331" i="115"/>
  <c r="AC331" i="115"/>
  <c r="Y669" i="115"/>
  <c r="AG615" i="115"/>
  <c r="AA468" i="115"/>
  <c r="BG30" i="115"/>
  <c r="X504" i="115"/>
  <c r="AB390" i="115"/>
  <c r="J320" i="115"/>
  <c r="M490" i="115"/>
  <c r="Z446" i="115"/>
  <c r="J654" i="115"/>
  <c r="Q635" i="115"/>
  <c r="O414" i="115"/>
  <c r="AJ131" i="115"/>
  <c r="BC41" i="115"/>
  <c r="H518" i="115"/>
  <c r="L286" i="115"/>
  <c r="BO48" i="115"/>
  <c r="AB677" i="115"/>
  <c r="AM118" i="115"/>
  <c r="AN118" i="115"/>
  <c r="P562" i="115"/>
  <c r="N562" i="115"/>
  <c r="G562" i="115"/>
  <c r="BM39" i="115"/>
  <c r="AT39" i="115"/>
  <c r="BH39" i="115"/>
  <c r="AE295" i="115"/>
  <c r="I295" i="115"/>
  <c r="AA295" i="115"/>
  <c r="P331" i="115"/>
  <c r="L331" i="115"/>
  <c r="M331" i="115"/>
  <c r="X615" i="115"/>
  <c r="P646" i="115"/>
  <c r="Y651" i="115"/>
  <c r="G468" i="115"/>
  <c r="AV30" i="115"/>
  <c r="F504" i="115"/>
  <c r="G390" i="115"/>
  <c r="L320" i="115"/>
  <c r="AD490" i="115"/>
  <c r="J446" i="115"/>
  <c r="H654" i="115"/>
  <c r="AR165" i="115"/>
  <c r="AB635" i="115"/>
  <c r="AM131" i="115"/>
  <c r="AD518" i="115"/>
  <c r="BF48" i="115"/>
  <c r="I465" i="115"/>
  <c r="J521" i="115"/>
  <c r="AC340" i="115"/>
  <c r="AO118" i="115"/>
  <c r="AI118" i="115"/>
  <c r="R562" i="115"/>
  <c r="F562" i="115"/>
  <c r="M562" i="115"/>
  <c r="L39" i="115"/>
  <c r="AV39" i="115"/>
  <c r="BC39" i="115"/>
  <c r="X295" i="115"/>
  <c r="O295" i="115"/>
  <c r="K295" i="115"/>
  <c r="N331" i="115"/>
  <c r="AF331" i="115"/>
  <c r="H331" i="115"/>
  <c r="AA646" i="115"/>
  <c r="I651" i="115"/>
  <c r="N468" i="115"/>
  <c r="AE504" i="115"/>
  <c r="I320" i="115"/>
  <c r="AT84" i="115"/>
  <c r="AE490" i="115"/>
  <c r="AD654" i="115"/>
  <c r="J165" i="115"/>
  <c r="P518" i="115"/>
  <c r="AG306" i="115"/>
  <c r="I618" i="115"/>
  <c r="BI48" i="115"/>
  <c r="K465" i="115"/>
  <c r="P464" i="115"/>
  <c r="L118" i="115"/>
  <c r="I562" i="115"/>
  <c r="Q562" i="115"/>
  <c r="BP39" i="115"/>
  <c r="BE39" i="115"/>
  <c r="AC295" i="115"/>
  <c r="G331" i="115"/>
  <c r="AA331" i="115"/>
  <c r="AD619" i="115"/>
  <c r="R349" i="115"/>
  <c r="AB696" i="115"/>
  <c r="Y587" i="115"/>
  <c r="AO107" i="115"/>
  <c r="Y517" i="115"/>
  <c r="M691" i="115"/>
  <c r="AF382" i="115"/>
  <c r="J251" i="115"/>
  <c r="AN109" i="115"/>
  <c r="G480" i="115"/>
  <c r="J578" i="115"/>
  <c r="Z693" i="115"/>
  <c r="J421" i="115"/>
  <c r="J262" i="115"/>
  <c r="Q483" i="115"/>
  <c r="Z537" i="115"/>
  <c r="AO153" i="115"/>
  <c r="H662" i="115"/>
  <c r="O659" i="115"/>
  <c r="AQ145" i="115"/>
  <c r="AA602" i="115"/>
  <c r="Y375" i="115"/>
  <c r="M556" i="115"/>
  <c r="J345" i="115"/>
  <c r="AC665" i="115"/>
  <c r="L133" i="115"/>
  <c r="AP185" i="115"/>
  <c r="AG285" i="115"/>
  <c r="AF322" i="115"/>
  <c r="Q356" i="115"/>
  <c r="AF693" i="115"/>
  <c r="AB298" i="115"/>
  <c r="G527" i="115"/>
  <c r="BF21" i="115"/>
  <c r="AC480" i="115"/>
  <c r="G633" i="115"/>
  <c r="I578" i="115"/>
  <c r="R578" i="115"/>
  <c r="R421" i="115"/>
  <c r="J652" i="115"/>
  <c r="G483" i="115"/>
  <c r="AC537" i="115"/>
  <c r="AQ153" i="115"/>
  <c r="AF662" i="115"/>
  <c r="Q662" i="115"/>
  <c r="G659" i="115"/>
  <c r="K552" i="115"/>
  <c r="I375" i="115"/>
  <c r="AB556" i="115"/>
  <c r="AF556" i="115"/>
  <c r="L665" i="115"/>
  <c r="G621" i="115"/>
  <c r="AK185" i="115"/>
  <c r="F298" i="115"/>
  <c r="AE608" i="115"/>
  <c r="BL21" i="115"/>
  <c r="H471" i="115"/>
  <c r="AX91" i="115"/>
  <c r="O509" i="115"/>
  <c r="BK45" i="115"/>
  <c r="AD427" i="115"/>
  <c r="AD324" i="115"/>
  <c r="X452" i="115"/>
  <c r="O381" i="115"/>
  <c r="X448" i="115"/>
  <c r="G440" i="115"/>
  <c r="F290" i="115"/>
  <c r="Y319" i="115"/>
  <c r="J396" i="115"/>
  <c r="AK109" i="115"/>
  <c r="M480" i="115"/>
  <c r="AC633" i="115"/>
  <c r="X578" i="115"/>
  <c r="G578" i="115"/>
  <c r="K421" i="115"/>
  <c r="AC421" i="115"/>
  <c r="AA652" i="115"/>
  <c r="L262" i="115"/>
  <c r="AG483" i="115"/>
  <c r="R483" i="115"/>
  <c r="M537" i="115"/>
  <c r="R537" i="115"/>
  <c r="L662" i="115"/>
  <c r="R659" i="115"/>
  <c r="I145" i="115"/>
  <c r="AB552" i="115"/>
  <c r="AA375" i="115"/>
  <c r="J556" i="115"/>
  <c r="X556" i="115"/>
  <c r="AL196" i="115"/>
  <c r="Q665" i="115"/>
  <c r="N621" i="115"/>
  <c r="AX74" i="115"/>
  <c r="AJ185" i="115"/>
  <c r="P298" i="115"/>
  <c r="G608" i="115"/>
  <c r="I163" i="115"/>
  <c r="AK187" i="115"/>
  <c r="BJ45" i="115"/>
  <c r="J452" i="115"/>
  <c r="Y374" i="115"/>
  <c r="J381" i="115"/>
  <c r="K448" i="115"/>
  <c r="N655" i="115"/>
  <c r="R440" i="115"/>
  <c r="H319" i="115"/>
  <c r="AA418" i="115"/>
  <c r="AO151" i="115"/>
  <c r="AI109" i="115"/>
  <c r="Q480" i="115"/>
  <c r="Y633" i="115"/>
  <c r="N578" i="115"/>
  <c r="AF578" i="115"/>
  <c r="AB421" i="115"/>
  <c r="Z421" i="115"/>
  <c r="L483" i="115"/>
  <c r="M483" i="115"/>
  <c r="K537" i="115"/>
  <c r="AE537" i="115"/>
  <c r="AZ75" i="115"/>
  <c r="J662" i="115"/>
  <c r="F552" i="115"/>
  <c r="AB375" i="115"/>
  <c r="AE556" i="115"/>
  <c r="F556" i="115"/>
  <c r="AJ196" i="115"/>
  <c r="AE665" i="115"/>
  <c r="L621" i="115"/>
  <c r="AQ74" i="115"/>
  <c r="N590" i="115"/>
  <c r="H299" i="115"/>
  <c r="BE45" i="115"/>
  <c r="K452" i="115"/>
  <c r="AE374" i="115"/>
  <c r="Z381" i="115"/>
  <c r="O655" i="115"/>
  <c r="AZ63" i="115"/>
  <c r="M418" i="115"/>
  <c r="I251" i="115"/>
  <c r="AL109" i="115"/>
  <c r="J480" i="115"/>
  <c r="Z480" i="115"/>
  <c r="F578" i="115"/>
  <c r="Y578" i="115"/>
  <c r="AD421" i="115"/>
  <c r="N421" i="115"/>
  <c r="Y483" i="115"/>
  <c r="Z483" i="115"/>
  <c r="H537" i="115"/>
  <c r="AQ75" i="115"/>
  <c r="AE662" i="115"/>
  <c r="AN145" i="115"/>
  <c r="AX32" i="115"/>
  <c r="AG375" i="115"/>
  <c r="H375" i="115"/>
  <c r="L556" i="115"/>
  <c r="AL74" i="115"/>
  <c r="AC590" i="115"/>
  <c r="AM185" i="115"/>
  <c r="AQ183" i="115"/>
  <c r="AG374" i="115"/>
  <c r="Z655" i="115"/>
  <c r="R691" i="115"/>
  <c r="AO63" i="115"/>
  <c r="R418" i="115"/>
  <c r="R480" i="115"/>
  <c r="P421" i="115"/>
  <c r="H483" i="115"/>
  <c r="L537" i="115"/>
  <c r="AJ75" i="115"/>
  <c r="AJ189" i="115"/>
  <c r="P662" i="115"/>
  <c r="AE659" i="115"/>
  <c r="L145" i="115"/>
  <c r="AE602" i="115"/>
  <c r="AV32" i="115"/>
  <c r="F375" i="115"/>
  <c r="L375" i="115"/>
  <c r="O556" i="115"/>
  <c r="AG345" i="115"/>
  <c r="Z665" i="115"/>
  <c r="AG590" i="115"/>
  <c r="M322" i="115"/>
  <c r="J8" i="115"/>
  <c r="L8" i="115"/>
  <c r="AB520" i="115"/>
  <c r="M520" i="115"/>
  <c r="G520" i="115"/>
  <c r="X520" i="115"/>
  <c r="Y520" i="115"/>
  <c r="O520" i="115"/>
  <c r="Q520" i="115"/>
  <c r="Z520" i="115"/>
  <c r="P520" i="115"/>
  <c r="AG520" i="115"/>
  <c r="R520" i="115"/>
  <c r="AE520" i="115"/>
  <c r="N520" i="115"/>
  <c r="I520" i="115"/>
  <c r="AA520" i="115"/>
  <c r="L520" i="115"/>
  <c r="H520" i="115"/>
  <c r="AC520" i="115"/>
  <c r="AF520" i="115"/>
  <c r="K520" i="115"/>
  <c r="AG670" i="115"/>
  <c r="AD670" i="115"/>
  <c r="AA670" i="115"/>
  <c r="L670" i="115"/>
  <c r="X670" i="115"/>
  <c r="K670" i="115"/>
  <c r="N670" i="115"/>
  <c r="F670" i="115"/>
  <c r="R670" i="115"/>
  <c r="Q670" i="115"/>
  <c r="AB670" i="115"/>
  <c r="AF670" i="115"/>
  <c r="O670" i="115"/>
  <c r="M429" i="115"/>
  <c r="R429" i="115"/>
  <c r="K429" i="115"/>
  <c r="F429" i="115"/>
  <c r="Y429" i="115"/>
  <c r="AE429" i="115"/>
  <c r="J429" i="115"/>
  <c r="H429" i="115"/>
  <c r="AB429" i="115"/>
  <c r="X429" i="115"/>
  <c r="P429" i="115"/>
  <c r="AD429" i="115"/>
  <c r="AC429" i="115"/>
  <c r="AG429" i="115"/>
  <c r="N429" i="115"/>
  <c r="AA429" i="115"/>
  <c r="AF429" i="115"/>
  <c r="L429" i="115"/>
  <c r="I429" i="115"/>
  <c r="G429" i="115"/>
  <c r="N579" i="115"/>
  <c r="AB579" i="115"/>
  <c r="AC579" i="115"/>
  <c r="F579" i="115"/>
  <c r="AG579" i="115"/>
  <c r="Q579" i="115"/>
  <c r="AF579" i="115"/>
  <c r="AE579" i="115"/>
  <c r="R579" i="115"/>
  <c r="AA579" i="115"/>
  <c r="I579" i="115"/>
  <c r="Y579" i="115"/>
  <c r="H579" i="115"/>
  <c r="O579" i="115"/>
  <c r="P579" i="115"/>
  <c r="X579" i="115"/>
  <c r="AD579" i="115"/>
  <c r="Z579" i="115"/>
  <c r="M579" i="115"/>
  <c r="L579" i="115"/>
  <c r="Y398" i="115"/>
  <c r="R398" i="115"/>
  <c r="Z398" i="115"/>
  <c r="AC398" i="115"/>
  <c r="AG398" i="115"/>
  <c r="J398" i="115"/>
  <c r="AB398" i="115"/>
  <c r="F398" i="115"/>
  <c r="G398" i="115"/>
  <c r="AD398" i="115"/>
  <c r="AF398" i="115"/>
  <c r="Q398" i="115"/>
  <c r="X398" i="115"/>
  <c r="P398" i="115"/>
  <c r="N398" i="115"/>
  <c r="O398" i="115"/>
  <c r="AE398" i="115"/>
  <c r="H398" i="115"/>
  <c r="H371" i="115"/>
  <c r="AA371" i="115"/>
  <c r="G371" i="115"/>
  <c r="AF371" i="115"/>
  <c r="AB371" i="115"/>
  <c r="Z371" i="115"/>
  <c r="M371" i="115"/>
  <c r="Q371" i="115"/>
  <c r="J371" i="115"/>
  <c r="F371" i="115"/>
  <c r="L371" i="115"/>
  <c r="R371" i="115"/>
  <c r="Y371" i="115"/>
  <c r="N371" i="115"/>
  <c r="AG371" i="115"/>
  <c r="AE371" i="115"/>
  <c r="I371" i="115"/>
  <c r="K371" i="115"/>
  <c r="O371" i="115"/>
  <c r="AC371" i="115"/>
  <c r="BB77" i="115"/>
  <c r="AX77" i="115"/>
  <c r="L77" i="115"/>
  <c r="AO77" i="115"/>
  <c r="AP77" i="115"/>
  <c r="AY77" i="115"/>
  <c r="AL77" i="115"/>
  <c r="AT77" i="115"/>
  <c r="AR77" i="115"/>
  <c r="AN77" i="115"/>
  <c r="AM77" i="115"/>
  <c r="AZ77" i="115"/>
  <c r="AK77" i="115"/>
  <c r="AW77" i="115"/>
  <c r="AJ77" i="115"/>
  <c r="AU77" i="115"/>
  <c r="AQ77" i="115"/>
  <c r="J77" i="115"/>
  <c r="AI77" i="115"/>
  <c r="BC77" i="115"/>
  <c r="R541" i="115"/>
  <c r="X541" i="115"/>
  <c r="Z541" i="115"/>
  <c r="AF541" i="115"/>
  <c r="AA541" i="115"/>
  <c r="L541" i="115"/>
  <c r="P541" i="115"/>
  <c r="AG541" i="115"/>
  <c r="G541" i="115"/>
  <c r="Y541" i="115"/>
  <c r="N541" i="115"/>
  <c r="AD541" i="115"/>
  <c r="J541" i="115"/>
  <c r="M541" i="115"/>
  <c r="Q541" i="115"/>
  <c r="I541" i="115"/>
  <c r="O541" i="115"/>
  <c r="Z627" i="115"/>
  <c r="G627" i="115"/>
  <c r="AA627" i="115"/>
  <c r="X627" i="115"/>
  <c r="O627" i="115"/>
  <c r="P627" i="115"/>
  <c r="K627" i="115"/>
  <c r="R627" i="115"/>
  <c r="J627" i="115"/>
  <c r="AG627" i="115"/>
  <c r="AC627" i="115"/>
  <c r="Q627" i="115"/>
  <c r="AB627" i="115"/>
  <c r="N627" i="115"/>
  <c r="AF627" i="115"/>
  <c r="M627" i="115"/>
  <c r="AE627" i="115"/>
  <c r="F627" i="115"/>
  <c r="L627" i="115"/>
  <c r="Y627" i="115"/>
  <c r="H627" i="115"/>
  <c r="AC525" i="115"/>
  <c r="AB525" i="115"/>
  <c r="J525" i="115"/>
  <c r="G525" i="115"/>
  <c r="AD525" i="115"/>
  <c r="Z525" i="115"/>
  <c r="M525" i="115"/>
  <c r="H525" i="115"/>
  <c r="N525" i="115"/>
  <c r="Q525" i="115"/>
  <c r="AF525" i="115"/>
  <c r="AA525" i="115"/>
  <c r="I525" i="115"/>
  <c r="L525" i="115"/>
  <c r="AE525" i="115"/>
  <c r="R525" i="115"/>
  <c r="AG525" i="115"/>
  <c r="Y525" i="115"/>
  <c r="K525" i="115"/>
  <c r="P525" i="115"/>
  <c r="I675" i="115"/>
  <c r="AB675" i="115"/>
  <c r="H675" i="115"/>
  <c r="AG675" i="115"/>
  <c r="Y675" i="115"/>
  <c r="F675" i="115"/>
  <c r="L675" i="115"/>
  <c r="K675" i="115"/>
  <c r="J675" i="115"/>
  <c r="AA675" i="115"/>
  <c r="G675" i="115"/>
  <c r="P675" i="115"/>
  <c r="N675" i="115"/>
  <c r="Z675" i="115"/>
  <c r="Q675" i="115"/>
  <c r="AD675" i="115"/>
  <c r="AE675" i="115"/>
  <c r="O675" i="115"/>
  <c r="R675" i="115"/>
  <c r="X675" i="115"/>
  <c r="O494" i="115"/>
  <c r="AD494" i="115"/>
  <c r="F494" i="115"/>
  <c r="AA494" i="115"/>
  <c r="X494" i="115"/>
  <c r="I494" i="115"/>
  <c r="Y494" i="115"/>
  <c r="P494" i="115"/>
  <c r="H494" i="115"/>
  <c r="G494" i="115"/>
  <c r="R494" i="115"/>
  <c r="AE494" i="115"/>
  <c r="Q494" i="115"/>
  <c r="K494" i="115"/>
  <c r="L494" i="115"/>
  <c r="M494" i="115"/>
  <c r="Z494" i="115"/>
  <c r="AC494" i="115"/>
  <c r="AF494" i="115"/>
  <c r="AB494" i="115"/>
  <c r="AK192" i="115"/>
  <c r="AO192" i="115"/>
  <c r="AI192" i="115"/>
  <c r="L192" i="115"/>
  <c r="L275" i="115"/>
  <c r="O275" i="115"/>
  <c r="M275" i="115"/>
  <c r="AF275" i="115"/>
  <c r="AA275" i="115"/>
  <c r="J275" i="115"/>
  <c r="Y275" i="115"/>
  <c r="G275" i="115"/>
  <c r="H275" i="115"/>
  <c r="Z275" i="115"/>
  <c r="P275" i="115"/>
  <c r="F275" i="115"/>
  <c r="Q275" i="115"/>
  <c r="AC275" i="115"/>
  <c r="I275" i="115"/>
  <c r="AD275" i="115"/>
  <c r="K275" i="115"/>
  <c r="R275" i="115"/>
  <c r="AB275" i="115"/>
  <c r="AG275" i="115"/>
  <c r="J250" i="115"/>
  <c r="P250" i="115"/>
  <c r="L250" i="115"/>
  <c r="I250" i="115"/>
  <c r="J12" i="115"/>
  <c r="L12" i="115"/>
  <c r="R585" i="115"/>
  <c r="F585" i="115"/>
  <c r="X585" i="115"/>
  <c r="AE585" i="115"/>
  <c r="N585" i="115"/>
  <c r="Q585" i="115"/>
  <c r="L585" i="115"/>
  <c r="J585" i="115"/>
  <c r="AF585" i="115"/>
  <c r="AC585" i="115"/>
  <c r="P585" i="115"/>
  <c r="AD585" i="115"/>
  <c r="K585" i="115"/>
  <c r="Y585" i="115"/>
  <c r="Z585" i="115"/>
  <c r="AB585" i="115"/>
  <c r="O585" i="115"/>
  <c r="I457" i="115"/>
  <c r="AE457" i="115"/>
  <c r="F457" i="115"/>
  <c r="K457" i="115"/>
  <c r="Y457" i="115"/>
  <c r="G457" i="115"/>
  <c r="Q457" i="115"/>
  <c r="AF457" i="115"/>
  <c r="R457" i="115"/>
  <c r="P457" i="115"/>
  <c r="AG457" i="115"/>
  <c r="M457" i="115"/>
  <c r="AD457" i="115"/>
  <c r="N457" i="115"/>
  <c r="AA457" i="115"/>
  <c r="X457" i="115"/>
  <c r="AC457" i="115"/>
  <c r="AE660" i="115"/>
  <c r="R660" i="115"/>
  <c r="AA660" i="115"/>
  <c r="AF660" i="115"/>
  <c r="I660" i="115"/>
  <c r="J660" i="115"/>
  <c r="H660" i="115"/>
  <c r="Q660" i="115"/>
  <c r="M660" i="115"/>
  <c r="N660" i="115"/>
  <c r="K660" i="115"/>
  <c r="AD660" i="115"/>
  <c r="AG660" i="115"/>
  <c r="X660" i="115"/>
  <c r="Z660" i="115"/>
  <c r="G660" i="115"/>
  <c r="L660" i="115"/>
  <c r="AB660" i="115"/>
  <c r="Y660" i="115"/>
  <c r="AC660" i="115"/>
  <c r="R532" i="115"/>
  <c r="P532" i="115"/>
  <c r="AG532" i="115"/>
  <c r="G532" i="115"/>
  <c r="AF532" i="115"/>
  <c r="J532" i="115"/>
  <c r="N532" i="115"/>
  <c r="AA532" i="115"/>
  <c r="I532" i="115"/>
  <c r="AB532" i="115"/>
  <c r="X532" i="115"/>
  <c r="K532" i="115"/>
  <c r="H532" i="115"/>
  <c r="Y532" i="115"/>
  <c r="Z532" i="115"/>
  <c r="Q532" i="115"/>
  <c r="AC532" i="115"/>
  <c r="M532" i="115"/>
  <c r="AD532" i="115"/>
  <c r="L532" i="115"/>
  <c r="I404" i="115"/>
  <c r="Z404" i="115"/>
  <c r="O404" i="115"/>
  <c r="Q404" i="115"/>
  <c r="R404" i="115"/>
  <c r="M404" i="115"/>
  <c r="AD404" i="115"/>
  <c r="P404" i="115"/>
  <c r="G404" i="115"/>
  <c r="AE404" i="115"/>
  <c r="AG404" i="115"/>
  <c r="AC404" i="115"/>
  <c r="Y404" i="115"/>
  <c r="X404" i="115"/>
  <c r="AB404" i="115"/>
  <c r="J404" i="115"/>
  <c r="K404" i="115"/>
  <c r="AF404" i="115"/>
  <c r="AA404" i="115"/>
  <c r="F404" i="115"/>
  <c r="AG607" i="115"/>
  <c r="AC607" i="115"/>
  <c r="AA607" i="115"/>
  <c r="K607" i="115"/>
  <c r="F607" i="115"/>
  <c r="X607" i="115"/>
  <c r="O607" i="115"/>
  <c r="J607" i="115"/>
  <c r="Z607" i="115"/>
  <c r="P607" i="115"/>
  <c r="N607" i="115"/>
  <c r="AE607" i="115"/>
  <c r="R607" i="115"/>
  <c r="H607" i="115"/>
  <c r="AB607" i="115"/>
  <c r="Y607" i="115"/>
  <c r="Q607" i="115"/>
  <c r="AF607" i="115"/>
  <c r="AD607" i="115"/>
  <c r="L607" i="115"/>
  <c r="M479" i="115"/>
  <c r="O479" i="115"/>
  <c r="I479" i="115"/>
  <c r="AF479" i="115"/>
  <c r="P479" i="115"/>
  <c r="AB479" i="115"/>
  <c r="Z479" i="115"/>
  <c r="R479" i="115"/>
  <c r="AC479" i="115"/>
  <c r="AA479" i="115"/>
  <c r="F479" i="115"/>
  <c r="N479" i="115"/>
  <c r="AD479" i="115"/>
  <c r="G479" i="115"/>
  <c r="Q479" i="115"/>
  <c r="J479" i="115"/>
  <c r="H479" i="115"/>
  <c r="AE479" i="115"/>
  <c r="X479" i="115"/>
  <c r="Y479" i="115"/>
  <c r="K479" i="115"/>
  <c r="AG682" i="115"/>
  <c r="J682" i="115"/>
  <c r="Q682" i="115"/>
  <c r="Z682" i="115"/>
  <c r="N682" i="115"/>
  <c r="I682" i="115"/>
  <c r="O682" i="115"/>
  <c r="H682" i="115"/>
  <c r="L682" i="115"/>
  <c r="P682" i="115"/>
  <c r="M682" i="115"/>
  <c r="K682" i="115"/>
  <c r="Y682" i="115"/>
  <c r="X682" i="115"/>
  <c r="F682" i="115"/>
  <c r="AE682" i="115"/>
  <c r="AA682" i="115"/>
  <c r="AF682" i="115"/>
  <c r="AB682" i="115"/>
  <c r="R682" i="115"/>
  <c r="Q554" i="115"/>
  <c r="F554" i="115"/>
  <c r="AG554" i="115"/>
  <c r="H554" i="115"/>
  <c r="Y554" i="115"/>
  <c r="R554" i="115"/>
  <c r="AB554" i="115"/>
  <c r="AF554" i="115"/>
  <c r="Z554" i="115"/>
  <c r="O554" i="115"/>
  <c r="AE554" i="115"/>
  <c r="I554" i="115"/>
  <c r="H426" i="115"/>
  <c r="M426" i="115"/>
  <c r="I426" i="115"/>
  <c r="AF426" i="115"/>
  <c r="AB426" i="115"/>
  <c r="P426" i="115"/>
  <c r="K426" i="115"/>
  <c r="G426" i="115"/>
  <c r="AE426" i="115"/>
  <c r="J426" i="115"/>
  <c r="O426" i="115"/>
  <c r="Y426" i="115"/>
  <c r="F426" i="115"/>
  <c r="L426" i="115"/>
  <c r="AC426" i="115"/>
  <c r="AD426" i="115"/>
  <c r="X426" i="115"/>
  <c r="AG426" i="115"/>
  <c r="AA426" i="115"/>
  <c r="Z426" i="115"/>
  <c r="X281" i="115"/>
  <c r="AC281" i="115"/>
  <c r="Z281" i="115"/>
  <c r="O281" i="115"/>
  <c r="AB281" i="115"/>
  <c r="P281" i="115"/>
  <c r="F281" i="115"/>
  <c r="Q281" i="115"/>
  <c r="N281" i="115"/>
  <c r="H281" i="115"/>
  <c r="AG281" i="115"/>
  <c r="I281" i="115"/>
  <c r="M281" i="115"/>
  <c r="R281" i="115"/>
  <c r="AD281" i="115"/>
  <c r="AE281" i="115"/>
  <c r="G281" i="115"/>
  <c r="AY37" i="115"/>
  <c r="BM37" i="115"/>
  <c r="J37" i="115"/>
  <c r="BE37" i="115"/>
  <c r="BL37" i="115"/>
  <c r="L37" i="115"/>
  <c r="BF37" i="115"/>
  <c r="BA37" i="115"/>
  <c r="AW37" i="115"/>
  <c r="BI37" i="115"/>
  <c r="BN37" i="115"/>
  <c r="AV37" i="115"/>
  <c r="AX37" i="115"/>
  <c r="BG37" i="115"/>
  <c r="AU37" i="115"/>
  <c r="BJ37" i="115"/>
  <c r="BK37" i="115"/>
  <c r="BH37" i="115"/>
  <c r="BB37" i="115"/>
  <c r="BC37" i="115"/>
  <c r="BO37" i="115"/>
  <c r="AP120" i="115"/>
  <c r="AI120" i="115"/>
  <c r="AQ120" i="115"/>
  <c r="AL120" i="115"/>
  <c r="AR120" i="115"/>
  <c r="AO120" i="115"/>
  <c r="AK120" i="115"/>
  <c r="J120" i="115"/>
  <c r="AN120" i="115"/>
  <c r="L120" i="115"/>
  <c r="AP203" i="115"/>
  <c r="AR203" i="115"/>
  <c r="AQ203" i="115"/>
  <c r="AO203" i="115"/>
  <c r="AK203" i="115"/>
  <c r="I203" i="115"/>
  <c r="AL203" i="115"/>
  <c r="AN203" i="115"/>
  <c r="AM203" i="115"/>
  <c r="J203" i="115"/>
  <c r="L203" i="115"/>
  <c r="AI203" i="115"/>
  <c r="AJ203" i="115"/>
  <c r="AT106" i="115"/>
  <c r="AL106" i="115"/>
  <c r="AM106" i="115"/>
  <c r="J106" i="115"/>
  <c r="AX106" i="115"/>
  <c r="AI106" i="115"/>
  <c r="BB106" i="115"/>
  <c r="BC106" i="115"/>
  <c r="AZ106" i="115"/>
  <c r="L106" i="115"/>
  <c r="AR106" i="115"/>
  <c r="AN106" i="115"/>
  <c r="AO106" i="115"/>
  <c r="AU106" i="115"/>
  <c r="AP106" i="115"/>
  <c r="AQ106" i="115"/>
  <c r="AV106" i="115"/>
  <c r="AK106" i="115"/>
  <c r="AJ106" i="115"/>
  <c r="J523" i="115"/>
  <c r="K523" i="115"/>
  <c r="F523" i="115"/>
  <c r="L523" i="115"/>
  <c r="AF523" i="115"/>
  <c r="R523" i="115"/>
  <c r="AB523" i="115"/>
  <c r="O523" i="115"/>
  <c r="AE523" i="115"/>
  <c r="N523" i="115"/>
  <c r="AA523" i="115"/>
  <c r="AG523" i="115"/>
  <c r="AC523" i="115"/>
  <c r="M523" i="115"/>
  <c r="H523" i="115"/>
  <c r="X523" i="115"/>
  <c r="AD523" i="115"/>
  <c r="Y523" i="115"/>
  <c r="I523" i="115"/>
  <c r="P523" i="115"/>
  <c r="Z523" i="115"/>
  <c r="Q379" i="115"/>
  <c r="AD379" i="115"/>
  <c r="G379" i="115"/>
  <c r="Y379" i="115"/>
  <c r="X379" i="115"/>
  <c r="N379" i="115"/>
  <c r="AF379" i="115"/>
  <c r="K379" i="115"/>
  <c r="R379" i="115"/>
  <c r="I379" i="115"/>
  <c r="J379" i="115"/>
  <c r="O379" i="115"/>
  <c r="AB379" i="115"/>
  <c r="H379" i="115"/>
  <c r="AC379" i="115"/>
  <c r="F379" i="115"/>
  <c r="Z379" i="115"/>
  <c r="AE379" i="115"/>
  <c r="M379" i="115"/>
  <c r="P379" i="115"/>
  <c r="L379" i="115"/>
  <c r="Z582" i="115"/>
  <c r="AF582" i="115"/>
  <c r="AG582" i="115"/>
  <c r="Y582" i="115"/>
  <c r="K582" i="115"/>
  <c r="G582" i="115"/>
  <c r="H582" i="115"/>
  <c r="X582" i="115"/>
  <c r="R582" i="115"/>
  <c r="AB582" i="115"/>
  <c r="L582" i="115"/>
  <c r="M582" i="115"/>
  <c r="P582" i="115"/>
  <c r="F582" i="115"/>
  <c r="J582" i="115"/>
  <c r="I582" i="115"/>
  <c r="AD582" i="115"/>
  <c r="Q582" i="115"/>
  <c r="AE582" i="115"/>
  <c r="O582" i="115"/>
  <c r="H454" i="115"/>
  <c r="Z454" i="115"/>
  <c r="AG454" i="115"/>
  <c r="AF454" i="115"/>
  <c r="AD454" i="115"/>
  <c r="L454" i="115"/>
  <c r="J454" i="115"/>
  <c r="Y454" i="115"/>
  <c r="K454" i="115"/>
  <c r="O454" i="115"/>
  <c r="F454" i="115"/>
  <c r="R454" i="115"/>
  <c r="X454" i="115"/>
  <c r="P454" i="115"/>
  <c r="Q454" i="115"/>
  <c r="AE454" i="115"/>
  <c r="I454" i="115"/>
  <c r="AC454" i="115"/>
  <c r="M454" i="115"/>
  <c r="AA454" i="115"/>
  <c r="AF317" i="115"/>
  <c r="H317" i="115"/>
  <c r="G317" i="115"/>
  <c r="AG317" i="115"/>
  <c r="AD317" i="115"/>
  <c r="M317" i="115"/>
  <c r="L317" i="115"/>
  <c r="F317" i="115"/>
  <c r="K317" i="115"/>
  <c r="P317" i="115"/>
  <c r="Z317" i="115"/>
  <c r="AB317" i="115"/>
  <c r="N317" i="115"/>
  <c r="I317" i="115"/>
  <c r="Y317" i="115"/>
  <c r="AE317" i="115"/>
  <c r="AA317" i="115"/>
  <c r="O317" i="115"/>
  <c r="Q317" i="115"/>
  <c r="J317" i="115"/>
  <c r="AQ93" i="115"/>
  <c r="AO93" i="115"/>
  <c r="AR93" i="115"/>
  <c r="BC93" i="115"/>
  <c r="AW93" i="115"/>
  <c r="AX93" i="115"/>
  <c r="AL93" i="115"/>
  <c r="AN93" i="115"/>
  <c r="AI93" i="115"/>
  <c r="L93" i="115"/>
  <c r="AV93" i="115"/>
  <c r="BA93" i="115"/>
  <c r="AZ93" i="115"/>
  <c r="AP93" i="115"/>
  <c r="AK93" i="115"/>
  <c r="AY93" i="115"/>
  <c r="J93" i="115"/>
  <c r="AM93" i="115"/>
  <c r="AT93" i="115"/>
  <c r="L176" i="115"/>
  <c r="AN176" i="115"/>
  <c r="AQ176" i="115"/>
  <c r="AJ176" i="115"/>
  <c r="P176" i="115"/>
  <c r="AR176" i="115"/>
  <c r="AK176" i="115"/>
  <c r="AP176" i="115"/>
  <c r="J176" i="115"/>
  <c r="I176" i="115"/>
  <c r="AI176" i="115"/>
  <c r="AO176" i="115"/>
  <c r="AL176" i="115"/>
  <c r="P259" i="115"/>
  <c r="L259" i="115"/>
  <c r="I259" i="115"/>
  <c r="P218" i="115"/>
  <c r="I218" i="115"/>
  <c r="L218" i="115"/>
  <c r="L597" i="115"/>
  <c r="AA597" i="115"/>
  <c r="G597" i="115"/>
  <c r="M597" i="115"/>
  <c r="X597" i="115"/>
  <c r="P597" i="115"/>
  <c r="Y597" i="115"/>
  <c r="AD597" i="115"/>
  <c r="K597" i="115"/>
  <c r="F597" i="115"/>
  <c r="I597" i="115"/>
  <c r="AC597" i="115"/>
  <c r="AB597" i="115"/>
  <c r="Q597" i="115"/>
  <c r="R597" i="115"/>
  <c r="N597" i="115"/>
  <c r="H597" i="115"/>
  <c r="AG469" i="115"/>
  <c r="N469" i="115"/>
  <c r="K469" i="115"/>
  <c r="AA469" i="115"/>
  <c r="X469" i="115"/>
  <c r="AE469" i="115"/>
  <c r="AB469" i="115"/>
  <c r="AC469" i="115"/>
  <c r="AF469" i="115"/>
  <c r="R469" i="115"/>
  <c r="O469" i="115"/>
  <c r="Z469" i="115"/>
  <c r="G469" i="115"/>
  <c r="Y469" i="115"/>
  <c r="J469" i="115"/>
  <c r="AD469" i="115"/>
  <c r="Q469" i="115"/>
  <c r="I469" i="115"/>
  <c r="L469" i="115"/>
  <c r="M469" i="115"/>
  <c r="K672" i="115"/>
  <c r="Y672" i="115"/>
  <c r="AB672" i="115"/>
  <c r="O672" i="115"/>
  <c r="F672" i="115"/>
  <c r="Q672" i="115"/>
  <c r="N672" i="115"/>
  <c r="X672" i="115"/>
  <c r="Z672" i="115"/>
  <c r="P672" i="115"/>
  <c r="AE672" i="115"/>
  <c r="M672" i="115"/>
  <c r="J672" i="115"/>
  <c r="AF672" i="115"/>
  <c r="G672" i="115"/>
  <c r="AA672" i="115"/>
  <c r="AG672" i="115"/>
  <c r="AD672" i="115"/>
  <c r="L672" i="115"/>
  <c r="R672" i="115"/>
  <c r="AC672" i="115"/>
  <c r="AG528" i="115"/>
  <c r="AF528" i="115"/>
  <c r="Y528" i="115"/>
  <c r="AD528" i="115"/>
  <c r="L528" i="115"/>
  <c r="P528" i="115"/>
  <c r="AA528" i="115"/>
  <c r="H528" i="115"/>
  <c r="G528" i="115"/>
  <c r="X528" i="115"/>
  <c r="AC528" i="115"/>
  <c r="AE528" i="115"/>
  <c r="J528" i="115"/>
  <c r="Z528" i="115"/>
  <c r="AB528" i="115"/>
  <c r="I528" i="115"/>
  <c r="M528" i="115"/>
  <c r="AA384" i="115"/>
  <c r="Q384" i="115"/>
  <c r="AB384" i="115"/>
  <c r="AF384" i="115"/>
  <c r="AG384" i="115"/>
  <c r="AE384" i="115"/>
  <c r="X384" i="115"/>
  <c r="H384" i="115"/>
  <c r="J384" i="115"/>
  <c r="F384" i="115"/>
  <c r="G384" i="115"/>
  <c r="Y384" i="115"/>
  <c r="R384" i="115"/>
  <c r="O384" i="115"/>
  <c r="AC384" i="115"/>
  <c r="K384" i="115"/>
  <c r="M384" i="115"/>
  <c r="F507" i="115"/>
  <c r="Q507" i="115"/>
  <c r="X507" i="115"/>
  <c r="AD507" i="115"/>
  <c r="H507" i="115"/>
  <c r="I507" i="115"/>
  <c r="K507" i="115"/>
  <c r="P507" i="115"/>
  <c r="M507" i="115"/>
  <c r="AB507" i="115"/>
  <c r="J507" i="115"/>
  <c r="Y507" i="115"/>
  <c r="R507" i="115"/>
  <c r="G507" i="115"/>
  <c r="AF507" i="115"/>
  <c r="AE507" i="115"/>
  <c r="Z507" i="115"/>
  <c r="L507" i="115"/>
  <c r="N507" i="115"/>
  <c r="AG507" i="115"/>
  <c r="AE657" i="115"/>
  <c r="L657" i="115"/>
  <c r="X657" i="115"/>
  <c r="G657" i="115"/>
  <c r="P657" i="115"/>
  <c r="M657" i="115"/>
  <c r="AG657" i="115"/>
  <c r="AF657" i="115"/>
  <c r="AB657" i="115"/>
  <c r="R657" i="115"/>
  <c r="J657" i="115"/>
  <c r="AD657" i="115"/>
  <c r="F657" i="115"/>
  <c r="AA657" i="115"/>
  <c r="Q657" i="115"/>
  <c r="K657" i="115"/>
  <c r="H657" i="115"/>
  <c r="AC657" i="115"/>
  <c r="Y657" i="115"/>
  <c r="Z657" i="115"/>
  <c r="AC529" i="115"/>
  <c r="AA529" i="115"/>
  <c r="X529" i="115"/>
  <c r="J529" i="115"/>
  <c r="L529" i="115"/>
  <c r="Y529" i="115"/>
  <c r="AB529" i="115"/>
  <c r="H529" i="115"/>
  <c r="AF529" i="115"/>
  <c r="Q529" i="115"/>
  <c r="G529" i="115"/>
  <c r="O529" i="115"/>
  <c r="AD529" i="115"/>
  <c r="M529" i="115"/>
  <c r="N529" i="115"/>
  <c r="R529" i="115"/>
  <c r="F529" i="115"/>
  <c r="AE529" i="115"/>
  <c r="AG529" i="115"/>
  <c r="K529" i="115"/>
  <c r="Z529" i="115"/>
  <c r="P401" i="115"/>
  <c r="H401" i="115"/>
  <c r="O401" i="115"/>
  <c r="Q401" i="115"/>
  <c r="X401" i="115"/>
  <c r="K401" i="115"/>
  <c r="Y401" i="115"/>
  <c r="AG401" i="115"/>
  <c r="AA401" i="115"/>
  <c r="I401" i="115"/>
  <c r="F401" i="115"/>
  <c r="AD401" i="115"/>
  <c r="Z401" i="115"/>
  <c r="AC401" i="115"/>
  <c r="J401" i="115"/>
  <c r="G401" i="115"/>
  <c r="AB401" i="115"/>
  <c r="AE401" i="115"/>
  <c r="L401" i="115"/>
  <c r="AF401" i="115"/>
  <c r="AB604" i="115"/>
  <c r="Y604" i="115"/>
  <c r="N604" i="115"/>
  <c r="K604" i="115"/>
  <c r="AF604" i="115"/>
  <c r="AA604" i="115"/>
  <c r="P604" i="115"/>
  <c r="Z604" i="115"/>
  <c r="J604" i="115"/>
  <c r="L604" i="115"/>
  <c r="H604" i="115"/>
  <c r="O604" i="115"/>
  <c r="AG604" i="115"/>
  <c r="Q604" i="115"/>
  <c r="G604" i="115"/>
  <c r="X604" i="115"/>
  <c r="I604" i="115"/>
  <c r="AC604" i="115"/>
  <c r="M604" i="115"/>
  <c r="AE604" i="115"/>
  <c r="F476" i="115"/>
  <c r="X476" i="115"/>
  <c r="AC476" i="115"/>
  <c r="M476" i="115"/>
  <c r="N476" i="115"/>
  <c r="K476" i="115"/>
  <c r="R476" i="115"/>
  <c r="Q476" i="115"/>
  <c r="AF476" i="115"/>
  <c r="Z476" i="115"/>
  <c r="P476" i="115"/>
  <c r="O476" i="115"/>
  <c r="L476" i="115"/>
  <c r="H476" i="115"/>
  <c r="G476" i="115"/>
  <c r="AA476" i="115"/>
  <c r="AB476" i="115"/>
  <c r="I476" i="115"/>
  <c r="AE476" i="115"/>
  <c r="J476" i="115"/>
  <c r="M679" i="115"/>
  <c r="AA679" i="115"/>
  <c r="P679" i="115"/>
  <c r="J679" i="115"/>
  <c r="Y679" i="115"/>
  <c r="I679" i="115"/>
  <c r="R679" i="115"/>
  <c r="Q679" i="115"/>
  <c r="AG679" i="115"/>
  <c r="Z679" i="115"/>
  <c r="N679" i="115"/>
  <c r="H679" i="115"/>
  <c r="AB679" i="115"/>
  <c r="AE679" i="115"/>
  <c r="K679" i="115"/>
  <c r="O679" i="115"/>
  <c r="AF679" i="115"/>
  <c r="AC679" i="115"/>
  <c r="AD679" i="115"/>
  <c r="L679" i="115"/>
  <c r="AE551" i="115"/>
  <c r="AG551" i="115"/>
  <c r="AA551" i="115"/>
  <c r="F551" i="115"/>
  <c r="M551" i="115"/>
  <c r="O551" i="115"/>
  <c r="AD551" i="115"/>
  <c r="R551" i="115"/>
  <c r="AC551" i="115"/>
  <c r="L551" i="115"/>
  <c r="H551" i="115"/>
  <c r="J551" i="115"/>
  <c r="X551" i="115"/>
  <c r="Y551" i="115"/>
  <c r="Q551" i="115"/>
  <c r="I551" i="115"/>
  <c r="G551" i="115"/>
  <c r="P551" i="115"/>
  <c r="Z551" i="115"/>
  <c r="K551" i="115"/>
  <c r="Q423" i="115"/>
  <c r="AC423" i="115"/>
  <c r="J423" i="115"/>
  <c r="Y423" i="115"/>
  <c r="X423" i="115"/>
  <c r="F423" i="115"/>
  <c r="AG423" i="115"/>
  <c r="AF423" i="115"/>
  <c r="AD423" i="115"/>
  <c r="N423" i="115"/>
  <c r="P423" i="115"/>
  <c r="H423" i="115"/>
  <c r="Z423" i="115"/>
  <c r="AA423" i="115"/>
  <c r="AE423" i="115"/>
  <c r="M423" i="115"/>
  <c r="G423" i="115"/>
  <c r="I423" i="115"/>
  <c r="K423" i="115"/>
  <c r="R423" i="115"/>
  <c r="L423" i="115"/>
  <c r="AE626" i="115"/>
  <c r="Q626" i="115"/>
  <c r="P626" i="115"/>
  <c r="R626" i="115"/>
  <c r="X626" i="115"/>
  <c r="F626" i="115"/>
  <c r="AF626" i="115"/>
  <c r="Z626" i="115"/>
  <c r="AC626" i="115"/>
  <c r="M626" i="115"/>
  <c r="AB626" i="115"/>
  <c r="K626" i="115"/>
  <c r="I626" i="115"/>
  <c r="AA626" i="115"/>
  <c r="J626" i="115"/>
  <c r="L626" i="115"/>
  <c r="O626" i="115"/>
  <c r="AG626" i="115"/>
  <c r="G626" i="115"/>
  <c r="N626" i="115"/>
  <c r="Y626" i="115"/>
  <c r="Y498" i="115"/>
  <c r="P498" i="115"/>
  <c r="H498" i="115"/>
  <c r="L498" i="115"/>
  <c r="J498" i="115"/>
  <c r="N498" i="115"/>
  <c r="Z498" i="115"/>
  <c r="Q498" i="115"/>
  <c r="R498" i="115"/>
  <c r="G498" i="115"/>
  <c r="AA498" i="115"/>
  <c r="AC498" i="115"/>
  <c r="AE498" i="115"/>
  <c r="AB498" i="115"/>
  <c r="AF498" i="115"/>
  <c r="M498" i="115"/>
  <c r="AD498" i="115"/>
  <c r="I498" i="115"/>
  <c r="O498" i="115"/>
  <c r="F498" i="115"/>
  <c r="X498" i="115"/>
  <c r="AA370" i="115"/>
  <c r="AB370" i="115"/>
  <c r="AE370" i="115"/>
  <c r="G370" i="115"/>
  <c r="P370" i="115"/>
  <c r="Q370" i="115"/>
  <c r="R370" i="115"/>
  <c r="AC370" i="115"/>
  <c r="AF370" i="115"/>
  <c r="M370" i="115"/>
  <c r="AD370" i="115"/>
  <c r="Y370" i="115"/>
  <c r="X370" i="115"/>
  <c r="N370" i="115"/>
  <c r="O370" i="115"/>
  <c r="H370" i="115"/>
  <c r="J370" i="115"/>
  <c r="Z370" i="115"/>
  <c r="I370" i="115"/>
  <c r="AG370" i="115"/>
  <c r="AR181" i="115"/>
  <c r="P181" i="115"/>
  <c r="AJ181" i="115"/>
  <c r="AO181" i="115"/>
  <c r="AP181" i="115"/>
  <c r="J181" i="115"/>
  <c r="AL181" i="115"/>
  <c r="AK181" i="115"/>
  <c r="AM181" i="115"/>
  <c r="L181" i="115"/>
  <c r="AN181" i="115"/>
  <c r="AI181" i="115"/>
  <c r="AQ181" i="115"/>
  <c r="I181" i="115"/>
  <c r="I264" i="115"/>
  <c r="J264" i="115"/>
  <c r="P264" i="115"/>
  <c r="L264" i="115"/>
  <c r="X347" i="115"/>
  <c r="AG347" i="115"/>
  <c r="I347" i="115"/>
  <c r="O347" i="115"/>
  <c r="Q347" i="115"/>
  <c r="P347" i="115"/>
  <c r="K347" i="115"/>
  <c r="AE347" i="115"/>
  <c r="AA347" i="115"/>
  <c r="M347" i="115"/>
  <c r="AF347" i="115"/>
  <c r="AC347" i="115"/>
  <c r="G347" i="115"/>
  <c r="J347" i="115"/>
  <c r="N347" i="115"/>
  <c r="R347" i="115"/>
  <c r="F347" i="115"/>
  <c r="Z347" i="115"/>
  <c r="H347" i="115"/>
  <c r="AB347" i="115"/>
  <c r="L347" i="115"/>
  <c r="P321" i="115"/>
  <c r="Z321" i="115"/>
  <c r="G321" i="115"/>
  <c r="AC321" i="115"/>
  <c r="AG321" i="115"/>
  <c r="Q321" i="115"/>
  <c r="AD321" i="115"/>
  <c r="O321" i="115"/>
  <c r="L321" i="115"/>
  <c r="AE321" i="115"/>
  <c r="R321" i="115"/>
  <c r="N321" i="115"/>
  <c r="Y321" i="115"/>
  <c r="AF321" i="115"/>
  <c r="X321" i="115"/>
  <c r="AB321" i="115"/>
  <c r="J321" i="115"/>
  <c r="I321" i="115"/>
  <c r="F321" i="115"/>
  <c r="K321" i="115"/>
  <c r="H321" i="115"/>
  <c r="AO193" i="115"/>
  <c r="AR193" i="115"/>
  <c r="AX65" i="115"/>
  <c r="J65" i="115"/>
  <c r="AY65" i="115"/>
  <c r="AT65" i="115"/>
  <c r="AZ65" i="115"/>
  <c r="AL65" i="115"/>
  <c r="L65" i="115"/>
  <c r="AN65" i="115"/>
  <c r="BB65" i="115"/>
  <c r="AO65" i="115"/>
  <c r="AV65" i="115"/>
  <c r="AI65" i="115"/>
  <c r="AM65" i="115"/>
  <c r="AU65" i="115"/>
  <c r="BC65" i="115"/>
  <c r="AW65" i="115"/>
  <c r="AJ65" i="115"/>
  <c r="AR65" i="115"/>
  <c r="AP65" i="115"/>
  <c r="R276" i="115"/>
  <c r="AA276" i="115"/>
  <c r="Z276" i="115"/>
  <c r="J276" i="115"/>
  <c r="AE276" i="115"/>
  <c r="L276" i="115"/>
  <c r="AD276" i="115"/>
  <c r="X276" i="115"/>
  <c r="AG276" i="115"/>
  <c r="K276" i="115"/>
  <c r="M276" i="115"/>
  <c r="P276" i="115"/>
  <c r="H276" i="115"/>
  <c r="AF276" i="115"/>
  <c r="AC276" i="115"/>
  <c r="G276" i="115"/>
  <c r="Q276" i="115"/>
  <c r="F276" i="115"/>
  <c r="N276" i="115"/>
  <c r="Y276" i="115"/>
  <c r="P148" i="115"/>
  <c r="AQ148" i="115"/>
  <c r="AI148" i="115"/>
  <c r="I148" i="115"/>
  <c r="J148" i="115"/>
  <c r="AM148" i="115"/>
  <c r="AR148" i="115"/>
  <c r="AJ148" i="115"/>
  <c r="AP148" i="115"/>
  <c r="AN148" i="115"/>
  <c r="AO148" i="115"/>
  <c r="AK148" i="115"/>
  <c r="L148" i="115"/>
  <c r="BJ20" i="115"/>
  <c r="L20" i="115"/>
  <c r="BG20" i="115"/>
  <c r="BO20" i="115"/>
  <c r="BK20" i="115"/>
  <c r="BM20" i="115"/>
  <c r="BH20" i="115"/>
  <c r="J20" i="115"/>
  <c r="BF20" i="115"/>
  <c r="BL20" i="115"/>
  <c r="BE20" i="115"/>
  <c r="BN20" i="115"/>
  <c r="BP20" i="115"/>
  <c r="L231" i="115"/>
  <c r="I231" i="115"/>
  <c r="P231" i="115"/>
  <c r="J231" i="115"/>
  <c r="AX103" i="115"/>
  <c r="J103" i="115"/>
  <c r="BB103" i="115"/>
  <c r="AN103" i="115"/>
  <c r="L103" i="115"/>
  <c r="AP103" i="115"/>
  <c r="AY103" i="115"/>
  <c r="BA103" i="115"/>
  <c r="BC103" i="115"/>
  <c r="AJ103" i="115"/>
  <c r="AM103" i="115"/>
  <c r="AK103" i="115"/>
  <c r="AL103" i="115"/>
  <c r="AT103" i="115"/>
  <c r="AW103" i="115"/>
  <c r="AU103" i="115"/>
  <c r="AR103" i="115"/>
  <c r="AZ103" i="115"/>
  <c r="AI103" i="115"/>
  <c r="AV103" i="115"/>
  <c r="Y310" i="115"/>
  <c r="P310" i="115"/>
  <c r="O310" i="115"/>
  <c r="L310" i="115"/>
  <c r="AC310" i="115"/>
  <c r="N310" i="115"/>
  <c r="J310" i="115"/>
  <c r="AB310" i="115"/>
  <c r="AE310" i="115"/>
  <c r="G310" i="115"/>
  <c r="Q310" i="115"/>
  <c r="Z310" i="115"/>
  <c r="R310" i="115"/>
  <c r="AA310" i="115"/>
  <c r="F310" i="115"/>
  <c r="X310" i="115"/>
  <c r="H310" i="115"/>
  <c r="AF310" i="115"/>
  <c r="AG310" i="115"/>
  <c r="K310" i="115"/>
  <c r="AM182" i="115"/>
  <c r="AO182" i="115"/>
  <c r="AR182" i="115"/>
  <c r="AP182" i="115"/>
  <c r="AK182" i="115"/>
  <c r="P182" i="115"/>
  <c r="AN182" i="115"/>
  <c r="AQ182" i="115"/>
  <c r="J182" i="115"/>
  <c r="L182" i="115"/>
  <c r="AL182" i="115"/>
  <c r="I182" i="115"/>
  <c r="AT54" i="115"/>
  <c r="AY54" i="115"/>
  <c r="BF54" i="115"/>
  <c r="J54" i="115"/>
  <c r="BA54" i="115"/>
  <c r="AU54" i="115"/>
  <c r="AI54" i="115"/>
  <c r="BG54" i="115"/>
  <c r="AW54" i="115"/>
  <c r="BC54" i="115"/>
  <c r="AR54" i="115"/>
  <c r="BM54" i="115"/>
  <c r="L54" i="115"/>
  <c r="AX54" i="115"/>
  <c r="BN54" i="115"/>
  <c r="BB54" i="115"/>
  <c r="BE54" i="115"/>
  <c r="BH54" i="115"/>
  <c r="BK54" i="115"/>
  <c r="BJ54" i="115"/>
  <c r="BI54" i="115"/>
  <c r="AL54" i="115"/>
  <c r="BO54" i="115"/>
  <c r="AM54" i="115"/>
  <c r="BP54" i="115"/>
  <c r="AV54" i="115"/>
  <c r="AK54" i="115"/>
  <c r="AP54" i="115"/>
  <c r="AZ54" i="115"/>
  <c r="AN54" i="115"/>
  <c r="BC35" i="115"/>
  <c r="BK35" i="115"/>
  <c r="L35" i="115"/>
  <c r="J35" i="115"/>
  <c r="BH35" i="115"/>
  <c r="AT35" i="115"/>
  <c r="BM35" i="115"/>
  <c r="BO35" i="115"/>
  <c r="BA35" i="115"/>
  <c r="BN35" i="115"/>
  <c r="BB35" i="115"/>
  <c r="AV35" i="115"/>
  <c r="AW35" i="115"/>
  <c r="BP35" i="115"/>
  <c r="AZ35" i="115"/>
  <c r="BE35" i="115"/>
  <c r="BG35" i="115"/>
  <c r="AX35" i="115"/>
  <c r="BJ35" i="115"/>
  <c r="BI35" i="115"/>
  <c r="BL35" i="115"/>
  <c r="J242" i="115"/>
  <c r="L242" i="115"/>
  <c r="P242" i="115"/>
  <c r="I233" i="115"/>
  <c r="L233" i="115"/>
  <c r="AK105" i="115"/>
  <c r="AQ105" i="115"/>
  <c r="AX105" i="115"/>
  <c r="AI105" i="115"/>
  <c r="AT105" i="115"/>
  <c r="AP105" i="115"/>
  <c r="BA105" i="115"/>
  <c r="AV105" i="115"/>
  <c r="AM105" i="115"/>
  <c r="AZ105" i="115"/>
  <c r="AR105" i="115"/>
  <c r="AY105" i="115"/>
  <c r="AN105" i="115"/>
  <c r="AL105" i="115"/>
  <c r="J105" i="115"/>
  <c r="AW105" i="115"/>
  <c r="AA316" i="115"/>
  <c r="K316" i="115"/>
  <c r="Y316" i="115"/>
  <c r="Q316" i="115"/>
  <c r="L316" i="115"/>
  <c r="AE316" i="115"/>
  <c r="AF316" i="115"/>
  <c r="G316" i="115"/>
  <c r="M316" i="115"/>
  <c r="AD316" i="115"/>
  <c r="N316" i="115"/>
  <c r="P316" i="115"/>
  <c r="AG316" i="115"/>
  <c r="H316" i="115"/>
  <c r="Z316" i="115"/>
  <c r="X316" i="115"/>
  <c r="J316" i="115"/>
  <c r="I316" i="115"/>
  <c r="P188" i="115"/>
  <c r="J188" i="115"/>
  <c r="AM188" i="115"/>
  <c r="AN188" i="115"/>
  <c r="AJ188" i="115"/>
  <c r="AP188" i="115"/>
  <c r="I188" i="115"/>
  <c r="AR188" i="115"/>
  <c r="AI188" i="115"/>
  <c r="AK188" i="115"/>
  <c r="AQ188" i="115"/>
  <c r="BB60" i="115"/>
  <c r="BC60" i="115"/>
  <c r="AU60" i="115"/>
  <c r="AP60" i="115"/>
  <c r="AO60" i="115"/>
  <c r="AT60" i="115"/>
  <c r="AL60" i="115"/>
  <c r="AI60" i="115"/>
  <c r="AX60" i="115"/>
  <c r="L60" i="115"/>
  <c r="AJ60" i="115"/>
  <c r="AM60" i="115"/>
  <c r="AQ60" i="115"/>
  <c r="AK60" i="115"/>
  <c r="AV60" i="115"/>
  <c r="J60" i="115"/>
  <c r="AM143" i="115"/>
  <c r="AJ143" i="115"/>
  <c r="AO143" i="115"/>
  <c r="AR143" i="115"/>
  <c r="I143" i="115"/>
  <c r="L143" i="115"/>
  <c r="AP143" i="115"/>
  <c r="J143" i="115"/>
  <c r="AQ143" i="115"/>
  <c r="P143" i="115"/>
  <c r="AL143" i="115"/>
  <c r="R350" i="115"/>
  <c r="O350" i="115"/>
  <c r="G350" i="115"/>
  <c r="N350" i="115"/>
  <c r="F350" i="115"/>
  <c r="K350" i="115"/>
  <c r="X350" i="115"/>
  <c r="AF350" i="115"/>
  <c r="M350" i="115"/>
  <c r="L350" i="115"/>
  <c r="AE350" i="115"/>
  <c r="J350" i="115"/>
  <c r="Y350" i="115"/>
  <c r="AA350" i="115"/>
  <c r="AG350" i="115"/>
  <c r="AB350" i="115"/>
  <c r="I350" i="115"/>
  <c r="Q350" i="115"/>
  <c r="P350" i="115"/>
  <c r="H350" i="115"/>
  <c r="L222" i="115"/>
  <c r="I222" i="115"/>
  <c r="J222" i="115"/>
  <c r="P222" i="115"/>
  <c r="AK94" i="115"/>
  <c r="AL94" i="115"/>
  <c r="AV94" i="115"/>
  <c r="L94" i="115"/>
  <c r="AX94" i="115"/>
  <c r="AP94" i="115"/>
  <c r="AN94" i="115"/>
  <c r="AT94" i="115"/>
  <c r="AZ94" i="115"/>
  <c r="AW94" i="115"/>
  <c r="AR94" i="115"/>
  <c r="J94" i="115"/>
  <c r="AQ94" i="115"/>
  <c r="AY94" i="115"/>
  <c r="AO94" i="115"/>
  <c r="AM94" i="115"/>
  <c r="BC94" i="115"/>
  <c r="BA94" i="115"/>
  <c r="AJ94" i="115"/>
  <c r="BB94" i="115"/>
  <c r="X525" i="115"/>
  <c r="I670" i="115"/>
  <c r="G554" i="115"/>
  <c r="AC675" i="115"/>
  <c r="AB454" i="115"/>
  <c r="AU93" i="115"/>
  <c r="AN192" i="115"/>
  <c r="AD476" i="115"/>
  <c r="I657" i="115"/>
  <c r="G682" i="115"/>
  <c r="AF551" i="115"/>
  <c r="AF675" i="115"/>
  <c r="N454" i="115"/>
  <c r="AJ93" i="115"/>
  <c r="AJ54" i="115"/>
  <c r="P529" i="115"/>
  <c r="AE275" i="115"/>
  <c r="O657" i="115"/>
  <c r="H626" i="115"/>
  <c r="AD682" i="115"/>
  <c r="N551" i="115"/>
  <c r="P660" i="115"/>
  <c r="F679" i="115"/>
  <c r="AD347" i="115"/>
  <c r="M675" i="115"/>
  <c r="BB93" i="115"/>
  <c r="Q426" i="115"/>
  <c r="Q429" i="115"/>
  <c r="AK65" i="115"/>
  <c r="J233" i="115"/>
  <c r="I529" i="115"/>
  <c r="N275" i="115"/>
  <c r="N657" i="115"/>
  <c r="AD626" i="115"/>
  <c r="AC682" i="115"/>
  <c r="AB423" i="115"/>
  <c r="F660" i="115"/>
  <c r="X679" i="115"/>
  <c r="Y347" i="115"/>
  <c r="AE532" i="115"/>
  <c r="R604" i="115"/>
  <c r="Q526" i="115"/>
  <c r="J526" i="115"/>
  <c r="AO97" i="115"/>
  <c r="AD436" i="115"/>
  <c r="Q358" i="115"/>
  <c r="I436" i="115"/>
  <c r="AZ101" i="115"/>
  <c r="K355" i="115"/>
  <c r="AE355" i="115"/>
  <c r="X355" i="115"/>
  <c r="BI25" i="115"/>
  <c r="AE502" i="115"/>
  <c r="Y502" i="115"/>
  <c r="AG502" i="115"/>
  <c r="AW102" i="115"/>
  <c r="AY102" i="115"/>
  <c r="AI102" i="115"/>
  <c r="O399" i="115"/>
  <c r="AB399" i="115"/>
  <c r="J399" i="115"/>
  <c r="L162" i="115"/>
  <c r="AN108" i="115"/>
  <c r="AR68" i="115"/>
  <c r="AQ68" i="115"/>
  <c r="AI68" i="115"/>
  <c r="P474" i="115"/>
  <c r="AE474" i="115"/>
  <c r="AB474" i="115"/>
  <c r="AA692" i="115"/>
  <c r="AC692" i="115"/>
  <c r="AE692" i="115"/>
  <c r="J505" i="115"/>
  <c r="Q505" i="115"/>
  <c r="Y505" i="115"/>
  <c r="K449" i="115"/>
  <c r="Q449" i="115"/>
  <c r="AC577" i="115"/>
  <c r="Y577" i="115"/>
  <c r="M577" i="115"/>
  <c r="K299" i="115"/>
  <c r="AF299" i="115"/>
  <c r="AN113" i="115"/>
  <c r="AQ113" i="115"/>
  <c r="AG619" i="115"/>
  <c r="AF619" i="115"/>
  <c r="Z619" i="115"/>
  <c r="L187" i="115"/>
  <c r="AZ45" i="115"/>
  <c r="BO45" i="115"/>
  <c r="AW45" i="115"/>
  <c r="AE427" i="115"/>
  <c r="N427" i="115"/>
  <c r="L349" i="115"/>
  <c r="AE349" i="115"/>
  <c r="G349" i="115"/>
  <c r="AG324" i="115"/>
  <c r="H324" i="115"/>
  <c r="X324" i="115"/>
  <c r="AA452" i="115"/>
  <c r="I452" i="115"/>
  <c r="AD452" i="115"/>
  <c r="H696" i="115"/>
  <c r="M696" i="115"/>
  <c r="Y696" i="115"/>
  <c r="AD587" i="115"/>
  <c r="M587" i="115"/>
  <c r="AB587" i="115"/>
  <c r="AF374" i="115"/>
  <c r="I374" i="115"/>
  <c r="J374" i="115"/>
  <c r="I381" i="115"/>
  <c r="AA381" i="115"/>
  <c r="Y448" i="115"/>
  <c r="AD448" i="115"/>
  <c r="Z448" i="115"/>
  <c r="M655" i="115"/>
  <c r="G655" i="115"/>
  <c r="I440" i="115"/>
  <c r="AG440" i="115"/>
  <c r="L440" i="115"/>
  <c r="AA290" i="115"/>
  <c r="AF290" i="115"/>
  <c r="L107" i="115"/>
  <c r="AK107" i="115"/>
  <c r="K517" i="115"/>
  <c r="AF517" i="115"/>
  <c r="N517" i="115"/>
  <c r="P691" i="115"/>
  <c r="N691" i="115"/>
  <c r="G691" i="115"/>
  <c r="AK63" i="115"/>
  <c r="AJ63" i="115"/>
  <c r="I319" i="115"/>
  <c r="AB319" i="115"/>
  <c r="AD319" i="115"/>
  <c r="J382" i="115"/>
  <c r="AD382" i="115"/>
  <c r="N382" i="115"/>
  <c r="X418" i="115"/>
  <c r="AB418" i="115"/>
  <c r="Z418" i="115"/>
  <c r="Z396" i="115"/>
  <c r="AB396" i="115"/>
  <c r="N396" i="115"/>
  <c r="F633" i="115"/>
  <c r="R633" i="115"/>
  <c r="AE633" i="115"/>
  <c r="O693" i="115"/>
  <c r="N693" i="115"/>
  <c r="P693" i="115"/>
  <c r="N652" i="115"/>
  <c r="I652" i="115"/>
  <c r="H652" i="115"/>
  <c r="AL153" i="115"/>
  <c r="J153" i="115"/>
  <c r="AK153" i="115"/>
  <c r="AL75" i="115"/>
  <c r="AI75" i="115"/>
  <c r="AO75" i="115"/>
  <c r="AO189" i="115"/>
  <c r="AR189" i="115"/>
  <c r="AN189" i="115"/>
  <c r="AQ189" i="115"/>
  <c r="Z602" i="115"/>
  <c r="Q602" i="115"/>
  <c r="K602" i="115"/>
  <c r="L236" i="115"/>
  <c r="I236" i="115"/>
  <c r="P552" i="115"/>
  <c r="L552" i="115"/>
  <c r="G552" i="115"/>
  <c r="AU32" i="115"/>
  <c r="BB32" i="115"/>
  <c r="BM32" i="115"/>
  <c r="Y345" i="115"/>
  <c r="P345" i="115"/>
  <c r="L345" i="115"/>
  <c r="O621" i="115"/>
  <c r="I621" i="115"/>
  <c r="M621" i="115"/>
  <c r="AI133" i="115"/>
  <c r="AP74" i="115"/>
  <c r="AZ74" i="115"/>
  <c r="AM74" i="115"/>
  <c r="L590" i="115"/>
  <c r="AE590" i="115"/>
  <c r="K590" i="115"/>
  <c r="N298" i="115"/>
  <c r="K298" i="115"/>
  <c r="I298" i="115"/>
  <c r="R527" i="115"/>
  <c r="H527" i="115"/>
  <c r="I241" i="115"/>
  <c r="L21" i="115"/>
  <c r="BK21" i="115"/>
  <c r="AC471" i="115"/>
  <c r="AF502" i="115"/>
  <c r="AJ102" i="115"/>
  <c r="AG692" i="115"/>
  <c r="L449" i="115"/>
  <c r="AO187" i="115"/>
  <c r="AV45" i="115"/>
  <c r="AX45" i="115"/>
  <c r="BN45" i="115"/>
  <c r="X427" i="115"/>
  <c r="Y427" i="115"/>
  <c r="AA427" i="115"/>
  <c r="N349" i="115"/>
  <c r="K349" i="115"/>
  <c r="Z349" i="115"/>
  <c r="J324" i="115"/>
  <c r="I324" i="115"/>
  <c r="AE324" i="115"/>
  <c r="AG452" i="115"/>
  <c r="O452" i="115"/>
  <c r="AC452" i="115"/>
  <c r="O696" i="115"/>
  <c r="Q696" i="115"/>
  <c r="J587" i="115"/>
  <c r="AE587" i="115"/>
  <c r="F587" i="115"/>
  <c r="Q374" i="115"/>
  <c r="O374" i="115"/>
  <c r="X374" i="115"/>
  <c r="AF381" i="115"/>
  <c r="AD381" i="115"/>
  <c r="R381" i="115"/>
  <c r="AG448" i="115"/>
  <c r="O448" i="115"/>
  <c r="R448" i="115"/>
  <c r="R655" i="115"/>
  <c r="Y655" i="115"/>
  <c r="AC655" i="115"/>
  <c r="K440" i="115"/>
  <c r="Y440" i="115"/>
  <c r="AE440" i="115"/>
  <c r="P290" i="115"/>
  <c r="I290" i="115"/>
  <c r="AE290" i="115"/>
  <c r="J107" i="115"/>
  <c r="AB517" i="115"/>
  <c r="H517" i="115"/>
  <c r="AG517" i="115"/>
  <c r="AC691" i="115"/>
  <c r="Q691" i="115"/>
  <c r="AA691" i="115"/>
  <c r="AI63" i="115"/>
  <c r="AM63" i="115"/>
  <c r="BC63" i="115"/>
  <c r="AG319" i="115"/>
  <c r="O319" i="115"/>
  <c r="P382" i="115"/>
  <c r="Y382" i="115"/>
  <c r="K382" i="115"/>
  <c r="K418" i="115"/>
  <c r="AC418" i="115"/>
  <c r="O418" i="115"/>
  <c r="AK151" i="115"/>
  <c r="AA396" i="115"/>
  <c r="X396" i="115"/>
  <c r="M396" i="115"/>
  <c r="P633" i="115"/>
  <c r="AD633" i="115"/>
  <c r="AA633" i="115"/>
  <c r="AG693" i="115"/>
  <c r="H693" i="115"/>
  <c r="F693" i="115"/>
  <c r="P652" i="115"/>
  <c r="AE652" i="115"/>
  <c r="M652" i="115"/>
  <c r="AI153" i="115"/>
  <c r="AR153" i="115"/>
  <c r="AV75" i="115"/>
  <c r="AR75" i="115"/>
  <c r="AN75" i="115"/>
  <c r="P189" i="115"/>
  <c r="AK189" i="115"/>
  <c r="G602" i="115"/>
  <c r="I602" i="115"/>
  <c r="X602" i="115"/>
  <c r="I552" i="115"/>
  <c r="AD552" i="115"/>
  <c r="Q552" i="115"/>
  <c r="L32" i="115"/>
  <c r="J32" i="115"/>
  <c r="BI32" i="115"/>
  <c r="I196" i="115"/>
  <c r="AN196" i="115"/>
  <c r="AA345" i="115"/>
  <c r="N345" i="115"/>
  <c r="K345" i="115"/>
  <c r="AE621" i="115"/>
  <c r="H621" i="115"/>
  <c r="J621" i="115"/>
  <c r="AN133" i="115"/>
  <c r="AU74" i="115"/>
  <c r="J74" i="115"/>
  <c r="BC74" i="115"/>
  <c r="M590" i="115"/>
  <c r="P590" i="115"/>
  <c r="AA590" i="115"/>
  <c r="M298" i="115"/>
  <c r="X298" i="115"/>
  <c r="AD298" i="115"/>
  <c r="L527" i="115"/>
  <c r="Q527" i="115"/>
  <c r="BO21" i="115"/>
  <c r="AG471" i="115"/>
  <c r="Z643" i="115"/>
  <c r="I643" i="115"/>
  <c r="AG643" i="115"/>
  <c r="BN51" i="115"/>
  <c r="BP51" i="115"/>
  <c r="G307" i="115"/>
  <c r="Z307" i="115"/>
  <c r="M307" i="115"/>
  <c r="K417" i="115"/>
  <c r="Q417" i="115"/>
  <c r="X417" i="115"/>
  <c r="M314" i="115"/>
  <c r="G314" i="115"/>
  <c r="AG360" i="115"/>
  <c r="X620" i="115"/>
  <c r="AE620" i="115"/>
  <c r="AG620" i="115"/>
  <c r="I439" i="115"/>
  <c r="AD439" i="115"/>
  <c r="P205" i="115"/>
  <c r="AN198" i="115"/>
  <c r="BF25" i="115"/>
  <c r="AF399" i="115"/>
  <c r="P162" i="115"/>
  <c r="AO108" i="115"/>
  <c r="AX68" i="115"/>
  <c r="I474" i="115"/>
  <c r="L692" i="115"/>
  <c r="AB299" i="115"/>
  <c r="J113" i="115"/>
  <c r="Q619" i="115"/>
  <c r="AA619" i="115"/>
  <c r="BE34" i="115"/>
  <c r="AB355" i="115"/>
  <c r="Z355" i="115"/>
  <c r="AF355" i="115"/>
  <c r="BO25" i="115"/>
  <c r="BJ25" i="115"/>
  <c r="Q502" i="115"/>
  <c r="O502" i="115"/>
  <c r="AC502" i="115"/>
  <c r="BB102" i="115"/>
  <c r="AM102" i="115"/>
  <c r="AV102" i="115"/>
  <c r="N399" i="115"/>
  <c r="AC399" i="115"/>
  <c r="M399" i="115"/>
  <c r="AM162" i="115"/>
  <c r="AJ162" i="115"/>
  <c r="AQ162" i="115"/>
  <c r="AL108" i="115"/>
  <c r="AJ108" i="115"/>
  <c r="AW68" i="115"/>
  <c r="AT68" i="115"/>
  <c r="AL68" i="115"/>
  <c r="F474" i="115"/>
  <c r="H474" i="115"/>
  <c r="Y692" i="115"/>
  <c r="H692" i="115"/>
  <c r="Z692" i="115"/>
  <c r="AA505" i="115"/>
  <c r="X505" i="115"/>
  <c r="AE449" i="115"/>
  <c r="AC449" i="115"/>
  <c r="G449" i="115"/>
  <c r="X577" i="115"/>
  <c r="Q577" i="115"/>
  <c r="AG577" i="115"/>
  <c r="Z299" i="115"/>
  <c r="AC299" i="115"/>
  <c r="G299" i="115"/>
  <c r="L113" i="115"/>
  <c r="AP113" i="115"/>
  <c r="I619" i="115"/>
  <c r="K619" i="115"/>
  <c r="AM187" i="115"/>
  <c r="J187" i="115"/>
  <c r="BM45" i="115"/>
  <c r="BB45" i="115"/>
  <c r="BL45" i="115"/>
  <c r="K427" i="115"/>
  <c r="AG427" i="115"/>
  <c r="J427" i="115"/>
  <c r="O349" i="115"/>
  <c r="P349" i="115"/>
  <c r="AA349" i="115"/>
  <c r="O324" i="115"/>
  <c r="R324" i="115"/>
  <c r="N324" i="115"/>
  <c r="Q452" i="115"/>
  <c r="N452" i="115"/>
  <c r="Y452" i="115"/>
  <c r="AG696" i="115"/>
  <c r="X696" i="115"/>
  <c r="R696" i="115"/>
  <c r="Z587" i="115"/>
  <c r="L587" i="115"/>
  <c r="P587" i="115"/>
  <c r="M374" i="115"/>
  <c r="N374" i="115"/>
  <c r="AD374" i="115"/>
  <c r="N381" i="115"/>
  <c r="K381" i="115"/>
  <c r="M381" i="115"/>
  <c r="Q448" i="115"/>
  <c r="AC448" i="115"/>
  <c r="G448" i="115"/>
  <c r="H655" i="115"/>
  <c r="AA655" i="115"/>
  <c r="AE655" i="115"/>
  <c r="O440" i="115"/>
  <c r="AC440" i="115"/>
  <c r="AD290" i="115"/>
  <c r="Y290" i="115"/>
  <c r="AC290" i="115"/>
  <c r="AI107" i="115"/>
  <c r="O517" i="115"/>
  <c r="P517" i="115"/>
  <c r="J517" i="115"/>
  <c r="F691" i="115"/>
  <c r="AB691" i="115"/>
  <c r="AD691" i="115"/>
  <c r="AL63" i="115"/>
  <c r="BA63" i="115"/>
  <c r="AW63" i="115"/>
  <c r="AF319" i="115"/>
  <c r="M319" i="115"/>
  <c r="AC319" i="115"/>
  <c r="H382" i="115"/>
  <c r="AC382" i="115"/>
  <c r="L382" i="115"/>
  <c r="AF418" i="115"/>
  <c r="I418" i="115"/>
  <c r="AE418" i="115"/>
  <c r="AP151" i="115"/>
  <c r="J151" i="115"/>
  <c r="O396" i="115"/>
  <c r="K396" i="115"/>
  <c r="Q396" i="115"/>
  <c r="L633" i="115"/>
  <c r="I633" i="115"/>
  <c r="AA693" i="115"/>
  <c r="AD693" i="115"/>
  <c r="J693" i="115"/>
  <c r="X652" i="115"/>
  <c r="AC652" i="115"/>
  <c r="O652" i="115"/>
  <c r="I153" i="115"/>
  <c r="J75" i="115"/>
  <c r="AT75" i="115"/>
  <c r="BC75" i="115"/>
  <c r="L189" i="115"/>
  <c r="AP189" i="115"/>
  <c r="M602" i="115"/>
  <c r="Y602" i="115"/>
  <c r="AC552" i="115"/>
  <c r="H552" i="115"/>
  <c r="R552" i="115"/>
  <c r="BG32" i="115"/>
  <c r="AW32" i="115"/>
  <c r="BH32" i="115"/>
  <c r="AO196" i="115"/>
  <c r="AK196" i="115"/>
  <c r="H345" i="115"/>
  <c r="Q345" i="115"/>
  <c r="I345" i="115"/>
  <c r="AA621" i="115"/>
  <c r="F621" i="115"/>
  <c r="AF621" i="115"/>
  <c r="AP133" i="115"/>
  <c r="L74" i="115"/>
  <c r="AI74" i="115"/>
  <c r="AW74" i="115"/>
  <c r="F590" i="115"/>
  <c r="I590" i="115"/>
  <c r="O298" i="115"/>
  <c r="Y298" i="115"/>
  <c r="AG298" i="115"/>
  <c r="O527" i="115"/>
  <c r="P527" i="115"/>
  <c r="P241" i="115"/>
  <c r="BN21" i="115"/>
  <c r="AF471" i="115"/>
  <c r="R643" i="115"/>
  <c r="L643" i="115"/>
  <c r="AE307" i="115"/>
  <c r="AD307" i="115"/>
  <c r="I307" i="115"/>
  <c r="AE417" i="115"/>
  <c r="I417" i="115"/>
  <c r="J417" i="115"/>
  <c r="F314" i="115"/>
  <c r="AG314" i="115"/>
  <c r="AF360" i="115"/>
  <c r="F360" i="115"/>
  <c r="L620" i="115"/>
  <c r="G620" i="115"/>
  <c r="R439" i="115"/>
  <c r="Z439" i="115"/>
  <c r="Y355" i="115"/>
  <c r="F502" i="115"/>
  <c r="L399" i="115"/>
  <c r="AY68" i="115"/>
  <c r="K474" i="115"/>
  <c r="AB505" i="115"/>
  <c r="BO34" i="115"/>
  <c r="Q355" i="115"/>
  <c r="I355" i="115"/>
  <c r="AC355" i="115"/>
  <c r="J25" i="115"/>
  <c r="BP25" i="115"/>
  <c r="L502" i="115"/>
  <c r="P502" i="115"/>
  <c r="L102" i="115"/>
  <c r="AR102" i="115"/>
  <c r="AO102" i="115"/>
  <c r="P399" i="115"/>
  <c r="X399" i="115"/>
  <c r="AP162" i="115"/>
  <c r="AL162" i="115"/>
  <c r="AM108" i="115"/>
  <c r="AK108" i="115"/>
  <c r="AO68" i="115"/>
  <c r="AV68" i="115"/>
  <c r="AJ68" i="115"/>
  <c r="P269" i="115"/>
  <c r="AA474" i="115"/>
  <c r="AD474" i="115"/>
  <c r="AG474" i="115"/>
  <c r="P692" i="115"/>
  <c r="AD692" i="115"/>
  <c r="X692" i="115"/>
  <c r="AG505" i="115"/>
  <c r="M505" i="115"/>
  <c r="R505" i="115"/>
  <c r="AA449" i="115"/>
  <c r="X449" i="115"/>
  <c r="H449" i="115"/>
  <c r="R577" i="115"/>
  <c r="P577" i="115"/>
  <c r="J577" i="115"/>
  <c r="F299" i="115"/>
  <c r="J299" i="115"/>
  <c r="M299" i="115"/>
  <c r="AL113" i="115"/>
  <c r="N619" i="115"/>
  <c r="O619" i="115"/>
  <c r="R619" i="115"/>
  <c r="P187" i="115"/>
  <c r="AN187" i="115"/>
  <c r="J45" i="115"/>
  <c r="BI45" i="115"/>
  <c r="BG45" i="115"/>
  <c r="G427" i="115"/>
  <c r="I427" i="115"/>
  <c r="F427" i="115"/>
  <c r="Y349" i="115"/>
  <c r="J349" i="115"/>
  <c r="M349" i="115"/>
  <c r="Q324" i="115"/>
  <c r="AF324" i="115"/>
  <c r="Y324" i="115"/>
  <c r="R452" i="115"/>
  <c r="P452" i="115"/>
  <c r="AF452" i="115"/>
  <c r="K696" i="115"/>
  <c r="Z696" i="115"/>
  <c r="AF696" i="115"/>
  <c r="AC587" i="115"/>
  <c r="I587" i="115"/>
  <c r="R587" i="115"/>
  <c r="F374" i="115"/>
  <c r="H374" i="115"/>
  <c r="AB374" i="115"/>
  <c r="G381" i="115"/>
  <c r="Y381" i="115"/>
  <c r="P381" i="115"/>
  <c r="L448" i="115"/>
  <c r="P448" i="115"/>
  <c r="M448" i="115"/>
  <c r="X655" i="115"/>
  <c r="Q655" i="115"/>
  <c r="AB655" i="115"/>
  <c r="Z440" i="115"/>
  <c r="AB440" i="115"/>
  <c r="AF440" i="115"/>
  <c r="AG290" i="115"/>
  <c r="H290" i="115"/>
  <c r="Q290" i="115"/>
  <c r="AL107" i="115"/>
  <c r="AA517" i="115"/>
  <c r="Q517" i="115"/>
  <c r="L691" i="115"/>
  <c r="J691" i="115"/>
  <c r="Y691" i="115"/>
  <c r="AT63" i="115"/>
  <c r="AV63" i="115"/>
  <c r="AP63" i="115"/>
  <c r="R319" i="115"/>
  <c r="X319" i="115"/>
  <c r="Q319" i="115"/>
  <c r="Q382" i="115"/>
  <c r="X382" i="115"/>
  <c r="Q418" i="115"/>
  <c r="G418" i="115"/>
  <c r="P151" i="115"/>
  <c r="AG396" i="115"/>
  <c r="R396" i="115"/>
  <c r="I396" i="115"/>
  <c r="N633" i="115"/>
  <c r="H633" i="115"/>
  <c r="J633" i="115"/>
  <c r="M693" i="115"/>
  <c r="I693" i="115"/>
  <c r="AF652" i="115"/>
  <c r="AD652" i="115"/>
  <c r="Q652" i="115"/>
  <c r="AN153" i="115"/>
  <c r="L75" i="115"/>
  <c r="AK75" i="115"/>
  <c r="BA75" i="115"/>
  <c r="J189" i="115"/>
  <c r="AI189" i="115"/>
  <c r="AD602" i="115"/>
  <c r="R602" i="115"/>
  <c r="J602" i="115"/>
  <c r="J236" i="115"/>
  <c r="J552" i="115"/>
  <c r="X552" i="115"/>
  <c r="AY32" i="115"/>
  <c r="BL32" i="115"/>
  <c r="BE32" i="115"/>
  <c r="AM196" i="115"/>
  <c r="L196" i="115"/>
  <c r="M345" i="115"/>
  <c r="AD345" i="115"/>
  <c r="G345" i="115"/>
  <c r="AB621" i="115"/>
  <c r="X621" i="115"/>
  <c r="AO133" i="115"/>
  <c r="AJ74" i="115"/>
  <c r="AK74" i="115"/>
  <c r="O590" i="115"/>
  <c r="AD590" i="115"/>
  <c r="G298" i="115"/>
  <c r="AF298" i="115"/>
  <c r="H298" i="115"/>
  <c r="Z527" i="115"/>
  <c r="AF527" i="115"/>
  <c r="BE21" i="115"/>
  <c r="BH21" i="115"/>
  <c r="P471" i="115"/>
  <c r="Y643" i="115"/>
  <c r="H643" i="115"/>
  <c r="AA643" i="115"/>
  <c r="H307" i="115"/>
  <c r="K307" i="115"/>
  <c r="Y307" i="115"/>
  <c r="Z417" i="115"/>
  <c r="Y417" i="115"/>
  <c r="AC417" i="115"/>
  <c r="P314" i="115"/>
  <c r="AE314" i="115"/>
  <c r="J360" i="115"/>
  <c r="J620" i="115"/>
  <c r="K620" i="115"/>
  <c r="N439" i="115"/>
  <c r="AB439" i="115"/>
  <c r="L249" i="115"/>
  <c r="H567" i="115"/>
  <c r="AE577" i="115"/>
  <c r="I299" i="115"/>
  <c r="AR113" i="115"/>
  <c r="M619" i="115"/>
  <c r="BL34" i="115"/>
  <c r="N355" i="115"/>
  <c r="AG355" i="115"/>
  <c r="J355" i="115"/>
  <c r="BL25" i="115"/>
  <c r="BH25" i="115"/>
  <c r="X502" i="115"/>
  <c r="G502" i="115"/>
  <c r="N502" i="115"/>
  <c r="AZ102" i="115"/>
  <c r="BA102" i="115"/>
  <c r="K399" i="115"/>
  <c r="AD399" i="115"/>
  <c r="AG399" i="115"/>
  <c r="I162" i="115"/>
  <c r="J162" i="115"/>
  <c r="AR162" i="115"/>
  <c r="AO162" i="115"/>
  <c r="AP108" i="115"/>
  <c r="J108" i="115"/>
  <c r="L68" i="115"/>
  <c r="J68" i="115"/>
  <c r="BB68" i="115"/>
  <c r="L269" i="115"/>
  <c r="Z474" i="115"/>
  <c r="M474" i="115"/>
  <c r="AC474" i="115"/>
  <c r="K692" i="115"/>
  <c r="AF692" i="115"/>
  <c r="F692" i="115"/>
  <c r="H505" i="115"/>
  <c r="Z505" i="115"/>
  <c r="I505" i="115"/>
  <c r="Y449" i="115"/>
  <c r="J449" i="115"/>
  <c r="AB449" i="115"/>
  <c r="N577" i="115"/>
  <c r="AA577" i="115"/>
  <c r="O577" i="115"/>
  <c r="O299" i="115"/>
  <c r="X299" i="115"/>
  <c r="L299" i="115"/>
  <c r="AK113" i="115"/>
  <c r="AE619" i="115"/>
  <c r="X619" i="115"/>
  <c r="L619" i="115"/>
  <c r="I187" i="115"/>
  <c r="AQ187" i="115"/>
  <c r="AT45" i="115"/>
  <c r="AU45" i="115"/>
  <c r="BA45" i="115"/>
  <c r="R427" i="115"/>
  <c r="O427" i="115"/>
  <c r="L427" i="115"/>
  <c r="H349" i="115"/>
  <c r="AC349" i="115"/>
  <c r="X349" i="115"/>
  <c r="F324" i="115"/>
  <c r="AB324" i="115"/>
  <c r="AB452" i="115"/>
  <c r="AE452" i="115"/>
  <c r="Z452" i="115"/>
  <c r="AA696" i="115"/>
  <c r="G696" i="115"/>
  <c r="L696" i="115"/>
  <c r="AG587" i="115"/>
  <c r="K587" i="115"/>
  <c r="G587" i="115"/>
  <c r="AC374" i="115"/>
  <c r="G374" i="115"/>
  <c r="AA374" i="115"/>
  <c r="X381" i="115"/>
  <c r="AE381" i="115"/>
  <c r="H381" i="115"/>
  <c r="J448" i="115"/>
  <c r="AF448" i="115"/>
  <c r="AA448" i="115"/>
  <c r="I655" i="115"/>
  <c r="AD655" i="115"/>
  <c r="L655" i="115"/>
  <c r="H440" i="115"/>
  <c r="N440" i="115"/>
  <c r="X440" i="115"/>
  <c r="M290" i="115"/>
  <c r="N290" i="115"/>
  <c r="X290" i="115"/>
  <c r="AM107" i="115"/>
  <c r="L517" i="115"/>
  <c r="F517" i="115"/>
  <c r="Z517" i="115"/>
  <c r="K691" i="115"/>
  <c r="H691" i="115"/>
  <c r="I691" i="115"/>
  <c r="AN63" i="115"/>
  <c r="AX63" i="115"/>
  <c r="AR63" i="115"/>
  <c r="G319" i="115"/>
  <c r="K319" i="115"/>
  <c r="F319" i="115"/>
  <c r="AB382" i="115"/>
  <c r="I382" i="115"/>
  <c r="R382" i="115"/>
  <c r="AD418" i="115"/>
  <c r="J418" i="115"/>
  <c r="L418" i="115"/>
  <c r="L151" i="115"/>
  <c r="I151" i="115"/>
  <c r="AQ151" i="115"/>
  <c r="AC396" i="115"/>
  <c r="L396" i="115"/>
  <c r="Y396" i="115"/>
  <c r="AB633" i="115"/>
  <c r="Z633" i="115"/>
  <c r="K633" i="115"/>
  <c r="L693" i="115"/>
  <c r="G693" i="115"/>
  <c r="R693" i="115"/>
  <c r="Z652" i="115"/>
  <c r="Y652" i="115"/>
  <c r="AB652" i="115"/>
  <c r="AM153" i="115"/>
  <c r="AJ153" i="115"/>
  <c r="AX75" i="115"/>
  <c r="BB75" i="115"/>
  <c r="AL189" i="115"/>
  <c r="H602" i="115"/>
  <c r="P602" i="115"/>
  <c r="O602" i="115"/>
  <c r="AA552" i="115"/>
  <c r="AF552" i="115"/>
  <c r="N552" i="115"/>
  <c r="BA32" i="115"/>
  <c r="BC32" i="115"/>
  <c r="BO32" i="115"/>
  <c r="J196" i="115"/>
  <c r="AR196" i="115"/>
  <c r="Z345" i="115"/>
  <c r="R345" i="115"/>
  <c r="AG621" i="115"/>
  <c r="AC621" i="115"/>
  <c r="AD621" i="115"/>
  <c r="AQ133" i="115"/>
  <c r="AL133" i="115"/>
  <c r="AO74" i="115"/>
  <c r="AV74" i="115"/>
  <c r="AF590" i="115"/>
  <c r="X590" i="115"/>
  <c r="R298" i="115"/>
  <c r="AC298" i="115"/>
  <c r="AA298" i="115"/>
  <c r="X527" i="115"/>
  <c r="K527" i="115"/>
  <c r="BG21" i="115"/>
  <c r="BP21" i="115"/>
  <c r="X471" i="115"/>
  <c r="AD643" i="115"/>
  <c r="O643" i="115"/>
  <c r="F643" i="115"/>
  <c r="N307" i="115"/>
  <c r="AA307" i="115"/>
  <c r="F307" i="115"/>
  <c r="AD417" i="115"/>
  <c r="AG417" i="115"/>
  <c r="P417" i="115"/>
  <c r="N314" i="115"/>
  <c r="R620" i="115"/>
  <c r="O439" i="115"/>
  <c r="AP205" i="115"/>
  <c r="X360" i="115"/>
  <c r="AE360" i="115"/>
  <c r="AD360" i="115"/>
  <c r="Y314" i="115"/>
  <c r="AD314" i="115"/>
  <c r="Z314" i="115"/>
  <c r="K314" i="115"/>
  <c r="AA314" i="115"/>
  <c r="G687" i="115"/>
  <c r="AD687" i="115"/>
  <c r="O357" i="115"/>
  <c r="X357" i="115"/>
  <c r="P357" i="115"/>
  <c r="Z620" i="115"/>
  <c r="F620" i="115"/>
  <c r="AF620" i="115"/>
  <c r="AD620" i="115"/>
  <c r="M620" i="115"/>
  <c r="Q620" i="115"/>
  <c r="N364" i="115"/>
  <c r="J364" i="115"/>
  <c r="AA364" i="115"/>
  <c r="Z567" i="115"/>
  <c r="L567" i="115"/>
  <c r="AC567" i="115"/>
  <c r="F567" i="115"/>
  <c r="L439" i="115"/>
  <c r="G439" i="115"/>
  <c r="AA439" i="115"/>
  <c r="K439" i="115"/>
  <c r="J439" i="115"/>
  <c r="P439" i="115"/>
  <c r="AI198" i="115"/>
  <c r="I198" i="115"/>
  <c r="AL198" i="115"/>
  <c r="AK198" i="115"/>
  <c r="P249" i="115"/>
  <c r="J249" i="115"/>
  <c r="I249" i="115"/>
  <c r="AR110" i="115"/>
  <c r="AK110" i="115"/>
  <c r="AO110" i="115"/>
  <c r="AJ110" i="115"/>
  <c r="AQ110" i="115"/>
  <c r="AI110" i="115"/>
  <c r="AD355" i="115"/>
  <c r="H502" i="115"/>
  <c r="AN102" i="115"/>
  <c r="AZ68" i="115"/>
  <c r="F505" i="115"/>
  <c r="G505" i="115"/>
  <c r="O449" i="115"/>
  <c r="P449" i="115"/>
  <c r="F355" i="115"/>
  <c r="AA355" i="115"/>
  <c r="H355" i="115"/>
  <c r="BE25" i="115"/>
  <c r="BM25" i="115"/>
  <c r="R502" i="115"/>
  <c r="I502" i="115"/>
  <c r="AA502" i="115"/>
  <c r="AT102" i="115"/>
  <c r="BC102" i="115"/>
  <c r="H399" i="115"/>
  <c r="Q399" i="115"/>
  <c r="I399" i="115"/>
  <c r="AK162" i="115"/>
  <c r="L108" i="115"/>
  <c r="AR108" i="115"/>
  <c r="BC68" i="115"/>
  <c r="AP68" i="115"/>
  <c r="J269" i="115"/>
  <c r="O474" i="115"/>
  <c r="Q474" i="115"/>
  <c r="Y474" i="115"/>
  <c r="M692" i="115"/>
  <c r="J692" i="115"/>
  <c r="AB692" i="115"/>
  <c r="AE505" i="115"/>
  <c r="AC505" i="115"/>
  <c r="P505" i="115"/>
  <c r="N449" i="115"/>
  <c r="R449" i="115"/>
  <c r="F449" i="115"/>
  <c r="G577" i="115"/>
  <c r="Z577" i="115"/>
  <c r="AD577" i="115"/>
  <c r="AA299" i="115"/>
  <c r="R299" i="115"/>
  <c r="P299" i="115"/>
  <c r="AI113" i="115"/>
  <c r="AB619" i="115"/>
  <c r="H619" i="115"/>
  <c r="AC619" i="115"/>
  <c r="AR187" i="115"/>
  <c r="AP187" i="115"/>
  <c r="AI187" i="115"/>
  <c r="AL187" i="115"/>
  <c r="BC45" i="115"/>
  <c r="AY45" i="115"/>
  <c r="BP45" i="115"/>
  <c r="AB427" i="115"/>
  <c r="H427" i="115"/>
  <c r="AF427" i="115"/>
  <c r="I349" i="115"/>
  <c r="AD349" i="115"/>
  <c r="G324" i="115"/>
  <c r="M324" i="115"/>
  <c r="AC324" i="115"/>
  <c r="G452" i="115"/>
  <c r="F452" i="115"/>
  <c r="J696" i="115"/>
  <c r="I696" i="115"/>
  <c r="F696" i="115"/>
  <c r="O587" i="115"/>
  <c r="AA587" i="115"/>
  <c r="R374" i="115"/>
  <c r="K374" i="115"/>
  <c r="Q381" i="115"/>
  <c r="AC381" i="115"/>
  <c r="F381" i="115"/>
  <c r="N448" i="115"/>
  <c r="AE448" i="115"/>
  <c r="F448" i="115"/>
  <c r="K655" i="115"/>
  <c r="J655" i="115"/>
  <c r="AF655" i="115"/>
  <c r="P440" i="115"/>
  <c r="Q440" i="115"/>
  <c r="AD440" i="115"/>
  <c r="K290" i="115"/>
  <c r="L290" i="115"/>
  <c r="O290" i="115"/>
  <c r="AR107" i="115"/>
  <c r="AQ107" i="115"/>
  <c r="R517" i="115"/>
  <c r="AC517" i="115"/>
  <c r="AD517" i="115"/>
  <c r="AG691" i="115"/>
  <c r="AE691" i="115"/>
  <c r="AY63" i="115"/>
  <c r="AQ63" i="115"/>
  <c r="AU63" i="115"/>
  <c r="J319" i="115"/>
  <c r="N319" i="115"/>
  <c r="L319" i="115"/>
  <c r="Z382" i="115"/>
  <c r="AE382" i="115"/>
  <c r="O382" i="115"/>
  <c r="Y418" i="115"/>
  <c r="N418" i="115"/>
  <c r="P418" i="115"/>
  <c r="AN151" i="115"/>
  <c r="AR151" i="115"/>
  <c r="AL151" i="115"/>
  <c r="F396" i="115"/>
  <c r="AE396" i="115"/>
  <c r="O633" i="115"/>
  <c r="AF633" i="115"/>
  <c r="AG633" i="115"/>
  <c r="Y693" i="115"/>
  <c r="AC693" i="115"/>
  <c r="X693" i="115"/>
  <c r="L652" i="115"/>
  <c r="K652" i="115"/>
  <c r="G652" i="115"/>
  <c r="AP153" i="115"/>
  <c r="L153" i="115"/>
  <c r="AP75" i="115"/>
  <c r="AW75" i="115"/>
  <c r="AM189" i="115"/>
  <c r="AB602" i="115"/>
  <c r="N602" i="115"/>
  <c r="AG602" i="115"/>
  <c r="M552" i="115"/>
  <c r="AG552" i="115"/>
  <c r="AE552" i="115"/>
  <c r="BJ32" i="115"/>
  <c r="BP32" i="115"/>
  <c r="BK32" i="115"/>
  <c r="AI196" i="115"/>
  <c r="AP196" i="115"/>
  <c r="AE345" i="115"/>
  <c r="AC345" i="115"/>
  <c r="X345" i="115"/>
  <c r="P621" i="115"/>
  <c r="Y621" i="115"/>
  <c r="Q621" i="115"/>
  <c r="AJ133" i="115"/>
  <c r="AM133" i="115"/>
  <c r="AY74" i="115"/>
  <c r="BB74" i="115"/>
  <c r="BA74" i="115"/>
  <c r="Z590" i="115"/>
  <c r="AB590" i="115"/>
  <c r="Z298" i="115"/>
  <c r="AE298" i="115"/>
  <c r="L298" i="115"/>
  <c r="M527" i="115"/>
  <c r="AA527" i="115"/>
  <c r="BI21" i="115"/>
  <c r="BM21" i="115"/>
  <c r="K471" i="115"/>
  <c r="AL102" i="115"/>
  <c r="AE399" i="115"/>
  <c r="R474" i="115"/>
  <c r="G692" i="115"/>
  <c r="AF577" i="115"/>
  <c r="F577" i="115"/>
  <c r="N299" i="115"/>
  <c r="G355" i="115"/>
  <c r="O355" i="115"/>
  <c r="BN25" i="115"/>
  <c r="J502" i="115"/>
  <c r="K502" i="115"/>
  <c r="J102" i="115"/>
  <c r="AU102" i="115"/>
  <c r="Y399" i="115"/>
  <c r="Z399" i="115"/>
  <c r="AN162" i="115"/>
  <c r="AU68" i="115"/>
  <c r="L474" i="115"/>
  <c r="AF474" i="115"/>
  <c r="Q692" i="115"/>
  <c r="O505" i="115"/>
  <c r="K505" i="115"/>
  <c r="AG449" i="115"/>
  <c r="I449" i="115"/>
  <c r="I577" i="115"/>
  <c r="L577" i="115"/>
  <c r="AG299" i="115"/>
  <c r="AE299" i="115"/>
  <c r="F619" i="115"/>
  <c r="P619" i="115"/>
  <c r="AJ187" i="115"/>
  <c r="L45" i="115"/>
  <c r="BF45" i="115"/>
  <c r="P427" i="115"/>
  <c r="M427" i="115"/>
  <c r="Q349" i="115"/>
  <c r="F349" i="115"/>
  <c r="K324" i="115"/>
  <c r="AA324" i="115"/>
  <c r="M452" i="115"/>
  <c r="L452" i="115"/>
  <c r="AD696" i="115"/>
  <c r="P696" i="115"/>
  <c r="AF587" i="115"/>
  <c r="H587" i="115"/>
  <c r="Z374" i="115"/>
  <c r="L374" i="115"/>
  <c r="L381" i="115"/>
  <c r="AB381" i="115"/>
  <c r="AB448" i="115"/>
  <c r="I448" i="115"/>
  <c r="P655" i="115"/>
  <c r="F655" i="115"/>
  <c r="AA440" i="115"/>
  <c r="J440" i="115"/>
  <c r="AB290" i="115"/>
  <c r="Z290" i="115"/>
  <c r="AJ107" i="115"/>
  <c r="M517" i="115"/>
  <c r="AE517" i="115"/>
  <c r="O691" i="115"/>
  <c r="AF691" i="115"/>
  <c r="L63" i="115"/>
  <c r="BB63" i="115"/>
  <c r="P319" i="115"/>
  <c r="Z319" i="115"/>
  <c r="F382" i="115"/>
  <c r="M382" i="115"/>
  <c r="H418" i="115"/>
  <c r="F418" i="115"/>
  <c r="AJ151" i="115"/>
  <c r="AM151" i="115"/>
  <c r="AD396" i="115"/>
  <c r="G396" i="115"/>
  <c r="Q633" i="115"/>
  <c r="X633" i="115"/>
  <c r="K693" i="115"/>
  <c r="AE693" i="115"/>
  <c r="AG652" i="115"/>
  <c r="R652" i="115"/>
  <c r="P153" i="115"/>
  <c r="AU75" i="115"/>
  <c r="AY75" i="115"/>
  <c r="I189" i="115"/>
  <c r="AC602" i="115"/>
  <c r="L602" i="115"/>
  <c r="O552" i="115"/>
  <c r="Y552" i="115"/>
  <c r="BF32" i="115"/>
  <c r="AZ32" i="115"/>
  <c r="AQ196" i="115"/>
  <c r="AF345" i="115"/>
  <c r="AB345" i="115"/>
  <c r="K621" i="115"/>
  <c r="Z621" i="115"/>
  <c r="AK133" i="115"/>
  <c r="AN74" i="115"/>
  <c r="AT74" i="115"/>
  <c r="H590" i="115"/>
  <c r="R590" i="115"/>
  <c r="G590" i="115"/>
  <c r="Q298" i="115"/>
  <c r="I527" i="115"/>
  <c r="AE527" i="115"/>
  <c r="J241" i="115"/>
  <c r="BJ21" i="115"/>
  <c r="AB643" i="115"/>
  <c r="Q643" i="115"/>
  <c r="X307" i="115"/>
  <c r="O307" i="115"/>
  <c r="AB417" i="115"/>
  <c r="AF417" i="115"/>
  <c r="Q314" i="115"/>
  <c r="X314" i="115"/>
  <c r="P360" i="115"/>
  <c r="I620" i="115"/>
  <c r="N620" i="115"/>
  <c r="Q439" i="115"/>
  <c r="AE439" i="115"/>
  <c r="L110" i="115"/>
  <c r="AG638" i="115"/>
  <c r="AF638" i="115"/>
  <c r="K638" i="115"/>
  <c r="J638" i="115"/>
  <c r="Q638" i="115"/>
  <c r="M638" i="115"/>
  <c r="L638" i="115"/>
  <c r="AD638" i="115"/>
  <c r="R638" i="115"/>
  <c r="F638" i="115"/>
  <c r="P638" i="115"/>
  <c r="Y638" i="115"/>
  <c r="M288" i="115"/>
  <c r="AA288" i="115"/>
  <c r="Y288" i="115"/>
  <c r="AD288" i="115"/>
  <c r="AF288" i="115"/>
  <c r="O288" i="115"/>
  <c r="Z288" i="115"/>
  <c r="AB288" i="115"/>
  <c r="R288" i="115"/>
  <c r="H288" i="115"/>
  <c r="P288" i="115"/>
  <c r="P477" i="115"/>
  <c r="Y477" i="115"/>
  <c r="AG477" i="115"/>
  <c r="O477" i="115"/>
  <c r="J477" i="115"/>
  <c r="R477" i="115"/>
  <c r="N477" i="115"/>
  <c r="AC477" i="115"/>
  <c r="AE477" i="115"/>
  <c r="AE563" i="115"/>
  <c r="AF563" i="115"/>
  <c r="R563" i="115"/>
  <c r="X563" i="115"/>
  <c r="Z563" i="115"/>
  <c r="P563" i="115"/>
  <c r="Q563" i="115"/>
  <c r="M563" i="115"/>
  <c r="AC563" i="115"/>
  <c r="L563" i="115"/>
  <c r="AD563" i="115"/>
  <c r="AG563" i="115"/>
  <c r="N461" i="115"/>
  <c r="K461" i="115"/>
  <c r="Z461" i="115"/>
  <c r="Y461" i="115"/>
  <c r="X461" i="115"/>
  <c r="AC461" i="115"/>
  <c r="AB461" i="115"/>
  <c r="AD461" i="115"/>
  <c r="R461" i="115"/>
  <c r="AE461" i="115"/>
  <c r="AE611" i="115"/>
  <c r="K611" i="115"/>
  <c r="AD611" i="115"/>
  <c r="O611" i="115"/>
  <c r="AF611" i="115"/>
  <c r="AC611" i="115"/>
  <c r="L611" i="115"/>
  <c r="J611" i="115"/>
  <c r="R611" i="115"/>
  <c r="Q611" i="115"/>
  <c r="M611" i="115"/>
  <c r="N611" i="115"/>
  <c r="P243" i="115"/>
  <c r="J243" i="115"/>
  <c r="I243" i="115"/>
  <c r="K516" i="115"/>
  <c r="Y516" i="115"/>
  <c r="P516" i="115"/>
  <c r="AC516" i="115"/>
  <c r="AF516" i="115"/>
  <c r="X516" i="115"/>
  <c r="AB516" i="115"/>
  <c r="H516" i="115"/>
  <c r="AA516" i="115"/>
  <c r="Q516" i="115"/>
  <c r="I516" i="115"/>
  <c r="AQ171" i="115"/>
  <c r="AL171" i="115"/>
  <c r="I171" i="115"/>
  <c r="J171" i="115"/>
  <c r="AM171" i="115"/>
  <c r="AB491" i="115"/>
  <c r="Z491" i="115"/>
  <c r="AA491" i="115"/>
  <c r="Q491" i="115"/>
  <c r="AE491" i="115"/>
  <c r="O491" i="115"/>
  <c r="F491" i="115"/>
  <c r="I491" i="115"/>
  <c r="X491" i="115"/>
  <c r="P491" i="115"/>
  <c r="H491" i="115"/>
  <c r="Y491" i="115"/>
  <c r="K438" i="115"/>
  <c r="L438" i="115"/>
  <c r="AD438" i="115"/>
  <c r="Q438" i="115"/>
  <c r="P438" i="115"/>
  <c r="Z438" i="115"/>
  <c r="Y438" i="115"/>
  <c r="AG438" i="115"/>
  <c r="AF438" i="115"/>
  <c r="H438" i="115"/>
  <c r="AB438" i="115"/>
  <c r="P297" i="115"/>
  <c r="AC297" i="115"/>
  <c r="N297" i="115"/>
  <c r="L297" i="115"/>
  <c r="AD297" i="115"/>
  <c r="R297" i="115"/>
  <c r="I297" i="115"/>
  <c r="M297" i="115"/>
  <c r="G297" i="115"/>
  <c r="AF297" i="115"/>
  <c r="AE297" i="115"/>
  <c r="Y297" i="115"/>
  <c r="O512" i="115"/>
  <c r="AA512" i="115"/>
  <c r="Z512" i="115"/>
  <c r="L512" i="115"/>
  <c r="Q512" i="115"/>
  <c r="G512" i="115"/>
  <c r="Y512" i="115"/>
  <c r="AG512" i="115"/>
  <c r="N512" i="115"/>
  <c r="AD512" i="115"/>
  <c r="AE512" i="115"/>
  <c r="AC512" i="115"/>
  <c r="G460" i="115"/>
  <c r="P460" i="115"/>
  <c r="AC460" i="115"/>
  <c r="O460" i="115"/>
  <c r="AB460" i="115"/>
  <c r="AE460" i="115"/>
  <c r="F460" i="115"/>
  <c r="AD460" i="115"/>
  <c r="Q460" i="115"/>
  <c r="Y482" i="115"/>
  <c r="Q482" i="115"/>
  <c r="O482" i="115"/>
  <c r="I482" i="115"/>
  <c r="X482" i="115"/>
  <c r="AF482" i="115"/>
  <c r="AD482" i="115"/>
  <c r="G482" i="115"/>
  <c r="AA482" i="115"/>
  <c r="M482" i="115"/>
  <c r="J482" i="115"/>
  <c r="J215" i="115"/>
  <c r="P215" i="115"/>
  <c r="L215" i="115"/>
  <c r="P656" i="115"/>
  <c r="X656" i="115"/>
  <c r="O656" i="115"/>
  <c r="AN144" i="115"/>
  <c r="J144" i="115"/>
  <c r="AI144" i="115"/>
  <c r="N566" i="115"/>
  <c r="AA566" i="115"/>
  <c r="AG566" i="115"/>
  <c r="BE42" i="115"/>
  <c r="BG42" i="115"/>
  <c r="BP42" i="115"/>
  <c r="N453" i="115"/>
  <c r="F453" i="115"/>
  <c r="AG453" i="115"/>
  <c r="L463" i="115"/>
  <c r="K463" i="115"/>
  <c r="N463" i="115"/>
  <c r="O641" i="115"/>
  <c r="I641" i="115"/>
  <c r="K641" i="115"/>
  <c r="Z569" i="115"/>
  <c r="J569" i="115"/>
  <c r="L569" i="115"/>
  <c r="AO132" i="115"/>
  <c r="AB538" i="115"/>
  <c r="G538" i="115"/>
  <c r="Q538" i="115"/>
  <c r="Q515" i="115"/>
  <c r="P515" i="115"/>
  <c r="AA515" i="115"/>
  <c r="AK88" i="115"/>
  <c r="AN88" i="115"/>
  <c r="AT88" i="115"/>
  <c r="AF535" i="115"/>
  <c r="AC535" i="115"/>
  <c r="R535" i="115"/>
  <c r="Q344" i="115"/>
  <c r="Z344" i="115"/>
  <c r="L344" i="115"/>
  <c r="I232" i="115"/>
  <c r="AK177" i="115"/>
  <c r="AB407" i="115"/>
  <c r="L407" i="115"/>
  <c r="G491" i="115"/>
  <c r="R491" i="115"/>
  <c r="L243" i="115"/>
  <c r="K563" i="115"/>
  <c r="AG297" i="115"/>
  <c r="AE516" i="115"/>
  <c r="X638" i="115"/>
  <c r="F288" i="115"/>
  <c r="I288" i="115"/>
  <c r="I438" i="115"/>
  <c r="R512" i="115"/>
  <c r="AG611" i="115"/>
  <c r="L477" i="115"/>
  <c r="AN171" i="115"/>
  <c r="AD285" i="115"/>
  <c r="AG608" i="115"/>
  <c r="AJ163" i="115"/>
  <c r="R453" i="115"/>
  <c r="J453" i="115"/>
  <c r="L453" i="115"/>
  <c r="AA463" i="115"/>
  <c r="AE463" i="115"/>
  <c r="M463" i="115"/>
  <c r="F641" i="115"/>
  <c r="M641" i="115"/>
  <c r="H569" i="115"/>
  <c r="X569" i="115"/>
  <c r="AD569" i="115"/>
  <c r="AL132" i="115"/>
  <c r="R538" i="115"/>
  <c r="X538" i="115"/>
  <c r="AD538" i="115"/>
  <c r="N515" i="115"/>
  <c r="AD515" i="115"/>
  <c r="AG515" i="115"/>
  <c r="AW88" i="115"/>
  <c r="AV88" i="115"/>
  <c r="AM88" i="115"/>
  <c r="AB535" i="115"/>
  <c r="Z535" i="115"/>
  <c r="J535" i="115"/>
  <c r="Y344" i="115"/>
  <c r="M344" i="115"/>
  <c r="I344" i="115"/>
  <c r="P177" i="115"/>
  <c r="AJ177" i="115"/>
  <c r="AC407" i="115"/>
  <c r="Y407" i="115"/>
  <c r="P407" i="115"/>
  <c r="K491" i="115"/>
  <c r="AC491" i="115"/>
  <c r="F563" i="115"/>
  <c r="X297" i="115"/>
  <c r="Z516" i="115"/>
  <c r="AA638" i="115"/>
  <c r="AE288" i="115"/>
  <c r="N288" i="115"/>
  <c r="AC438" i="115"/>
  <c r="AF512" i="115"/>
  <c r="P611" i="115"/>
  <c r="AF477" i="115"/>
  <c r="I461" i="115"/>
  <c r="AC656" i="115"/>
  <c r="AF656" i="115"/>
  <c r="L656" i="115"/>
  <c r="AR144" i="115"/>
  <c r="AD566" i="115"/>
  <c r="F566" i="115"/>
  <c r="P566" i="115"/>
  <c r="BH42" i="115"/>
  <c r="BB42" i="115"/>
  <c r="BO42" i="115"/>
  <c r="AD453" i="115"/>
  <c r="I453" i="115"/>
  <c r="Z453" i="115"/>
  <c r="AF463" i="115"/>
  <c r="AD463" i="115"/>
  <c r="AD641" i="115"/>
  <c r="AC641" i="115"/>
  <c r="AE641" i="115"/>
  <c r="I569" i="115"/>
  <c r="AB569" i="115"/>
  <c r="AR132" i="115"/>
  <c r="I538" i="115"/>
  <c r="H538" i="115"/>
  <c r="L538" i="115"/>
  <c r="M515" i="115"/>
  <c r="F515" i="115"/>
  <c r="AX88" i="115"/>
  <c r="AL88" i="115"/>
  <c r="BB88" i="115"/>
  <c r="I535" i="115"/>
  <c r="O535" i="115"/>
  <c r="AD344" i="115"/>
  <c r="J344" i="115"/>
  <c r="X344" i="115"/>
  <c r="P232" i="115"/>
  <c r="AP177" i="115"/>
  <c r="X407" i="115"/>
  <c r="Z407" i="115"/>
  <c r="J407" i="115"/>
  <c r="AF491" i="115"/>
  <c r="AD491" i="115"/>
  <c r="I563" i="115"/>
  <c r="H297" i="115"/>
  <c r="F659" i="115"/>
  <c r="P659" i="115"/>
  <c r="J516" i="115"/>
  <c r="R516" i="115"/>
  <c r="Z638" i="115"/>
  <c r="K288" i="115"/>
  <c r="L288" i="115"/>
  <c r="N438" i="115"/>
  <c r="P512" i="115"/>
  <c r="I512" i="115"/>
  <c r="P665" i="115"/>
  <c r="F611" i="115"/>
  <c r="F477" i="115"/>
  <c r="P285" i="115"/>
  <c r="F356" i="115"/>
  <c r="Q608" i="115"/>
  <c r="L163" i="115"/>
  <c r="G461" i="115"/>
  <c r="AP202" i="115"/>
  <c r="AP140" i="115"/>
  <c r="N656" i="115"/>
  <c r="AA656" i="115"/>
  <c r="AE656" i="115"/>
  <c r="AO144" i="115"/>
  <c r="AK144" i="115"/>
  <c r="AP144" i="115"/>
  <c r="I566" i="115"/>
  <c r="J566" i="115"/>
  <c r="Y566" i="115"/>
  <c r="BL42" i="115"/>
  <c r="BM42" i="115"/>
  <c r="BF42" i="115"/>
  <c r="AC453" i="115"/>
  <c r="AF453" i="115"/>
  <c r="J463" i="115"/>
  <c r="Z463" i="115"/>
  <c r="X463" i="115"/>
  <c r="Q641" i="115"/>
  <c r="H641" i="115"/>
  <c r="R641" i="115"/>
  <c r="R569" i="115"/>
  <c r="AA569" i="115"/>
  <c r="G569" i="115"/>
  <c r="J132" i="115"/>
  <c r="F538" i="115"/>
  <c r="Y538" i="115"/>
  <c r="P538" i="115"/>
  <c r="AC515" i="115"/>
  <c r="I515" i="115"/>
  <c r="R515" i="115"/>
  <c r="L88" i="115"/>
  <c r="AY88" i="115"/>
  <c r="J88" i="115"/>
  <c r="H535" i="115"/>
  <c r="AA535" i="115"/>
  <c r="L535" i="115"/>
  <c r="AE344" i="115"/>
  <c r="AG344" i="115"/>
  <c r="R344" i="115"/>
  <c r="J232" i="115"/>
  <c r="AM177" i="115"/>
  <c r="L177" i="115"/>
  <c r="AR177" i="115"/>
  <c r="O407" i="115"/>
  <c r="AG407" i="115"/>
  <c r="AE407" i="115"/>
  <c r="AG491" i="115"/>
  <c r="AA563" i="115"/>
  <c r="J297" i="115"/>
  <c r="AB659" i="115"/>
  <c r="AA659" i="115"/>
  <c r="AG516" i="115"/>
  <c r="L516" i="115"/>
  <c r="AE638" i="115"/>
  <c r="X288" i="115"/>
  <c r="AA438" i="115"/>
  <c r="K512" i="115"/>
  <c r="AB512" i="115"/>
  <c r="AB665" i="115"/>
  <c r="H611" i="115"/>
  <c r="I477" i="115"/>
  <c r="AR171" i="115"/>
  <c r="I285" i="115"/>
  <c r="I322" i="115"/>
  <c r="AE356" i="115"/>
  <c r="R608" i="115"/>
  <c r="AL163" i="115"/>
  <c r="L461" i="115"/>
  <c r="K460" i="115"/>
  <c r="I667" i="115"/>
  <c r="G656" i="115"/>
  <c r="AB656" i="115"/>
  <c r="J656" i="115"/>
  <c r="P144" i="115"/>
  <c r="AB566" i="115"/>
  <c r="K566" i="115"/>
  <c r="BN42" i="115"/>
  <c r="BI42" i="115"/>
  <c r="BC42" i="115"/>
  <c r="M453" i="115"/>
  <c r="H453" i="115"/>
  <c r="K453" i="115"/>
  <c r="AG463" i="115"/>
  <c r="P463" i="115"/>
  <c r="F463" i="115"/>
  <c r="X641" i="115"/>
  <c r="Z641" i="115"/>
  <c r="L641" i="115"/>
  <c r="P569" i="115"/>
  <c r="AG569" i="115"/>
  <c r="O569" i="115"/>
  <c r="AJ132" i="115"/>
  <c r="AN132" i="115"/>
  <c r="AC538" i="115"/>
  <c r="J538" i="115"/>
  <c r="O538" i="115"/>
  <c r="K515" i="115"/>
  <c r="AB515" i="115"/>
  <c r="L515" i="115"/>
  <c r="AR88" i="115"/>
  <c r="AQ88" i="115"/>
  <c r="Q535" i="115"/>
  <c r="F535" i="115"/>
  <c r="Y535" i="115"/>
  <c r="AB344" i="115"/>
  <c r="H344" i="115"/>
  <c r="AL177" i="115"/>
  <c r="J177" i="115"/>
  <c r="G407" i="115"/>
  <c r="H407" i="115"/>
  <c r="M407" i="115"/>
  <c r="J491" i="115"/>
  <c r="Y563" i="115"/>
  <c r="O563" i="115"/>
  <c r="AB297" i="115"/>
  <c r="G516" i="115"/>
  <c r="O516" i="115"/>
  <c r="O638" i="115"/>
  <c r="G288" i="115"/>
  <c r="X438" i="115"/>
  <c r="R438" i="115"/>
  <c r="H512" i="115"/>
  <c r="F512" i="115"/>
  <c r="AB611" i="115"/>
  <c r="P171" i="115"/>
  <c r="AG461" i="115"/>
  <c r="Z460" i="115"/>
  <c r="K609" i="115"/>
  <c r="Y659" i="115"/>
  <c r="H659" i="115"/>
  <c r="X659" i="115"/>
  <c r="Z659" i="115"/>
  <c r="Q659" i="115"/>
  <c r="L659" i="115"/>
  <c r="AD659" i="115"/>
  <c r="AF659" i="115"/>
  <c r="M659" i="115"/>
  <c r="K659" i="115"/>
  <c r="J659" i="115"/>
  <c r="J568" i="115"/>
  <c r="P568" i="115"/>
  <c r="H568" i="115"/>
  <c r="AJ109" i="115"/>
  <c r="AQ109" i="115"/>
  <c r="AP109" i="115"/>
  <c r="AM109" i="115"/>
  <c r="J109" i="115"/>
  <c r="X483" i="115"/>
  <c r="F483" i="115"/>
  <c r="AA483" i="115"/>
  <c r="K483" i="115"/>
  <c r="AC483" i="115"/>
  <c r="N483" i="115"/>
  <c r="AB483" i="115"/>
  <c r="AE483" i="115"/>
  <c r="AD483" i="115"/>
  <c r="AF483" i="115"/>
  <c r="I483" i="115"/>
  <c r="K285" i="115"/>
  <c r="F285" i="115"/>
  <c r="G285" i="115"/>
  <c r="M285" i="115"/>
  <c r="H285" i="115"/>
  <c r="N285" i="115"/>
  <c r="O285" i="115"/>
  <c r="Z285" i="115"/>
  <c r="AE285" i="115"/>
  <c r="Y285" i="115"/>
  <c r="J285" i="115"/>
  <c r="AB285" i="115"/>
  <c r="R285" i="115"/>
  <c r="Q285" i="115"/>
  <c r="X285" i="115"/>
  <c r="AL96" i="115"/>
  <c r="AO96" i="115"/>
  <c r="AU96" i="115"/>
  <c r="N665" i="115"/>
  <c r="X665" i="115"/>
  <c r="AD665" i="115"/>
  <c r="R665" i="115"/>
  <c r="J665" i="115"/>
  <c r="F665" i="115"/>
  <c r="G665" i="115"/>
  <c r="AF665" i="115"/>
  <c r="O665" i="115"/>
  <c r="K665" i="115"/>
  <c r="AG665" i="115"/>
  <c r="H665" i="115"/>
  <c r="Y537" i="115"/>
  <c r="AF537" i="115"/>
  <c r="AB537" i="115"/>
  <c r="Q537" i="115"/>
  <c r="G537" i="115"/>
  <c r="X537" i="115"/>
  <c r="N537" i="115"/>
  <c r="AD537" i="115"/>
  <c r="AG537" i="115"/>
  <c r="J537" i="115"/>
  <c r="F537" i="115"/>
  <c r="P537" i="115"/>
  <c r="G356" i="115"/>
  <c r="M356" i="115"/>
  <c r="I356" i="115"/>
  <c r="R356" i="115"/>
  <c r="AD356" i="115"/>
  <c r="N356" i="115"/>
  <c r="P356" i="115"/>
  <c r="X356" i="115"/>
  <c r="L356" i="115"/>
  <c r="O356" i="115"/>
  <c r="AB356" i="115"/>
  <c r="Z356" i="115"/>
  <c r="AA356" i="115"/>
  <c r="H356" i="115"/>
  <c r="AF356" i="115"/>
  <c r="Y356" i="115"/>
  <c r="AC356" i="115"/>
  <c r="J356" i="115"/>
  <c r="AM197" i="115"/>
  <c r="AT91" i="115"/>
  <c r="J91" i="115"/>
  <c r="AP91" i="115"/>
  <c r="Y662" i="115"/>
  <c r="AA662" i="115"/>
  <c r="AC662" i="115"/>
  <c r="AG662" i="115"/>
  <c r="I662" i="115"/>
  <c r="N662" i="115"/>
  <c r="G662" i="115"/>
  <c r="AB662" i="115"/>
  <c r="K662" i="115"/>
  <c r="O662" i="115"/>
  <c r="F662" i="115"/>
  <c r="Z662" i="115"/>
  <c r="I253" i="115"/>
  <c r="L253" i="115"/>
  <c r="AO163" i="115"/>
  <c r="AN163" i="115"/>
  <c r="AQ163" i="115"/>
  <c r="AI163" i="115"/>
  <c r="AK163" i="115"/>
  <c r="AR163" i="115"/>
  <c r="AM163" i="115"/>
  <c r="AP163" i="115"/>
  <c r="P163" i="115"/>
  <c r="J163" i="115"/>
  <c r="H421" i="115"/>
  <c r="AG421" i="115"/>
  <c r="O421" i="115"/>
  <c r="AF421" i="115"/>
  <c r="G421" i="115"/>
  <c r="AA421" i="115"/>
  <c r="M421" i="115"/>
  <c r="L421" i="115"/>
  <c r="I421" i="115"/>
  <c r="F421" i="115"/>
  <c r="AE421" i="115"/>
  <c r="Y608" i="115"/>
  <c r="AC608" i="115"/>
  <c r="K608" i="115"/>
  <c r="J608" i="115"/>
  <c r="L608" i="115"/>
  <c r="N608" i="115"/>
  <c r="I608" i="115"/>
  <c r="M608" i="115"/>
  <c r="X608" i="115"/>
  <c r="AF608" i="115"/>
  <c r="Z608" i="115"/>
  <c r="AD608" i="115"/>
  <c r="F608" i="115"/>
  <c r="O608" i="115"/>
  <c r="P608" i="115"/>
  <c r="AA608" i="115"/>
  <c r="AB608" i="115"/>
  <c r="O480" i="115"/>
  <c r="N480" i="115"/>
  <c r="AA480" i="115"/>
  <c r="AG480" i="115"/>
  <c r="F480" i="115"/>
  <c r="L480" i="115"/>
  <c r="AE480" i="115"/>
  <c r="H480" i="115"/>
  <c r="K480" i="115"/>
  <c r="Y480" i="115"/>
  <c r="X480" i="115"/>
  <c r="P480" i="115"/>
  <c r="Z667" i="115"/>
  <c r="N667" i="115"/>
  <c r="G667" i="115"/>
  <c r="R667" i="115"/>
  <c r="H556" i="115"/>
  <c r="G556" i="115"/>
  <c r="K556" i="115"/>
  <c r="I556" i="115"/>
  <c r="AA556" i="115"/>
  <c r="N556" i="115"/>
  <c r="Q556" i="115"/>
  <c r="AD556" i="115"/>
  <c r="Z556" i="115"/>
  <c r="P556" i="115"/>
  <c r="AG556" i="115"/>
  <c r="AC631" i="115"/>
  <c r="F631" i="115"/>
  <c r="X631" i="115"/>
  <c r="AB631" i="115"/>
  <c r="P503" i="115"/>
  <c r="I503" i="115"/>
  <c r="X503" i="115"/>
  <c r="O503" i="115"/>
  <c r="AC375" i="115"/>
  <c r="K375" i="115"/>
  <c r="J375" i="115"/>
  <c r="AE375" i="115"/>
  <c r="X375" i="115"/>
  <c r="Z375" i="115"/>
  <c r="P375" i="115"/>
  <c r="Q375" i="115"/>
  <c r="G375" i="115"/>
  <c r="R375" i="115"/>
  <c r="N375" i="115"/>
  <c r="O375" i="115"/>
  <c r="AE578" i="115"/>
  <c r="AG578" i="115"/>
  <c r="AA578" i="115"/>
  <c r="AC578" i="115"/>
  <c r="L578" i="115"/>
  <c r="AD578" i="115"/>
  <c r="K578" i="115"/>
  <c r="H578" i="115"/>
  <c r="AB578" i="115"/>
  <c r="O578" i="115"/>
  <c r="Q578" i="115"/>
  <c r="AB450" i="115"/>
  <c r="AA450" i="115"/>
  <c r="N450" i="115"/>
  <c r="R450" i="115"/>
  <c r="M450" i="115"/>
  <c r="AE313" i="115"/>
  <c r="X313" i="115"/>
  <c r="K313" i="115"/>
  <c r="F313" i="115"/>
  <c r="Z313" i="115"/>
  <c r="AK85" i="115"/>
  <c r="AI85" i="115"/>
  <c r="J85" i="115"/>
  <c r="P251" i="115"/>
  <c r="L251" i="115"/>
  <c r="I202" i="115"/>
  <c r="AR202" i="115"/>
  <c r="AI202" i="115"/>
  <c r="L202" i="115"/>
  <c r="AR145" i="115"/>
  <c r="P145" i="115"/>
  <c r="AL145" i="115"/>
  <c r="AO145" i="115"/>
  <c r="AI145" i="115"/>
  <c r="AJ145" i="115"/>
  <c r="AL183" i="115"/>
  <c r="AO183" i="115"/>
  <c r="P262" i="115"/>
  <c r="AE322" i="115"/>
  <c r="Z322" i="115"/>
  <c r="O322" i="115"/>
  <c r="R322" i="115"/>
  <c r="L322" i="115"/>
  <c r="X322" i="115"/>
  <c r="AD322" i="115"/>
  <c r="K322" i="115"/>
  <c r="Q322" i="115"/>
  <c r="AA322" i="115"/>
  <c r="J322" i="115"/>
  <c r="F322" i="115"/>
  <c r="AC322" i="115"/>
  <c r="AB322" i="115"/>
  <c r="Y322" i="115"/>
  <c r="N322" i="115"/>
  <c r="H322" i="115"/>
  <c r="AO185" i="115"/>
  <c r="AN185" i="115"/>
  <c r="J185" i="115"/>
  <c r="AQ185" i="115"/>
  <c r="AI185" i="115"/>
  <c r="L185" i="115"/>
  <c r="AR185" i="115"/>
  <c r="I185" i="115"/>
  <c r="AL185" i="115"/>
  <c r="P185" i="115"/>
  <c r="AJ140" i="115"/>
  <c r="AO140" i="115"/>
  <c r="J95" i="115"/>
  <c r="AM95" i="115"/>
  <c r="AO95" i="115"/>
  <c r="AN95" i="115"/>
  <c r="AJ95" i="115"/>
  <c r="AI174" i="115"/>
  <c r="I174" i="115"/>
  <c r="AM174" i="115"/>
  <c r="AQ174" i="115"/>
  <c r="AG656" i="115"/>
  <c r="M656" i="115"/>
  <c r="AJ144" i="115"/>
  <c r="L566" i="115"/>
  <c r="X566" i="115"/>
  <c r="AC566" i="115"/>
  <c r="L42" i="115"/>
  <c r="AU42" i="115"/>
  <c r="AZ42" i="115"/>
  <c r="AE453" i="115"/>
  <c r="X453" i="115"/>
  <c r="Q453" i="115"/>
  <c r="AC463" i="115"/>
  <c r="AB463" i="115"/>
  <c r="Q463" i="115"/>
  <c r="Y641" i="115"/>
  <c r="AB641" i="115"/>
  <c r="P641" i="115"/>
  <c r="AC569" i="115"/>
  <c r="F569" i="115"/>
  <c r="K569" i="115"/>
  <c r="AK132" i="115"/>
  <c r="AM132" i="115"/>
  <c r="AE538" i="115"/>
  <c r="M538" i="115"/>
  <c r="Y515" i="115"/>
  <c r="O515" i="115"/>
  <c r="AE515" i="115"/>
  <c r="AI88" i="115"/>
  <c r="AO88" i="115"/>
  <c r="G535" i="115"/>
  <c r="N535" i="115"/>
  <c r="M535" i="115"/>
  <c r="K344" i="115"/>
  <c r="G344" i="115"/>
  <c r="AC344" i="115"/>
  <c r="L232" i="115"/>
  <c r="AN177" i="115"/>
  <c r="I177" i="115"/>
  <c r="AD407" i="115"/>
  <c r="AF407" i="115"/>
  <c r="K407" i="115"/>
  <c r="M491" i="115"/>
  <c r="H563" i="115"/>
  <c r="J563" i="115"/>
  <c r="K297" i="115"/>
  <c r="Q297" i="115"/>
  <c r="AD516" i="115"/>
  <c r="N516" i="115"/>
  <c r="N638" i="115"/>
  <c r="AC638" i="115"/>
  <c r="AC288" i="115"/>
  <c r="F438" i="115"/>
  <c r="O438" i="115"/>
  <c r="M512" i="115"/>
  <c r="G611" i="115"/>
  <c r="AA611" i="115"/>
  <c r="R482" i="115"/>
  <c r="Q656" i="115"/>
  <c r="F656" i="115"/>
  <c r="I144" i="115"/>
  <c r="L144" i="115"/>
  <c r="AF566" i="115"/>
  <c r="G566" i="115"/>
  <c r="AT42" i="115"/>
  <c r="AY42" i="115"/>
  <c r="Y453" i="115"/>
  <c r="AB453" i="115"/>
  <c r="G463" i="115"/>
  <c r="H463" i="115"/>
  <c r="AF641" i="115"/>
  <c r="AG641" i="115"/>
  <c r="AE569" i="115"/>
  <c r="Y569" i="115"/>
  <c r="AQ132" i="115"/>
  <c r="N538" i="115"/>
  <c r="AF538" i="115"/>
  <c r="Z515" i="115"/>
  <c r="G515" i="115"/>
  <c r="AJ88" i="115"/>
  <c r="AU88" i="115"/>
  <c r="X535" i="115"/>
  <c r="AG535" i="115"/>
  <c r="F344" i="115"/>
  <c r="P344" i="115"/>
  <c r="AA407" i="115"/>
  <c r="F407" i="115"/>
  <c r="N491" i="115"/>
  <c r="G563" i="115"/>
  <c r="AB563" i="115"/>
  <c r="Z297" i="115"/>
  <c r="F297" i="115"/>
  <c r="AC659" i="115"/>
  <c r="M516" i="115"/>
  <c r="H638" i="115"/>
  <c r="I638" i="115"/>
  <c r="AG288" i="115"/>
  <c r="AE438" i="115"/>
  <c r="M438" i="115"/>
  <c r="J512" i="115"/>
  <c r="I665" i="115"/>
  <c r="X611" i="115"/>
  <c r="Y611" i="115"/>
  <c r="L171" i="115"/>
  <c r="AK171" i="115"/>
  <c r="L285" i="115"/>
  <c r="G322" i="115"/>
  <c r="H482" i="115"/>
  <c r="I294" i="115"/>
  <c r="AD294" i="115"/>
  <c r="AA294" i="115"/>
  <c r="AM78" i="115"/>
  <c r="AK78" i="115"/>
  <c r="AO78" i="115"/>
  <c r="BN19" i="115"/>
  <c r="BF19" i="115"/>
  <c r="Q334" i="115"/>
  <c r="F334" i="115"/>
  <c r="K334" i="115"/>
  <c r="AK127" i="115"/>
  <c r="AE294" i="115"/>
  <c r="N294" i="115"/>
  <c r="Q294" i="115"/>
  <c r="AQ78" i="115"/>
  <c r="AR78" i="115"/>
  <c r="AZ78" i="115"/>
  <c r="BE19" i="115"/>
  <c r="BO19" i="115"/>
  <c r="Y334" i="115"/>
  <c r="AD334" i="115"/>
  <c r="AR127" i="115"/>
  <c r="AO127" i="115"/>
  <c r="L226" i="115"/>
  <c r="L19" i="115"/>
  <c r="J19" i="115"/>
  <c r="L334" i="115"/>
  <c r="O334" i="115"/>
  <c r="I334" i="115"/>
  <c r="AL127" i="115"/>
  <c r="AN127" i="115"/>
  <c r="G294" i="115"/>
  <c r="O294" i="115"/>
  <c r="L294" i="115"/>
  <c r="L78" i="115"/>
  <c r="BA78" i="115"/>
  <c r="AW78" i="115"/>
  <c r="BM19" i="115"/>
  <c r="Z334" i="115"/>
  <c r="H334" i="115"/>
  <c r="G334" i="115"/>
  <c r="L127" i="115"/>
  <c r="AI127" i="115"/>
  <c r="P226" i="115"/>
  <c r="R294" i="115"/>
  <c r="M294" i="115"/>
  <c r="AN78" i="115"/>
  <c r="BH19" i="115"/>
  <c r="R334" i="115"/>
  <c r="P334" i="115"/>
  <c r="M477" i="115"/>
  <c r="K477" i="115"/>
  <c r="AO171" i="115"/>
  <c r="AI171" i="115"/>
  <c r="AE482" i="115"/>
  <c r="K482" i="115"/>
  <c r="P461" i="115"/>
  <c r="O461" i="115"/>
  <c r="M460" i="115"/>
  <c r="BO52" i="115"/>
  <c r="BG52" i="115"/>
  <c r="AB477" i="115"/>
  <c r="H477" i="115"/>
  <c r="AP171" i="115"/>
  <c r="N482" i="115"/>
  <c r="Z482" i="115"/>
  <c r="AF461" i="115"/>
  <c r="H461" i="115"/>
  <c r="I215" i="115"/>
  <c r="H460" i="115"/>
  <c r="F471" i="115"/>
  <c r="AA471" i="115"/>
  <c r="G471" i="115"/>
  <c r="Z471" i="115"/>
  <c r="I471" i="115"/>
  <c r="AB471" i="115"/>
  <c r="M471" i="115"/>
  <c r="R471" i="115"/>
  <c r="L471" i="115"/>
  <c r="J590" i="115"/>
  <c r="Q590" i="115"/>
  <c r="AB527" i="115"/>
  <c r="AD527" i="115"/>
  <c r="AD471" i="115"/>
  <c r="AA509" i="115"/>
  <c r="N509" i="115"/>
  <c r="K509" i="115"/>
  <c r="AD509" i="115"/>
  <c r="AF509" i="115"/>
  <c r="X509" i="115"/>
  <c r="AG509" i="115"/>
  <c r="Q509" i="115"/>
  <c r="AC568" i="115"/>
  <c r="L568" i="115"/>
  <c r="M568" i="115"/>
  <c r="K568" i="115"/>
  <c r="AA568" i="115"/>
  <c r="O568" i="115"/>
  <c r="L510" i="115"/>
  <c r="I510" i="115"/>
  <c r="BB96" i="115"/>
  <c r="AK96" i="115"/>
  <c r="AW96" i="115"/>
  <c r="AM96" i="115"/>
  <c r="AV96" i="115"/>
  <c r="AT96" i="115"/>
  <c r="BA96" i="115"/>
  <c r="I409" i="115"/>
  <c r="P409" i="115"/>
  <c r="H409" i="115"/>
  <c r="R431" i="115"/>
  <c r="Q431" i="115"/>
  <c r="AG431" i="115"/>
  <c r="AB431" i="115"/>
  <c r="AL197" i="115"/>
  <c r="AJ197" i="115"/>
  <c r="I197" i="115"/>
  <c r="AP197" i="115"/>
  <c r="P197" i="115"/>
  <c r="AN197" i="115"/>
  <c r="AO197" i="115"/>
  <c r="AK197" i="115"/>
  <c r="AI197" i="115"/>
  <c r="AR197" i="115"/>
  <c r="L197" i="115"/>
  <c r="J197" i="115"/>
  <c r="AQ197" i="115"/>
  <c r="AU91" i="115"/>
  <c r="AI91" i="115"/>
  <c r="AO91" i="115"/>
  <c r="BC91" i="115"/>
  <c r="L91" i="115"/>
  <c r="AL91" i="115"/>
  <c r="AK91" i="115"/>
  <c r="BB91" i="115"/>
  <c r="AN91" i="115"/>
  <c r="AZ91" i="115"/>
  <c r="AR91" i="115"/>
  <c r="AW91" i="115"/>
  <c r="BA91" i="115"/>
  <c r="AJ91" i="115"/>
  <c r="AQ91" i="115"/>
  <c r="AY91" i="115"/>
  <c r="AM91" i="115"/>
  <c r="J253" i="115"/>
  <c r="P253" i="115"/>
  <c r="Q667" i="115"/>
  <c r="P667" i="115"/>
  <c r="F667" i="115"/>
  <c r="M667" i="115"/>
  <c r="AA667" i="115"/>
  <c r="K667" i="115"/>
  <c r="O667" i="115"/>
  <c r="AF667" i="115"/>
  <c r="AB667" i="115"/>
  <c r="AC667" i="115"/>
  <c r="L667" i="115"/>
  <c r="Y667" i="115"/>
  <c r="AD667" i="115"/>
  <c r="H667" i="115"/>
  <c r="AG667" i="115"/>
  <c r="AE667" i="115"/>
  <c r="J667" i="115"/>
  <c r="AF609" i="115"/>
  <c r="X609" i="115"/>
  <c r="Y609" i="115"/>
  <c r="F609" i="115"/>
  <c r="J609" i="115"/>
  <c r="AD609" i="115"/>
  <c r="P609" i="115"/>
  <c r="I609" i="115"/>
  <c r="G631" i="115"/>
  <c r="AD631" i="115"/>
  <c r="M631" i="115"/>
  <c r="R631" i="115"/>
  <c r="Z631" i="115"/>
  <c r="AA631" i="115"/>
  <c r="H631" i="115"/>
  <c r="Y631" i="115"/>
  <c r="J631" i="115"/>
  <c r="I631" i="115"/>
  <c r="AF631" i="115"/>
  <c r="AG631" i="115"/>
  <c r="N631" i="115"/>
  <c r="AE631" i="115"/>
  <c r="Q631" i="115"/>
  <c r="O631" i="115"/>
  <c r="P631" i="115"/>
  <c r="AE503" i="115"/>
  <c r="AD503" i="115"/>
  <c r="AB503" i="115"/>
  <c r="R503" i="115"/>
  <c r="AC503" i="115"/>
  <c r="AF503" i="115"/>
  <c r="J503" i="115"/>
  <c r="K503" i="115"/>
  <c r="N503" i="115"/>
  <c r="F503" i="115"/>
  <c r="AA503" i="115"/>
  <c r="H503" i="115"/>
  <c r="Y503" i="115"/>
  <c r="L503" i="115"/>
  <c r="G503" i="115"/>
  <c r="Q503" i="115"/>
  <c r="Z503" i="115"/>
  <c r="AG503" i="115"/>
  <c r="AC450" i="115"/>
  <c r="F450" i="115"/>
  <c r="L450" i="115"/>
  <c r="AD450" i="115"/>
  <c r="X450" i="115"/>
  <c r="K450" i="115"/>
  <c r="AE450" i="115"/>
  <c r="I450" i="115"/>
  <c r="AF450" i="115"/>
  <c r="G450" i="115"/>
  <c r="Q450" i="115"/>
  <c r="P450" i="115"/>
  <c r="Z450" i="115"/>
  <c r="AG450" i="115"/>
  <c r="J450" i="115"/>
  <c r="H450" i="115"/>
  <c r="O450" i="115"/>
  <c r="AA313" i="115"/>
  <c r="J313" i="115"/>
  <c r="N313" i="115"/>
  <c r="AB313" i="115"/>
  <c r="AF313" i="115"/>
  <c r="L313" i="115"/>
  <c r="AD313" i="115"/>
  <c r="Q313" i="115"/>
  <c r="I313" i="115"/>
  <c r="AC313" i="115"/>
  <c r="H313" i="115"/>
  <c r="R313" i="115"/>
  <c r="G313" i="115"/>
  <c r="Y313" i="115"/>
  <c r="AG313" i="115"/>
  <c r="M313" i="115"/>
  <c r="P313" i="115"/>
  <c r="AT85" i="115"/>
  <c r="AP85" i="115"/>
  <c r="AN85" i="115"/>
  <c r="BC85" i="115"/>
  <c r="BB85" i="115"/>
  <c r="AY85" i="115"/>
  <c r="L85" i="115"/>
  <c r="AQ85" i="115"/>
  <c r="AZ85" i="115"/>
  <c r="AX85" i="115"/>
  <c r="AL85" i="115"/>
  <c r="AJ85" i="115"/>
  <c r="AR85" i="115"/>
  <c r="AO202" i="115"/>
  <c r="AJ202" i="115"/>
  <c r="J202" i="115"/>
  <c r="AK202" i="115"/>
  <c r="AL202" i="115"/>
  <c r="AQ202" i="115"/>
  <c r="AM202" i="115"/>
  <c r="P202" i="115"/>
  <c r="AN202" i="115"/>
  <c r="L228" i="115"/>
  <c r="I228" i="115"/>
  <c r="P228" i="115"/>
  <c r="J228" i="115"/>
  <c r="I183" i="115"/>
  <c r="AI183" i="115"/>
  <c r="AP183" i="115"/>
  <c r="AK183" i="115"/>
  <c r="AJ183" i="115"/>
  <c r="AN183" i="115"/>
  <c r="AM183" i="115"/>
  <c r="J183" i="115"/>
  <c r="P183" i="115"/>
  <c r="AR183" i="115"/>
  <c r="AN140" i="115"/>
  <c r="AL140" i="115"/>
  <c r="AM140" i="115"/>
  <c r="L140" i="115"/>
  <c r="AR140" i="115"/>
  <c r="AQ140" i="115"/>
  <c r="J140" i="115"/>
  <c r="AK140" i="115"/>
  <c r="AI140" i="115"/>
  <c r="AT95" i="115"/>
  <c r="AU95" i="115"/>
  <c r="AY95" i="115"/>
  <c r="BB95" i="115"/>
  <c r="BC95" i="115"/>
  <c r="AK95" i="115"/>
  <c r="L95" i="115"/>
  <c r="AZ95" i="115"/>
  <c r="AW95" i="115"/>
  <c r="AV95" i="115"/>
  <c r="AR95" i="115"/>
  <c r="AQ95" i="115"/>
  <c r="AI95" i="115"/>
  <c r="AX95" i="115"/>
  <c r="BA95" i="115"/>
  <c r="AP95" i="115"/>
  <c r="AJ174" i="115"/>
  <c r="AN174" i="115"/>
  <c r="AK174" i="115"/>
  <c r="AO174" i="115"/>
  <c r="P174" i="115"/>
  <c r="J174" i="115"/>
  <c r="L174" i="115"/>
  <c r="AR174" i="115"/>
  <c r="AP174" i="115"/>
  <c r="Y509" i="115"/>
  <c r="M526" i="115"/>
  <c r="X436" i="115"/>
  <c r="BC101" i="115"/>
  <c r="O472" i="115"/>
  <c r="G358" i="115"/>
  <c r="X526" i="115"/>
  <c r="N526" i="115"/>
  <c r="K436" i="115"/>
  <c r="BA101" i="115"/>
  <c r="P358" i="115"/>
  <c r="AC560" i="115"/>
  <c r="AD526" i="115"/>
  <c r="AG526" i="115"/>
  <c r="G436" i="115"/>
  <c r="AX101" i="115"/>
  <c r="P639" i="115"/>
  <c r="F639" i="115"/>
  <c r="AE639" i="115"/>
  <c r="AC511" i="115"/>
  <c r="Z511" i="115"/>
  <c r="L511" i="115"/>
  <c r="AE511" i="115"/>
  <c r="AB555" i="115"/>
  <c r="AC555" i="115"/>
  <c r="AE555" i="115"/>
  <c r="L555" i="115"/>
  <c r="J411" i="115"/>
  <c r="AD411" i="115"/>
  <c r="N411" i="115"/>
  <c r="G411" i="115"/>
  <c r="O323" i="115"/>
  <c r="AF323" i="115"/>
  <c r="R323" i="115"/>
  <c r="Q560" i="115"/>
  <c r="R560" i="115"/>
  <c r="O560" i="115"/>
  <c r="AF603" i="115"/>
  <c r="F603" i="115"/>
  <c r="Y603" i="115"/>
  <c r="G603" i="115"/>
  <c r="P603" i="115"/>
  <c r="BB97" i="115"/>
  <c r="AI97" i="115"/>
  <c r="AL67" i="115"/>
  <c r="AW67" i="115"/>
  <c r="AN67" i="115"/>
  <c r="BB67" i="115"/>
  <c r="AZ67" i="115"/>
  <c r="J146" i="115"/>
  <c r="AN146" i="115"/>
  <c r="AJ146" i="115"/>
  <c r="I254" i="115"/>
  <c r="AC526" i="115"/>
  <c r="R526" i="115"/>
  <c r="J436" i="115"/>
  <c r="G414" i="115"/>
  <c r="AB414" i="115"/>
  <c r="L414" i="115"/>
  <c r="H414" i="115"/>
  <c r="Q414" i="115"/>
  <c r="P414" i="115"/>
  <c r="AF414" i="115"/>
  <c r="J414" i="115"/>
  <c r="K414" i="115"/>
  <c r="I414" i="115"/>
  <c r="Y414" i="115"/>
  <c r="AE414" i="115"/>
  <c r="AD414" i="115"/>
  <c r="F414" i="115"/>
  <c r="R414" i="115"/>
  <c r="AC414" i="115"/>
  <c r="Z414" i="115"/>
  <c r="N414" i="115"/>
  <c r="P669" i="115"/>
  <c r="I669" i="115"/>
  <c r="H669" i="115"/>
  <c r="N669" i="115"/>
  <c r="AF669" i="115"/>
  <c r="M669" i="115"/>
  <c r="F669" i="115"/>
  <c r="R669" i="115"/>
  <c r="Z669" i="115"/>
  <c r="Q669" i="115"/>
  <c r="J669" i="115"/>
  <c r="K669" i="115"/>
  <c r="G669" i="115"/>
  <c r="AA669" i="115"/>
  <c r="L669" i="115"/>
  <c r="AE669" i="115"/>
  <c r="O669" i="115"/>
  <c r="AA504" i="115"/>
  <c r="H504" i="115"/>
  <c r="J504" i="115"/>
  <c r="AC504" i="115"/>
  <c r="AF504" i="115"/>
  <c r="AG504" i="115"/>
  <c r="R504" i="115"/>
  <c r="Z504" i="115"/>
  <c r="I504" i="115"/>
  <c r="L504" i="115"/>
  <c r="K504" i="115"/>
  <c r="Y504" i="115"/>
  <c r="P504" i="115"/>
  <c r="M504" i="115"/>
  <c r="O504" i="115"/>
  <c r="AB504" i="115"/>
  <c r="G504" i="115"/>
  <c r="P654" i="115"/>
  <c r="X654" i="115"/>
  <c r="Y654" i="115"/>
  <c r="AA654" i="115"/>
  <c r="L654" i="115"/>
  <c r="I654" i="115"/>
  <c r="Q654" i="115"/>
  <c r="Z654" i="115"/>
  <c r="M654" i="115"/>
  <c r="AC654" i="115"/>
  <c r="G654" i="115"/>
  <c r="AB654" i="115"/>
  <c r="AG654" i="115"/>
  <c r="F654" i="115"/>
  <c r="R654" i="115"/>
  <c r="AE654" i="115"/>
  <c r="K654" i="115"/>
  <c r="O654" i="115"/>
  <c r="H320" i="115"/>
  <c r="N320" i="115"/>
  <c r="Y320" i="115"/>
  <c r="AE320" i="115"/>
  <c r="K320" i="115"/>
  <c r="AD320" i="115"/>
  <c r="AG320" i="115"/>
  <c r="AA320" i="115"/>
  <c r="M320" i="115"/>
  <c r="AF320" i="115"/>
  <c r="X320" i="115"/>
  <c r="AC320" i="115"/>
  <c r="G320" i="115"/>
  <c r="F320" i="115"/>
  <c r="R320" i="115"/>
  <c r="Q320" i="115"/>
  <c r="O320" i="115"/>
  <c r="Y446" i="115"/>
  <c r="X446" i="115"/>
  <c r="N446" i="115"/>
  <c r="I446" i="115"/>
  <c r="P446" i="115"/>
  <c r="AG446" i="115"/>
  <c r="Q446" i="115"/>
  <c r="F446" i="115"/>
  <c r="AC446" i="115"/>
  <c r="L446" i="115"/>
  <c r="H446" i="115"/>
  <c r="M446" i="115"/>
  <c r="AA446" i="115"/>
  <c r="AE446" i="115"/>
  <c r="R446" i="115"/>
  <c r="O446" i="115"/>
  <c r="K446" i="115"/>
  <c r="L14" i="115"/>
  <c r="J14" i="115"/>
  <c r="AC521" i="115"/>
  <c r="AD521" i="115"/>
  <c r="X521" i="115"/>
  <c r="H521" i="115"/>
  <c r="O521" i="115"/>
  <c r="Z521" i="115"/>
  <c r="M468" i="115"/>
  <c r="I468" i="115"/>
  <c r="F468" i="115"/>
  <c r="R468" i="115"/>
  <c r="X468" i="115"/>
  <c r="AD468" i="115"/>
  <c r="P468" i="115"/>
  <c r="H468" i="115"/>
  <c r="AF468" i="115"/>
  <c r="J468" i="115"/>
  <c r="AB468" i="115"/>
  <c r="AC468" i="115"/>
  <c r="AE468" i="115"/>
  <c r="L468" i="115"/>
  <c r="Y468" i="115"/>
  <c r="Q468" i="115"/>
  <c r="K468" i="115"/>
  <c r="Y618" i="115"/>
  <c r="AF618" i="115"/>
  <c r="R618" i="115"/>
  <c r="Q618" i="115"/>
  <c r="AA618" i="115"/>
  <c r="Z618" i="115"/>
  <c r="G618" i="115"/>
  <c r="N618" i="115"/>
  <c r="H618" i="115"/>
  <c r="AG618" i="115"/>
  <c r="J618" i="115"/>
  <c r="M618" i="115"/>
  <c r="AD618" i="115"/>
  <c r="O618" i="115"/>
  <c r="X618" i="115"/>
  <c r="F618" i="115"/>
  <c r="K618" i="115"/>
  <c r="F490" i="115"/>
  <c r="L490" i="115"/>
  <c r="AG490" i="115"/>
  <c r="Z490" i="115"/>
  <c r="AB490" i="115"/>
  <c r="AF490" i="115"/>
  <c r="H490" i="115"/>
  <c r="Y490" i="115"/>
  <c r="Q490" i="115"/>
  <c r="N490" i="115"/>
  <c r="I490" i="115"/>
  <c r="J490" i="115"/>
  <c r="R490" i="115"/>
  <c r="P490" i="115"/>
  <c r="X490" i="115"/>
  <c r="O490" i="115"/>
  <c r="K490" i="115"/>
  <c r="P165" i="115"/>
  <c r="AJ165" i="115"/>
  <c r="AM165" i="115"/>
  <c r="AI165" i="115"/>
  <c r="AK165" i="115"/>
  <c r="AQ165" i="115"/>
  <c r="I165" i="115"/>
  <c r="L165" i="115"/>
  <c r="AP165" i="115"/>
  <c r="O651" i="115"/>
  <c r="AG651" i="115"/>
  <c r="R651" i="115"/>
  <c r="Q651" i="115"/>
  <c r="AB651" i="115"/>
  <c r="AC651" i="115"/>
  <c r="M651" i="115"/>
  <c r="G651" i="115"/>
  <c r="N651" i="115"/>
  <c r="Z651" i="115"/>
  <c r="K651" i="115"/>
  <c r="L651" i="115"/>
  <c r="AD651" i="115"/>
  <c r="H651" i="115"/>
  <c r="P651" i="115"/>
  <c r="J651" i="115"/>
  <c r="AE651" i="115"/>
  <c r="O646" i="115"/>
  <c r="Z646" i="115"/>
  <c r="AB646" i="115"/>
  <c r="AE646" i="115"/>
  <c r="Y646" i="115"/>
  <c r="K646" i="115"/>
  <c r="X646" i="115"/>
  <c r="F646" i="115"/>
  <c r="Q646" i="115"/>
  <c r="H646" i="115"/>
  <c r="M646" i="115"/>
  <c r="AD646" i="115"/>
  <c r="I646" i="115"/>
  <c r="AG646" i="115"/>
  <c r="J646" i="115"/>
  <c r="AC646" i="115"/>
  <c r="N646" i="115"/>
  <c r="I518" i="115"/>
  <c r="O518" i="115"/>
  <c r="AC518" i="115"/>
  <c r="AF518" i="115"/>
  <c r="AG518" i="115"/>
  <c r="AB518" i="115"/>
  <c r="R518" i="115"/>
  <c r="K518" i="115"/>
  <c r="Z518" i="115"/>
  <c r="N518" i="115"/>
  <c r="Y518" i="115"/>
  <c r="Q518" i="115"/>
  <c r="AE518" i="115"/>
  <c r="F518" i="115"/>
  <c r="G518" i="115"/>
  <c r="M518" i="115"/>
  <c r="J518" i="115"/>
  <c r="AA518" i="115"/>
  <c r="J390" i="115"/>
  <c r="F390" i="115"/>
  <c r="AG390" i="115"/>
  <c r="Q390" i="115"/>
  <c r="L390" i="115"/>
  <c r="AA390" i="115"/>
  <c r="X390" i="115"/>
  <c r="Y390" i="115"/>
  <c r="I390" i="115"/>
  <c r="K390" i="115"/>
  <c r="AF390" i="115"/>
  <c r="P390" i="115"/>
  <c r="AC390" i="115"/>
  <c r="Z390" i="115"/>
  <c r="AE390" i="115"/>
  <c r="O390" i="115"/>
  <c r="M390" i="115"/>
  <c r="N304" i="115"/>
  <c r="AD304" i="115"/>
  <c r="Q304" i="115"/>
  <c r="H304" i="115"/>
  <c r="AF304" i="115"/>
  <c r="K304" i="115"/>
  <c r="P304" i="115"/>
  <c r="J304" i="115"/>
  <c r="G304" i="115"/>
  <c r="X304" i="115"/>
  <c r="AB304" i="115"/>
  <c r="Y304" i="115"/>
  <c r="R304" i="115"/>
  <c r="AA304" i="115"/>
  <c r="M304" i="115"/>
  <c r="I304" i="115"/>
  <c r="Z304" i="115"/>
  <c r="AC304" i="115"/>
  <c r="AT48" i="115"/>
  <c r="BH48" i="115"/>
  <c r="BE48" i="115"/>
  <c r="BB48" i="115"/>
  <c r="AZ48" i="115"/>
  <c r="BM48" i="115"/>
  <c r="AW48" i="115"/>
  <c r="AV48" i="115"/>
  <c r="BN48" i="115"/>
  <c r="BP48" i="115"/>
  <c r="BJ48" i="115"/>
  <c r="J48" i="115"/>
  <c r="AU48" i="115"/>
  <c r="BK48" i="115"/>
  <c r="AY48" i="115"/>
  <c r="BG48" i="115"/>
  <c r="BC48" i="115"/>
  <c r="L48" i="115"/>
  <c r="AQ131" i="115"/>
  <c r="AN131" i="115"/>
  <c r="AI131" i="115"/>
  <c r="AK131" i="115"/>
  <c r="AL131" i="115"/>
  <c r="J131" i="115"/>
  <c r="AO131" i="115"/>
  <c r="AP131" i="115"/>
  <c r="AR131" i="115"/>
  <c r="AD677" i="115"/>
  <c r="K677" i="115"/>
  <c r="AF677" i="115"/>
  <c r="Z677" i="115"/>
  <c r="O464" i="115"/>
  <c r="Z464" i="115"/>
  <c r="Q464" i="115"/>
  <c r="K464" i="115"/>
  <c r="AC464" i="115"/>
  <c r="X464" i="115"/>
  <c r="J464" i="115"/>
  <c r="AA464" i="115"/>
  <c r="F464" i="115"/>
  <c r="M464" i="115"/>
  <c r="H464" i="115"/>
  <c r="L464" i="115"/>
  <c r="AF464" i="115"/>
  <c r="AB464" i="115"/>
  <c r="Z635" i="115"/>
  <c r="R635" i="115"/>
  <c r="AF635" i="115"/>
  <c r="AA635" i="115"/>
  <c r="H635" i="115"/>
  <c r="AC635" i="115"/>
  <c r="O635" i="115"/>
  <c r="AG635" i="115"/>
  <c r="AE635" i="115"/>
  <c r="P635" i="115"/>
  <c r="I635" i="115"/>
  <c r="K635" i="115"/>
  <c r="M635" i="115"/>
  <c r="AD635" i="115"/>
  <c r="X635" i="115"/>
  <c r="F635" i="115"/>
  <c r="G635" i="115"/>
  <c r="L635" i="115"/>
  <c r="AE698" i="115"/>
  <c r="K698" i="115"/>
  <c r="F698" i="115"/>
  <c r="R698" i="115"/>
  <c r="AB698" i="115"/>
  <c r="M698" i="115"/>
  <c r="Z698" i="115"/>
  <c r="P698" i="115"/>
  <c r="Q698" i="115"/>
  <c r="G698" i="115"/>
  <c r="O698" i="115"/>
  <c r="AG698" i="115"/>
  <c r="H698" i="115"/>
  <c r="AA698" i="115"/>
  <c r="N698" i="115"/>
  <c r="AF698" i="115"/>
  <c r="AC698" i="115"/>
  <c r="AG465" i="115"/>
  <c r="AC465" i="115"/>
  <c r="G465" i="115"/>
  <c r="X465" i="115"/>
  <c r="H465" i="115"/>
  <c r="AA465" i="115"/>
  <c r="N465" i="115"/>
  <c r="AF465" i="115"/>
  <c r="R465" i="115"/>
  <c r="M465" i="115"/>
  <c r="Z465" i="115"/>
  <c r="F465" i="115"/>
  <c r="J465" i="115"/>
  <c r="P465" i="115"/>
  <c r="O465" i="115"/>
  <c r="AD465" i="115"/>
  <c r="AE465" i="115"/>
  <c r="AG412" i="115"/>
  <c r="L412" i="115"/>
  <c r="Q412" i="115"/>
  <c r="J412" i="115"/>
  <c r="AA412" i="115"/>
  <c r="Y412" i="115"/>
  <c r="Q615" i="115"/>
  <c r="AD615" i="115"/>
  <c r="O615" i="115"/>
  <c r="P615" i="115"/>
  <c r="AE615" i="115"/>
  <c r="G615" i="115"/>
  <c r="Z615" i="115"/>
  <c r="L615" i="115"/>
  <c r="Y615" i="115"/>
  <c r="F615" i="115"/>
  <c r="AA615" i="115"/>
  <c r="H615" i="115"/>
  <c r="AC615" i="115"/>
  <c r="K615" i="115"/>
  <c r="AB615" i="115"/>
  <c r="J615" i="115"/>
  <c r="I615" i="115"/>
  <c r="N615" i="115"/>
  <c r="I340" i="115"/>
  <c r="Z340" i="115"/>
  <c r="AG340" i="115"/>
  <c r="AA340" i="115"/>
  <c r="Y340" i="115"/>
  <c r="K340" i="115"/>
  <c r="R340" i="115"/>
  <c r="X340" i="115"/>
  <c r="AB340" i="115"/>
  <c r="AZ84" i="115"/>
  <c r="AK84" i="115"/>
  <c r="AQ84" i="115"/>
  <c r="BA84" i="115"/>
  <c r="AM84" i="115"/>
  <c r="AY84" i="115"/>
  <c r="AV84" i="115"/>
  <c r="AW84" i="115"/>
  <c r="AR84" i="115"/>
  <c r="AP84" i="115"/>
  <c r="BB84" i="115"/>
  <c r="AL84" i="115"/>
  <c r="L84" i="115"/>
  <c r="AJ84" i="115"/>
  <c r="AO84" i="115"/>
  <c r="AX84" i="115"/>
  <c r="L246" i="115"/>
  <c r="P246" i="115"/>
  <c r="O306" i="115"/>
  <c r="Q306" i="115"/>
  <c r="N306" i="115"/>
  <c r="K306" i="115"/>
  <c r="M306" i="115"/>
  <c r="I306" i="115"/>
  <c r="AA306" i="115"/>
  <c r="X306" i="115"/>
  <c r="J306" i="115"/>
  <c r="AD306" i="115"/>
  <c r="F306" i="115"/>
  <c r="Z306" i="115"/>
  <c r="R306" i="115"/>
  <c r="Y306" i="115"/>
  <c r="AB306" i="115"/>
  <c r="AC306" i="115"/>
  <c r="H306" i="115"/>
  <c r="I178" i="115"/>
  <c r="AJ178" i="115"/>
  <c r="L178" i="115"/>
  <c r="AI178" i="115"/>
  <c r="AN178" i="115"/>
  <c r="AK178" i="115"/>
  <c r="J178" i="115"/>
  <c r="AO178" i="115"/>
  <c r="AM178" i="115"/>
  <c r="AP178" i="115"/>
  <c r="AR178" i="115"/>
  <c r="AQ178" i="115"/>
  <c r="P178" i="115"/>
  <c r="AT41" i="115"/>
  <c r="BO41" i="115"/>
  <c r="L41" i="115"/>
  <c r="AY41" i="115"/>
  <c r="AU41" i="115"/>
  <c r="BE41" i="115"/>
  <c r="BA41" i="115"/>
  <c r="BP41" i="115"/>
  <c r="BG41" i="115"/>
  <c r="BL41" i="115"/>
  <c r="AX41" i="115"/>
  <c r="AZ41" i="115"/>
  <c r="BJ41" i="115"/>
  <c r="BK41" i="115"/>
  <c r="BM41" i="115"/>
  <c r="BB41" i="115"/>
  <c r="BF41" i="115"/>
  <c r="BH41" i="115"/>
  <c r="J252" i="115"/>
  <c r="P252" i="115"/>
  <c r="L252" i="115"/>
  <c r="AA286" i="115"/>
  <c r="Y286" i="115"/>
  <c r="Q286" i="115"/>
  <c r="F286" i="115"/>
  <c r="H286" i="115"/>
  <c r="K286" i="115"/>
  <c r="R286" i="115"/>
  <c r="G286" i="115"/>
  <c r="AD286" i="115"/>
  <c r="O286" i="115"/>
  <c r="P286" i="115"/>
  <c r="AE286" i="115"/>
  <c r="AB286" i="115"/>
  <c r="N286" i="115"/>
  <c r="AF286" i="115"/>
  <c r="I286" i="115"/>
  <c r="X286" i="115"/>
  <c r="AL158" i="115"/>
  <c r="AJ158" i="115"/>
  <c r="AI158" i="115"/>
  <c r="AO158" i="115"/>
  <c r="L158" i="115"/>
  <c r="AM158" i="115"/>
  <c r="P158" i="115"/>
  <c r="AR158" i="115"/>
  <c r="I158" i="115"/>
  <c r="AK158" i="115"/>
  <c r="AQ158" i="115"/>
  <c r="BE30" i="115"/>
  <c r="AW30" i="115"/>
  <c r="BB30" i="115"/>
  <c r="AU30" i="115"/>
  <c r="AX30" i="115"/>
  <c r="BN30" i="115"/>
  <c r="BO30" i="115"/>
  <c r="AZ30" i="115"/>
  <c r="BH30" i="115"/>
  <c r="BA30" i="115"/>
  <c r="BK30" i="115"/>
  <c r="BC30" i="115"/>
  <c r="BI30" i="115"/>
  <c r="AY30" i="115"/>
  <c r="L30" i="115"/>
  <c r="AT30" i="115"/>
  <c r="BJ30" i="115"/>
  <c r="BP30" i="115"/>
  <c r="Z526" i="115"/>
  <c r="F436" i="115"/>
  <c r="Y436" i="115"/>
  <c r="X472" i="115"/>
  <c r="L323" i="115"/>
  <c r="K526" i="115"/>
  <c r="Z436" i="115"/>
  <c r="AF436" i="115"/>
  <c r="AM101" i="115"/>
  <c r="L67" i="115"/>
  <c r="AL165" i="115"/>
  <c r="AA414" i="115"/>
  <c r="I698" i="115"/>
  <c r="BN41" i="115"/>
  <c r="AF306" i="115"/>
  <c r="P618" i="115"/>
  <c r="AC286" i="115"/>
  <c r="AG304" i="115"/>
  <c r="L465" i="115"/>
  <c r="G340" i="115"/>
  <c r="C33" i="115"/>
  <c r="L526" i="115"/>
  <c r="AB526" i="115"/>
  <c r="AA436" i="115"/>
  <c r="AA392" i="115"/>
  <c r="AK150" i="115"/>
  <c r="M550" i="115"/>
  <c r="AA526" i="115"/>
  <c r="H526" i="115"/>
  <c r="Y526" i="115"/>
  <c r="N472" i="115"/>
  <c r="R472" i="115"/>
  <c r="Z472" i="115"/>
  <c r="AB472" i="115"/>
  <c r="M472" i="115"/>
  <c r="L472" i="115"/>
  <c r="Q472" i="115"/>
  <c r="AA472" i="115"/>
  <c r="AF472" i="115"/>
  <c r="P472" i="115"/>
  <c r="Y472" i="115"/>
  <c r="AG472" i="115"/>
  <c r="J472" i="115"/>
  <c r="F472" i="115"/>
  <c r="AD472" i="115"/>
  <c r="G472" i="115"/>
  <c r="H472" i="115"/>
  <c r="Y622" i="115"/>
  <c r="X622" i="115"/>
  <c r="AG622" i="115"/>
  <c r="R436" i="115"/>
  <c r="L436" i="115"/>
  <c r="AB436" i="115"/>
  <c r="O436" i="115"/>
  <c r="M436" i="115"/>
  <c r="AE436" i="115"/>
  <c r="AG436" i="115"/>
  <c r="N436" i="115"/>
  <c r="Z639" i="115"/>
  <c r="Q639" i="115"/>
  <c r="AA639" i="115"/>
  <c r="N639" i="115"/>
  <c r="L639" i="115"/>
  <c r="Y639" i="115"/>
  <c r="H639" i="115"/>
  <c r="J639" i="115"/>
  <c r="AF639" i="115"/>
  <c r="K639" i="115"/>
  <c r="AG639" i="115"/>
  <c r="AC639" i="115"/>
  <c r="R639" i="115"/>
  <c r="I639" i="115"/>
  <c r="AB639" i="115"/>
  <c r="M639" i="115"/>
  <c r="O639" i="115"/>
  <c r="G511" i="115"/>
  <c r="AD511" i="115"/>
  <c r="N511" i="115"/>
  <c r="O511" i="115"/>
  <c r="I511" i="115"/>
  <c r="AG511" i="115"/>
  <c r="Y511" i="115"/>
  <c r="X511" i="115"/>
  <c r="H511" i="115"/>
  <c r="F511" i="115"/>
  <c r="J511" i="115"/>
  <c r="AB511" i="115"/>
  <c r="Q511" i="115"/>
  <c r="R511" i="115"/>
  <c r="AA511" i="115"/>
  <c r="K511" i="115"/>
  <c r="M511" i="115"/>
  <c r="Q458" i="115"/>
  <c r="I458" i="115"/>
  <c r="H458" i="115"/>
  <c r="AD458" i="115"/>
  <c r="AI101" i="115"/>
  <c r="AN101" i="115"/>
  <c r="AT101" i="115"/>
  <c r="AK101" i="115"/>
  <c r="AO101" i="115"/>
  <c r="AY101" i="115"/>
  <c r="L101" i="115"/>
  <c r="AW101" i="115"/>
  <c r="AV101" i="115"/>
  <c r="AR101" i="115"/>
  <c r="J101" i="115"/>
  <c r="AL101" i="115"/>
  <c r="AP101" i="115"/>
  <c r="AJ101" i="115"/>
  <c r="AU101" i="115"/>
  <c r="AQ101" i="115"/>
  <c r="R555" i="115"/>
  <c r="H555" i="115"/>
  <c r="G555" i="115"/>
  <c r="O555" i="115"/>
  <c r="N555" i="115"/>
  <c r="AA555" i="115"/>
  <c r="Y555" i="115"/>
  <c r="AF555" i="115"/>
  <c r="X555" i="115"/>
  <c r="F555" i="115"/>
  <c r="Z555" i="115"/>
  <c r="I555" i="115"/>
  <c r="M555" i="115"/>
  <c r="AG555" i="115"/>
  <c r="P555" i="115"/>
  <c r="K555" i="115"/>
  <c r="J555" i="115"/>
  <c r="Y411" i="115"/>
  <c r="P411" i="115"/>
  <c r="AG411" i="115"/>
  <c r="X411" i="115"/>
  <c r="K411" i="115"/>
  <c r="Q411" i="115"/>
  <c r="M411" i="115"/>
  <c r="O411" i="115"/>
  <c r="AE411" i="115"/>
  <c r="AA411" i="115"/>
  <c r="AB411" i="115"/>
  <c r="L411" i="115"/>
  <c r="AF411" i="115"/>
  <c r="AC411" i="115"/>
  <c r="I411" i="115"/>
  <c r="H411" i="115"/>
  <c r="R411" i="115"/>
  <c r="Z411" i="115"/>
  <c r="H358" i="115"/>
  <c r="J358" i="115"/>
  <c r="X358" i="115"/>
  <c r="Z358" i="115"/>
  <c r="AF358" i="115"/>
  <c r="R358" i="115"/>
  <c r="AD358" i="115"/>
  <c r="AE358" i="115"/>
  <c r="AG358" i="115"/>
  <c r="AA358" i="115"/>
  <c r="AB358" i="115"/>
  <c r="AC358" i="115"/>
  <c r="O358" i="115"/>
  <c r="F358" i="115"/>
  <c r="L358" i="115"/>
  <c r="Y358" i="115"/>
  <c r="M358" i="115"/>
  <c r="K358" i="115"/>
  <c r="I240" i="115"/>
  <c r="L240" i="115"/>
  <c r="J240" i="115"/>
  <c r="P240" i="115"/>
  <c r="Q323" i="115"/>
  <c r="F323" i="115"/>
  <c r="P323" i="115"/>
  <c r="K323" i="115"/>
  <c r="H323" i="115"/>
  <c r="AG323" i="115"/>
  <c r="I323" i="115"/>
  <c r="AC323" i="115"/>
  <c r="AD323" i="115"/>
  <c r="N323" i="115"/>
  <c r="Y323" i="115"/>
  <c r="AA323" i="115"/>
  <c r="AB323" i="115"/>
  <c r="Z323" i="115"/>
  <c r="J323" i="115"/>
  <c r="G323" i="115"/>
  <c r="M323" i="115"/>
  <c r="Z560" i="115"/>
  <c r="L560" i="115"/>
  <c r="AG560" i="115"/>
  <c r="AB560" i="115"/>
  <c r="H560" i="115"/>
  <c r="N560" i="115"/>
  <c r="G560" i="115"/>
  <c r="M560" i="115"/>
  <c r="K560" i="115"/>
  <c r="AA560" i="115"/>
  <c r="P560" i="115"/>
  <c r="AD560" i="115"/>
  <c r="Y560" i="115"/>
  <c r="AF560" i="115"/>
  <c r="AE560" i="115"/>
  <c r="X560" i="115"/>
  <c r="J560" i="115"/>
  <c r="AB603" i="115"/>
  <c r="AD603" i="115"/>
  <c r="Z603" i="115"/>
  <c r="AE603" i="115"/>
  <c r="X603" i="115"/>
  <c r="AA603" i="115"/>
  <c r="I603" i="115"/>
  <c r="AG603" i="115"/>
  <c r="O603" i="115"/>
  <c r="H603" i="115"/>
  <c r="L603" i="115"/>
  <c r="R603" i="115"/>
  <c r="M603" i="115"/>
  <c r="Q603" i="115"/>
  <c r="K603" i="115"/>
  <c r="J603" i="115"/>
  <c r="N603" i="115"/>
  <c r="J689" i="115"/>
  <c r="G689" i="115"/>
  <c r="O689" i="115"/>
  <c r="AD689" i="115"/>
  <c r="X689" i="115"/>
  <c r="AC689" i="115"/>
  <c r="AC328" i="115"/>
  <c r="I328" i="115"/>
  <c r="AM97" i="115"/>
  <c r="AN97" i="115"/>
  <c r="AQ97" i="115"/>
  <c r="AU97" i="115"/>
  <c r="AK97" i="115"/>
  <c r="AX97" i="115"/>
  <c r="L97" i="115"/>
  <c r="BA97" i="115"/>
  <c r="AP97" i="115"/>
  <c r="AR97" i="115"/>
  <c r="AL97" i="115"/>
  <c r="J97" i="115"/>
  <c r="AJ97" i="115"/>
  <c r="AZ97" i="115"/>
  <c r="AY97" i="115"/>
  <c r="AV97" i="115"/>
  <c r="I308" i="115"/>
  <c r="X308" i="115"/>
  <c r="K308" i="115"/>
  <c r="O308" i="115"/>
  <c r="BN52" i="115"/>
  <c r="BB52" i="115"/>
  <c r="AU67" i="115"/>
  <c r="AM67" i="115"/>
  <c r="AO67" i="115"/>
  <c r="AP67" i="115"/>
  <c r="AV67" i="115"/>
  <c r="BC67" i="115"/>
  <c r="AX67" i="115"/>
  <c r="AY67" i="115"/>
  <c r="AT67" i="115"/>
  <c r="AQ67" i="115"/>
  <c r="J67" i="115"/>
  <c r="AI67" i="115"/>
  <c r="AR67" i="115"/>
  <c r="BA67" i="115"/>
  <c r="AK67" i="115"/>
  <c r="AJ67" i="115"/>
  <c r="AK146" i="115"/>
  <c r="L146" i="115"/>
  <c r="AR146" i="115"/>
  <c r="I146" i="115"/>
  <c r="AL146" i="115"/>
  <c r="AI146" i="115"/>
  <c r="AP146" i="115"/>
  <c r="P146" i="115"/>
  <c r="AQ146" i="115"/>
  <c r="AM146" i="115"/>
  <c r="J18" i="115"/>
  <c r="BI18" i="115"/>
  <c r="BE18" i="115"/>
  <c r="BO18" i="115"/>
  <c r="BP18" i="115"/>
  <c r="BN18" i="115"/>
  <c r="L18" i="115"/>
  <c r="BF18" i="115"/>
  <c r="BH18" i="115"/>
  <c r="BJ18" i="115"/>
  <c r="BL18" i="115"/>
  <c r="P220" i="115"/>
  <c r="P254" i="115"/>
  <c r="L254" i="115"/>
  <c r="J254" i="115"/>
  <c r="P526" i="115"/>
  <c r="G526" i="115"/>
  <c r="AE526" i="115"/>
  <c r="K472" i="115"/>
  <c r="X323" i="115"/>
  <c r="AT97" i="115"/>
  <c r="Q555" i="115"/>
  <c r="AC603" i="115"/>
  <c r="X639" i="115"/>
  <c r="AF511" i="115"/>
  <c r="BG18" i="115"/>
  <c r="Z553" i="115"/>
  <c r="M553" i="115"/>
  <c r="F526" i="115"/>
  <c r="AF526" i="115"/>
  <c r="AB447" i="115"/>
  <c r="P436" i="115"/>
  <c r="Q436" i="115"/>
  <c r="I472" i="115"/>
  <c r="N358" i="115"/>
  <c r="F560" i="115"/>
  <c r="AE323" i="115"/>
  <c r="AW97" i="115"/>
  <c r="AD555" i="115"/>
  <c r="G639" i="115"/>
  <c r="BM18" i="115"/>
  <c r="AE308" i="115"/>
  <c r="AC458" i="115"/>
  <c r="AF636" i="115"/>
  <c r="AC392" i="115"/>
  <c r="Z392" i="115"/>
  <c r="R392" i="115"/>
  <c r="P392" i="115"/>
  <c r="AE392" i="115"/>
  <c r="N392" i="115"/>
  <c r="G392" i="115"/>
  <c r="L392" i="115"/>
  <c r="X392" i="115"/>
  <c r="AG392" i="115"/>
  <c r="AB392" i="115"/>
  <c r="M392" i="115"/>
  <c r="AD392" i="115"/>
  <c r="I392" i="115"/>
  <c r="H392" i="115"/>
  <c r="Y392" i="115"/>
  <c r="J392" i="115"/>
  <c r="AL128" i="115"/>
  <c r="L128" i="115"/>
  <c r="AN128" i="115"/>
  <c r="J128" i="115"/>
  <c r="AR128" i="115"/>
  <c r="AM128" i="115"/>
  <c r="AI128" i="115"/>
  <c r="AJ128" i="115"/>
  <c r="AK128" i="115"/>
  <c r="AL122" i="115"/>
  <c r="AJ122" i="115"/>
  <c r="L122" i="115"/>
  <c r="AR122" i="115"/>
  <c r="AI122" i="115"/>
  <c r="AK122" i="115"/>
  <c r="AP122" i="115"/>
  <c r="AM122" i="115"/>
  <c r="J122" i="115"/>
  <c r="H447" i="115"/>
  <c r="J447" i="115"/>
  <c r="X447" i="115"/>
  <c r="Y447" i="115"/>
  <c r="H650" i="115"/>
  <c r="R650" i="115"/>
  <c r="L650" i="115"/>
  <c r="N650" i="115"/>
  <c r="Z650" i="115"/>
  <c r="M650" i="115"/>
  <c r="O650" i="115"/>
  <c r="AE650" i="115"/>
  <c r="X650" i="115"/>
  <c r="AB650" i="115"/>
  <c r="G650" i="115"/>
  <c r="P650" i="115"/>
  <c r="I650" i="115"/>
  <c r="AC650" i="115"/>
  <c r="AD650" i="115"/>
  <c r="Q650" i="115"/>
  <c r="Y650" i="115"/>
  <c r="K650" i="115"/>
  <c r="AF394" i="115"/>
  <c r="K394" i="115"/>
  <c r="O394" i="115"/>
  <c r="P394" i="115"/>
  <c r="Q394" i="115"/>
  <c r="H394" i="115"/>
  <c r="R394" i="115"/>
  <c r="L394" i="115"/>
  <c r="Z394" i="115"/>
  <c r="AA394" i="115"/>
  <c r="AC394" i="115"/>
  <c r="AD394" i="115"/>
  <c r="N394" i="115"/>
  <c r="AE394" i="115"/>
  <c r="AG394" i="115"/>
  <c r="F394" i="115"/>
  <c r="G394" i="115"/>
  <c r="AQ139" i="115"/>
  <c r="AP139" i="115"/>
  <c r="AN139" i="115"/>
  <c r="H678" i="115"/>
  <c r="AC678" i="115"/>
  <c r="AF678" i="115"/>
  <c r="K678" i="115"/>
  <c r="X678" i="115"/>
  <c r="Q678" i="115"/>
  <c r="F678" i="115"/>
  <c r="R678" i="115"/>
  <c r="I678" i="115"/>
  <c r="Y678" i="115"/>
  <c r="Z678" i="115"/>
  <c r="J678" i="115"/>
  <c r="L678" i="115"/>
  <c r="O678" i="115"/>
  <c r="AD678" i="115"/>
  <c r="M678" i="115"/>
  <c r="AA678" i="115"/>
  <c r="Z550" i="115"/>
  <c r="H550" i="115"/>
  <c r="AC550" i="115"/>
  <c r="AF550" i="115"/>
  <c r="AD550" i="115"/>
  <c r="I550" i="115"/>
  <c r="P550" i="115"/>
  <c r="AE550" i="115"/>
  <c r="O550" i="115"/>
  <c r="X550" i="115"/>
  <c r="AA550" i="115"/>
  <c r="N550" i="115"/>
  <c r="L550" i="115"/>
  <c r="R550" i="115"/>
  <c r="F550" i="115"/>
  <c r="G550" i="115"/>
  <c r="Y550" i="115"/>
  <c r="H422" i="115"/>
  <c r="AD422" i="115"/>
  <c r="Q422" i="115"/>
  <c r="Y277" i="115"/>
  <c r="L277" i="115"/>
  <c r="AF277" i="115"/>
  <c r="P277" i="115"/>
  <c r="N277" i="115"/>
  <c r="G277" i="115"/>
  <c r="AG277" i="115"/>
  <c r="K277" i="115"/>
  <c r="H277" i="115"/>
  <c r="F277" i="115"/>
  <c r="AB277" i="115"/>
  <c r="AA277" i="115"/>
  <c r="X277" i="115"/>
  <c r="I277" i="115"/>
  <c r="AE277" i="115"/>
  <c r="J277" i="115"/>
  <c r="O277" i="115"/>
  <c r="BI29" i="115"/>
  <c r="BP29" i="115"/>
  <c r="BK29" i="115"/>
  <c r="J29" i="115"/>
  <c r="BE29" i="115"/>
  <c r="BN29" i="115"/>
  <c r="L29" i="115"/>
  <c r="BJ29" i="115"/>
  <c r="BL29" i="115"/>
  <c r="BG29" i="115"/>
  <c r="BH29" i="115"/>
  <c r="X624" i="115"/>
  <c r="AD624" i="115"/>
  <c r="AA624" i="115"/>
  <c r="AF624" i="115"/>
  <c r="N624" i="115"/>
  <c r="AB624" i="115"/>
  <c r="AG624" i="115"/>
  <c r="I624" i="115"/>
  <c r="P624" i="115"/>
  <c r="G624" i="115"/>
  <c r="Z624" i="115"/>
  <c r="L624" i="115"/>
  <c r="AC624" i="115"/>
  <c r="M624" i="115"/>
  <c r="F624" i="115"/>
  <c r="H624" i="115"/>
  <c r="O624" i="115"/>
  <c r="AA625" i="115"/>
  <c r="Q625" i="115"/>
  <c r="AC625" i="115"/>
  <c r="M625" i="115"/>
  <c r="R625" i="115"/>
  <c r="O625" i="115"/>
  <c r="Y625" i="115"/>
  <c r="I625" i="115"/>
  <c r="X625" i="115"/>
  <c r="AG625" i="115"/>
  <c r="N625" i="115"/>
  <c r="L625" i="115"/>
  <c r="Z625" i="115"/>
  <c r="H625" i="115"/>
  <c r="P625" i="115"/>
  <c r="G625" i="115"/>
  <c r="K625" i="115"/>
  <c r="AB625" i="115"/>
  <c r="R369" i="115"/>
  <c r="X369" i="115"/>
  <c r="Z369" i="115"/>
  <c r="AA369" i="115"/>
  <c r="N369" i="115"/>
  <c r="L369" i="115"/>
  <c r="H369" i="115"/>
  <c r="P369" i="115"/>
  <c r="I369" i="115"/>
  <c r="K369" i="115"/>
  <c r="AG369" i="115"/>
  <c r="O369" i="115"/>
  <c r="AD369" i="115"/>
  <c r="AF369" i="115"/>
  <c r="M369" i="115"/>
  <c r="AB369" i="115"/>
  <c r="Y369" i="115"/>
  <c r="G369" i="115"/>
  <c r="K572" i="115"/>
  <c r="M572" i="115"/>
  <c r="R572" i="115"/>
  <c r="N572" i="115"/>
  <c r="X572" i="115"/>
  <c r="AA572" i="115"/>
  <c r="J572" i="115"/>
  <c r="H572" i="115"/>
  <c r="AG572" i="115"/>
  <c r="L572" i="115"/>
  <c r="I572" i="115"/>
  <c r="P572" i="115"/>
  <c r="F572" i="115"/>
  <c r="AB572" i="115"/>
  <c r="Q572" i="115"/>
  <c r="AD572" i="115"/>
  <c r="AF572" i="115"/>
  <c r="AJ200" i="115"/>
  <c r="I200" i="115"/>
  <c r="J200" i="115"/>
  <c r="AK200" i="115"/>
  <c r="AM200" i="115"/>
  <c r="L200" i="115"/>
  <c r="AR200" i="115"/>
  <c r="AN200" i="115"/>
  <c r="AL200" i="115"/>
  <c r="AP200" i="115"/>
  <c r="AO200" i="115"/>
  <c r="AQ200" i="115"/>
  <c r="P200" i="115"/>
  <c r="J283" i="115"/>
  <c r="M283" i="115"/>
  <c r="AA283" i="115"/>
  <c r="N283" i="115"/>
  <c r="X283" i="115"/>
  <c r="Z283" i="115"/>
  <c r="AE283" i="115"/>
  <c r="F283" i="115"/>
  <c r="AD283" i="115"/>
  <c r="AB283" i="115"/>
  <c r="R283" i="115"/>
  <c r="O283" i="115"/>
  <c r="P283" i="115"/>
  <c r="Y283" i="115"/>
  <c r="AG283" i="115"/>
  <c r="H283" i="115"/>
  <c r="I283" i="115"/>
  <c r="Q283" i="115"/>
  <c r="I266" i="115"/>
  <c r="L266" i="115"/>
  <c r="J266" i="115"/>
  <c r="P266" i="115"/>
  <c r="J244" i="115"/>
  <c r="P244" i="115"/>
  <c r="L244" i="115"/>
  <c r="I244" i="115"/>
  <c r="L327" i="115"/>
  <c r="AD327" i="115"/>
  <c r="Q327" i="115"/>
  <c r="K327" i="115"/>
  <c r="J327" i="115"/>
  <c r="AF327" i="115"/>
  <c r="AC327" i="115"/>
  <c r="N327" i="115"/>
  <c r="AG327" i="115"/>
  <c r="Y327" i="115"/>
  <c r="X327" i="115"/>
  <c r="I327" i="115"/>
  <c r="F327" i="115"/>
  <c r="P327" i="115"/>
  <c r="O327" i="115"/>
  <c r="AA327" i="115"/>
  <c r="AE327" i="115"/>
  <c r="AJ71" i="115"/>
  <c r="AN71" i="115"/>
  <c r="AX71" i="115"/>
  <c r="AT71" i="115"/>
  <c r="AW71" i="115"/>
  <c r="AY71" i="115"/>
  <c r="AM71" i="115"/>
  <c r="AR71" i="115"/>
  <c r="AL71" i="115"/>
  <c r="AZ71" i="115"/>
  <c r="L71" i="115"/>
  <c r="AI71" i="115"/>
  <c r="AP71" i="115"/>
  <c r="BB71" i="115"/>
  <c r="AU71" i="115"/>
  <c r="J71" i="115"/>
  <c r="BA71" i="115"/>
  <c r="AR150" i="115"/>
  <c r="I150" i="115"/>
  <c r="P150" i="115"/>
  <c r="J150" i="115"/>
  <c r="AQ150" i="115"/>
  <c r="AJ150" i="115"/>
  <c r="AN150" i="115"/>
  <c r="AP150" i="115"/>
  <c r="AL150" i="115"/>
  <c r="AM150" i="115"/>
  <c r="AU73" i="115"/>
  <c r="BB73" i="115"/>
  <c r="AI73" i="115"/>
  <c r="AO73" i="115"/>
  <c r="AQ73" i="115"/>
  <c r="AM73" i="115"/>
  <c r="BC73" i="115"/>
  <c r="AW73" i="115"/>
  <c r="AP73" i="115"/>
  <c r="AN73" i="115"/>
  <c r="L73" i="115"/>
  <c r="AX73" i="115"/>
  <c r="AK73" i="115"/>
  <c r="J73" i="115"/>
  <c r="AZ73" i="115"/>
  <c r="AR73" i="115"/>
  <c r="AY73" i="115"/>
  <c r="AJ156" i="115"/>
  <c r="AP156" i="115"/>
  <c r="I156" i="115"/>
  <c r="AM156" i="115"/>
  <c r="AL156" i="115"/>
  <c r="J156" i="115"/>
  <c r="AO156" i="115"/>
  <c r="L156" i="115"/>
  <c r="AR156" i="115"/>
  <c r="AQ156" i="115"/>
  <c r="P156" i="115"/>
  <c r="J239" i="115"/>
  <c r="P239" i="115"/>
  <c r="L239" i="115"/>
  <c r="I239" i="115"/>
  <c r="AM190" i="115"/>
  <c r="AI62" i="115"/>
  <c r="AN62" i="115"/>
  <c r="AR62" i="115"/>
  <c r="AO62" i="115"/>
  <c r="AJ62" i="115"/>
  <c r="AQ62" i="115"/>
  <c r="L62" i="115"/>
  <c r="BB62" i="115"/>
  <c r="AX62" i="115"/>
  <c r="AU62" i="115"/>
  <c r="BA62" i="115"/>
  <c r="BC62" i="115"/>
  <c r="AT62" i="115"/>
  <c r="AZ62" i="115"/>
  <c r="AK62" i="115"/>
  <c r="AV62" i="115"/>
  <c r="J687" i="115"/>
  <c r="AA567" i="115"/>
  <c r="M567" i="115"/>
  <c r="H357" i="115"/>
  <c r="AC357" i="115"/>
  <c r="J357" i="115"/>
  <c r="L198" i="115"/>
  <c r="AJ198" i="115"/>
  <c r="O364" i="115"/>
  <c r="AA687" i="115"/>
  <c r="I357" i="115"/>
  <c r="Y357" i="115"/>
  <c r="Q364" i="115"/>
  <c r="I205" i="115"/>
  <c r="I235" i="115"/>
  <c r="AB687" i="115"/>
  <c r="AG567" i="115"/>
  <c r="AE567" i="115"/>
  <c r="N567" i="115"/>
  <c r="AD357" i="115"/>
  <c r="M357" i="115"/>
  <c r="AO198" i="115"/>
  <c r="AN110" i="115"/>
  <c r="H364" i="115"/>
  <c r="AJ205" i="115"/>
  <c r="J235" i="115"/>
  <c r="P687" i="115"/>
  <c r="H420" i="115"/>
  <c r="P567" i="115"/>
  <c r="AF567" i="115"/>
  <c r="AF357" i="115"/>
  <c r="AA357" i="115"/>
  <c r="P198" i="115"/>
  <c r="AM198" i="115"/>
  <c r="AP198" i="115"/>
  <c r="AR198" i="115"/>
  <c r="J110" i="115"/>
  <c r="M364" i="115"/>
  <c r="AG420" i="115"/>
  <c r="Y567" i="115"/>
  <c r="I567" i="115"/>
  <c r="Z357" i="115"/>
  <c r="F357" i="115"/>
  <c r="AQ198" i="115"/>
  <c r="AP110" i="115"/>
  <c r="AM110" i="115"/>
  <c r="AC364" i="115"/>
  <c r="L235" i="115"/>
  <c r="K420" i="115"/>
  <c r="K567" i="115"/>
  <c r="R567" i="115"/>
  <c r="AB357" i="115"/>
  <c r="AG357" i="115"/>
  <c r="Z364" i="115"/>
  <c r="P235" i="115"/>
  <c r="O420" i="115"/>
  <c r="J567" i="115"/>
  <c r="G567" i="115"/>
  <c r="Q357" i="115"/>
  <c r="AL110" i="115"/>
  <c r="K364" i="115"/>
  <c r="BC7" i="115"/>
  <c r="I464" i="115"/>
  <c r="Y464" i="115"/>
  <c r="R464" i="115"/>
  <c r="P521" i="115"/>
  <c r="O340" i="115"/>
  <c r="H340" i="115"/>
  <c r="AD340" i="115"/>
  <c r="F677" i="115"/>
  <c r="AD412" i="115"/>
  <c r="K521" i="115"/>
  <c r="AM192" i="115"/>
  <c r="F340" i="115"/>
  <c r="M340" i="115"/>
  <c r="P340" i="115"/>
  <c r="P677" i="115"/>
  <c r="AF412" i="115"/>
  <c r="AU7" i="115"/>
  <c r="N464" i="115"/>
  <c r="AG464" i="115"/>
  <c r="G521" i="115"/>
  <c r="N521" i="115"/>
  <c r="AQ192" i="115"/>
  <c r="AF340" i="115"/>
  <c r="L340" i="115"/>
  <c r="Q340" i="115"/>
  <c r="I677" i="115"/>
  <c r="AE412" i="115"/>
  <c r="AC412" i="115"/>
  <c r="AT7" i="115"/>
  <c r="L521" i="115"/>
  <c r="F521" i="115"/>
  <c r="J340" i="115"/>
  <c r="AE340" i="115"/>
  <c r="M677" i="115"/>
  <c r="AB412" i="115"/>
  <c r="K412" i="115"/>
  <c r="K622" i="115"/>
  <c r="AB622" i="115"/>
  <c r="AD622" i="115"/>
  <c r="H622" i="115"/>
  <c r="N366" i="115"/>
  <c r="H366" i="115"/>
  <c r="AC366" i="115"/>
  <c r="P339" i="115"/>
  <c r="AB339" i="115"/>
  <c r="G339" i="115"/>
  <c r="AF458" i="115"/>
  <c r="R458" i="115"/>
  <c r="AG458" i="115"/>
  <c r="AE458" i="115"/>
  <c r="AB458" i="115"/>
  <c r="AC325" i="115"/>
  <c r="R325" i="115"/>
  <c r="AA325" i="115"/>
  <c r="Z325" i="115"/>
  <c r="AL139" i="115"/>
  <c r="AK139" i="115"/>
  <c r="AC475" i="115"/>
  <c r="F475" i="115"/>
  <c r="L422" i="115"/>
  <c r="Y422" i="115"/>
  <c r="P422" i="115"/>
  <c r="M422" i="115"/>
  <c r="AF422" i="115"/>
  <c r="O422" i="115"/>
  <c r="J636" i="115"/>
  <c r="AG636" i="115"/>
  <c r="Y636" i="115"/>
  <c r="K636" i="115"/>
  <c r="P636" i="115"/>
  <c r="O636" i="115"/>
  <c r="AD636" i="115"/>
  <c r="AC636" i="115"/>
  <c r="G636" i="115"/>
  <c r="M636" i="115"/>
  <c r="AB636" i="115"/>
  <c r="Z636" i="115"/>
  <c r="I636" i="115"/>
  <c r="AA636" i="115"/>
  <c r="N636" i="115"/>
  <c r="L636" i="115"/>
  <c r="Q636" i="115"/>
  <c r="L380" i="115"/>
  <c r="F380" i="115"/>
  <c r="AA380" i="115"/>
  <c r="H380" i="115"/>
  <c r="I380" i="115"/>
  <c r="AD391" i="115"/>
  <c r="AC391" i="115"/>
  <c r="I391" i="115"/>
  <c r="AF391" i="115"/>
  <c r="P402" i="115"/>
  <c r="X402" i="115"/>
  <c r="AC402" i="115"/>
  <c r="G402" i="115"/>
  <c r="AA402" i="115"/>
  <c r="N402" i="115"/>
  <c r="AF402" i="115"/>
  <c r="AD402" i="115"/>
  <c r="J245" i="115"/>
  <c r="I245" i="115"/>
  <c r="P245" i="115"/>
  <c r="Y328" i="115"/>
  <c r="O328" i="115"/>
  <c r="G328" i="115"/>
  <c r="M328" i="115"/>
  <c r="AF328" i="115"/>
  <c r="J328" i="115"/>
  <c r="Z328" i="115"/>
  <c r="AG328" i="115"/>
  <c r="K328" i="115"/>
  <c r="N328" i="115"/>
  <c r="L328" i="115"/>
  <c r="AI161" i="115"/>
  <c r="AN161" i="115"/>
  <c r="AJ161" i="115"/>
  <c r="J161" i="115"/>
  <c r="AM161" i="115"/>
  <c r="P161" i="115"/>
  <c r="G308" i="115"/>
  <c r="AD308" i="115"/>
  <c r="J308" i="115"/>
  <c r="AB308" i="115"/>
  <c r="AC308" i="115"/>
  <c r="P308" i="115"/>
  <c r="BC52" i="115"/>
  <c r="BI52" i="115"/>
  <c r="AY52" i="115"/>
  <c r="BK52" i="115"/>
  <c r="AV52" i="115"/>
  <c r="BH52" i="115"/>
  <c r="AX52" i="115"/>
  <c r="J135" i="115"/>
  <c r="AI135" i="115"/>
  <c r="AK135" i="115"/>
  <c r="AJ135" i="115"/>
  <c r="BO22" i="115"/>
  <c r="BF22" i="115"/>
  <c r="BE22" i="115"/>
  <c r="BJ22" i="115"/>
  <c r="BM22" i="115"/>
  <c r="BI22" i="115"/>
  <c r="J22" i="115"/>
  <c r="L22" i="115"/>
  <c r="BK22" i="115"/>
  <c r="BP22" i="115"/>
  <c r="BG22" i="115"/>
  <c r="AT82" i="115"/>
  <c r="AQ82" i="115"/>
  <c r="AR82" i="115"/>
  <c r="AP82" i="115"/>
  <c r="AM82" i="115"/>
  <c r="AX82" i="115"/>
  <c r="AJ82" i="115"/>
  <c r="AD303" i="115"/>
  <c r="AB303" i="115"/>
  <c r="N303" i="115"/>
  <c r="R303" i="115"/>
  <c r="I303" i="115"/>
  <c r="Z303" i="115"/>
  <c r="K303" i="115"/>
  <c r="M303" i="115"/>
  <c r="P303" i="115"/>
  <c r="J303" i="115"/>
  <c r="BL47" i="115"/>
  <c r="BN47" i="115"/>
  <c r="AW47" i="115"/>
  <c r="L47" i="115"/>
  <c r="AY47" i="115"/>
  <c r="BF47" i="115"/>
  <c r="AX47" i="115"/>
  <c r="BK47" i="115"/>
  <c r="BH47" i="115"/>
  <c r="AV47" i="115"/>
  <c r="BG47" i="115"/>
  <c r="AZ47" i="115"/>
  <c r="AI190" i="115"/>
  <c r="AN190" i="115"/>
  <c r="AP190" i="115"/>
  <c r="P190" i="115"/>
  <c r="J190" i="115"/>
  <c r="AG689" i="115"/>
  <c r="Z689" i="115"/>
  <c r="K689" i="115"/>
  <c r="H689" i="115"/>
  <c r="R689" i="115"/>
  <c r="AA622" i="115"/>
  <c r="J622" i="115"/>
  <c r="AE622" i="115"/>
  <c r="P622" i="115"/>
  <c r="R622" i="115"/>
  <c r="Z422" i="115"/>
  <c r="R422" i="115"/>
  <c r="AC422" i="115"/>
  <c r="I422" i="115"/>
  <c r="J139" i="115"/>
  <c r="AJ139" i="115"/>
  <c r="AU52" i="115"/>
  <c r="BA52" i="115"/>
  <c r="BJ52" i="115"/>
  <c r="Y308" i="115"/>
  <c r="H308" i="115"/>
  <c r="AG308" i="115"/>
  <c r="L308" i="115"/>
  <c r="L458" i="115"/>
  <c r="K458" i="115"/>
  <c r="Y458" i="115"/>
  <c r="AA458" i="115"/>
  <c r="P458" i="115"/>
  <c r="H328" i="115"/>
  <c r="Q328" i="115"/>
  <c r="F328" i="115"/>
  <c r="X636" i="115"/>
  <c r="F636" i="115"/>
  <c r="BP47" i="115"/>
  <c r="Y303" i="115"/>
  <c r="I366" i="115"/>
  <c r="L402" i="115"/>
  <c r="AL135" i="115"/>
  <c r="G380" i="115"/>
  <c r="BB82" i="115"/>
  <c r="AR190" i="115"/>
  <c r="I190" i="115"/>
  <c r="AQ190" i="115"/>
  <c r="J220" i="115"/>
  <c r="I220" i="115"/>
  <c r="F689" i="115"/>
  <c r="AF689" i="115"/>
  <c r="P689" i="115"/>
  <c r="L689" i="115"/>
  <c r="Y689" i="115"/>
  <c r="M689" i="115"/>
  <c r="AC622" i="115"/>
  <c r="Z622" i="115"/>
  <c r="AF622" i="115"/>
  <c r="Q622" i="115"/>
  <c r="I622" i="115"/>
  <c r="AE422" i="115"/>
  <c r="N422" i="115"/>
  <c r="AA422" i="115"/>
  <c r="F422" i="115"/>
  <c r="AG422" i="115"/>
  <c r="AM139" i="115"/>
  <c r="AI139" i="115"/>
  <c r="L52" i="115"/>
  <c r="AT52" i="115"/>
  <c r="BF52" i="115"/>
  <c r="BE52" i="115"/>
  <c r="BM52" i="115"/>
  <c r="Q308" i="115"/>
  <c r="N308" i="115"/>
  <c r="M308" i="115"/>
  <c r="Z308" i="115"/>
  <c r="X458" i="115"/>
  <c r="F458" i="115"/>
  <c r="Z458" i="115"/>
  <c r="O458" i="115"/>
  <c r="AE328" i="115"/>
  <c r="AB328" i="115"/>
  <c r="R328" i="115"/>
  <c r="L245" i="115"/>
  <c r="R636" i="115"/>
  <c r="Q325" i="115"/>
  <c r="BM47" i="115"/>
  <c r="AC303" i="115"/>
  <c r="AO161" i="115"/>
  <c r="AI82" i="115"/>
  <c r="J475" i="115"/>
  <c r="AJ190" i="115"/>
  <c r="L190" i="115"/>
  <c r="AO190" i="115"/>
  <c r="AK190" i="115"/>
  <c r="AQ184" i="115"/>
  <c r="L220" i="115"/>
  <c r="AA689" i="115"/>
  <c r="I689" i="115"/>
  <c r="N689" i="115"/>
  <c r="AB689" i="115"/>
  <c r="Q689" i="115"/>
  <c r="N622" i="115"/>
  <c r="F622" i="115"/>
  <c r="M622" i="115"/>
  <c r="L622" i="115"/>
  <c r="G622" i="115"/>
  <c r="X422" i="115"/>
  <c r="G422" i="115"/>
  <c r="K422" i="115"/>
  <c r="J422" i="115"/>
  <c r="AO139" i="115"/>
  <c r="AR139" i="115"/>
  <c r="BP52" i="115"/>
  <c r="J52" i="115"/>
  <c r="AZ52" i="115"/>
  <c r="AW52" i="115"/>
  <c r="BL52" i="115"/>
  <c r="AA308" i="115"/>
  <c r="R308" i="115"/>
  <c r="AF308" i="115"/>
  <c r="F308" i="115"/>
  <c r="J458" i="115"/>
  <c r="M458" i="115"/>
  <c r="G458" i="115"/>
  <c r="N458" i="115"/>
  <c r="P328" i="115"/>
  <c r="X328" i="115"/>
  <c r="AD328" i="115"/>
  <c r="AE636" i="115"/>
  <c r="O325" i="115"/>
  <c r="BI47" i="115"/>
  <c r="O303" i="115"/>
  <c r="L339" i="115"/>
  <c r="AA391" i="115"/>
  <c r="H628" i="115"/>
  <c r="AC509" i="115"/>
  <c r="H509" i="115"/>
  <c r="G509" i="115"/>
  <c r="M509" i="115"/>
  <c r="AE509" i="115"/>
  <c r="P509" i="115"/>
  <c r="R509" i="115"/>
  <c r="L509" i="115"/>
  <c r="AB509" i="115"/>
  <c r="Z509" i="115"/>
  <c r="F509" i="115"/>
  <c r="I509" i="115"/>
  <c r="X568" i="115"/>
  <c r="F568" i="115"/>
  <c r="G568" i="115"/>
  <c r="I568" i="115"/>
  <c r="Y568" i="115"/>
  <c r="AF568" i="115"/>
  <c r="AE568" i="115"/>
  <c r="N568" i="115"/>
  <c r="R568" i="115"/>
  <c r="Q568" i="115"/>
  <c r="AB568" i="115"/>
  <c r="R510" i="115"/>
  <c r="AE510" i="115"/>
  <c r="Z510" i="115"/>
  <c r="AB510" i="115"/>
  <c r="AG510" i="115"/>
  <c r="X510" i="115"/>
  <c r="AR205" i="115"/>
  <c r="J205" i="115"/>
  <c r="AN205" i="115"/>
  <c r="L205" i="115"/>
  <c r="AQ205" i="115"/>
  <c r="AO205" i="115"/>
  <c r="AM205" i="115"/>
  <c r="AL205" i="115"/>
  <c r="AK205" i="115"/>
  <c r="AA680" i="115"/>
  <c r="AE680" i="115"/>
  <c r="M680" i="115"/>
  <c r="I680" i="115"/>
  <c r="X680" i="115"/>
  <c r="Z680" i="115"/>
  <c r="K360" i="115"/>
  <c r="G360" i="115"/>
  <c r="R360" i="115"/>
  <c r="I360" i="115"/>
  <c r="N360" i="115"/>
  <c r="Q360" i="115"/>
  <c r="Z360" i="115"/>
  <c r="Y360" i="115"/>
  <c r="O360" i="115"/>
  <c r="AC360" i="115"/>
  <c r="M360" i="115"/>
  <c r="AR96" i="115"/>
  <c r="AJ96" i="115"/>
  <c r="AZ96" i="115"/>
  <c r="J96" i="115"/>
  <c r="AI96" i="115"/>
  <c r="AQ96" i="115"/>
  <c r="BC96" i="115"/>
  <c r="AN96" i="115"/>
  <c r="AX96" i="115"/>
  <c r="AY96" i="115"/>
  <c r="L96" i="115"/>
  <c r="J314" i="115"/>
  <c r="AB314" i="115"/>
  <c r="I314" i="115"/>
  <c r="F687" i="115"/>
  <c r="Z687" i="115"/>
  <c r="AF687" i="115"/>
  <c r="N687" i="115"/>
  <c r="H687" i="115"/>
  <c r="I687" i="115"/>
  <c r="Z409" i="115"/>
  <c r="AA409" i="115"/>
  <c r="AD409" i="115"/>
  <c r="Q409" i="115"/>
  <c r="AE409" i="115"/>
  <c r="Q510" i="115"/>
  <c r="Z568" i="115"/>
  <c r="AD568" i="115"/>
  <c r="AG568" i="115"/>
  <c r="N510" i="115"/>
  <c r="N680" i="115"/>
  <c r="G431" i="115"/>
  <c r="O431" i="115"/>
  <c r="AF420" i="115"/>
  <c r="R420" i="115"/>
  <c r="L431" i="115"/>
  <c r="AF431" i="115"/>
  <c r="Y420" i="115"/>
  <c r="G420" i="115"/>
  <c r="Z609" i="115"/>
  <c r="F364" i="115"/>
  <c r="I364" i="115"/>
  <c r="M366" i="115"/>
  <c r="X366" i="115"/>
  <c r="AG339" i="115"/>
  <c r="I339" i="115"/>
  <c r="AF339" i="115"/>
  <c r="O475" i="115"/>
  <c r="N617" i="115"/>
  <c r="G486" i="115"/>
  <c r="AD366" i="115"/>
  <c r="Q366" i="115"/>
  <c r="J366" i="115"/>
  <c r="Y366" i="115"/>
  <c r="AE366" i="115"/>
  <c r="Q339" i="115"/>
  <c r="X339" i="115"/>
  <c r="AD339" i="115"/>
  <c r="Z339" i="115"/>
  <c r="R339" i="115"/>
  <c r="Z628" i="115"/>
  <c r="R628" i="115"/>
  <c r="AE628" i="115"/>
  <c r="Y325" i="115"/>
  <c r="M325" i="115"/>
  <c r="AG325" i="115"/>
  <c r="J325" i="115"/>
  <c r="G325" i="115"/>
  <c r="X325" i="115"/>
  <c r="Q475" i="115"/>
  <c r="AG475" i="115"/>
  <c r="H475" i="115"/>
  <c r="L475" i="115"/>
  <c r="AG380" i="115"/>
  <c r="Q380" i="115"/>
  <c r="N380" i="115"/>
  <c r="AC380" i="115"/>
  <c r="Z380" i="115"/>
  <c r="Z391" i="115"/>
  <c r="AG391" i="115"/>
  <c r="K391" i="115"/>
  <c r="L391" i="115"/>
  <c r="Q391" i="115"/>
  <c r="AG402" i="115"/>
  <c r="Q402" i="115"/>
  <c r="O402" i="115"/>
  <c r="AB402" i="115"/>
  <c r="I402" i="115"/>
  <c r="M402" i="115"/>
  <c r="L161" i="115"/>
  <c r="AQ135" i="115"/>
  <c r="AM135" i="115"/>
  <c r="AP135" i="115"/>
  <c r="L135" i="115"/>
  <c r="BH22" i="115"/>
  <c r="BL22" i="115"/>
  <c r="AU82" i="115"/>
  <c r="AK82" i="115"/>
  <c r="BC82" i="115"/>
  <c r="AO82" i="115"/>
  <c r="AW82" i="115"/>
  <c r="G303" i="115"/>
  <c r="AG303" i="115"/>
  <c r="AF303" i="115"/>
  <c r="X303" i="115"/>
  <c r="Q303" i="115"/>
  <c r="AT47" i="115"/>
  <c r="J47" i="115"/>
  <c r="BB47" i="115"/>
  <c r="BC47" i="115"/>
  <c r="AU47" i="115"/>
  <c r="BJ47" i="115"/>
  <c r="L325" i="115"/>
  <c r="N325" i="115"/>
  <c r="AE325" i="115"/>
  <c r="AA366" i="115"/>
  <c r="O366" i="115"/>
  <c r="G366" i="115"/>
  <c r="R366" i="115"/>
  <c r="M339" i="115"/>
  <c r="H339" i="115"/>
  <c r="N339" i="115"/>
  <c r="Y402" i="115"/>
  <c r="AE402" i="115"/>
  <c r="R402" i="115"/>
  <c r="AR135" i="115"/>
  <c r="X391" i="115"/>
  <c r="N391" i="115"/>
  <c r="AB391" i="115"/>
  <c r="F391" i="115"/>
  <c r="X380" i="115"/>
  <c r="AF380" i="115"/>
  <c r="AE380" i="115"/>
  <c r="AN82" i="115"/>
  <c r="BA82" i="115"/>
  <c r="AZ82" i="115"/>
  <c r="M628" i="115"/>
  <c r="I475" i="115"/>
  <c r="M475" i="115"/>
  <c r="G475" i="115"/>
  <c r="Y486" i="115"/>
  <c r="L137" i="115"/>
  <c r="K325" i="115"/>
  <c r="H325" i="115"/>
  <c r="AD325" i="115"/>
  <c r="L366" i="115"/>
  <c r="AF366" i="115"/>
  <c r="AB366" i="115"/>
  <c r="F339" i="115"/>
  <c r="AE339" i="115"/>
  <c r="O339" i="115"/>
  <c r="O391" i="115"/>
  <c r="R391" i="115"/>
  <c r="P391" i="115"/>
  <c r="R380" i="115"/>
  <c r="AB380" i="115"/>
  <c r="K380" i="115"/>
  <c r="O380" i="115"/>
  <c r="P628" i="115"/>
  <c r="F628" i="115"/>
  <c r="AA475" i="115"/>
  <c r="AE475" i="115"/>
  <c r="R475" i="115"/>
  <c r="O617" i="115"/>
  <c r="M670" i="115"/>
  <c r="Y670" i="115"/>
  <c r="G670" i="115"/>
  <c r="AE670" i="115"/>
  <c r="J670" i="115"/>
  <c r="J554" i="115"/>
  <c r="M554" i="115"/>
  <c r="AC554" i="115"/>
  <c r="K554" i="115"/>
  <c r="AA554" i="115"/>
  <c r="AA521" i="115"/>
  <c r="Q521" i="115"/>
  <c r="AG521" i="115"/>
  <c r="AB521" i="115"/>
  <c r="Y521" i="115"/>
  <c r="O677" i="115"/>
  <c r="H677" i="115"/>
  <c r="AE677" i="115"/>
  <c r="J677" i="115"/>
  <c r="X412" i="115"/>
  <c r="F412" i="115"/>
  <c r="M412" i="115"/>
  <c r="I412" i="115"/>
  <c r="G685" i="115"/>
  <c r="AD685" i="115"/>
  <c r="P536" i="115"/>
  <c r="AC536" i="115"/>
  <c r="R536" i="115"/>
  <c r="AG536" i="115"/>
  <c r="I536" i="115"/>
  <c r="L536" i="115"/>
  <c r="H536" i="115"/>
  <c r="AF536" i="115"/>
  <c r="F536" i="115"/>
  <c r="O536" i="115"/>
  <c r="X536" i="115"/>
  <c r="K536" i="115"/>
  <c r="AE536" i="115"/>
  <c r="G536" i="115"/>
  <c r="M536" i="115"/>
  <c r="Y536" i="115"/>
  <c r="J186" i="115"/>
  <c r="Y694" i="115"/>
  <c r="H694" i="115"/>
  <c r="M694" i="115"/>
  <c r="P686" i="115"/>
  <c r="H686" i="115"/>
  <c r="J686" i="115"/>
  <c r="H377" i="115"/>
  <c r="I377" i="115"/>
  <c r="X377" i="115"/>
  <c r="Y377" i="115"/>
  <c r="O644" i="115"/>
  <c r="X644" i="115"/>
  <c r="AC644" i="115"/>
  <c r="AF644" i="115"/>
  <c r="K644" i="115"/>
  <c r="H644" i="115"/>
  <c r="M644" i="115"/>
  <c r="Z580" i="115"/>
  <c r="G580" i="115"/>
  <c r="R580" i="115"/>
  <c r="N410" i="115"/>
  <c r="J410" i="115"/>
  <c r="AA410" i="115"/>
  <c r="I272" i="115"/>
  <c r="J272" i="115"/>
  <c r="L272" i="115"/>
  <c r="L16" i="115"/>
  <c r="J16" i="115"/>
  <c r="M645" i="115"/>
  <c r="P645" i="115"/>
  <c r="AG645" i="115"/>
  <c r="AE645" i="115"/>
  <c r="Y581" i="115"/>
  <c r="X581" i="115"/>
  <c r="AD581" i="115"/>
  <c r="R581" i="115"/>
  <c r="I581" i="115"/>
  <c r="AE581" i="115"/>
  <c r="G581" i="115"/>
  <c r="AF581" i="115"/>
  <c r="AC581" i="115"/>
  <c r="Z581" i="115"/>
  <c r="J581" i="115"/>
  <c r="P581" i="115"/>
  <c r="L581" i="115"/>
  <c r="AG581" i="115"/>
  <c r="F581" i="115"/>
  <c r="N581" i="115"/>
  <c r="H581" i="115"/>
  <c r="AA576" i="115"/>
  <c r="AE576" i="115"/>
  <c r="L576" i="115"/>
  <c r="L368" i="115"/>
  <c r="AD368" i="115"/>
  <c r="M368" i="115"/>
  <c r="AB368" i="115"/>
  <c r="Z368" i="115"/>
  <c r="AF368" i="115"/>
  <c r="R368" i="115"/>
  <c r="F368" i="115"/>
  <c r="H368" i="115"/>
  <c r="P368" i="115"/>
  <c r="AE368" i="115"/>
  <c r="J368" i="115"/>
  <c r="AA368" i="115"/>
  <c r="O368" i="115"/>
  <c r="G368" i="115"/>
  <c r="Y368" i="115"/>
  <c r="X368" i="115"/>
  <c r="Y690" i="115"/>
  <c r="F690" i="115"/>
  <c r="R690" i="115"/>
  <c r="H385" i="115"/>
  <c r="M385" i="115"/>
  <c r="X385" i="115"/>
  <c r="R460" i="115"/>
  <c r="X460" i="115"/>
  <c r="I460" i="115"/>
  <c r="AF460" i="115"/>
  <c r="AG460" i="115"/>
  <c r="J460" i="115"/>
  <c r="H599" i="115"/>
  <c r="AC599" i="115"/>
  <c r="X599" i="115"/>
  <c r="M599" i="115"/>
  <c r="F599" i="115"/>
  <c r="L599" i="115"/>
  <c r="AD599" i="115"/>
  <c r="AA599" i="115"/>
  <c r="N599" i="115"/>
  <c r="R599" i="115"/>
  <c r="G599" i="115"/>
  <c r="Q599" i="115"/>
  <c r="Z599" i="115"/>
  <c r="J599" i="115"/>
  <c r="AE599" i="115"/>
  <c r="AG599" i="115"/>
  <c r="AF330" i="115"/>
  <c r="AG330" i="115"/>
  <c r="M330" i="115"/>
  <c r="AB330" i="115"/>
  <c r="R330" i="115"/>
  <c r="N330" i="115"/>
  <c r="AD330" i="115"/>
  <c r="Q330" i="115"/>
  <c r="BA83" i="115"/>
  <c r="AL83" i="115"/>
  <c r="P217" i="115"/>
  <c r="I217" i="115"/>
  <c r="AF300" i="115"/>
  <c r="Q300" i="115"/>
  <c r="R300" i="115"/>
  <c r="P300" i="115"/>
  <c r="AB300" i="115"/>
  <c r="F300" i="115"/>
  <c r="G300" i="115"/>
  <c r="AD300" i="115"/>
  <c r="AC300" i="115"/>
  <c r="AA300" i="115"/>
  <c r="K300" i="115"/>
  <c r="BM44" i="115"/>
  <c r="AZ44" i="115"/>
  <c r="AT44" i="115"/>
  <c r="AW44" i="115"/>
  <c r="BI44" i="115"/>
  <c r="BK44" i="115"/>
  <c r="AY44" i="115"/>
  <c r="AU44" i="115"/>
  <c r="AQ142" i="115"/>
  <c r="AM142" i="115"/>
  <c r="AF599" i="115"/>
  <c r="AB536" i="115"/>
  <c r="O581" i="115"/>
  <c r="I368" i="115"/>
  <c r="AB385" i="115"/>
  <c r="K599" i="115"/>
  <c r="Q536" i="115"/>
  <c r="J217" i="115"/>
  <c r="J330" i="115"/>
  <c r="Z477" i="115"/>
  <c r="AA477" i="115"/>
  <c r="Q477" i="115"/>
  <c r="AD477" i="115"/>
  <c r="G477" i="115"/>
  <c r="J527" i="115"/>
  <c r="F527" i="115"/>
  <c r="N527" i="115"/>
  <c r="AG527" i="115"/>
  <c r="Y527" i="115"/>
  <c r="AC482" i="115"/>
  <c r="AG482" i="115"/>
  <c r="P482" i="115"/>
  <c r="L482" i="115"/>
  <c r="AB482" i="115"/>
  <c r="M461" i="115"/>
  <c r="AA461" i="115"/>
  <c r="F461" i="115"/>
  <c r="J461" i="115"/>
  <c r="Q461" i="115"/>
  <c r="Q471" i="115"/>
  <c r="J471" i="115"/>
  <c r="O471" i="115"/>
  <c r="N471" i="115"/>
  <c r="Y471" i="115"/>
  <c r="AA460" i="115"/>
  <c r="N460" i="115"/>
  <c r="L460" i="115"/>
  <c r="Y460" i="115"/>
  <c r="AC670" i="115"/>
  <c r="H670" i="115"/>
  <c r="Z670" i="115"/>
  <c r="P670" i="115"/>
  <c r="AG628" i="115"/>
  <c r="Y628" i="115"/>
  <c r="N554" i="115"/>
  <c r="X554" i="115"/>
  <c r="AD554" i="115"/>
  <c r="P554" i="115"/>
  <c r="L554" i="115"/>
  <c r="AB475" i="115"/>
  <c r="J617" i="115"/>
  <c r="AF521" i="115"/>
  <c r="M521" i="115"/>
  <c r="R521" i="115"/>
  <c r="AE521" i="115"/>
  <c r="AJ192" i="115"/>
  <c r="AP192" i="115"/>
  <c r="J192" i="115"/>
  <c r="Q677" i="115"/>
  <c r="R677" i="115"/>
  <c r="X677" i="115"/>
  <c r="AC677" i="115"/>
  <c r="Z412" i="115"/>
  <c r="P412" i="115"/>
  <c r="H412" i="115"/>
  <c r="O412" i="115"/>
  <c r="R412" i="115"/>
  <c r="AC617" i="115"/>
  <c r="I617" i="115"/>
  <c r="Q687" i="115"/>
  <c r="L687" i="115"/>
  <c r="AE687" i="115"/>
  <c r="AG687" i="115"/>
  <c r="J510" i="115"/>
  <c r="O510" i="115"/>
  <c r="M510" i="115"/>
  <c r="I431" i="115"/>
  <c r="N431" i="115"/>
  <c r="AC431" i="115"/>
  <c r="I420" i="115"/>
  <c r="AD420" i="115"/>
  <c r="L420" i="115"/>
  <c r="Z420" i="115"/>
  <c r="AB409" i="115"/>
  <c r="Y409" i="115"/>
  <c r="AC409" i="115"/>
  <c r="J680" i="115"/>
  <c r="AD680" i="115"/>
  <c r="G510" i="115"/>
  <c r="AD510" i="115"/>
  <c r="Y510" i="115"/>
  <c r="P510" i="115"/>
  <c r="H510" i="115"/>
  <c r="AC510" i="115"/>
  <c r="G680" i="115"/>
  <c r="AG680" i="115"/>
  <c r="AC680" i="115"/>
  <c r="H680" i="115"/>
  <c r="F680" i="115"/>
  <c r="K680" i="115"/>
  <c r="R680" i="115"/>
  <c r="AF680" i="115"/>
  <c r="Q680" i="115"/>
  <c r="P680" i="115"/>
  <c r="O680" i="115"/>
  <c r="Y687" i="115"/>
  <c r="R687" i="115"/>
  <c r="R409" i="115"/>
  <c r="X409" i="115"/>
  <c r="O409" i="115"/>
  <c r="AF409" i="115"/>
  <c r="J409" i="115"/>
  <c r="M409" i="115"/>
  <c r="K409" i="115"/>
  <c r="L409" i="115"/>
  <c r="Q420" i="115"/>
  <c r="P420" i="115"/>
  <c r="AA420" i="115"/>
  <c r="AE420" i="115"/>
  <c r="J420" i="115"/>
  <c r="AB420" i="115"/>
  <c r="H431" i="115"/>
  <c r="AD431" i="115"/>
  <c r="M431" i="115"/>
  <c r="F431" i="115"/>
  <c r="K431" i="115"/>
  <c r="Z431" i="115"/>
  <c r="G357" i="115"/>
  <c r="L357" i="115"/>
  <c r="R357" i="115"/>
  <c r="K357" i="115"/>
  <c r="N357" i="115"/>
  <c r="AE357" i="115"/>
  <c r="L609" i="115"/>
  <c r="AE609" i="115"/>
  <c r="O609" i="115"/>
  <c r="AB609" i="115"/>
  <c r="G609" i="115"/>
  <c r="Q609" i="115"/>
  <c r="AG609" i="115"/>
  <c r="AA609" i="115"/>
  <c r="AC609" i="115"/>
  <c r="R609" i="115"/>
  <c r="N609" i="115"/>
  <c r="H609" i="115"/>
  <c r="X617" i="115"/>
  <c r="AC687" i="115"/>
  <c r="K687" i="115"/>
  <c r="M687" i="115"/>
  <c r="X687" i="115"/>
  <c r="O687" i="115"/>
  <c r="K510" i="115"/>
  <c r="AA510" i="115"/>
  <c r="F510" i="115"/>
  <c r="AF510" i="115"/>
  <c r="AE431" i="115"/>
  <c r="J431" i="115"/>
  <c r="P431" i="115"/>
  <c r="Y431" i="115"/>
  <c r="X431" i="115"/>
  <c r="F420" i="115"/>
  <c r="M420" i="115"/>
  <c r="AC420" i="115"/>
  <c r="N420" i="115"/>
  <c r="N409" i="115"/>
  <c r="G409" i="115"/>
  <c r="AG409" i="115"/>
  <c r="Y680" i="115"/>
  <c r="AB680" i="115"/>
  <c r="L680" i="115"/>
  <c r="AG364" i="115"/>
  <c r="AB364" i="115"/>
  <c r="G364" i="115"/>
  <c r="Y364" i="115"/>
  <c r="P364" i="115"/>
  <c r="R364" i="115"/>
  <c r="Q567" i="115"/>
  <c r="X567" i="115"/>
  <c r="AD567" i="115"/>
  <c r="AB567" i="115"/>
  <c r="AU85" i="115"/>
  <c r="AV85" i="115"/>
  <c r="AM85" i="115"/>
  <c r="BA85" i="115"/>
  <c r="AW85" i="115"/>
  <c r="AE364" i="115"/>
  <c r="X364" i="115"/>
  <c r="AD364" i="115"/>
  <c r="L364" i="115"/>
  <c r="AF364" i="115"/>
  <c r="R685" i="115"/>
  <c r="X685" i="115"/>
  <c r="AE685" i="115"/>
  <c r="AC685" i="115"/>
  <c r="M685" i="115"/>
  <c r="O685" i="115"/>
  <c r="AF685" i="115"/>
  <c r="AB685" i="115"/>
  <c r="J685" i="115"/>
  <c r="K685" i="115"/>
  <c r="AG685" i="115"/>
  <c r="Z685" i="115"/>
  <c r="H685" i="115"/>
  <c r="N685" i="115"/>
  <c r="AA685" i="115"/>
  <c r="P456" i="115"/>
  <c r="G456" i="115"/>
  <c r="O456" i="115"/>
  <c r="AF456" i="115"/>
  <c r="Z456" i="115"/>
  <c r="R456" i="115"/>
  <c r="K456" i="115"/>
  <c r="AE456" i="115"/>
  <c r="L456" i="115"/>
  <c r="X456" i="115"/>
  <c r="H456" i="115"/>
  <c r="AG456" i="115"/>
  <c r="AC456" i="115"/>
  <c r="M456" i="115"/>
  <c r="AB456" i="115"/>
  <c r="N456" i="115"/>
  <c r="K531" i="115"/>
  <c r="AB531" i="115"/>
  <c r="AE531" i="115"/>
  <c r="AA531" i="115"/>
  <c r="M531" i="115"/>
  <c r="F531" i="115"/>
  <c r="L531" i="115"/>
  <c r="G531" i="115"/>
  <c r="J531" i="115"/>
  <c r="Y531" i="115"/>
  <c r="X531" i="115"/>
  <c r="AD531" i="115"/>
  <c r="AF531" i="115"/>
  <c r="AC531" i="115"/>
  <c r="I531" i="115"/>
  <c r="Q531" i="115"/>
  <c r="AG531" i="115"/>
  <c r="N531" i="115"/>
  <c r="AP186" i="115"/>
  <c r="L186" i="115"/>
  <c r="AQ186" i="115"/>
  <c r="AJ186" i="115"/>
  <c r="AK186" i="115"/>
  <c r="AR186" i="115"/>
  <c r="AO186" i="115"/>
  <c r="AI186" i="115"/>
  <c r="AL186" i="115"/>
  <c r="AD694" i="115"/>
  <c r="J694" i="115"/>
  <c r="AF694" i="115"/>
  <c r="L694" i="115"/>
  <c r="Q694" i="115"/>
  <c r="P694" i="115"/>
  <c r="O694" i="115"/>
  <c r="AC694" i="115"/>
  <c r="AE694" i="115"/>
  <c r="Z694" i="115"/>
  <c r="I694" i="115"/>
  <c r="F686" i="115"/>
  <c r="R686" i="115"/>
  <c r="L686" i="115"/>
  <c r="O686" i="115"/>
  <c r="AF686" i="115"/>
  <c r="AE686" i="115"/>
  <c r="AA686" i="115"/>
  <c r="K686" i="115"/>
  <c r="I686" i="115"/>
  <c r="G686" i="115"/>
  <c r="P441" i="115"/>
  <c r="N441" i="115"/>
  <c r="Y441" i="115"/>
  <c r="AA441" i="115"/>
  <c r="AC441" i="115"/>
  <c r="M441" i="115"/>
  <c r="R441" i="115"/>
  <c r="X441" i="115"/>
  <c r="Z441" i="115"/>
  <c r="G441" i="115"/>
  <c r="AF441" i="115"/>
  <c r="J441" i="115"/>
  <c r="H441" i="115"/>
  <c r="Q441" i="115"/>
  <c r="AE441" i="115"/>
  <c r="O441" i="115"/>
  <c r="K377" i="115"/>
  <c r="Z377" i="115"/>
  <c r="AC377" i="115"/>
  <c r="L377" i="115"/>
  <c r="AE377" i="115"/>
  <c r="AG377" i="115"/>
  <c r="J377" i="115"/>
  <c r="AD377" i="115"/>
  <c r="AG580" i="115"/>
  <c r="N580" i="115"/>
  <c r="AA580" i="115"/>
  <c r="AC580" i="115"/>
  <c r="AF580" i="115"/>
  <c r="Y580" i="115"/>
  <c r="F580" i="115"/>
  <c r="AD580" i="115"/>
  <c r="I580" i="115"/>
  <c r="L410" i="115"/>
  <c r="AC410" i="115"/>
  <c r="AG410" i="115"/>
  <c r="X410" i="115"/>
  <c r="Y410" i="115"/>
  <c r="F410" i="115"/>
  <c r="Z410" i="115"/>
  <c r="G410" i="115"/>
  <c r="AD410" i="115"/>
  <c r="M410" i="115"/>
  <c r="L216" i="115"/>
  <c r="I216" i="115"/>
  <c r="P216" i="115"/>
  <c r="J227" i="115"/>
  <c r="P227" i="115"/>
  <c r="I227" i="115"/>
  <c r="L227" i="115"/>
  <c r="L154" i="115"/>
  <c r="AL154" i="115"/>
  <c r="AP154" i="115"/>
  <c r="AR154" i="115"/>
  <c r="AN154" i="115"/>
  <c r="AO154" i="115"/>
  <c r="AK154" i="115"/>
  <c r="AJ154" i="115"/>
  <c r="AM154" i="115"/>
  <c r="Y645" i="115"/>
  <c r="AF645" i="115"/>
  <c r="F645" i="115"/>
  <c r="AC645" i="115"/>
  <c r="N645" i="115"/>
  <c r="J645" i="115"/>
  <c r="AB645" i="115"/>
  <c r="I645" i="115"/>
  <c r="G645" i="115"/>
  <c r="M389" i="115"/>
  <c r="R389" i="115"/>
  <c r="L389" i="115"/>
  <c r="AG389" i="115"/>
  <c r="I389" i="115"/>
  <c r="N389" i="115"/>
  <c r="O389" i="115"/>
  <c r="AF389" i="115"/>
  <c r="AC389" i="115"/>
  <c r="K389" i="115"/>
  <c r="J389" i="115"/>
  <c r="P389" i="115"/>
  <c r="G389" i="115"/>
  <c r="Z389" i="115"/>
  <c r="AB389" i="115"/>
  <c r="AD389" i="115"/>
  <c r="AA389" i="115"/>
  <c r="F389" i="115"/>
  <c r="AB576" i="115"/>
  <c r="AC576" i="115"/>
  <c r="K576" i="115"/>
  <c r="AF576" i="115"/>
  <c r="J576" i="115"/>
  <c r="M576" i="115"/>
  <c r="X576" i="115"/>
  <c r="Q576" i="115"/>
  <c r="F576" i="115"/>
  <c r="I576" i="115"/>
  <c r="L690" i="115"/>
  <c r="I690" i="115"/>
  <c r="O690" i="115"/>
  <c r="H690" i="115"/>
  <c r="X690" i="115"/>
  <c r="P690" i="115"/>
  <c r="M690" i="115"/>
  <c r="Q690" i="115"/>
  <c r="AF690" i="115"/>
  <c r="G690" i="115"/>
  <c r="J690" i="115"/>
  <c r="AG385" i="115"/>
  <c r="AF385" i="115"/>
  <c r="G385" i="115"/>
  <c r="R385" i="115"/>
  <c r="J385" i="115"/>
  <c r="L385" i="115"/>
  <c r="P385" i="115"/>
  <c r="Z385" i="115"/>
  <c r="AD385" i="115"/>
  <c r="I385" i="115"/>
  <c r="AF524" i="115"/>
  <c r="G524" i="115"/>
  <c r="Q524" i="115"/>
  <c r="K524" i="115"/>
  <c r="AA524" i="115"/>
  <c r="AC524" i="115"/>
  <c r="M524" i="115"/>
  <c r="R524" i="115"/>
  <c r="L524" i="115"/>
  <c r="AD524" i="115"/>
  <c r="AG524" i="115"/>
  <c r="AB524" i="115"/>
  <c r="H524" i="115"/>
  <c r="Y524" i="115"/>
  <c r="F524" i="115"/>
  <c r="Z524" i="115"/>
  <c r="I524" i="115"/>
  <c r="J524" i="115"/>
  <c r="AE674" i="115"/>
  <c r="AC674" i="115"/>
  <c r="Z674" i="115"/>
  <c r="AA674" i="115"/>
  <c r="AB674" i="115"/>
  <c r="I674" i="115"/>
  <c r="AD674" i="115"/>
  <c r="L674" i="115"/>
  <c r="AG674" i="115"/>
  <c r="Q674" i="115"/>
  <c r="R674" i="115"/>
  <c r="J674" i="115"/>
  <c r="P674" i="115"/>
  <c r="AF674" i="115"/>
  <c r="Y674" i="115"/>
  <c r="M674" i="115"/>
  <c r="F674" i="115"/>
  <c r="H674" i="115"/>
  <c r="G546" i="115"/>
  <c r="R546" i="115"/>
  <c r="AG546" i="115"/>
  <c r="AF546" i="115"/>
  <c r="Z546" i="115"/>
  <c r="O546" i="115"/>
  <c r="F546" i="115"/>
  <c r="AE546" i="115"/>
  <c r="I546" i="115"/>
  <c r="M546" i="115"/>
  <c r="AA546" i="115"/>
  <c r="H546" i="115"/>
  <c r="P546" i="115"/>
  <c r="X546" i="115"/>
  <c r="AC546" i="115"/>
  <c r="K546" i="115"/>
  <c r="AD546" i="115"/>
  <c r="N546" i="115"/>
  <c r="J546" i="115"/>
  <c r="L546" i="115"/>
  <c r="AB546" i="115"/>
  <c r="AT104" i="115"/>
  <c r="AU104" i="115"/>
  <c r="AN104" i="115"/>
  <c r="AO104" i="115"/>
  <c r="AZ104" i="115"/>
  <c r="L104" i="115"/>
  <c r="AQ104" i="115"/>
  <c r="AL104" i="115"/>
  <c r="BA104" i="115"/>
  <c r="AR104" i="115"/>
  <c r="BB104" i="115"/>
  <c r="AM104" i="115"/>
  <c r="AI104" i="115"/>
  <c r="J104" i="115"/>
  <c r="AK104" i="115"/>
  <c r="BC104" i="115"/>
  <c r="AP104" i="115"/>
  <c r="AY104" i="115"/>
  <c r="AX104" i="115"/>
  <c r="AW104" i="115"/>
  <c r="O330" i="115"/>
  <c r="P330" i="115"/>
  <c r="Z330" i="115"/>
  <c r="Y330" i="115"/>
  <c r="K330" i="115"/>
  <c r="AC330" i="115"/>
  <c r="L330" i="115"/>
  <c r="G330" i="115"/>
  <c r="X330" i="115"/>
  <c r="F330" i="115"/>
  <c r="AU49" i="115"/>
  <c r="BJ49" i="115"/>
  <c r="BG49" i="115"/>
  <c r="AZ49" i="115"/>
  <c r="AW49" i="115"/>
  <c r="AV49" i="115"/>
  <c r="BN49" i="115"/>
  <c r="AT49" i="115"/>
  <c r="AY49" i="115"/>
  <c r="BA49" i="115"/>
  <c r="AX49" i="115"/>
  <c r="BP49" i="115"/>
  <c r="BH49" i="115"/>
  <c r="J49" i="115"/>
  <c r="BK49" i="115"/>
  <c r="BM49" i="115"/>
  <c r="BL49" i="115"/>
  <c r="L49" i="115"/>
  <c r="BB49" i="115"/>
  <c r="BF49" i="115"/>
  <c r="BE49" i="115"/>
  <c r="I260" i="115"/>
  <c r="Y279" i="115"/>
  <c r="P279" i="115"/>
  <c r="O279" i="115"/>
  <c r="R279" i="115"/>
  <c r="X279" i="115"/>
  <c r="AA279" i="115"/>
  <c r="N279" i="115"/>
  <c r="AG279" i="115"/>
  <c r="I279" i="115"/>
  <c r="AF279" i="115"/>
  <c r="L279" i="115"/>
  <c r="AD279" i="115"/>
  <c r="G279" i="115"/>
  <c r="H279" i="115"/>
  <c r="F279" i="115"/>
  <c r="AC279" i="115"/>
  <c r="J279" i="115"/>
  <c r="Z279" i="115"/>
  <c r="K279" i="115"/>
  <c r="M279" i="115"/>
  <c r="BF23" i="115"/>
  <c r="BN23" i="115"/>
  <c r="BG23" i="115"/>
  <c r="BO23" i="115"/>
  <c r="BP23" i="115"/>
  <c r="BH23" i="115"/>
  <c r="BK23" i="115"/>
  <c r="BM23" i="115"/>
  <c r="BL23" i="115"/>
  <c r="BI23" i="115"/>
  <c r="BJ23" i="115"/>
  <c r="J23" i="115"/>
  <c r="BE23" i="115"/>
  <c r="P230" i="115"/>
  <c r="L230" i="115"/>
  <c r="J230" i="115"/>
  <c r="I230" i="115"/>
  <c r="AQ83" i="115"/>
  <c r="AP83" i="115"/>
  <c r="BB83" i="115"/>
  <c r="AI83" i="115"/>
  <c r="AV83" i="115"/>
  <c r="AO83" i="115"/>
  <c r="AK83" i="115"/>
  <c r="J83" i="115"/>
  <c r="AU83" i="115"/>
  <c r="AT83" i="115"/>
  <c r="AW83" i="115"/>
  <c r="L83" i="115"/>
  <c r="AZ83" i="115"/>
  <c r="BC83" i="115"/>
  <c r="AX83" i="115"/>
  <c r="M300" i="115"/>
  <c r="X300" i="115"/>
  <c r="N300" i="115"/>
  <c r="AE300" i="115"/>
  <c r="L300" i="115"/>
  <c r="O300" i="115"/>
  <c r="I300" i="115"/>
  <c r="Y300" i="115"/>
  <c r="H300" i="115"/>
  <c r="BO44" i="115"/>
  <c r="BF44" i="115"/>
  <c r="BB44" i="115"/>
  <c r="AX44" i="115"/>
  <c r="BL44" i="115"/>
  <c r="AV44" i="115"/>
  <c r="BE44" i="115"/>
  <c r="J44" i="115"/>
  <c r="BP44" i="115"/>
  <c r="BN44" i="115"/>
  <c r="BH44" i="115"/>
  <c r="AL191" i="115"/>
  <c r="AN191" i="115"/>
  <c r="P191" i="115"/>
  <c r="AM191" i="115"/>
  <c r="AR191" i="115"/>
  <c r="AQ191" i="115"/>
  <c r="AI191" i="115"/>
  <c r="AO191" i="115"/>
  <c r="AP191" i="115"/>
  <c r="I191" i="115"/>
  <c r="J191" i="115"/>
  <c r="AJ191" i="115"/>
  <c r="L191" i="115"/>
  <c r="AK191" i="115"/>
  <c r="AJ142" i="115"/>
  <c r="AI142" i="115"/>
  <c r="AL142" i="115"/>
  <c r="AK142" i="115"/>
  <c r="AN142" i="115"/>
  <c r="AR142" i="115"/>
  <c r="AB599" i="115"/>
  <c r="O599" i="115"/>
  <c r="P599" i="115"/>
  <c r="Y599" i="115"/>
  <c r="I599" i="115"/>
  <c r="AA536" i="115"/>
  <c r="AD536" i="115"/>
  <c r="Z536" i="115"/>
  <c r="N536" i="115"/>
  <c r="J536" i="115"/>
  <c r="P272" i="115"/>
  <c r="L217" i="115"/>
  <c r="AB581" i="115"/>
  <c r="K581" i="115"/>
  <c r="AA581" i="115"/>
  <c r="Q581" i="115"/>
  <c r="Q368" i="115"/>
  <c r="AG368" i="115"/>
  <c r="K368" i="115"/>
  <c r="AC368" i="115"/>
  <c r="N368" i="115"/>
  <c r="P644" i="115"/>
  <c r="AA644" i="115"/>
  <c r="L644" i="115"/>
  <c r="Z644" i="115"/>
  <c r="Y644" i="115"/>
  <c r="N377" i="115"/>
  <c r="AA377" i="115"/>
  <c r="G377" i="115"/>
  <c r="F377" i="115"/>
  <c r="AE330" i="115"/>
  <c r="AA330" i="115"/>
  <c r="H330" i="115"/>
  <c r="I330" i="115"/>
  <c r="J580" i="115"/>
  <c r="M580" i="115"/>
  <c r="X580" i="115"/>
  <c r="K580" i="115"/>
  <c r="G694" i="115"/>
  <c r="X694" i="115"/>
  <c r="AA694" i="115"/>
  <c r="L44" i="115"/>
  <c r="BG44" i="115"/>
  <c r="BA44" i="115"/>
  <c r="BJ44" i="115"/>
  <c r="J300" i="115"/>
  <c r="AG300" i="115"/>
  <c r="Z300" i="115"/>
  <c r="Q385" i="115"/>
  <c r="AA385" i="115"/>
  <c r="N385" i="115"/>
  <c r="H645" i="115"/>
  <c r="R645" i="115"/>
  <c r="X645" i="115"/>
  <c r="K410" i="115"/>
  <c r="P410" i="115"/>
  <c r="AE410" i="115"/>
  <c r="R410" i="115"/>
  <c r="R576" i="115"/>
  <c r="AD576" i="115"/>
  <c r="Z576" i="115"/>
  <c r="N686" i="115"/>
  <c r="AG686" i="115"/>
  <c r="X686" i="115"/>
  <c r="N690" i="115"/>
  <c r="AD690" i="115"/>
  <c r="AB690" i="115"/>
  <c r="I186" i="115"/>
  <c r="AP142" i="115"/>
  <c r="L142" i="115"/>
  <c r="P685" i="115"/>
  <c r="I685" i="115"/>
  <c r="AR83" i="115"/>
  <c r="AM83" i="115"/>
  <c r="K674" i="115"/>
  <c r="BI49" i="115"/>
  <c r="Y546" i="115"/>
  <c r="J456" i="115"/>
  <c r="AB279" i="115"/>
  <c r="AQ154" i="115"/>
  <c r="AD441" i="115"/>
  <c r="AE389" i="115"/>
  <c r="AD644" i="115"/>
  <c r="AE644" i="115"/>
  <c r="F644" i="115"/>
  <c r="I644" i="115"/>
  <c r="R644" i="115"/>
  <c r="Q644" i="115"/>
  <c r="AF377" i="115"/>
  <c r="M377" i="115"/>
  <c r="P377" i="115"/>
  <c r="Q580" i="115"/>
  <c r="O580" i="115"/>
  <c r="H580" i="115"/>
  <c r="AB580" i="115"/>
  <c r="AG694" i="115"/>
  <c r="R694" i="115"/>
  <c r="K694" i="115"/>
  <c r="AC385" i="115"/>
  <c r="AE385" i="115"/>
  <c r="K385" i="115"/>
  <c r="AD645" i="115"/>
  <c r="Z645" i="115"/>
  <c r="Q645" i="115"/>
  <c r="AB410" i="115"/>
  <c r="O410" i="115"/>
  <c r="AF410" i="115"/>
  <c r="G576" i="115"/>
  <c r="H576" i="115"/>
  <c r="O576" i="115"/>
  <c r="P576" i="115"/>
  <c r="M686" i="115"/>
  <c r="AB686" i="115"/>
  <c r="Y686" i="115"/>
  <c r="AC690" i="115"/>
  <c r="AG690" i="115"/>
  <c r="K690" i="115"/>
  <c r="J216" i="115"/>
  <c r="P186" i="115"/>
  <c r="AN186" i="115"/>
  <c r="J142" i="115"/>
  <c r="L685" i="115"/>
  <c r="Y685" i="115"/>
  <c r="AJ83" i="115"/>
  <c r="X674" i="115"/>
  <c r="G674" i="115"/>
  <c r="BC49" i="115"/>
  <c r="Q546" i="115"/>
  <c r="P531" i="115"/>
  <c r="Q279" i="115"/>
  <c r="O524" i="115"/>
  <c r="AG644" i="115"/>
  <c r="AB644" i="115"/>
  <c r="G644" i="115"/>
  <c r="N644" i="115"/>
  <c r="J644" i="115"/>
  <c r="Q377" i="115"/>
  <c r="R377" i="115"/>
  <c r="O377" i="115"/>
  <c r="AB377" i="115"/>
  <c r="P580" i="115"/>
  <c r="L580" i="115"/>
  <c r="AE580" i="115"/>
  <c r="N694" i="115"/>
  <c r="AB694" i="115"/>
  <c r="F694" i="115"/>
  <c r="Y385" i="115"/>
  <c r="F385" i="115"/>
  <c r="O385" i="115"/>
  <c r="K645" i="115"/>
  <c r="AA645" i="115"/>
  <c r="L645" i="115"/>
  <c r="O645" i="115"/>
  <c r="L260" i="115"/>
  <c r="J260" i="115"/>
  <c r="P260" i="115"/>
  <c r="Q410" i="115"/>
  <c r="I410" i="115"/>
  <c r="H410" i="115"/>
  <c r="N576" i="115"/>
  <c r="AG576" i="115"/>
  <c r="Y576" i="115"/>
  <c r="Q686" i="115"/>
  <c r="Z686" i="115"/>
  <c r="AC686" i="115"/>
  <c r="AD686" i="115"/>
  <c r="AE690" i="115"/>
  <c r="Z690" i="115"/>
  <c r="AA690" i="115"/>
  <c r="AM186" i="115"/>
  <c r="AO142" i="115"/>
  <c r="Q685" i="115"/>
  <c r="F685" i="115"/>
  <c r="AN83" i="115"/>
  <c r="AY83" i="115"/>
  <c r="O674" i="115"/>
  <c r="AV104" i="115"/>
  <c r="BO49" i="115"/>
  <c r="L23" i="115"/>
  <c r="AE279" i="115"/>
  <c r="J467" i="115"/>
  <c r="AG467" i="115"/>
  <c r="Q467" i="115"/>
  <c r="AE547" i="115"/>
  <c r="G547" i="115"/>
  <c r="O547" i="115"/>
  <c r="AG547" i="115"/>
  <c r="H617" i="115"/>
  <c r="AF617" i="115"/>
  <c r="Z486" i="115"/>
  <c r="I486" i="115"/>
  <c r="X486" i="115"/>
  <c r="K486" i="115"/>
  <c r="N501" i="115"/>
  <c r="Y501" i="115"/>
  <c r="AC501" i="115"/>
  <c r="AM137" i="115"/>
  <c r="AN137" i="115"/>
  <c r="K628" i="115"/>
  <c r="AD628" i="115"/>
  <c r="J628" i="115"/>
  <c r="X475" i="115"/>
  <c r="AD475" i="115"/>
  <c r="N475" i="115"/>
  <c r="K475" i="115"/>
  <c r="Y617" i="115"/>
  <c r="AB617" i="115"/>
  <c r="AE617" i="115"/>
  <c r="AA547" i="115"/>
  <c r="J486" i="115"/>
  <c r="AB467" i="115"/>
  <c r="AB501" i="115"/>
  <c r="J137" i="115"/>
  <c r="Z547" i="115"/>
  <c r="AF547" i="115"/>
  <c r="X547" i="115"/>
  <c r="R547" i="115"/>
  <c r="AE467" i="115"/>
  <c r="O467" i="115"/>
  <c r="P467" i="115"/>
  <c r="I501" i="115"/>
  <c r="AD501" i="115"/>
  <c r="L501" i="115"/>
  <c r="AF501" i="115"/>
  <c r="Y467" i="115"/>
  <c r="AD467" i="115"/>
  <c r="Z467" i="115"/>
  <c r="M467" i="115"/>
  <c r="I467" i="115"/>
  <c r="AD547" i="115"/>
  <c r="H547" i="115"/>
  <c r="I547" i="115"/>
  <c r="N547" i="115"/>
  <c r="AE486" i="115"/>
  <c r="F486" i="115"/>
  <c r="M486" i="115"/>
  <c r="O486" i="115"/>
  <c r="P486" i="115"/>
  <c r="AB486" i="115"/>
  <c r="AA501" i="115"/>
  <c r="R501" i="115"/>
  <c r="Q501" i="115"/>
  <c r="M501" i="115"/>
  <c r="H501" i="115"/>
  <c r="P501" i="115"/>
  <c r="AJ137" i="115"/>
  <c r="AL137" i="115"/>
  <c r="AO137" i="115"/>
  <c r="I325" i="115"/>
  <c r="AB325" i="115"/>
  <c r="F325" i="115"/>
  <c r="P325" i="115"/>
  <c r="AF325" i="115"/>
  <c r="BA47" i="115"/>
  <c r="BO47" i="115"/>
  <c r="AA303" i="115"/>
  <c r="L303" i="115"/>
  <c r="AE303" i="115"/>
  <c r="H303" i="115"/>
  <c r="F303" i="115"/>
  <c r="AP161" i="115"/>
  <c r="AK161" i="115"/>
  <c r="AQ161" i="115"/>
  <c r="I161" i="115"/>
  <c r="K366" i="115"/>
  <c r="AG366" i="115"/>
  <c r="Z366" i="115"/>
  <c r="P366" i="115"/>
  <c r="F366" i="115"/>
  <c r="Y339" i="115"/>
  <c r="J339" i="115"/>
  <c r="AA339" i="115"/>
  <c r="AC339" i="115"/>
  <c r="K339" i="115"/>
  <c r="F402" i="115"/>
  <c r="K402" i="115"/>
  <c r="H402" i="115"/>
  <c r="Z402" i="115"/>
  <c r="AN135" i="115"/>
  <c r="AO135" i="115"/>
  <c r="AE391" i="115"/>
  <c r="G391" i="115"/>
  <c r="H391" i="115"/>
  <c r="M391" i="115"/>
  <c r="J391" i="115"/>
  <c r="P380" i="115"/>
  <c r="AD380" i="115"/>
  <c r="M380" i="115"/>
  <c r="Y380" i="115"/>
  <c r="J380" i="115"/>
  <c r="L82" i="115"/>
  <c r="J82" i="115"/>
  <c r="AV82" i="115"/>
  <c r="AL82" i="115"/>
  <c r="AY82" i="115"/>
  <c r="O628" i="115"/>
  <c r="L628" i="115"/>
  <c r="X628" i="115"/>
  <c r="AB628" i="115"/>
  <c r="AA628" i="115"/>
  <c r="AF628" i="115"/>
  <c r="Z475" i="115"/>
  <c r="P475" i="115"/>
  <c r="AF475" i="115"/>
  <c r="Y475" i="115"/>
  <c r="Q617" i="115"/>
  <c r="AG617" i="115"/>
  <c r="AD617" i="115"/>
  <c r="M617" i="115"/>
  <c r="P617" i="115"/>
  <c r="AA617" i="115"/>
  <c r="K547" i="115"/>
  <c r="Q547" i="115"/>
  <c r="AC547" i="115"/>
  <c r="Y547" i="115"/>
  <c r="AF486" i="115"/>
  <c r="AC486" i="115"/>
  <c r="L486" i="115"/>
  <c r="AG486" i="115"/>
  <c r="R486" i="115"/>
  <c r="G467" i="115"/>
  <c r="N467" i="115"/>
  <c r="X467" i="115"/>
  <c r="F467" i="115"/>
  <c r="K467" i="115"/>
  <c r="Z501" i="115"/>
  <c r="O501" i="115"/>
  <c r="F501" i="115"/>
  <c r="K501" i="115"/>
  <c r="AQ137" i="115"/>
  <c r="I628" i="115"/>
  <c r="G628" i="115"/>
  <c r="N628" i="115"/>
  <c r="AC628" i="115"/>
  <c r="R617" i="115"/>
  <c r="F617" i="115"/>
  <c r="Z617" i="115"/>
  <c r="L617" i="115"/>
  <c r="K617" i="115"/>
  <c r="P547" i="115"/>
  <c r="L547" i="115"/>
  <c r="M547" i="115"/>
  <c r="J547" i="115"/>
  <c r="F547" i="115"/>
  <c r="AA486" i="115"/>
  <c r="Q486" i="115"/>
  <c r="N486" i="115"/>
  <c r="AD486" i="115"/>
  <c r="AF467" i="115"/>
  <c r="H467" i="115"/>
  <c r="AA467" i="115"/>
  <c r="L467" i="115"/>
  <c r="AC467" i="115"/>
  <c r="AE501" i="115"/>
  <c r="J501" i="115"/>
  <c r="G501" i="115"/>
  <c r="AG501" i="115"/>
  <c r="AK137" i="115"/>
  <c r="AR137" i="115"/>
  <c r="AI137" i="115"/>
  <c r="AP137" i="115"/>
  <c r="F456" i="115"/>
  <c r="AD456" i="115"/>
  <c r="I456" i="115"/>
  <c r="Y456" i="115"/>
  <c r="Q456" i="115"/>
  <c r="R531" i="115"/>
  <c r="O531" i="115"/>
  <c r="Z531" i="115"/>
  <c r="H531" i="115"/>
  <c r="AR192" i="115"/>
  <c r="P192" i="115"/>
  <c r="I192" i="115"/>
  <c r="AL192" i="115"/>
  <c r="AI154" i="115"/>
  <c r="J154" i="115"/>
  <c r="P154" i="115"/>
  <c r="AE524" i="115"/>
  <c r="N524" i="115"/>
  <c r="X524" i="115"/>
  <c r="P524" i="115"/>
  <c r="Y677" i="115"/>
  <c r="N677" i="115"/>
  <c r="G677" i="115"/>
  <c r="AA677" i="115"/>
  <c r="L677" i="115"/>
  <c r="L441" i="115"/>
  <c r="F441" i="115"/>
  <c r="AB441" i="115"/>
  <c r="I441" i="115"/>
  <c r="AG441" i="115"/>
  <c r="X389" i="115"/>
  <c r="Q389" i="115"/>
  <c r="Y389" i="115"/>
  <c r="H389" i="115"/>
  <c r="I184" i="115"/>
  <c r="AP184" i="115"/>
  <c r="AK184" i="115"/>
  <c r="AN184" i="115"/>
  <c r="Q305" i="115"/>
  <c r="L184" i="115"/>
  <c r="AR184" i="115"/>
  <c r="AO184" i="115"/>
  <c r="AL184" i="115"/>
  <c r="I658" i="115"/>
  <c r="AJ184" i="115"/>
  <c r="J184" i="115"/>
  <c r="J500" i="115"/>
  <c r="BA36" i="115"/>
  <c r="R612" i="115"/>
  <c r="AI184" i="115"/>
  <c r="AM184" i="115"/>
  <c r="P184" i="115"/>
  <c r="AT36" i="115"/>
  <c r="AB363" i="115"/>
  <c r="N612" i="115"/>
  <c r="AB335" i="115"/>
  <c r="AF305" i="115"/>
  <c r="M363" i="115"/>
  <c r="AF612" i="115"/>
  <c r="P335" i="115"/>
  <c r="AC658" i="115"/>
  <c r="AU36" i="115"/>
  <c r="J363" i="115"/>
  <c r="AF335" i="115"/>
  <c r="I305" i="115"/>
  <c r="AB658" i="115"/>
  <c r="AW36" i="115"/>
  <c r="F363" i="115"/>
  <c r="Y363" i="115"/>
  <c r="K612" i="115"/>
  <c r="G335" i="115"/>
  <c r="J305" i="115"/>
  <c r="K658" i="115"/>
  <c r="AG658" i="115"/>
  <c r="L173" i="115"/>
  <c r="G610" i="115"/>
  <c r="BN36" i="115"/>
  <c r="AX36" i="115"/>
  <c r="G363" i="115"/>
  <c r="P612" i="115"/>
  <c r="AE612" i="115"/>
  <c r="AC335" i="115"/>
  <c r="AG335" i="115"/>
  <c r="N305" i="115"/>
  <c r="P305" i="115"/>
  <c r="H658" i="115"/>
  <c r="L544" i="115"/>
  <c r="J173" i="115"/>
  <c r="AJ173" i="115"/>
  <c r="AK173" i="115"/>
  <c r="AL173" i="115"/>
  <c r="AP173" i="115"/>
  <c r="AQ173" i="115"/>
  <c r="AN173" i="115"/>
  <c r="AM173" i="115"/>
  <c r="I173" i="115"/>
  <c r="AI173" i="115"/>
  <c r="AR173" i="115"/>
  <c r="R544" i="115"/>
  <c r="AB544" i="115"/>
  <c r="AA544" i="115"/>
  <c r="AG544" i="115"/>
  <c r="O544" i="115"/>
  <c r="M544" i="115"/>
  <c r="I544" i="115"/>
  <c r="J544" i="115"/>
  <c r="G544" i="115"/>
  <c r="N544" i="115"/>
  <c r="Q544" i="115"/>
  <c r="AD544" i="115"/>
  <c r="H544" i="115"/>
  <c r="Z544" i="115"/>
  <c r="AF544" i="115"/>
  <c r="K544" i="115"/>
  <c r="P544" i="115"/>
  <c r="AB610" i="115"/>
  <c r="AG610" i="115"/>
  <c r="F610" i="115"/>
  <c r="H610" i="115"/>
  <c r="Z610" i="115"/>
  <c r="P610" i="115"/>
  <c r="Y610" i="115"/>
  <c r="J610" i="115"/>
  <c r="L610" i="115"/>
  <c r="N610" i="115"/>
  <c r="O610" i="115"/>
  <c r="Q610" i="115"/>
  <c r="K610" i="115"/>
  <c r="AD610" i="115"/>
  <c r="AC610" i="115"/>
  <c r="AE610" i="115"/>
  <c r="AA610" i="115"/>
  <c r="AO129" i="115"/>
  <c r="AJ129" i="115"/>
  <c r="AL129" i="115"/>
  <c r="AR129" i="115"/>
  <c r="AK129" i="115"/>
  <c r="AP129" i="115"/>
  <c r="J129" i="115"/>
  <c r="AI129" i="115"/>
  <c r="AQ129" i="115"/>
  <c r="O500" i="115"/>
  <c r="R500" i="115"/>
  <c r="AE500" i="115"/>
  <c r="AD500" i="115"/>
  <c r="N500" i="115"/>
  <c r="AB500" i="115"/>
  <c r="H500" i="115"/>
  <c r="I500" i="115"/>
  <c r="X500" i="115"/>
  <c r="G500" i="115"/>
  <c r="M500" i="115"/>
  <c r="F500" i="115"/>
  <c r="L500" i="115"/>
  <c r="Z500" i="115"/>
  <c r="Y500" i="115"/>
  <c r="AA500" i="115"/>
  <c r="J36" i="115"/>
  <c r="AG363" i="115"/>
  <c r="R363" i="115"/>
  <c r="N363" i="115"/>
  <c r="AF363" i="115"/>
  <c r="AB612" i="115"/>
  <c r="O612" i="115"/>
  <c r="M612" i="115"/>
  <c r="M335" i="115"/>
  <c r="F335" i="115"/>
  <c r="N335" i="115"/>
  <c r="G305" i="115"/>
  <c r="R305" i="115"/>
  <c r="H305" i="115"/>
  <c r="AB305" i="115"/>
  <c r="AA658" i="115"/>
  <c r="L658" i="115"/>
  <c r="AE658" i="115"/>
  <c r="R610" i="115"/>
  <c r="L36" i="115"/>
  <c r="BI36" i="115"/>
  <c r="BH36" i="115"/>
  <c r="BG36" i="115"/>
  <c r="BJ36" i="115"/>
  <c r="BL36" i="115"/>
  <c r="Z292" i="115"/>
  <c r="Q363" i="115"/>
  <c r="K363" i="115"/>
  <c r="AE363" i="115"/>
  <c r="L363" i="115"/>
  <c r="O363" i="115"/>
  <c r="P352" i="115"/>
  <c r="F612" i="115"/>
  <c r="I612" i="115"/>
  <c r="Z612" i="115"/>
  <c r="Q612" i="115"/>
  <c r="J612" i="115"/>
  <c r="AC612" i="115"/>
  <c r="K335" i="115"/>
  <c r="X335" i="115"/>
  <c r="Z335" i="115"/>
  <c r="J335" i="115"/>
  <c r="AD335" i="115"/>
  <c r="O335" i="115"/>
  <c r="Y305" i="115"/>
  <c r="F305" i="115"/>
  <c r="L305" i="115"/>
  <c r="AE305" i="115"/>
  <c r="O305" i="115"/>
  <c r="M305" i="115"/>
  <c r="P658" i="115"/>
  <c r="O658" i="115"/>
  <c r="M658" i="115"/>
  <c r="Q658" i="115"/>
  <c r="R658" i="115"/>
  <c r="F663" i="115"/>
  <c r="F544" i="115"/>
  <c r="AF610" i="115"/>
  <c r="P500" i="115"/>
  <c r="AG500" i="115"/>
  <c r="AZ36" i="115"/>
  <c r="BB36" i="115"/>
  <c r="BO36" i="115"/>
  <c r="AY36" i="115"/>
  <c r="BM36" i="115"/>
  <c r="Z363" i="115"/>
  <c r="H363" i="115"/>
  <c r="G612" i="115"/>
  <c r="X612" i="115"/>
  <c r="AA612" i="115"/>
  <c r="Y335" i="115"/>
  <c r="H335" i="115"/>
  <c r="AG305" i="115"/>
  <c r="X658" i="115"/>
  <c r="G658" i="115"/>
  <c r="AD658" i="115"/>
  <c r="AE544" i="115"/>
  <c r="X610" i="115"/>
  <c r="AM129" i="115"/>
  <c r="K500" i="115"/>
  <c r="BF36" i="115"/>
  <c r="BC36" i="115"/>
  <c r="BP36" i="115"/>
  <c r="BK36" i="115"/>
  <c r="AV36" i="115"/>
  <c r="I363" i="115"/>
  <c r="AC363" i="115"/>
  <c r="P363" i="115"/>
  <c r="AD363" i="115"/>
  <c r="X363" i="115"/>
  <c r="AF352" i="115"/>
  <c r="L612" i="115"/>
  <c r="H612" i="115"/>
  <c r="AD612" i="115"/>
  <c r="AG612" i="115"/>
  <c r="AL114" i="115"/>
  <c r="I335" i="115"/>
  <c r="Q335" i="115"/>
  <c r="R335" i="115"/>
  <c r="AE335" i="115"/>
  <c r="L335" i="115"/>
  <c r="AA305" i="115"/>
  <c r="X305" i="115"/>
  <c r="K305" i="115"/>
  <c r="AC305" i="115"/>
  <c r="AD305" i="115"/>
  <c r="J658" i="115"/>
  <c r="F658" i="115"/>
  <c r="N658" i="115"/>
  <c r="Z658" i="115"/>
  <c r="Y658" i="115"/>
  <c r="AO173" i="115"/>
  <c r="AC544" i="115"/>
  <c r="Y544" i="115"/>
  <c r="I610" i="115"/>
  <c r="L129" i="115"/>
  <c r="Q500" i="115"/>
  <c r="AF500" i="115"/>
  <c r="O586" i="115"/>
  <c r="AI59" i="115"/>
  <c r="AN59" i="115"/>
  <c r="AR59" i="115"/>
  <c r="AO59" i="115"/>
  <c r="BB59" i="115"/>
  <c r="AY59" i="115"/>
  <c r="BA59" i="115"/>
  <c r="AM59" i="115"/>
  <c r="J59" i="115"/>
  <c r="AQ59" i="115"/>
  <c r="AJ59" i="115"/>
  <c r="AV59" i="115"/>
  <c r="AP59" i="115"/>
  <c r="BC59" i="115"/>
  <c r="AK59" i="115"/>
  <c r="AX59" i="115"/>
  <c r="AW59" i="115"/>
  <c r="AU59" i="115"/>
  <c r="AL59" i="115"/>
  <c r="AZ59" i="115"/>
  <c r="AT59" i="115"/>
  <c r="Q697" i="115"/>
  <c r="M697" i="115"/>
  <c r="AC697" i="115"/>
  <c r="I697" i="115"/>
  <c r="Z697" i="115"/>
  <c r="R697" i="115"/>
  <c r="G697" i="115"/>
  <c r="L697" i="115"/>
  <c r="N697" i="115"/>
  <c r="AE697" i="115"/>
  <c r="O697" i="115"/>
  <c r="P697" i="115"/>
  <c r="K697" i="115"/>
  <c r="Y697" i="115"/>
  <c r="AG697" i="115"/>
  <c r="X697" i="115"/>
  <c r="AA697" i="115"/>
  <c r="AB697" i="115"/>
  <c r="F697" i="115"/>
  <c r="AD697" i="115"/>
  <c r="J697" i="115"/>
  <c r="H697" i="115"/>
  <c r="O329" i="115"/>
  <c r="M329" i="115"/>
  <c r="AA329" i="115"/>
  <c r="I329" i="115"/>
  <c r="AD329" i="115"/>
  <c r="AE329" i="115"/>
  <c r="F329" i="115"/>
  <c r="K329" i="115"/>
  <c r="G329" i="115"/>
  <c r="AF329" i="115"/>
  <c r="AB329" i="115"/>
  <c r="J329" i="115"/>
  <c r="N329" i="115"/>
  <c r="AG329" i="115"/>
  <c r="X329" i="115"/>
  <c r="AC329" i="115"/>
  <c r="Z329" i="115"/>
  <c r="Y329" i="115"/>
  <c r="R329" i="115"/>
  <c r="Q329" i="115"/>
  <c r="H329" i="115"/>
  <c r="P329" i="115"/>
  <c r="AD292" i="115"/>
  <c r="AB292" i="115"/>
  <c r="F292" i="115"/>
  <c r="K292" i="115"/>
  <c r="AA292" i="115"/>
  <c r="AC292" i="115"/>
  <c r="AE292" i="115"/>
  <c r="O292" i="115"/>
  <c r="Y292" i="115"/>
  <c r="I292" i="115"/>
  <c r="R292" i="115"/>
  <c r="P292" i="115"/>
  <c r="M292" i="115"/>
  <c r="Q292" i="115"/>
  <c r="H292" i="115"/>
  <c r="L248" i="115"/>
  <c r="J248" i="115"/>
  <c r="I248" i="115"/>
  <c r="P248" i="115"/>
  <c r="K663" i="115"/>
  <c r="H663" i="115"/>
  <c r="Q663" i="115"/>
  <c r="G663" i="115"/>
  <c r="R663" i="115"/>
  <c r="AC663" i="115"/>
  <c r="N663" i="115"/>
  <c r="P663" i="115"/>
  <c r="AF663" i="115"/>
  <c r="X663" i="115"/>
  <c r="M663" i="115"/>
  <c r="Z663" i="115"/>
  <c r="J663" i="115"/>
  <c r="Y663" i="115"/>
  <c r="J292" i="115"/>
  <c r="AD663" i="115"/>
  <c r="AG663" i="115"/>
  <c r="AC315" i="115"/>
  <c r="AE315" i="115"/>
  <c r="P315" i="115"/>
  <c r="L315" i="115"/>
  <c r="M315" i="115"/>
  <c r="N315" i="115"/>
  <c r="H315" i="115"/>
  <c r="Y315" i="115"/>
  <c r="X315" i="115"/>
  <c r="K315" i="115"/>
  <c r="G315" i="115"/>
  <c r="Q315" i="115"/>
  <c r="AF315" i="115"/>
  <c r="AA315" i="115"/>
  <c r="AB315" i="115"/>
  <c r="R315" i="115"/>
  <c r="Z315" i="115"/>
  <c r="AD315" i="115"/>
  <c r="AG315" i="115"/>
  <c r="J315" i="115"/>
  <c r="O315" i="115"/>
  <c r="F315" i="115"/>
  <c r="I315" i="115"/>
  <c r="L234" i="115"/>
  <c r="J234" i="115"/>
  <c r="I234" i="115"/>
  <c r="P234" i="115"/>
  <c r="N630" i="115"/>
  <c r="AB630" i="115"/>
  <c r="G630" i="115"/>
  <c r="AE630" i="115"/>
  <c r="AF630" i="115"/>
  <c r="K630" i="115"/>
  <c r="AA630" i="115"/>
  <c r="R630" i="115"/>
  <c r="Z630" i="115"/>
  <c r="AG630" i="115"/>
  <c r="F630" i="115"/>
  <c r="Q630" i="115"/>
  <c r="M630" i="115"/>
  <c r="O630" i="115"/>
  <c r="AD630" i="115"/>
  <c r="L630" i="115"/>
  <c r="AC630" i="115"/>
  <c r="H630" i="115"/>
  <c r="Y630" i="115"/>
  <c r="P630" i="115"/>
  <c r="J630" i="115"/>
  <c r="X630" i="115"/>
  <c r="P271" i="115"/>
  <c r="L271" i="115"/>
  <c r="I271" i="115"/>
  <c r="J271" i="115"/>
  <c r="AV58" i="115"/>
  <c r="AM58" i="115"/>
  <c r="AO58" i="115"/>
  <c r="AX58" i="115"/>
  <c r="AR58" i="115"/>
  <c r="L58" i="115"/>
  <c r="AY58" i="115"/>
  <c r="AN58" i="115"/>
  <c r="AI58" i="115"/>
  <c r="BB58" i="115"/>
  <c r="AU58" i="115"/>
  <c r="AJ58" i="115"/>
  <c r="AQ58" i="115"/>
  <c r="AL58" i="115"/>
  <c r="AW58" i="115"/>
  <c r="AZ58" i="115"/>
  <c r="AT58" i="115"/>
  <c r="BC58" i="115"/>
  <c r="AK58" i="115"/>
  <c r="J58" i="115"/>
  <c r="BA58" i="115"/>
  <c r="AP58" i="115"/>
  <c r="Q586" i="115"/>
  <c r="AA586" i="115"/>
  <c r="L586" i="115"/>
  <c r="AG586" i="115"/>
  <c r="H586" i="115"/>
  <c r="AC586" i="115"/>
  <c r="F586" i="115"/>
  <c r="AF586" i="115"/>
  <c r="AD586" i="115"/>
  <c r="G586" i="115"/>
  <c r="X586" i="115"/>
  <c r="K586" i="115"/>
  <c r="N586" i="115"/>
  <c r="I586" i="115"/>
  <c r="M586" i="115"/>
  <c r="J586" i="115"/>
  <c r="Z586" i="115"/>
  <c r="P586" i="115"/>
  <c r="R586" i="115"/>
  <c r="AB586" i="115"/>
  <c r="Y586" i="115"/>
  <c r="L237" i="115"/>
  <c r="Z353" i="115"/>
  <c r="AF353" i="115"/>
  <c r="X353" i="115"/>
  <c r="I353" i="115"/>
  <c r="G353" i="115"/>
  <c r="AG353" i="115"/>
  <c r="Q353" i="115"/>
  <c r="AC353" i="115"/>
  <c r="Y353" i="115"/>
  <c r="J353" i="115"/>
  <c r="K353" i="115"/>
  <c r="AA353" i="115"/>
  <c r="N353" i="115"/>
  <c r="AZ34" i="115"/>
  <c r="BA34" i="115"/>
  <c r="BM34" i="115"/>
  <c r="BG34" i="115"/>
  <c r="BI34" i="115"/>
  <c r="AY34" i="115"/>
  <c r="BC34" i="115"/>
  <c r="J34" i="115"/>
  <c r="BH34" i="115"/>
  <c r="BP34" i="115"/>
  <c r="AX34" i="115"/>
  <c r="AW34" i="115"/>
  <c r="AT34" i="115"/>
  <c r="BJ34" i="115"/>
  <c r="BK34" i="115"/>
  <c r="AL193" i="115"/>
  <c r="AM193" i="115"/>
  <c r="AJ193" i="115"/>
  <c r="AK193" i="115"/>
  <c r="AI193" i="115"/>
  <c r="AN193" i="115"/>
  <c r="AQ193" i="115"/>
  <c r="I193" i="115"/>
  <c r="X564" i="115"/>
  <c r="Q564" i="115"/>
  <c r="Z564" i="115"/>
  <c r="L564" i="115"/>
  <c r="K564" i="115"/>
  <c r="M564" i="115"/>
  <c r="AB564" i="115"/>
  <c r="H564" i="115"/>
  <c r="R564" i="115"/>
  <c r="AA564" i="115"/>
  <c r="Y564" i="115"/>
  <c r="AE564" i="115"/>
  <c r="F564" i="115"/>
  <c r="AG564" i="115"/>
  <c r="AF564" i="115"/>
  <c r="X292" i="115"/>
  <c r="G292" i="115"/>
  <c r="AG352" i="115"/>
  <c r="AE353" i="115"/>
  <c r="AD353" i="115"/>
  <c r="R353" i="115"/>
  <c r="L34" i="115"/>
  <c r="BN34" i="115"/>
  <c r="AV34" i="115"/>
  <c r="L193" i="115"/>
  <c r="J564" i="115"/>
  <c r="AC564" i="115"/>
  <c r="AE663" i="115"/>
  <c r="L663" i="115"/>
  <c r="I630" i="115"/>
  <c r="AF378" i="115"/>
  <c r="AG378" i="115"/>
  <c r="Y378" i="115"/>
  <c r="J378" i="115"/>
  <c r="M378" i="115"/>
  <c r="AD378" i="115"/>
  <c r="AA378" i="115"/>
  <c r="N378" i="115"/>
  <c r="AB378" i="115"/>
  <c r="O378" i="115"/>
  <c r="AC378" i="115"/>
  <c r="Z378" i="115"/>
  <c r="AE378" i="115"/>
  <c r="L378" i="115"/>
  <c r="F378" i="115"/>
  <c r="H378" i="115"/>
  <c r="Q378" i="115"/>
  <c r="I378" i="115"/>
  <c r="R378" i="115"/>
  <c r="K378" i="115"/>
  <c r="X378" i="115"/>
  <c r="G378" i="115"/>
  <c r="P378" i="115"/>
  <c r="J15" i="115"/>
  <c r="L15" i="115"/>
  <c r="R653" i="115"/>
  <c r="X653" i="115"/>
  <c r="Y653" i="115"/>
  <c r="H653" i="115"/>
  <c r="G653" i="115"/>
  <c r="N653" i="115"/>
  <c r="AG653" i="115"/>
  <c r="K653" i="115"/>
  <c r="AB653" i="115"/>
  <c r="AF653" i="115"/>
  <c r="Q653" i="115"/>
  <c r="P653" i="115"/>
  <c r="O653" i="115"/>
  <c r="I653" i="115"/>
  <c r="M653" i="115"/>
  <c r="J653" i="115"/>
  <c r="F653" i="115"/>
  <c r="Z653" i="115"/>
  <c r="AD653" i="115"/>
  <c r="AC653" i="115"/>
  <c r="L653" i="115"/>
  <c r="AA653" i="115"/>
  <c r="AE653" i="115"/>
  <c r="L352" i="115"/>
  <c r="H352" i="115"/>
  <c r="AB352" i="115"/>
  <c r="Q352" i="115"/>
  <c r="I352" i="115"/>
  <c r="AD352" i="115"/>
  <c r="AE352" i="115"/>
  <c r="AC352" i="115"/>
  <c r="F352" i="115"/>
  <c r="R352" i="115"/>
  <c r="O352" i="115"/>
  <c r="M352" i="115"/>
  <c r="G352" i="115"/>
  <c r="Z352" i="115"/>
  <c r="N352" i="115"/>
  <c r="AO114" i="115"/>
  <c r="AM114" i="115"/>
  <c r="AJ114" i="115"/>
  <c r="AI114" i="115"/>
  <c r="J114" i="115"/>
  <c r="AN114" i="115"/>
  <c r="AR114" i="115"/>
  <c r="J270" i="115"/>
  <c r="L270" i="115"/>
  <c r="P270" i="115"/>
  <c r="AF292" i="115"/>
  <c r="AA352" i="115"/>
  <c r="J352" i="115"/>
  <c r="L114" i="115"/>
  <c r="AK114" i="115"/>
  <c r="AF697" i="115"/>
  <c r="J115" i="115"/>
  <c r="AN115" i="115"/>
  <c r="L115" i="115"/>
  <c r="AQ115" i="115"/>
  <c r="AM115" i="115"/>
  <c r="AJ115" i="115"/>
  <c r="AI115" i="115"/>
  <c r="AK115" i="115"/>
  <c r="N292" i="115"/>
  <c r="AG292" i="115"/>
  <c r="I237" i="115"/>
  <c r="K352" i="115"/>
  <c r="X352" i="115"/>
  <c r="F353" i="115"/>
  <c r="H353" i="115"/>
  <c r="AP114" i="115"/>
  <c r="BF34" i="115"/>
  <c r="BB34" i="115"/>
  <c r="P193" i="115"/>
  <c r="J193" i="115"/>
  <c r="I270" i="115"/>
  <c r="I564" i="115"/>
  <c r="AD564" i="115"/>
  <c r="AB663" i="115"/>
  <c r="I663" i="115"/>
  <c r="AO115" i="115"/>
  <c r="C32" i="129"/>
  <c r="C32" i="128"/>
  <c r="BE7" i="115" l="1"/>
  <c r="BF7" i="115"/>
  <c r="BM7" i="115"/>
  <c r="BN7" i="115"/>
  <c r="BI7" i="115"/>
  <c r="BG7" i="115"/>
  <c r="BL7" i="115"/>
  <c r="BH7" i="115"/>
  <c r="BO7" i="115"/>
  <c r="BK7" i="115"/>
  <c r="BJ7" i="115"/>
  <c r="AY7" i="115"/>
  <c r="AW7" i="115"/>
  <c r="BA7" i="115"/>
  <c r="AZ7" i="115"/>
  <c r="AK7" i="115"/>
  <c r="AJ7" i="115"/>
  <c r="AO7" i="115"/>
  <c r="AL7" i="115"/>
  <c r="AP7" i="115"/>
  <c r="AM7" i="115"/>
  <c r="AI7" i="115"/>
  <c r="AR7" i="115" s="1"/>
  <c r="AN7" i="115"/>
  <c r="AQ7" i="115"/>
  <c r="AC7" i="115"/>
  <c r="K8" i="115"/>
  <c r="BB7" i="115"/>
  <c r="AF7" i="115"/>
  <c r="AD7" i="115"/>
  <c r="Y7" i="115"/>
  <c r="X7" i="115"/>
  <c r="AE7" i="115"/>
  <c r="AA7" i="115"/>
  <c r="AB7" i="115"/>
  <c r="Z7" i="115"/>
  <c r="BP7" i="115" l="1"/>
  <c r="AG7" i="115"/>
  <c r="G7" i="115" s="1"/>
  <c r="K9" i="115"/>
  <c r="K10" i="115" s="1"/>
  <c r="F8" i="115" l="1"/>
  <c r="BO8" i="115" s="1"/>
  <c r="Z8" i="115"/>
  <c r="H7" i="115"/>
  <c r="N7" i="115" s="1"/>
  <c r="AT8" i="115"/>
  <c r="AU8" i="115"/>
  <c r="BC8" i="115" s="1"/>
  <c r="BA8" i="115"/>
  <c r="AZ8" i="115"/>
  <c r="AX8" i="115"/>
  <c r="BB8" i="115"/>
  <c r="AY8" i="115"/>
  <c r="AV8" i="115"/>
  <c r="AW8" i="115"/>
  <c r="AP8" i="115"/>
  <c r="K11" i="115"/>
  <c r="AQ8" i="115" l="1"/>
  <c r="AN8" i="115"/>
  <c r="AI8" i="115"/>
  <c r="AM8" i="115"/>
  <c r="BF8" i="115"/>
  <c r="BL8" i="115"/>
  <c r="BJ8" i="115"/>
  <c r="BI8" i="115"/>
  <c r="BM8" i="115"/>
  <c r="BG8" i="115"/>
  <c r="BN8" i="115"/>
  <c r="BP8" i="115" s="1"/>
  <c r="BH8" i="115"/>
  <c r="BE8" i="115"/>
  <c r="BK8" i="115"/>
  <c r="AO8" i="115"/>
  <c r="AK8" i="115"/>
  <c r="AL8" i="115"/>
  <c r="AJ8" i="115"/>
  <c r="AR8" i="115" s="1"/>
  <c r="AD8" i="115"/>
  <c r="AB8" i="115"/>
  <c r="AE8" i="115"/>
  <c r="AF8" i="115"/>
  <c r="R8" i="115"/>
  <c r="AC8" i="115"/>
  <c r="X8" i="115"/>
  <c r="AG8" i="115" s="1"/>
  <c r="Y8" i="115"/>
  <c r="AA8" i="115"/>
  <c r="K12" i="115"/>
  <c r="G8" i="115" l="1"/>
  <c r="K13" i="115"/>
  <c r="F9" i="115" l="1"/>
  <c r="Z9" i="115" s="1"/>
  <c r="H8" i="115"/>
  <c r="N8" i="115" s="1"/>
  <c r="AY9" i="115"/>
  <c r="AZ9" i="115"/>
  <c r="BA9" i="115"/>
  <c r="K14" i="115"/>
  <c r="AM9" i="115" l="1"/>
  <c r="AD9" i="115"/>
  <c r="BF9" i="115"/>
  <c r="BE9" i="115"/>
  <c r="BM9" i="115"/>
  <c r="BK9" i="115"/>
  <c r="BL9" i="115"/>
  <c r="BN9" i="115"/>
  <c r="BP9" i="115" s="1"/>
  <c r="BJ9" i="115"/>
  <c r="BH9" i="115"/>
  <c r="BG9" i="115"/>
  <c r="BI9" i="115"/>
  <c r="BO9" i="115"/>
  <c r="AV9" i="115"/>
  <c r="AT9" i="115"/>
  <c r="AW9" i="115"/>
  <c r="AX9" i="115"/>
  <c r="BB9" i="115"/>
  <c r="AU9" i="115"/>
  <c r="BC9" i="115" s="1"/>
  <c r="AO9" i="115"/>
  <c r="AL9" i="115"/>
  <c r="AK9" i="115"/>
  <c r="AJ9" i="115"/>
  <c r="AP9" i="115"/>
  <c r="AN9" i="115"/>
  <c r="AQ9" i="115"/>
  <c r="AI9" i="115"/>
  <c r="AE9" i="115"/>
  <c r="R9" i="115"/>
  <c r="Y9" i="115"/>
  <c r="AB9" i="115"/>
  <c r="AC9" i="115"/>
  <c r="AF9" i="115"/>
  <c r="X9" i="115"/>
  <c r="AG9" i="115" s="1"/>
  <c r="AA9" i="115"/>
  <c r="K15" i="115"/>
  <c r="AR9" i="115" l="1"/>
  <c r="G9" i="115" s="1"/>
  <c r="K16" i="115"/>
  <c r="H9" i="115" l="1"/>
  <c r="N9" i="115" s="1"/>
  <c r="F10" i="115"/>
  <c r="Z10" i="115" s="1"/>
  <c r="AM10" i="115"/>
  <c r="AQ10" i="115"/>
  <c r="K17" i="115"/>
  <c r="AK10" i="115" l="1"/>
  <c r="BJ17" i="115"/>
  <c r="BH17" i="115"/>
  <c r="BP17" i="115"/>
  <c r="BI17" i="115"/>
  <c r="BK17" i="115"/>
  <c r="BM17" i="115"/>
  <c r="BG17" i="115"/>
  <c r="BN17" i="115"/>
  <c r="BO17" i="115"/>
  <c r="BL17" i="115"/>
  <c r="BF10" i="115"/>
  <c r="BE10" i="115"/>
  <c r="BN10" i="115"/>
  <c r="BP10" i="115" s="1"/>
  <c r="BG10" i="115"/>
  <c r="BM10" i="115"/>
  <c r="BO10" i="115"/>
  <c r="BL10" i="115"/>
  <c r="BK10" i="115"/>
  <c r="BH10" i="115"/>
  <c r="BJ10" i="115"/>
  <c r="BI10" i="115"/>
  <c r="AP10" i="115"/>
  <c r="AU10" i="115"/>
  <c r="BC10" i="115" s="1"/>
  <c r="BB10" i="115"/>
  <c r="BA10" i="115"/>
  <c r="AZ10" i="115"/>
  <c r="AT10" i="115"/>
  <c r="AV10" i="115"/>
  <c r="AW10" i="115"/>
  <c r="AX10" i="115"/>
  <c r="AY10" i="115"/>
  <c r="AL10" i="115"/>
  <c r="AN10" i="115"/>
  <c r="AJ10" i="115"/>
  <c r="AR10" i="115" s="1"/>
  <c r="AI10" i="115"/>
  <c r="AO10" i="115"/>
  <c r="X10" i="115"/>
  <c r="AG10" i="115" s="1"/>
  <c r="AB10" i="115"/>
  <c r="AE10" i="115"/>
  <c r="R10" i="115"/>
  <c r="AA10" i="115"/>
  <c r="AC10" i="115"/>
  <c r="AD10" i="115"/>
  <c r="AF10" i="115"/>
  <c r="Y10" i="115"/>
  <c r="K18" i="115"/>
  <c r="G10" i="115" l="1"/>
  <c r="K19" i="115"/>
  <c r="H10" i="115" l="1"/>
  <c r="N10" i="115" s="1"/>
  <c r="F11" i="115"/>
  <c r="AF11" i="115" s="1"/>
  <c r="K20" i="115"/>
  <c r="AL11" i="115" l="1"/>
  <c r="AB11" i="115"/>
  <c r="Z11" i="115"/>
  <c r="AC11" i="115"/>
  <c r="BE11" i="115"/>
  <c r="BF11" i="115"/>
  <c r="BN11" i="115"/>
  <c r="BP11" i="115" s="1"/>
  <c r="BO11" i="115"/>
  <c r="BG11" i="115"/>
  <c r="BL11" i="115"/>
  <c r="BI11" i="115"/>
  <c r="BK11" i="115"/>
  <c r="BJ11" i="115"/>
  <c r="BH11" i="115"/>
  <c r="BM11" i="115"/>
  <c r="AD11" i="115"/>
  <c r="AW11" i="115"/>
  <c r="AX11" i="115"/>
  <c r="BA11" i="115"/>
  <c r="AT11" i="115"/>
  <c r="BB11" i="115"/>
  <c r="AU11" i="115"/>
  <c r="BC11" i="115" s="1"/>
  <c r="AY11" i="115"/>
  <c r="AZ11" i="115"/>
  <c r="AV11" i="115"/>
  <c r="AI11" i="115"/>
  <c r="AQ11" i="115"/>
  <c r="AO11" i="115"/>
  <c r="AM11" i="115"/>
  <c r="AK11" i="115"/>
  <c r="X11" i="115"/>
  <c r="R11" i="115"/>
  <c r="AA11" i="115"/>
  <c r="AE11" i="115"/>
  <c r="Y11" i="115"/>
  <c r="AJ11" i="115"/>
  <c r="AP11" i="115"/>
  <c r="AN11" i="115"/>
  <c r="K21" i="115"/>
  <c r="AR11" i="115" l="1"/>
  <c r="AG11" i="115"/>
  <c r="K22" i="115"/>
  <c r="G11" i="115" l="1"/>
  <c r="K23" i="115"/>
  <c r="F12" i="115" l="1"/>
  <c r="AJ12" i="115" s="1"/>
  <c r="AR12" i="115" s="1"/>
  <c r="H11" i="115"/>
  <c r="N11" i="115" s="1"/>
  <c r="AL12" i="115"/>
  <c r="AN12" i="115"/>
  <c r="Z12" i="115"/>
  <c r="BE12" i="115"/>
  <c r="BF12" i="115"/>
  <c r="BI12" i="115"/>
  <c r="BG12" i="115"/>
  <c r="AZ12" i="115"/>
  <c r="AU12" i="115"/>
  <c r="BC12" i="115" s="1"/>
  <c r="AY12" i="115"/>
  <c r="AX12" i="115"/>
  <c r="BB12" i="115"/>
  <c r="AV12" i="115"/>
  <c r="AW12" i="115"/>
  <c r="BA12" i="115"/>
  <c r="AT12" i="115"/>
  <c r="K24" i="115"/>
  <c r="Y12" i="115" l="1"/>
  <c r="AD12" i="115"/>
  <c r="AC12" i="115"/>
  <c r="X12" i="115"/>
  <c r="AG12" i="115" s="1"/>
  <c r="G12" i="115" s="1"/>
  <c r="AF12" i="115"/>
  <c r="AA12" i="115"/>
  <c r="AB12" i="115"/>
  <c r="AE12" i="115"/>
  <c r="BN12" i="115"/>
  <c r="BP12" i="115" s="1"/>
  <c r="BK12" i="115"/>
  <c r="BJ12" i="115"/>
  <c r="BM12" i="115"/>
  <c r="BO12" i="115"/>
  <c r="BL12" i="115"/>
  <c r="BH12" i="115"/>
  <c r="AP12" i="115"/>
  <c r="AQ12" i="115"/>
  <c r="AI12" i="115"/>
  <c r="AM12" i="115"/>
  <c r="AK12" i="115"/>
  <c r="R12" i="115"/>
  <c r="AO12" i="115"/>
  <c r="K25" i="115"/>
  <c r="H12" i="115" l="1"/>
  <c r="N12" i="115" s="1"/>
  <c r="F13" i="115"/>
  <c r="AL13" i="115" s="1"/>
  <c r="AU13" i="115"/>
  <c r="BC13" i="115" s="1"/>
  <c r="AW13" i="115"/>
  <c r="AX13" i="115"/>
  <c r="AY13" i="115"/>
  <c r="BA13" i="115"/>
  <c r="AV13" i="115"/>
  <c r="AT13" i="115"/>
  <c r="AZ13" i="115"/>
  <c r="BB13" i="115"/>
  <c r="AQ13" i="115"/>
  <c r="AJ13" i="115"/>
  <c r="AO13" i="115" l="1"/>
  <c r="AI13" i="115"/>
  <c r="AK13" i="115"/>
  <c r="AP13" i="115"/>
  <c r="AM13" i="115"/>
  <c r="R13" i="115"/>
  <c r="AN13" i="115"/>
  <c r="AR13" i="115"/>
  <c r="AD13" i="115"/>
  <c r="Y13" i="115"/>
  <c r="AB13" i="115"/>
  <c r="AA13" i="115"/>
  <c r="AE13" i="115"/>
  <c r="Z13" i="115"/>
  <c r="X13" i="115"/>
  <c r="AF13" i="115"/>
  <c r="AC13" i="115"/>
  <c r="BE13" i="115"/>
  <c r="BF13" i="115"/>
  <c r="BH13" i="115"/>
  <c r="BO13" i="115"/>
  <c r="BG13" i="115"/>
  <c r="BM13" i="115"/>
  <c r="BJ13" i="115"/>
  <c r="BN13" i="115"/>
  <c r="BP13" i="115" s="1"/>
  <c r="BL13" i="115"/>
  <c r="BK13" i="115"/>
  <c r="BI13" i="115"/>
  <c r="AG13" i="115" l="1"/>
  <c r="G13" i="115" s="1"/>
  <c r="H13" i="115" l="1"/>
  <c r="N13" i="115" s="1"/>
  <c r="F14" i="115"/>
  <c r="BG14" i="115" s="1"/>
  <c r="BN14" i="115"/>
  <c r="BP14" i="115" s="1"/>
  <c r="BI14" i="115"/>
  <c r="BL14" i="115" l="1"/>
  <c r="BJ14" i="115"/>
  <c r="BM14" i="115"/>
  <c r="BO14" i="115"/>
  <c r="BH14" i="115"/>
  <c r="BK14" i="115"/>
  <c r="BF14" i="115"/>
  <c r="BA14" i="115"/>
  <c r="AY14" i="115"/>
  <c r="AT14" i="115"/>
  <c r="AV14" i="115"/>
  <c r="BB14" i="115"/>
  <c r="AW14" i="115"/>
  <c r="AU14" i="115"/>
  <c r="BC14" i="115" s="1"/>
  <c r="AZ14" i="115"/>
  <c r="AX14" i="115"/>
  <c r="BE14" i="115"/>
  <c r="AB14" i="115"/>
  <c r="AP14" i="115"/>
  <c r="AJ14" i="115"/>
  <c r="AR14" i="115" s="1"/>
  <c r="AQ14" i="115"/>
  <c r="AM14" i="115"/>
  <c r="AI14" i="115"/>
  <c r="AN14" i="115"/>
  <c r="AK14" i="115"/>
  <c r="AO14" i="115"/>
  <c r="AL14" i="115"/>
  <c r="AC14" i="115"/>
  <c r="Z14" i="115"/>
  <c r="X14" i="115"/>
  <c r="AA14" i="115"/>
  <c r="Y14" i="115"/>
  <c r="AE14" i="115"/>
  <c r="AD14" i="115"/>
  <c r="AF14" i="115"/>
  <c r="R14" i="115"/>
  <c r="AG14" i="115" l="1"/>
  <c r="G14" i="115" s="1"/>
  <c r="BM15" i="115"/>
  <c r="BO15" i="115"/>
  <c r="BI15" i="115"/>
  <c r="BJ15" i="115"/>
  <c r="BL15" i="115"/>
  <c r="BG15" i="115"/>
  <c r="BK15" i="115"/>
  <c r="BH15" i="115"/>
  <c r="BN15" i="115"/>
  <c r="BP15" i="115" s="1"/>
  <c r="H14" i="115" l="1"/>
  <c r="N14" i="115" s="1"/>
  <c r="F15" i="115"/>
  <c r="BE15" i="115" l="1"/>
  <c r="BF15" i="115"/>
  <c r="AW15" i="115"/>
  <c r="BA15" i="115"/>
  <c r="AV15" i="115"/>
  <c r="BB15" i="115"/>
  <c r="AZ15" i="115"/>
  <c r="AU15" i="115"/>
  <c r="BC15" i="115" s="1"/>
  <c r="AT15" i="115"/>
  <c r="AX15" i="115"/>
  <c r="AY15" i="115"/>
  <c r="AO15" i="115"/>
  <c r="AQ15" i="115"/>
  <c r="AK15" i="115"/>
  <c r="AM15" i="115"/>
  <c r="AI15" i="115"/>
  <c r="AN15" i="115"/>
  <c r="AP15" i="115"/>
  <c r="AL15" i="115"/>
  <c r="AJ15" i="115"/>
  <c r="Z15" i="115"/>
  <c r="AB15" i="115"/>
  <c r="X15" i="115"/>
  <c r="AC15" i="115"/>
  <c r="AE15" i="115"/>
  <c r="AF15" i="115"/>
  <c r="AA15" i="115"/>
  <c r="Y15" i="115"/>
  <c r="R15" i="115"/>
  <c r="AD15" i="115"/>
  <c r="C23" i="115"/>
  <c r="P138" i="115"/>
  <c r="P141" i="115"/>
  <c r="P140" i="115"/>
  <c r="P142" i="115"/>
  <c r="P139" i="115"/>
  <c r="C22" i="117"/>
  <c r="AR15" i="115" l="1"/>
  <c r="P104" i="115"/>
  <c r="C25" i="139"/>
  <c r="C25" i="140"/>
  <c r="AG15" i="115"/>
  <c r="G15" i="115" s="1"/>
  <c r="BF16" i="115"/>
  <c r="BE16" i="115"/>
  <c r="BI16" i="115"/>
  <c r="BK16" i="115"/>
  <c r="BH16" i="115"/>
  <c r="BM16" i="115"/>
  <c r="BJ16" i="115"/>
  <c r="BL16" i="115"/>
  <c r="BG16" i="115"/>
  <c r="BO16" i="115"/>
  <c r="BN16" i="115"/>
  <c r="BP16" i="115" s="1"/>
  <c r="C25" i="129"/>
  <c r="C25" i="128"/>
  <c r="P18" i="115"/>
  <c r="P137" i="115"/>
  <c r="P136" i="115"/>
  <c r="P127" i="115"/>
  <c r="P91" i="115"/>
  <c r="P135" i="115"/>
  <c r="P9" i="115"/>
  <c r="P48" i="115"/>
  <c r="P121" i="115"/>
  <c r="P129" i="115"/>
  <c r="P59" i="115"/>
  <c r="P82" i="115"/>
  <c r="P11" i="115"/>
  <c r="P100" i="115"/>
  <c r="P61" i="115"/>
  <c r="P33" i="115"/>
  <c r="P66" i="115"/>
  <c r="P20" i="115"/>
  <c r="P15" i="115"/>
  <c r="P7" i="115"/>
  <c r="P65" i="115"/>
  <c r="P83" i="115"/>
  <c r="P116" i="115"/>
  <c r="P58" i="115"/>
  <c r="P36" i="115"/>
  <c r="P90" i="115"/>
  <c r="P60" i="115"/>
  <c r="P80" i="115"/>
  <c r="P50" i="115"/>
  <c r="P108" i="115"/>
  <c r="P105" i="115"/>
  <c r="P86" i="115"/>
  <c r="P134" i="115"/>
  <c r="P19" i="115"/>
  <c r="P92" i="115"/>
  <c r="P74" i="115"/>
  <c r="P56" i="115"/>
  <c r="P34" i="115"/>
  <c r="P77" i="115"/>
  <c r="P31" i="115"/>
  <c r="P12" i="115"/>
  <c r="P115" i="115"/>
  <c r="P79" i="115"/>
  <c r="P125" i="115"/>
  <c r="P114" i="115"/>
  <c r="P102" i="115"/>
  <c r="P85" i="115"/>
  <c r="P130" i="115"/>
  <c r="P70" i="115"/>
  <c r="P17" i="115"/>
  <c r="P10" i="115"/>
  <c r="P13" i="115"/>
  <c r="C23" i="117"/>
  <c r="P109" i="115"/>
  <c r="P117" i="115"/>
  <c r="P62" i="115"/>
  <c r="P97" i="115"/>
  <c r="P131" i="115"/>
  <c r="P78" i="115"/>
  <c r="P43" i="115"/>
  <c r="P113" i="115"/>
  <c r="P63" i="115"/>
  <c r="P119" i="115"/>
  <c r="P122" i="115"/>
  <c r="P84" i="115"/>
  <c r="P51" i="115"/>
  <c r="P25" i="115"/>
  <c r="P32" i="115"/>
  <c r="P29" i="115"/>
  <c r="P30" i="115"/>
  <c r="P24" i="115"/>
  <c r="P133" i="115"/>
  <c r="P64" i="115"/>
  <c r="P106" i="115"/>
  <c r="P96" i="115"/>
  <c r="P120" i="115"/>
  <c r="P87" i="115"/>
  <c r="P99" i="115"/>
  <c r="P73" i="115"/>
  <c r="P71" i="115"/>
  <c r="P67" i="115"/>
  <c r="P37" i="115"/>
  <c r="P94" i="115"/>
  <c r="P42" i="115"/>
  <c r="P123" i="115"/>
  <c r="P49" i="115"/>
  <c r="P118" i="115"/>
  <c r="P47" i="115"/>
  <c r="P93" i="115"/>
  <c r="P128" i="115"/>
  <c r="P35" i="115"/>
  <c r="P72" i="115"/>
  <c r="P57" i="115"/>
  <c r="P54" i="115"/>
  <c r="P126" i="115"/>
  <c r="P39" i="115"/>
  <c r="P22" i="115"/>
  <c r="P14" i="115"/>
  <c r="P23" i="115"/>
  <c r="P21" i="115"/>
  <c r="P8" i="115"/>
  <c r="P16" i="115"/>
  <c r="P6" i="115"/>
  <c r="P38" i="115"/>
  <c r="P132" i="115"/>
  <c r="P55" i="115"/>
  <c r="P103" i="115"/>
  <c r="P45" i="115"/>
  <c r="P98" i="115"/>
  <c r="P111" i="115"/>
  <c r="P110" i="115"/>
  <c r="P69" i="115"/>
  <c r="P81" i="115"/>
  <c r="P89" i="115"/>
  <c r="P95" i="115"/>
  <c r="P44" i="115"/>
  <c r="P101" i="115"/>
  <c r="P76" i="115"/>
  <c r="P40" i="115"/>
  <c r="P52" i="115"/>
  <c r="P46" i="115"/>
  <c r="P88" i="115"/>
  <c r="P53" i="115"/>
  <c r="P124" i="115"/>
  <c r="P68" i="115"/>
  <c r="P75" i="115"/>
  <c r="P112" i="115"/>
  <c r="P41" i="115"/>
  <c r="P107" i="115"/>
  <c r="H15" i="115" l="1"/>
  <c r="N15" i="115" s="1"/>
  <c r="F16" i="115"/>
  <c r="AT16" i="115" l="1"/>
  <c r="AX16" i="115"/>
  <c r="AU16" i="115"/>
  <c r="BC16" i="115" s="1"/>
  <c r="AZ16" i="115"/>
  <c r="BB16" i="115"/>
  <c r="AW16" i="115"/>
  <c r="AY16" i="115"/>
  <c r="AV16" i="115"/>
  <c r="BA16" i="115"/>
  <c r="AM16" i="115"/>
  <c r="AK16" i="115"/>
  <c r="AN16" i="115"/>
  <c r="AI16" i="115"/>
  <c r="AP16" i="115"/>
  <c r="AJ16" i="115"/>
  <c r="AR16" i="115" s="1"/>
  <c r="AL16" i="115"/>
  <c r="AQ16" i="115"/>
  <c r="AO16" i="115"/>
  <c r="AB16" i="115"/>
  <c r="AF16" i="115"/>
  <c r="AE16" i="115"/>
  <c r="R16" i="115"/>
  <c r="X16" i="115"/>
  <c r="AD16" i="115"/>
  <c r="Z16" i="115"/>
  <c r="Y16" i="115"/>
  <c r="AA16" i="115"/>
  <c r="AC16" i="115"/>
  <c r="BE17" i="115"/>
  <c r="BF17" i="115"/>
  <c r="AG16" i="115" l="1"/>
  <c r="G16" i="115" s="1"/>
  <c r="H16" i="115" l="1"/>
  <c r="N16" i="115" s="1"/>
  <c r="F17" i="115"/>
  <c r="Z17" i="115"/>
  <c r="AW17" i="115" l="1"/>
  <c r="BB17" i="115"/>
  <c r="AT17" i="115"/>
  <c r="AZ17" i="115"/>
  <c r="AU17" i="115"/>
  <c r="BC17" i="115" s="1"/>
  <c r="AY17" i="115"/>
  <c r="AX17" i="115"/>
  <c r="AV17" i="115"/>
  <c r="BA17" i="115"/>
  <c r="X17" i="115"/>
  <c r="AG17" i="115" s="1"/>
  <c r="AJ17" i="115"/>
  <c r="AK17" i="115"/>
  <c r="AP17" i="115"/>
  <c r="AL17" i="115"/>
  <c r="AN17" i="115"/>
  <c r="AI17" i="115"/>
  <c r="AO17" i="115"/>
  <c r="AM17" i="115"/>
  <c r="AQ17" i="115"/>
  <c r="AC17" i="115"/>
  <c r="AE17" i="115"/>
  <c r="AF17" i="115"/>
  <c r="AA17" i="115"/>
  <c r="Y17" i="115"/>
  <c r="R17" i="115"/>
  <c r="AB17" i="115"/>
  <c r="AD17" i="115"/>
  <c r="AR17" i="115" l="1"/>
  <c r="G17" i="115" s="1"/>
  <c r="F18" i="115" l="1"/>
  <c r="AO18" i="115" s="1"/>
  <c r="AR18" i="115" s="1"/>
  <c r="H17" i="115"/>
  <c r="N17" i="115" s="1"/>
  <c r="Z18" i="115"/>
  <c r="AJ18" i="115"/>
  <c r="AN18" i="115"/>
  <c r="AQ18" i="115" l="1"/>
  <c r="AL18" i="115"/>
  <c r="AI18" i="115"/>
  <c r="R18" i="115"/>
  <c r="AV18" i="115"/>
  <c r="BA18" i="115"/>
  <c r="AX18" i="115"/>
  <c r="AZ18" i="115"/>
  <c r="AY18" i="115"/>
  <c r="AW18" i="115"/>
  <c r="AT18" i="115"/>
  <c r="AU18" i="115"/>
  <c r="BC18" i="115" s="1"/>
  <c r="BB18" i="115"/>
  <c r="AP18" i="115"/>
  <c r="AM18" i="115"/>
  <c r="AK18" i="115"/>
  <c r="AB18" i="115"/>
  <c r="AD18" i="115"/>
  <c r="Y18" i="115"/>
  <c r="AF18" i="115"/>
  <c r="X18" i="115"/>
  <c r="AG18" i="115" s="1"/>
  <c r="AE18" i="115"/>
  <c r="AA18" i="115"/>
  <c r="AC18" i="115"/>
  <c r="Z19" i="115"/>
  <c r="G18" i="115" l="1"/>
  <c r="H18" i="115" s="1"/>
  <c r="N18" i="115" s="1"/>
  <c r="AK19" i="115"/>
  <c r="Z20" i="115"/>
  <c r="F19" i="115" l="1"/>
  <c r="AD19" i="115" s="1"/>
  <c r="BB19" i="115"/>
  <c r="AY19" i="115"/>
  <c r="AX19" i="115"/>
  <c r="AW19" i="115"/>
  <c r="BA19" i="115"/>
  <c r="AU19" i="115"/>
  <c r="BC19" i="115" s="1"/>
  <c r="AT19" i="115"/>
  <c r="AZ19" i="115"/>
  <c r="AV19" i="115"/>
  <c r="AI19" i="115"/>
  <c r="AQ19" i="115"/>
  <c r="AL19" i="115"/>
  <c r="AN19" i="115"/>
  <c r="AP19" i="115"/>
  <c r="AJ19" i="115"/>
  <c r="AR19" i="115" s="1"/>
  <c r="AO19" i="115"/>
  <c r="AM19" i="115"/>
  <c r="Y19" i="115"/>
  <c r="AB19" i="115" l="1"/>
  <c r="AC19" i="115"/>
  <c r="AA19" i="115"/>
  <c r="R19" i="115"/>
  <c r="AF19" i="115"/>
  <c r="AE19" i="115"/>
  <c r="X19" i="115"/>
  <c r="AG19" i="115" s="1"/>
  <c r="G19" i="115" s="1"/>
  <c r="H19" i="115" l="1"/>
  <c r="N19" i="115" s="1"/>
  <c r="F20" i="115"/>
  <c r="AM20" i="115"/>
  <c r="Z21" i="115"/>
  <c r="AP20" i="115" l="1"/>
  <c r="BB20" i="115"/>
  <c r="AX20" i="115"/>
  <c r="AW20" i="115"/>
  <c r="BA20" i="115"/>
  <c r="AV20" i="115"/>
  <c r="AY20" i="115"/>
  <c r="AZ20" i="115"/>
  <c r="AT20" i="115"/>
  <c r="AU20" i="115"/>
  <c r="BC20" i="115" s="1"/>
  <c r="AC20" i="115"/>
  <c r="AO20" i="115"/>
  <c r="AK20" i="115"/>
  <c r="AN20" i="115"/>
  <c r="AQ20" i="115"/>
  <c r="AI20" i="115"/>
  <c r="AL20" i="115"/>
  <c r="AJ20" i="115"/>
  <c r="AR20" i="115" s="1"/>
  <c r="AE20" i="115"/>
  <c r="X20" i="115"/>
  <c r="AG20" i="115" s="1"/>
  <c r="AD20" i="115"/>
  <c r="AB20" i="115"/>
  <c r="Y20" i="115"/>
  <c r="AA20" i="115"/>
  <c r="R20" i="115"/>
  <c r="AF20" i="115"/>
  <c r="G20" i="115" l="1"/>
  <c r="H20" i="115" l="1"/>
  <c r="N20" i="115" s="1"/>
  <c r="F21" i="115"/>
  <c r="AB21" i="115" s="1"/>
  <c r="AD21" i="115" l="1"/>
  <c r="AE21" i="115"/>
  <c r="AA21" i="115"/>
  <c r="X21" i="115"/>
  <c r="AG21" i="115" s="1"/>
  <c r="Y21" i="115"/>
  <c r="AF21" i="115"/>
  <c r="AY21" i="115"/>
  <c r="BB21" i="115"/>
  <c r="AW21" i="115"/>
  <c r="BA21" i="115"/>
  <c r="AX21" i="115"/>
  <c r="AU21" i="115"/>
  <c r="BC21" i="115" s="1"/>
  <c r="AV21" i="115"/>
  <c r="AT21" i="115"/>
  <c r="AZ21" i="115"/>
  <c r="R21" i="115"/>
  <c r="AC21" i="115"/>
  <c r="AI21" i="115"/>
  <c r="AR21" i="115" s="1"/>
  <c r="AM21" i="115"/>
  <c r="AQ21" i="115"/>
  <c r="AP21" i="115"/>
  <c r="AL21" i="115"/>
  <c r="AO21" i="115"/>
  <c r="AN21" i="115"/>
  <c r="AJ21" i="115"/>
  <c r="AK21" i="115"/>
  <c r="AW22" i="115"/>
  <c r="AX22" i="115"/>
  <c r="BB22" i="115"/>
  <c r="BA22" i="115"/>
  <c r="AY22" i="115"/>
  <c r="AZ22" i="115"/>
  <c r="AV22" i="115"/>
  <c r="G21" i="115" l="1"/>
  <c r="AM22" i="115"/>
  <c r="AJ22" i="115"/>
  <c r="AR22" i="115" s="1"/>
  <c r="AL22" i="115"/>
  <c r="I135" i="115"/>
  <c r="I141" i="115"/>
  <c r="I136" i="115"/>
  <c r="I138" i="115"/>
  <c r="I139" i="115"/>
  <c r="I140" i="115"/>
  <c r="I142" i="115"/>
  <c r="I137" i="115"/>
  <c r="I132" i="115"/>
  <c r="I133" i="115"/>
  <c r="I131" i="115"/>
  <c r="I134" i="115"/>
  <c r="H21" i="115" l="1"/>
  <c r="N21" i="115" s="1"/>
  <c r="F22" i="115"/>
  <c r="AN22" i="115" s="1"/>
  <c r="AI22" i="115"/>
  <c r="AP22" i="115"/>
  <c r="AU22" i="115"/>
  <c r="BC22" i="115" s="1"/>
  <c r="AT22" i="115"/>
  <c r="Z22" i="115"/>
  <c r="AQ22" i="115"/>
  <c r="AK22" i="115"/>
  <c r="AO22" i="115"/>
  <c r="AA22" i="115" l="1"/>
  <c r="AD22" i="115"/>
  <c r="X22" i="115"/>
  <c r="AG22" i="115" s="1"/>
  <c r="G22" i="115" s="1"/>
  <c r="AB22" i="115"/>
  <c r="R22" i="115"/>
  <c r="AC22" i="115"/>
  <c r="Y22" i="115"/>
  <c r="AE22" i="115"/>
  <c r="AF22" i="115"/>
  <c r="AY23" i="115"/>
  <c r="AW23" i="115"/>
  <c r="AT23" i="115"/>
  <c r="AX23" i="115"/>
  <c r="AU23" i="115"/>
  <c r="BC23" i="115" s="1"/>
  <c r="BA23" i="115"/>
  <c r="AV23" i="115"/>
  <c r="AZ23" i="115"/>
  <c r="BB23" i="115"/>
  <c r="AI23" i="115"/>
  <c r="AM23" i="115"/>
  <c r="AN23" i="115"/>
  <c r="AJ23" i="115"/>
  <c r="AR23" i="115" s="1"/>
  <c r="AL23" i="115"/>
  <c r="AO23" i="115"/>
  <c r="AK23" i="115"/>
  <c r="AQ23" i="115"/>
  <c r="AP23" i="115"/>
  <c r="H22" i="115" l="1"/>
  <c r="N22" i="115" s="1"/>
  <c r="F23" i="115"/>
  <c r="Z23" i="115" s="1"/>
  <c r="R23" i="115" l="1"/>
  <c r="X23" i="115"/>
  <c r="AG23" i="115" s="1"/>
  <c r="G23" i="115" s="1"/>
  <c r="F24" i="115" s="1"/>
  <c r="AQ24" i="115" s="1"/>
  <c r="AE23" i="115"/>
  <c r="Y23" i="115"/>
  <c r="AB23" i="115"/>
  <c r="AF23" i="115"/>
  <c r="AC23" i="115"/>
  <c r="AA23" i="115"/>
  <c r="AD23" i="115"/>
  <c r="AM24" i="115"/>
  <c r="Z24" i="115"/>
  <c r="H23" i="115" l="1"/>
  <c r="N23" i="115" s="1"/>
  <c r="AO24" i="115"/>
  <c r="AN24" i="115"/>
  <c r="AL24" i="115"/>
  <c r="AZ24" i="115"/>
  <c r="AY24" i="115"/>
  <c r="AX24" i="115"/>
  <c r="AT24" i="115"/>
  <c r="BA24" i="115"/>
  <c r="AU24" i="115"/>
  <c r="BC24" i="115" s="1"/>
  <c r="AV24" i="115"/>
  <c r="BB24" i="115"/>
  <c r="AW24" i="115"/>
  <c r="AF24" i="115"/>
  <c r="AK24" i="115"/>
  <c r="AP24" i="115"/>
  <c r="AJ24" i="115"/>
  <c r="AI24" i="115"/>
  <c r="AC24" i="115"/>
  <c r="AA24" i="115"/>
  <c r="R24" i="115"/>
  <c r="AD24" i="115"/>
  <c r="Y24" i="115"/>
  <c r="AE24" i="115"/>
  <c r="X24" i="115"/>
  <c r="AG24" i="115" s="1"/>
  <c r="AB24" i="115"/>
  <c r="AR24" i="115" l="1"/>
  <c r="G24" i="115" s="1"/>
  <c r="F25" i="115" l="1"/>
  <c r="X25" i="115" s="1"/>
  <c r="AW25" i="115"/>
  <c r="AV25" i="115"/>
  <c r="BB25" i="115"/>
  <c r="AZ25" i="115"/>
  <c r="AY25" i="115"/>
  <c r="AU25" i="115"/>
  <c r="BC25" i="115" s="1"/>
  <c r="BA25" i="115"/>
  <c r="AX25" i="115"/>
  <c r="AT25" i="115"/>
  <c r="H24" i="115"/>
  <c r="N24" i="115" s="1"/>
  <c r="AK25" i="115"/>
  <c r="AO25" i="115" l="1"/>
  <c r="AI25" i="115"/>
  <c r="AM25" i="115"/>
  <c r="AL25" i="115"/>
  <c r="AN25" i="115"/>
  <c r="AP25" i="115"/>
  <c r="AQ25" i="115"/>
  <c r="AJ25" i="115"/>
  <c r="AR25" i="115" s="1"/>
  <c r="AC25" i="115"/>
  <c r="Y25" i="115"/>
  <c r="Z25" i="115"/>
  <c r="AG25" i="115" s="1"/>
  <c r="AA25" i="115"/>
  <c r="AD25" i="115"/>
  <c r="AF25" i="115"/>
  <c r="AB25" i="115"/>
  <c r="R25" i="115"/>
  <c r="AE25" i="115"/>
  <c r="G25" i="115" l="1"/>
  <c r="H25" i="115" l="1"/>
  <c r="N25" i="115" s="1"/>
  <c r="BG26" i="115" l="1"/>
  <c r="BN26" i="115"/>
  <c r="BK26" i="115"/>
  <c r="BP26" i="115"/>
  <c r="BO26" i="115"/>
  <c r="BL26" i="115"/>
  <c r="F26" i="115"/>
  <c r="R26" i="115" s="1"/>
  <c r="BI26" i="115"/>
  <c r="BE26" i="115"/>
  <c r="J26" i="115"/>
  <c r="BH26" i="115"/>
  <c r="BF26" i="115"/>
  <c r="P26" i="115"/>
  <c r="BM26" i="115"/>
  <c r="BJ26" i="115"/>
  <c r="P28" i="115"/>
  <c r="BG28" i="115"/>
  <c r="BI28" i="115"/>
  <c r="BL28" i="115"/>
  <c r="BE28" i="115"/>
  <c r="BK28" i="115"/>
  <c r="BH28" i="115"/>
  <c r="BO28" i="115"/>
  <c r="BM28" i="115"/>
  <c r="BF28" i="115"/>
  <c r="BJ28" i="115"/>
  <c r="BP28" i="115"/>
  <c r="L28" i="115"/>
  <c r="BN28" i="115"/>
  <c r="J28" i="115"/>
  <c r="L26" i="115"/>
  <c r="K26" i="115" s="1"/>
  <c r="AL26" i="115" s="1"/>
  <c r="L27" i="115"/>
  <c r="BE27" i="115"/>
  <c r="BK27" i="115"/>
  <c r="J27" i="115"/>
  <c r="BP27" i="115"/>
  <c r="P27" i="115"/>
  <c r="BL27" i="115"/>
  <c r="BO27" i="115"/>
  <c r="BN27" i="115"/>
  <c r="BH27" i="115"/>
  <c r="BG27" i="115"/>
  <c r="BI27" i="115"/>
  <c r="BJ27" i="115"/>
  <c r="BM27" i="115"/>
  <c r="BF27" i="115"/>
  <c r="AY26" i="115" l="1"/>
  <c r="AV26" i="115"/>
  <c r="AZ26" i="115"/>
  <c r="AW26" i="115"/>
  <c r="BB26" i="115"/>
  <c r="BA26" i="115"/>
  <c r="AX26" i="115"/>
  <c r="AU26" i="115"/>
  <c r="BC26" i="115" s="1"/>
  <c r="AT26" i="115"/>
  <c r="K27" i="115"/>
  <c r="AP26" i="115"/>
  <c r="AO26" i="115"/>
  <c r="AI26" i="115"/>
  <c r="AN26" i="115"/>
  <c r="AQ26" i="115"/>
  <c r="AJ26" i="115"/>
  <c r="AR26" i="115" s="1"/>
  <c r="AM26" i="115"/>
  <c r="AK26" i="115"/>
  <c r="L5" i="115"/>
  <c r="AB26" i="115"/>
  <c r="AD26" i="115"/>
  <c r="Z26" i="115"/>
  <c r="AA26" i="115"/>
  <c r="AF26" i="115"/>
  <c r="X26" i="115"/>
  <c r="AE26" i="115"/>
  <c r="AC26" i="115"/>
  <c r="Y26" i="115"/>
  <c r="AG26" i="115" l="1"/>
  <c r="G26" i="115" s="1"/>
  <c r="K28" i="115"/>
  <c r="K29" i="115" l="1"/>
  <c r="AW29" i="115"/>
  <c r="BC29" i="115"/>
  <c r="AV29" i="115"/>
  <c r="AX29" i="115"/>
  <c r="AZ29" i="115"/>
  <c r="BA29" i="115"/>
  <c r="AY29" i="115"/>
  <c r="BB29" i="115"/>
  <c r="H26" i="115"/>
  <c r="N26" i="115" s="1"/>
  <c r="F27" i="115"/>
  <c r="AM27" i="115" s="1"/>
  <c r="AL27" i="115" l="1"/>
  <c r="AP27" i="115"/>
  <c r="AK27" i="115"/>
  <c r="AQ27" i="115"/>
  <c r="AO27" i="115"/>
  <c r="AC27" i="115"/>
  <c r="AF27" i="115"/>
  <c r="AI27" i="115"/>
  <c r="AJ27" i="115"/>
  <c r="AR27" i="115" s="1"/>
  <c r="AN27" i="115"/>
  <c r="X27" i="115"/>
  <c r="Z27" i="115"/>
  <c r="AB27" i="115"/>
  <c r="AA27" i="115"/>
  <c r="K30" i="115"/>
  <c r="K31" i="115" s="1"/>
  <c r="R27" i="115"/>
  <c r="AD27" i="115"/>
  <c r="Y27" i="115"/>
  <c r="AE27" i="115"/>
  <c r="AT27" i="115"/>
  <c r="AU27" i="115"/>
  <c r="BC27" i="115" s="1"/>
  <c r="AY27" i="115"/>
  <c r="BB27" i="115"/>
  <c r="AV27" i="115"/>
  <c r="AX27" i="115"/>
  <c r="AZ27" i="115"/>
  <c r="AW27" i="115"/>
  <c r="BA27" i="115"/>
  <c r="AG27" i="115" l="1"/>
  <c r="G27" i="115" s="1"/>
  <c r="K32" i="115"/>
  <c r="H27" i="115" l="1"/>
  <c r="F28" i="115"/>
  <c r="AI28" i="115" s="1"/>
  <c r="AU28" i="115"/>
  <c r="BC28" i="115" s="1"/>
  <c r="AT28" i="115"/>
  <c r="BA28" i="115"/>
  <c r="AV28" i="115"/>
  <c r="AZ28" i="115"/>
  <c r="BB28" i="115"/>
  <c r="AX28" i="115"/>
  <c r="AY28" i="115"/>
  <c r="AW28" i="115"/>
  <c r="K33" i="115"/>
  <c r="AP28" i="115" l="1"/>
  <c r="AQ28" i="115"/>
  <c r="Z28" i="115"/>
  <c r="AJ28" i="115"/>
  <c r="AM28" i="115"/>
  <c r="AL28" i="115"/>
  <c r="AN28" i="115"/>
  <c r="AK28" i="115"/>
  <c r="AO28" i="115"/>
  <c r="AR28" i="115" s="1"/>
  <c r="X28" i="115"/>
  <c r="AA28" i="115"/>
  <c r="AE28" i="115"/>
  <c r="N27" i="115"/>
  <c r="AD28" i="115"/>
  <c r="AB28" i="115"/>
  <c r="AF28" i="115"/>
  <c r="Y28" i="115"/>
  <c r="AC28" i="115"/>
  <c r="R28" i="115"/>
  <c r="K34" i="115"/>
  <c r="AG28" i="115" l="1"/>
  <c r="G28" i="115" s="1"/>
  <c r="AU29" i="115"/>
  <c r="AT29" i="115"/>
  <c r="K35" i="115"/>
  <c r="F29" i="115" l="1"/>
  <c r="AF29" i="115" s="1"/>
  <c r="H28" i="115"/>
  <c r="AQ29" i="115"/>
  <c r="Z29" i="115"/>
  <c r="K36" i="115"/>
  <c r="AO29" i="115" l="1"/>
  <c r="AM29" i="115"/>
  <c r="AN29" i="115"/>
  <c r="AP29" i="115"/>
  <c r="AJ29" i="115"/>
  <c r="AR29" i="115" s="1"/>
  <c r="AL29" i="115"/>
  <c r="AI29" i="115"/>
  <c r="AK29" i="115"/>
  <c r="X29" i="115"/>
  <c r="R29" i="115"/>
  <c r="AD29" i="115"/>
  <c r="AB29" i="115"/>
  <c r="AE29" i="115"/>
  <c r="AA29" i="115"/>
  <c r="Y29" i="115"/>
  <c r="AC29" i="115"/>
  <c r="N28" i="115"/>
  <c r="K37" i="115"/>
  <c r="AG29" i="115" l="1"/>
  <c r="G29" i="115" s="1"/>
  <c r="K38" i="115"/>
  <c r="H29" i="115" l="1"/>
  <c r="F30" i="115"/>
  <c r="X30" i="115" s="1"/>
  <c r="K39" i="115"/>
  <c r="N29" i="115" l="1"/>
  <c r="AO30" i="115"/>
  <c r="R30" i="115"/>
  <c r="Y30" i="115"/>
  <c r="AK30" i="115"/>
  <c r="AL30" i="115"/>
  <c r="AN30" i="115"/>
  <c r="AM30" i="115"/>
  <c r="AP30" i="115"/>
  <c r="AI30" i="115"/>
  <c r="AQ30" i="115"/>
  <c r="AJ30" i="115"/>
  <c r="AR30" i="115" s="1"/>
  <c r="AE30" i="115"/>
  <c r="AB30" i="115"/>
  <c r="AF30" i="115"/>
  <c r="AD30" i="115"/>
  <c r="AC30" i="115"/>
  <c r="Z30" i="115"/>
  <c r="AA30" i="115"/>
  <c r="K40" i="115"/>
  <c r="AG30" i="115" l="1"/>
  <c r="G30" i="115" s="1"/>
  <c r="K41" i="115"/>
  <c r="H30" i="115" l="1"/>
  <c r="N30" i="115" s="1"/>
  <c r="F31" i="115"/>
  <c r="R31" i="115" s="1"/>
  <c r="Z31" i="115"/>
  <c r="K42" i="115"/>
  <c r="AC31" i="115" l="1"/>
  <c r="Y31" i="115"/>
  <c r="AA31" i="115"/>
  <c r="X31" i="115"/>
  <c r="AG31" i="115" s="1"/>
  <c r="AB31" i="115"/>
  <c r="AF31" i="115"/>
  <c r="AD31" i="115"/>
  <c r="AE31" i="115"/>
  <c r="AQ31" i="115"/>
  <c r="AP31" i="115"/>
  <c r="AI31" i="115"/>
  <c r="AM31" i="115"/>
  <c r="AL31" i="115"/>
  <c r="AJ31" i="115"/>
  <c r="AN31" i="115"/>
  <c r="AO31" i="115"/>
  <c r="AK31" i="115"/>
  <c r="AR31" i="115" s="1"/>
  <c r="K43" i="115"/>
  <c r="G31" i="115" l="1"/>
  <c r="K44" i="115"/>
  <c r="F32" i="115" l="1"/>
  <c r="AE32" i="115" s="1"/>
  <c r="H31" i="115"/>
  <c r="AN32" i="115"/>
  <c r="AO32" i="115"/>
  <c r="AM32" i="115"/>
  <c r="AK32" i="115"/>
  <c r="Z32" i="115"/>
  <c r="K45" i="115"/>
  <c r="AI32" i="115" l="1"/>
  <c r="AQ32" i="115"/>
  <c r="AP32" i="115"/>
  <c r="AL32" i="115"/>
  <c r="AJ32" i="115"/>
  <c r="AR32" i="115" s="1"/>
  <c r="AD32" i="115"/>
  <c r="AA32" i="115"/>
  <c r="AB32" i="115"/>
  <c r="R32" i="115"/>
  <c r="AC32" i="115"/>
  <c r="AF32" i="115"/>
  <c r="Y32" i="115"/>
  <c r="X32" i="115"/>
  <c r="AG32" i="115" s="1"/>
  <c r="N31" i="115"/>
  <c r="K46" i="115"/>
  <c r="G32" i="115" l="1"/>
  <c r="K47" i="115"/>
  <c r="H32" i="115" l="1"/>
  <c r="N32" i="115" s="1"/>
  <c r="F33" i="115"/>
  <c r="Y33" i="115" s="1"/>
  <c r="AN33" i="115"/>
  <c r="AO33" i="115"/>
  <c r="AP33" i="115"/>
  <c r="Z33" i="115"/>
  <c r="K48" i="115"/>
  <c r="AI33" i="115" l="1"/>
  <c r="AM33" i="115"/>
  <c r="AK33" i="115"/>
  <c r="AQ33" i="115"/>
  <c r="AL33" i="115"/>
  <c r="AJ33" i="115"/>
  <c r="AR33" i="115" s="1"/>
  <c r="AD33" i="115"/>
  <c r="R33" i="115"/>
  <c r="AA33" i="115"/>
  <c r="AF33" i="115"/>
  <c r="X33" i="115"/>
  <c r="AG33" i="115" s="1"/>
  <c r="AB33" i="115"/>
  <c r="AE33" i="115"/>
  <c r="AC33" i="115"/>
  <c r="K49" i="115"/>
  <c r="G33" i="115" l="1"/>
  <c r="K50" i="115"/>
  <c r="F34" i="115" l="1"/>
  <c r="AB34" i="115" s="1"/>
  <c r="H33" i="115"/>
  <c r="N33" i="115" s="1"/>
  <c r="AQ34" i="115"/>
  <c r="AI34" i="115"/>
  <c r="AO34" i="115"/>
  <c r="AJ34" i="115"/>
  <c r="AR34" i="115" s="1"/>
  <c r="AM34" i="115"/>
  <c r="AN34" i="115"/>
  <c r="AP34" i="115"/>
  <c r="AL34" i="115"/>
  <c r="AK34" i="115"/>
  <c r="Z34" i="115"/>
  <c r="K51" i="115"/>
  <c r="AC34" i="115" l="1"/>
  <c r="AE34" i="115"/>
  <c r="Y34" i="115"/>
  <c r="X34" i="115"/>
  <c r="AG34" i="115" s="1"/>
  <c r="G34" i="115" s="1"/>
  <c r="AA34" i="115"/>
  <c r="AD34" i="115"/>
  <c r="R34" i="115"/>
  <c r="AF34" i="115"/>
  <c r="K52" i="115"/>
  <c r="F35" i="115" l="1"/>
  <c r="AC35" i="115" s="1"/>
  <c r="Z35" i="115"/>
  <c r="AI35" i="115"/>
  <c r="AK35" i="115"/>
  <c r="H34" i="115"/>
  <c r="AN52" i="115"/>
  <c r="AP52" i="115"/>
  <c r="AO52" i="115"/>
  <c r="AL52" i="115"/>
  <c r="AM52" i="115"/>
  <c r="AK52" i="115"/>
  <c r="AQ52" i="115"/>
  <c r="AR52" i="115"/>
  <c r="K53" i="115"/>
  <c r="AO35" i="115" l="1"/>
  <c r="AL35" i="115"/>
  <c r="AM35" i="115"/>
  <c r="AQ35" i="115"/>
  <c r="AN35" i="115"/>
  <c r="AP35" i="115"/>
  <c r="AJ35" i="115"/>
  <c r="AR35" i="115" s="1"/>
  <c r="AF35" i="115"/>
  <c r="AB35" i="115"/>
  <c r="AA35" i="115"/>
  <c r="R35" i="115"/>
  <c r="Y35" i="115"/>
  <c r="AE35" i="115"/>
  <c r="AD35" i="115"/>
  <c r="X35" i="115"/>
  <c r="AG35" i="115" s="1"/>
  <c r="N34" i="115"/>
  <c r="K54" i="115"/>
  <c r="G35" i="115" l="1"/>
  <c r="Z36" i="115"/>
  <c r="K55" i="115"/>
  <c r="H35" i="115" l="1"/>
  <c r="N35" i="115" s="1"/>
  <c r="F36" i="115"/>
  <c r="AK36" i="115"/>
  <c r="AP36" i="115"/>
  <c r="AJ36" i="115"/>
  <c r="AR36" i="115" s="1"/>
  <c r="AL36" i="115"/>
  <c r="AM36" i="115"/>
  <c r="AO36" i="115"/>
  <c r="AI36" i="115"/>
  <c r="K56" i="115"/>
  <c r="AQ36" i="115" l="1"/>
  <c r="AN36" i="115"/>
  <c r="Y36" i="115"/>
  <c r="AD36" i="115"/>
  <c r="AE36" i="115"/>
  <c r="X36" i="115"/>
  <c r="AG36" i="115" s="1"/>
  <c r="G36" i="115" s="1"/>
  <c r="AB36" i="115"/>
  <c r="R36" i="115"/>
  <c r="AA36" i="115"/>
  <c r="AF36" i="115"/>
  <c r="AC36" i="115"/>
  <c r="K57" i="115"/>
  <c r="H36" i="115" l="1"/>
  <c r="N36" i="115" s="1"/>
  <c r="F37" i="115"/>
  <c r="AJ37" i="115" s="1"/>
  <c r="Z37" i="115"/>
  <c r="K58" i="115"/>
  <c r="AQ37" i="115" l="1"/>
  <c r="AN37" i="115"/>
  <c r="AP37" i="115"/>
  <c r="AM37" i="115"/>
  <c r="AL37" i="115"/>
  <c r="Y37" i="115"/>
  <c r="AO37" i="115"/>
  <c r="AI37" i="115"/>
  <c r="AR37" i="115" s="1"/>
  <c r="AK37" i="115"/>
  <c r="AA37" i="115"/>
  <c r="AB37" i="115"/>
  <c r="X37" i="115"/>
  <c r="AG37" i="115" s="1"/>
  <c r="AE37" i="115"/>
  <c r="R37" i="115"/>
  <c r="AF37" i="115"/>
  <c r="AD37" i="115"/>
  <c r="AC37" i="115"/>
  <c r="K59" i="115"/>
  <c r="G37" i="115" l="1"/>
  <c r="Z38" i="115"/>
  <c r="K60" i="115"/>
  <c r="H37" i="115" l="1"/>
  <c r="N37" i="115" s="1"/>
  <c r="F38" i="115"/>
  <c r="Y38" i="115" s="1"/>
  <c r="AQ38" i="115"/>
  <c r="AM38" i="115"/>
  <c r="AR38" i="115"/>
  <c r="AI38" i="115"/>
  <c r="AN38" i="115"/>
  <c r="AP38" i="115"/>
  <c r="AL38" i="115"/>
  <c r="K61" i="115"/>
  <c r="AA38" i="115" l="1"/>
  <c r="X38" i="115"/>
  <c r="AG38" i="115" s="1"/>
  <c r="G38" i="115" s="1"/>
  <c r="AJ38" i="115"/>
  <c r="AK38" i="115"/>
  <c r="AO38" i="115"/>
  <c r="R38" i="115"/>
  <c r="AB38" i="115"/>
  <c r="AF38" i="115"/>
  <c r="AE38" i="115"/>
  <c r="AC38" i="115"/>
  <c r="AD38" i="115"/>
  <c r="K62" i="115"/>
  <c r="H38" i="115" l="1"/>
  <c r="N38" i="115" s="1"/>
  <c r="F39" i="115"/>
  <c r="AE39" i="115" s="1"/>
  <c r="Z39" i="115"/>
  <c r="AO39" i="115"/>
  <c r="AQ39" i="115"/>
  <c r="AM39" i="115"/>
  <c r="AP39" i="115"/>
  <c r="AK39" i="115"/>
  <c r="AJ39" i="115"/>
  <c r="AR39" i="115" s="1"/>
  <c r="AI39" i="115"/>
  <c r="AL39" i="115"/>
  <c r="AN39" i="115"/>
  <c r="K63" i="115"/>
  <c r="AB39" i="115" l="1"/>
  <c r="AD39" i="115"/>
  <c r="AC39" i="115"/>
  <c r="X39" i="115"/>
  <c r="AG39" i="115" s="1"/>
  <c r="G39" i="115" s="1"/>
  <c r="AA39" i="115"/>
  <c r="R39" i="115"/>
  <c r="Y39" i="115"/>
  <c r="AF39" i="115"/>
  <c r="K64" i="115"/>
  <c r="H39" i="115" l="1"/>
  <c r="F40" i="115"/>
  <c r="AD40" i="115" s="1"/>
  <c r="AP40" i="115"/>
  <c r="K65" i="115"/>
  <c r="X40" i="115" l="1"/>
  <c r="AC40" i="115"/>
  <c r="AN40" i="115"/>
  <c r="AM40" i="115"/>
  <c r="AI40" i="115"/>
  <c r="AO40" i="115"/>
  <c r="AJ40" i="115"/>
  <c r="AR40" i="115" s="1"/>
  <c r="AK40" i="115"/>
  <c r="AL40" i="115"/>
  <c r="AQ40" i="115"/>
  <c r="N39" i="115"/>
  <c r="Y40" i="115"/>
  <c r="AE40" i="115"/>
  <c r="Z40" i="115"/>
  <c r="AA40" i="115"/>
  <c r="AF40" i="115"/>
  <c r="R40" i="115"/>
  <c r="AB40" i="115"/>
  <c r="K66" i="115"/>
  <c r="AG40" i="115" l="1"/>
  <c r="G40" i="115" s="1"/>
  <c r="K67" i="115"/>
  <c r="H40" i="115" l="1"/>
  <c r="N40" i="115" s="1"/>
  <c r="F41" i="115"/>
  <c r="AJ41" i="115"/>
  <c r="AP41" i="115"/>
  <c r="AO41" i="115"/>
  <c r="AQ41" i="115"/>
  <c r="AM41" i="115"/>
  <c r="AK41" i="115"/>
  <c r="AI41" i="115"/>
  <c r="AR41" i="115" s="1"/>
  <c r="Z41" i="115"/>
  <c r="K68" i="115"/>
  <c r="AL41" i="115" l="1"/>
  <c r="AN41" i="115"/>
  <c r="AF41" i="115"/>
  <c r="X41" i="115"/>
  <c r="AG41" i="115" s="1"/>
  <c r="G41" i="115" s="1"/>
  <c r="AB41" i="115"/>
  <c r="AE41" i="115"/>
  <c r="Y41" i="115"/>
  <c r="AD41" i="115"/>
  <c r="AC41" i="115"/>
  <c r="AA41" i="115"/>
  <c r="R41" i="115"/>
  <c r="K69" i="115"/>
  <c r="F42" i="115" l="1"/>
  <c r="AB42" i="115" s="1"/>
  <c r="H41" i="115"/>
  <c r="AQ42" i="115"/>
  <c r="AI42" i="115"/>
  <c r="AO42" i="115"/>
  <c r="AN42" i="115"/>
  <c r="K70" i="115"/>
  <c r="Z42" i="115" l="1"/>
  <c r="AF42" i="115"/>
  <c r="AE42" i="115"/>
  <c r="AC42" i="115"/>
  <c r="AD42" i="115"/>
  <c r="AJ42" i="115"/>
  <c r="AR42" i="115" s="1"/>
  <c r="AL42" i="115"/>
  <c r="AK42" i="115"/>
  <c r="R42" i="115"/>
  <c r="AP42" i="115"/>
  <c r="AM42" i="115"/>
  <c r="X42" i="115"/>
  <c r="Y42" i="115"/>
  <c r="AA42" i="115"/>
  <c r="N41" i="115"/>
  <c r="K71" i="115"/>
  <c r="AG42" i="115" l="1"/>
  <c r="G42" i="115" s="1"/>
  <c r="K72" i="115"/>
  <c r="H42" i="115" l="1"/>
  <c r="F43" i="115"/>
  <c r="AN43" i="115" s="1"/>
  <c r="K73" i="115"/>
  <c r="AB43" i="115" l="1"/>
  <c r="Z43" i="115"/>
  <c r="AC43" i="115"/>
  <c r="AA43" i="115"/>
  <c r="Y43" i="115"/>
  <c r="X43" i="115"/>
  <c r="AD43" i="115"/>
  <c r="AF43" i="115"/>
  <c r="AE43" i="115"/>
  <c r="AO43" i="115"/>
  <c r="AQ43" i="115"/>
  <c r="AP43" i="115"/>
  <c r="AM43" i="115"/>
  <c r="AJ43" i="115"/>
  <c r="AR43" i="115" s="1"/>
  <c r="AI43" i="115"/>
  <c r="AK43" i="115"/>
  <c r="R43" i="115"/>
  <c r="AL43" i="115"/>
  <c r="N42" i="115"/>
  <c r="K74" i="115"/>
  <c r="AG43" i="115" l="1"/>
  <c r="G43" i="115" s="1"/>
  <c r="K75" i="115"/>
  <c r="H43" i="115" l="1"/>
  <c r="N43" i="115" s="1"/>
  <c r="F44" i="115"/>
  <c r="Z44" i="115" s="1"/>
  <c r="K76" i="115"/>
  <c r="AC44" i="115" l="1"/>
  <c r="AQ44" i="115"/>
  <c r="AL44" i="115"/>
  <c r="AK44" i="115"/>
  <c r="AP44" i="115"/>
  <c r="AM44" i="115"/>
  <c r="AI44" i="115"/>
  <c r="AJ44" i="115"/>
  <c r="AR44" i="115" s="1"/>
  <c r="AO44" i="115"/>
  <c r="AN44" i="115"/>
  <c r="AF44" i="115"/>
  <c r="R44" i="115"/>
  <c r="Y44" i="115"/>
  <c r="AA44" i="115"/>
  <c r="X44" i="115"/>
  <c r="AG44" i="115" s="1"/>
  <c r="AD44" i="115"/>
  <c r="AB44" i="115"/>
  <c r="AE44" i="115"/>
  <c r="K77" i="115"/>
  <c r="G44" i="115" l="1"/>
  <c r="AM45" i="115"/>
  <c r="AQ45" i="115"/>
  <c r="AJ45" i="115"/>
  <c r="AO45" i="115"/>
  <c r="AP45" i="115"/>
  <c r="AK45" i="115"/>
  <c r="K78" i="115"/>
  <c r="H44" i="115" l="1"/>
  <c r="N44" i="115" s="1"/>
  <c r="F45" i="115"/>
  <c r="AA45" i="115" s="1"/>
  <c r="AL45" i="115"/>
  <c r="AN45" i="115"/>
  <c r="AI45" i="115"/>
  <c r="AR45" i="115"/>
  <c r="K79" i="115"/>
  <c r="AB45" i="115" l="1"/>
  <c r="Y45" i="115"/>
  <c r="X45" i="115"/>
  <c r="R45" i="115"/>
  <c r="AF45" i="115"/>
  <c r="AE45" i="115"/>
  <c r="AC45" i="115"/>
  <c r="AD45" i="115"/>
  <c r="Z45" i="115"/>
  <c r="AG45" i="115" s="1"/>
  <c r="G45" i="115" s="1"/>
  <c r="K80" i="115"/>
  <c r="H45" i="115" l="1"/>
  <c r="N45" i="115" s="1"/>
  <c r="F46" i="115"/>
  <c r="X46" i="115" s="1"/>
  <c r="Z46" i="115"/>
  <c r="AL46" i="115"/>
  <c r="AM46" i="115"/>
  <c r="AN46" i="115"/>
  <c r="AI46" i="115"/>
  <c r="AJ46" i="115"/>
  <c r="AR46" i="115" s="1"/>
  <c r="AO46" i="115"/>
  <c r="AP46" i="115"/>
  <c r="AK46" i="115"/>
  <c r="AQ46" i="115"/>
  <c r="AL47" i="115"/>
  <c r="AP47" i="115"/>
  <c r="AN47" i="115"/>
  <c r="AQ47" i="115"/>
  <c r="AO47" i="115"/>
  <c r="AM47" i="115"/>
  <c r="AK47" i="115"/>
  <c r="K81" i="115"/>
  <c r="AC46" i="115" l="1"/>
  <c r="AE46" i="115"/>
  <c r="AB46" i="115"/>
  <c r="AF46" i="115"/>
  <c r="AA46" i="115"/>
  <c r="AD46" i="115"/>
  <c r="R46" i="115"/>
  <c r="Y46" i="115"/>
  <c r="AG46" i="115"/>
  <c r="G46" i="115" s="1"/>
  <c r="K82" i="115"/>
  <c r="H46" i="115" l="1"/>
  <c r="N46" i="115" s="1"/>
  <c r="F47" i="115"/>
  <c r="AB47" i="115" s="1"/>
  <c r="Z47" i="115"/>
  <c r="AI47" i="115"/>
  <c r="AJ47" i="115"/>
  <c r="AR47" i="115" s="1"/>
  <c r="K83" i="115"/>
  <c r="AD47" i="115" l="1"/>
  <c r="Y47" i="115"/>
  <c r="R47" i="115"/>
  <c r="AE47" i="115"/>
  <c r="AF47" i="115"/>
  <c r="AA47" i="115"/>
  <c r="X47" i="115"/>
  <c r="AG47" i="115" s="1"/>
  <c r="G47" i="115" s="1"/>
  <c r="AC47" i="115"/>
  <c r="AL48" i="115"/>
  <c r="AP48" i="115"/>
  <c r="AQ48" i="115"/>
  <c r="AM48" i="115"/>
  <c r="AO48" i="115"/>
  <c r="AJ48" i="115"/>
  <c r="AR48" i="115" s="1"/>
  <c r="AI48" i="115"/>
  <c r="K84" i="115"/>
  <c r="H47" i="115" l="1"/>
  <c r="N47" i="115" s="1"/>
  <c r="F48" i="115"/>
  <c r="R48" i="115" s="1"/>
  <c r="Z48" i="115"/>
  <c r="AN48" i="115"/>
  <c r="AK48" i="115"/>
  <c r="AN49" i="115"/>
  <c r="AM49" i="115"/>
  <c r="AP49" i="115"/>
  <c r="AO49" i="115"/>
  <c r="K85" i="115"/>
  <c r="AC48" i="115" l="1"/>
  <c r="AF48" i="115"/>
  <c r="AE48" i="115"/>
  <c r="AD48" i="115"/>
  <c r="X48" i="115"/>
  <c r="AG48" i="115" s="1"/>
  <c r="G48" i="115" s="1"/>
  <c r="Y48" i="115"/>
  <c r="AA48" i="115"/>
  <c r="AB48" i="115"/>
  <c r="AL49" i="115"/>
  <c r="AJ49" i="115"/>
  <c r="AR49" i="115" s="1"/>
  <c r="AQ49" i="115"/>
  <c r="AK49" i="115"/>
  <c r="K86" i="115"/>
  <c r="H48" i="115" l="1"/>
  <c r="N48" i="115" s="1"/>
  <c r="F49" i="115"/>
  <c r="AA49" i="115" s="1"/>
  <c r="Z49" i="115"/>
  <c r="AI49" i="115"/>
  <c r="AM50" i="115"/>
  <c r="AQ50" i="115"/>
  <c r="AP50" i="115"/>
  <c r="AK50" i="115"/>
  <c r="AO50" i="115"/>
  <c r="AL50" i="115"/>
  <c r="AN50" i="115"/>
  <c r="AI50" i="115"/>
  <c r="AJ50" i="115"/>
  <c r="AR50" i="115" s="1"/>
  <c r="K87" i="115"/>
  <c r="Y49" i="115" l="1"/>
  <c r="AD49" i="115"/>
  <c r="AB49" i="115"/>
  <c r="R49" i="115"/>
  <c r="X49" i="115"/>
  <c r="AG49" i="115" s="1"/>
  <c r="G49" i="115" s="1"/>
  <c r="AF49" i="115"/>
  <c r="AE49" i="115"/>
  <c r="AC49" i="115"/>
  <c r="K88" i="115"/>
  <c r="F50" i="115" l="1"/>
  <c r="Z50" i="115" s="1"/>
  <c r="H49" i="115"/>
  <c r="N49" i="115" s="1"/>
  <c r="AI51" i="115"/>
  <c r="AJ51" i="115"/>
  <c r="AR51" i="115" s="1"/>
  <c r="AO51" i="115"/>
  <c r="AK51" i="115"/>
  <c r="AN51" i="115"/>
  <c r="AP51" i="115"/>
  <c r="AQ51" i="115"/>
  <c r="AL51" i="115"/>
  <c r="AM51" i="115"/>
  <c r="K89" i="115"/>
  <c r="AF50" i="115" l="1"/>
  <c r="AD50" i="115"/>
  <c r="R50" i="115"/>
  <c r="AE50" i="115"/>
  <c r="Y50" i="115"/>
  <c r="AC50" i="115"/>
  <c r="AB50" i="115"/>
  <c r="AA50" i="115"/>
  <c r="X50" i="115"/>
  <c r="AG50" i="115" s="1"/>
  <c r="G50" i="115" s="1"/>
  <c r="K90" i="115"/>
  <c r="F51" i="115" l="1"/>
  <c r="Z51" i="115" s="1"/>
  <c r="H50" i="115"/>
  <c r="N50" i="115" s="1"/>
  <c r="AI52" i="115"/>
  <c r="AJ52" i="115"/>
  <c r="K91" i="115"/>
  <c r="Y51" i="115" l="1"/>
  <c r="X51" i="115"/>
  <c r="AG51" i="115" s="1"/>
  <c r="G51" i="115" s="1"/>
  <c r="R51" i="115"/>
  <c r="AC51" i="115"/>
  <c r="AD51" i="115"/>
  <c r="AB51" i="115"/>
  <c r="AF51" i="115"/>
  <c r="AE51" i="115"/>
  <c r="AA51" i="115"/>
  <c r="Z52" i="115"/>
  <c r="K92" i="115"/>
  <c r="H51" i="115" l="1"/>
  <c r="F52" i="115"/>
  <c r="AF52" i="115" s="1"/>
  <c r="N51" i="115"/>
  <c r="AD52" i="115"/>
  <c r="X52" i="115"/>
  <c r="AB52" i="115"/>
  <c r="Y52" i="115"/>
  <c r="K93" i="115"/>
  <c r="AA52" i="115" l="1"/>
  <c r="AE52" i="115"/>
  <c r="R52" i="115"/>
  <c r="AC52" i="115"/>
  <c r="AG52" i="115"/>
  <c r="G52" i="115" s="1"/>
  <c r="K94" i="115"/>
  <c r="F53" i="115" l="1"/>
  <c r="AF53" i="115" s="1"/>
  <c r="H52" i="115"/>
  <c r="K95" i="115"/>
  <c r="AD53" i="115" l="1"/>
  <c r="AC53" i="115"/>
  <c r="N52" i="115"/>
  <c r="AE53" i="115"/>
  <c r="Y53" i="115"/>
  <c r="AA53" i="115"/>
  <c r="AB53" i="115"/>
  <c r="R53" i="115"/>
  <c r="Z53" i="115"/>
  <c r="X53" i="115"/>
  <c r="K96" i="115"/>
  <c r="AG53" i="115" l="1"/>
  <c r="G53" i="115" s="1"/>
  <c r="K97" i="115"/>
  <c r="H53" i="115" l="1"/>
  <c r="N53" i="115" s="1"/>
  <c r="F54" i="115"/>
  <c r="AC54" i="115" s="1"/>
  <c r="Z54" i="115"/>
  <c r="K98" i="115"/>
  <c r="X54" i="115" l="1"/>
  <c r="AA54" i="115"/>
  <c r="AE54" i="115"/>
  <c r="Y54" i="115"/>
  <c r="AD54" i="115"/>
  <c r="AB54" i="115"/>
  <c r="AG54" i="115" s="1"/>
  <c r="G54" i="115" s="1"/>
  <c r="AF54" i="115"/>
  <c r="R54" i="115"/>
  <c r="K99" i="115"/>
  <c r="H54" i="115" l="1"/>
  <c r="F55" i="115"/>
  <c r="K100" i="115"/>
  <c r="R55" i="115" l="1"/>
  <c r="Z55" i="115"/>
  <c r="AE55" i="115"/>
  <c r="X55" i="115"/>
  <c r="N54" i="115"/>
  <c r="Y55" i="115"/>
  <c r="AB55" i="115"/>
  <c r="AF55" i="115"/>
  <c r="AA55" i="115"/>
  <c r="AD55" i="115"/>
  <c r="AC55" i="115"/>
  <c r="K101" i="115"/>
  <c r="AG55" i="115" l="1"/>
  <c r="G55" i="115" s="1"/>
  <c r="K102" i="115"/>
  <c r="F56" i="115" l="1"/>
  <c r="AD56" i="115" s="1"/>
  <c r="H55" i="115"/>
  <c r="N55" i="115" s="1"/>
  <c r="Z56" i="115"/>
  <c r="K103" i="115"/>
  <c r="Y56" i="115" l="1"/>
  <c r="AA56" i="115"/>
  <c r="R56" i="115"/>
  <c r="X56" i="115"/>
  <c r="AG56" i="115" s="1"/>
  <c r="G56" i="115" s="1"/>
  <c r="AC56" i="115"/>
  <c r="AE56" i="115"/>
  <c r="AF56" i="115"/>
  <c r="AB56" i="115"/>
  <c r="Z57" i="115"/>
  <c r="K104" i="115"/>
  <c r="H56" i="115" l="1"/>
  <c r="N56" i="115" s="1"/>
  <c r="F57" i="115"/>
  <c r="AD57" i="115" s="1"/>
  <c r="K105" i="115"/>
  <c r="AA57" i="115" l="1"/>
  <c r="X57" i="115"/>
  <c r="AG57" i="115" s="1"/>
  <c r="G57" i="115" s="1"/>
  <c r="AE57" i="115"/>
  <c r="AF57" i="115"/>
  <c r="AB57" i="115"/>
  <c r="Y57" i="115"/>
  <c r="R57" i="115"/>
  <c r="AC57" i="115"/>
  <c r="K106" i="115"/>
  <c r="H57" i="115" l="1"/>
  <c r="N57" i="115" s="1"/>
  <c r="F58" i="115"/>
  <c r="Z58" i="115" s="1"/>
  <c r="K107" i="115"/>
  <c r="AA58" i="115" l="1"/>
  <c r="X58" i="115"/>
  <c r="AG58" i="115" s="1"/>
  <c r="G58" i="115" s="1"/>
  <c r="Y58" i="115"/>
  <c r="R58" i="115"/>
  <c r="AD58" i="115"/>
  <c r="AB58" i="115"/>
  <c r="AE58" i="115"/>
  <c r="AC58" i="115"/>
  <c r="AF58" i="115"/>
  <c r="K108" i="115"/>
  <c r="F59" i="115" l="1"/>
  <c r="AA59" i="115" s="1"/>
  <c r="H58" i="115"/>
  <c r="K109" i="115"/>
  <c r="Y59" i="115" l="1"/>
  <c r="AB59" i="115"/>
  <c r="AF59" i="115"/>
  <c r="AE59" i="115"/>
  <c r="AD59" i="115"/>
  <c r="R59" i="115"/>
  <c r="Z59" i="115"/>
  <c r="AC59" i="115"/>
  <c r="X59" i="115"/>
  <c r="N58" i="115"/>
  <c r="K110" i="115"/>
  <c r="AG59" i="115" l="1"/>
  <c r="G59" i="115" s="1"/>
  <c r="K111" i="115"/>
  <c r="H59" i="115" l="1"/>
  <c r="F60" i="115"/>
  <c r="K112" i="115"/>
  <c r="Z60" i="115" l="1"/>
  <c r="AD60" i="115"/>
  <c r="AF60" i="115"/>
  <c r="Y60" i="115"/>
  <c r="AB60" i="115"/>
  <c r="R60" i="115"/>
  <c r="AA60" i="115"/>
  <c r="AE60" i="115"/>
  <c r="X60" i="115"/>
  <c r="AC60" i="115"/>
  <c r="N59" i="115"/>
  <c r="K113" i="115"/>
  <c r="AG60" i="115" l="1"/>
  <c r="G60" i="115" s="1"/>
  <c r="K114" i="115"/>
  <c r="H60" i="115" l="1"/>
  <c r="F61" i="115"/>
  <c r="AB61" i="115" s="1"/>
  <c r="K115" i="115"/>
  <c r="R61" i="115" l="1"/>
  <c r="AF61" i="115"/>
  <c r="AA61" i="115"/>
  <c r="AD61" i="115"/>
  <c r="AC61" i="115"/>
  <c r="AE61" i="115"/>
  <c r="Y61" i="115"/>
  <c r="Z61" i="115"/>
  <c r="X61" i="115"/>
  <c r="N60" i="115"/>
  <c r="K116" i="115"/>
  <c r="AG61" i="115" l="1"/>
  <c r="G61" i="115" s="1"/>
  <c r="K117" i="115"/>
  <c r="H61" i="115" l="1"/>
  <c r="N61" i="115" s="1"/>
  <c r="F62" i="115"/>
  <c r="K118" i="115"/>
  <c r="Z62" i="115" l="1"/>
  <c r="AB62" i="115"/>
  <c r="R62" i="115"/>
  <c r="AE62" i="115"/>
  <c r="AC62" i="115"/>
  <c r="Y62" i="115"/>
  <c r="AA62" i="115"/>
  <c r="AF62" i="115"/>
  <c r="AD62" i="115"/>
  <c r="X62" i="115"/>
  <c r="K119" i="115"/>
  <c r="AG62" i="115" l="1"/>
  <c r="G62" i="115" s="1"/>
  <c r="K120" i="115"/>
  <c r="F63" i="115" l="1"/>
  <c r="Z63" i="115" s="1"/>
  <c r="H62" i="115"/>
  <c r="N62" i="115" s="1"/>
  <c r="K121" i="115"/>
  <c r="AC63" i="115" l="1"/>
  <c r="AF63" i="115"/>
  <c r="AB63" i="115"/>
  <c r="X63" i="115"/>
  <c r="AG63" i="115" s="1"/>
  <c r="G63" i="115" s="1"/>
  <c r="Y63" i="115"/>
  <c r="AE63" i="115"/>
  <c r="AA63" i="115"/>
  <c r="AD63" i="115"/>
  <c r="R63" i="115"/>
  <c r="K122" i="115"/>
  <c r="H63" i="115" l="1"/>
  <c r="N63" i="115" s="1"/>
  <c r="F64" i="115"/>
  <c r="Z64" i="115" s="1"/>
  <c r="K123" i="115"/>
  <c r="Y64" i="115" l="1"/>
  <c r="AA64" i="115"/>
  <c r="AD64" i="115"/>
  <c r="AE64" i="115"/>
  <c r="AF64" i="115"/>
  <c r="AC64" i="115"/>
  <c r="X64" i="115"/>
  <c r="AG64" i="115" s="1"/>
  <c r="G64" i="115" s="1"/>
  <c r="AB64" i="115"/>
  <c r="R64" i="115"/>
  <c r="K124" i="115"/>
  <c r="F65" i="115" l="1"/>
  <c r="AA65" i="115" s="1"/>
  <c r="H64" i="115"/>
  <c r="N64" i="115" s="1"/>
  <c r="Z65" i="115"/>
  <c r="K125" i="115"/>
  <c r="X65" i="115" l="1"/>
  <c r="AG65" i="115" s="1"/>
  <c r="G65" i="115" s="1"/>
  <c r="AF65" i="115"/>
  <c r="AC65" i="115"/>
  <c r="AE65" i="115"/>
  <c r="AB65" i="115"/>
  <c r="Y65" i="115"/>
  <c r="R65" i="115"/>
  <c r="AD65" i="115"/>
  <c r="K126" i="115"/>
  <c r="H65" i="115" l="1"/>
  <c r="F66" i="115"/>
  <c r="AC66" i="115" s="1"/>
  <c r="K127" i="115"/>
  <c r="N65" i="115" l="1"/>
  <c r="Z66" i="115"/>
  <c r="AD66" i="115"/>
  <c r="AB66" i="115"/>
  <c r="AF66" i="115"/>
  <c r="X66" i="115"/>
  <c r="AA66" i="115"/>
  <c r="Y66" i="115"/>
  <c r="AE66" i="115"/>
  <c r="R66" i="115"/>
  <c r="K128" i="115"/>
  <c r="AG66" i="115" l="1"/>
  <c r="G66" i="115" s="1"/>
  <c r="K129" i="115"/>
  <c r="H66" i="115" l="1"/>
  <c r="F67" i="115"/>
  <c r="R67" i="115" s="1"/>
  <c r="K130" i="115"/>
  <c r="N66" i="115" l="1"/>
  <c r="AC67" i="115"/>
  <c r="Z67" i="115"/>
  <c r="AE67" i="115"/>
  <c r="X67" i="115"/>
  <c r="AB67" i="115"/>
  <c r="AF67" i="115"/>
  <c r="AD67" i="115"/>
  <c r="Y67" i="115"/>
  <c r="AA67" i="115"/>
  <c r="K131" i="115"/>
  <c r="AG67" i="115" l="1"/>
  <c r="G67" i="115" s="1"/>
  <c r="K132" i="115"/>
  <c r="H67" i="115" l="1"/>
  <c r="N67" i="115" s="1"/>
  <c r="F68" i="115"/>
  <c r="AD68" i="115" s="1"/>
  <c r="Z68" i="115"/>
  <c r="K133" i="115"/>
  <c r="Y68" i="115" l="1"/>
  <c r="AB68" i="115"/>
  <c r="AE68" i="115"/>
  <c r="X68" i="115"/>
  <c r="AG68" i="115" s="1"/>
  <c r="G68" i="115" s="1"/>
  <c r="AA68" i="115"/>
  <c r="R68" i="115"/>
  <c r="AC68" i="115"/>
  <c r="AF68" i="115"/>
  <c r="K134" i="115"/>
  <c r="F69" i="115" l="1"/>
  <c r="H68" i="115"/>
  <c r="K135" i="115"/>
  <c r="K136" i="115" s="1"/>
  <c r="K137" i="115" s="1"/>
  <c r="K138" i="115" s="1"/>
  <c r="Z69" i="115" l="1"/>
  <c r="AE69" i="115"/>
  <c r="AA69" i="115"/>
  <c r="R69" i="115"/>
  <c r="AF69" i="115"/>
  <c r="AB69" i="115"/>
  <c r="X69" i="115"/>
  <c r="AD69" i="115"/>
  <c r="AC69" i="115"/>
  <c r="Y69" i="115"/>
  <c r="AG69" i="115" s="1"/>
  <c r="G69" i="115" s="1"/>
  <c r="N68" i="115"/>
  <c r="K139" i="115"/>
  <c r="F70" i="115" l="1"/>
  <c r="Z70" i="115" s="1"/>
  <c r="H69" i="115"/>
  <c r="N69" i="115" s="1"/>
  <c r="K140" i="115"/>
  <c r="Y70" i="115" l="1"/>
  <c r="AE70" i="115"/>
  <c r="AF70" i="115"/>
  <c r="AC70" i="115"/>
  <c r="X70" i="115"/>
  <c r="AB70" i="115"/>
  <c r="AD70" i="115"/>
  <c r="R70" i="115"/>
  <c r="AA70" i="115"/>
  <c r="K141" i="115"/>
  <c r="AG70" i="115" l="1"/>
  <c r="G70" i="115" s="1"/>
  <c r="K142" i="115"/>
  <c r="H70" i="115" l="1"/>
  <c r="N70" i="115" s="1"/>
  <c r="F71" i="115"/>
  <c r="Z71" i="115" s="1"/>
  <c r="K143" i="115"/>
  <c r="AA71" i="115" l="1"/>
  <c r="AD71" i="115"/>
  <c r="X71" i="115"/>
  <c r="AG71" i="115" s="1"/>
  <c r="G71" i="115" s="1"/>
  <c r="AB71" i="115"/>
  <c r="R71" i="115"/>
  <c r="AF71" i="115"/>
  <c r="AE71" i="115"/>
  <c r="AC71" i="115"/>
  <c r="Y71" i="115"/>
  <c r="K144" i="115"/>
  <c r="F72" i="115" l="1"/>
  <c r="Z72" i="115" s="1"/>
  <c r="H71" i="115"/>
  <c r="N71" i="115" s="1"/>
  <c r="K145" i="115"/>
  <c r="AC72" i="115" l="1"/>
  <c r="R72" i="115"/>
  <c r="AD72" i="115"/>
  <c r="Y72" i="115"/>
  <c r="AA72" i="115"/>
  <c r="AB72" i="115"/>
  <c r="AF72" i="115"/>
  <c r="X72" i="115"/>
  <c r="AG72" i="115" s="1"/>
  <c r="G72" i="115" s="1"/>
  <c r="AE72" i="115"/>
  <c r="K146" i="115"/>
  <c r="K147" i="115" l="1"/>
  <c r="H72" i="115"/>
  <c r="F73" i="115"/>
  <c r="Z73" i="115" s="1"/>
  <c r="K148" i="115" l="1"/>
  <c r="N72" i="115"/>
  <c r="AD73" i="115"/>
  <c r="AB73" i="115"/>
  <c r="Y73" i="115"/>
  <c r="X73" i="115"/>
  <c r="AF73" i="115"/>
  <c r="R73" i="115"/>
  <c r="AA73" i="115"/>
  <c r="AC73" i="115"/>
  <c r="AE73" i="115"/>
  <c r="AG73" i="115" l="1"/>
  <c r="G73" i="115" s="1"/>
  <c r="K149" i="115"/>
  <c r="H73" i="115" l="1"/>
  <c r="F74" i="115"/>
  <c r="Z74" i="115" s="1"/>
  <c r="K150" i="115"/>
  <c r="N73" i="115" l="1"/>
  <c r="Y74" i="115"/>
  <c r="AB74" i="115"/>
  <c r="AC74" i="115"/>
  <c r="X74" i="115"/>
  <c r="AF74" i="115"/>
  <c r="AA74" i="115"/>
  <c r="AD74" i="115"/>
  <c r="R74" i="115"/>
  <c r="AE74" i="115"/>
  <c r="K151" i="115"/>
  <c r="AG74" i="115" l="1"/>
  <c r="G74" i="115" s="1"/>
  <c r="K152" i="115"/>
  <c r="F75" i="115" l="1"/>
  <c r="Z75" i="115" s="1"/>
  <c r="H74" i="115"/>
  <c r="N74" i="115" s="1"/>
  <c r="K153" i="115"/>
  <c r="AA75" i="115" l="1"/>
  <c r="R75" i="115"/>
  <c r="AB75" i="115"/>
  <c r="Y75" i="115"/>
  <c r="AF75" i="115"/>
  <c r="AC75" i="115"/>
  <c r="AE75" i="115"/>
  <c r="AD75" i="115"/>
  <c r="X75" i="115"/>
  <c r="AG75" i="115" s="1"/>
  <c r="G75" i="115" s="1"/>
  <c r="K154" i="115"/>
  <c r="K155" i="115" l="1"/>
  <c r="H75" i="115"/>
  <c r="F76" i="115"/>
  <c r="Z76" i="115" s="1"/>
  <c r="K156" i="115" l="1"/>
  <c r="N75" i="115"/>
  <c r="AE76" i="115"/>
  <c r="AA76" i="115"/>
  <c r="AD76" i="115"/>
  <c r="R76" i="115"/>
  <c r="Y76" i="115"/>
  <c r="AF76" i="115"/>
  <c r="AB76" i="115"/>
  <c r="AC76" i="115"/>
  <c r="X76" i="115"/>
  <c r="K157" i="115" l="1"/>
  <c r="AG76" i="115"/>
  <c r="G76" i="115" s="1"/>
  <c r="K158" i="115" l="1"/>
  <c r="F77" i="115"/>
  <c r="Z77" i="115" s="1"/>
  <c r="H76" i="115"/>
  <c r="K159" i="115" l="1"/>
  <c r="AC77" i="115"/>
  <c r="X77" i="115"/>
  <c r="AD77" i="115"/>
  <c r="AF77" i="115"/>
  <c r="AE77" i="115"/>
  <c r="AA77" i="115"/>
  <c r="R77" i="115"/>
  <c r="Y77" i="115"/>
  <c r="AB77" i="115"/>
  <c r="N76" i="115"/>
  <c r="K160" i="115" l="1"/>
  <c r="AG77" i="115"/>
  <c r="G77" i="115" s="1"/>
  <c r="K161" i="115" l="1"/>
  <c r="F78" i="115"/>
  <c r="Z78" i="115" s="1"/>
  <c r="H77" i="115"/>
  <c r="K162" i="115" l="1"/>
  <c r="N77" i="115"/>
  <c r="AC78" i="115"/>
  <c r="AB78" i="115"/>
  <c r="R78" i="115"/>
  <c r="AF78" i="115"/>
  <c r="AD78" i="115"/>
  <c r="AE78" i="115"/>
  <c r="AA78" i="115"/>
  <c r="Y78" i="115"/>
  <c r="X78" i="115"/>
  <c r="K163" i="115" l="1"/>
  <c r="AG78" i="115"/>
  <c r="G78" i="115" s="1"/>
  <c r="K164" i="115" l="1"/>
  <c r="H78" i="115"/>
  <c r="F79" i="115"/>
  <c r="Z79" i="115" s="1"/>
  <c r="K165" i="115" l="1"/>
  <c r="N78" i="115"/>
  <c r="X79" i="115"/>
  <c r="AC79" i="115"/>
  <c r="Y79" i="115"/>
  <c r="AE79" i="115"/>
  <c r="AD79" i="115"/>
  <c r="R79" i="115"/>
  <c r="AA79" i="115"/>
  <c r="AF79" i="115"/>
  <c r="AB79" i="115"/>
  <c r="AG79" i="115" l="1"/>
  <c r="G79" i="115" s="1"/>
  <c r="K166" i="115"/>
  <c r="F80" i="115" l="1"/>
  <c r="Z80" i="115" s="1"/>
  <c r="H79" i="115"/>
  <c r="N79" i="115" s="1"/>
  <c r="K167" i="115"/>
  <c r="X80" i="115" l="1"/>
  <c r="AE80" i="115"/>
  <c r="AB80" i="115"/>
  <c r="AD80" i="115"/>
  <c r="AA80" i="115"/>
  <c r="AF80" i="115"/>
  <c r="AC80" i="115"/>
  <c r="Y80" i="115"/>
  <c r="R80" i="115"/>
  <c r="K168" i="115"/>
  <c r="AG80" i="115" l="1"/>
  <c r="G80" i="115" s="1"/>
  <c r="K169" i="115"/>
  <c r="F81" i="115" l="1"/>
  <c r="Z81" i="115" s="1"/>
  <c r="H80" i="115"/>
  <c r="K170" i="115"/>
  <c r="Y81" i="115" l="1"/>
  <c r="AB81" i="115"/>
  <c r="R81" i="115"/>
  <c r="AE81" i="115"/>
  <c r="AD81" i="115"/>
  <c r="AF81" i="115"/>
  <c r="X81" i="115"/>
  <c r="AA81" i="115"/>
  <c r="AC81" i="115"/>
  <c r="N80" i="115"/>
  <c r="K171" i="115"/>
  <c r="AG81" i="115" l="1"/>
  <c r="G81" i="115" s="1"/>
  <c r="K172" i="115"/>
  <c r="F82" i="115" l="1"/>
  <c r="H81" i="115"/>
  <c r="K173" i="115"/>
  <c r="Z82" i="115" l="1"/>
  <c r="AF82" i="115"/>
  <c r="AD82" i="115"/>
  <c r="X82" i="115"/>
  <c r="AE82" i="115"/>
  <c r="R82" i="115"/>
  <c r="Y82" i="115"/>
  <c r="AA82" i="115"/>
  <c r="AC82" i="115"/>
  <c r="AB82" i="115"/>
  <c r="N81" i="115"/>
  <c r="K174" i="115"/>
  <c r="AG82" i="115" l="1"/>
  <c r="G82" i="115" s="1"/>
  <c r="K175" i="115"/>
  <c r="F83" i="115" l="1"/>
  <c r="Z83" i="115" s="1"/>
  <c r="H82" i="115"/>
  <c r="N82" i="115" s="1"/>
  <c r="K176" i="115"/>
  <c r="AA83" i="115" l="1"/>
  <c r="AD83" i="115"/>
  <c r="AB83" i="115"/>
  <c r="X83" i="115"/>
  <c r="AG83" i="115" s="1"/>
  <c r="G83" i="115" s="1"/>
  <c r="Y83" i="115"/>
  <c r="AC83" i="115"/>
  <c r="AE83" i="115"/>
  <c r="AF83" i="115"/>
  <c r="R83" i="115"/>
  <c r="K177" i="115"/>
  <c r="H83" i="115" l="1"/>
  <c r="N83" i="115" s="1"/>
  <c r="F84" i="115"/>
  <c r="Z84" i="115" s="1"/>
  <c r="K178" i="115"/>
  <c r="X84" i="115" l="1"/>
  <c r="AG84" i="115" s="1"/>
  <c r="G84" i="115" s="1"/>
  <c r="Y84" i="115"/>
  <c r="AD84" i="115"/>
  <c r="R84" i="115"/>
  <c r="AF84" i="115"/>
  <c r="AA84" i="115"/>
  <c r="AC84" i="115"/>
  <c r="AB84" i="115"/>
  <c r="AE84" i="115"/>
  <c r="K179" i="115"/>
  <c r="K180" i="115" l="1"/>
  <c r="F85" i="115"/>
  <c r="Z85" i="115" s="1"/>
  <c r="H84" i="115"/>
  <c r="K181" i="115" l="1"/>
  <c r="N84" i="115"/>
  <c r="Y85" i="115"/>
  <c r="AD85" i="115"/>
  <c r="AE85" i="115"/>
  <c r="AF85" i="115"/>
  <c r="X85" i="115"/>
  <c r="AB85" i="115"/>
  <c r="AA85" i="115"/>
  <c r="R85" i="115"/>
  <c r="AC85" i="115"/>
  <c r="K182" i="115" l="1"/>
  <c r="AG85" i="115"/>
  <c r="G85" i="115" s="1"/>
  <c r="K183" i="115" l="1"/>
  <c r="H85" i="115"/>
  <c r="F86" i="115"/>
  <c r="Z86" i="115" s="1"/>
  <c r="K184" i="115" l="1"/>
  <c r="K185" i="115" s="1"/>
  <c r="N85" i="115"/>
  <c r="X86" i="115"/>
  <c r="AD86" i="115"/>
  <c r="AE86" i="115"/>
  <c r="R86" i="115"/>
  <c r="AF86" i="115"/>
  <c r="AC86" i="115"/>
  <c r="AB86" i="115"/>
  <c r="AA86" i="115"/>
  <c r="Y86" i="115"/>
  <c r="Z185" i="115" l="1"/>
  <c r="K186" i="115"/>
  <c r="Z184" i="115"/>
  <c r="AG86" i="115"/>
  <c r="G86" i="115" s="1"/>
  <c r="K187" i="115" l="1"/>
  <c r="Z186" i="115"/>
  <c r="H86" i="115"/>
  <c r="F87" i="115"/>
  <c r="Z87" i="115" s="1"/>
  <c r="Z187" i="115" l="1"/>
  <c r="K188" i="115"/>
  <c r="AB87" i="115"/>
  <c r="AE87" i="115"/>
  <c r="X87" i="115"/>
  <c r="R87" i="115"/>
  <c r="Y87" i="115"/>
  <c r="AD87" i="115"/>
  <c r="AC87" i="115"/>
  <c r="AA87" i="115"/>
  <c r="AF87" i="115"/>
  <c r="N86" i="115"/>
  <c r="Z188" i="115" l="1"/>
  <c r="K189" i="115"/>
  <c r="AG87" i="115"/>
  <c r="G87" i="115" s="1"/>
  <c r="Z189" i="115" l="1"/>
  <c r="K190" i="115"/>
  <c r="F88" i="115"/>
  <c r="Z88" i="115" s="1"/>
  <c r="H87" i="115"/>
  <c r="K191" i="115" l="1"/>
  <c r="Z190" i="115"/>
  <c r="N87" i="115"/>
  <c r="AB88" i="115"/>
  <c r="X88" i="115"/>
  <c r="AA88" i="115"/>
  <c r="Y88" i="115"/>
  <c r="AF88" i="115"/>
  <c r="R88" i="115"/>
  <c r="AD88" i="115"/>
  <c r="AE88" i="115"/>
  <c r="AC88" i="115"/>
  <c r="K192" i="115" l="1"/>
  <c r="Z191" i="115"/>
  <c r="AG88" i="115"/>
  <c r="G88" i="115" s="1"/>
  <c r="Z192" i="115" l="1"/>
  <c r="K193" i="115"/>
  <c r="F89" i="115"/>
  <c r="Z89" i="115" s="1"/>
  <c r="H88" i="115"/>
  <c r="K194" i="115" l="1"/>
  <c r="Z193" i="115"/>
  <c r="AC89" i="115"/>
  <c r="R89" i="115"/>
  <c r="AA89" i="115"/>
  <c r="AB89" i="115"/>
  <c r="Y89" i="115"/>
  <c r="AF89" i="115"/>
  <c r="AE89" i="115"/>
  <c r="X89" i="115"/>
  <c r="AD89" i="115"/>
  <c r="N88" i="115"/>
  <c r="K195" i="115" l="1"/>
  <c r="Z194" i="115"/>
  <c r="AG89" i="115"/>
  <c r="G89" i="115" s="1"/>
  <c r="Z195" i="115" l="1"/>
  <c r="K196" i="115"/>
  <c r="H89" i="115"/>
  <c r="F90" i="115"/>
  <c r="Z90" i="115" s="1"/>
  <c r="Z196" i="115" l="1"/>
  <c r="K197" i="115"/>
  <c r="AC90" i="115"/>
  <c r="AD90" i="115"/>
  <c r="AF90" i="115"/>
  <c r="Y90" i="115"/>
  <c r="X90" i="115"/>
  <c r="R90" i="115"/>
  <c r="AA90" i="115"/>
  <c r="AB90" i="115"/>
  <c r="AE90" i="115"/>
  <c r="N89" i="115"/>
  <c r="K198" i="115" l="1"/>
  <c r="Z197" i="115"/>
  <c r="AG90" i="115"/>
  <c r="G90" i="115" s="1"/>
  <c r="K199" i="115" l="1"/>
  <c r="Z198" i="115"/>
  <c r="F91" i="115"/>
  <c r="Z91" i="115" s="1"/>
  <c r="H90" i="115"/>
  <c r="K200" i="115" l="1"/>
  <c r="Z199" i="115"/>
  <c r="AB91" i="115"/>
  <c r="R91" i="115"/>
  <c r="AE91" i="115"/>
  <c r="Y91" i="115"/>
  <c r="X91" i="115"/>
  <c r="AF91" i="115"/>
  <c r="AA91" i="115"/>
  <c r="AD91" i="115"/>
  <c r="AC91" i="115"/>
  <c r="N90" i="115"/>
  <c r="K201" i="115" l="1"/>
  <c r="Z200" i="115"/>
  <c r="AG91" i="115"/>
  <c r="G91" i="115" s="1"/>
  <c r="Z201" i="115" l="1"/>
  <c r="K202" i="115"/>
  <c r="H91" i="115"/>
  <c r="F92" i="115"/>
  <c r="Z92" i="115" s="1"/>
  <c r="Z202" i="115" l="1"/>
  <c r="K203" i="115"/>
  <c r="AB92" i="115"/>
  <c r="AF92" i="115"/>
  <c r="R92" i="115"/>
  <c r="AD92" i="115"/>
  <c r="AE92" i="115"/>
  <c r="AC92" i="115"/>
  <c r="Y92" i="115"/>
  <c r="AA92" i="115"/>
  <c r="X92" i="115"/>
  <c r="N91" i="115"/>
  <c r="Z203" i="115" l="1"/>
  <c r="K204" i="115"/>
  <c r="AG92" i="115"/>
  <c r="G92" i="115" s="1"/>
  <c r="Z204" i="115" l="1"/>
  <c r="K205" i="115"/>
  <c r="H92" i="115"/>
  <c r="F93" i="115"/>
  <c r="Z93" i="115" s="1"/>
  <c r="Z205" i="115" l="1"/>
  <c r="K206" i="115"/>
  <c r="N92" i="115"/>
  <c r="X93" i="115"/>
  <c r="AC93" i="115"/>
  <c r="AF93" i="115"/>
  <c r="AD93" i="115"/>
  <c r="Y93" i="115"/>
  <c r="AE93" i="115"/>
  <c r="AA93" i="115"/>
  <c r="R93" i="115"/>
  <c r="AB93" i="115"/>
  <c r="K207" i="115" l="1"/>
  <c r="Z206" i="115"/>
  <c r="AG93" i="115"/>
  <c r="G93" i="115" s="1"/>
  <c r="K208" i="115" l="1"/>
  <c r="Z207" i="115"/>
  <c r="F94" i="115"/>
  <c r="Z94" i="115" s="1"/>
  <c r="H93" i="115"/>
  <c r="Z208" i="115" l="1"/>
  <c r="K209" i="115"/>
  <c r="N93" i="115"/>
  <c r="R94" i="115"/>
  <c r="AF94" i="115"/>
  <c r="AB94" i="115"/>
  <c r="AC94" i="115"/>
  <c r="AE94" i="115"/>
  <c r="AD94" i="115"/>
  <c r="AA94" i="115"/>
  <c r="X94" i="115"/>
  <c r="Y94" i="115"/>
  <c r="K210" i="115" l="1"/>
  <c r="Z209" i="115"/>
  <c r="AG94" i="115"/>
  <c r="G94" i="115" s="1"/>
  <c r="Z210" i="115" l="1"/>
  <c r="K211" i="115"/>
  <c r="F95" i="115"/>
  <c r="Z95" i="115" s="1"/>
  <c r="H94" i="115"/>
  <c r="Z211" i="115" l="1"/>
  <c r="K212" i="115"/>
  <c r="AC95" i="115"/>
  <c r="AD95" i="115"/>
  <c r="AF95" i="115"/>
  <c r="Y95" i="115"/>
  <c r="X95" i="115"/>
  <c r="R95" i="115"/>
  <c r="AE95" i="115"/>
  <c r="AB95" i="115"/>
  <c r="AA95" i="115"/>
  <c r="N94" i="115"/>
  <c r="K213" i="115" l="1"/>
  <c r="Z212" i="115"/>
  <c r="AG95" i="115"/>
  <c r="G95" i="115" s="1"/>
  <c r="K214" i="115" l="1"/>
  <c r="Z213" i="115"/>
  <c r="H95" i="115"/>
  <c r="F96" i="115"/>
  <c r="Z96" i="115" s="1"/>
  <c r="Z214" i="115" l="1"/>
  <c r="K215" i="115"/>
  <c r="AB96" i="115"/>
  <c r="AC96" i="115"/>
  <c r="Y96" i="115"/>
  <c r="X96" i="115"/>
  <c r="AE96" i="115"/>
  <c r="AD96" i="115"/>
  <c r="AF96" i="115"/>
  <c r="R96" i="115"/>
  <c r="AA96" i="115"/>
  <c r="N95" i="115"/>
  <c r="Z215" i="115" l="1"/>
  <c r="K216" i="115"/>
  <c r="AG96" i="115"/>
  <c r="G96" i="115" s="1"/>
  <c r="Z216" i="115" l="1"/>
  <c r="K217" i="115"/>
  <c r="F97" i="115"/>
  <c r="Z97" i="115" s="1"/>
  <c r="H96" i="115"/>
  <c r="K218" i="115" l="1"/>
  <c r="Z217" i="115"/>
  <c r="AC97" i="115"/>
  <c r="AB97" i="115"/>
  <c r="R97" i="115"/>
  <c r="AA97" i="115"/>
  <c r="Y97" i="115"/>
  <c r="AD97" i="115"/>
  <c r="AE97" i="115"/>
  <c r="X97" i="115"/>
  <c r="AF97" i="115"/>
  <c r="N96" i="115"/>
  <c r="K219" i="115" l="1"/>
  <c r="Z218" i="115"/>
  <c r="AG97" i="115"/>
  <c r="G97" i="115" s="1"/>
  <c r="Z219" i="115" l="1"/>
  <c r="K220" i="115"/>
  <c r="F98" i="115"/>
  <c r="Z98" i="115" s="1"/>
  <c r="H97" i="115"/>
  <c r="K221" i="115" l="1"/>
  <c r="Z220" i="115"/>
  <c r="AA98" i="115"/>
  <c r="X98" i="115"/>
  <c r="R98" i="115"/>
  <c r="Y98" i="115"/>
  <c r="AE98" i="115"/>
  <c r="AB98" i="115"/>
  <c r="AC98" i="115"/>
  <c r="AD98" i="115"/>
  <c r="AF98" i="115"/>
  <c r="N97" i="115"/>
  <c r="Z221" i="115" l="1"/>
  <c r="K222" i="115"/>
  <c r="AG98" i="115"/>
  <c r="G98" i="115" s="1"/>
  <c r="K223" i="115" l="1"/>
  <c r="Z222" i="115"/>
  <c r="F99" i="115"/>
  <c r="Z99" i="115" s="1"/>
  <c r="H98" i="115"/>
  <c r="Z223" i="115" l="1"/>
  <c r="K224" i="115"/>
  <c r="N98" i="115"/>
  <c r="R99" i="115"/>
  <c r="AF99" i="115"/>
  <c r="Y99" i="115"/>
  <c r="AB99" i="115"/>
  <c r="X99" i="115"/>
  <c r="AA99" i="115"/>
  <c r="AE99" i="115"/>
  <c r="AC99" i="115"/>
  <c r="AD99" i="115"/>
  <c r="K225" i="115" l="1"/>
  <c r="Z224" i="115"/>
  <c r="AG99" i="115"/>
  <c r="G99" i="115" s="1"/>
  <c r="Z225" i="115" l="1"/>
  <c r="K226" i="115"/>
  <c r="H99" i="115"/>
  <c r="F100" i="115"/>
  <c r="Z100" i="115" s="1"/>
  <c r="Z226" i="115" l="1"/>
  <c r="K227" i="115"/>
  <c r="AA100" i="115"/>
  <c r="AC100" i="115"/>
  <c r="AF100" i="115"/>
  <c r="R100" i="115"/>
  <c r="AD100" i="115"/>
  <c r="X100" i="115"/>
  <c r="Y100" i="115"/>
  <c r="AE100" i="115"/>
  <c r="AB100" i="115"/>
  <c r="N99" i="115"/>
  <c r="K228" i="115" l="1"/>
  <c r="Z227" i="115"/>
  <c r="AG100" i="115"/>
  <c r="G100" i="115" s="1"/>
  <c r="K229" i="115" l="1"/>
  <c r="Z228" i="115"/>
  <c r="H100" i="115"/>
  <c r="F101" i="115"/>
  <c r="Z101" i="115" s="1"/>
  <c r="K230" i="115" l="1"/>
  <c r="Z229" i="115"/>
  <c r="AD101" i="115"/>
  <c r="Y101" i="115"/>
  <c r="X101" i="115"/>
  <c r="R101" i="115"/>
  <c r="AF101" i="115"/>
  <c r="AA101" i="115"/>
  <c r="AC101" i="115"/>
  <c r="AB101" i="115"/>
  <c r="AE101" i="115"/>
  <c r="N100" i="115"/>
  <c r="K231" i="115" l="1"/>
  <c r="Z230" i="115"/>
  <c r="AG101" i="115"/>
  <c r="G101" i="115" s="1"/>
  <c r="K232" i="115" l="1"/>
  <c r="Z231" i="115"/>
  <c r="H101" i="115"/>
  <c r="F102" i="115"/>
  <c r="Z102" i="115" s="1"/>
  <c r="K233" i="115" l="1"/>
  <c r="Z232" i="115"/>
  <c r="N101" i="115"/>
  <c r="AE102" i="115"/>
  <c r="AC102" i="115"/>
  <c r="AA102" i="115"/>
  <c r="AD102" i="115"/>
  <c r="AF102" i="115"/>
  <c r="AB102" i="115"/>
  <c r="Y102" i="115"/>
  <c r="R102" i="115"/>
  <c r="X102" i="115"/>
  <c r="Z233" i="115" l="1"/>
  <c r="K234" i="115"/>
  <c r="AG102" i="115"/>
  <c r="G102" i="115" s="1"/>
  <c r="Z234" i="115" l="1"/>
  <c r="K235" i="115"/>
  <c r="F103" i="115"/>
  <c r="Z103" i="115" s="1"/>
  <c r="H102" i="115"/>
  <c r="K236" i="115" l="1"/>
  <c r="Z235" i="115"/>
  <c r="X103" i="115"/>
  <c r="AB103" i="115"/>
  <c r="AD103" i="115"/>
  <c r="R103" i="115"/>
  <c r="AC103" i="115"/>
  <c r="AA103" i="115"/>
  <c r="AF103" i="115"/>
  <c r="Y103" i="115"/>
  <c r="AE103" i="115"/>
  <c r="N102" i="115"/>
  <c r="Z236" i="115" l="1"/>
  <c r="K237" i="115"/>
  <c r="AG103" i="115"/>
  <c r="G103" i="115" s="1"/>
  <c r="K238" i="115" l="1"/>
  <c r="Z237" i="115"/>
  <c r="F104" i="115"/>
  <c r="Z104" i="115" s="1"/>
  <c r="H103" i="115"/>
  <c r="Z238" i="115" l="1"/>
  <c r="K239" i="115"/>
  <c r="AF104" i="115"/>
  <c r="AB104" i="115"/>
  <c r="AC104" i="115"/>
  <c r="R104" i="115"/>
  <c r="AE104" i="115"/>
  <c r="AA104" i="115"/>
  <c r="X104" i="115"/>
  <c r="AD104" i="115"/>
  <c r="Y104" i="115"/>
  <c r="N103" i="115"/>
  <c r="K240" i="115" l="1"/>
  <c r="Z239" i="115"/>
  <c r="AG104" i="115"/>
  <c r="G104" i="115" s="1"/>
  <c r="K241" i="115" l="1"/>
  <c r="Z240" i="115"/>
  <c r="F105" i="115"/>
  <c r="Z105" i="115" s="1"/>
  <c r="H104" i="115"/>
  <c r="K242" i="115" l="1"/>
  <c r="Z241" i="115"/>
  <c r="AC105" i="115"/>
  <c r="X105" i="115"/>
  <c r="AA105" i="115"/>
  <c r="R105" i="115"/>
  <c r="AD105" i="115"/>
  <c r="Y105" i="115"/>
  <c r="AB105" i="115"/>
  <c r="AE105" i="115"/>
  <c r="AF105" i="115"/>
  <c r="N104" i="115"/>
  <c r="K243" i="115" l="1"/>
  <c r="Z242" i="115"/>
  <c r="AG105" i="115"/>
  <c r="G105" i="115" s="1"/>
  <c r="K244" i="115" l="1"/>
  <c r="Z243" i="115"/>
  <c r="F106" i="115"/>
  <c r="Z106" i="115" s="1"/>
  <c r="H105" i="115"/>
  <c r="Z244" i="115" l="1"/>
  <c r="K245" i="115"/>
  <c r="N105" i="115"/>
  <c r="AB106" i="115"/>
  <c r="AD106" i="115"/>
  <c r="R106" i="115"/>
  <c r="AA106" i="115"/>
  <c r="X106" i="115"/>
  <c r="Y106" i="115"/>
  <c r="AF106" i="115"/>
  <c r="AE106" i="115"/>
  <c r="AC106" i="115"/>
  <c r="K246" i="115" l="1"/>
  <c r="K247" i="115" s="1"/>
  <c r="Z245" i="115"/>
  <c r="AG106" i="115"/>
  <c r="G106" i="115" s="1"/>
  <c r="K248" i="115" l="1"/>
  <c r="Z247" i="115"/>
  <c r="Z246" i="115"/>
  <c r="H106" i="115"/>
  <c r="F107" i="115"/>
  <c r="Z107" i="115" s="1"/>
  <c r="K249" i="115" l="1"/>
  <c r="Z248" i="115"/>
  <c r="N106" i="115"/>
  <c r="AF107" i="115"/>
  <c r="AD107" i="115"/>
  <c r="AE107" i="115"/>
  <c r="Y107" i="115"/>
  <c r="AC107" i="115"/>
  <c r="R107" i="115"/>
  <c r="X107" i="115"/>
  <c r="AB107" i="115"/>
  <c r="AA107" i="115"/>
  <c r="Z249" i="115" l="1"/>
  <c r="K250" i="115"/>
  <c r="AG107" i="115"/>
  <c r="G107" i="115" s="1"/>
  <c r="Z250" i="115" l="1"/>
  <c r="K251" i="115"/>
  <c r="F108" i="115"/>
  <c r="Z108" i="115" s="1"/>
  <c r="H107" i="115"/>
  <c r="K252" i="115" l="1"/>
  <c r="Z251" i="115"/>
  <c r="N107" i="115"/>
  <c r="R108" i="115"/>
  <c r="X108" i="115"/>
  <c r="AC108" i="115"/>
  <c r="AA108" i="115"/>
  <c r="AF108" i="115"/>
  <c r="AE108" i="115"/>
  <c r="AD108" i="115"/>
  <c r="AB108" i="115"/>
  <c r="Y108" i="115"/>
  <c r="K253" i="115" l="1"/>
  <c r="Z252" i="115"/>
  <c r="AG108" i="115"/>
  <c r="G108" i="115" s="1"/>
  <c r="K254" i="115" l="1"/>
  <c r="Z253" i="115"/>
  <c r="F109" i="115"/>
  <c r="Z109" i="115" s="1"/>
  <c r="H108" i="115"/>
  <c r="Z254" i="115" l="1"/>
  <c r="K255" i="115"/>
  <c r="AF109" i="115"/>
  <c r="R109" i="115"/>
  <c r="AC109" i="115"/>
  <c r="Y109" i="115"/>
  <c r="AB109" i="115"/>
  <c r="X109" i="115"/>
  <c r="AA109" i="115"/>
  <c r="AE109" i="115"/>
  <c r="AD109" i="115"/>
  <c r="N108" i="115"/>
  <c r="Z255" i="115" l="1"/>
  <c r="K256" i="115"/>
  <c r="AG109" i="115"/>
  <c r="G109" i="115" s="1"/>
  <c r="Z256" i="115" l="1"/>
  <c r="K257" i="115"/>
  <c r="H109" i="115"/>
  <c r="F110" i="115"/>
  <c r="Z110" i="115" s="1"/>
  <c r="K258" i="115" l="1"/>
  <c r="Z257" i="115"/>
  <c r="R110" i="115"/>
  <c r="AD110" i="115"/>
  <c r="AF110" i="115"/>
  <c r="AC110" i="115"/>
  <c r="Y110" i="115"/>
  <c r="AB110" i="115"/>
  <c r="X110" i="115"/>
  <c r="AE110" i="115"/>
  <c r="AA110" i="115"/>
  <c r="N109" i="115"/>
  <c r="Z258" i="115" l="1"/>
  <c r="K259" i="115"/>
  <c r="AG110" i="115"/>
  <c r="G110" i="115" s="1"/>
  <c r="Z259" i="115" l="1"/>
  <c r="K260" i="115"/>
  <c r="F111" i="115"/>
  <c r="Z111" i="115" s="1"/>
  <c r="H110" i="115"/>
  <c r="K261" i="115" l="1"/>
  <c r="K262" i="115" s="1"/>
  <c r="Z260" i="115"/>
  <c r="AB111" i="115"/>
  <c r="X111" i="115"/>
  <c r="AC111" i="115"/>
  <c r="AF111" i="115"/>
  <c r="AE111" i="115"/>
  <c r="AA111" i="115"/>
  <c r="R111" i="115"/>
  <c r="Y111" i="115"/>
  <c r="AD111" i="115"/>
  <c r="N110" i="115"/>
  <c r="Z262" i="115" l="1"/>
  <c r="K263" i="115"/>
  <c r="Z261" i="115"/>
  <c r="AG111" i="115"/>
  <c r="G111" i="115" s="1"/>
  <c r="Z263" i="115" l="1"/>
  <c r="K264" i="115"/>
  <c r="F112" i="115"/>
  <c r="Z112" i="115" s="1"/>
  <c r="H111" i="115"/>
  <c r="Z264" i="115" l="1"/>
  <c r="K265" i="115"/>
  <c r="N111" i="115"/>
  <c r="X112" i="115"/>
  <c r="AE112" i="115"/>
  <c r="R112" i="115"/>
  <c r="AA112" i="115"/>
  <c r="AD112" i="115"/>
  <c r="AF112" i="115"/>
  <c r="AC112" i="115"/>
  <c r="Y112" i="115"/>
  <c r="AB112" i="115"/>
  <c r="K266" i="115" l="1"/>
  <c r="Z265" i="115"/>
  <c r="AG112" i="115"/>
  <c r="G112" i="115" s="1"/>
  <c r="K267" i="115" l="1"/>
  <c r="Z266" i="115"/>
  <c r="F113" i="115"/>
  <c r="Z113" i="115" s="1"/>
  <c r="H112" i="115"/>
  <c r="Z267" i="115" l="1"/>
  <c r="K268" i="115"/>
  <c r="N112" i="115"/>
  <c r="Y113" i="115"/>
  <c r="X113" i="115"/>
  <c r="AE113" i="115"/>
  <c r="AF113" i="115"/>
  <c r="AB113" i="115"/>
  <c r="AC113" i="115"/>
  <c r="AD113" i="115"/>
  <c r="R113" i="115"/>
  <c r="AA113" i="115"/>
  <c r="K269" i="115" l="1"/>
  <c r="Z268" i="115"/>
  <c r="AG113" i="115"/>
  <c r="G113" i="115" s="1"/>
  <c r="Z269" i="115" l="1"/>
  <c r="K270" i="115"/>
  <c r="H113" i="115"/>
  <c r="F114" i="115"/>
  <c r="Z114" i="115" s="1"/>
  <c r="K271" i="115" l="1"/>
  <c r="Z270" i="115"/>
  <c r="R114" i="115"/>
  <c r="Y114" i="115"/>
  <c r="AC114" i="115"/>
  <c r="AF114" i="115"/>
  <c r="X114" i="115"/>
  <c r="AA114" i="115"/>
  <c r="AB114" i="115"/>
  <c r="AE114" i="115"/>
  <c r="AD114" i="115"/>
  <c r="N113" i="115"/>
  <c r="Z271" i="115" l="1"/>
  <c r="K272" i="115"/>
  <c r="AG114" i="115"/>
  <c r="G114" i="115" s="1"/>
  <c r="Z272" i="115" l="1"/>
  <c r="K273" i="115"/>
  <c r="H114" i="115"/>
  <c r="F115" i="115"/>
  <c r="Z115" i="115" s="1"/>
  <c r="Y273" i="115" l="1"/>
  <c r="AF273" i="115"/>
  <c r="AA273" i="115"/>
  <c r="AC273" i="115"/>
  <c r="X273" i="115"/>
  <c r="AG273" i="115" s="1"/>
  <c r="G273" i="115" s="1"/>
  <c r="Z273" i="115"/>
  <c r="AD273" i="115"/>
  <c r="AE273" i="115"/>
  <c r="AB273" i="115"/>
  <c r="Y115" i="115"/>
  <c r="AF115" i="115"/>
  <c r="AE115" i="115"/>
  <c r="AC115" i="115"/>
  <c r="AB115" i="115"/>
  <c r="AD115" i="115"/>
  <c r="AA115" i="115"/>
  <c r="X115" i="115"/>
  <c r="R115" i="115"/>
  <c r="N114" i="115"/>
  <c r="AG115" i="115" l="1"/>
  <c r="G115" i="115" s="1"/>
  <c r="F116" i="115" l="1"/>
  <c r="Z116" i="115" s="1"/>
  <c r="H115" i="115"/>
  <c r="N115" i="115" l="1"/>
  <c r="R116" i="115"/>
  <c r="AB116" i="115"/>
  <c r="AA116" i="115"/>
  <c r="X116" i="115"/>
  <c r="AD116" i="115"/>
  <c r="AE116" i="115"/>
  <c r="AF116" i="115"/>
  <c r="Y116" i="115"/>
  <c r="AC116" i="115"/>
  <c r="AG116" i="115" l="1"/>
  <c r="G116" i="115" s="1"/>
  <c r="F117" i="115" l="1"/>
  <c r="Z117" i="115" s="1"/>
  <c r="H116" i="115"/>
  <c r="N116" i="115" l="1"/>
  <c r="Y117" i="115"/>
  <c r="X117" i="115"/>
  <c r="AB117" i="115"/>
  <c r="R117" i="115"/>
  <c r="AD117" i="115"/>
  <c r="AE117" i="115"/>
  <c r="AF117" i="115"/>
  <c r="AA117" i="115"/>
  <c r="AC117" i="115"/>
  <c r="AG117" i="115" l="1"/>
  <c r="G117" i="115" s="1"/>
  <c r="H117" i="115" l="1"/>
  <c r="F118" i="115"/>
  <c r="Z118" i="115" s="1"/>
  <c r="N117" i="115" l="1"/>
  <c r="AC118" i="115"/>
  <c r="AD118" i="115"/>
  <c r="Y118" i="115"/>
  <c r="X118" i="115"/>
  <c r="AF118" i="115"/>
  <c r="AB118" i="115"/>
  <c r="AA118" i="115"/>
  <c r="AE118" i="115"/>
  <c r="R118" i="115"/>
  <c r="AG118" i="115" l="1"/>
  <c r="G118" i="115" s="1"/>
  <c r="H118" i="115" l="1"/>
  <c r="F119" i="115"/>
  <c r="Z119" i="115" s="1"/>
  <c r="AF119" i="115" l="1"/>
  <c r="Y119" i="115"/>
  <c r="AE119" i="115"/>
  <c r="R119" i="115"/>
  <c r="AC119" i="115"/>
  <c r="X119" i="115"/>
  <c r="AA119" i="115"/>
  <c r="AD119" i="115"/>
  <c r="AB119" i="115"/>
  <c r="N118" i="115"/>
  <c r="AG119" i="115" l="1"/>
  <c r="G119" i="115" s="1"/>
  <c r="F120" i="115" l="1"/>
  <c r="Z120" i="115" s="1"/>
  <c r="H119" i="115"/>
  <c r="N119" i="115" l="1"/>
  <c r="AB120" i="115"/>
  <c r="AE120" i="115"/>
  <c r="AD120" i="115"/>
  <c r="AF120" i="115"/>
  <c r="R120" i="115"/>
  <c r="Y120" i="115"/>
  <c r="AA120" i="115"/>
  <c r="X120" i="115"/>
  <c r="AC120" i="115"/>
  <c r="AG120" i="115" l="1"/>
  <c r="G120" i="115" s="1"/>
  <c r="F121" i="115" l="1"/>
  <c r="Z121" i="115" s="1"/>
  <c r="H120" i="115"/>
  <c r="AC121" i="115" l="1"/>
  <c r="AF121" i="115"/>
  <c r="R121" i="115"/>
  <c r="Y121" i="115"/>
  <c r="AE121" i="115"/>
  <c r="AA121" i="115"/>
  <c r="AD121" i="115"/>
  <c r="X121" i="115"/>
  <c r="AB121" i="115"/>
  <c r="N120" i="115"/>
  <c r="AG121" i="115" l="1"/>
  <c r="G121" i="115" s="1"/>
  <c r="F122" i="115" l="1"/>
  <c r="Z122" i="115" s="1"/>
  <c r="H121" i="115"/>
  <c r="AF122" i="115" l="1"/>
  <c r="AB122" i="115"/>
  <c r="AE122" i="115"/>
  <c r="AA122" i="115"/>
  <c r="AC122" i="115"/>
  <c r="AD122" i="115"/>
  <c r="Y122" i="115"/>
  <c r="R122" i="115"/>
  <c r="X122" i="115"/>
  <c r="N121" i="115"/>
  <c r="AG122" i="115" l="1"/>
  <c r="G122" i="115" s="1"/>
  <c r="H122" i="115" l="1"/>
  <c r="F123" i="115"/>
  <c r="Z123" i="115" s="1"/>
  <c r="X123" i="115" l="1"/>
  <c r="AF123" i="115"/>
  <c r="Y123" i="115"/>
  <c r="AA123" i="115"/>
  <c r="AE123" i="115"/>
  <c r="AD123" i="115"/>
  <c r="R123" i="115"/>
  <c r="AC123" i="115"/>
  <c r="AB123" i="115"/>
  <c r="N122" i="115"/>
  <c r="AG123" i="115" l="1"/>
  <c r="G123" i="115" s="1"/>
  <c r="H123" i="115" l="1"/>
  <c r="F124" i="115"/>
  <c r="Z124" i="115" s="1"/>
  <c r="AF124" i="115" l="1"/>
  <c r="AB124" i="115"/>
  <c r="AE124" i="115"/>
  <c r="R124" i="115"/>
  <c r="X124" i="115"/>
  <c r="AA124" i="115"/>
  <c r="AD124" i="115"/>
  <c r="AC124" i="115"/>
  <c r="Y124" i="115"/>
  <c r="N123" i="115"/>
  <c r="AG124" i="115" l="1"/>
  <c r="G124" i="115" s="1"/>
  <c r="H124" i="115" l="1"/>
  <c r="F125" i="115"/>
  <c r="Z125" i="115" s="1"/>
  <c r="AE125" i="115" l="1"/>
  <c r="AC125" i="115"/>
  <c r="AF125" i="115"/>
  <c r="X125" i="115"/>
  <c r="Y125" i="115"/>
  <c r="AA125" i="115"/>
  <c r="AB125" i="115"/>
  <c r="R125" i="115"/>
  <c r="AD125" i="115"/>
  <c r="N124" i="115"/>
  <c r="AG125" i="115" l="1"/>
  <c r="G125" i="115" s="1"/>
  <c r="H125" i="115" l="1"/>
  <c r="F126" i="115"/>
  <c r="Z126" i="115" s="1"/>
  <c r="N125" i="115" l="1"/>
  <c r="AD126" i="115"/>
  <c r="Y126" i="115"/>
  <c r="X126" i="115"/>
  <c r="R126" i="115"/>
  <c r="AA126" i="115"/>
  <c r="AF126" i="115"/>
  <c r="AC126" i="115"/>
  <c r="AE126" i="115"/>
  <c r="AB126" i="115"/>
  <c r="AG126" i="115" l="1"/>
  <c r="G126" i="115" s="1"/>
  <c r="H126" i="115" l="1"/>
  <c r="F127" i="115"/>
  <c r="Z127" i="115" s="1"/>
  <c r="N126" i="115" l="1"/>
  <c r="AA127" i="115"/>
  <c r="AE127" i="115"/>
  <c r="AF127" i="115"/>
  <c r="AB127" i="115"/>
  <c r="AD127" i="115"/>
  <c r="AC127" i="115"/>
  <c r="X127" i="115"/>
  <c r="Y127" i="115"/>
  <c r="R127" i="115"/>
  <c r="AG127" i="115" l="1"/>
  <c r="G127" i="115" s="1"/>
  <c r="F128" i="115" l="1"/>
  <c r="Z128" i="115" s="1"/>
  <c r="H127" i="115"/>
  <c r="N127" i="115" l="1"/>
  <c r="AF128" i="115"/>
  <c r="X128" i="115"/>
  <c r="R128" i="115"/>
  <c r="AE128" i="115"/>
  <c r="AB128" i="115"/>
  <c r="Y128" i="115"/>
  <c r="AA128" i="115"/>
  <c r="AC128" i="115"/>
  <c r="AD128" i="115"/>
  <c r="AG128" i="115" l="1"/>
  <c r="G128" i="115" s="1"/>
  <c r="F129" i="115" l="1"/>
  <c r="Z129" i="115" s="1"/>
  <c r="H128" i="115"/>
  <c r="N128" i="115" l="1"/>
  <c r="AF129" i="115"/>
  <c r="Y129" i="115"/>
  <c r="AC129" i="115"/>
  <c r="AB129" i="115"/>
  <c r="AE129" i="115"/>
  <c r="X129" i="115"/>
  <c r="AD129" i="115"/>
  <c r="R129" i="115"/>
  <c r="AA129" i="115"/>
  <c r="AG129" i="115" l="1"/>
  <c r="G129" i="115" s="1"/>
  <c r="F130" i="115" l="1"/>
  <c r="Z130" i="115" s="1"/>
  <c r="H129" i="115"/>
  <c r="N129" i="115" l="1"/>
  <c r="AB130" i="115"/>
  <c r="Y130" i="115"/>
  <c r="AE130" i="115"/>
  <c r="AF130" i="115"/>
  <c r="R130" i="115"/>
  <c r="AC130" i="115"/>
  <c r="AA130" i="115"/>
  <c r="AD130" i="115"/>
  <c r="X130" i="115"/>
  <c r="AG130" i="115" l="1"/>
  <c r="G130" i="115" s="1"/>
  <c r="H130" i="115" l="1"/>
  <c r="F131" i="115"/>
  <c r="Z131" i="115" s="1"/>
  <c r="R131" i="115" l="1"/>
  <c r="AA131" i="115"/>
  <c r="AB131" i="115"/>
  <c r="X131" i="115"/>
  <c r="AD131" i="115"/>
  <c r="AC131" i="115"/>
  <c r="AE131" i="115"/>
  <c r="AF131" i="115"/>
  <c r="Y131" i="115"/>
  <c r="N130" i="115"/>
  <c r="AG131" i="115" l="1"/>
  <c r="G131" i="115" s="1"/>
  <c r="H131" i="115" l="1"/>
  <c r="F132" i="115"/>
  <c r="Z132" i="115" s="1"/>
  <c r="N131" i="115" l="1"/>
  <c r="M131" i="115"/>
  <c r="X132" i="115"/>
  <c r="AB132" i="115"/>
  <c r="AE132" i="115"/>
  <c r="AF132" i="115"/>
  <c r="Y132" i="115"/>
  <c r="R132" i="115"/>
  <c r="AA132" i="115"/>
  <c r="AD132" i="115"/>
  <c r="AC132" i="115"/>
  <c r="O131" i="115" l="1"/>
  <c r="Q131" i="115" s="1"/>
  <c r="AG132" i="115"/>
  <c r="G132" i="115" s="1"/>
  <c r="H132" i="115" l="1"/>
  <c r="F133" i="115"/>
  <c r="Z133" i="115" s="1"/>
  <c r="N132" i="115" l="1"/>
  <c r="M132" i="115"/>
  <c r="X133" i="115"/>
  <c r="AF133" i="115"/>
  <c r="R133" i="115"/>
  <c r="AD133" i="115"/>
  <c r="AB133" i="115"/>
  <c r="AC133" i="115"/>
  <c r="AA133" i="115"/>
  <c r="Y133" i="115"/>
  <c r="AE133" i="115"/>
  <c r="AG133" i="115" l="1"/>
  <c r="G133" i="115" s="1"/>
  <c r="O132" i="115"/>
  <c r="Q132" i="115" s="1"/>
  <c r="H133" i="115" l="1"/>
  <c r="F134" i="115"/>
  <c r="Z134" i="115" s="1"/>
  <c r="N133" i="115" l="1"/>
  <c r="M133" i="115"/>
  <c r="X134" i="115"/>
  <c r="AA134" i="115"/>
  <c r="AD134" i="115"/>
  <c r="AC134" i="115"/>
  <c r="Y134" i="115"/>
  <c r="AF134" i="115"/>
  <c r="AB134" i="115"/>
  <c r="R134" i="115"/>
  <c r="AE134" i="115"/>
  <c r="AG134" i="115" l="1"/>
  <c r="G134" i="115" s="1"/>
  <c r="O133" i="115"/>
  <c r="Q133" i="115" s="1"/>
  <c r="H134" i="115" l="1"/>
  <c r="F135" i="115"/>
  <c r="Z135" i="115" s="1"/>
  <c r="AF135" i="115" l="1"/>
  <c r="AD135" i="115"/>
  <c r="AA135" i="115"/>
  <c r="X135" i="115"/>
  <c r="AC135" i="115"/>
  <c r="AE135" i="115"/>
  <c r="Y135" i="115"/>
  <c r="AB135" i="115"/>
  <c r="R135" i="115"/>
  <c r="N134" i="115"/>
  <c r="M134" i="115"/>
  <c r="O134" i="115" l="1"/>
  <c r="Q134" i="115" s="1"/>
  <c r="AG135" i="115"/>
  <c r="G135" i="115" s="1"/>
  <c r="F136" i="115" l="1"/>
  <c r="H135" i="115"/>
  <c r="Z136" i="115" l="1"/>
  <c r="X136" i="115"/>
  <c r="AA136" i="115"/>
  <c r="AC136" i="115"/>
  <c r="Y136" i="115"/>
  <c r="AD136" i="115"/>
  <c r="AF136" i="115"/>
  <c r="AE136" i="115"/>
  <c r="AB136" i="115"/>
  <c r="R136" i="115"/>
  <c r="N135" i="115"/>
  <c r="M135" i="115"/>
  <c r="AG136" i="115" l="1"/>
  <c r="G136" i="115" s="1"/>
  <c r="O135" i="115"/>
  <c r="Q135" i="115" s="1"/>
  <c r="F137" i="115" l="1"/>
  <c r="H136" i="115"/>
  <c r="AD137" i="115" l="1"/>
  <c r="AC137" i="115"/>
  <c r="AE137" i="115"/>
  <c r="X137" i="115"/>
  <c r="AB137" i="115"/>
  <c r="Z137" i="115"/>
  <c r="AF137" i="115"/>
  <c r="Y137" i="115"/>
  <c r="AA137" i="115"/>
  <c r="R137" i="115"/>
  <c r="M136" i="115"/>
  <c r="N136" i="115"/>
  <c r="AG137" i="115" l="1"/>
  <c r="G137" i="115" s="1"/>
  <c r="O136" i="115"/>
  <c r="F138" i="115" l="1"/>
  <c r="R138" i="115" s="1"/>
  <c r="H137" i="115"/>
  <c r="Z138" i="115"/>
  <c r="Q136" i="115"/>
  <c r="Y138" i="115" l="1"/>
  <c r="AE138" i="115"/>
  <c r="AC138" i="115"/>
  <c r="X138" i="115"/>
  <c r="AG138" i="115" s="1"/>
  <c r="G138" i="115" s="1"/>
  <c r="AF138" i="115"/>
  <c r="AD138" i="115"/>
  <c r="AA138" i="115"/>
  <c r="AB138" i="115"/>
  <c r="M137" i="115"/>
  <c r="N137" i="115"/>
  <c r="O137" i="115" l="1"/>
  <c r="Q137" i="115" s="1"/>
  <c r="F139" i="115"/>
  <c r="AD139" i="115" s="1"/>
  <c r="H138" i="115"/>
  <c r="M138" i="115" s="1"/>
  <c r="AF139" i="115" l="1"/>
  <c r="AC139" i="115"/>
  <c r="Z139" i="115"/>
  <c r="N138" i="115"/>
  <c r="O138" i="115" s="1"/>
  <c r="AA139" i="115"/>
  <c r="AB139" i="115"/>
  <c r="Y139" i="115"/>
  <c r="X139" i="115"/>
  <c r="R139" i="115"/>
  <c r="AE139" i="115"/>
  <c r="AG139" i="115" l="1"/>
  <c r="G139" i="115" s="1"/>
  <c r="Q138" i="115"/>
  <c r="F140" i="115" l="1"/>
  <c r="AD140" i="115" s="1"/>
  <c r="H139" i="115"/>
  <c r="Z140" i="115"/>
  <c r="X140" i="115" l="1"/>
  <c r="AE140" i="115"/>
  <c r="AC140" i="115"/>
  <c r="R140" i="115"/>
  <c r="Y140" i="115"/>
  <c r="AG140" i="115" s="1"/>
  <c r="G140" i="115" s="1"/>
  <c r="AB140" i="115"/>
  <c r="AF140" i="115"/>
  <c r="AA140" i="115"/>
  <c r="N139" i="115"/>
  <c r="M139" i="115"/>
  <c r="O139" i="115" l="1"/>
  <c r="Q139" i="115" s="1"/>
  <c r="F141" i="115"/>
  <c r="H140" i="115"/>
  <c r="N140" i="115" l="1"/>
  <c r="M140" i="115"/>
  <c r="Z141" i="115"/>
  <c r="AC141" i="115"/>
  <c r="AB141" i="115"/>
  <c r="AD141" i="115"/>
  <c r="X141" i="115"/>
  <c r="R141" i="115"/>
  <c r="AA141" i="115"/>
  <c r="Y141" i="115"/>
  <c r="AE141" i="115"/>
  <c r="AF141" i="115"/>
  <c r="Z142" i="115"/>
  <c r="AG141" i="115" l="1"/>
  <c r="G141" i="115" s="1"/>
  <c r="O140" i="115"/>
  <c r="Q140" i="115" s="1"/>
  <c r="F142" i="115" l="1"/>
  <c r="H141" i="115"/>
  <c r="Z143" i="115"/>
  <c r="R142" i="115" l="1"/>
  <c r="Y142" i="115"/>
  <c r="AC142" i="115"/>
  <c r="AF142" i="115"/>
  <c r="AD142" i="115"/>
  <c r="X142" i="115"/>
  <c r="AG142" i="115" s="1"/>
  <c r="G142" i="115" s="1"/>
  <c r="AE142" i="115"/>
  <c r="AA142" i="115"/>
  <c r="AB142" i="115"/>
  <c r="N141" i="115"/>
  <c r="M141" i="115"/>
  <c r="H142" i="115" l="1"/>
  <c r="N142" i="115" s="1"/>
  <c r="F143" i="115"/>
  <c r="O141" i="115"/>
  <c r="Q141" i="115" s="1"/>
  <c r="Z144" i="115"/>
  <c r="M142" i="115" l="1"/>
  <c r="O142" i="115"/>
  <c r="Q142" i="115" s="1"/>
  <c r="AB143" i="115"/>
  <c r="AA143" i="115"/>
  <c r="AE143" i="115"/>
  <c r="AC143" i="115"/>
  <c r="Y143" i="115"/>
  <c r="R143" i="115"/>
  <c r="AF143" i="115"/>
  <c r="AD143" i="115"/>
  <c r="X143" i="115"/>
  <c r="AG143" i="115" l="1"/>
  <c r="G143" i="115" s="1"/>
  <c r="Z145" i="115"/>
  <c r="F144" i="115" l="1"/>
  <c r="H143" i="115"/>
  <c r="N143" i="115" s="1"/>
  <c r="AC144" i="115"/>
  <c r="R144" i="115"/>
  <c r="AA144" i="115"/>
  <c r="AD144" i="115"/>
  <c r="AF144" i="115"/>
  <c r="AE144" i="115"/>
  <c r="Y144" i="115"/>
  <c r="AB144" i="115"/>
  <c r="X144" i="115"/>
  <c r="M143" i="115" l="1"/>
  <c r="O143" i="115" s="1"/>
  <c r="Q143" i="115" s="1"/>
  <c r="AG144" i="115"/>
  <c r="G144" i="115" s="1"/>
  <c r="Z146" i="115"/>
  <c r="H144" i="115" l="1"/>
  <c r="N144" i="115" s="1"/>
  <c r="F145" i="115"/>
  <c r="R145" i="115" s="1"/>
  <c r="X145" i="115" l="1"/>
  <c r="M144" i="115"/>
  <c r="AF145" i="115"/>
  <c r="Y145" i="115"/>
  <c r="AC145" i="115"/>
  <c r="AA145" i="115"/>
  <c r="AE145" i="115"/>
  <c r="AD145" i="115"/>
  <c r="AB145" i="115"/>
  <c r="O144" i="115"/>
  <c r="Q144" i="115" s="1"/>
  <c r="Z147" i="115"/>
  <c r="AG145" i="115" l="1"/>
  <c r="G145" i="115" s="1"/>
  <c r="H145" i="115" s="1"/>
  <c r="N145" i="115" l="1"/>
  <c r="M145" i="115"/>
  <c r="F146" i="115"/>
  <c r="O145" i="115"/>
  <c r="Q145" i="115" s="1"/>
  <c r="Z148" i="115"/>
  <c r="X146" i="115" l="1"/>
  <c r="AD146" i="115"/>
  <c r="AC146" i="115"/>
  <c r="AG146" i="115" s="1"/>
  <c r="G146" i="115" s="1"/>
  <c r="AE146" i="115"/>
  <c r="Y146" i="115"/>
  <c r="AA146" i="115"/>
  <c r="AF146" i="115"/>
  <c r="R146" i="115"/>
  <c r="AB146" i="115"/>
  <c r="F147" i="115" l="1"/>
  <c r="H146" i="115"/>
  <c r="Z149" i="115"/>
  <c r="M146" i="115" l="1"/>
  <c r="N146" i="115"/>
  <c r="AB147" i="115"/>
  <c r="AF147" i="115"/>
  <c r="R147" i="115"/>
  <c r="X147" i="115"/>
  <c r="AE147" i="115"/>
  <c r="AD147" i="115"/>
  <c r="AC147" i="115"/>
  <c r="AG147" i="115" s="1"/>
  <c r="G147" i="115" s="1"/>
  <c r="Y147" i="115"/>
  <c r="AA147" i="115"/>
  <c r="F148" i="115" l="1"/>
  <c r="H147" i="115"/>
  <c r="O146" i="115"/>
  <c r="Q146" i="115" s="1"/>
  <c r="Z150" i="115"/>
  <c r="N147" i="115" l="1"/>
  <c r="M147" i="115"/>
  <c r="AE148" i="115"/>
  <c r="AA148" i="115"/>
  <c r="AB148" i="115"/>
  <c r="Y148" i="115"/>
  <c r="AC148" i="115"/>
  <c r="AF148" i="115"/>
  <c r="AD148" i="115"/>
  <c r="R148" i="115"/>
  <c r="X148" i="115"/>
  <c r="AG148" i="115" l="1"/>
  <c r="G148" i="115" s="1"/>
  <c r="O147" i="115"/>
  <c r="Q147" i="115" s="1"/>
  <c r="Z151" i="115"/>
  <c r="H148" i="115" l="1"/>
  <c r="F149" i="115"/>
  <c r="AF149" i="115" l="1"/>
  <c r="AE149" i="115"/>
  <c r="R149" i="115"/>
  <c r="AB149" i="115"/>
  <c r="AA149" i="115"/>
  <c r="X149" i="115"/>
  <c r="AC149" i="115"/>
  <c r="AG149" i="115" s="1"/>
  <c r="G149" i="115" s="1"/>
  <c r="Y149" i="115"/>
  <c r="AD149" i="115"/>
  <c r="M148" i="115"/>
  <c r="N148" i="115"/>
  <c r="Z152" i="115"/>
  <c r="H149" i="115" l="1"/>
  <c r="F150" i="115"/>
  <c r="O148" i="115"/>
  <c r="Q148" i="115" s="1"/>
  <c r="R150" i="115" l="1"/>
  <c r="AE150" i="115"/>
  <c r="AC150" i="115"/>
  <c r="AA150" i="115"/>
  <c r="AF150" i="115"/>
  <c r="AB150" i="115"/>
  <c r="Y150" i="115"/>
  <c r="AD150" i="115"/>
  <c r="X150" i="115"/>
  <c r="AG150" i="115" s="1"/>
  <c r="G150" i="115" s="1"/>
  <c r="M149" i="115"/>
  <c r="N149" i="115"/>
  <c r="Z153" i="115"/>
  <c r="F151" i="115" l="1"/>
  <c r="H150" i="115"/>
  <c r="O149" i="115"/>
  <c r="Q149" i="115" s="1"/>
  <c r="Y151" i="115" l="1"/>
  <c r="AA151" i="115"/>
  <c r="R151" i="115"/>
  <c r="AC151" i="115"/>
  <c r="X151" i="115"/>
  <c r="AG151" i="115" s="1"/>
  <c r="G151" i="115" s="1"/>
  <c r="AF151" i="115"/>
  <c r="AE151" i="115"/>
  <c r="AD151" i="115"/>
  <c r="AB151" i="115"/>
  <c r="N150" i="115"/>
  <c r="M150" i="115"/>
  <c r="Z154" i="115"/>
  <c r="H151" i="115" l="1"/>
  <c r="F152" i="115"/>
  <c r="O150" i="115"/>
  <c r="Q150" i="115" s="1"/>
  <c r="AA152" i="115" l="1"/>
  <c r="X152" i="115"/>
  <c r="AF152" i="115"/>
  <c r="AE152" i="115"/>
  <c r="AD152" i="115"/>
  <c r="Y152" i="115"/>
  <c r="R152" i="115"/>
  <c r="AB152" i="115"/>
  <c r="AC152" i="115"/>
  <c r="AG152" i="115" s="1"/>
  <c r="G152" i="115" s="1"/>
  <c r="M151" i="115"/>
  <c r="N151" i="115"/>
  <c r="Z155" i="115"/>
  <c r="H152" i="115" l="1"/>
  <c r="F153" i="115"/>
  <c r="O151" i="115"/>
  <c r="Q151" i="115" s="1"/>
  <c r="AC153" i="115" l="1"/>
  <c r="AG153" i="115" s="1"/>
  <c r="G153" i="115" s="1"/>
  <c r="X153" i="115"/>
  <c r="AF153" i="115"/>
  <c r="R153" i="115"/>
  <c r="AE153" i="115"/>
  <c r="Y153" i="115"/>
  <c r="AA153" i="115"/>
  <c r="AB153" i="115"/>
  <c r="AD153" i="115"/>
  <c r="M152" i="115"/>
  <c r="N152" i="115"/>
  <c r="Z156" i="115"/>
  <c r="O152" i="115" l="1"/>
  <c r="Q152" i="115" s="1"/>
  <c r="F154" i="115"/>
  <c r="H153" i="115"/>
  <c r="N153" i="115" l="1"/>
  <c r="M153" i="115"/>
  <c r="O153" i="115" s="1"/>
  <c r="Q153" i="115" s="1"/>
  <c r="AA154" i="115"/>
  <c r="Y154" i="115"/>
  <c r="AB154" i="115"/>
  <c r="AD154" i="115"/>
  <c r="AF154" i="115"/>
  <c r="AC154" i="115"/>
  <c r="X154" i="115"/>
  <c r="AG154" i="115" s="1"/>
  <c r="G154" i="115" s="1"/>
  <c r="R154" i="115"/>
  <c r="AE154" i="115"/>
  <c r="Z157" i="115"/>
  <c r="F155" i="115" l="1"/>
  <c r="H154" i="115"/>
  <c r="AA155" i="115" l="1"/>
  <c r="AF155" i="115"/>
  <c r="Y155" i="115"/>
  <c r="AB155" i="115"/>
  <c r="AC155" i="115"/>
  <c r="AD155" i="115"/>
  <c r="R155" i="115"/>
  <c r="AE155" i="115"/>
  <c r="X155" i="115"/>
  <c r="AG155" i="115" s="1"/>
  <c r="G155" i="115" s="1"/>
  <c r="N154" i="115"/>
  <c r="M154" i="115"/>
  <c r="Z158" i="115"/>
  <c r="O154" i="115" l="1"/>
  <c r="Q154" i="115" s="1"/>
  <c r="F156" i="115"/>
  <c r="H155" i="115"/>
  <c r="N155" i="115" l="1"/>
  <c r="M155" i="115"/>
  <c r="X156" i="115"/>
  <c r="AF156" i="115"/>
  <c r="AA156" i="115"/>
  <c r="AD156" i="115"/>
  <c r="R156" i="115"/>
  <c r="Y156" i="115"/>
  <c r="AC156" i="115"/>
  <c r="AG156" i="115" s="1"/>
  <c r="G156" i="115" s="1"/>
  <c r="AE156" i="115"/>
  <c r="AB156" i="115"/>
  <c r="Z159" i="115"/>
  <c r="F157" i="115" l="1"/>
  <c r="H156" i="115"/>
  <c r="O155" i="115"/>
  <c r="Q155" i="115" s="1"/>
  <c r="N156" i="115" l="1"/>
  <c r="M156" i="115"/>
  <c r="O156" i="115" s="1"/>
  <c r="Q156" i="115" s="1"/>
  <c r="R157" i="115"/>
  <c r="Y157" i="115"/>
  <c r="AA157" i="115"/>
  <c r="AD157" i="115"/>
  <c r="AE157" i="115"/>
  <c r="AF157" i="115"/>
  <c r="X157" i="115"/>
  <c r="AG157" i="115" s="1"/>
  <c r="G157" i="115" s="1"/>
  <c r="AC157" i="115"/>
  <c r="AB157" i="115"/>
  <c r="Z160" i="115"/>
  <c r="H157" i="115" l="1"/>
  <c r="F158" i="115"/>
  <c r="AB158" i="115" l="1"/>
  <c r="AA158" i="115"/>
  <c r="X158" i="115"/>
  <c r="AF158" i="115"/>
  <c r="AD158" i="115"/>
  <c r="Y158" i="115"/>
  <c r="R158" i="115"/>
  <c r="AC158" i="115"/>
  <c r="AG158" i="115" s="1"/>
  <c r="G158" i="115" s="1"/>
  <c r="AE158" i="115"/>
  <c r="M157" i="115"/>
  <c r="N157" i="115"/>
  <c r="Z161" i="115"/>
  <c r="O157" i="115" l="1"/>
  <c r="Q157" i="115" s="1"/>
  <c r="H158" i="115"/>
  <c r="F159" i="115"/>
  <c r="AB159" i="115" l="1"/>
  <c r="AE159" i="115"/>
  <c r="X159" i="115"/>
  <c r="AC159" i="115"/>
  <c r="AG159" i="115" s="1"/>
  <c r="G159" i="115" s="1"/>
  <c r="AF159" i="115"/>
  <c r="AA159" i="115"/>
  <c r="Y159" i="115"/>
  <c r="R159" i="115"/>
  <c r="AD159" i="115"/>
  <c r="N158" i="115"/>
  <c r="M158" i="115"/>
  <c r="Z162" i="115"/>
  <c r="H159" i="115" l="1"/>
  <c r="F160" i="115"/>
  <c r="O158" i="115"/>
  <c r="Q158" i="115" s="1"/>
  <c r="X160" i="115" l="1"/>
  <c r="AG160" i="115" s="1"/>
  <c r="G160" i="115" s="1"/>
  <c r="AA160" i="115"/>
  <c r="AF160" i="115"/>
  <c r="AC160" i="115"/>
  <c r="R160" i="115"/>
  <c r="AD160" i="115"/>
  <c r="AE160" i="115"/>
  <c r="AB160" i="115"/>
  <c r="Y160" i="115"/>
  <c r="M159" i="115"/>
  <c r="N159" i="115"/>
  <c r="Z163" i="115"/>
  <c r="O159" i="115" l="1"/>
  <c r="Q159" i="115" s="1"/>
  <c r="H160" i="115"/>
  <c r="F161" i="115"/>
  <c r="AC161" i="115" l="1"/>
  <c r="AB161" i="115"/>
  <c r="R161" i="115"/>
  <c r="AD161" i="115"/>
  <c r="AF161" i="115"/>
  <c r="X161" i="115"/>
  <c r="AG161" i="115" s="1"/>
  <c r="G161" i="115" s="1"/>
  <c r="AA161" i="115"/>
  <c r="AE161" i="115"/>
  <c r="Y161" i="115"/>
  <c r="M160" i="115"/>
  <c r="O160" i="115" s="1"/>
  <c r="Q160" i="115" s="1"/>
  <c r="N160" i="115"/>
  <c r="Z164" i="115"/>
  <c r="F162" i="115" l="1"/>
  <c r="H161" i="115"/>
  <c r="X162" i="115" l="1"/>
  <c r="AG162" i="115" s="1"/>
  <c r="G162" i="115" s="1"/>
  <c r="AC162" i="115"/>
  <c r="AE162" i="115"/>
  <c r="AD162" i="115"/>
  <c r="AF162" i="115"/>
  <c r="AB162" i="115"/>
  <c r="AA162" i="115"/>
  <c r="R162" i="115"/>
  <c r="Y162" i="115"/>
  <c r="M161" i="115"/>
  <c r="N161" i="115"/>
  <c r="Z165" i="115"/>
  <c r="F163" i="115" l="1"/>
  <c r="H162" i="115"/>
  <c r="O161" i="115"/>
  <c r="Q161" i="115" s="1"/>
  <c r="M162" i="115" l="1"/>
  <c r="N162" i="115"/>
  <c r="AD163" i="115"/>
  <c r="R163" i="115"/>
  <c r="AF163" i="115"/>
  <c r="AA163" i="115"/>
  <c r="Y163" i="115"/>
  <c r="X163" i="115"/>
  <c r="AG163" i="115" s="1"/>
  <c r="G163" i="115" s="1"/>
  <c r="AE163" i="115"/>
  <c r="AC163" i="115"/>
  <c r="AB163" i="115"/>
  <c r="Z166" i="115"/>
  <c r="O162" i="115" l="1"/>
  <c r="Q162" i="115" s="1"/>
  <c r="H163" i="115"/>
  <c r="F164" i="115"/>
  <c r="AC164" i="115" l="1"/>
  <c r="Y164" i="115"/>
  <c r="AB164" i="115"/>
  <c r="AD164" i="115"/>
  <c r="AE164" i="115"/>
  <c r="X164" i="115"/>
  <c r="AF164" i="115"/>
  <c r="R164" i="115"/>
  <c r="AA164" i="115"/>
  <c r="M163" i="115"/>
  <c r="N163" i="115"/>
  <c r="Z167" i="115"/>
  <c r="O163" i="115" l="1"/>
  <c r="Q163" i="115" s="1"/>
  <c r="AG164" i="115"/>
  <c r="G164" i="115" s="1"/>
  <c r="H164" i="115" l="1"/>
  <c r="F165" i="115"/>
  <c r="Z168" i="115"/>
  <c r="R165" i="115" l="1"/>
  <c r="AC165" i="115"/>
  <c r="AG165" i="115" s="1"/>
  <c r="G165" i="115" s="1"/>
  <c r="Y165" i="115"/>
  <c r="AD165" i="115"/>
  <c r="X165" i="115"/>
  <c r="AE165" i="115"/>
  <c r="AA165" i="115"/>
  <c r="AB165" i="115"/>
  <c r="AF165" i="115"/>
  <c r="N164" i="115"/>
  <c r="M164" i="115"/>
  <c r="O164" i="115" s="1"/>
  <c r="Q164" i="115" s="1"/>
  <c r="H165" i="115" l="1"/>
  <c r="F166" i="115"/>
  <c r="Z169" i="115"/>
  <c r="M165" i="115" l="1"/>
  <c r="N165" i="115"/>
  <c r="AA166" i="115"/>
  <c r="AF166" i="115"/>
  <c r="AD166" i="115"/>
  <c r="AC166" i="115"/>
  <c r="AB166" i="115"/>
  <c r="R166" i="115"/>
  <c r="Y166" i="115"/>
  <c r="X166" i="115"/>
  <c r="AE166" i="115"/>
  <c r="AG166" i="115" l="1"/>
  <c r="G166" i="115" s="1"/>
  <c r="O165" i="115"/>
  <c r="Q165" i="115" s="1"/>
  <c r="Z170" i="115"/>
  <c r="F167" i="115" l="1"/>
  <c r="H166" i="115"/>
  <c r="N166" i="115" l="1"/>
  <c r="M166" i="115"/>
  <c r="O166" i="115" s="1"/>
  <c r="Q166" i="115" s="1"/>
  <c r="AD167" i="115"/>
  <c r="AA167" i="115"/>
  <c r="AE167" i="115"/>
  <c r="AF167" i="115"/>
  <c r="AB167" i="115"/>
  <c r="AC167" i="115"/>
  <c r="Y167" i="115"/>
  <c r="R167" i="115"/>
  <c r="X167" i="115"/>
  <c r="AG167" i="115" s="1"/>
  <c r="G167" i="115" s="1"/>
  <c r="Z171" i="115"/>
  <c r="H167" i="115" l="1"/>
  <c r="F168" i="115"/>
  <c r="N167" i="115" l="1"/>
  <c r="M167" i="115"/>
  <c r="O167" i="115" s="1"/>
  <c r="Q167" i="115" s="1"/>
  <c r="X168" i="115"/>
  <c r="AG168" i="115" s="1"/>
  <c r="G168" i="115" s="1"/>
  <c r="AA168" i="115"/>
  <c r="AB168" i="115"/>
  <c r="R168" i="115"/>
  <c r="AE168" i="115"/>
  <c r="AF168" i="115"/>
  <c r="AC168" i="115"/>
  <c r="AD168" i="115"/>
  <c r="Y168" i="115"/>
  <c r="Z172" i="115"/>
  <c r="F169" i="115" l="1"/>
  <c r="H168" i="115"/>
  <c r="M168" i="115" l="1"/>
  <c r="N168" i="115"/>
  <c r="AC169" i="115"/>
  <c r="X169" i="115"/>
  <c r="AG169" i="115" s="1"/>
  <c r="G169" i="115" s="1"/>
  <c r="AB169" i="115"/>
  <c r="Y169" i="115"/>
  <c r="AA169" i="115"/>
  <c r="AD169" i="115"/>
  <c r="R169" i="115"/>
  <c r="AF169" i="115"/>
  <c r="AE169" i="115"/>
  <c r="Z173" i="115"/>
  <c r="O168" i="115" l="1"/>
  <c r="Q168" i="115" s="1"/>
  <c r="H169" i="115"/>
  <c r="F170" i="115"/>
  <c r="M169" i="115" l="1"/>
  <c r="N169" i="115"/>
  <c r="AA170" i="115"/>
  <c r="AD170" i="115"/>
  <c r="Y170" i="115"/>
  <c r="AC170" i="115"/>
  <c r="R170" i="115"/>
  <c r="AF170" i="115"/>
  <c r="AB170" i="115"/>
  <c r="AE170" i="115"/>
  <c r="X170" i="115"/>
  <c r="AG170" i="115" s="1"/>
  <c r="G170" i="115" s="1"/>
  <c r="Z174" i="115"/>
  <c r="O169" i="115" l="1"/>
  <c r="Q169" i="115" s="1"/>
  <c r="H170" i="115"/>
  <c r="F171" i="115"/>
  <c r="AB171" i="115" l="1"/>
  <c r="AE171" i="115"/>
  <c r="Y171" i="115"/>
  <c r="AF171" i="115"/>
  <c r="R171" i="115"/>
  <c r="X171" i="115"/>
  <c r="AD171" i="115"/>
  <c r="AC171" i="115"/>
  <c r="AA171" i="115"/>
  <c r="N170" i="115"/>
  <c r="M170" i="115"/>
  <c r="O170" i="115" s="1"/>
  <c r="Q170" i="115" s="1"/>
  <c r="Z175" i="115"/>
  <c r="AG171" i="115" l="1"/>
  <c r="G171" i="115" s="1"/>
  <c r="H171" i="115" l="1"/>
  <c r="F172" i="115"/>
  <c r="N171" i="115"/>
  <c r="M171" i="115"/>
  <c r="AD172" i="115"/>
  <c r="AA172" i="115"/>
  <c r="AB172" i="115"/>
  <c r="AC172" i="115"/>
  <c r="X172" i="115"/>
  <c r="AG172" i="115" s="1"/>
  <c r="G172" i="115" s="1"/>
  <c r="AE172" i="115"/>
  <c r="R172" i="115"/>
  <c r="AF172" i="115"/>
  <c r="Y172" i="115"/>
  <c r="Z176" i="115"/>
  <c r="O171" i="115" l="1"/>
  <c r="Q171" i="115" s="1"/>
  <c r="F173" i="115"/>
  <c r="H172" i="115"/>
  <c r="N172" i="115" l="1"/>
  <c r="M172" i="115"/>
  <c r="O172" i="115" s="1"/>
  <c r="Q172" i="115" s="1"/>
  <c r="AB173" i="115"/>
  <c r="AE173" i="115"/>
  <c r="R173" i="115"/>
  <c r="AD173" i="115"/>
  <c r="X173" i="115"/>
  <c r="AF173" i="115"/>
  <c r="AC173" i="115"/>
  <c r="AG173" i="115" s="1"/>
  <c r="G173" i="115" s="1"/>
  <c r="Y173" i="115"/>
  <c r="AA173" i="115"/>
  <c r="Z177" i="115"/>
  <c r="F174" i="115" l="1"/>
  <c r="H173" i="115"/>
  <c r="M173" i="115" l="1"/>
  <c r="N173" i="115"/>
  <c r="AE174" i="115"/>
  <c r="AB174" i="115"/>
  <c r="X174" i="115"/>
  <c r="AA174" i="115"/>
  <c r="R174" i="115"/>
  <c r="AF174" i="115"/>
  <c r="AC174" i="115"/>
  <c r="Y174" i="115"/>
  <c r="AD174" i="115"/>
  <c r="Z178" i="115"/>
  <c r="O173" i="115" l="1"/>
  <c r="Q173" i="115" s="1"/>
  <c r="AG174" i="115"/>
  <c r="G174" i="115" s="1"/>
  <c r="H174" i="115" l="1"/>
  <c r="F175" i="115"/>
  <c r="Z179" i="115"/>
  <c r="AB175" i="115" l="1"/>
  <c r="AD175" i="115"/>
  <c r="AC175" i="115"/>
  <c r="Y175" i="115"/>
  <c r="AF175" i="115"/>
  <c r="R175" i="115"/>
  <c r="X175" i="115"/>
  <c r="AG175" i="115" s="1"/>
  <c r="G175" i="115" s="1"/>
  <c r="AA175" i="115"/>
  <c r="AE175" i="115"/>
  <c r="N174" i="115"/>
  <c r="M174" i="115"/>
  <c r="O174" i="115" s="1"/>
  <c r="Q174" i="115" s="1"/>
  <c r="H175" i="115" l="1"/>
  <c r="F176" i="115"/>
  <c r="Z180" i="115"/>
  <c r="Y176" i="115" l="1"/>
  <c r="AD176" i="115"/>
  <c r="R176" i="115"/>
  <c r="AA176" i="115"/>
  <c r="AC176" i="115"/>
  <c r="AF176" i="115"/>
  <c r="AB176" i="115"/>
  <c r="X176" i="115"/>
  <c r="AE176" i="115"/>
  <c r="M175" i="115"/>
  <c r="N175" i="115"/>
  <c r="AG176" i="115" l="1"/>
  <c r="G176" i="115" s="1"/>
  <c r="F177" i="115" s="1"/>
  <c r="O175" i="115"/>
  <c r="Q175" i="115" s="1"/>
  <c r="Z181" i="115"/>
  <c r="H176" i="115" l="1"/>
  <c r="M176" i="115"/>
  <c r="N176" i="115"/>
  <c r="AD177" i="115"/>
  <c r="AF177" i="115"/>
  <c r="AE177" i="115"/>
  <c r="X177" i="115"/>
  <c r="AG177" i="115" s="1"/>
  <c r="G177" i="115" s="1"/>
  <c r="AB177" i="115"/>
  <c r="Y177" i="115"/>
  <c r="AC177" i="115"/>
  <c r="R177" i="115"/>
  <c r="AA177" i="115"/>
  <c r="F178" i="115" l="1"/>
  <c r="H177" i="115"/>
  <c r="O176" i="115"/>
  <c r="Q176" i="115" s="1"/>
  <c r="Z182" i="115"/>
  <c r="M177" i="115" l="1"/>
  <c r="O177" i="115" s="1"/>
  <c r="Q177" i="115" s="1"/>
  <c r="N177" i="115"/>
  <c r="AF178" i="115"/>
  <c r="AA178" i="115"/>
  <c r="R178" i="115"/>
  <c r="Y178" i="115"/>
  <c r="X178" i="115"/>
  <c r="AB178" i="115"/>
  <c r="AD178" i="115"/>
  <c r="AC178" i="115"/>
  <c r="AG178" i="115" s="1"/>
  <c r="G178" i="115" s="1"/>
  <c r="AE178" i="115"/>
  <c r="F179" i="115" l="1"/>
  <c r="H178" i="115"/>
  <c r="Z183" i="115"/>
  <c r="M178" i="115" l="1"/>
  <c r="N178" i="115"/>
  <c r="Y179" i="115"/>
  <c r="AF179" i="115"/>
  <c r="R179" i="115"/>
  <c r="AB179" i="115"/>
  <c r="AD179" i="115"/>
  <c r="AC179" i="115"/>
  <c r="AE179" i="115"/>
  <c r="AA179" i="115"/>
  <c r="X179" i="115"/>
  <c r="AG179" i="115" s="1"/>
  <c r="G179" i="115" s="1"/>
  <c r="O178" i="115" l="1"/>
  <c r="Q178" i="115" s="1"/>
  <c r="F180" i="115"/>
  <c r="H179" i="115"/>
  <c r="M179" i="115" l="1"/>
  <c r="N179" i="115"/>
  <c r="AB180" i="115"/>
  <c r="AD180" i="115"/>
  <c r="Y180" i="115"/>
  <c r="AA180" i="115"/>
  <c r="AF180" i="115"/>
  <c r="AE180" i="115"/>
  <c r="X180" i="115"/>
  <c r="AG180" i="115" s="1"/>
  <c r="G180" i="115" s="1"/>
  <c r="R180" i="115"/>
  <c r="AC180" i="115"/>
  <c r="F181" i="115" l="1"/>
  <c r="H180" i="115"/>
  <c r="O179" i="115"/>
  <c r="Q179" i="115" s="1"/>
  <c r="M180" i="115" l="1"/>
  <c r="N180" i="115"/>
  <c r="R181" i="115"/>
  <c r="Y181" i="115"/>
  <c r="X181" i="115"/>
  <c r="AD181" i="115"/>
  <c r="AA181" i="115"/>
  <c r="AF181" i="115"/>
  <c r="AC181" i="115"/>
  <c r="AG181" i="115" s="1"/>
  <c r="G181" i="115" s="1"/>
  <c r="AB181" i="115"/>
  <c r="AE181" i="115"/>
  <c r="H181" i="115" l="1"/>
  <c r="F182" i="115"/>
  <c r="O180" i="115"/>
  <c r="Q180" i="115" s="1"/>
  <c r="AB182" i="115" l="1"/>
  <c r="AF182" i="115"/>
  <c r="AD182" i="115"/>
  <c r="AC182" i="115"/>
  <c r="AA182" i="115"/>
  <c r="AE182" i="115"/>
  <c r="Y182" i="115"/>
  <c r="X182" i="115"/>
  <c r="AG182" i="115" s="1"/>
  <c r="G182" i="115" s="1"/>
  <c r="R182" i="115"/>
  <c r="H182" i="115"/>
  <c r="N181" i="115"/>
  <c r="M181" i="115"/>
  <c r="O181" i="115" l="1"/>
  <c r="Q181" i="115" s="1"/>
  <c r="F183" i="115"/>
  <c r="M182" i="115"/>
  <c r="N182" i="115"/>
  <c r="R183" i="115" l="1"/>
  <c r="AD183" i="115"/>
  <c r="X183" i="115"/>
  <c r="AG183" i="115" s="1"/>
  <c r="G183" i="115" s="1"/>
  <c r="AA183" i="115"/>
  <c r="AF183" i="115"/>
  <c r="AE183" i="115"/>
  <c r="AC183" i="115"/>
  <c r="AB183" i="115"/>
  <c r="Y183" i="115"/>
  <c r="O182" i="115"/>
  <c r="Q182" i="115" s="1"/>
  <c r="F184" i="115" l="1"/>
  <c r="H183" i="115"/>
  <c r="N183" i="115" l="1"/>
  <c r="M183" i="115"/>
  <c r="O183" i="115" s="1"/>
  <c r="Q183" i="115" s="1"/>
  <c r="AD184" i="115"/>
  <c r="R184" i="115"/>
  <c r="AE184" i="115"/>
  <c r="AA184" i="115"/>
  <c r="AF184" i="115"/>
  <c r="AC184" i="115"/>
  <c r="Y184" i="115"/>
  <c r="AB184" i="115"/>
  <c r="X184" i="115"/>
  <c r="AG184" i="115" l="1"/>
  <c r="G184" i="115" s="1"/>
  <c r="F185" i="115" l="1"/>
  <c r="H184" i="115"/>
  <c r="AD185" i="115" l="1"/>
  <c r="AC185" i="115"/>
  <c r="X185" i="115"/>
  <c r="AG185" i="115" s="1"/>
  <c r="G185" i="115" s="1"/>
  <c r="Y185" i="115"/>
  <c r="AA185" i="115"/>
  <c r="AE185" i="115"/>
  <c r="AB185" i="115"/>
  <c r="R185" i="115"/>
  <c r="AF185" i="115"/>
  <c r="M184" i="115"/>
  <c r="N184" i="115"/>
  <c r="F186" i="115" l="1"/>
  <c r="H185" i="115"/>
  <c r="O184" i="115"/>
  <c r="Q184" i="115" s="1"/>
  <c r="N185" i="115" l="1"/>
  <c r="M185" i="115"/>
  <c r="O185" i="115" s="1"/>
  <c r="Q185" i="115" s="1"/>
  <c r="Y186" i="115"/>
  <c r="R186" i="115"/>
  <c r="AD186" i="115"/>
  <c r="AF186" i="115"/>
  <c r="AE186" i="115"/>
  <c r="AA186" i="115"/>
  <c r="AB186" i="115"/>
  <c r="AC186" i="115"/>
  <c r="X186" i="115"/>
  <c r="AG186" i="115" s="1"/>
  <c r="G186" i="115" s="1"/>
  <c r="F187" i="115" l="1"/>
  <c r="H186" i="115"/>
  <c r="AD187" i="115" l="1"/>
  <c r="AF187" i="115"/>
  <c r="AA187" i="115"/>
  <c r="X187" i="115"/>
  <c r="AG187" i="115" s="1"/>
  <c r="G187" i="115" s="1"/>
  <c r="R187" i="115"/>
  <c r="AE187" i="115"/>
  <c r="AB187" i="115"/>
  <c r="AC187" i="115"/>
  <c r="Y187" i="115"/>
  <c r="M186" i="115"/>
  <c r="N186" i="115"/>
  <c r="O186" i="115" l="1"/>
  <c r="Q186" i="115" s="1"/>
  <c r="H187" i="115"/>
  <c r="F188" i="115"/>
  <c r="R188" i="115" l="1"/>
  <c r="AC188" i="115"/>
  <c r="AE188" i="115"/>
  <c r="AF188" i="115"/>
  <c r="Y188" i="115"/>
  <c r="X188" i="115"/>
  <c r="AG188" i="115" s="1"/>
  <c r="G188" i="115" s="1"/>
  <c r="AB188" i="115"/>
  <c r="AD188" i="115"/>
  <c r="AA188" i="115"/>
  <c r="M187" i="115"/>
  <c r="N187" i="115"/>
  <c r="O187" i="115" l="1"/>
  <c r="Q187" i="115" s="1"/>
  <c r="H188" i="115"/>
  <c r="F189" i="115"/>
  <c r="N188" i="115" l="1"/>
  <c r="M188" i="115"/>
  <c r="O188" i="115" s="1"/>
  <c r="Q188" i="115" s="1"/>
  <c r="R189" i="115"/>
  <c r="AC189" i="115"/>
  <c r="Y189" i="115"/>
  <c r="AF189" i="115"/>
  <c r="AE189" i="115"/>
  <c r="AD189" i="115"/>
  <c r="AB189" i="115"/>
  <c r="X189" i="115"/>
  <c r="AG189" i="115" s="1"/>
  <c r="G189" i="115" s="1"/>
  <c r="AA189" i="115"/>
  <c r="F190" i="115" l="1"/>
  <c r="H189" i="115"/>
  <c r="N189" i="115" l="1"/>
  <c r="M189" i="115"/>
  <c r="O189" i="115" s="1"/>
  <c r="Q189" i="115" s="1"/>
  <c r="X190" i="115"/>
  <c r="AG190" i="115" s="1"/>
  <c r="G190" i="115" s="1"/>
  <c r="AA190" i="115"/>
  <c r="Y190" i="115"/>
  <c r="AD190" i="115"/>
  <c r="AC190" i="115"/>
  <c r="AB190" i="115"/>
  <c r="AE190" i="115"/>
  <c r="R190" i="115"/>
  <c r="AF190" i="115"/>
  <c r="F191" i="115" l="1"/>
  <c r="H190" i="115"/>
  <c r="AC191" i="115" l="1"/>
  <c r="R191" i="115"/>
  <c r="AE191" i="115"/>
  <c r="AB191" i="115"/>
  <c r="Y191" i="115"/>
  <c r="AD191" i="115"/>
  <c r="X191" i="115"/>
  <c r="AG191" i="115" s="1"/>
  <c r="G191" i="115" s="1"/>
  <c r="AA191" i="115"/>
  <c r="AF191" i="115"/>
  <c r="N190" i="115"/>
  <c r="M190" i="115"/>
  <c r="O190" i="115" s="1"/>
  <c r="Q190" i="115" s="1"/>
  <c r="F192" i="115" l="1"/>
  <c r="H191" i="115"/>
  <c r="R192" i="115" l="1"/>
  <c r="AF192" i="115"/>
  <c r="X192" i="115"/>
  <c r="AG192" i="115" s="1"/>
  <c r="G192" i="115" s="1"/>
  <c r="AE192" i="115"/>
  <c r="AD192" i="115"/>
  <c r="AC192" i="115"/>
  <c r="AB192" i="115"/>
  <c r="Y192" i="115"/>
  <c r="AA192" i="115"/>
  <c r="M191" i="115"/>
  <c r="N191" i="115"/>
  <c r="F193" i="115" l="1"/>
  <c r="H192" i="115"/>
  <c r="O191" i="115"/>
  <c r="Q191" i="115" s="1"/>
  <c r="AA193" i="115" l="1"/>
  <c r="AF193" i="115"/>
  <c r="AC193" i="115"/>
  <c r="Y193" i="115"/>
  <c r="AB193" i="115"/>
  <c r="AD193" i="115"/>
  <c r="R193" i="115"/>
  <c r="X193" i="115"/>
  <c r="AG193" i="115" s="1"/>
  <c r="G193" i="115" s="1"/>
  <c r="AE193" i="115"/>
  <c r="N192" i="115"/>
  <c r="M192" i="115"/>
  <c r="H193" i="115" l="1"/>
  <c r="F194" i="115"/>
  <c r="O192" i="115"/>
  <c r="Q192" i="115" s="1"/>
  <c r="N193" i="115" l="1"/>
  <c r="M193" i="115"/>
  <c r="O193" i="115" s="1"/>
  <c r="Q193" i="115" s="1"/>
  <c r="AA194" i="115"/>
  <c r="AE194" i="115"/>
  <c r="AC194" i="115"/>
  <c r="R194" i="115"/>
  <c r="AB194" i="115"/>
  <c r="X194" i="115"/>
  <c r="AG194" i="115" s="1"/>
  <c r="G194" i="115" s="1"/>
  <c r="AF194" i="115"/>
  <c r="AD194" i="115"/>
  <c r="Y194" i="115"/>
  <c r="H194" i="115" l="1"/>
  <c r="F195" i="115"/>
  <c r="AD195" i="115" l="1"/>
  <c r="AC195" i="115"/>
  <c r="R195" i="115"/>
  <c r="AF195" i="115"/>
  <c r="AA195" i="115"/>
  <c r="AE195" i="115"/>
  <c r="Y195" i="115"/>
  <c r="X195" i="115"/>
  <c r="AG195" i="115" s="1"/>
  <c r="G195" i="115" s="1"/>
  <c r="AB195" i="115"/>
  <c r="N194" i="115"/>
  <c r="M194" i="115"/>
  <c r="O194" i="115" l="1"/>
  <c r="Q194" i="115" s="1"/>
  <c r="H195" i="115"/>
  <c r="F196" i="115"/>
  <c r="AC196" i="115" l="1"/>
  <c r="X196" i="115"/>
  <c r="AG196" i="115" s="1"/>
  <c r="G196" i="115" s="1"/>
  <c r="AA196" i="115"/>
  <c r="R196" i="115"/>
  <c r="AD196" i="115"/>
  <c r="AF196" i="115"/>
  <c r="AB196" i="115"/>
  <c r="Y196" i="115"/>
  <c r="AE196" i="115"/>
  <c r="N195" i="115"/>
  <c r="M195" i="115"/>
  <c r="O195" i="115" s="1"/>
  <c r="Q195" i="115" s="1"/>
  <c r="F197" i="115" l="1"/>
  <c r="H196" i="115"/>
  <c r="M196" i="115" l="1"/>
  <c r="N196" i="115"/>
  <c r="R197" i="115"/>
  <c r="Y197" i="115"/>
  <c r="AC197" i="115"/>
  <c r="AD197" i="115"/>
  <c r="X197" i="115"/>
  <c r="AG197" i="115" s="1"/>
  <c r="G197" i="115" s="1"/>
  <c r="AB197" i="115"/>
  <c r="AA197" i="115"/>
  <c r="AF197" i="115"/>
  <c r="AE197" i="115"/>
  <c r="H197" i="115" l="1"/>
  <c r="F198" i="115"/>
  <c r="O196" i="115"/>
  <c r="Q196" i="115" s="1"/>
  <c r="AB198" i="115" l="1"/>
  <c r="AD198" i="115"/>
  <c r="AA198" i="115"/>
  <c r="Y198" i="115"/>
  <c r="AE198" i="115"/>
  <c r="R198" i="115"/>
  <c r="AC198" i="115"/>
  <c r="X198" i="115"/>
  <c r="AG198" i="115" s="1"/>
  <c r="G198" i="115" s="1"/>
  <c r="AF198" i="115"/>
  <c r="N197" i="115"/>
  <c r="M197" i="115"/>
  <c r="F199" i="115" l="1"/>
  <c r="H198" i="115"/>
  <c r="O197" i="115"/>
  <c r="Q197" i="115" s="1"/>
  <c r="N198" i="115" l="1"/>
  <c r="M198" i="115"/>
  <c r="O198" i="115" s="1"/>
  <c r="Q198" i="115" s="1"/>
  <c r="Y199" i="115"/>
  <c r="AC199" i="115"/>
  <c r="AD199" i="115"/>
  <c r="AA199" i="115"/>
  <c r="AB199" i="115"/>
  <c r="AF199" i="115"/>
  <c r="AE199" i="115"/>
  <c r="X199" i="115"/>
  <c r="AG199" i="115" s="1"/>
  <c r="G199" i="115" s="1"/>
  <c r="R199" i="115"/>
  <c r="F200" i="115" l="1"/>
  <c r="H199" i="115"/>
  <c r="Y200" i="115" l="1"/>
  <c r="AC200" i="115"/>
  <c r="AB200" i="115"/>
  <c r="AA200" i="115"/>
  <c r="AD200" i="115"/>
  <c r="AF200" i="115"/>
  <c r="AE200" i="115"/>
  <c r="R200" i="115"/>
  <c r="X200" i="115"/>
  <c r="AG200" i="115" s="1"/>
  <c r="G200" i="115" s="1"/>
  <c r="M199" i="115"/>
  <c r="N199" i="115"/>
  <c r="F201" i="115" l="1"/>
  <c r="H200" i="115"/>
  <c r="O199" i="115"/>
  <c r="Q199" i="115" s="1"/>
  <c r="N200" i="115" l="1"/>
  <c r="M200" i="115"/>
  <c r="R201" i="115"/>
  <c r="AB201" i="115"/>
  <c r="AF201" i="115"/>
  <c r="AC201" i="115"/>
  <c r="AE201" i="115"/>
  <c r="X201" i="115"/>
  <c r="AG201" i="115" s="1"/>
  <c r="G201" i="115" s="1"/>
  <c r="Y201" i="115"/>
  <c r="AD201" i="115"/>
  <c r="AA201" i="115"/>
  <c r="F202" i="115" l="1"/>
  <c r="H201" i="115"/>
  <c r="O200" i="115"/>
  <c r="Q200" i="115" s="1"/>
  <c r="M201" i="115" l="1"/>
  <c r="N201" i="115"/>
  <c r="AA202" i="115"/>
  <c r="Y202" i="115"/>
  <c r="AF202" i="115"/>
  <c r="AE202" i="115"/>
  <c r="AB202" i="115"/>
  <c r="AD202" i="115"/>
  <c r="AC202" i="115"/>
  <c r="R202" i="115"/>
  <c r="X202" i="115"/>
  <c r="AG202" i="115" s="1"/>
  <c r="G202" i="115" s="1"/>
  <c r="O201" i="115" l="1"/>
  <c r="Q201" i="115" s="1"/>
  <c r="F203" i="115"/>
  <c r="H202" i="115"/>
  <c r="AF203" i="115" l="1"/>
  <c r="AB203" i="115"/>
  <c r="AE203" i="115"/>
  <c r="AA203" i="115"/>
  <c r="R203" i="115"/>
  <c r="Y203" i="115"/>
  <c r="X203" i="115"/>
  <c r="AG203" i="115" s="1"/>
  <c r="G203" i="115" s="1"/>
  <c r="AC203" i="115"/>
  <c r="AD203" i="115"/>
  <c r="M202" i="115"/>
  <c r="N202" i="115"/>
  <c r="O202" i="115" l="1"/>
  <c r="Q202" i="115" s="1"/>
  <c r="F204" i="115"/>
  <c r="H203" i="115"/>
  <c r="M203" i="115" l="1"/>
  <c r="N203" i="115"/>
  <c r="R204" i="115"/>
  <c r="AC204" i="115"/>
  <c r="Y204" i="115"/>
  <c r="AF204" i="115"/>
  <c r="AA204" i="115"/>
  <c r="X204" i="115"/>
  <c r="AG204" i="115" s="1"/>
  <c r="G204" i="115" s="1"/>
  <c r="AB204" i="115"/>
  <c r="AD204" i="115"/>
  <c r="AE204" i="115"/>
  <c r="H204" i="115" l="1"/>
  <c r="F205" i="115"/>
  <c r="O203" i="115"/>
  <c r="Q203" i="115" s="1"/>
  <c r="AF205" i="115" l="1"/>
  <c r="X205" i="115"/>
  <c r="AG205" i="115" s="1"/>
  <c r="G205" i="115" s="1"/>
  <c r="AD205" i="115"/>
  <c r="AC205" i="115"/>
  <c r="AA205" i="115"/>
  <c r="R205" i="115"/>
  <c r="AE205" i="115"/>
  <c r="Y205" i="115"/>
  <c r="AB205" i="115"/>
  <c r="N204" i="115"/>
  <c r="M204" i="115"/>
  <c r="O204" i="115" s="1"/>
  <c r="Q204" i="115" s="1"/>
  <c r="F206" i="115" l="1"/>
  <c r="H205" i="115"/>
  <c r="N205" i="115" l="1"/>
  <c r="M205" i="115"/>
  <c r="O205" i="115" s="1"/>
  <c r="Q205" i="115" s="1"/>
  <c r="AF206" i="115"/>
  <c r="AC206" i="115"/>
  <c r="X206" i="115"/>
  <c r="AG206" i="115" s="1"/>
  <c r="G206" i="115" s="1"/>
  <c r="AE206" i="115"/>
  <c r="AB206" i="115"/>
  <c r="Y206" i="115"/>
  <c r="AD206" i="115"/>
  <c r="R206" i="115"/>
  <c r="AA206" i="115"/>
  <c r="H206" i="115" l="1"/>
  <c r="F207" i="115"/>
  <c r="Y207" i="115" l="1"/>
  <c r="AE207" i="115"/>
  <c r="X207" i="115"/>
  <c r="AG207" i="115" s="1"/>
  <c r="G207" i="115" s="1"/>
  <c r="R207" i="115"/>
  <c r="AC207" i="115"/>
  <c r="AB207" i="115"/>
  <c r="AA207" i="115"/>
  <c r="AD207" i="115"/>
  <c r="AF207" i="115"/>
  <c r="M206" i="115"/>
  <c r="N206" i="115"/>
  <c r="O206" i="115" l="1"/>
  <c r="Q206" i="115" s="1"/>
  <c r="F208" i="115"/>
  <c r="H207" i="115"/>
  <c r="N207" i="115" l="1"/>
  <c r="M207" i="115"/>
  <c r="AB208" i="115"/>
  <c r="AE208" i="115"/>
  <c r="AD208" i="115"/>
  <c r="Y208" i="115"/>
  <c r="R208" i="115"/>
  <c r="AA208" i="115"/>
  <c r="AC208" i="115"/>
  <c r="X208" i="115"/>
  <c r="AG208" i="115" s="1"/>
  <c r="G208" i="115" s="1"/>
  <c r="AF208" i="115"/>
  <c r="O207" i="115" l="1"/>
  <c r="Q207" i="115" s="1"/>
  <c r="F209" i="115"/>
  <c r="H208" i="115"/>
  <c r="M208" i="115" l="1"/>
  <c r="N208" i="115"/>
  <c r="Y209" i="115"/>
  <c r="AB209" i="115"/>
  <c r="AA209" i="115"/>
  <c r="X209" i="115"/>
  <c r="AG209" i="115" s="1"/>
  <c r="G209" i="115" s="1"/>
  <c r="AE209" i="115"/>
  <c r="AF209" i="115"/>
  <c r="R209" i="115"/>
  <c r="AD209" i="115"/>
  <c r="AC209" i="115"/>
  <c r="H209" i="115" l="1"/>
  <c r="F210" i="115"/>
  <c r="O208" i="115"/>
  <c r="Q208" i="115" s="1"/>
  <c r="AA210" i="115" l="1"/>
  <c r="AC210" i="115"/>
  <c r="AD210" i="115"/>
  <c r="X210" i="115"/>
  <c r="AG210" i="115" s="1"/>
  <c r="G210" i="115" s="1"/>
  <c r="AE210" i="115"/>
  <c r="AB210" i="115"/>
  <c r="AF210" i="115"/>
  <c r="R210" i="115"/>
  <c r="Y210" i="115"/>
  <c r="M209" i="115"/>
  <c r="N209" i="115"/>
  <c r="O209" i="115" l="1"/>
  <c r="Q209" i="115" s="1"/>
  <c r="H210" i="115"/>
  <c r="F211" i="115"/>
  <c r="Y211" i="115" l="1"/>
  <c r="AA211" i="115"/>
  <c r="AD211" i="115"/>
  <c r="AB211" i="115"/>
  <c r="AC211" i="115"/>
  <c r="R211" i="115"/>
  <c r="AE211" i="115"/>
  <c r="X211" i="115"/>
  <c r="AG211" i="115" s="1"/>
  <c r="G211" i="115" s="1"/>
  <c r="AF211" i="115"/>
  <c r="M210" i="115"/>
  <c r="O210" i="115" s="1"/>
  <c r="Q210" i="115" s="1"/>
  <c r="N210" i="115"/>
  <c r="H211" i="115" l="1"/>
  <c r="F212" i="115"/>
  <c r="AD212" i="115" l="1"/>
  <c r="X212" i="115"/>
  <c r="AG212" i="115" s="1"/>
  <c r="G212" i="115" s="1"/>
  <c r="AF212" i="115"/>
  <c r="AC212" i="115"/>
  <c r="AE212" i="115"/>
  <c r="AA212" i="115"/>
  <c r="R212" i="115"/>
  <c r="Y212" i="115"/>
  <c r="AB212" i="115"/>
  <c r="N211" i="115"/>
  <c r="M211" i="115"/>
  <c r="O211" i="115" s="1"/>
  <c r="Q211" i="115" s="1"/>
  <c r="F213" i="115" l="1"/>
  <c r="H212" i="115"/>
  <c r="M212" i="115" l="1"/>
  <c r="O212" i="115" s="1"/>
  <c r="Q212" i="115" s="1"/>
  <c r="N212" i="115"/>
  <c r="R213" i="115"/>
  <c r="AD213" i="115"/>
  <c r="AB213" i="115"/>
  <c r="AE213" i="115"/>
  <c r="X213" i="115"/>
  <c r="AG213" i="115" s="1"/>
  <c r="G213" i="115" s="1"/>
  <c r="AC213" i="115"/>
  <c r="AA213" i="115"/>
  <c r="Y213" i="115"/>
  <c r="AF213" i="115"/>
  <c r="F214" i="115" l="1"/>
  <c r="H213" i="115"/>
  <c r="M213" i="115" l="1"/>
  <c r="O213" i="115" s="1"/>
  <c r="Q213" i="115" s="1"/>
  <c r="N213" i="115"/>
  <c r="AB214" i="115"/>
  <c r="AF214" i="115"/>
  <c r="AD214" i="115"/>
  <c r="AA214" i="115"/>
  <c r="R214" i="115"/>
  <c r="AC214" i="115"/>
  <c r="AE214" i="115"/>
  <c r="X214" i="115"/>
  <c r="AG214" i="115" s="1"/>
  <c r="G214" i="115" s="1"/>
  <c r="Y214" i="115"/>
  <c r="F215" i="115" l="1"/>
  <c r="H214" i="115"/>
  <c r="N214" i="115" l="1"/>
  <c r="M214" i="115"/>
  <c r="O214" i="115" s="1"/>
  <c r="Q214" i="115" s="1"/>
  <c r="AB215" i="115"/>
  <c r="AE215" i="115"/>
  <c r="AC215" i="115"/>
  <c r="X215" i="115"/>
  <c r="AG215" i="115" s="1"/>
  <c r="G215" i="115" s="1"/>
  <c r="AF215" i="115"/>
  <c r="R215" i="115"/>
  <c r="Y215" i="115"/>
  <c r="AA215" i="115"/>
  <c r="AD215" i="115"/>
  <c r="H215" i="115" l="1"/>
  <c r="F216" i="115"/>
  <c r="X216" i="115" l="1"/>
  <c r="AG216" i="115" s="1"/>
  <c r="G216" i="115" s="1"/>
  <c r="AC216" i="115"/>
  <c r="AF216" i="115"/>
  <c r="AD216" i="115"/>
  <c r="Y216" i="115"/>
  <c r="R216" i="115"/>
  <c r="AA216" i="115"/>
  <c r="AE216" i="115"/>
  <c r="AB216" i="115"/>
  <c r="M215" i="115"/>
  <c r="O215" i="115" s="1"/>
  <c r="Q215" i="115" s="1"/>
  <c r="N215" i="115"/>
  <c r="H216" i="115" l="1"/>
  <c r="F217" i="115"/>
  <c r="AD217" i="115" l="1"/>
  <c r="AA217" i="115"/>
  <c r="AC217" i="115"/>
  <c r="AB217" i="115"/>
  <c r="AF217" i="115"/>
  <c r="R217" i="115"/>
  <c r="Y217" i="115"/>
  <c r="X217" i="115"/>
  <c r="AG217" i="115" s="1"/>
  <c r="G217" i="115" s="1"/>
  <c r="AE217" i="115"/>
  <c r="M216" i="115"/>
  <c r="N216" i="115"/>
  <c r="O216" i="115" l="1"/>
  <c r="Q216" i="115" s="1"/>
  <c r="H217" i="115"/>
  <c r="F218" i="115"/>
  <c r="X218" i="115" l="1"/>
  <c r="AG218" i="115" s="1"/>
  <c r="G218" i="115" s="1"/>
  <c r="AE218" i="115"/>
  <c r="AC218" i="115"/>
  <c r="AA218" i="115"/>
  <c r="AF218" i="115"/>
  <c r="Y218" i="115"/>
  <c r="AB218" i="115"/>
  <c r="R218" i="115"/>
  <c r="AD218" i="115"/>
  <c r="M217" i="115"/>
  <c r="N217" i="115"/>
  <c r="O217" i="115" l="1"/>
  <c r="Q217" i="115" s="1"/>
  <c r="H218" i="115"/>
  <c r="F219" i="115"/>
  <c r="AD219" i="115" l="1"/>
  <c r="AE219" i="115"/>
  <c r="AC219" i="115"/>
  <c r="AB219" i="115"/>
  <c r="X219" i="115"/>
  <c r="AG219" i="115" s="1"/>
  <c r="G219" i="115" s="1"/>
  <c r="AA219" i="115"/>
  <c r="AF219" i="115"/>
  <c r="Y219" i="115"/>
  <c r="R219" i="115"/>
  <c r="N218" i="115"/>
  <c r="M218" i="115"/>
  <c r="O218" i="115" s="1"/>
  <c r="Q218" i="115" s="1"/>
  <c r="H219" i="115" l="1"/>
  <c r="F220" i="115"/>
  <c r="Y220" i="115" l="1"/>
  <c r="AC220" i="115"/>
  <c r="R220" i="115"/>
  <c r="AD220" i="115"/>
  <c r="X220" i="115"/>
  <c r="AG220" i="115" s="1"/>
  <c r="G220" i="115" s="1"/>
  <c r="AE220" i="115"/>
  <c r="AA220" i="115"/>
  <c r="AB220" i="115"/>
  <c r="AF220" i="115"/>
  <c r="M219" i="115"/>
  <c r="O219" i="115" s="1"/>
  <c r="Q219" i="115" s="1"/>
  <c r="N219" i="115"/>
  <c r="F221" i="115" l="1"/>
  <c r="H220" i="115"/>
  <c r="M220" i="115" l="1"/>
  <c r="O220" i="115" s="1"/>
  <c r="Q220" i="115" s="1"/>
  <c r="N220" i="115"/>
  <c r="AE221" i="115"/>
  <c r="AB221" i="115"/>
  <c r="Y221" i="115"/>
  <c r="AC221" i="115"/>
  <c r="AD221" i="115"/>
  <c r="AF221" i="115"/>
  <c r="X221" i="115"/>
  <c r="AG221" i="115" s="1"/>
  <c r="G221" i="115" s="1"/>
  <c r="R221" i="115"/>
  <c r="AA221" i="115"/>
  <c r="H221" i="115" l="1"/>
  <c r="F222" i="115"/>
  <c r="AC222" i="115" l="1"/>
  <c r="AF222" i="115"/>
  <c r="AA222" i="115"/>
  <c r="X222" i="115"/>
  <c r="AG222" i="115" s="1"/>
  <c r="G222" i="115" s="1"/>
  <c r="AD222" i="115"/>
  <c r="AB222" i="115"/>
  <c r="R222" i="115"/>
  <c r="Y222" i="115"/>
  <c r="AE222" i="115"/>
  <c r="M221" i="115"/>
  <c r="N221" i="115"/>
  <c r="O221" i="115" l="1"/>
  <c r="Q221" i="115" s="1"/>
  <c r="H222" i="115"/>
  <c r="F223" i="115"/>
  <c r="AC223" i="115" l="1"/>
  <c r="AD223" i="115"/>
  <c r="AA223" i="115"/>
  <c r="R223" i="115"/>
  <c r="AE223" i="115"/>
  <c r="AF223" i="115"/>
  <c r="AB223" i="115"/>
  <c r="Y223" i="115"/>
  <c r="X223" i="115"/>
  <c r="AG223" i="115" s="1"/>
  <c r="G223" i="115" s="1"/>
  <c r="M222" i="115"/>
  <c r="N222" i="115"/>
  <c r="O222" i="115" l="1"/>
  <c r="Q222" i="115" s="1"/>
  <c r="H223" i="115"/>
  <c r="F224" i="115"/>
  <c r="Y224" i="115" l="1"/>
  <c r="AA224" i="115"/>
  <c r="AC224" i="115"/>
  <c r="AD224" i="115"/>
  <c r="AF224" i="115"/>
  <c r="AB224" i="115"/>
  <c r="R224" i="115"/>
  <c r="X224" i="115"/>
  <c r="AG224" i="115" s="1"/>
  <c r="G224" i="115" s="1"/>
  <c r="AE224" i="115"/>
  <c r="N223" i="115"/>
  <c r="M223" i="115"/>
  <c r="O223" i="115" s="1"/>
  <c r="Q223" i="115" s="1"/>
  <c r="H224" i="115" l="1"/>
  <c r="F225" i="115"/>
  <c r="AB225" i="115" l="1"/>
  <c r="Y225" i="115"/>
  <c r="X225" i="115"/>
  <c r="AG225" i="115" s="1"/>
  <c r="G225" i="115" s="1"/>
  <c r="AF225" i="115"/>
  <c r="R225" i="115"/>
  <c r="AD225" i="115"/>
  <c r="AA225" i="115"/>
  <c r="AC225" i="115"/>
  <c r="AE225" i="115"/>
  <c r="M224" i="115"/>
  <c r="N224" i="115"/>
  <c r="F226" i="115" l="1"/>
  <c r="H225" i="115"/>
  <c r="O224" i="115"/>
  <c r="Q224" i="115" s="1"/>
  <c r="M225" i="115" l="1"/>
  <c r="N225" i="115"/>
  <c r="AE226" i="115"/>
  <c r="AB226" i="115"/>
  <c r="AD226" i="115"/>
  <c r="R226" i="115"/>
  <c r="AC226" i="115"/>
  <c r="AF226" i="115"/>
  <c r="Y226" i="115"/>
  <c r="X226" i="115"/>
  <c r="AG226" i="115" s="1"/>
  <c r="G226" i="115" s="1"/>
  <c r="AA226" i="115"/>
  <c r="H226" i="115" l="1"/>
  <c r="F227" i="115"/>
  <c r="O225" i="115"/>
  <c r="Q225" i="115" s="1"/>
  <c r="AA227" i="115" l="1"/>
  <c r="AB227" i="115"/>
  <c r="AD227" i="115"/>
  <c r="Y227" i="115"/>
  <c r="AE227" i="115"/>
  <c r="AC227" i="115"/>
  <c r="X227" i="115"/>
  <c r="AG227" i="115" s="1"/>
  <c r="G227" i="115" s="1"/>
  <c r="AF227" i="115"/>
  <c r="R227" i="115"/>
  <c r="N226" i="115"/>
  <c r="M226" i="115"/>
  <c r="O226" i="115" s="1"/>
  <c r="Q226" i="115" s="1"/>
  <c r="F228" i="115" l="1"/>
  <c r="H227" i="115"/>
  <c r="N227" i="115" l="1"/>
  <c r="M227" i="115"/>
  <c r="O227" i="115" s="1"/>
  <c r="Q227" i="115" s="1"/>
  <c r="AC228" i="115"/>
  <c r="AB228" i="115"/>
  <c r="AD228" i="115"/>
  <c r="AF228" i="115"/>
  <c r="AA228" i="115"/>
  <c r="AE228" i="115"/>
  <c r="Y228" i="115"/>
  <c r="R228" i="115"/>
  <c r="X228" i="115"/>
  <c r="AG228" i="115" s="1"/>
  <c r="G228" i="115" s="1"/>
  <c r="F229" i="115" l="1"/>
  <c r="H228" i="115"/>
  <c r="N228" i="115" l="1"/>
  <c r="M228" i="115"/>
  <c r="AF229" i="115"/>
  <c r="AB229" i="115"/>
  <c r="AE229" i="115"/>
  <c r="Y229" i="115"/>
  <c r="AA229" i="115"/>
  <c r="R229" i="115"/>
  <c r="AD229" i="115"/>
  <c r="X229" i="115"/>
  <c r="AG229" i="115" s="1"/>
  <c r="G229" i="115" s="1"/>
  <c r="AC229" i="115"/>
  <c r="F230" i="115" l="1"/>
  <c r="H229" i="115"/>
  <c r="O228" i="115"/>
  <c r="Q228" i="115" s="1"/>
  <c r="AA230" i="115" l="1"/>
  <c r="AE230" i="115"/>
  <c r="AB230" i="115"/>
  <c r="R230" i="115"/>
  <c r="AC230" i="115"/>
  <c r="Y230" i="115"/>
  <c r="AF230" i="115"/>
  <c r="AD230" i="115"/>
  <c r="X230" i="115"/>
  <c r="AG230" i="115" s="1"/>
  <c r="G230" i="115" s="1"/>
  <c r="N229" i="115"/>
  <c r="M229" i="115"/>
  <c r="O229" i="115" s="1"/>
  <c r="Q229" i="115" s="1"/>
  <c r="F231" i="115" l="1"/>
  <c r="H230" i="115"/>
  <c r="M230" i="115" l="1"/>
  <c r="N230" i="115"/>
  <c r="AB231" i="115"/>
  <c r="Y231" i="115"/>
  <c r="R231" i="115"/>
  <c r="AA231" i="115"/>
  <c r="AE231" i="115"/>
  <c r="AD231" i="115"/>
  <c r="AC231" i="115"/>
  <c r="X231" i="115"/>
  <c r="AG231" i="115" s="1"/>
  <c r="G231" i="115" s="1"/>
  <c r="AF231" i="115"/>
  <c r="F232" i="115" l="1"/>
  <c r="H231" i="115"/>
  <c r="O230" i="115"/>
  <c r="Q230" i="115" s="1"/>
  <c r="M231" i="115" l="1"/>
  <c r="N231" i="115"/>
  <c r="AB232" i="115"/>
  <c r="AD232" i="115"/>
  <c r="AA232" i="115"/>
  <c r="X232" i="115"/>
  <c r="AG232" i="115" s="1"/>
  <c r="G232" i="115" s="1"/>
  <c r="R232" i="115"/>
  <c r="AF232" i="115"/>
  <c r="Y232" i="115"/>
  <c r="AE232" i="115"/>
  <c r="AC232" i="115"/>
  <c r="O231" i="115" l="1"/>
  <c r="Q231" i="115" s="1"/>
  <c r="H232" i="115"/>
  <c r="F233" i="115"/>
  <c r="R233" i="115" l="1"/>
  <c r="AB233" i="115"/>
  <c r="X233" i="115"/>
  <c r="AG233" i="115" s="1"/>
  <c r="G233" i="115" s="1"/>
  <c r="AF233" i="115"/>
  <c r="AA233" i="115"/>
  <c r="AE233" i="115"/>
  <c r="AC233" i="115"/>
  <c r="Y233" i="115"/>
  <c r="AD233" i="115"/>
  <c r="N232" i="115"/>
  <c r="M232" i="115"/>
  <c r="O232" i="115" l="1"/>
  <c r="Q232" i="115" s="1"/>
  <c r="H233" i="115"/>
  <c r="F234" i="115"/>
  <c r="AB234" i="115" l="1"/>
  <c r="AE234" i="115"/>
  <c r="AF234" i="115"/>
  <c r="X234" i="115"/>
  <c r="AG234" i="115" s="1"/>
  <c r="G234" i="115" s="1"/>
  <c r="AC234" i="115"/>
  <c r="Y234" i="115"/>
  <c r="AA234" i="115"/>
  <c r="AD234" i="115"/>
  <c r="R234" i="115"/>
  <c r="M233" i="115"/>
  <c r="N233" i="115"/>
  <c r="O233" i="115" l="1"/>
  <c r="Q233" i="115" s="1"/>
  <c r="F235" i="115"/>
  <c r="H234" i="115"/>
  <c r="M234" i="115" l="1"/>
  <c r="N234" i="115"/>
  <c r="AA235" i="115"/>
  <c r="AC235" i="115"/>
  <c r="AE235" i="115"/>
  <c r="AD235" i="115"/>
  <c r="R235" i="115"/>
  <c r="AB235" i="115"/>
  <c r="X235" i="115"/>
  <c r="AG235" i="115" s="1"/>
  <c r="G235" i="115" s="1"/>
  <c r="AF235" i="115"/>
  <c r="Y235" i="115"/>
  <c r="F236" i="115" l="1"/>
  <c r="H235" i="115"/>
  <c r="O234" i="115"/>
  <c r="Q234" i="115" s="1"/>
  <c r="AD236" i="115" l="1"/>
  <c r="AC236" i="115"/>
  <c r="AF236" i="115"/>
  <c r="Y236" i="115"/>
  <c r="AE236" i="115"/>
  <c r="AA236" i="115"/>
  <c r="AB236" i="115"/>
  <c r="R236" i="115"/>
  <c r="X236" i="115"/>
  <c r="AG236" i="115" s="1"/>
  <c r="G236" i="115" s="1"/>
  <c r="M235" i="115"/>
  <c r="N235" i="115"/>
  <c r="O235" i="115" l="1"/>
  <c r="Q235" i="115" s="1"/>
  <c r="H236" i="115"/>
  <c r="F237" i="115"/>
  <c r="AE237" i="115" l="1"/>
  <c r="Y237" i="115"/>
  <c r="X237" i="115"/>
  <c r="AG237" i="115" s="1"/>
  <c r="G237" i="115" s="1"/>
  <c r="AD237" i="115"/>
  <c r="AF237" i="115"/>
  <c r="AA237" i="115"/>
  <c r="R237" i="115"/>
  <c r="AC237" i="115"/>
  <c r="AB237" i="115"/>
  <c r="N236" i="115"/>
  <c r="M236" i="115"/>
  <c r="O236" i="115" s="1"/>
  <c r="Q236" i="115" s="1"/>
  <c r="F238" i="115" l="1"/>
  <c r="H237" i="115"/>
  <c r="N237" i="115" l="1"/>
  <c r="M237" i="115"/>
  <c r="O237" i="115" s="1"/>
  <c r="Q237" i="115" s="1"/>
  <c r="AD238" i="115"/>
  <c r="Y238" i="115"/>
  <c r="AF238" i="115"/>
  <c r="X238" i="115"/>
  <c r="AG238" i="115" s="1"/>
  <c r="G238" i="115" s="1"/>
  <c r="AE238" i="115"/>
  <c r="R238" i="115"/>
  <c r="AA238" i="115"/>
  <c r="AC238" i="115"/>
  <c r="AB238" i="115"/>
  <c r="H238" i="115" l="1"/>
  <c r="F239" i="115"/>
  <c r="AF239" i="115" l="1"/>
  <c r="AE239" i="115"/>
  <c r="AB239" i="115"/>
  <c r="AD239" i="115"/>
  <c r="Y239" i="115"/>
  <c r="R239" i="115"/>
  <c r="X239" i="115"/>
  <c r="AG239" i="115" s="1"/>
  <c r="G239" i="115" s="1"/>
  <c r="AA239" i="115"/>
  <c r="AC239" i="115"/>
  <c r="M238" i="115"/>
  <c r="N238" i="115"/>
  <c r="O238" i="115" l="1"/>
  <c r="Q238" i="115" s="1"/>
  <c r="H239" i="115"/>
  <c r="F240" i="115"/>
  <c r="R240" i="115" l="1"/>
  <c r="AB240" i="115"/>
  <c r="Y240" i="115"/>
  <c r="AA240" i="115"/>
  <c r="AE240" i="115"/>
  <c r="AF240" i="115"/>
  <c r="AD240" i="115"/>
  <c r="X240" i="115"/>
  <c r="AG240" i="115" s="1"/>
  <c r="G240" i="115" s="1"/>
  <c r="AC240" i="115"/>
  <c r="N239" i="115"/>
  <c r="M239" i="115"/>
  <c r="O239" i="115" l="1"/>
  <c r="Q239" i="115" s="1"/>
  <c r="F241" i="115"/>
  <c r="H240" i="115"/>
  <c r="N240" i="115" l="1"/>
  <c r="M240" i="115"/>
  <c r="O240" i="115" s="1"/>
  <c r="Q240" i="115" s="1"/>
  <c r="AE241" i="115"/>
  <c r="AA241" i="115"/>
  <c r="AB241" i="115"/>
  <c r="Y241" i="115"/>
  <c r="AF241" i="115"/>
  <c r="R241" i="115"/>
  <c r="AC241" i="115"/>
  <c r="X241" i="115"/>
  <c r="AG241" i="115" s="1"/>
  <c r="G241" i="115" s="1"/>
  <c r="AD241" i="115"/>
  <c r="H241" i="115" l="1"/>
  <c r="F242" i="115"/>
  <c r="AC242" i="115" l="1"/>
  <c r="AF242" i="115"/>
  <c r="AE242" i="115"/>
  <c r="R242" i="115"/>
  <c r="X242" i="115"/>
  <c r="AG242" i="115" s="1"/>
  <c r="G242" i="115" s="1"/>
  <c r="AA242" i="115"/>
  <c r="AB242" i="115"/>
  <c r="Y242" i="115"/>
  <c r="AD242" i="115"/>
  <c r="M241" i="115"/>
  <c r="N241" i="115"/>
  <c r="F243" i="115" l="1"/>
  <c r="H242" i="115"/>
  <c r="O241" i="115"/>
  <c r="Q241" i="115" s="1"/>
  <c r="M242" i="115" l="1"/>
  <c r="O242" i="115" s="1"/>
  <c r="Q242" i="115" s="1"/>
  <c r="N242" i="115"/>
  <c r="AC243" i="115"/>
  <c r="AF243" i="115"/>
  <c r="AB243" i="115"/>
  <c r="AA243" i="115"/>
  <c r="R243" i="115"/>
  <c r="AE243" i="115"/>
  <c r="AD243" i="115"/>
  <c r="Y243" i="115"/>
  <c r="X243" i="115"/>
  <c r="AG243" i="115" s="1"/>
  <c r="G243" i="115" s="1"/>
  <c r="H243" i="115" l="1"/>
  <c r="F244" i="115"/>
  <c r="AA244" i="115" l="1"/>
  <c r="AC244" i="115"/>
  <c r="AB244" i="115"/>
  <c r="Y244" i="115"/>
  <c r="R244" i="115"/>
  <c r="AF244" i="115"/>
  <c r="X244" i="115"/>
  <c r="AG244" i="115" s="1"/>
  <c r="G244" i="115" s="1"/>
  <c r="AD244" i="115"/>
  <c r="AE244" i="115"/>
  <c r="M243" i="115"/>
  <c r="N243" i="115"/>
  <c r="F245" i="115" l="1"/>
  <c r="H244" i="115"/>
  <c r="O243" i="115"/>
  <c r="Q243" i="115" s="1"/>
  <c r="N244" i="115" l="1"/>
  <c r="M244" i="115"/>
  <c r="R245" i="115"/>
  <c r="AE245" i="115"/>
  <c r="AF245" i="115"/>
  <c r="Y245" i="115"/>
  <c r="AB245" i="115"/>
  <c r="X245" i="115"/>
  <c r="AG245" i="115" s="1"/>
  <c r="G245" i="115" s="1"/>
  <c r="AA245" i="115"/>
  <c r="AC245" i="115"/>
  <c r="AD245" i="115"/>
  <c r="O244" i="115" l="1"/>
  <c r="Q244" i="115" s="1"/>
  <c r="F246" i="115"/>
  <c r="H245" i="115"/>
  <c r="M245" i="115" l="1"/>
  <c r="N245" i="115"/>
  <c r="AC246" i="115"/>
  <c r="R246" i="115"/>
  <c r="AE246" i="115"/>
  <c r="AB246" i="115"/>
  <c r="AD246" i="115"/>
  <c r="X246" i="115"/>
  <c r="AG246" i="115" s="1"/>
  <c r="G246" i="115" s="1"/>
  <c r="AA246" i="115"/>
  <c r="AF246" i="115"/>
  <c r="Y246" i="115"/>
  <c r="O245" i="115" l="1"/>
  <c r="Q245" i="115" s="1"/>
  <c r="F247" i="115"/>
  <c r="H246" i="115"/>
  <c r="Y247" i="115" l="1"/>
  <c r="AD247" i="115"/>
  <c r="AC247" i="115"/>
  <c r="X247" i="115"/>
  <c r="AG247" i="115" s="1"/>
  <c r="G247" i="115" s="1"/>
  <c r="AF247" i="115"/>
  <c r="AA247" i="115"/>
  <c r="AB247" i="115"/>
  <c r="AE247" i="115"/>
  <c r="R247" i="115"/>
  <c r="N246" i="115"/>
  <c r="M246" i="115"/>
  <c r="O246" i="115" s="1"/>
  <c r="Q246" i="115" s="1"/>
  <c r="I125" i="115"/>
  <c r="M125" i="115" s="1"/>
  <c r="O125" i="115" s="1"/>
  <c r="Q125" i="115" s="1"/>
  <c r="I114" i="115"/>
  <c r="M114" i="115" s="1"/>
  <c r="O114" i="115" s="1"/>
  <c r="Q114" i="115" s="1"/>
  <c r="I111" i="115"/>
  <c r="M111" i="115" s="1"/>
  <c r="O111" i="115" s="1"/>
  <c r="Q111" i="115" s="1"/>
  <c r="I127" i="115"/>
  <c r="M127" i="115" s="1"/>
  <c r="O127" i="115" s="1"/>
  <c r="Q127" i="115" s="1"/>
  <c r="I126" i="115"/>
  <c r="M126" i="115" s="1"/>
  <c r="O126" i="115" s="1"/>
  <c r="Q126" i="115" s="1"/>
  <c r="I129" i="115"/>
  <c r="M129" i="115" s="1"/>
  <c r="O129" i="115" s="1"/>
  <c r="Q129" i="115" s="1"/>
  <c r="I117" i="115"/>
  <c r="M117" i="115" s="1"/>
  <c r="O117" i="115" s="1"/>
  <c r="Q117" i="115" s="1"/>
  <c r="I121" i="115"/>
  <c r="M121" i="115" s="1"/>
  <c r="O121" i="115" s="1"/>
  <c r="Q121" i="115" s="1"/>
  <c r="I115" i="115"/>
  <c r="M115" i="115" s="1"/>
  <c r="O115" i="115" s="1"/>
  <c r="Q115" i="115" s="1"/>
  <c r="I120" i="115"/>
  <c r="M120" i="115" s="1"/>
  <c r="O120" i="115" s="1"/>
  <c r="Q120" i="115" s="1"/>
  <c r="I112" i="115"/>
  <c r="M112" i="115" s="1"/>
  <c r="O112" i="115" s="1"/>
  <c r="Q112" i="115" s="1"/>
  <c r="I128" i="115"/>
  <c r="M128" i="115" s="1"/>
  <c r="O128" i="115" s="1"/>
  <c r="Q128" i="115" s="1"/>
  <c r="I118" i="115"/>
  <c r="M118" i="115" s="1"/>
  <c r="O118" i="115" s="1"/>
  <c r="Q118" i="115" s="1"/>
  <c r="I123" i="115"/>
  <c r="M123" i="115" s="1"/>
  <c r="O123" i="115" s="1"/>
  <c r="Q123" i="115" s="1"/>
  <c r="I130" i="115"/>
  <c r="M130" i="115" s="1"/>
  <c r="O130" i="115" s="1"/>
  <c r="Q130" i="115" s="1"/>
  <c r="I113" i="115"/>
  <c r="M113" i="115" s="1"/>
  <c r="O113" i="115" s="1"/>
  <c r="Q113" i="115" s="1"/>
  <c r="I122" i="115"/>
  <c r="M122" i="115" s="1"/>
  <c r="O122" i="115" s="1"/>
  <c r="Q122" i="115" s="1"/>
  <c r="I119" i="115"/>
  <c r="M119" i="115" s="1"/>
  <c r="O119" i="115" s="1"/>
  <c r="Q119" i="115" s="1"/>
  <c r="I124" i="115"/>
  <c r="M124" i="115" s="1"/>
  <c r="O124" i="115" s="1"/>
  <c r="Q124" i="115" s="1"/>
  <c r="I116" i="115"/>
  <c r="M116" i="115" s="1"/>
  <c r="O116" i="115" s="1"/>
  <c r="Q116" i="115" s="1"/>
  <c r="H247" i="115" l="1"/>
  <c r="F248" i="115"/>
  <c r="R248" i="115" l="1"/>
  <c r="X248" i="115"/>
  <c r="AG248" i="115" s="1"/>
  <c r="G248" i="115" s="1"/>
  <c r="AF248" i="115"/>
  <c r="Y248" i="115"/>
  <c r="AC248" i="115"/>
  <c r="AA248" i="115"/>
  <c r="AE248" i="115"/>
  <c r="AB248" i="115"/>
  <c r="AD248" i="115"/>
  <c r="M247" i="115"/>
  <c r="N247" i="115"/>
  <c r="O247" i="115" l="1"/>
  <c r="Q247" i="115" s="1"/>
  <c r="H248" i="115"/>
  <c r="F249" i="115"/>
  <c r="AF249" i="115" l="1"/>
  <c r="AE249" i="115"/>
  <c r="AA249" i="115"/>
  <c r="AD249" i="115"/>
  <c r="R249" i="115"/>
  <c r="X249" i="115"/>
  <c r="AG249" i="115" s="1"/>
  <c r="G249" i="115" s="1"/>
  <c r="AC249" i="115"/>
  <c r="Y249" i="115"/>
  <c r="AB249" i="115"/>
  <c r="N248" i="115"/>
  <c r="M248" i="115"/>
  <c r="O248" i="115" s="1"/>
  <c r="Q248" i="115" s="1"/>
  <c r="H249" i="115" l="1"/>
  <c r="F250" i="115"/>
  <c r="Y250" i="115" l="1"/>
  <c r="R250" i="115"/>
  <c r="AF250" i="115"/>
  <c r="AD250" i="115"/>
  <c r="AE250" i="115"/>
  <c r="AA250" i="115"/>
  <c r="AB250" i="115"/>
  <c r="AC250" i="115"/>
  <c r="X250" i="115"/>
  <c r="AG250" i="115" s="1"/>
  <c r="G250" i="115" s="1"/>
  <c r="M249" i="115"/>
  <c r="N249" i="115"/>
  <c r="O249" i="115" l="1"/>
  <c r="Q249" i="115" s="1"/>
  <c r="F251" i="115"/>
  <c r="H250" i="115"/>
  <c r="X254" i="115"/>
  <c r="AG254" i="115" s="1"/>
  <c r="G254" i="115" s="1"/>
  <c r="AD254" i="115"/>
  <c r="AF254" i="115"/>
  <c r="Y254" i="115"/>
  <c r="AA254" i="115"/>
  <c r="AE254" i="115"/>
  <c r="AB254" i="115"/>
  <c r="AC254" i="115"/>
  <c r="M250" i="115" l="1"/>
  <c r="O250" i="115" s="1"/>
  <c r="Q250" i="115" s="1"/>
  <c r="N250" i="115"/>
  <c r="AC251" i="115"/>
  <c r="AF251" i="115"/>
  <c r="AB251" i="115"/>
  <c r="AE251" i="115"/>
  <c r="AA251" i="115"/>
  <c r="X251" i="115"/>
  <c r="AG251" i="115" s="1"/>
  <c r="G251" i="115" s="1"/>
  <c r="Y251" i="115"/>
  <c r="R251" i="115"/>
  <c r="AD251" i="115"/>
  <c r="F255" i="115"/>
  <c r="H251" i="115" l="1"/>
  <c r="F252" i="115"/>
  <c r="R255" i="115"/>
  <c r="AA255" i="115"/>
  <c r="X255" i="115"/>
  <c r="AG255" i="115" s="1"/>
  <c r="G255" i="115" s="1"/>
  <c r="Y255" i="115"/>
  <c r="AE255" i="115"/>
  <c r="AC255" i="115"/>
  <c r="AF255" i="115"/>
  <c r="AB255" i="115"/>
  <c r="AD255" i="115"/>
  <c r="AF252" i="115" l="1"/>
  <c r="AA252" i="115"/>
  <c r="AD252" i="115"/>
  <c r="AC252" i="115"/>
  <c r="X252" i="115"/>
  <c r="AG252" i="115" s="1"/>
  <c r="G252" i="115" s="1"/>
  <c r="AE252" i="115"/>
  <c r="AB252" i="115"/>
  <c r="R252" i="115"/>
  <c r="Y252" i="115"/>
  <c r="N251" i="115"/>
  <c r="M251" i="115"/>
  <c r="O251" i="115" s="1"/>
  <c r="Q251" i="115" s="1"/>
  <c r="H255" i="115"/>
  <c r="F256" i="115"/>
  <c r="F253" i="115" l="1"/>
  <c r="H252" i="115"/>
  <c r="N255" i="115"/>
  <c r="M255" i="115"/>
  <c r="R256" i="115"/>
  <c r="X256" i="115"/>
  <c r="AG256" i="115" s="1"/>
  <c r="G256" i="115" s="1"/>
  <c r="AF256" i="115"/>
  <c r="Y256" i="115"/>
  <c r="AB256" i="115"/>
  <c r="AC256" i="115"/>
  <c r="AE256" i="115"/>
  <c r="AD256" i="115"/>
  <c r="AA256" i="115"/>
  <c r="AF253" i="115" l="1"/>
  <c r="AD253" i="115"/>
  <c r="Y253" i="115"/>
  <c r="R253" i="115"/>
  <c r="AB253" i="115"/>
  <c r="AC253" i="115"/>
  <c r="AE253" i="115"/>
  <c r="AA253" i="115"/>
  <c r="X253" i="115"/>
  <c r="AG253" i="115" s="1"/>
  <c r="G253" i="115" s="1"/>
  <c r="M252" i="115"/>
  <c r="N252" i="115"/>
  <c r="O255" i="115"/>
  <c r="F257" i="115"/>
  <c r="H256" i="115"/>
  <c r="H253" i="115" l="1"/>
  <c r="F254" i="115"/>
  <c r="O252" i="115"/>
  <c r="Q252" i="115" s="1"/>
  <c r="Q255" i="115"/>
  <c r="M256" i="115"/>
  <c r="N256" i="115"/>
  <c r="R257" i="115"/>
  <c r="AD257" i="115"/>
  <c r="X257" i="115"/>
  <c r="AG257" i="115" s="1"/>
  <c r="G257" i="115" s="1"/>
  <c r="AB257" i="115"/>
  <c r="AE257" i="115"/>
  <c r="Y257" i="115"/>
  <c r="AA257" i="115"/>
  <c r="AF257" i="115"/>
  <c r="AC257" i="115"/>
  <c r="M253" i="115" l="1"/>
  <c r="N253" i="115"/>
  <c r="R254" i="115"/>
  <c r="H254" i="115"/>
  <c r="O256" i="115"/>
  <c r="Q256" i="115" s="1"/>
  <c r="H257" i="115"/>
  <c r="F258" i="115"/>
  <c r="M254" i="115" l="1"/>
  <c r="O254" i="115" s="1"/>
  <c r="Q254" i="115" s="1"/>
  <c r="N254" i="115"/>
  <c r="O253" i="115"/>
  <c r="Q253" i="115" s="1"/>
  <c r="R258" i="115"/>
  <c r="AB258" i="115"/>
  <c r="AF258" i="115"/>
  <c r="AC258" i="115"/>
  <c r="AA258" i="115"/>
  <c r="Y258" i="115"/>
  <c r="AE258" i="115"/>
  <c r="AD258" i="115"/>
  <c r="X258" i="115"/>
  <c r="AG258" i="115" s="1"/>
  <c r="G258" i="115" s="1"/>
  <c r="N257" i="115"/>
  <c r="M257" i="115"/>
  <c r="O257" i="115" s="1"/>
  <c r="Q257" i="115" s="1"/>
  <c r="F259" i="115" l="1"/>
  <c r="H258" i="115"/>
  <c r="N258" i="115" l="1"/>
  <c r="M258" i="115"/>
  <c r="R259" i="115"/>
  <c r="AA259" i="115"/>
  <c r="AB259" i="115"/>
  <c r="AE259" i="115"/>
  <c r="AD259" i="115"/>
  <c r="AF259" i="115"/>
  <c r="Y259" i="115"/>
  <c r="AC259" i="115"/>
  <c r="X259" i="115"/>
  <c r="AG259" i="115" s="1"/>
  <c r="G259" i="115" s="1"/>
  <c r="O258" i="115" l="1"/>
  <c r="Q258" i="115" s="1"/>
  <c r="H259" i="115"/>
  <c r="F260" i="115"/>
  <c r="R260" i="115" l="1"/>
  <c r="Y260" i="115"/>
  <c r="AB260" i="115"/>
  <c r="X260" i="115"/>
  <c r="AG260" i="115" s="1"/>
  <c r="G260" i="115" s="1"/>
  <c r="AC260" i="115"/>
  <c r="AF260" i="115"/>
  <c r="AA260" i="115"/>
  <c r="AE260" i="115"/>
  <c r="AD260" i="115"/>
  <c r="N259" i="115"/>
  <c r="M259" i="115"/>
  <c r="O259" i="115" l="1"/>
  <c r="Q259" i="115" s="1"/>
  <c r="H260" i="115"/>
  <c r="F261" i="115"/>
  <c r="AF261" i="115" l="1"/>
  <c r="AB261" i="115"/>
  <c r="AE261" i="115"/>
  <c r="AC261" i="115"/>
  <c r="AD261" i="115"/>
  <c r="X261" i="115"/>
  <c r="AG261" i="115" s="1"/>
  <c r="G261" i="115" s="1"/>
  <c r="Y261" i="115"/>
  <c r="AA261" i="115"/>
  <c r="N260" i="115"/>
  <c r="M260" i="115"/>
  <c r="R261" i="115"/>
  <c r="H261" i="115"/>
  <c r="O260" i="115" l="1"/>
  <c r="Q260" i="115" s="1"/>
  <c r="F262" i="115"/>
  <c r="N261" i="115"/>
  <c r="M261" i="115"/>
  <c r="R262" i="115" l="1"/>
  <c r="AE262" i="115"/>
  <c r="AB262" i="115"/>
  <c r="AD262" i="115"/>
  <c r="AC262" i="115"/>
  <c r="AF262" i="115"/>
  <c r="AA262" i="115"/>
  <c r="Y262" i="115"/>
  <c r="X262" i="115"/>
  <c r="AG262" i="115" s="1"/>
  <c r="G262" i="115" s="1"/>
  <c r="O261" i="115"/>
  <c r="H262" i="115" l="1"/>
  <c r="F263" i="115"/>
  <c r="Q261" i="115"/>
  <c r="R263" i="115" l="1"/>
  <c r="AD263" i="115"/>
  <c r="Y263" i="115"/>
  <c r="AC263" i="115"/>
  <c r="AF263" i="115"/>
  <c r="X263" i="115"/>
  <c r="AG263" i="115" s="1"/>
  <c r="G263" i="115" s="1"/>
  <c r="AA263" i="115"/>
  <c r="AE263" i="115"/>
  <c r="AB263" i="115"/>
  <c r="M262" i="115"/>
  <c r="N262" i="115"/>
  <c r="O262" i="115" l="1"/>
  <c r="F264" i="115"/>
  <c r="H263" i="115"/>
  <c r="R264" i="115" l="1"/>
  <c r="AD264" i="115"/>
  <c r="AF264" i="115"/>
  <c r="AE264" i="115"/>
  <c r="AC264" i="115"/>
  <c r="Y264" i="115"/>
  <c r="AB264" i="115"/>
  <c r="AA264" i="115"/>
  <c r="X264" i="115"/>
  <c r="AG264" i="115" s="1"/>
  <c r="G264" i="115" s="1"/>
  <c r="M263" i="115"/>
  <c r="N263" i="115"/>
  <c r="Q262" i="115"/>
  <c r="O263" i="115" l="1"/>
  <c r="H264" i="115"/>
  <c r="F265" i="115"/>
  <c r="Q263" i="115" l="1"/>
  <c r="R265" i="115"/>
  <c r="AC265" i="115"/>
  <c r="AD265" i="115"/>
  <c r="AA265" i="115"/>
  <c r="AF265" i="115"/>
  <c r="AB265" i="115"/>
  <c r="AE265" i="115"/>
  <c r="Y265" i="115"/>
  <c r="X265" i="115"/>
  <c r="AG265" i="115" s="1"/>
  <c r="G265" i="115" s="1"/>
  <c r="M264" i="115"/>
  <c r="N264" i="115"/>
  <c r="H265" i="115" l="1"/>
  <c r="F266" i="115"/>
  <c r="O264" i="115"/>
  <c r="Q264" i="115" l="1"/>
  <c r="R266" i="115"/>
  <c r="AF266" i="115"/>
  <c r="AA266" i="115"/>
  <c r="AB266" i="115"/>
  <c r="Y266" i="115"/>
  <c r="X266" i="115"/>
  <c r="AG266" i="115" s="1"/>
  <c r="G266" i="115" s="1"/>
  <c r="AD266" i="115"/>
  <c r="AE266" i="115"/>
  <c r="AC266" i="115"/>
  <c r="N265" i="115"/>
  <c r="M265" i="115"/>
  <c r="H266" i="115" l="1"/>
  <c r="F267" i="115"/>
  <c r="O265" i="115"/>
  <c r="Q265" i="115" l="1"/>
  <c r="R267" i="115"/>
  <c r="AE267" i="115"/>
  <c r="AB267" i="115"/>
  <c r="AA267" i="115"/>
  <c r="AC267" i="115"/>
  <c r="Y267" i="115"/>
  <c r="AD267" i="115"/>
  <c r="X267" i="115"/>
  <c r="AG267" i="115" s="1"/>
  <c r="G267" i="115" s="1"/>
  <c r="AF267" i="115"/>
  <c r="N266" i="115"/>
  <c r="M266" i="115"/>
  <c r="H267" i="115" l="1"/>
  <c r="F268" i="115"/>
  <c r="O266" i="115"/>
  <c r="Q266" i="115" l="1"/>
  <c r="R268" i="115"/>
  <c r="AA268" i="115"/>
  <c r="X268" i="115"/>
  <c r="AG268" i="115" s="1"/>
  <c r="G268" i="115" s="1"/>
  <c r="AF268" i="115"/>
  <c r="Y268" i="115"/>
  <c r="AC268" i="115"/>
  <c r="AB268" i="115"/>
  <c r="AD268" i="115"/>
  <c r="AE268" i="115"/>
  <c r="M267" i="115"/>
  <c r="N267" i="115"/>
  <c r="O267" i="115" l="1"/>
  <c r="Q267" i="115" s="1"/>
  <c r="F269" i="115"/>
  <c r="H268" i="115"/>
  <c r="N268" i="115" l="1"/>
  <c r="M268" i="115"/>
  <c r="O268" i="115" s="1"/>
  <c r="Q268" i="115" s="1"/>
  <c r="R269" i="115"/>
  <c r="AA269" i="115"/>
  <c r="AB269" i="115"/>
  <c r="X269" i="115"/>
  <c r="AG269" i="115" s="1"/>
  <c r="G269" i="115" s="1"/>
  <c r="AC269" i="115"/>
  <c r="Y269" i="115"/>
  <c r="AE269" i="115"/>
  <c r="AD269" i="115"/>
  <c r="AF269" i="115"/>
  <c r="H269" i="115" l="1"/>
  <c r="F270" i="115"/>
  <c r="R270" i="115" l="1"/>
  <c r="AD270" i="115"/>
  <c r="AA270" i="115"/>
  <c r="AE270" i="115"/>
  <c r="AB270" i="115"/>
  <c r="AF270" i="115"/>
  <c r="AC270" i="115"/>
  <c r="Y270" i="115"/>
  <c r="X270" i="115"/>
  <c r="AG270" i="115" s="1"/>
  <c r="G270" i="115" s="1"/>
  <c r="M269" i="115"/>
  <c r="O269" i="115" s="1"/>
  <c r="Q269" i="115" s="1"/>
  <c r="N269" i="115"/>
  <c r="H270" i="115" l="1"/>
  <c r="F271" i="115"/>
  <c r="R271" i="115" l="1"/>
  <c r="Y271" i="115"/>
  <c r="AF271" i="115"/>
  <c r="X271" i="115"/>
  <c r="AG271" i="115" s="1"/>
  <c r="G271" i="115" s="1"/>
  <c r="AC271" i="115"/>
  <c r="AE271" i="115"/>
  <c r="AB271" i="115"/>
  <c r="AD271" i="115"/>
  <c r="AA271" i="115"/>
  <c r="N270" i="115"/>
  <c r="M270" i="115"/>
  <c r="O270" i="115" s="1"/>
  <c r="Q270" i="115" s="1"/>
  <c r="H271" i="115" l="1"/>
  <c r="F272" i="115"/>
  <c r="R272" i="115" l="1"/>
  <c r="AC272" i="115"/>
  <c r="AE272" i="115"/>
  <c r="AB272" i="115"/>
  <c r="AF272" i="115"/>
  <c r="X272" i="115"/>
  <c r="AG272" i="115" s="1"/>
  <c r="G272" i="115" s="1"/>
  <c r="Y272" i="115"/>
  <c r="AD272" i="115"/>
  <c r="AA272" i="115"/>
  <c r="N271" i="115"/>
  <c r="M271" i="115"/>
  <c r="O271" i="115" s="1"/>
  <c r="Q271" i="115" s="1"/>
  <c r="H272" i="115" l="1"/>
  <c r="F273" i="115"/>
  <c r="M272" i="115" l="1"/>
  <c r="N272" i="115"/>
  <c r="R273" i="115"/>
  <c r="H273" i="115"/>
  <c r="M273" i="115" l="1"/>
  <c r="N273" i="115"/>
  <c r="N5" i="115" s="1"/>
  <c r="O272" i="115"/>
  <c r="Q272" i="115" s="1"/>
  <c r="O273" i="115" l="1"/>
  <c r="Q273" i="115" l="1"/>
  <c r="C31" i="133" l="1"/>
  <c r="C32" i="133"/>
  <c r="C30" i="133"/>
  <c r="H87" i="135" l="1"/>
  <c r="I67" i="135"/>
  <c r="J67" i="135" l="1"/>
  <c r="I69" i="135"/>
  <c r="J69" i="135" s="1"/>
  <c r="I70" i="135" l="1"/>
  <c r="I71" i="135" s="1"/>
  <c r="J71" i="135" l="1"/>
  <c r="I72" i="135"/>
  <c r="J72" i="135" s="1"/>
  <c r="J70" i="135"/>
  <c r="I73" i="135" l="1"/>
  <c r="J73" i="135" s="1"/>
  <c r="I74" i="135" l="1"/>
  <c r="J74" i="135" l="1"/>
  <c r="I75" i="135"/>
  <c r="J75" i="135" s="1"/>
  <c r="I76" i="135" l="1"/>
  <c r="I77" i="135" l="1"/>
  <c r="J77" i="135" s="1"/>
  <c r="J76" i="135"/>
  <c r="I78" i="135" l="1"/>
  <c r="J78" i="135" s="1"/>
  <c r="I79" i="135" l="1"/>
  <c r="J79" i="135" s="1"/>
  <c r="I80" i="135" l="1"/>
  <c r="J80" i="135" s="1"/>
  <c r="I81" i="135" l="1"/>
  <c r="J81" i="135" s="1"/>
  <c r="I82" i="135" l="1"/>
  <c r="J82" i="135" s="1"/>
  <c r="I83" i="135" l="1"/>
  <c r="J83" i="135" s="1"/>
  <c r="I84" i="135" l="1"/>
  <c r="J84" i="135" s="1"/>
  <c r="I85" i="135" l="1"/>
  <c r="J85" i="135" s="1"/>
  <c r="I86" i="135" l="1"/>
  <c r="I89" i="135" s="1"/>
  <c r="I87" i="135" l="1"/>
  <c r="I90" i="135"/>
  <c r="J86" i="135"/>
  <c r="J87" i="135" s="1"/>
  <c r="J88" i="135" s="1"/>
  <c r="I57" i="135" l="1"/>
  <c r="C60" i="135" s="1"/>
  <c r="D54" i="135" s="1"/>
  <c r="F55" i="135" l="1"/>
  <c r="E56" i="135"/>
  <c r="F56" i="135"/>
  <c r="F53" i="135"/>
  <c r="D56" i="135"/>
  <c r="E55" i="135"/>
  <c r="E54" i="135"/>
  <c r="E57" i="135"/>
  <c r="E53" i="135"/>
  <c r="D55" i="135"/>
  <c r="F54" i="135"/>
  <c r="D53" i="135"/>
  <c r="F57" i="135"/>
  <c r="D57" i="135"/>
  <c r="C61" i="135" l="1"/>
  <c r="J13" i="135"/>
  <c r="J16" i="135" s="1"/>
  <c r="C20" i="137" l="1"/>
  <c r="C20" i="115"/>
  <c r="C20" i="133"/>
  <c r="C20" i="138"/>
  <c r="I99" i="115" l="1"/>
  <c r="M99" i="115" s="1"/>
  <c r="O99" i="115" s="1"/>
  <c r="Q99" i="115" s="1"/>
  <c r="I101" i="115"/>
  <c r="M101" i="115" s="1"/>
  <c r="O101" i="115" s="1"/>
  <c r="Q101" i="115" s="1"/>
  <c r="I106" i="115"/>
  <c r="M106" i="115" s="1"/>
  <c r="O106" i="115" s="1"/>
  <c r="Q106" i="115" s="1"/>
  <c r="I100" i="115"/>
  <c r="M100" i="115" s="1"/>
  <c r="O100" i="115" s="1"/>
  <c r="Q100" i="115" s="1"/>
  <c r="I102" i="115"/>
  <c r="M102" i="115" s="1"/>
  <c r="O102" i="115" s="1"/>
  <c r="Q102" i="115" s="1"/>
  <c r="I104" i="115"/>
  <c r="M104" i="115" s="1"/>
  <c r="O104" i="115" s="1"/>
  <c r="Q104" i="115" s="1"/>
  <c r="I107" i="115"/>
  <c r="M107" i="115" s="1"/>
  <c r="O107" i="115" s="1"/>
  <c r="Q107" i="115" s="1"/>
  <c r="I109" i="115"/>
  <c r="M109" i="115" s="1"/>
  <c r="O109" i="115" s="1"/>
  <c r="Q109" i="115" s="1"/>
  <c r="I103" i="115"/>
  <c r="M103" i="115" s="1"/>
  <c r="O103" i="115" s="1"/>
  <c r="Q103" i="115" s="1"/>
  <c r="I110" i="115"/>
  <c r="M110" i="115" s="1"/>
  <c r="O110" i="115" s="1"/>
  <c r="Q110" i="115" s="1"/>
  <c r="I108" i="115"/>
  <c r="M108" i="115" s="1"/>
  <c r="O108" i="115" s="1"/>
  <c r="Q108" i="115" s="1"/>
  <c r="I105" i="115"/>
  <c r="M105" i="115" s="1"/>
  <c r="O105" i="115" s="1"/>
  <c r="Q105" i="115" s="1"/>
  <c r="C22" i="139"/>
  <c r="C22" i="129"/>
  <c r="C22" i="140"/>
  <c r="C22" i="128"/>
  <c r="C21" i="138"/>
  <c r="C21" i="133"/>
  <c r="I6" i="115"/>
  <c r="M6" i="115" s="1"/>
  <c r="I60" i="115"/>
  <c r="M60" i="115" s="1"/>
  <c r="O60" i="115" s="1"/>
  <c r="Q60" i="115" s="1"/>
  <c r="I48" i="115"/>
  <c r="M48" i="115" s="1"/>
  <c r="O48" i="115" s="1"/>
  <c r="Q48" i="115" s="1"/>
  <c r="I83" i="115"/>
  <c r="M83" i="115" s="1"/>
  <c r="O83" i="115" s="1"/>
  <c r="Q83" i="115" s="1"/>
  <c r="I34" i="115"/>
  <c r="M34" i="115" s="1"/>
  <c r="O34" i="115" s="1"/>
  <c r="Q34" i="115" s="1"/>
  <c r="I82" i="115"/>
  <c r="M82" i="115" s="1"/>
  <c r="O82" i="115" s="1"/>
  <c r="Q82" i="115" s="1"/>
  <c r="I56" i="115"/>
  <c r="M56" i="115" s="1"/>
  <c r="O56" i="115" s="1"/>
  <c r="Q56" i="115" s="1"/>
  <c r="I58" i="115"/>
  <c r="M58" i="115" s="1"/>
  <c r="O58" i="115" s="1"/>
  <c r="Q58" i="115" s="1"/>
  <c r="I46" i="115"/>
  <c r="M46" i="115" s="1"/>
  <c r="O46" i="115" s="1"/>
  <c r="Q46" i="115" s="1"/>
  <c r="I69" i="115"/>
  <c r="M69" i="115" s="1"/>
  <c r="O69" i="115" s="1"/>
  <c r="Q69" i="115" s="1"/>
  <c r="I17" i="115"/>
  <c r="M17" i="115" s="1"/>
  <c r="O17" i="115" s="1"/>
  <c r="Q17" i="115" s="1"/>
  <c r="I68" i="115"/>
  <c r="M68" i="115" s="1"/>
  <c r="O68" i="115" s="1"/>
  <c r="Q68" i="115" s="1"/>
  <c r="I65" i="115"/>
  <c r="M65" i="115" s="1"/>
  <c r="O65" i="115" s="1"/>
  <c r="Q65" i="115" s="1"/>
  <c r="I72" i="115"/>
  <c r="M72" i="115" s="1"/>
  <c r="O72" i="115" s="1"/>
  <c r="Q72" i="115" s="1"/>
  <c r="I21" i="115"/>
  <c r="M21" i="115" s="1"/>
  <c r="O21" i="115" s="1"/>
  <c r="Q21" i="115" s="1"/>
  <c r="I24" i="115"/>
  <c r="M24" i="115" s="1"/>
  <c r="O24" i="115" s="1"/>
  <c r="Q24" i="115" s="1"/>
  <c r="I74" i="115"/>
  <c r="M74" i="115" s="1"/>
  <c r="O74" i="115" s="1"/>
  <c r="Q74" i="115" s="1"/>
  <c r="I43" i="115"/>
  <c r="M43" i="115" s="1"/>
  <c r="O43" i="115" s="1"/>
  <c r="Q43" i="115" s="1"/>
  <c r="I73" i="115"/>
  <c r="M73" i="115" s="1"/>
  <c r="O73" i="115" s="1"/>
  <c r="Q73" i="115" s="1"/>
  <c r="I51" i="115"/>
  <c r="M51" i="115" s="1"/>
  <c r="O51" i="115" s="1"/>
  <c r="Q51" i="115" s="1"/>
  <c r="I13" i="115"/>
  <c r="M13" i="115" s="1"/>
  <c r="O13" i="115" s="1"/>
  <c r="Q13" i="115" s="1"/>
  <c r="I23" i="115"/>
  <c r="M23" i="115" s="1"/>
  <c r="O23" i="115" s="1"/>
  <c r="Q23" i="115" s="1"/>
  <c r="I57" i="115"/>
  <c r="M57" i="115" s="1"/>
  <c r="O57" i="115" s="1"/>
  <c r="Q57" i="115" s="1"/>
  <c r="I15" i="115"/>
  <c r="M15" i="115" s="1"/>
  <c r="O15" i="115" s="1"/>
  <c r="Q15" i="115" s="1"/>
  <c r="I33" i="115"/>
  <c r="M33" i="115" s="1"/>
  <c r="O33" i="115" s="1"/>
  <c r="Q33" i="115" s="1"/>
  <c r="I28" i="115"/>
  <c r="M28" i="115" s="1"/>
  <c r="O28" i="115" s="1"/>
  <c r="Q28" i="115" s="1"/>
  <c r="I87" i="115"/>
  <c r="M87" i="115" s="1"/>
  <c r="O87" i="115" s="1"/>
  <c r="Q87" i="115" s="1"/>
  <c r="I97" i="115"/>
  <c r="M97" i="115" s="1"/>
  <c r="O97" i="115" s="1"/>
  <c r="Q97" i="115" s="1"/>
  <c r="I66" i="115"/>
  <c r="M66" i="115" s="1"/>
  <c r="O66" i="115" s="1"/>
  <c r="Q66" i="115" s="1"/>
  <c r="I31" i="115"/>
  <c r="M31" i="115" s="1"/>
  <c r="O31" i="115" s="1"/>
  <c r="Q31" i="115" s="1"/>
  <c r="I96" i="115"/>
  <c r="M96" i="115" s="1"/>
  <c r="O96" i="115" s="1"/>
  <c r="Q96" i="115" s="1"/>
  <c r="I61" i="115"/>
  <c r="M61" i="115" s="1"/>
  <c r="O61" i="115" s="1"/>
  <c r="Q61" i="115" s="1"/>
  <c r="I8" i="115"/>
  <c r="M8" i="115" s="1"/>
  <c r="O8" i="115" s="1"/>
  <c r="Q8" i="115" s="1"/>
  <c r="I59" i="115"/>
  <c r="M59" i="115" s="1"/>
  <c r="O59" i="115" s="1"/>
  <c r="Q59" i="115" s="1"/>
  <c r="I41" i="115"/>
  <c r="M41" i="115" s="1"/>
  <c r="O41" i="115" s="1"/>
  <c r="Q41" i="115" s="1"/>
  <c r="I29" i="115"/>
  <c r="M29" i="115" s="1"/>
  <c r="O29" i="115" s="1"/>
  <c r="Q29" i="115" s="1"/>
  <c r="I80" i="115"/>
  <c r="M80" i="115" s="1"/>
  <c r="O80" i="115" s="1"/>
  <c r="Q80" i="115" s="1"/>
  <c r="I9" i="115"/>
  <c r="M9" i="115" s="1"/>
  <c r="O9" i="115" s="1"/>
  <c r="Q9" i="115" s="1"/>
  <c r="I88" i="115"/>
  <c r="M88" i="115" s="1"/>
  <c r="O88" i="115" s="1"/>
  <c r="Q88" i="115" s="1"/>
  <c r="I93" i="115"/>
  <c r="M93" i="115" s="1"/>
  <c r="O93" i="115" s="1"/>
  <c r="Q93" i="115" s="1"/>
  <c r="I37" i="115"/>
  <c r="M37" i="115" s="1"/>
  <c r="O37" i="115" s="1"/>
  <c r="Q37" i="115" s="1"/>
  <c r="I19" i="115"/>
  <c r="M19" i="115" s="1"/>
  <c r="O19" i="115" s="1"/>
  <c r="Q19" i="115" s="1"/>
  <c r="I20" i="115"/>
  <c r="M20" i="115" s="1"/>
  <c r="O20" i="115" s="1"/>
  <c r="Q20" i="115" s="1"/>
  <c r="I85" i="115"/>
  <c r="M85" i="115" s="1"/>
  <c r="O85" i="115" s="1"/>
  <c r="Q85" i="115" s="1"/>
  <c r="I10" i="115"/>
  <c r="M10" i="115" s="1"/>
  <c r="O10" i="115" s="1"/>
  <c r="Q10" i="115" s="1"/>
  <c r="I95" i="115"/>
  <c r="M95" i="115" s="1"/>
  <c r="O95" i="115" s="1"/>
  <c r="Q95" i="115" s="1"/>
  <c r="I55" i="115"/>
  <c r="M55" i="115" s="1"/>
  <c r="O55" i="115" s="1"/>
  <c r="Q55" i="115" s="1"/>
  <c r="I50" i="115"/>
  <c r="M50" i="115" s="1"/>
  <c r="O50" i="115" s="1"/>
  <c r="Q50" i="115" s="1"/>
  <c r="I7" i="115"/>
  <c r="M7" i="115" s="1"/>
  <c r="O7" i="115" s="1"/>
  <c r="Q7" i="115" s="1"/>
  <c r="I75" i="115"/>
  <c r="M75" i="115" s="1"/>
  <c r="O75" i="115" s="1"/>
  <c r="Q75" i="115" s="1"/>
  <c r="I25" i="115"/>
  <c r="M25" i="115" s="1"/>
  <c r="O25" i="115" s="1"/>
  <c r="Q25" i="115" s="1"/>
  <c r="I63" i="115"/>
  <c r="M63" i="115" s="1"/>
  <c r="O63" i="115" s="1"/>
  <c r="Q63" i="115" s="1"/>
  <c r="I12" i="115"/>
  <c r="M12" i="115" s="1"/>
  <c r="O12" i="115" s="1"/>
  <c r="Q12" i="115" s="1"/>
  <c r="I71" i="115"/>
  <c r="M71" i="115" s="1"/>
  <c r="O71" i="115" s="1"/>
  <c r="Q71" i="115" s="1"/>
  <c r="I92" i="115"/>
  <c r="M92" i="115" s="1"/>
  <c r="O92" i="115" s="1"/>
  <c r="Q92" i="115" s="1"/>
  <c r="I32" i="115"/>
  <c r="M32" i="115" s="1"/>
  <c r="O32" i="115" s="1"/>
  <c r="Q32" i="115" s="1"/>
  <c r="I90" i="115"/>
  <c r="M90" i="115" s="1"/>
  <c r="O90" i="115" s="1"/>
  <c r="Q90" i="115" s="1"/>
  <c r="I62" i="115"/>
  <c r="M62" i="115" s="1"/>
  <c r="O62" i="115" s="1"/>
  <c r="Q62" i="115" s="1"/>
  <c r="I27" i="115"/>
  <c r="M27" i="115" s="1"/>
  <c r="O27" i="115" s="1"/>
  <c r="Q27" i="115" s="1"/>
  <c r="I76" i="115"/>
  <c r="M76" i="115" s="1"/>
  <c r="O76" i="115" s="1"/>
  <c r="Q76" i="115" s="1"/>
  <c r="I42" i="115"/>
  <c r="M42" i="115" s="1"/>
  <c r="O42" i="115" s="1"/>
  <c r="Q42" i="115" s="1"/>
  <c r="I45" i="115"/>
  <c r="M45" i="115" s="1"/>
  <c r="O45" i="115" s="1"/>
  <c r="Q45" i="115" s="1"/>
  <c r="I94" i="115"/>
  <c r="M94" i="115" s="1"/>
  <c r="O94" i="115" s="1"/>
  <c r="Q94" i="115" s="1"/>
  <c r="I35" i="115"/>
  <c r="M35" i="115" s="1"/>
  <c r="O35" i="115" s="1"/>
  <c r="Q35" i="115" s="1"/>
  <c r="I89" i="115"/>
  <c r="M89" i="115" s="1"/>
  <c r="O89" i="115" s="1"/>
  <c r="Q89" i="115" s="1"/>
  <c r="I47" i="115"/>
  <c r="M47" i="115" s="1"/>
  <c r="O47" i="115" s="1"/>
  <c r="Q47" i="115" s="1"/>
  <c r="I16" i="115"/>
  <c r="M16" i="115" s="1"/>
  <c r="O16" i="115" s="1"/>
  <c r="Q16" i="115" s="1"/>
  <c r="I11" i="115"/>
  <c r="M11" i="115" s="1"/>
  <c r="O11" i="115" s="1"/>
  <c r="Q11" i="115" s="1"/>
  <c r="I53" i="115"/>
  <c r="M53" i="115" s="1"/>
  <c r="O53" i="115" s="1"/>
  <c r="Q53" i="115" s="1"/>
  <c r="I79" i="115"/>
  <c r="M79" i="115" s="1"/>
  <c r="O79" i="115" s="1"/>
  <c r="Q79" i="115" s="1"/>
  <c r="I91" i="115"/>
  <c r="M91" i="115" s="1"/>
  <c r="O91" i="115" s="1"/>
  <c r="Q91" i="115" s="1"/>
  <c r="I70" i="115"/>
  <c r="M70" i="115" s="1"/>
  <c r="O70" i="115" s="1"/>
  <c r="Q70" i="115" s="1"/>
  <c r="I52" i="115"/>
  <c r="M52" i="115" s="1"/>
  <c r="O52" i="115" s="1"/>
  <c r="Q52" i="115" s="1"/>
  <c r="I86" i="115"/>
  <c r="M86" i="115" s="1"/>
  <c r="O86" i="115" s="1"/>
  <c r="Q86" i="115" s="1"/>
  <c r="I30" i="115"/>
  <c r="M30" i="115" s="1"/>
  <c r="O30" i="115" s="1"/>
  <c r="Q30" i="115" s="1"/>
  <c r="I44" i="115"/>
  <c r="M44" i="115" s="1"/>
  <c r="O44" i="115" s="1"/>
  <c r="Q44" i="115" s="1"/>
  <c r="I40" i="115"/>
  <c r="M40" i="115" s="1"/>
  <c r="O40" i="115" s="1"/>
  <c r="Q40" i="115" s="1"/>
  <c r="I18" i="115"/>
  <c r="M18" i="115" s="1"/>
  <c r="O18" i="115" s="1"/>
  <c r="Q18" i="115" s="1"/>
  <c r="C20" i="117"/>
  <c r="I38" i="115"/>
  <c r="M38" i="115" s="1"/>
  <c r="O38" i="115" s="1"/>
  <c r="Q38" i="115" s="1"/>
  <c r="C21" i="115"/>
  <c r="I98" i="115"/>
  <c r="M98" i="115" s="1"/>
  <c r="O98" i="115" s="1"/>
  <c r="Q98" i="115" s="1"/>
  <c r="I81" i="115"/>
  <c r="M81" i="115" s="1"/>
  <c r="O81" i="115" s="1"/>
  <c r="Q81" i="115" s="1"/>
  <c r="I14" i="115"/>
  <c r="M14" i="115" s="1"/>
  <c r="O14" i="115" s="1"/>
  <c r="Q14" i="115" s="1"/>
  <c r="I78" i="115"/>
  <c r="M78" i="115" s="1"/>
  <c r="O78" i="115" s="1"/>
  <c r="Q78" i="115" s="1"/>
  <c r="I26" i="115"/>
  <c r="M26" i="115" s="1"/>
  <c r="O26" i="115" s="1"/>
  <c r="Q26" i="115" s="1"/>
  <c r="I49" i="115"/>
  <c r="M49" i="115" s="1"/>
  <c r="O49" i="115" s="1"/>
  <c r="Q49" i="115" s="1"/>
  <c r="I84" i="115"/>
  <c r="M84" i="115" s="1"/>
  <c r="O84" i="115" s="1"/>
  <c r="Q84" i="115" s="1"/>
  <c r="I77" i="115"/>
  <c r="M77" i="115" s="1"/>
  <c r="O77" i="115" s="1"/>
  <c r="Q77" i="115" s="1"/>
  <c r="I22" i="115"/>
  <c r="M22" i="115" s="1"/>
  <c r="O22" i="115" s="1"/>
  <c r="Q22" i="115" s="1"/>
  <c r="I67" i="115"/>
  <c r="M67" i="115" s="1"/>
  <c r="O67" i="115" s="1"/>
  <c r="Q67" i="115" s="1"/>
  <c r="I54" i="115"/>
  <c r="M54" i="115" s="1"/>
  <c r="O54" i="115" s="1"/>
  <c r="Q54" i="115" s="1"/>
  <c r="I39" i="115"/>
  <c r="M39" i="115" s="1"/>
  <c r="O39" i="115" s="1"/>
  <c r="Q39" i="115" s="1"/>
  <c r="I64" i="115"/>
  <c r="M64" i="115" s="1"/>
  <c r="O64" i="115" s="1"/>
  <c r="Q64" i="115" s="1"/>
  <c r="I36" i="115"/>
  <c r="M36" i="115" s="1"/>
  <c r="O36" i="115" s="1"/>
  <c r="Q36" i="115" s="1"/>
  <c r="C21" i="137"/>
  <c r="C21" i="117" l="1"/>
  <c r="C23" i="139"/>
  <c r="C23" i="140"/>
  <c r="C23" i="129"/>
  <c r="C23" i="128"/>
  <c r="M5" i="115"/>
  <c r="O6" i="115"/>
  <c r="O5" i="115" l="1"/>
  <c r="Q6" i="115"/>
  <c r="Q5" i="115" s="1"/>
  <c r="C25" i="115" l="1"/>
  <c r="C26" i="115"/>
  <c r="C31" i="138" l="1"/>
  <c r="C31" i="137"/>
  <c r="AP19" i="129"/>
  <c r="AP19" i="128"/>
  <c r="X19" i="143" l="1"/>
  <c r="X28" i="143" s="1"/>
  <c r="C5" i="133" l="1"/>
  <c r="E6" i="133" s="1"/>
  <c r="C5" i="117"/>
  <c r="E666" i="117" s="1"/>
  <c r="C5" i="137"/>
  <c r="E6" i="137" s="1"/>
  <c r="C5" i="138"/>
  <c r="E6" i="138" s="1"/>
  <c r="C5" i="140"/>
  <c r="C5" i="128" l="1"/>
  <c r="C5" i="139"/>
  <c r="C5" i="129"/>
  <c r="E65" i="117"/>
  <c r="G65" i="117" s="1"/>
  <c r="E541" i="117"/>
  <c r="E489" i="117"/>
  <c r="E150" i="117"/>
  <c r="P150" i="117" s="1"/>
  <c r="E177" i="117"/>
  <c r="I177" i="117" s="1"/>
  <c r="E60" i="117"/>
  <c r="P60" i="117" s="1"/>
  <c r="E144" i="117"/>
  <c r="F144" i="117" s="1"/>
  <c r="E164" i="117"/>
  <c r="F164" i="117" s="1"/>
  <c r="E169" i="117"/>
  <c r="Q169" i="117" s="1"/>
  <c r="E192" i="117"/>
  <c r="N192" i="117" s="1"/>
  <c r="E387" i="117"/>
  <c r="Q387" i="117" s="1"/>
  <c r="E682" i="117"/>
  <c r="O682" i="117" s="1"/>
  <c r="E129" i="117"/>
  <c r="J129" i="117" s="1"/>
  <c r="E485" i="117"/>
  <c r="M485" i="117" s="1"/>
  <c r="E137" i="117"/>
  <c r="K137" i="117" s="1"/>
  <c r="E81" i="117"/>
  <c r="I81" i="117" s="1"/>
  <c r="E95" i="117"/>
  <c r="J95" i="117" s="1"/>
  <c r="E221" i="117"/>
  <c r="F221" i="117" s="1"/>
  <c r="E648" i="117"/>
  <c r="E289" i="117"/>
  <c r="O289" i="117" s="1"/>
  <c r="E626" i="117"/>
  <c r="R626" i="117" s="1"/>
  <c r="E227" i="117"/>
  <c r="M227" i="117" s="1"/>
  <c r="E570" i="117"/>
  <c r="I570" i="117" s="1"/>
  <c r="E306" i="117"/>
  <c r="F306" i="117" s="1"/>
  <c r="E54" i="117"/>
  <c r="J54" i="117" s="1"/>
  <c r="E292" i="117"/>
  <c r="E407" i="117"/>
  <c r="Q407" i="117" s="1"/>
  <c r="E674" i="117"/>
  <c r="G674" i="117" s="1"/>
  <c r="E82" i="117"/>
  <c r="E110" i="117"/>
  <c r="I110" i="117" s="1"/>
  <c r="E187" i="117"/>
  <c r="L187" i="117" s="1"/>
  <c r="E505" i="117"/>
  <c r="P505" i="117" s="1"/>
  <c r="E572" i="117"/>
  <c r="L572" i="117" s="1"/>
  <c r="E342" i="117"/>
  <c r="G342" i="117" s="1"/>
  <c r="E600" i="117"/>
  <c r="M600" i="117" s="1"/>
  <c r="E48" i="117"/>
  <c r="G48" i="117" s="1"/>
  <c r="E191" i="117"/>
  <c r="R191" i="117" s="1"/>
  <c r="E337" i="117"/>
  <c r="J337" i="117" s="1"/>
  <c r="E220" i="117"/>
  <c r="G220" i="117" s="1"/>
  <c r="E614" i="117"/>
  <c r="I614" i="117" s="1"/>
  <c r="E156" i="117"/>
  <c r="M156" i="117" s="1"/>
  <c r="E252" i="117"/>
  <c r="K252" i="117" s="1"/>
  <c r="E33" i="117"/>
  <c r="E157" i="117"/>
  <c r="O157" i="117" s="1"/>
  <c r="E182" i="117"/>
  <c r="I182" i="117" s="1"/>
  <c r="E363" i="117"/>
  <c r="M363" i="117" s="1"/>
  <c r="E624" i="117"/>
  <c r="Q624" i="117" s="1"/>
  <c r="E183" i="117"/>
  <c r="O183" i="117" s="1"/>
  <c r="E351" i="117"/>
  <c r="F351" i="117" s="1"/>
  <c r="E10" i="117"/>
  <c r="E211" i="117"/>
  <c r="M211" i="117" s="1"/>
  <c r="E380" i="117"/>
  <c r="G380" i="117" s="1"/>
  <c r="E272" i="117"/>
  <c r="N272" i="117" s="1"/>
  <c r="E207" i="117"/>
  <c r="O207" i="117" s="1"/>
  <c r="E32" i="117"/>
  <c r="I32" i="117" s="1"/>
  <c r="E436" i="117"/>
  <c r="K436" i="117" s="1"/>
  <c r="E113" i="117"/>
  <c r="G113" i="117" s="1"/>
  <c r="E301" i="117"/>
  <c r="G301" i="117" s="1"/>
  <c r="E260" i="117"/>
  <c r="R260" i="117" s="1"/>
  <c r="E93" i="117"/>
  <c r="L93" i="117" s="1"/>
  <c r="E563" i="117"/>
  <c r="L563" i="117" s="1"/>
  <c r="E555" i="117"/>
  <c r="L555" i="117" s="1"/>
  <c r="E392" i="117"/>
  <c r="O392" i="117" s="1"/>
  <c r="E631" i="117"/>
  <c r="Q631" i="117" s="1"/>
  <c r="E132" i="117"/>
  <c r="E170" i="117"/>
  <c r="H170" i="117" s="1"/>
  <c r="E523" i="117"/>
  <c r="E256" i="117"/>
  <c r="I256" i="117" s="1"/>
  <c r="E266" i="117"/>
  <c r="P266" i="117" s="1"/>
  <c r="E338" i="117"/>
  <c r="I338" i="117" s="1"/>
  <c r="E361" i="117"/>
  <c r="G361" i="117" s="1"/>
  <c r="E278" i="117"/>
  <c r="P278" i="117" s="1"/>
  <c r="E147" i="117"/>
  <c r="E574" i="117"/>
  <c r="E34" i="117"/>
  <c r="I34" i="117" s="1"/>
  <c r="E45" i="117"/>
  <c r="P45" i="117" s="1"/>
  <c r="E139" i="117"/>
  <c r="R139" i="117" s="1"/>
  <c r="E89" i="117"/>
  <c r="I89" i="117" s="1"/>
  <c r="E639" i="117"/>
  <c r="I639" i="117" s="1"/>
  <c r="E443" i="117"/>
  <c r="J443" i="117" s="1"/>
  <c r="E475" i="117"/>
  <c r="L475" i="117" s="1"/>
  <c r="E575" i="117"/>
  <c r="R575" i="117" s="1"/>
  <c r="E688" i="117"/>
  <c r="R688" i="117" s="1"/>
  <c r="E107" i="117"/>
  <c r="M107" i="117" s="1"/>
  <c r="E11" i="117"/>
  <c r="J11" i="117" s="1"/>
  <c r="E402" i="117"/>
  <c r="I402" i="117" s="1"/>
  <c r="E205" i="117"/>
  <c r="O205" i="117" s="1"/>
  <c r="E103" i="117"/>
  <c r="O103" i="117" s="1"/>
  <c r="E121" i="117"/>
  <c r="P121" i="117" s="1"/>
  <c r="E625" i="117"/>
  <c r="R625" i="117" s="1"/>
  <c r="E61" i="117"/>
  <c r="P61" i="117" s="1"/>
  <c r="E269" i="117"/>
  <c r="H269" i="117" s="1"/>
  <c r="E87" i="117"/>
  <c r="I87" i="117" s="1"/>
  <c r="E442" i="117"/>
  <c r="N442" i="117" s="1"/>
  <c r="E214" i="117"/>
  <c r="O214" i="117" s="1"/>
  <c r="E678" i="117"/>
  <c r="F678" i="117" s="1"/>
  <c r="E238" i="117"/>
  <c r="E605" i="117"/>
  <c r="E597" i="117"/>
  <c r="O597" i="117" s="1"/>
  <c r="E373" i="117"/>
  <c r="P373" i="117" s="1"/>
  <c r="E430" i="117"/>
  <c r="N430" i="117" s="1"/>
  <c r="E258" i="117"/>
  <c r="M258" i="117" s="1"/>
  <c r="E184" i="117"/>
  <c r="J184" i="117" s="1"/>
  <c r="E379" i="117"/>
  <c r="L379" i="117" s="1"/>
  <c r="E70" i="117"/>
  <c r="I70" i="117" s="1"/>
  <c r="E114" i="117"/>
  <c r="R114" i="117" s="1"/>
  <c r="E297" i="117"/>
  <c r="K297" i="117" s="1"/>
  <c r="E673" i="117"/>
  <c r="I673" i="117" s="1"/>
  <c r="E550" i="117"/>
  <c r="H550" i="117" s="1"/>
  <c r="E496" i="117"/>
  <c r="M496" i="117" s="1"/>
  <c r="E397" i="117"/>
  <c r="I397" i="117" s="1"/>
  <c r="E198" i="117"/>
  <c r="G198" i="117" s="1"/>
  <c r="E175" i="117"/>
  <c r="E253" i="117"/>
  <c r="H253" i="117" s="1"/>
  <c r="E257" i="117"/>
  <c r="E104" i="117"/>
  <c r="J104" i="117" s="1"/>
  <c r="E281" i="117"/>
  <c r="P281" i="117" s="1"/>
  <c r="E354" i="117"/>
  <c r="J354" i="117" s="1"/>
  <c r="E151" i="117"/>
  <c r="I151" i="117" s="1"/>
  <c r="E155" i="117"/>
  <c r="O155" i="117" s="1"/>
  <c r="E448" i="117"/>
  <c r="I448" i="117" s="1"/>
  <c r="E189" i="117"/>
  <c r="E181" i="117"/>
  <c r="N181" i="117" s="1"/>
  <c r="E632" i="117"/>
  <c r="L632" i="117" s="1"/>
  <c r="E587" i="117"/>
  <c r="N587" i="117" s="1"/>
  <c r="E447" i="117"/>
  <c r="Q447" i="117" s="1"/>
  <c r="E692" i="117"/>
  <c r="O692" i="117" s="1"/>
  <c r="E540" i="117"/>
  <c r="J540" i="117" s="1"/>
  <c r="E645" i="117"/>
  <c r="K645" i="117" s="1"/>
  <c r="E663" i="117"/>
  <c r="I663" i="117" s="1"/>
  <c r="E611" i="117"/>
  <c r="I611" i="117" s="1"/>
  <c r="E404" i="117"/>
  <c r="F404" i="117" s="1"/>
  <c r="E311" i="117"/>
  <c r="O311" i="117" s="1"/>
  <c r="E384" i="117"/>
  <c r="L384" i="117" s="1"/>
  <c r="E319" i="117"/>
  <c r="P319" i="117" s="1"/>
  <c r="E24" i="117"/>
  <c r="I24" i="117" s="1"/>
  <c r="E393" i="117"/>
  <c r="H393" i="117" s="1"/>
  <c r="E308" i="117"/>
  <c r="M308" i="117" s="1"/>
  <c r="E458" i="117"/>
  <c r="E414" i="117"/>
  <c r="O414" i="117" s="1"/>
  <c r="E464" i="117"/>
  <c r="J464" i="117" s="1"/>
  <c r="E480" i="117"/>
  <c r="R480" i="117" s="1"/>
  <c r="E405" i="117"/>
  <c r="M405" i="117" s="1"/>
  <c r="E526" i="117"/>
  <c r="I526" i="117" s="1"/>
  <c r="E431" i="117"/>
  <c r="H431" i="117" s="1"/>
  <c r="E352" i="117"/>
  <c r="E582" i="117"/>
  <c r="R582" i="117" s="1"/>
  <c r="E610" i="117"/>
  <c r="G610" i="117" s="1"/>
  <c r="E259" i="117"/>
  <c r="E29" i="117"/>
  <c r="I29" i="117" s="1"/>
  <c r="E592" i="117"/>
  <c r="R592" i="117" s="1"/>
  <c r="E241" i="117"/>
  <c r="F241" i="117" s="1"/>
  <c r="E381" i="117"/>
  <c r="L381" i="117" s="1"/>
  <c r="E360" i="117"/>
  <c r="N360" i="117" s="1"/>
  <c r="E394" i="117"/>
  <c r="P394" i="117" s="1"/>
  <c r="E247" i="117"/>
  <c r="G247" i="117" s="1"/>
  <c r="E455" i="117"/>
  <c r="P455" i="117" s="1"/>
  <c r="E376" i="117"/>
  <c r="Q376" i="117" s="1"/>
  <c r="E433" i="117"/>
  <c r="G433" i="117" s="1"/>
  <c r="E203" i="117"/>
  <c r="P203" i="117" s="1"/>
  <c r="E590" i="117"/>
  <c r="Q590" i="117" s="1"/>
  <c r="E366" i="117"/>
  <c r="P366" i="117" s="1"/>
  <c r="E310" i="117"/>
  <c r="E566" i="117"/>
  <c r="M566" i="117" s="1"/>
  <c r="E567" i="117"/>
  <c r="G567" i="117" s="1"/>
  <c r="E577" i="117"/>
  <c r="Q577" i="117" s="1"/>
  <c r="E284" i="117"/>
  <c r="L284" i="117" s="1"/>
  <c r="E37" i="117"/>
  <c r="G37" i="117" s="1"/>
  <c r="E419" i="117"/>
  <c r="E64" i="117"/>
  <c r="E68" i="117"/>
  <c r="E454" i="117"/>
  <c r="F454" i="117" s="1"/>
  <c r="E510" i="117"/>
  <c r="Q510" i="117" s="1"/>
  <c r="E21" i="117"/>
  <c r="I21" i="117" s="1"/>
  <c r="E91" i="117"/>
  <c r="J91" i="117" s="1"/>
  <c r="E618" i="117"/>
  <c r="M618" i="117" s="1"/>
  <c r="E665" i="117"/>
  <c r="Q665" i="117" s="1"/>
  <c r="E190" i="117"/>
  <c r="F190" i="117" s="1"/>
  <c r="E569" i="117"/>
  <c r="I569" i="117" s="1"/>
  <c r="E608" i="117"/>
  <c r="L608" i="117" s="1"/>
  <c r="E126" i="117"/>
  <c r="M126" i="117" s="1"/>
  <c r="E38" i="117"/>
  <c r="I38" i="117" s="1"/>
  <c r="E472" i="117"/>
  <c r="G472" i="117" s="1"/>
  <c r="E568" i="117"/>
  <c r="J568" i="117" s="1"/>
  <c r="E223" i="117"/>
  <c r="I223" i="117" s="1"/>
  <c r="E219" i="117"/>
  <c r="F219" i="117" s="1"/>
  <c r="E417" i="117"/>
  <c r="P417" i="117" s="1"/>
  <c r="E378" i="117"/>
  <c r="F378" i="117" s="1"/>
  <c r="E229" i="117"/>
  <c r="I229" i="117" s="1"/>
  <c r="E225" i="117"/>
  <c r="R225" i="117" s="1"/>
  <c r="E275" i="117"/>
  <c r="R275" i="117" s="1"/>
  <c r="E345" i="117"/>
  <c r="M345" i="117" s="1"/>
  <c r="E525" i="117"/>
  <c r="E557" i="117"/>
  <c r="E595" i="117"/>
  <c r="E298" i="117"/>
  <c r="P298" i="117" s="1"/>
  <c r="E217" i="117"/>
  <c r="M217" i="117" s="1"/>
  <c r="E213" i="117"/>
  <c r="M213" i="117" s="1"/>
  <c r="E395" i="117"/>
  <c r="I395" i="117" s="1"/>
  <c r="E425" i="117"/>
  <c r="K425" i="117" s="1"/>
  <c r="E138" i="117"/>
  <c r="L138" i="117" s="1"/>
  <c r="E39" i="117"/>
  <c r="L39" i="117" s="1"/>
  <c r="E372" i="117"/>
  <c r="G372" i="117" s="1"/>
  <c r="E700" i="117"/>
  <c r="O700" i="117" s="1"/>
  <c r="E26" i="117"/>
  <c r="J26" i="117" s="1"/>
  <c r="E47" i="117"/>
  <c r="J47" i="117" s="1"/>
  <c r="E576" i="117"/>
  <c r="L576" i="117" s="1"/>
  <c r="E315" i="117"/>
  <c r="I315" i="117" s="1"/>
  <c r="E286" i="117"/>
  <c r="F286" i="117" s="1"/>
  <c r="E340" i="117"/>
  <c r="F340" i="117" s="1"/>
  <c r="E589" i="117"/>
  <c r="E176" i="117"/>
  <c r="H176" i="117" s="1"/>
  <c r="E42" i="117"/>
  <c r="L42" i="117" s="1"/>
  <c r="E432" i="117"/>
  <c r="I432" i="117" s="1"/>
  <c r="E469" i="117"/>
  <c r="M469" i="117" s="1"/>
  <c r="E160" i="117"/>
  <c r="G160" i="117" s="1"/>
  <c r="E201" i="117"/>
  <c r="E599" i="117"/>
  <c r="E627" i="117"/>
  <c r="E166" i="117"/>
  <c r="H166" i="117" s="1"/>
  <c r="E244" i="117"/>
  <c r="Q244" i="117" s="1"/>
  <c r="E699" i="117"/>
  <c r="G699" i="117" s="1"/>
  <c r="E441" i="117"/>
  <c r="L441" i="117" s="1"/>
  <c r="E44" i="117"/>
  <c r="J44" i="117" s="1"/>
  <c r="E560" i="117"/>
  <c r="P560" i="117" s="1"/>
  <c r="E478" i="117"/>
  <c r="P478" i="117" s="1"/>
  <c r="E120" i="117"/>
  <c r="Q120" i="117" s="1"/>
  <c r="E69" i="117"/>
  <c r="L69" i="117" s="1"/>
  <c r="E115" i="117"/>
  <c r="E131" i="117"/>
  <c r="G131" i="117" s="1"/>
  <c r="E40" i="117"/>
  <c r="J40" i="117" s="1"/>
  <c r="E498" i="117"/>
  <c r="R498" i="117" s="1"/>
  <c r="E616" i="117"/>
  <c r="E133" i="117"/>
  <c r="O133" i="117" s="1"/>
  <c r="E195" i="117"/>
  <c r="E671" i="117"/>
  <c r="R671" i="117" s="1"/>
  <c r="E520" i="117"/>
  <c r="G520" i="117" s="1"/>
  <c r="E362" i="117"/>
  <c r="K362" i="117" s="1"/>
  <c r="E500" i="117"/>
  <c r="G500" i="117" s="1"/>
  <c r="E335" i="117"/>
  <c r="I335" i="117" s="1"/>
  <c r="E329" i="117"/>
  <c r="E349" i="117"/>
  <c r="E456" i="117"/>
  <c r="E365" i="117"/>
  <c r="N365" i="117" s="1"/>
  <c r="E466" i="117"/>
  <c r="O466" i="117" s="1"/>
  <c r="E235" i="117"/>
  <c r="N235" i="117" s="1"/>
  <c r="E452" i="117"/>
  <c r="L452" i="117" s="1"/>
  <c r="E143" i="117"/>
  <c r="J143" i="117" s="1"/>
  <c r="E620" i="117"/>
  <c r="Q620" i="117" s="1"/>
  <c r="E158" i="117"/>
  <c r="L158" i="117" s="1"/>
  <c r="E108" i="117"/>
  <c r="N108" i="117" s="1"/>
  <c r="E428" i="117"/>
  <c r="G428" i="117" s="1"/>
  <c r="E619" i="117"/>
  <c r="L619" i="117" s="1"/>
  <c r="E326" i="117"/>
  <c r="K326" i="117" s="1"/>
  <c r="E277" i="117"/>
  <c r="L277" i="117" s="1"/>
  <c r="E504" i="117"/>
  <c r="Q504" i="117" s="1"/>
  <c r="E679" i="117"/>
  <c r="L679" i="117" s="1"/>
  <c r="E596" i="117"/>
  <c r="O596" i="117" s="1"/>
  <c r="E375" i="117"/>
  <c r="L375" i="117" s="1"/>
  <c r="E135" i="117"/>
  <c r="M135" i="117" s="1"/>
  <c r="E636" i="117"/>
  <c r="Q636" i="117" s="1"/>
  <c r="E276" i="117"/>
  <c r="N276" i="117" s="1"/>
  <c r="E344" i="117"/>
  <c r="N344" i="117" s="1"/>
  <c r="E15" i="117"/>
  <c r="G15" i="117" s="1"/>
  <c r="E386" i="117"/>
  <c r="G386" i="117" s="1"/>
  <c r="E680" i="117"/>
  <c r="E75" i="117"/>
  <c r="L75" i="117" s="1"/>
  <c r="E172" i="117"/>
  <c r="M172" i="117" s="1"/>
  <c r="E13" i="117"/>
  <c r="I13" i="117" s="1"/>
  <c r="E193" i="117"/>
  <c r="P193" i="117" s="1"/>
  <c r="E511" i="117"/>
  <c r="H511" i="117" s="1"/>
  <c r="E537" i="117"/>
  <c r="R537" i="117" s="1"/>
  <c r="E20" i="117"/>
  <c r="J20" i="117" s="1"/>
  <c r="E206" i="117"/>
  <c r="I206" i="117" s="1"/>
  <c r="E546" i="117"/>
  <c r="Q546" i="117" s="1"/>
  <c r="E670" i="117"/>
  <c r="F670" i="117" s="1"/>
  <c r="E398" i="117"/>
  <c r="K398" i="117" s="1"/>
  <c r="E617" i="117"/>
  <c r="H617" i="117" s="1"/>
  <c r="E321" i="117"/>
  <c r="P321" i="117" s="1"/>
  <c r="E27" i="117"/>
  <c r="L27" i="117" s="1"/>
  <c r="E468" i="117"/>
  <c r="L468" i="117" s="1"/>
  <c r="E408" i="117"/>
  <c r="N408" i="117" s="1"/>
  <c r="E97" i="117"/>
  <c r="G97" i="117" s="1"/>
  <c r="E515" i="117"/>
  <c r="F515" i="117" s="1"/>
  <c r="E556" i="117"/>
  <c r="L556" i="117" s="1"/>
  <c r="E8" i="117"/>
  <c r="F8" i="117" s="1"/>
  <c r="R8" i="117" s="1"/>
  <c r="E154" i="117"/>
  <c r="H154" i="117" s="1"/>
  <c r="E594" i="117"/>
  <c r="M594" i="117" s="1"/>
  <c r="E633" i="117"/>
  <c r="I633" i="117" s="1"/>
  <c r="E210" i="117"/>
  <c r="E100" i="117"/>
  <c r="H100" i="117" s="1"/>
  <c r="E622" i="117"/>
  <c r="O622" i="117" s="1"/>
  <c r="E385" i="117"/>
  <c r="I385" i="117" s="1"/>
  <c r="E216" i="117"/>
  <c r="H216" i="117" s="1"/>
  <c r="E202" i="117"/>
  <c r="J202" i="117" s="1"/>
  <c r="E477" i="117"/>
  <c r="G477" i="117" s="1"/>
  <c r="E330" i="117"/>
  <c r="O330" i="117" s="1"/>
  <c r="E664" i="117"/>
  <c r="F664" i="117" s="1"/>
  <c r="E161" i="117"/>
  <c r="R161" i="117" s="1"/>
  <c r="E601" i="117"/>
  <c r="L601" i="117" s="1"/>
  <c r="E512" i="117"/>
  <c r="R512" i="117" s="1"/>
  <c r="E248" i="117"/>
  <c r="L248" i="117" s="1"/>
  <c r="E102" i="117"/>
  <c r="N102" i="117" s="1"/>
  <c r="E359" i="117"/>
  <c r="K359" i="117" s="1"/>
  <c r="E41" i="117"/>
  <c r="G41" i="117" s="1"/>
  <c r="E141" i="117"/>
  <c r="O141" i="117" s="1"/>
  <c r="E623" i="117"/>
  <c r="H623" i="117" s="1"/>
  <c r="E424" i="117"/>
  <c r="J424" i="117" s="1"/>
  <c r="E204" i="117"/>
  <c r="Q204" i="117" s="1"/>
  <c r="E77" i="117"/>
  <c r="G77" i="117" s="1"/>
  <c r="E460" i="117"/>
  <c r="I460" i="117" s="1"/>
  <c r="E294" i="117"/>
  <c r="Q294" i="117" s="1"/>
  <c r="E28" i="117"/>
  <c r="L28" i="117" s="1"/>
  <c r="E111" i="117"/>
  <c r="E548" i="117"/>
  <c r="J548" i="117" s="1"/>
  <c r="E470" i="117"/>
  <c r="J470" i="117" s="1"/>
  <c r="E35" i="117"/>
  <c r="E134" i="117"/>
  <c r="J134" i="117" s="1"/>
  <c r="E634" i="117"/>
  <c r="J634" i="117" s="1"/>
  <c r="E609" i="117"/>
  <c r="G609" i="117" s="1"/>
  <c r="E12" i="117"/>
  <c r="I12" i="117" s="1"/>
  <c r="E231" i="117"/>
  <c r="G231" i="117" s="1"/>
  <c r="E615" i="117"/>
  <c r="F615" i="117" s="1"/>
  <c r="E390" i="117"/>
  <c r="K390" i="117" s="1"/>
  <c r="E607" i="117"/>
  <c r="I607" i="117" s="1"/>
  <c r="E130" i="117"/>
  <c r="F130" i="117" s="1"/>
  <c r="E43" i="117"/>
  <c r="G43" i="117" s="1"/>
  <c r="E307" i="117"/>
  <c r="F307" i="117" s="1"/>
  <c r="E149" i="117"/>
  <c r="N149" i="117" s="1"/>
  <c r="E222" i="117"/>
  <c r="G222" i="117" s="1"/>
  <c r="E697" i="117"/>
  <c r="P697" i="117" s="1"/>
  <c r="E565" i="117"/>
  <c r="K565" i="117" s="1"/>
  <c r="E612" i="117"/>
  <c r="M612" i="117" s="1"/>
  <c r="E658" i="117"/>
  <c r="G658" i="117" s="1"/>
  <c r="E528" i="117"/>
  <c r="Q528" i="117" s="1"/>
  <c r="E696" i="117"/>
  <c r="I696" i="117" s="1"/>
  <c r="E250" i="117"/>
  <c r="R250" i="117" s="1"/>
  <c r="E18" i="117"/>
  <c r="E67" i="117"/>
  <c r="J67" i="117" s="1"/>
  <c r="E128" i="117"/>
  <c r="F128" i="117" s="1"/>
  <c r="E304" i="117"/>
  <c r="L304" i="117" s="1"/>
  <c r="E209" i="117"/>
  <c r="P209" i="117" s="1"/>
  <c r="E316" i="117"/>
  <c r="O316" i="117" s="1"/>
  <c r="E465" i="117"/>
  <c r="H465" i="117" s="1"/>
  <c r="E564" i="117"/>
  <c r="L564" i="117" s="1"/>
  <c r="E212" i="117"/>
  <c r="K212" i="117" s="1"/>
  <c r="E655" i="117"/>
  <c r="J655" i="117" s="1"/>
  <c r="E56" i="117"/>
  <c r="P56" i="117" s="1"/>
  <c r="E228" i="117"/>
  <c r="P228" i="117" s="1"/>
  <c r="E50" i="117"/>
  <c r="P50" i="117" s="1"/>
  <c r="E314" i="117"/>
  <c r="O314" i="117" s="1"/>
  <c r="E532" i="117"/>
  <c r="N532" i="117" s="1"/>
  <c r="E367" i="117"/>
  <c r="K367" i="117" s="1"/>
  <c r="E279" i="117"/>
  <c r="P279" i="117" s="1"/>
  <c r="E152" i="117"/>
  <c r="O152" i="117" s="1"/>
  <c r="E529" i="117"/>
  <c r="Q529" i="117" s="1"/>
  <c r="E637" i="117"/>
  <c r="O637" i="117" s="1"/>
  <c r="E159" i="117"/>
  <c r="J159" i="117" s="1"/>
  <c r="E691" i="117"/>
  <c r="M691" i="117" s="1"/>
  <c r="E588" i="117"/>
  <c r="G588" i="117" s="1"/>
  <c r="E179" i="117"/>
  <c r="N179" i="117" s="1"/>
  <c r="E536" i="117"/>
  <c r="F536" i="117" s="1"/>
  <c r="E497" i="117"/>
  <c r="E328" i="117"/>
  <c r="N328" i="117" s="1"/>
  <c r="E25" i="117"/>
  <c r="E427" i="117"/>
  <c r="R427" i="117" s="1"/>
  <c r="E667" i="117"/>
  <c r="M667" i="117" s="1"/>
  <c r="E539" i="117"/>
  <c r="L539" i="117" s="1"/>
  <c r="E226" i="117"/>
  <c r="P226" i="117" s="1"/>
  <c r="E613" i="117"/>
  <c r="Q613" i="117" s="1"/>
  <c r="E581" i="117"/>
  <c r="H581" i="117" s="1"/>
  <c r="E90" i="117"/>
  <c r="G90" i="117" s="1"/>
  <c r="E522" i="117"/>
  <c r="I522" i="117" s="1"/>
  <c r="E418" i="117"/>
  <c r="L418" i="117" s="1"/>
  <c r="E197" i="117"/>
  <c r="F197" i="117" s="1"/>
  <c r="E17" i="117"/>
  <c r="G17" i="117" s="1"/>
  <c r="E410" i="117"/>
  <c r="P410" i="117" s="1"/>
  <c r="E650" i="117"/>
  <c r="N650" i="117" s="1"/>
  <c r="E302" i="117"/>
  <c r="E368" i="117"/>
  <c r="G368" i="117" s="1"/>
  <c r="E406" i="117"/>
  <c r="L406" i="117" s="1"/>
  <c r="E295" i="117"/>
  <c r="J295" i="117" s="1"/>
  <c r="E484" i="117"/>
  <c r="F484" i="117" s="1"/>
  <c r="E660" i="117"/>
  <c r="G660" i="117" s="1"/>
  <c r="E583" i="117"/>
  <c r="R583" i="117" s="1"/>
  <c r="E57" i="117"/>
  <c r="P57" i="117" s="1"/>
  <c r="E516" i="117"/>
  <c r="N516" i="117" s="1"/>
  <c r="E374" i="117"/>
  <c r="G374" i="117" s="1"/>
  <c r="E255" i="117"/>
  <c r="F255" i="117" s="1"/>
  <c r="E55" i="117"/>
  <c r="F55" i="117" s="1"/>
  <c r="R55" i="117" s="1"/>
  <c r="E300" i="117"/>
  <c r="N300" i="117" s="1"/>
  <c r="E19" i="117"/>
  <c r="J19" i="117" s="1"/>
  <c r="E36" i="117"/>
  <c r="J36" i="117" s="1"/>
  <c r="E215" i="117"/>
  <c r="P215" i="117" s="1"/>
  <c r="E153" i="117"/>
  <c r="M153" i="117" s="1"/>
  <c r="E7" i="117"/>
  <c r="I7" i="117" s="1"/>
  <c r="E185" i="117"/>
  <c r="M185" i="117" s="1"/>
  <c r="E218" i="117"/>
  <c r="R218" i="117" s="1"/>
  <c r="E23" i="117"/>
  <c r="J23" i="117" s="1"/>
  <c r="E224" i="117"/>
  <c r="N224" i="117" s="1"/>
  <c r="E237" i="117"/>
  <c r="Q237" i="117" s="1"/>
  <c r="E264" i="117"/>
  <c r="L264" i="117" s="1"/>
  <c r="E638" i="117"/>
  <c r="E593" i="117"/>
  <c r="O593" i="117" s="1"/>
  <c r="E457" i="117"/>
  <c r="N457" i="117" s="1"/>
  <c r="E280" i="117"/>
  <c r="N280" i="117" s="1"/>
  <c r="E683" i="117"/>
  <c r="G683" i="117" s="1"/>
  <c r="E9" i="117"/>
  <c r="P9" i="117" s="1"/>
  <c r="E429" i="117"/>
  <c r="M429" i="117" s="1"/>
  <c r="E303" i="117"/>
  <c r="J303" i="117" s="1"/>
  <c r="E71" i="117"/>
  <c r="I71" i="117" s="1"/>
  <c r="E167" i="117"/>
  <c r="G167" i="117" s="1"/>
  <c r="E551" i="117"/>
  <c r="M551" i="117" s="1"/>
  <c r="E347" i="117"/>
  <c r="N347" i="117" s="1"/>
  <c r="E62" i="117"/>
  <c r="J62" i="117" s="1"/>
  <c r="E92" i="117"/>
  <c r="L92" i="117" s="1"/>
  <c r="E63" i="117"/>
  <c r="L63" i="117" s="1"/>
  <c r="E117" i="117"/>
  <c r="Q117" i="117" s="1"/>
  <c r="E693" i="117"/>
  <c r="I693" i="117" s="1"/>
  <c r="E262" i="117"/>
  <c r="H262" i="117" s="1"/>
  <c r="E72" i="117"/>
  <c r="E230" i="117"/>
  <c r="F230" i="117" s="1"/>
  <c r="E59" i="117"/>
  <c r="L59" i="117" s="1"/>
  <c r="E271" i="117"/>
  <c r="F271" i="117" s="1"/>
  <c r="E105" i="117"/>
  <c r="P105" i="117" s="1"/>
  <c r="E127" i="117"/>
  <c r="H127" i="117" s="1"/>
  <c r="E487" i="117"/>
  <c r="R487" i="117" s="1"/>
  <c r="E331" i="117"/>
  <c r="M331" i="117" s="1"/>
  <c r="E336" i="117"/>
  <c r="M336" i="117" s="1"/>
  <c r="E358" i="117"/>
  <c r="H358" i="117" s="1"/>
  <c r="E694" i="117"/>
  <c r="J694" i="117" s="1"/>
  <c r="E521" i="117"/>
  <c r="Q521" i="117" s="1"/>
  <c r="E579" i="117"/>
  <c r="E486" i="117"/>
  <c r="I486" i="117" s="1"/>
  <c r="E51" i="117"/>
  <c r="P51" i="117" s="1"/>
  <c r="E517" i="117"/>
  <c r="N517" i="117" s="1"/>
  <c r="E116" i="117"/>
  <c r="Q116" i="117" s="1"/>
  <c r="E371" i="117"/>
  <c r="J371" i="117" s="1"/>
  <c r="E552" i="117"/>
  <c r="F552" i="117" s="1"/>
  <c r="E503" i="117"/>
  <c r="M503" i="117" s="1"/>
  <c r="E651" i="117"/>
  <c r="M651" i="117" s="1"/>
  <c r="E268" i="117"/>
  <c r="Q268" i="117" s="1"/>
  <c r="E270" i="117"/>
  <c r="P270" i="117" s="1"/>
  <c r="E544" i="117"/>
  <c r="P544" i="117" s="1"/>
  <c r="E501" i="117"/>
  <c r="H501" i="117" s="1"/>
  <c r="E122" i="117"/>
  <c r="H122" i="117" s="1"/>
  <c r="E325" i="117"/>
  <c r="L325" i="117" s="1"/>
  <c r="E327" i="117"/>
  <c r="J327" i="117" s="1"/>
  <c r="E58" i="117"/>
  <c r="I58" i="117" s="1"/>
  <c r="E661" i="117"/>
  <c r="K661" i="117" s="1"/>
  <c r="E199" i="117"/>
  <c r="I199" i="117" s="1"/>
  <c r="E346" i="117"/>
  <c r="P346" i="117" s="1"/>
  <c r="E350" i="117"/>
  <c r="G350" i="117" s="1"/>
  <c r="E657" i="117"/>
  <c r="H657" i="117" s="1"/>
  <c r="E236" i="117"/>
  <c r="I236" i="117" s="1"/>
  <c r="E74" i="117"/>
  <c r="I74" i="117" s="1"/>
  <c r="E508" i="117"/>
  <c r="E383" i="117"/>
  <c r="O383" i="117" s="1"/>
  <c r="E246" i="117"/>
  <c r="Q246" i="117" s="1"/>
  <c r="E630" i="117"/>
  <c r="G630" i="117" s="1"/>
  <c r="E494" i="117"/>
  <c r="E545" i="117"/>
  <c r="R545" i="117" s="1"/>
  <c r="E603" i="117"/>
  <c r="M603" i="117" s="1"/>
  <c r="E553" i="117"/>
  <c r="G553" i="117" s="1"/>
  <c r="E628" i="117"/>
  <c r="M628" i="117" s="1"/>
  <c r="E450" i="117"/>
  <c r="O450" i="117" s="1"/>
  <c r="E420" i="117"/>
  <c r="G420" i="117" s="1"/>
  <c r="E543" i="117"/>
  <c r="F543" i="117" s="1"/>
  <c r="E423" i="117"/>
  <c r="E669" i="117"/>
  <c r="J669" i="117" s="1"/>
  <c r="E506" i="117"/>
  <c r="J506" i="117" s="1"/>
  <c r="E554" i="117"/>
  <c r="R554" i="117" s="1"/>
  <c r="E333" i="117"/>
  <c r="O333" i="117" s="1"/>
  <c r="E518" i="117"/>
  <c r="Q518" i="117" s="1"/>
  <c r="E649" i="117"/>
  <c r="N649" i="117" s="1"/>
  <c r="E356" i="117"/>
  <c r="P356" i="117" s="1"/>
  <c r="E690" i="117"/>
  <c r="H690" i="117" s="1"/>
  <c r="E652" i="117"/>
  <c r="G652" i="117" s="1"/>
  <c r="E621" i="117"/>
  <c r="I621" i="117" s="1"/>
  <c r="E437" i="117"/>
  <c r="G437" i="117" s="1"/>
  <c r="E305" i="117"/>
  <c r="Q305" i="117" s="1"/>
  <c r="E586" i="117"/>
  <c r="G586" i="117" s="1"/>
  <c r="E334" i="117"/>
  <c r="Q334" i="117" s="1"/>
  <c r="E662" i="117"/>
  <c r="O662" i="117" s="1"/>
  <c r="E188" i="117"/>
  <c r="N188" i="117" s="1"/>
  <c r="E16" i="117"/>
  <c r="J16" i="117" s="1"/>
  <c r="E339" i="117"/>
  <c r="H339" i="117" s="1"/>
  <c r="E285" i="117"/>
  <c r="F285" i="117" s="1"/>
  <c r="E78" i="117"/>
  <c r="G78" i="117" s="1"/>
  <c r="E22" i="117"/>
  <c r="I22" i="117" s="1"/>
  <c r="E686" i="117"/>
  <c r="O686" i="117" s="1"/>
  <c r="E459" i="117"/>
  <c r="G459" i="117" s="1"/>
  <c r="E101" i="117"/>
  <c r="N101" i="117" s="1"/>
  <c r="E578" i="117"/>
  <c r="G578" i="117" s="1"/>
  <c r="E401" i="117"/>
  <c r="P401" i="117" s="1"/>
  <c r="E676" i="117"/>
  <c r="G676" i="117" s="1"/>
  <c r="E6" i="117"/>
  <c r="E234" i="117"/>
  <c r="L234" i="117" s="1"/>
  <c r="E30" i="117"/>
  <c r="E602" i="117"/>
  <c r="M602" i="117" s="1"/>
  <c r="E474" i="117"/>
  <c r="Q474" i="117" s="1"/>
  <c r="E254" i="117"/>
  <c r="G254" i="117" s="1"/>
  <c r="E46" i="117"/>
  <c r="J46" i="117" s="1"/>
  <c r="E320" i="117"/>
  <c r="K320" i="117" s="1"/>
  <c r="E534" i="117"/>
  <c r="F534" i="117" s="1"/>
  <c r="E323" i="117"/>
  <c r="H323" i="117" s="1"/>
  <c r="E502" i="117"/>
  <c r="I502" i="117" s="1"/>
  <c r="E453" i="117"/>
  <c r="K453" i="117" s="1"/>
  <c r="E641" i="117"/>
  <c r="E265" i="117"/>
  <c r="J265" i="117" s="1"/>
  <c r="E85" i="117"/>
  <c r="I85" i="117" s="1"/>
  <c r="E173" i="117"/>
  <c r="M173" i="117" s="1"/>
  <c r="E482" i="117"/>
  <c r="F482" i="117" s="1"/>
  <c r="E355" i="117"/>
  <c r="J355" i="117" s="1"/>
  <c r="E109" i="117"/>
  <c r="H109" i="117" s="1"/>
  <c r="E180" i="117"/>
  <c r="I180" i="117" s="1"/>
  <c r="E640" i="117"/>
  <c r="K640" i="117" s="1"/>
  <c r="E357" i="117"/>
  <c r="J357" i="117" s="1"/>
  <c r="E31" i="117"/>
  <c r="G31" i="117" s="1"/>
  <c r="E535" i="117"/>
  <c r="M535" i="117" s="1"/>
  <c r="E461" i="117"/>
  <c r="O461" i="117" s="1"/>
  <c r="E514" i="117"/>
  <c r="Q514" i="117" s="1"/>
  <c r="E163" i="117"/>
  <c r="M163" i="117" s="1"/>
  <c r="E435" i="117"/>
  <c r="P435" i="117" s="1"/>
  <c r="E684" i="117"/>
  <c r="N684" i="117" s="1"/>
  <c r="E531" i="117"/>
  <c r="J531" i="117" s="1"/>
  <c r="E400" i="117"/>
  <c r="L400" i="117" s="1"/>
  <c r="E399" i="117"/>
  <c r="P399" i="117" s="1"/>
  <c r="E685" i="117"/>
  <c r="J685" i="117" s="1"/>
  <c r="E647" i="117"/>
  <c r="K647" i="117" s="1"/>
  <c r="E409" i="117"/>
  <c r="N409" i="117" s="1"/>
  <c r="E79" i="117"/>
  <c r="L79" i="117" s="1"/>
  <c r="E341" i="117"/>
  <c r="Q341" i="117" s="1"/>
  <c r="E559" i="117"/>
  <c r="M559" i="117" s="1"/>
  <c r="E653" i="117"/>
  <c r="F653" i="117" s="1"/>
  <c r="E446" i="117"/>
  <c r="J446" i="117" s="1"/>
  <c r="E562" i="117"/>
  <c r="F562" i="117" s="1"/>
  <c r="E343" i="117"/>
  <c r="F343" i="117" s="1"/>
  <c r="E471" i="117"/>
  <c r="L471" i="117" s="1"/>
  <c r="E382" i="117"/>
  <c r="H382" i="117" s="1"/>
  <c r="E313" i="117"/>
  <c r="E274" i="117"/>
  <c r="N274" i="117" s="1"/>
  <c r="E483" i="117"/>
  <c r="R483" i="117" s="1"/>
  <c r="E668" i="117"/>
  <c r="L668" i="117" s="1"/>
  <c r="E242" i="117"/>
  <c r="N242" i="117" s="1"/>
  <c r="E421" i="117"/>
  <c r="G421" i="117" s="1"/>
  <c r="E507" i="117"/>
  <c r="E283" i="117"/>
  <c r="K283" i="117" s="1"/>
  <c r="E369" i="117"/>
  <c r="Q369" i="117" s="1"/>
  <c r="E119" i="117"/>
  <c r="L119" i="117" s="1"/>
  <c r="E681" i="117"/>
  <c r="M681" i="117" s="1"/>
  <c r="E561" i="117"/>
  <c r="H561" i="117" s="1"/>
  <c r="E84" i="117"/>
  <c r="G84" i="117" s="1"/>
  <c r="E415" i="117"/>
  <c r="P415" i="117" s="1"/>
  <c r="E124" i="117"/>
  <c r="O124" i="117" s="1"/>
  <c r="E162" i="117"/>
  <c r="Q162" i="117" s="1"/>
  <c r="E370" i="117"/>
  <c r="Q370" i="117" s="1"/>
  <c r="E698" i="117"/>
  <c r="K698" i="117" s="1"/>
  <c r="E389" i="117"/>
  <c r="M389" i="117" s="1"/>
  <c r="E83" i="117"/>
  <c r="P83" i="117" s="1"/>
  <c r="E261" i="117"/>
  <c r="L261" i="117" s="1"/>
  <c r="E52" i="117"/>
  <c r="G52" i="117" s="1"/>
  <c r="E288" i="117"/>
  <c r="R288" i="117" s="1"/>
  <c r="E233" i="117"/>
  <c r="N233" i="117" s="1"/>
  <c r="E165" i="117"/>
  <c r="E186" i="117"/>
  <c r="K186" i="117" s="1"/>
  <c r="E643" i="117"/>
  <c r="M643" i="117" s="1"/>
  <c r="E332" i="117"/>
  <c r="P332" i="117" s="1"/>
  <c r="E677" i="117"/>
  <c r="G677" i="117" s="1"/>
  <c r="E488" i="117"/>
  <c r="G488" i="117" s="1"/>
  <c r="E364" i="117"/>
  <c r="E88" i="117"/>
  <c r="L88" i="117" s="1"/>
  <c r="E449" i="117"/>
  <c r="M449" i="117" s="1"/>
  <c r="E672" i="117"/>
  <c r="G672" i="117" s="1"/>
  <c r="E123" i="117"/>
  <c r="J123" i="117" s="1"/>
  <c r="E322" i="117"/>
  <c r="H322" i="117" s="1"/>
  <c r="E629" i="117"/>
  <c r="Q629" i="117" s="1"/>
  <c r="E140" i="117"/>
  <c r="L140" i="117" s="1"/>
  <c r="E689" i="117"/>
  <c r="E208" i="117"/>
  <c r="M208" i="117" s="1"/>
  <c r="E106" i="117"/>
  <c r="N106" i="117" s="1"/>
  <c r="E438" i="117"/>
  <c r="I438" i="117" s="1"/>
  <c r="E96" i="117"/>
  <c r="G96" i="117" s="1"/>
  <c r="E495" i="117"/>
  <c r="F495" i="117" s="1"/>
  <c r="E439" i="117"/>
  <c r="L439" i="117" s="1"/>
  <c r="E196" i="117"/>
  <c r="H196" i="117" s="1"/>
  <c r="E98" i="117"/>
  <c r="I98" i="117" s="1"/>
  <c r="E695" i="117"/>
  <c r="M695" i="117" s="1"/>
  <c r="E499" i="117"/>
  <c r="E249" i="117"/>
  <c r="I249" i="117" s="1"/>
  <c r="E118" i="117"/>
  <c r="G118" i="117" s="1"/>
  <c r="E463" i="117"/>
  <c r="P463" i="117" s="1"/>
  <c r="E49" i="117"/>
  <c r="G49" i="117" s="1"/>
  <c r="E168" i="117"/>
  <c r="N168" i="117" s="1"/>
  <c r="E467" i="117"/>
  <c r="N467" i="117" s="1"/>
  <c r="E644" i="117"/>
  <c r="J644" i="117" s="1"/>
  <c r="E434" i="117"/>
  <c r="H434" i="117" s="1"/>
  <c r="E232" i="117"/>
  <c r="K232" i="117" s="1"/>
  <c r="E591" i="117"/>
  <c r="O591" i="117" s="1"/>
  <c r="E391" i="117"/>
  <c r="Q391" i="117" s="1"/>
  <c r="E86" i="117"/>
  <c r="I86" i="117" s="1"/>
  <c r="E388" i="117"/>
  <c r="G388" i="117" s="1"/>
  <c r="E412" i="117"/>
  <c r="F412" i="117" s="1"/>
  <c r="E445" i="117"/>
  <c r="Q445" i="117" s="1"/>
  <c r="E687" i="117"/>
  <c r="R687" i="117" s="1"/>
  <c r="E267" i="117"/>
  <c r="M267" i="117" s="1"/>
  <c r="E73" i="117"/>
  <c r="J73" i="117" s="1"/>
  <c r="E585" i="117"/>
  <c r="K585" i="117" s="1"/>
  <c r="E171" i="117"/>
  <c r="N171" i="117" s="1"/>
  <c r="E200" i="117"/>
  <c r="H200" i="117" s="1"/>
  <c r="E451" i="117"/>
  <c r="Q451" i="117" s="1"/>
  <c r="E422" i="117"/>
  <c r="N422" i="117" s="1"/>
  <c r="E549" i="117"/>
  <c r="E492" i="117"/>
  <c r="F492" i="117" s="1"/>
  <c r="E66" i="117"/>
  <c r="G66" i="117" s="1"/>
  <c r="E309" i="117"/>
  <c r="K309" i="117" s="1"/>
  <c r="E533" i="117"/>
  <c r="H533" i="117" s="1"/>
  <c r="E530" i="117"/>
  <c r="N530" i="117" s="1"/>
  <c r="E312" i="117"/>
  <c r="E245" i="117"/>
  <c r="H245" i="117" s="1"/>
  <c r="E584" i="117"/>
  <c r="M584" i="117" s="1"/>
  <c r="E558" i="117"/>
  <c r="I558" i="117" s="1"/>
  <c r="E411" i="117"/>
  <c r="H411" i="117" s="1"/>
  <c r="E675" i="117"/>
  <c r="P675" i="117" s="1"/>
  <c r="E293" i="117"/>
  <c r="K293" i="117" s="1"/>
  <c r="E99" i="117"/>
  <c r="G99" i="117" s="1"/>
  <c r="E509" i="117"/>
  <c r="R509" i="117" s="1"/>
  <c r="E145" i="117"/>
  <c r="N145" i="117" s="1"/>
  <c r="E273" i="117"/>
  <c r="G273" i="117" s="1"/>
  <c r="E440" i="117"/>
  <c r="I440" i="117" s="1"/>
  <c r="E146" i="117"/>
  <c r="G146" i="117" s="1"/>
  <c r="E112" i="117"/>
  <c r="Q112" i="117" s="1"/>
  <c r="E291" i="117"/>
  <c r="K291" i="117" s="1"/>
  <c r="E324" i="117"/>
  <c r="L324" i="117" s="1"/>
  <c r="E642" i="117"/>
  <c r="O642" i="117" s="1"/>
  <c r="E462" i="117"/>
  <c r="I462" i="117" s="1"/>
  <c r="E142" i="117"/>
  <c r="R142" i="117" s="1"/>
  <c r="E635" i="117"/>
  <c r="N635" i="117" s="1"/>
  <c r="E396" i="117"/>
  <c r="L396" i="117" s="1"/>
  <c r="E148" i="117"/>
  <c r="P148" i="117" s="1"/>
  <c r="E194" i="117"/>
  <c r="E174" i="117"/>
  <c r="F174" i="117" s="1"/>
  <c r="E76" i="117"/>
  <c r="I76" i="117" s="1"/>
  <c r="E519" i="117"/>
  <c r="R519" i="117" s="1"/>
  <c r="E542" i="117"/>
  <c r="I542" i="117" s="1"/>
  <c r="E654" i="117"/>
  <c r="K654" i="117" s="1"/>
  <c r="E287" i="117"/>
  <c r="N287" i="117" s="1"/>
  <c r="E403" i="117"/>
  <c r="Q403" i="117" s="1"/>
  <c r="E136" i="117"/>
  <c r="F136" i="117" s="1"/>
  <c r="E178" i="117"/>
  <c r="P178" i="117" s="1"/>
  <c r="E538" i="117"/>
  <c r="E14" i="117"/>
  <c r="P14" i="117" s="1"/>
  <c r="E659" i="117"/>
  <c r="H659" i="117" s="1"/>
  <c r="E481" i="117"/>
  <c r="M481" i="117" s="1"/>
  <c r="E240" i="117"/>
  <c r="I240" i="117" s="1"/>
  <c r="E290" i="117"/>
  <c r="L290" i="117" s="1"/>
  <c r="E656" i="117"/>
  <c r="F656" i="117" s="1"/>
  <c r="E476" i="117"/>
  <c r="P476" i="117" s="1"/>
  <c r="E53" i="117"/>
  <c r="P53" i="117" s="1"/>
  <c r="E353" i="117"/>
  <c r="O353" i="117" s="1"/>
  <c r="E125" i="117"/>
  <c r="E573" i="117"/>
  <c r="O573" i="117" s="1"/>
  <c r="E513" i="117"/>
  <c r="I513" i="117" s="1"/>
  <c r="E251" i="117"/>
  <c r="N251" i="117" s="1"/>
  <c r="E263" i="117"/>
  <c r="H263" i="117" s="1"/>
  <c r="E479" i="117"/>
  <c r="J479" i="117" s="1"/>
  <c r="E527" i="117"/>
  <c r="R527" i="117" s="1"/>
  <c r="E348" i="117"/>
  <c r="N348" i="117" s="1"/>
  <c r="E490" i="117"/>
  <c r="I490" i="117" s="1"/>
  <c r="E318" i="117"/>
  <c r="G318" i="117" s="1"/>
  <c r="E296" i="117"/>
  <c r="H296" i="117" s="1"/>
  <c r="E239" i="117"/>
  <c r="P239" i="117" s="1"/>
  <c r="E94" i="117"/>
  <c r="G94" i="117" s="1"/>
  <c r="E604" i="117"/>
  <c r="Q604" i="117" s="1"/>
  <c r="E598" i="117"/>
  <c r="Q598" i="117" s="1"/>
  <c r="E606" i="117"/>
  <c r="F606" i="117" s="1"/>
  <c r="E491" i="117"/>
  <c r="Q491" i="117" s="1"/>
  <c r="E493" i="117"/>
  <c r="F493" i="117" s="1"/>
  <c r="E282" i="117"/>
  <c r="N282" i="117" s="1"/>
  <c r="E377" i="117"/>
  <c r="O377" i="117" s="1"/>
  <c r="E473" i="117"/>
  <c r="I473" i="117" s="1"/>
  <c r="E80" i="117"/>
  <c r="L80" i="117" s="1"/>
  <c r="E413" i="117"/>
  <c r="R413" i="117" s="1"/>
  <c r="E444" i="117"/>
  <c r="H444" i="117" s="1"/>
  <c r="E547" i="117"/>
  <c r="E243" i="117"/>
  <c r="O243" i="117" s="1"/>
  <c r="E580" i="117"/>
  <c r="R580" i="117" s="1"/>
  <c r="E317" i="117"/>
  <c r="N317" i="117" s="1"/>
  <c r="E524" i="117"/>
  <c r="O524" i="117" s="1"/>
  <c r="E571" i="117"/>
  <c r="K571" i="117" s="1"/>
  <c r="E426" i="117"/>
  <c r="F426" i="117" s="1"/>
  <c r="E646" i="117"/>
  <c r="G646" i="117" s="1"/>
  <c r="E416" i="117"/>
  <c r="Q416" i="117" s="1"/>
  <c r="E299" i="117"/>
  <c r="O299" i="117" s="1"/>
  <c r="E6" i="139"/>
  <c r="E132" i="139"/>
  <c r="E646" i="139"/>
  <c r="E288" i="139"/>
  <c r="E613" i="139"/>
  <c r="E167" i="139"/>
  <c r="E635" i="139"/>
  <c r="X4" i="129"/>
  <c r="AA4" i="129" s="1"/>
  <c r="E6" i="129"/>
  <c r="E493" i="129"/>
  <c r="E127" i="129"/>
  <c r="E119" i="129"/>
  <c r="E400" i="129"/>
  <c r="E544" i="129"/>
  <c r="E542" i="129"/>
  <c r="E383" i="129"/>
  <c r="E428" i="129"/>
  <c r="E62" i="129"/>
  <c r="E465" i="129"/>
  <c r="E173" i="129"/>
  <c r="E567" i="129"/>
  <c r="E68" i="129"/>
  <c r="E588" i="129"/>
  <c r="E59" i="129"/>
  <c r="E665" i="129"/>
  <c r="E43" i="129"/>
  <c r="E440" i="129"/>
  <c r="E169" i="129"/>
  <c r="E633" i="129"/>
  <c r="E11" i="129"/>
  <c r="E312" i="129"/>
  <c r="E457" i="129"/>
  <c r="E603" i="129"/>
  <c r="E381" i="129"/>
  <c r="E454" i="129"/>
  <c r="E527" i="129"/>
  <c r="E436" i="129"/>
  <c r="E673" i="129"/>
  <c r="E51" i="129"/>
  <c r="E472" i="129"/>
  <c r="E197" i="129"/>
  <c r="E270" i="129"/>
  <c r="E359" i="129"/>
  <c r="E304" i="129"/>
  <c r="E562" i="129"/>
  <c r="E13" i="129"/>
  <c r="E86" i="129"/>
  <c r="E159" i="129"/>
  <c r="E204" i="129"/>
  <c r="E305" i="129"/>
  <c r="E378" i="129"/>
  <c r="E368" i="129"/>
  <c r="E90" i="129"/>
  <c r="E163" i="129"/>
  <c r="E565" i="129"/>
  <c r="E54" i="129"/>
  <c r="E616" i="129"/>
  <c r="E501" i="129"/>
  <c r="E209" i="129"/>
  <c r="E640" i="129"/>
  <c r="E439" i="129"/>
  <c r="E32" i="129"/>
  <c r="E264" i="129"/>
  <c r="E242" i="129"/>
  <c r="E34" i="129"/>
  <c r="E107" i="129"/>
  <c r="E696" i="129"/>
  <c r="E233" i="129"/>
  <c r="E697" i="129"/>
  <c r="E75" i="129"/>
  <c r="E568" i="129"/>
  <c r="E585" i="129"/>
  <c r="E120" i="129"/>
  <c r="E445" i="129"/>
  <c r="E518" i="129"/>
  <c r="E591" i="129"/>
  <c r="E340" i="129"/>
  <c r="E42" i="129"/>
  <c r="E115" i="129"/>
  <c r="E28" i="129"/>
  <c r="E261" i="129"/>
  <c r="E334" i="129"/>
  <c r="E423" i="129"/>
  <c r="E560" i="129"/>
  <c r="E690" i="129"/>
  <c r="E77" i="129"/>
  <c r="E150" i="129"/>
  <c r="E223" i="129"/>
  <c r="E460" i="129"/>
  <c r="E369" i="129"/>
  <c r="E442" i="129"/>
  <c r="E419" i="129"/>
  <c r="E315" i="129"/>
  <c r="E529" i="129"/>
  <c r="E220" i="129"/>
  <c r="E504" i="129"/>
  <c r="E104" i="129"/>
  <c r="E245" i="129"/>
  <c r="E516" i="129"/>
  <c r="E699" i="129"/>
  <c r="E311" i="129"/>
  <c r="E408" i="129"/>
  <c r="E511" i="129"/>
  <c r="E25" i="129"/>
  <c r="E98" i="129"/>
  <c r="E171" i="129"/>
  <c r="E252" i="129"/>
  <c r="E297" i="129"/>
  <c r="E66" i="129"/>
  <c r="E139" i="129"/>
  <c r="E124" i="129"/>
  <c r="E18" i="129"/>
  <c r="E632" i="129"/>
  <c r="E509" i="129"/>
  <c r="E582" i="129"/>
  <c r="E655" i="129"/>
  <c r="E33" i="129"/>
  <c r="E106" i="129"/>
  <c r="E179" i="129"/>
  <c r="E284" i="129"/>
  <c r="E325" i="129"/>
  <c r="E398" i="129"/>
  <c r="E487" i="129"/>
  <c r="E484" i="129"/>
  <c r="E123" i="129"/>
  <c r="E141" i="129"/>
  <c r="E214" i="129"/>
  <c r="E287" i="129"/>
  <c r="E16" i="129"/>
  <c r="E433" i="129"/>
  <c r="E76" i="129"/>
  <c r="E602" i="129"/>
  <c r="E9" i="129"/>
  <c r="E599" i="129"/>
  <c r="E212" i="129"/>
  <c r="E144" i="129"/>
  <c r="E187" i="129"/>
  <c r="E183" i="129"/>
  <c r="E547" i="129"/>
  <c r="E255" i="129"/>
  <c r="E89" i="129"/>
  <c r="E162" i="129"/>
  <c r="E235" i="129"/>
  <c r="E508" i="129"/>
  <c r="E57" i="129"/>
  <c r="E130" i="129"/>
  <c r="E203" i="129"/>
  <c r="E380" i="129"/>
  <c r="E146" i="129"/>
  <c r="E444" i="129"/>
  <c r="E573" i="129"/>
  <c r="E646" i="129"/>
  <c r="E72" i="129"/>
  <c r="E97" i="129"/>
  <c r="E170" i="129"/>
  <c r="E243" i="129"/>
  <c r="E540" i="129"/>
  <c r="E389" i="129"/>
  <c r="E462" i="129"/>
  <c r="E551" i="129"/>
  <c r="E132" i="129"/>
  <c r="E251" i="129"/>
  <c r="E205" i="129"/>
  <c r="E278" i="129"/>
  <c r="E351" i="129"/>
  <c r="E272" i="129"/>
  <c r="E497" i="129"/>
  <c r="E566" i="129"/>
  <c r="E273" i="129"/>
  <c r="E52" i="129"/>
  <c r="E471" i="129"/>
  <c r="E288" i="129"/>
  <c r="E520" i="129"/>
  <c r="E370" i="129"/>
  <c r="E55" i="129"/>
  <c r="E291" i="129"/>
  <c r="E694" i="129"/>
  <c r="E153" i="129"/>
  <c r="E226" i="129"/>
  <c r="E299" i="129"/>
  <c r="E64" i="129"/>
  <c r="E121" i="129"/>
  <c r="E194" i="129"/>
  <c r="E267" i="129"/>
  <c r="E636" i="129"/>
  <c r="E274" i="129"/>
  <c r="E256" i="129"/>
  <c r="E637" i="129"/>
  <c r="E15" i="129"/>
  <c r="E328" i="129"/>
  <c r="E161" i="129"/>
  <c r="E234" i="129"/>
  <c r="E307" i="129"/>
  <c r="E96" i="129"/>
  <c r="E453" i="129"/>
  <c r="E526" i="129"/>
  <c r="E615" i="129"/>
  <c r="E137" i="129"/>
  <c r="E379" i="129"/>
  <c r="E269" i="129"/>
  <c r="E342" i="129"/>
  <c r="E415" i="129"/>
  <c r="E528" i="129"/>
  <c r="E561" i="129"/>
  <c r="E53" i="129"/>
  <c r="E237" i="129"/>
  <c r="E639" i="129"/>
  <c r="E232" i="129"/>
  <c r="E343" i="129"/>
  <c r="E664" i="129"/>
  <c r="E575" i="129"/>
  <c r="E553" i="129"/>
  <c r="E606" i="129"/>
  <c r="E35" i="129"/>
  <c r="E438" i="129"/>
  <c r="E217" i="129"/>
  <c r="E290" i="129"/>
  <c r="E363" i="129"/>
  <c r="E320" i="129"/>
  <c r="E185" i="129"/>
  <c r="E258" i="129"/>
  <c r="E331" i="129"/>
  <c r="E192" i="129"/>
  <c r="E402" i="129"/>
  <c r="E292" i="129"/>
  <c r="E7" i="129"/>
  <c r="E79" i="129"/>
  <c r="E584" i="129"/>
  <c r="E225" i="129"/>
  <c r="E298" i="129"/>
  <c r="E371" i="129"/>
  <c r="E352" i="129"/>
  <c r="E517" i="129"/>
  <c r="E590" i="129"/>
  <c r="E679" i="129"/>
  <c r="E361" i="129"/>
  <c r="E507" i="129"/>
  <c r="E333" i="129"/>
  <c r="E406" i="129"/>
  <c r="E479" i="129"/>
  <c r="E356" i="129"/>
  <c r="E625" i="129"/>
  <c r="E498" i="129"/>
  <c r="E310" i="129"/>
  <c r="E247" i="129"/>
  <c r="E215" i="129"/>
  <c r="E611" i="129"/>
  <c r="E319" i="129"/>
  <c r="E388" i="129"/>
  <c r="E478" i="129"/>
  <c r="E474" i="129"/>
  <c r="E182" i="129"/>
  <c r="E281" i="129"/>
  <c r="E354" i="129"/>
  <c r="E427" i="129"/>
  <c r="E576" i="129"/>
  <c r="E249" i="129"/>
  <c r="E322" i="129"/>
  <c r="E395" i="129"/>
  <c r="E448" i="129"/>
  <c r="E530" i="129"/>
  <c r="E404" i="129"/>
  <c r="E70" i="129"/>
  <c r="E143" i="129"/>
  <c r="E140" i="129"/>
  <c r="E289" i="129"/>
  <c r="E362" i="129"/>
  <c r="E435" i="129"/>
  <c r="E608" i="129"/>
  <c r="E581" i="129"/>
  <c r="E654" i="129"/>
  <c r="E168" i="129"/>
  <c r="E489" i="129"/>
  <c r="E635" i="129"/>
  <c r="E397" i="129"/>
  <c r="E470" i="129"/>
  <c r="E543" i="129"/>
  <c r="E692" i="129"/>
  <c r="E689" i="129"/>
  <c r="E556" i="129"/>
  <c r="E681" i="129"/>
  <c r="E309" i="129"/>
  <c r="E638" i="129"/>
  <c r="E99" i="129"/>
  <c r="E502" i="129"/>
  <c r="E112" i="129"/>
  <c r="E222" i="129"/>
  <c r="E657" i="129"/>
  <c r="E365" i="129"/>
  <c r="E409" i="129"/>
  <c r="E482" i="129"/>
  <c r="E555" i="129"/>
  <c r="E196" i="129"/>
  <c r="E377" i="129"/>
  <c r="E450" i="129"/>
  <c r="E523" i="129"/>
  <c r="E372" i="129"/>
  <c r="E91" i="129"/>
  <c r="E125" i="129"/>
  <c r="E198" i="129"/>
  <c r="E271" i="129"/>
  <c r="E652" i="129"/>
  <c r="E417" i="129"/>
  <c r="E490" i="129"/>
  <c r="E563" i="129"/>
  <c r="E324" i="129"/>
  <c r="E14" i="129"/>
  <c r="E103" i="129"/>
  <c r="E680" i="129"/>
  <c r="E50" i="129"/>
  <c r="E60" i="129"/>
  <c r="E525" i="129"/>
  <c r="E598" i="129"/>
  <c r="E671" i="129"/>
  <c r="E49" i="129"/>
  <c r="E122" i="129"/>
  <c r="E503" i="129"/>
  <c r="E468" i="129"/>
  <c r="E675" i="129"/>
  <c r="E148" i="129"/>
  <c r="E510" i="129"/>
  <c r="E538" i="129"/>
  <c r="E246" i="129"/>
  <c r="E300" i="129"/>
  <c r="E693" i="129"/>
  <c r="E401" i="129"/>
  <c r="E109" i="129"/>
  <c r="E473" i="129"/>
  <c r="E546" i="129"/>
  <c r="E619" i="129"/>
  <c r="E20" i="129"/>
  <c r="E441" i="129"/>
  <c r="E514" i="129"/>
  <c r="E587" i="129"/>
  <c r="E84" i="129"/>
  <c r="E219" i="129"/>
  <c r="E189" i="129"/>
  <c r="E262" i="129"/>
  <c r="E335" i="129"/>
  <c r="E208" i="129"/>
  <c r="E481" i="129"/>
  <c r="E554" i="129"/>
  <c r="E627" i="129"/>
  <c r="E532" i="129"/>
  <c r="E78" i="129"/>
  <c r="E167" i="129"/>
  <c r="E236" i="129"/>
  <c r="E178" i="129"/>
  <c r="E572" i="129"/>
  <c r="E589" i="129"/>
  <c r="E662" i="129"/>
  <c r="E136" i="129"/>
  <c r="E113" i="129"/>
  <c r="E186" i="129"/>
  <c r="E670" i="129"/>
  <c r="E44" i="129"/>
  <c r="E346" i="129"/>
  <c r="E228" i="129"/>
  <c r="E382" i="129"/>
  <c r="E282" i="129"/>
  <c r="E685" i="129"/>
  <c r="E488" i="129"/>
  <c r="E437" i="129"/>
  <c r="E145" i="129"/>
  <c r="E128" i="129"/>
  <c r="E537" i="129"/>
  <c r="E610" i="129"/>
  <c r="E683" i="129"/>
  <c r="E41" i="129"/>
  <c r="E505" i="129"/>
  <c r="E578" i="129"/>
  <c r="E651" i="129"/>
  <c r="E73" i="129"/>
  <c r="E347" i="129"/>
  <c r="E253" i="129"/>
  <c r="E326" i="129"/>
  <c r="E399" i="129"/>
  <c r="E464" i="129"/>
  <c r="E545" i="129"/>
  <c r="E618" i="129"/>
  <c r="E691" i="129"/>
  <c r="E69" i="129"/>
  <c r="E142" i="129"/>
  <c r="E231" i="129"/>
  <c r="E492" i="129"/>
  <c r="E306" i="129"/>
  <c r="E384" i="129"/>
  <c r="E653" i="129"/>
  <c r="E31" i="129"/>
  <c r="E392" i="129"/>
  <c r="E177" i="129"/>
  <c r="E250" i="129"/>
  <c r="E624" i="129"/>
  <c r="E491" i="129"/>
  <c r="E658" i="129"/>
  <c r="E426" i="129"/>
  <c r="E617" i="129"/>
  <c r="E58" i="129"/>
  <c r="E451" i="129"/>
  <c r="E672" i="129"/>
  <c r="E597" i="129"/>
  <c r="E466" i="129"/>
  <c r="E628" i="129"/>
  <c r="E38" i="129"/>
  <c r="E111" i="129"/>
  <c r="E12" i="129"/>
  <c r="E257" i="129"/>
  <c r="E330" i="129"/>
  <c r="E403" i="129"/>
  <c r="E480" i="129"/>
  <c r="E549" i="129"/>
  <c r="E622" i="129"/>
  <c r="E40" i="129"/>
  <c r="E564" i="129"/>
  <c r="E446" i="129"/>
  <c r="E410" i="129"/>
  <c r="E118" i="129"/>
  <c r="E375" i="129"/>
  <c r="E695" i="129"/>
  <c r="E184" i="129"/>
  <c r="E475" i="129"/>
  <c r="E682" i="129"/>
  <c r="E434" i="129"/>
  <c r="E314" i="129"/>
  <c r="E515" i="129"/>
  <c r="E244" i="129"/>
  <c r="E661" i="129"/>
  <c r="E594" i="129"/>
  <c r="E29" i="129"/>
  <c r="E102" i="129"/>
  <c r="E175" i="129"/>
  <c r="E268" i="129"/>
  <c r="E321" i="129"/>
  <c r="E394" i="129"/>
  <c r="E467" i="129"/>
  <c r="E164" i="129"/>
  <c r="E613" i="129"/>
  <c r="E686" i="129"/>
  <c r="E296" i="129"/>
  <c r="E496" i="129"/>
  <c r="E318" i="129"/>
  <c r="E154" i="129"/>
  <c r="E557" i="129"/>
  <c r="E286" i="129"/>
  <c r="E452" i="129"/>
  <c r="E350" i="129"/>
  <c r="E548" i="129"/>
  <c r="E61" i="129"/>
  <c r="E499" i="129"/>
  <c r="E248" i="129"/>
  <c r="E506" i="129"/>
  <c r="E579" i="129"/>
  <c r="E580" i="129"/>
  <c r="E30" i="129"/>
  <c r="E27" i="129"/>
  <c r="E93" i="129"/>
  <c r="E166" i="129"/>
  <c r="E239" i="129"/>
  <c r="E524" i="129"/>
  <c r="E385" i="129"/>
  <c r="E458" i="129"/>
  <c r="E531" i="129"/>
  <c r="E500" i="129"/>
  <c r="E677" i="129"/>
  <c r="E71" i="129"/>
  <c r="E552" i="129"/>
  <c r="E684" i="129"/>
  <c r="E190" i="129"/>
  <c r="E593" i="129"/>
  <c r="E301" i="129"/>
  <c r="E181" i="129"/>
  <c r="E105" i="129"/>
  <c r="E317" i="129"/>
  <c r="E216" i="129"/>
  <c r="E116" i="129"/>
  <c r="E570" i="129"/>
  <c r="E643" i="129"/>
  <c r="E21" i="129"/>
  <c r="E94" i="129"/>
  <c r="E155" i="129"/>
  <c r="E157" i="129"/>
  <c r="E230" i="129"/>
  <c r="E303" i="129"/>
  <c r="E80" i="129"/>
  <c r="E449" i="129"/>
  <c r="E522" i="129"/>
  <c r="E595" i="129"/>
  <c r="E596" i="129"/>
  <c r="E46" i="129"/>
  <c r="E135" i="129"/>
  <c r="E108" i="129"/>
  <c r="E172" i="129"/>
  <c r="E629" i="129"/>
  <c r="E337" i="129"/>
  <c r="E45" i="129"/>
  <c r="E339" i="129"/>
  <c r="E631" i="129"/>
  <c r="E218" i="129"/>
  <c r="E313" i="129"/>
  <c r="E134" i="129"/>
  <c r="E676" i="129"/>
  <c r="E461" i="129"/>
  <c r="E634" i="129"/>
  <c r="E24" i="129"/>
  <c r="E85" i="129"/>
  <c r="E158" i="129"/>
  <c r="E283" i="129"/>
  <c r="E221" i="129"/>
  <c r="E294" i="129"/>
  <c r="E367" i="129"/>
  <c r="E336" i="129"/>
  <c r="E513" i="129"/>
  <c r="E586" i="129"/>
  <c r="E659" i="129"/>
  <c r="E37" i="129"/>
  <c r="E110" i="129"/>
  <c r="E199" i="129"/>
  <c r="E364" i="129"/>
  <c r="E360" i="129"/>
  <c r="E373" i="129"/>
  <c r="E81" i="129"/>
  <c r="E316" i="129"/>
  <c r="E374" i="129"/>
  <c r="E240" i="129"/>
  <c r="E180" i="129"/>
  <c r="E569" i="129"/>
  <c r="E390" i="129"/>
  <c r="E133" i="129"/>
  <c r="E22" i="129"/>
  <c r="E698" i="129"/>
  <c r="E280" i="129"/>
  <c r="E149" i="129"/>
  <c r="E201" i="129"/>
  <c r="E411" i="129"/>
  <c r="E285" i="129"/>
  <c r="E358" i="129"/>
  <c r="E431" i="129"/>
  <c r="E592" i="129"/>
  <c r="E577" i="129"/>
  <c r="E650" i="129"/>
  <c r="E88" i="129"/>
  <c r="E101" i="129"/>
  <c r="E174" i="129"/>
  <c r="E263" i="129"/>
  <c r="E620" i="129"/>
  <c r="E663" i="129"/>
  <c r="E117" i="129"/>
  <c r="E656" i="129"/>
  <c r="E443" i="129"/>
  <c r="E87" i="129"/>
  <c r="E621" i="129"/>
  <c r="E386" i="129"/>
  <c r="E207" i="129"/>
  <c r="E645" i="129"/>
  <c r="E534" i="129"/>
  <c r="E67" i="129"/>
  <c r="E536" i="129"/>
  <c r="E213" i="129"/>
  <c r="E393" i="129"/>
  <c r="E539" i="129"/>
  <c r="E349" i="129"/>
  <c r="E422" i="129"/>
  <c r="E495" i="129"/>
  <c r="E612" i="129"/>
  <c r="E641" i="129"/>
  <c r="E19" i="129"/>
  <c r="E344" i="129"/>
  <c r="E165" i="129"/>
  <c r="E238" i="129"/>
  <c r="E327" i="129"/>
  <c r="E176" i="129"/>
  <c r="E535" i="129"/>
  <c r="E420" i="129"/>
  <c r="E332" i="129"/>
  <c r="E626" i="129"/>
  <c r="E26" i="129"/>
  <c r="E56" i="129"/>
  <c r="E295" i="129"/>
  <c r="E259" i="129"/>
  <c r="E405" i="129"/>
  <c r="E188" i="129"/>
  <c r="E614" i="129"/>
  <c r="E65" i="129"/>
  <c r="E211" i="129"/>
  <c r="E357" i="129"/>
  <c r="E519" i="129"/>
  <c r="E483" i="129"/>
  <c r="E254" i="129"/>
  <c r="E571" i="129"/>
  <c r="E642" i="129"/>
  <c r="E463" i="129"/>
  <c r="E206" i="129"/>
  <c r="E95" i="129"/>
  <c r="E131" i="129"/>
  <c r="E92" i="129"/>
  <c r="E277" i="129"/>
  <c r="E521" i="129"/>
  <c r="E667" i="129"/>
  <c r="E413" i="129"/>
  <c r="E486" i="129"/>
  <c r="E559" i="129"/>
  <c r="E260" i="129"/>
  <c r="E10" i="129"/>
  <c r="E83" i="129"/>
  <c r="E600" i="129"/>
  <c r="E229" i="129"/>
  <c r="E302" i="129"/>
  <c r="E391" i="129"/>
  <c r="E432" i="129"/>
  <c r="E407" i="129"/>
  <c r="E476" i="129"/>
  <c r="E8" i="129"/>
  <c r="E114" i="129"/>
  <c r="E601" i="129"/>
  <c r="E100" i="129"/>
  <c r="E648" i="129"/>
  <c r="E604" i="129"/>
  <c r="E82" i="129"/>
  <c r="E541" i="129"/>
  <c r="E687" i="129"/>
  <c r="E138" i="129"/>
  <c r="E412" i="129"/>
  <c r="E430" i="129"/>
  <c r="E308" i="129"/>
  <c r="E151" i="129"/>
  <c r="E191" i="129"/>
  <c r="E425" i="129"/>
  <c r="E355" i="129"/>
  <c r="E345" i="129"/>
  <c r="E459" i="129"/>
  <c r="E396" i="129"/>
  <c r="E39" i="129"/>
  <c r="E607" i="129"/>
  <c r="E195" i="129"/>
  <c r="E348" i="129"/>
  <c r="E341" i="129"/>
  <c r="E649" i="129"/>
  <c r="E376" i="129"/>
  <c r="E477" i="129"/>
  <c r="E550" i="129"/>
  <c r="E623" i="129"/>
  <c r="E276" i="129"/>
  <c r="E74" i="129"/>
  <c r="E147" i="129"/>
  <c r="E156" i="129"/>
  <c r="E293" i="129"/>
  <c r="E366" i="129"/>
  <c r="E455" i="129"/>
  <c r="E688" i="129"/>
  <c r="E279" i="129"/>
  <c r="E152" i="129"/>
  <c r="E447" i="129"/>
  <c r="E265" i="129"/>
  <c r="E266" i="129"/>
  <c r="E126" i="129"/>
  <c r="E414" i="129"/>
  <c r="E63" i="129"/>
  <c r="E418" i="129"/>
  <c r="E36" i="129"/>
  <c r="E353" i="129"/>
  <c r="E424" i="129"/>
  <c r="E660" i="129"/>
  <c r="E323" i="129"/>
  <c r="E160" i="129"/>
  <c r="E469" i="129"/>
  <c r="E210" i="129"/>
  <c r="E700" i="129"/>
  <c r="E605" i="129"/>
  <c r="E678" i="129"/>
  <c r="E200" i="129"/>
  <c r="E129" i="129"/>
  <c r="E202" i="129"/>
  <c r="E275" i="129"/>
  <c r="E668" i="129"/>
  <c r="E421" i="129"/>
  <c r="E494" i="129"/>
  <c r="E583" i="129"/>
  <c r="E644" i="129"/>
  <c r="E23" i="129"/>
  <c r="E227" i="129"/>
  <c r="E630" i="129"/>
  <c r="E17" i="129"/>
  <c r="E429" i="129"/>
  <c r="E674" i="129"/>
  <c r="E329" i="129"/>
  <c r="E609" i="129"/>
  <c r="E48" i="129"/>
  <c r="E241" i="129"/>
  <c r="E387" i="129"/>
  <c r="E416" i="129"/>
  <c r="E533" i="129"/>
  <c r="E338" i="129"/>
  <c r="E512" i="129"/>
  <c r="E669" i="129"/>
  <c r="E47" i="129"/>
  <c r="E456" i="129"/>
  <c r="E193" i="129"/>
  <c r="E224" i="129"/>
  <c r="E485" i="129"/>
  <c r="E558" i="129"/>
  <c r="E647" i="129"/>
  <c r="E574" i="129"/>
  <c r="E666" i="129"/>
  <c r="X4" i="140"/>
  <c r="AA4" i="140" s="1"/>
  <c r="E6" i="140"/>
  <c r="E448" i="140"/>
  <c r="E326" i="140"/>
  <c r="E70" i="140"/>
  <c r="E180" i="140"/>
  <c r="E228" i="140"/>
  <c r="E201" i="140"/>
  <c r="E415" i="140"/>
  <c r="E498" i="140"/>
  <c r="E611" i="140"/>
  <c r="E656" i="140"/>
  <c r="E580" i="140"/>
  <c r="E272" i="140"/>
  <c r="E502" i="140"/>
  <c r="E85" i="140"/>
  <c r="E692" i="140"/>
  <c r="E583" i="140"/>
  <c r="E582" i="140"/>
  <c r="E429" i="140"/>
  <c r="E601" i="140"/>
  <c r="E340" i="140"/>
  <c r="E68" i="140"/>
  <c r="E665" i="140"/>
  <c r="E646" i="140"/>
  <c r="E515" i="140"/>
  <c r="E11" i="140"/>
  <c r="E500" i="140"/>
  <c r="E617" i="140"/>
  <c r="E543" i="140"/>
  <c r="E282" i="140"/>
  <c r="E338" i="140"/>
  <c r="E694" i="140"/>
  <c r="E74" i="140"/>
  <c r="E505" i="140"/>
  <c r="E597" i="140"/>
  <c r="E333" i="140"/>
  <c r="E309" i="140"/>
  <c r="E87" i="140"/>
  <c r="E111" i="140"/>
  <c r="E205" i="140"/>
  <c r="E404" i="140"/>
  <c r="E406" i="140"/>
  <c r="E79" i="140"/>
  <c r="E387" i="140"/>
  <c r="E553" i="140"/>
  <c r="E241" i="140"/>
  <c r="E193" i="140"/>
  <c r="E38" i="140"/>
  <c r="E622" i="140"/>
  <c r="E339" i="140"/>
  <c r="E489" i="140"/>
  <c r="E627" i="140"/>
  <c r="E545" i="140"/>
  <c r="E56" i="140"/>
  <c r="E42" i="140"/>
  <c r="E211" i="140"/>
  <c r="E273" i="140"/>
  <c r="E224" i="140"/>
  <c r="E307" i="140"/>
  <c r="E663" i="140"/>
  <c r="E532" i="140"/>
  <c r="E251" i="140"/>
  <c r="E465" i="140"/>
  <c r="E440" i="140"/>
  <c r="E178" i="140"/>
  <c r="E644" i="140"/>
  <c r="E46" i="140"/>
  <c r="E150" i="140"/>
  <c r="E114" i="140"/>
  <c r="E321" i="140"/>
  <c r="E346" i="140"/>
  <c r="E138" i="140"/>
  <c r="E445" i="140"/>
  <c r="E435" i="140"/>
  <c r="E66" i="140"/>
  <c r="E10" i="140"/>
  <c r="E658" i="140"/>
  <c r="E204" i="140"/>
  <c r="E652" i="140"/>
  <c r="E124" i="140"/>
  <c r="E127" i="140"/>
  <c r="E567" i="140"/>
  <c r="E230" i="140"/>
  <c r="E327" i="140"/>
  <c r="E131" i="140"/>
  <c r="E303" i="140"/>
  <c r="E466" i="140"/>
  <c r="E437" i="140"/>
  <c r="E536" i="140"/>
  <c r="E93" i="140"/>
  <c r="E388" i="140"/>
  <c r="E168" i="140"/>
  <c r="E557" i="140"/>
  <c r="E510" i="140"/>
  <c r="E616" i="140"/>
  <c r="E690" i="140"/>
  <c r="E107" i="140"/>
  <c r="E133" i="140"/>
  <c r="E120" i="140"/>
  <c r="E62" i="140"/>
  <c r="E398" i="140"/>
  <c r="E604" i="140"/>
  <c r="E166" i="140"/>
  <c r="E266" i="140"/>
  <c r="E264" i="140"/>
  <c r="E588" i="140"/>
  <c r="E226" i="140"/>
  <c r="E182" i="140"/>
  <c r="E220" i="140"/>
  <c r="E546" i="140"/>
  <c r="E700" i="140"/>
  <c r="E213" i="140"/>
  <c r="E615" i="140"/>
  <c r="E446" i="140"/>
  <c r="E65" i="140"/>
  <c r="E237" i="140"/>
  <c r="E255" i="140"/>
  <c r="E394" i="140"/>
  <c r="E253" i="140"/>
  <c r="E632" i="140"/>
  <c r="E129" i="140"/>
  <c r="E531" i="140"/>
  <c r="E384" i="140"/>
  <c r="E58" i="140"/>
  <c r="E379" i="140"/>
  <c r="E359" i="140"/>
  <c r="E137" i="140"/>
  <c r="E405" i="140"/>
  <c r="E673" i="140"/>
  <c r="E450" i="140"/>
  <c r="E352" i="140"/>
  <c r="E154" i="140"/>
  <c r="E116" i="140"/>
  <c r="E35" i="140"/>
  <c r="E370" i="140"/>
  <c r="E481" i="140"/>
  <c r="E292" i="140"/>
  <c r="E64" i="140"/>
  <c r="E109" i="140"/>
  <c r="E121" i="140"/>
  <c r="E362" i="140"/>
  <c r="E417" i="140"/>
  <c r="E427" i="140"/>
  <c r="E77" i="140"/>
  <c r="E607" i="140"/>
  <c r="E672" i="140"/>
  <c r="E179" i="140"/>
  <c r="E291" i="140"/>
  <c r="E170" i="140"/>
  <c r="E441" i="140"/>
  <c r="E207" i="140"/>
  <c r="E51" i="140"/>
  <c r="E257" i="140"/>
  <c r="E626" i="140"/>
  <c r="E587" i="140"/>
  <c r="E96" i="140"/>
  <c r="E12" i="140"/>
  <c r="E229" i="140"/>
  <c r="E290" i="140"/>
  <c r="E674" i="140"/>
  <c r="E310" i="140"/>
  <c r="E231" i="140"/>
  <c r="E570" i="140"/>
  <c r="E382" i="140"/>
  <c r="E696" i="140"/>
  <c r="E451" i="140"/>
  <c r="E602" i="140"/>
  <c r="E163" i="140"/>
  <c r="E369" i="140"/>
  <c r="E433" i="140"/>
  <c r="E403" i="140"/>
  <c r="E371" i="140"/>
  <c r="E667" i="140"/>
  <c r="E102" i="140"/>
  <c r="E234" i="140"/>
  <c r="E507" i="140"/>
  <c r="E416" i="140"/>
  <c r="E363" i="140"/>
  <c r="E438" i="140"/>
  <c r="E190" i="140"/>
  <c r="E635" i="140"/>
  <c r="E486" i="140"/>
  <c r="E612" i="140"/>
  <c r="E353" i="140"/>
  <c r="E279" i="140"/>
  <c r="E691" i="140"/>
  <c r="E125" i="140"/>
  <c r="E345" i="140"/>
  <c r="E192" i="140"/>
  <c r="E177" i="140"/>
  <c r="E256" i="140"/>
  <c r="E200" i="140"/>
  <c r="E526" i="140"/>
  <c r="E695" i="140"/>
  <c r="E243" i="140"/>
  <c r="E472" i="140"/>
  <c r="E263" i="140"/>
  <c r="E172" i="140"/>
  <c r="E26" i="140"/>
  <c r="E236" i="140"/>
  <c r="E60" i="140"/>
  <c r="E128" i="140"/>
  <c r="E59" i="140"/>
  <c r="E431" i="140"/>
  <c r="E302" i="140"/>
  <c r="E27" i="140"/>
  <c r="E283" i="140"/>
  <c r="E579" i="140"/>
  <c r="E13" i="140"/>
  <c r="E181" i="140"/>
  <c r="E295" i="140"/>
  <c r="E365" i="140"/>
  <c r="E380" i="140"/>
  <c r="E176" i="140"/>
  <c r="E136" i="140"/>
  <c r="E487" i="140"/>
  <c r="E529" i="140"/>
  <c r="E539" i="140"/>
  <c r="E381" i="140"/>
  <c r="E61" i="140"/>
  <c r="E533" i="140"/>
  <c r="E676" i="140"/>
  <c r="E392" i="140"/>
  <c r="E689" i="140"/>
  <c r="E641" i="140"/>
  <c r="E281" i="140"/>
  <c r="E407" i="140"/>
  <c r="E57" i="140"/>
  <c r="E311" i="140"/>
  <c r="E603" i="140"/>
  <c r="E460" i="140"/>
  <c r="E97" i="140"/>
  <c r="E149" i="140"/>
  <c r="E55" i="140"/>
  <c r="E106" i="140"/>
  <c r="E430" i="140"/>
  <c r="E593" i="140"/>
  <c r="E411" i="140"/>
  <c r="E269" i="140"/>
  <c r="E514" i="140"/>
  <c r="E130" i="140"/>
  <c r="E556" i="140"/>
  <c r="E458" i="140"/>
  <c r="E360" i="140"/>
  <c r="E436" i="140"/>
  <c r="E468" i="140"/>
  <c r="E666" i="140"/>
  <c r="E613" i="140"/>
  <c r="E425" i="140"/>
  <c r="E374" i="140"/>
  <c r="E156" i="140"/>
  <c r="E164" i="140"/>
  <c r="E259" i="140"/>
  <c r="E367" i="140"/>
  <c r="E477" i="140"/>
  <c r="E664" i="140"/>
  <c r="E657" i="140"/>
  <c r="E169" i="140"/>
  <c r="E14" i="140"/>
  <c r="E524" i="140"/>
  <c r="E47" i="140"/>
  <c r="E636" i="140"/>
  <c r="E535" i="140"/>
  <c r="E135" i="140"/>
  <c r="E117" i="140"/>
  <c r="E144" i="140"/>
  <c r="E680" i="140"/>
  <c r="E227" i="140"/>
  <c r="E337" i="140"/>
  <c r="E354" i="140"/>
  <c r="E72" i="140"/>
  <c r="E679" i="140"/>
  <c r="E572" i="140"/>
  <c r="E95" i="140"/>
  <c r="E443" i="140"/>
  <c r="E49" i="140"/>
  <c r="E76" i="140"/>
  <c r="E335" i="140"/>
  <c r="E217" i="140"/>
  <c r="E653" i="140"/>
  <c r="E78" i="140"/>
  <c r="E372" i="140"/>
  <c r="E377" i="140"/>
  <c r="E134" i="140"/>
  <c r="E577" i="140"/>
  <c r="E40" i="140"/>
  <c r="E235" i="140"/>
  <c r="E31" i="140"/>
  <c r="E660" i="140"/>
  <c r="E649" i="140"/>
  <c r="E488" i="140"/>
  <c r="E356" i="140"/>
  <c r="E609" i="140"/>
  <c r="E508" i="140"/>
  <c r="E147" i="140"/>
  <c r="E575" i="140"/>
  <c r="E110" i="140"/>
  <c r="E349" i="140"/>
  <c r="E383" i="140"/>
  <c r="E232" i="140"/>
  <c r="E115" i="140"/>
  <c r="E630" i="140"/>
  <c r="E39" i="140"/>
  <c r="E293" i="140"/>
  <c r="E625" i="140"/>
  <c r="E699" i="140"/>
  <c r="E621" i="140"/>
  <c r="E45" i="140"/>
  <c r="E33" i="140"/>
  <c r="E357" i="140"/>
  <c r="E54" i="140"/>
  <c r="E218" i="140"/>
  <c r="E239" i="140"/>
  <c r="E618" i="140"/>
  <c r="E197" i="140"/>
  <c r="E678" i="140"/>
  <c r="E499" i="140"/>
  <c r="E519" i="140"/>
  <c r="E53" i="140"/>
  <c r="E151" i="140"/>
  <c r="E222" i="140"/>
  <c r="E463" i="140"/>
  <c r="E654" i="140"/>
  <c r="E173" i="140"/>
  <c r="E528" i="140"/>
  <c r="E286" i="140"/>
  <c r="E196" i="140"/>
  <c r="E527" i="140"/>
  <c r="E119" i="140"/>
  <c r="E534" i="140"/>
  <c r="E246" i="140"/>
  <c r="E455" i="140"/>
  <c r="E148" i="140"/>
  <c r="E287" i="140"/>
  <c r="E509" i="140"/>
  <c r="E15" i="140"/>
  <c r="E271" i="140"/>
  <c r="E520" i="140"/>
  <c r="E254" i="140"/>
  <c r="E389" i="140"/>
  <c r="E493" i="140"/>
  <c r="E548" i="140"/>
  <c r="E288" i="140"/>
  <c r="E594" i="140"/>
  <c r="E347" i="140"/>
  <c r="E547" i="140"/>
  <c r="E683" i="140"/>
  <c r="E325" i="140"/>
  <c r="E153" i="140"/>
  <c r="E122" i="140"/>
  <c r="E52" i="140"/>
  <c r="E651" i="140"/>
  <c r="E447" i="140"/>
  <c r="E317" i="140"/>
  <c r="E516" i="140"/>
  <c r="E490" i="140"/>
  <c r="E668" i="140"/>
  <c r="E452" i="140"/>
  <c r="E98" i="140"/>
  <c r="E275" i="140"/>
  <c r="E289" i="140"/>
  <c r="E101" i="140"/>
  <c r="E100" i="140"/>
  <c r="E159" i="140"/>
  <c r="E277" i="140"/>
  <c r="E308" i="140"/>
  <c r="E140" i="140"/>
  <c r="E146" i="140"/>
  <c r="E642" i="140"/>
  <c r="E512" i="140"/>
  <c r="E212" i="140"/>
  <c r="E336" i="140"/>
  <c r="E391" i="140"/>
  <c r="E305" i="140"/>
  <c r="E142" i="140"/>
  <c r="E165" i="140"/>
  <c r="E581" i="140"/>
  <c r="E518" i="140"/>
  <c r="E675" i="140"/>
  <c r="E600" i="140"/>
  <c r="E315" i="140"/>
  <c r="E210" i="140"/>
  <c r="E86" i="140"/>
  <c r="E522" i="140"/>
  <c r="E523" i="140"/>
  <c r="E424" i="140"/>
  <c r="E669" i="140"/>
  <c r="E32" i="140"/>
  <c r="E414" i="140"/>
  <c r="E171" i="140"/>
  <c r="E475" i="140"/>
  <c r="E480" i="140"/>
  <c r="E385" i="140"/>
  <c r="E355" i="140"/>
  <c r="E194" i="140"/>
  <c r="E558" i="140"/>
  <c r="E145" i="140"/>
  <c r="E270" i="140"/>
  <c r="E240" i="140"/>
  <c r="E23" i="140"/>
  <c r="E297" i="140"/>
  <c r="E22" i="140"/>
  <c r="E330" i="140"/>
  <c r="E598" i="140"/>
  <c r="E421" i="140"/>
  <c r="E298" i="140"/>
  <c r="E585" i="140"/>
  <c r="E586" i="140"/>
  <c r="E278" i="140"/>
  <c r="E296" i="140"/>
  <c r="E537" i="140"/>
  <c r="E324" i="140"/>
  <c r="E261" i="140"/>
  <c r="E81" i="140"/>
  <c r="E219" i="140"/>
  <c r="E80" i="140"/>
  <c r="E576" i="140"/>
  <c r="E495" i="140"/>
  <c r="E215" i="140"/>
  <c r="E693" i="140"/>
  <c r="E624" i="140"/>
  <c r="E105" i="140"/>
  <c r="E686" i="140"/>
  <c r="E503" i="140"/>
  <c r="E462" i="140"/>
  <c r="E43" i="140"/>
  <c r="E589" i="140"/>
  <c r="E242" i="140"/>
  <c r="E103" i="140"/>
  <c r="E639" i="140"/>
  <c r="E606" i="140"/>
  <c r="E69" i="140"/>
  <c r="E318" i="140"/>
  <c r="E16" i="140"/>
  <c r="E104" i="140"/>
  <c r="E409" i="140"/>
  <c r="E343" i="140"/>
  <c r="E167" i="140"/>
  <c r="E75" i="140"/>
  <c r="E681" i="140"/>
  <c r="E469" i="140"/>
  <c r="E19" i="140"/>
  <c r="E203" i="140"/>
  <c r="E28" i="140"/>
  <c r="E560" i="140"/>
  <c r="E262" i="140"/>
  <c r="E223" i="140"/>
  <c r="E482" i="140"/>
  <c r="E67" i="140"/>
  <c r="E640" i="140"/>
  <c r="E434" i="140"/>
  <c r="E413" i="140"/>
  <c r="E20" i="140"/>
  <c r="E614" i="140"/>
  <c r="E73" i="140"/>
  <c r="E423" i="140"/>
  <c r="E449" i="140"/>
  <c r="E285" i="140"/>
  <c r="E566" i="140"/>
  <c r="E21" i="140"/>
  <c r="E569" i="140"/>
  <c r="E214" i="140"/>
  <c r="E44" i="140"/>
  <c r="E420" i="140"/>
  <c r="E629" i="140"/>
  <c r="E682" i="140"/>
  <c r="E538" i="140"/>
  <c r="E439" i="140"/>
  <c r="E504" i="140"/>
  <c r="E470" i="140"/>
  <c r="E301" i="140"/>
  <c r="E186" i="140"/>
  <c r="E316" i="140"/>
  <c r="E250" i="140"/>
  <c r="E89" i="140"/>
  <c r="E697" i="140"/>
  <c r="E525" i="140"/>
  <c r="E225" i="140"/>
  <c r="E221" i="140"/>
  <c r="E590" i="140"/>
  <c r="E155" i="140"/>
  <c r="E670" i="140"/>
  <c r="E620" i="140"/>
  <c r="E366" i="140"/>
  <c r="E628" i="140"/>
  <c r="E331" i="140"/>
  <c r="E202" i="140"/>
  <c r="E157" i="140"/>
  <c r="E30" i="140"/>
  <c r="E386" i="140"/>
  <c r="E428" i="140"/>
  <c r="E48" i="140"/>
  <c r="E610" i="140"/>
  <c r="E571" i="140"/>
  <c r="E393" i="140"/>
  <c r="E334" i="140"/>
  <c r="E174" i="140"/>
  <c r="E162" i="140"/>
  <c r="E113" i="140"/>
  <c r="E323" i="140"/>
  <c r="E268" i="140"/>
  <c r="E485" i="140"/>
  <c r="E94" i="140"/>
  <c r="E631" i="140"/>
  <c r="E397" i="140"/>
  <c r="E37" i="140"/>
  <c r="E685" i="140"/>
  <c r="E118" i="140"/>
  <c r="E17" i="140"/>
  <c r="E99" i="140"/>
  <c r="E596" i="140"/>
  <c r="E549" i="140"/>
  <c r="E494" i="140"/>
  <c r="E306" i="140"/>
  <c r="E467" i="140"/>
  <c r="E442" i="140"/>
  <c r="E476" i="140"/>
  <c r="E559" i="140"/>
  <c r="E573" i="140"/>
  <c r="E661" i="140"/>
  <c r="E655" i="140"/>
  <c r="E8" i="140"/>
  <c r="E189" i="140"/>
  <c r="E158" i="140"/>
  <c r="E698" i="140"/>
  <c r="E454" i="140"/>
  <c r="E561" i="140"/>
  <c r="E608" i="140"/>
  <c r="E474" i="140"/>
  <c r="E400" i="140"/>
  <c r="E479" i="140"/>
  <c r="E350" i="140"/>
  <c r="E245" i="140"/>
  <c r="E195" i="140"/>
  <c r="E9" i="140"/>
  <c r="E344" i="140"/>
  <c r="E591" i="140"/>
  <c r="E358" i="140"/>
  <c r="E319" i="140"/>
  <c r="E139" i="140"/>
  <c r="E141" i="140"/>
  <c r="E634" i="140"/>
  <c r="E677" i="140"/>
  <c r="E402" i="140"/>
  <c r="E399" i="140"/>
  <c r="E247" i="140"/>
  <c r="E671" i="140"/>
  <c r="E592" i="140"/>
  <c r="E199" i="140"/>
  <c r="E563" i="140"/>
  <c r="E90" i="140"/>
  <c r="E34" i="140"/>
  <c r="E599" i="140"/>
  <c r="E565" i="140"/>
  <c r="E461" i="140"/>
  <c r="E542" i="140"/>
  <c r="E647" i="140"/>
  <c r="E83" i="140"/>
  <c r="E419" i="140"/>
  <c r="E364" i="140"/>
  <c r="E208" i="140"/>
  <c r="E496" i="140"/>
  <c r="E478" i="140"/>
  <c r="E432" i="140"/>
  <c r="E688" i="140"/>
  <c r="E605" i="140"/>
  <c r="E143" i="140"/>
  <c r="E161" i="140"/>
  <c r="E160" i="140"/>
  <c r="E643" i="140"/>
  <c r="E126" i="140"/>
  <c r="E341" i="140"/>
  <c r="E258" i="140"/>
  <c r="E544" i="140"/>
  <c r="E209" i="140"/>
  <c r="E185" i="140"/>
  <c r="E132" i="140"/>
  <c r="E687" i="140"/>
  <c r="E650" i="140"/>
  <c r="E459" i="140"/>
  <c r="E238" i="140"/>
  <c r="E88" i="140"/>
  <c r="E188" i="140"/>
  <c r="E342" i="140"/>
  <c r="E457" i="140"/>
  <c r="E410" i="140"/>
  <c r="E7" i="140"/>
  <c r="E497" i="140"/>
  <c r="E248" i="140"/>
  <c r="E123" i="140"/>
  <c r="E595" i="140"/>
  <c r="E550" i="140"/>
  <c r="E491" i="140"/>
  <c r="E552" i="140"/>
  <c r="E578" i="140"/>
  <c r="E24" i="140"/>
  <c r="E554" i="140"/>
  <c r="E361" i="140"/>
  <c r="E453" i="140"/>
  <c r="E322" i="140"/>
  <c r="E395" i="140"/>
  <c r="E492" i="140"/>
  <c r="E25" i="140"/>
  <c r="E648" i="140"/>
  <c r="E183" i="140"/>
  <c r="E645" i="140"/>
  <c r="E233" i="140"/>
  <c r="E521" i="140"/>
  <c r="E351" i="140"/>
  <c r="E91" i="140"/>
  <c r="E396" i="140"/>
  <c r="E483" i="140"/>
  <c r="E541" i="140"/>
  <c r="E313" i="140"/>
  <c r="E530" i="140"/>
  <c r="E332" i="140"/>
  <c r="E265" i="140"/>
  <c r="E18" i="140"/>
  <c r="E92" i="140"/>
  <c r="E484" i="140"/>
  <c r="E368" i="140"/>
  <c r="E471" i="140"/>
  <c r="E84" i="140"/>
  <c r="E390" i="140"/>
  <c r="E540" i="140"/>
  <c r="E412" i="140"/>
  <c r="E662" i="140"/>
  <c r="E71" i="140"/>
  <c r="E198" i="140"/>
  <c r="E300" i="140"/>
  <c r="E408" i="140"/>
  <c r="E304" i="140"/>
  <c r="E348" i="140"/>
  <c r="E329" i="140"/>
  <c r="E422" i="140"/>
  <c r="E249" i="140"/>
  <c r="E659" i="140"/>
  <c r="E562" i="140"/>
  <c r="E328" i="140"/>
  <c r="E426" i="140"/>
  <c r="E184" i="140"/>
  <c r="E206" i="140"/>
  <c r="E312" i="140"/>
  <c r="E191" i="140"/>
  <c r="E555" i="140"/>
  <c r="E294" i="140"/>
  <c r="E568" i="140"/>
  <c r="E375" i="140"/>
  <c r="E456" i="140"/>
  <c r="E638" i="140"/>
  <c r="E50" i="140"/>
  <c r="E501" i="140"/>
  <c r="E619" i="140"/>
  <c r="E244" i="140"/>
  <c r="E633" i="140"/>
  <c r="E267" i="140"/>
  <c r="E252" i="140"/>
  <c r="E29" i="140"/>
  <c r="E112" i="140"/>
  <c r="E299" i="140"/>
  <c r="E511" i="140"/>
  <c r="E314" i="140"/>
  <c r="E506" i="140"/>
  <c r="E684" i="140"/>
  <c r="E82" i="140"/>
  <c r="E175" i="140"/>
  <c r="E274" i="140"/>
  <c r="E623" i="140"/>
  <c r="E280" i="140"/>
  <c r="E418" i="140"/>
  <c r="E574" i="140"/>
  <c r="E216" i="140"/>
  <c r="E108" i="140"/>
  <c r="E513" i="140"/>
  <c r="E401" i="140"/>
  <c r="E564" i="140"/>
  <c r="E376" i="140"/>
  <c r="E41" i="140"/>
  <c r="E152" i="140"/>
  <c r="E444" i="140"/>
  <c r="E373" i="140"/>
  <c r="E464" i="140"/>
  <c r="E584" i="140"/>
  <c r="E63" i="140"/>
  <c r="E260" i="140"/>
  <c r="E36" i="140"/>
  <c r="E378" i="140"/>
  <c r="E276" i="140"/>
  <c r="E187" i="140"/>
  <c r="E637" i="140"/>
  <c r="E473" i="140"/>
  <c r="E517" i="140"/>
  <c r="E551" i="140"/>
  <c r="E320" i="140"/>
  <c r="E284" i="140"/>
  <c r="X4" i="128"/>
  <c r="AA4" i="128" s="1"/>
  <c r="E628" i="128"/>
  <c r="E563" i="128"/>
  <c r="E285" i="128"/>
  <c r="E88" i="128"/>
  <c r="E80" i="128"/>
  <c r="E455" i="128"/>
  <c r="E565" i="128"/>
  <c r="E623" i="128"/>
  <c r="E428" i="128"/>
  <c r="E111" i="128"/>
  <c r="E404" i="128"/>
  <c r="E218" i="128"/>
  <c r="E475" i="128"/>
  <c r="E380" i="128"/>
  <c r="E27" i="128"/>
  <c r="E509" i="128"/>
  <c r="E469" i="128"/>
  <c r="E570" i="128"/>
  <c r="E334" i="128"/>
  <c r="E54" i="128"/>
  <c r="E604" i="128"/>
  <c r="E222" i="128"/>
  <c r="E493" i="128"/>
  <c r="E492" i="128"/>
  <c r="E118" i="128"/>
  <c r="E134" i="128"/>
  <c r="E286" i="128"/>
  <c r="E621" i="128"/>
  <c r="E85" i="128"/>
  <c r="E182" i="128"/>
  <c r="E262" i="128"/>
  <c r="E350" i="128"/>
  <c r="E197" i="128"/>
  <c r="E231" i="128"/>
  <c r="E164" i="128"/>
  <c r="E594" i="128"/>
  <c r="E332" i="128"/>
  <c r="E126" i="128"/>
  <c r="E187" i="128"/>
  <c r="E514" i="128"/>
  <c r="E32" i="128"/>
  <c r="E682" i="128"/>
  <c r="E108" i="128"/>
  <c r="E515" i="128"/>
  <c r="E510" i="128"/>
  <c r="E145" i="128"/>
  <c r="E10" i="128"/>
  <c r="E548" i="128"/>
  <c r="E130" i="128"/>
  <c r="E296" i="128"/>
  <c r="E555" i="128"/>
  <c r="E625" i="128"/>
  <c r="E376" i="128"/>
  <c r="E293" i="128"/>
  <c r="E171" i="128"/>
  <c r="E417" i="128"/>
  <c r="E31" i="128"/>
  <c r="E13" i="128"/>
  <c r="E694" i="128"/>
  <c r="E414" i="128"/>
  <c r="E378" i="128"/>
  <c r="E6" i="128"/>
  <c r="E143" i="128"/>
  <c r="E180" i="128"/>
  <c r="E311" i="128"/>
  <c r="E512" i="128"/>
  <c r="E165" i="128"/>
  <c r="E395" i="128"/>
  <c r="E294" i="128"/>
  <c r="E185" i="128"/>
  <c r="E41" i="128"/>
  <c r="E81" i="128"/>
  <c r="E520" i="128"/>
  <c r="E136" i="128"/>
  <c r="E302" i="128"/>
  <c r="E248" i="128"/>
  <c r="E368" i="128"/>
  <c r="E523" i="128"/>
  <c r="E362" i="128"/>
  <c r="E616" i="128"/>
  <c r="E479" i="128"/>
  <c r="E399" i="128"/>
  <c r="E585" i="128"/>
  <c r="E140" i="128"/>
  <c r="E684" i="128"/>
  <c r="E465" i="128"/>
  <c r="E36" i="128"/>
  <c r="E53" i="128"/>
  <c r="E204" i="128"/>
  <c r="E540" i="128"/>
  <c r="E398" i="128"/>
  <c r="E100" i="128"/>
  <c r="E466" i="128"/>
  <c r="E268" i="128"/>
  <c r="E62" i="128"/>
  <c r="E123" i="128"/>
  <c r="E450" i="128"/>
  <c r="E331" i="128"/>
  <c r="E618" i="128"/>
  <c r="E44" i="128"/>
  <c r="E385" i="128"/>
  <c r="E178" i="128"/>
  <c r="E365" i="128"/>
  <c r="E93" i="128"/>
  <c r="E277" i="128"/>
  <c r="E214" i="128"/>
  <c r="E191" i="128"/>
  <c r="E648" i="128"/>
  <c r="E589" i="128"/>
  <c r="E572" i="128"/>
  <c r="E48" i="128"/>
  <c r="E582" i="128"/>
  <c r="E535" i="128"/>
  <c r="E639" i="128"/>
  <c r="E361" i="128"/>
  <c r="E189" i="128"/>
  <c r="E435" i="128"/>
  <c r="E664" i="128"/>
  <c r="E387" i="128"/>
  <c r="E500" i="128"/>
  <c r="E626" i="128"/>
  <c r="E244" i="128"/>
  <c r="E121" i="128"/>
  <c r="E443" i="128"/>
  <c r="E390" i="128"/>
  <c r="E564" i="128"/>
  <c r="E671" i="128"/>
  <c r="E98" i="128"/>
  <c r="E209" i="128"/>
  <c r="E452" i="128"/>
  <c r="E545" i="128"/>
  <c r="E23" i="128"/>
  <c r="E608" i="128"/>
  <c r="E659" i="128"/>
  <c r="E498" i="128"/>
  <c r="E99" i="128"/>
  <c r="E478" i="128"/>
  <c r="E137" i="128"/>
  <c r="E211" i="128"/>
  <c r="E389" i="128"/>
  <c r="E220" i="128"/>
  <c r="E105" i="128"/>
  <c r="E654" i="128"/>
  <c r="E256" i="128"/>
  <c r="E566" i="128"/>
  <c r="E688" i="128"/>
  <c r="E354" i="128"/>
  <c r="E633" i="128"/>
  <c r="E370" i="128"/>
  <c r="E405" i="128"/>
  <c r="E279" i="128"/>
  <c r="E418" i="128"/>
  <c r="E697" i="128"/>
  <c r="E75" i="128"/>
  <c r="E490" i="128"/>
  <c r="E343" i="128"/>
  <c r="E59" i="128"/>
  <c r="E245" i="128"/>
  <c r="E203" i="128"/>
  <c r="E554" i="128"/>
  <c r="E407" i="128"/>
  <c r="E129" i="128"/>
  <c r="E50" i="128"/>
  <c r="E595" i="128"/>
  <c r="E221" i="128"/>
  <c r="E21" i="128"/>
  <c r="E451" i="128"/>
  <c r="E229" i="128"/>
  <c r="E340" i="128"/>
  <c r="E584" i="128"/>
  <c r="E656" i="128"/>
  <c r="E132" i="128"/>
  <c r="E439" i="128"/>
  <c r="E243" i="128"/>
  <c r="E652" i="128"/>
  <c r="E274" i="128"/>
  <c r="E37" i="128"/>
  <c r="E43" i="128"/>
  <c r="E408" i="128"/>
  <c r="E444" i="128"/>
  <c r="E534" i="128"/>
  <c r="E79" i="128"/>
  <c r="E52" i="128"/>
  <c r="E247" i="128"/>
  <c r="E635" i="128"/>
  <c r="E162" i="128"/>
  <c r="E284" i="128"/>
  <c r="E60" i="128"/>
  <c r="E396" i="128"/>
  <c r="E391" i="128"/>
  <c r="E16" i="128"/>
  <c r="E265" i="128"/>
  <c r="E437" i="128"/>
  <c r="E559" i="128"/>
  <c r="E364" i="128"/>
  <c r="E47" i="128"/>
  <c r="E276" i="128"/>
  <c r="E154" i="128"/>
  <c r="E89" i="128"/>
  <c r="E124" i="128"/>
  <c r="E386" i="128"/>
  <c r="E445" i="128"/>
  <c r="E64" i="128"/>
  <c r="E506" i="128"/>
  <c r="E78" i="128"/>
  <c r="E668" i="128"/>
  <c r="E568" i="128"/>
  <c r="E158" i="128"/>
  <c r="E161" i="128"/>
  <c r="E272" i="128"/>
  <c r="E647" i="128"/>
  <c r="E574" i="128"/>
  <c r="E381" i="128"/>
  <c r="E513" i="128"/>
  <c r="E336" i="128"/>
  <c r="E173" i="128"/>
  <c r="E57" i="128"/>
  <c r="E676" i="128"/>
  <c r="E577" i="128"/>
  <c r="E400" i="128"/>
  <c r="E624" i="128"/>
  <c r="E467" i="128"/>
  <c r="E552" i="128"/>
  <c r="E641" i="128"/>
  <c r="E249" i="128"/>
  <c r="E629" i="128"/>
  <c r="E212" i="128"/>
  <c r="E663" i="128"/>
  <c r="E301" i="128"/>
  <c r="E150" i="128"/>
  <c r="E63" i="128"/>
  <c r="E269" i="128"/>
  <c r="E461" i="128"/>
  <c r="E576" i="128"/>
  <c r="E373" i="128"/>
  <c r="E314" i="128"/>
  <c r="E477" i="128"/>
  <c r="E327" i="128"/>
  <c r="E359" i="128"/>
  <c r="E480" i="128"/>
  <c r="E670" i="128"/>
  <c r="E333" i="128"/>
  <c r="E259" i="128"/>
  <c r="E34" i="128"/>
  <c r="E420" i="128"/>
  <c r="E429" i="128"/>
  <c r="E481" i="128"/>
  <c r="E382" i="128"/>
  <c r="E672" i="128"/>
  <c r="E227" i="128"/>
  <c r="E607" i="128"/>
  <c r="E377" i="128"/>
  <c r="E533" i="128"/>
  <c r="E502" i="128"/>
  <c r="E306" i="128"/>
  <c r="E646" i="128"/>
  <c r="E677" i="128"/>
  <c r="E267" i="128"/>
  <c r="E166" i="128"/>
  <c r="E597" i="128"/>
  <c r="E650" i="128"/>
  <c r="E388" i="128"/>
  <c r="E644" i="128"/>
  <c r="E72" i="128"/>
  <c r="E238" i="128"/>
  <c r="E163" i="128"/>
  <c r="E304" i="128"/>
  <c r="E459" i="128"/>
  <c r="E234" i="128"/>
  <c r="E141" i="128"/>
  <c r="E580" i="128"/>
  <c r="E335" i="128"/>
  <c r="E457" i="128"/>
  <c r="E76" i="128"/>
  <c r="E536" i="128"/>
  <c r="E558" i="128"/>
  <c r="E352" i="128"/>
  <c r="E255" i="128"/>
  <c r="E415" i="128"/>
  <c r="E527" i="128"/>
  <c r="E622" i="128"/>
  <c r="E193" i="128"/>
  <c r="E383" i="128"/>
  <c r="E273" i="128"/>
  <c r="E591" i="128"/>
  <c r="E686" i="128"/>
  <c r="E501" i="128"/>
  <c r="E84" i="128"/>
  <c r="E530" i="128"/>
  <c r="E655" i="128"/>
  <c r="E86" i="128"/>
  <c r="E358" i="128"/>
  <c r="E516" i="128"/>
  <c r="E33" i="128"/>
  <c r="E662" i="128"/>
  <c r="E68" i="128"/>
  <c r="E690" i="128"/>
  <c r="E179" i="128"/>
  <c r="E413" i="128"/>
  <c r="E349" i="128"/>
  <c r="E66" i="128"/>
  <c r="E232" i="128"/>
  <c r="E491" i="128"/>
  <c r="E561" i="128"/>
  <c r="E291" i="128"/>
  <c r="E15" i="128"/>
  <c r="E351" i="128"/>
  <c r="E183" i="128"/>
  <c r="E507" i="128"/>
  <c r="E379" i="128"/>
  <c r="E9" i="128"/>
  <c r="E416" i="128"/>
  <c r="E495" i="128"/>
  <c r="E300" i="128"/>
  <c r="E441" i="128"/>
  <c r="E486" i="128"/>
  <c r="E42" i="128"/>
  <c r="E228" i="128"/>
  <c r="E541" i="128"/>
  <c r="E109" i="128"/>
  <c r="E531" i="128"/>
  <c r="E181" i="128"/>
  <c r="E394" i="128"/>
  <c r="E460" i="128"/>
  <c r="E674" i="128"/>
  <c r="E147" i="128"/>
  <c r="E133" i="128"/>
  <c r="E156" i="128"/>
  <c r="E474" i="128"/>
  <c r="E590" i="128"/>
  <c r="E128" i="128"/>
  <c r="E438" i="128"/>
  <c r="E658" i="128"/>
  <c r="E290" i="128"/>
  <c r="E569" i="128"/>
  <c r="E242" i="128"/>
  <c r="E149" i="128"/>
  <c r="E215" i="128"/>
  <c r="E632" i="128"/>
  <c r="E524" i="128"/>
  <c r="E503" i="128"/>
  <c r="E56" i="128"/>
  <c r="E35" i="128"/>
  <c r="E700" i="128"/>
  <c r="E102" i="128"/>
  <c r="E631" i="128"/>
  <c r="E184" i="128"/>
  <c r="E120" i="128"/>
  <c r="E22" i="128"/>
  <c r="E230" i="128"/>
  <c r="E560" i="128"/>
  <c r="E312" i="128"/>
  <c r="E525" i="128"/>
  <c r="E431" i="128"/>
  <c r="E562" i="128"/>
  <c r="E115" i="128"/>
  <c r="E472" i="128"/>
  <c r="E125" i="128"/>
  <c r="E117" i="128"/>
  <c r="E250" i="128"/>
  <c r="E353" i="128"/>
  <c r="E263" i="128"/>
  <c r="E103" i="128"/>
  <c r="E411" i="128"/>
  <c r="E518" i="128"/>
  <c r="E309" i="128"/>
  <c r="E575" i="128"/>
  <c r="E538" i="128"/>
  <c r="E356" i="128"/>
  <c r="E599" i="128"/>
  <c r="E369" i="128"/>
  <c r="E318" i="128"/>
  <c r="E613" i="128"/>
  <c r="E139" i="128"/>
  <c r="E38" i="128"/>
  <c r="E192" i="128"/>
  <c r="E586" i="128"/>
  <c r="E557" i="128"/>
  <c r="E246" i="128"/>
  <c r="E45" i="128"/>
  <c r="E406" i="128"/>
  <c r="E148" i="128"/>
  <c r="E90" i="128"/>
  <c r="E598" i="128"/>
  <c r="E295" i="128"/>
  <c r="E322" i="128"/>
  <c r="E225" i="128"/>
  <c r="E402" i="128"/>
  <c r="E442" i="128"/>
  <c r="E77" i="128"/>
  <c r="E556" i="128"/>
  <c r="E436" i="128"/>
  <c r="E94" i="128"/>
  <c r="E344" i="128"/>
  <c r="E208" i="128"/>
  <c r="E583" i="128"/>
  <c r="E446" i="128"/>
  <c r="E528" i="128"/>
  <c r="E449" i="128"/>
  <c r="E239" i="128"/>
  <c r="E553" i="128"/>
  <c r="E346" i="128"/>
  <c r="E448" i="128"/>
  <c r="E341" i="128"/>
  <c r="E303" i="128"/>
  <c r="E681" i="128"/>
  <c r="E410" i="128"/>
  <c r="E61" i="128"/>
  <c r="E666" i="128"/>
  <c r="E367" i="128"/>
  <c r="E434" i="128"/>
  <c r="E51" i="128"/>
  <c r="E596" i="128"/>
  <c r="E543" i="128"/>
  <c r="E665" i="128"/>
  <c r="E186" i="128"/>
  <c r="E97" i="128"/>
  <c r="E199" i="128"/>
  <c r="E270" i="128"/>
  <c r="E496" i="128"/>
  <c r="E168" i="128"/>
  <c r="E409" i="128"/>
  <c r="E497" i="128"/>
  <c r="E202" i="128"/>
  <c r="E645" i="128"/>
  <c r="E338" i="128"/>
  <c r="E280" i="128"/>
  <c r="E499" i="128"/>
  <c r="E315" i="128"/>
  <c r="E642" i="128"/>
  <c r="E288" i="128"/>
  <c r="E425" i="128"/>
  <c r="E236" i="128"/>
  <c r="E643" i="128"/>
  <c r="E313" i="128"/>
  <c r="E617" i="128"/>
  <c r="E266" i="128"/>
  <c r="E680" i="128"/>
  <c r="E462" i="128"/>
  <c r="E321" i="128"/>
  <c r="E190" i="128"/>
  <c r="E188" i="128"/>
  <c r="E324" i="128"/>
  <c r="E253" i="128"/>
  <c r="E8" i="128"/>
  <c r="E174" i="128"/>
  <c r="E74" i="128"/>
  <c r="E240" i="128"/>
  <c r="E281" i="128"/>
  <c r="E106" i="128"/>
  <c r="E484" i="128"/>
  <c r="E464" i="128"/>
  <c r="E271" i="128"/>
  <c r="E17" i="128"/>
  <c r="E12" i="128"/>
  <c r="E660" i="128"/>
  <c r="E494" i="128"/>
  <c r="E224" i="128"/>
  <c r="E127" i="128"/>
  <c r="E326" i="128"/>
  <c r="E463" i="128"/>
  <c r="E473" i="128"/>
  <c r="E476" i="128"/>
  <c r="E264" i="128"/>
  <c r="E430" i="128"/>
  <c r="E345" i="128"/>
  <c r="E537" i="128"/>
  <c r="E58" i="128"/>
  <c r="E328" i="128"/>
  <c r="E71" i="128"/>
  <c r="E468" i="128"/>
  <c r="E601" i="128"/>
  <c r="E122" i="128"/>
  <c r="E392" i="128"/>
  <c r="E135" i="128"/>
  <c r="E14" i="128"/>
  <c r="E679" i="128"/>
  <c r="E104" i="128"/>
  <c r="E153" i="128"/>
  <c r="E433" i="128"/>
  <c r="E329" i="128"/>
  <c r="E347" i="128"/>
  <c r="E454" i="128"/>
  <c r="E372" i="128"/>
  <c r="E511" i="128"/>
  <c r="E657" i="128"/>
  <c r="E675" i="128"/>
  <c r="E542" i="128"/>
  <c r="E532" i="128"/>
  <c r="E131" i="128"/>
  <c r="E549" i="128"/>
  <c r="E11" i="128"/>
  <c r="E696" i="128"/>
  <c r="E107" i="128"/>
  <c r="E522" i="128"/>
  <c r="E342" i="128"/>
  <c r="E20" i="128"/>
  <c r="E26" i="128"/>
  <c r="E470" i="128"/>
  <c r="E39" i="128"/>
  <c r="E116" i="128"/>
  <c r="E384" i="128"/>
  <c r="E600" i="128"/>
  <c r="E485" i="128"/>
  <c r="E112" i="128"/>
  <c r="E610" i="128"/>
  <c r="E83" i="128"/>
  <c r="E669" i="128"/>
  <c r="E92" i="128"/>
  <c r="E593" i="128"/>
  <c r="E526" i="128"/>
  <c r="E427" i="128"/>
  <c r="E685" i="128"/>
  <c r="E521" i="128"/>
  <c r="E226" i="128"/>
  <c r="E505" i="128"/>
  <c r="E114" i="128"/>
  <c r="E673" i="128"/>
  <c r="E151" i="128"/>
  <c r="E205" i="128"/>
  <c r="E440" i="128"/>
  <c r="E201" i="128"/>
  <c r="E355" i="128"/>
  <c r="E508" i="128"/>
  <c r="E487" i="128"/>
  <c r="E339" i="128"/>
  <c r="E550" i="128"/>
  <c r="E348" i="128"/>
  <c r="E612" i="128"/>
  <c r="E551" i="128"/>
  <c r="E403" i="128"/>
  <c r="E614" i="128"/>
  <c r="E412" i="128"/>
  <c r="E363" i="128"/>
  <c r="E615" i="128"/>
  <c r="E40" i="128"/>
  <c r="E678" i="128"/>
  <c r="E177" i="128"/>
  <c r="E70" i="128"/>
  <c r="E283" i="128"/>
  <c r="E261" i="128"/>
  <c r="E287" i="128"/>
  <c r="E447" i="128"/>
  <c r="E305" i="128"/>
  <c r="E581" i="128"/>
  <c r="E210" i="128"/>
  <c r="E152" i="128"/>
  <c r="E101" i="128"/>
  <c r="E65" i="128"/>
  <c r="E374" i="128"/>
  <c r="E223" i="128"/>
  <c r="E119" i="128"/>
  <c r="E217" i="128"/>
  <c r="E579" i="128"/>
  <c r="E638" i="128"/>
  <c r="E489" i="128"/>
  <c r="E138" i="128"/>
  <c r="E397" i="128"/>
  <c r="E260" i="128"/>
  <c r="E695" i="128"/>
  <c r="E371" i="128"/>
  <c r="E110" i="128"/>
  <c r="E649" i="128"/>
  <c r="E299" i="128"/>
  <c r="E170" i="128"/>
  <c r="E458" i="128"/>
  <c r="E258" i="128"/>
  <c r="E424" i="128"/>
  <c r="E683" i="128"/>
  <c r="E213" i="128"/>
  <c r="E539" i="128"/>
  <c r="E504" i="128"/>
  <c r="E691" i="128"/>
  <c r="E30" i="128"/>
  <c r="E216" i="128"/>
  <c r="E144" i="128"/>
  <c r="E519" i="128"/>
  <c r="E693" i="128"/>
  <c r="E687" i="128"/>
  <c r="E241" i="128"/>
  <c r="E175" i="128"/>
  <c r="E401" i="128"/>
  <c r="E282" i="128"/>
  <c r="E603" i="128"/>
  <c r="E529" i="128"/>
  <c r="E91" i="128"/>
  <c r="E573" i="128"/>
  <c r="E606" i="128"/>
  <c r="E634" i="128"/>
  <c r="E167" i="128"/>
  <c r="E155" i="128"/>
  <c r="E637" i="128"/>
  <c r="E544" i="128"/>
  <c r="E698" i="128"/>
  <c r="E423" i="128"/>
  <c r="E219" i="128"/>
  <c r="E7" i="128"/>
  <c r="E198" i="128"/>
  <c r="E233" i="128"/>
  <c r="E252" i="128"/>
  <c r="E517" i="128"/>
  <c r="E82" i="128"/>
  <c r="E24" i="128"/>
  <c r="E320" i="128"/>
  <c r="E159" i="128"/>
  <c r="E611" i="128"/>
  <c r="E357" i="128"/>
  <c r="E640" i="128"/>
  <c r="E426" i="128"/>
  <c r="E330" i="128"/>
  <c r="E292" i="128"/>
  <c r="E471" i="128"/>
  <c r="E113" i="128"/>
  <c r="E254" i="128"/>
  <c r="E278" i="128"/>
  <c r="E319" i="128"/>
  <c r="E29" i="128"/>
  <c r="E69" i="128"/>
  <c r="E206" i="128"/>
  <c r="E546" i="128"/>
  <c r="E19" i="128"/>
  <c r="E605" i="128"/>
  <c r="E28" i="128"/>
  <c r="E49" i="128"/>
  <c r="E87" i="128"/>
  <c r="E393" i="128"/>
  <c r="E602" i="128"/>
  <c r="E571" i="128"/>
  <c r="E73" i="128"/>
  <c r="E482" i="128"/>
  <c r="E176" i="128"/>
  <c r="E25" i="128"/>
  <c r="E588" i="128"/>
  <c r="E592" i="128"/>
  <c r="E488" i="128"/>
  <c r="E207" i="128"/>
  <c r="E308" i="128"/>
  <c r="E375" i="128"/>
  <c r="E317" i="128"/>
  <c r="E421" i="128"/>
  <c r="E96" i="128"/>
  <c r="E422" i="128"/>
  <c r="E692" i="128"/>
  <c r="E297" i="128"/>
  <c r="E337" i="128"/>
  <c r="E620" i="128"/>
  <c r="E200" i="128"/>
  <c r="E366" i="128"/>
  <c r="E653" i="128"/>
  <c r="E432" i="128"/>
  <c r="E587" i="128"/>
  <c r="E67" i="128"/>
  <c r="E636" i="128"/>
  <c r="E316" i="128"/>
  <c r="E257" i="128"/>
  <c r="E651" i="128"/>
  <c r="E195" i="128"/>
  <c r="E146" i="128"/>
  <c r="E142" i="128"/>
  <c r="E453" i="128"/>
  <c r="E237" i="128"/>
  <c r="E323" i="128"/>
  <c r="E235" i="128"/>
  <c r="E289" i="128"/>
  <c r="E547" i="128"/>
  <c r="E661" i="128"/>
  <c r="E699" i="128"/>
  <c r="E298" i="128"/>
  <c r="E419" i="128"/>
  <c r="E310" i="128"/>
  <c r="E95" i="128"/>
  <c r="E55" i="128"/>
  <c r="E630" i="128"/>
  <c r="E251" i="128"/>
  <c r="E578" i="128"/>
  <c r="E160" i="128"/>
  <c r="E169" i="128"/>
  <c r="E172" i="128"/>
  <c r="E196" i="128"/>
  <c r="E567" i="128"/>
  <c r="E307" i="128"/>
  <c r="E46" i="128"/>
  <c r="E627" i="128"/>
  <c r="E194" i="128"/>
  <c r="E360" i="128"/>
  <c r="E619" i="128"/>
  <c r="E689" i="128"/>
  <c r="E325" i="128"/>
  <c r="E609" i="128"/>
  <c r="E275" i="128"/>
  <c r="E157" i="128"/>
  <c r="E483" i="128"/>
  <c r="E667" i="128"/>
  <c r="E18" i="128"/>
  <c r="E456" i="128"/>
  <c r="AD19" i="143"/>
  <c r="AD28" i="143" s="1"/>
  <c r="I489" i="117"/>
  <c r="O221" i="117"/>
  <c r="L221" i="117"/>
  <c r="I221" i="117"/>
  <c r="P132" i="117"/>
  <c r="J252" i="117"/>
  <c r="P252" i="117"/>
  <c r="G252" i="117"/>
  <c r="J147" i="117"/>
  <c r="K152" i="117"/>
  <c r="R383" i="117"/>
  <c r="P383" i="117"/>
  <c r="I170" i="117"/>
  <c r="R170" i="117"/>
  <c r="G170" i="117"/>
  <c r="F366" i="117"/>
  <c r="K366" i="117"/>
  <c r="J366" i="117"/>
  <c r="L257" i="117"/>
  <c r="I574" i="117"/>
  <c r="J574" i="117"/>
  <c r="H574" i="117"/>
  <c r="F574" i="117"/>
  <c r="Q574" i="117"/>
  <c r="K574" i="117"/>
  <c r="P574" i="117"/>
  <c r="M574" i="117"/>
  <c r="G574" i="117"/>
  <c r="L574" i="117"/>
  <c r="O574" i="117"/>
  <c r="N574" i="117"/>
  <c r="R574" i="117"/>
  <c r="G310" i="117"/>
  <c r="G666" i="117"/>
  <c r="N666" i="117"/>
  <c r="O666" i="117"/>
  <c r="H666" i="117"/>
  <c r="J666" i="117"/>
  <c r="M666" i="117"/>
  <c r="F666" i="117"/>
  <c r="K666" i="117"/>
  <c r="R666" i="117"/>
  <c r="L666" i="117"/>
  <c r="I666" i="117"/>
  <c r="P666" i="117"/>
  <c r="Q666" i="117"/>
  <c r="J6" i="133"/>
  <c r="I6" i="133"/>
  <c r="F6" i="133"/>
  <c r="R6" i="133" s="1"/>
  <c r="L6" i="133"/>
  <c r="G6" i="133"/>
  <c r="B53" i="133"/>
  <c r="B45" i="133"/>
  <c r="P6" i="133"/>
  <c r="K6" i="133"/>
  <c r="Q223" i="117"/>
  <c r="L219" i="117"/>
  <c r="M219" i="117"/>
  <c r="I219" i="117"/>
  <c r="K219" i="117"/>
  <c r="O638" i="117"/>
  <c r="J517" i="117"/>
  <c r="Q586" i="117"/>
  <c r="M586" i="117"/>
  <c r="O595" i="117"/>
  <c r="J595" i="117"/>
  <c r="P536" i="117"/>
  <c r="H536" i="117"/>
  <c r="L507" i="117"/>
  <c r="H507" i="117"/>
  <c r="H238" i="117"/>
  <c r="L238" i="117"/>
  <c r="M458" i="117"/>
  <c r="N458" i="117"/>
  <c r="P68" i="117"/>
  <c r="M497" i="117"/>
  <c r="N557" i="117"/>
  <c r="L557" i="117"/>
  <c r="M557" i="117"/>
  <c r="F557" i="117"/>
  <c r="I557" i="117"/>
  <c r="J557" i="117"/>
  <c r="K557" i="117"/>
  <c r="Q557" i="117"/>
  <c r="H557" i="117"/>
  <c r="R557" i="117"/>
  <c r="P557" i="117"/>
  <c r="O557" i="117"/>
  <c r="G557" i="117"/>
  <c r="O292" i="117"/>
  <c r="M292" i="117"/>
  <c r="N292" i="117"/>
  <c r="K292" i="117"/>
  <c r="I292" i="117"/>
  <c r="P292" i="117"/>
  <c r="G292" i="117"/>
  <c r="R292" i="117"/>
  <c r="F292" i="117"/>
  <c r="J292" i="117"/>
  <c r="L292" i="117"/>
  <c r="H292" i="117"/>
  <c r="Q292" i="117"/>
  <c r="N340" i="117"/>
  <c r="M340" i="117"/>
  <c r="R340" i="117"/>
  <c r="Q589" i="117"/>
  <c r="L201" i="117"/>
  <c r="N201" i="117"/>
  <c r="Q599" i="117"/>
  <c r="I599" i="117"/>
  <c r="F599" i="117"/>
  <c r="K599" i="117"/>
  <c r="P599" i="117"/>
  <c r="N599" i="117"/>
  <c r="R599" i="117"/>
  <c r="J599" i="117"/>
  <c r="L599" i="117"/>
  <c r="M599" i="117"/>
  <c r="G599" i="117"/>
  <c r="O599" i="117"/>
  <c r="H599" i="117"/>
  <c r="I627" i="117"/>
  <c r="O627" i="117"/>
  <c r="L525" i="117"/>
  <c r="P364" i="117"/>
  <c r="J364" i="117"/>
  <c r="P140" i="117"/>
  <c r="Q312" i="117"/>
  <c r="P419" i="117"/>
  <c r="J648" i="117"/>
  <c r="M648" i="117"/>
  <c r="I616" i="117"/>
  <c r="M616" i="117"/>
  <c r="H133" i="117"/>
  <c r="N133" i="117"/>
  <c r="P133" i="117"/>
  <c r="G195" i="117"/>
  <c r="P195" i="117"/>
  <c r="I329" i="117"/>
  <c r="N329" i="117"/>
  <c r="P349" i="117"/>
  <c r="M349" i="117"/>
  <c r="G349" i="117"/>
  <c r="Q349" i="117"/>
  <c r="F349" i="117"/>
  <c r="J349" i="117"/>
  <c r="L349" i="117"/>
  <c r="R349" i="117"/>
  <c r="K349" i="117"/>
  <c r="O349" i="117"/>
  <c r="I349" i="117"/>
  <c r="H349" i="117"/>
  <c r="N349" i="117"/>
  <c r="N456" i="117"/>
  <c r="R456" i="117"/>
  <c r="G250" i="117"/>
  <c r="K250" i="117"/>
  <c r="P250" i="117"/>
  <c r="N163" i="117"/>
  <c r="L163" i="117"/>
  <c r="F163" i="117"/>
  <c r="H163" i="117"/>
  <c r="M647" i="117"/>
  <c r="F323" i="117"/>
  <c r="J6" i="137"/>
  <c r="L6" i="137"/>
  <c r="K6" i="137"/>
  <c r="G6" i="137"/>
  <c r="I6" i="137"/>
  <c r="B45" i="137"/>
  <c r="P6" i="137"/>
  <c r="F6" i="137"/>
  <c r="R6" i="137" s="1"/>
  <c r="B53" i="137"/>
  <c r="P10" i="117"/>
  <c r="I10" i="117"/>
  <c r="L10" i="117"/>
  <c r="J10" i="117"/>
  <c r="G10" i="117"/>
  <c r="K605" i="117"/>
  <c r="H605" i="117"/>
  <c r="F605" i="117"/>
  <c r="I605" i="117"/>
  <c r="N605" i="117"/>
  <c r="O605" i="117"/>
  <c r="M605" i="117"/>
  <c r="Q605" i="117"/>
  <c r="P605" i="117"/>
  <c r="G605" i="117"/>
  <c r="L605" i="117"/>
  <c r="R605" i="117"/>
  <c r="J605" i="117"/>
  <c r="G448" i="117"/>
  <c r="P448" i="117"/>
  <c r="R448" i="117"/>
  <c r="M448" i="117"/>
  <c r="J64" i="117"/>
  <c r="P64" i="117"/>
  <c r="G64" i="117"/>
  <c r="I64" i="117"/>
  <c r="L64" i="117"/>
  <c r="L67" i="117"/>
  <c r="I67" i="117"/>
  <c r="O156" i="117"/>
  <c r="J156" i="117"/>
  <c r="F156" i="117"/>
  <c r="M121" i="117"/>
  <c r="I121" i="117"/>
  <c r="O121" i="117"/>
  <c r="G34" i="117"/>
  <c r="P34" i="117"/>
  <c r="I253" i="117"/>
  <c r="K253" i="117"/>
  <c r="G253" i="117"/>
  <c r="M181" i="117"/>
  <c r="I181" i="117"/>
  <c r="L181" i="117"/>
  <c r="H181" i="117"/>
  <c r="P393" i="117"/>
  <c r="J393" i="117"/>
  <c r="N393" i="117"/>
  <c r="O308" i="117"/>
  <c r="K308" i="117"/>
  <c r="P308" i="117"/>
  <c r="H308" i="117"/>
  <c r="G582" i="117"/>
  <c r="I582" i="117"/>
  <c r="F582" i="117"/>
  <c r="P18" i="117"/>
  <c r="G18" i="117"/>
  <c r="I18" i="117"/>
  <c r="L18" i="117"/>
  <c r="J18" i="117"/>
  <c r="N293" i="117"/>
  <c r="I650" i="117"/>
  <c r="H596" i="117"/>
  <c r="R596" i="117"/>
  <c r="Q596" i="117"/>
  <c r="H386" i="117"/>
  <c r="J386" i="117"/>
  <c r="O386" i="117"/>
  <c r="M680" i="117"/>
  <c r="Q680" i="117"/>
  <c r="L680" i="117"/>
  <c r="H680" i="117"/>
  <c r="J680" i="117"/>
  <c r="N680" i="117"/>
  <c r="R680" i="117"/>
  <c r="K680" i="117"/>
  <c r="I680" i="117"/>
  <c r="F680" i="117"/>
  <c r="O680" i="117"/>
  <c r="G680" i="117"/>
  <c r="P680" i="117"/>
  <c r="I149" i="117"/>
  <c r="F149" i="117"/>
  <c r="M149" i="117"/>
  <c r="F222" i="117"/>
  <c r="R222" i="117"/>
  <c r="Q222" i="117"/>
  <c r="Q367" i="117"/>
  <c r="P367" i="117"/>
  <c r="M367" i="117"/>
  <c r="J486" i="117"/>
  <c r="P486" i="117"/>
  <c r="L486" i="117"/>
  <c r="M487" i="117"/>
  <c r="O487" i="117"/>
  <c r="Q487" i="117"/>
  <c r="F303" i="117"/>
  <c r="I303" i="117"/>
  <c r="R467" i="117"/>
  <c r="K467" i="117"/>
  <c r="L467" i="117"/>
  <c r="G467" i="117"/>
  <c r="N189" i="117"/>
  <c r="O189" i="117"/>
  <c r="J189" i="117"/>
  <c r="Q189" i="117"/>
  <c r="P189" i="117"/>
  <c r="L189" i="117"/>
  <c r="K189" i="117"/>
  <c r="I189" i="117"/>
  <c r="R189" i="117"/>
  <c r="F189" i="117"/>
  <c r="G189" i="117"/>
  <c r="H189" i="117"/>
  <c r="M189" i="117"/>
  <c r="F352" i="117"/>
  <c r="R352" i="117"/>
  <c r="H352" i="117"/>
  <c r="J352" i="117"/>
  <c r="M352" i="117"/>
  <c r="K352" i="117"/>
  <c r="P352" i="117"/>
  <c r="N352" i="117"/>
  <c r="G352" i="117"/>
  <c r="O352" i="117"/>
  <c r="L352" i="117"/>
  <c r="Q352" i="117"/>
  <c r="I352" i="117"/>
  <c r="J649" i="117"/>
  <c r="G649" i="117"/>
  <c r="F649" i="117"/>
  <c r="G597" i="117"/>
  <c r="M597" i="117"/>
  <c r="Q597" i="117"/>
  <c r="G61" i="117"/>
  <c r="J625" i="117"/>
  <c r="G625" i="117"/>
  <c r="Q625" i="117"/>
  <c r="O625" i="117"/>
  <c r="G431" i="117"/>
  <c r="O431" i="117"/>
  <c r="M431" i="117"/>
  <c r="Q431" i="117"/>
  <c r="I697" i="117"/>
  <c r="K697" i="117"/>
  <c r="H697" i="117"/>
  <c r="O211" i="117"/>
  <c r="L211" i="117"/>
  <c r="K211" i="117"/>
  <c r="G407" i="117"/>
  <c r="H407" i="117"/>
  <c r="J407" i="117"/>
  <c r="M407" i="117"/>
  <c r="O541" i="117"/>
  <c r="L541" i="117"/>
  <c r="F541" i="117"/>
  <c r="K541" i="117"/>
  <c r="I541" i="117"/>
  <c r="R541" i="117"/>
  <c r="Q541" i="117"/>
  <c r="G541" i="117"/>
  <c r="J541" i="117"/>
  <c r="H541" i="117"/>
  <c r="P541" i="117"/>
  <c r="N541" i="117"/>
  <c r="M541" i="117"/>
  <c r="P65" i="117"/>
  <c r="L65" i="117"/>
  <c r="H468" i="117"/>
  <c r="M468" i="117"/>
  <c r="N468" i="117"/>
  <c r="P408" i="117"/>
  <c r="O408" i="117"/>
  <c r="I408" i="117"/>
  <c r="I97" i="117"/>
  <c r="N633" i="117"/>
  <c r="Q633" i="117"/>
  <c r="M633" i="117"/>
  <c r="P633" i="117"/>
  <c r="G210" i="117"/>
  <c r="M210" i="117"/>
  <c r="H210" i="117"/>
  <c r="N210" i="117"/>
  <c r="K210" i="117"/>
  <c r="O210" i="117"/>
  <c r="Q210" i="117"/>
  <c r="I210" i="117"/>
  <c r="P210" i="117"/>
  <c r="J210" i="117"/>
  <c r="L210" i="117"/>
  <c r="F210" i="117"/>
  <c r="R210" i="117"/>
  <c r="F100" i="117"/>
  <c r="I100" i="117"/>
  <c r="M100" i="117"/>
  <c r="K100" i="117"/>
  <c r="I75" i="117"/>
  <c r="F279" i="117"/>
  <c r="L429" i="117"/>
  <c r="G429" i="117"/>
  <c r="O429" i="117"/>
  <c r="J105" i="117"/>
  <c r="H105" i="117"/>
  <c r="O105" i="117"/>
  <c r="F105" i="117"/>
  <c r="H415" i="117"/>
  <c r="O375" i="117"/>
  <c r="M375" i="117"/>
  <c r="R375" i="117"/>
  <c r="G375" i="117"/>
  <c r="O351" i="117"/>
  <c r="M351" i="117"/>
  <c r="J351" i="117"/>
  <c r="I41" i="117"/>
  <c r="P141" i="117"/>
  <c r="G141" i="117"/>
  <c r="Q141" i="117"/>
  <c r="N623" i="117"/>
  <c r="O623" i="117"/>
  <c r="P623" i="117"/>
  <c r="P28" i="117"/>
  <c r="I111" i="117"/>
  <c r="F111" i="117"/>
  <c r="Q111" i="117"/>
  <c r="O111" i="117"/>
  <c r="L111" i="117"/>
  <c r="M111" i="117"/>
  <c r="J111" i="117"/>
  <c r="P111" i="117"/>
  <c r="K111" i="117"/>
  <c r="G111" i="117"/>
  <c r="H111" i="117"/>
  <c r="N111" i="117"/>
  <c r="R111" i="117"/>
  <c r="F548" i="117"/>
  <c r="O548" i="117"/>
  <c r="G548" i="117"/>
  <c r="L286" i="117"/>
  <c r="N286" i="117"/>
  <c r="O286" i="117"/>
  <c r="O237" i="117"/>
  <c r="L237" i="117"/>
  <c r="N237" i="117"/>
  <c r="L583" i="117"/>
  <c r="M583" i="117"/>
  <c r="J583" i="117"/>
  <c r="H583" i="117"/>
  <c r="R199" i="117"/>
  <c r="M199" i="117"/>
  <c r="L199" i="117"/>
  <c r="L6" i="138"/>
  <c r="P6" i="138"/>
  <c r="B45" i="138"/>
  <c r="J6" i="138"/>
  <c r="B53" i="138"/>
  <c r="G6" i="138"/>
  <c r="I6" i="138"/>
  <c r="F6" i="138"/>
  <c r="R6" i="138" s="1"/>
  <c r="K6" i="138"/>
  <c r="J415" i="117" l="1"/>
  <c r="G415" i="117"/>
  <c r="K323" i="117"/>
  <c r="Q647" i="117"/>
  <c r="N140" i="117"/>
  <c r="K538" i="117"/>
  <c r="G538" i="117"/>
  <c r="N312" i="117"/>
  <c r="L312" i="117"/>
  <c r="P312" i="117"/>
  <c r="O364" i="117"/>
  <c r="R364" i="117"/>
  <c r="H364" i="117"/>
  <c r="Q507" i="117"/>
  <c r="O507" i="117"/>
  <c r="I507" i="117"/>
  <c r="P507" i="117"/>
  <c r="G30" i="117"/>
  <c r="J30" i="117"/>
  <c r="P6" i="117"/>
  <c r="G6" i="117"/>
  <c r="J302" i="117"/>
  <c r="I302" i="117"/>
  <c r="F497" i="117"/>
  <c r="R497" i="117"/>
  <c r="N497" i="117"/>
  <c r="Q497" i="117"/>
  <c r="I456" i="117"/>
  <c r="P456" i="117"/>
  <c r="F456" i="117"/>
  <c r="J456" i="117"/>
  <c r="F329" i="117"/>
  <c r="K329" i="117"/>
  <c r="G329" i="117"/>
  <c r="O329" i="117"/>
  <c r="N195" i="117"/>
  <c r="H195" i="117"/>
  <c r="Q195" i="117"/>
  <c r="I195" i="117"/>
  <c r="P616" i="117"/>
  <c r="K616" i="117"/>
  <c r="Q616" i="117"/>
  <c r="H616" i="117"/>
  <c r="N627" i="117"/>
  <c r="L627" i="117"/>
  <c r="R627" i="117"/>
  <c r="M627" i="117"/>
  <c r="I201" i="117"/>
  <c r="F201" i="117"/>
  <c r="M201" i="117"/>
  <c r="K201" i="117"/>
  <c r="F589" i="117"/>
  <c r="O589" i="117"/>
  <c r="R589" i="117"/>
  <c r="L589" i="117"/>
  <c r="P589" i="117"/>
  <c r="L595" i="117"/>
  <c r="P595" i="117"/>
  <c r="P525" i="117"/>
  <c r="N525" i="117"/>
  <c r="H525" i="117"/>
  <c r="O525" i="117"/>
  <c r="R525" i="117"/>
  <c r="I68" i="117"/>
  <c r="J68" i="117"/>
  <c r="K419" i="117"/>
  <c r="O419" i="117"/>
  <c r="R419" i="117"/>
  <c r="L419" i="117"/>
  <c r="G419" i="117"/>
  <c r="P310" i="117"/>
  <c r="I310" i="117"/>
  <c r="R458" i="117"/>
  <c r="Q458" i="117"/>
  <c r="J458" i="117"/>
  <c r="I458" i="117"/>
  <c r="R257" i="117"/>
  <c r="N257" i="117"/>
  <c r="I175" i="117"/>
  <c r="L175" i="117"/>
  <c r="R238" i="117"/>
  <c r="G238" i="117"/>
  <c r="N238" i="117"/>
  <c r="J238" i="117"/>
  <c r="F523" i="117"/>
  <c r="L523" i="117"/>
  <c r="I33" i="117"/>
  <c r="G33" i="117"/>
  <c r="F34" i="117" s="1"/>
  <c r="R34" i="117" s="1"/>
  <c r="P33" i="117"/>
  <c r="R648" i="117"/>
  <c r="G648" i="117"/>
  <c r="I648" i="117"/>
  <c r="L648" i="117"/>
  <c r="E9" i="139"/>
  <c r="E597" i="139"/>
  <c r="E33" i="139"/>
  <c r="E219" i="139"/>
  <c r="E515" i="139"/>
  <c r="E560" i="139"/>
  <c r="E20" i="139"/>
  <c r="E155" i="139"/>
  <c r="E564" i="139"/>
  <c r="E700" i="139"/>
  <c r="E573" i="139"/>
  <c r="E687" i="139"/>
  <c r="E609" i="139"/>
  <c r="E540" i="139"/>
  <c r="H242" i="117"/>
  <c r="Q199" i="117"/>
  <c r="N199" i="117"/>
  <c r="J199" i="117"/>
  <c r="K583" i="117"/>
  <c r="G583" i="117"/>
  <c r="I583" i="117"/>
  <c r="M237" i="117"/>
  <c r="R237" i="117"/>
  <c r="J237" i="117"/>
  <c r="K286" i="117"/>
  <c r="P286" i="117"/>
  <c r="R286" i="117"/>
  <c r="I286" i="117"/>
  <c r="Q548" i="117"/>
  <c r="M548" i="117"/>
  <c r="L548" i="117"/>
  <c r="I28" i="117"/>
  <c r="G623" i="117"/>
  <c r="L623" i="117"/>
  <c r="J623" i="117"/>
  <c r="M623" i="117"/>
  <c r="J41" i="117"/>
  <c r="P41" i="117"/>
  <c r="I351" i="117"/>
  <c r="Q351" i="117"/>
  <c r="H351" i="117"/>
  <c r="P375" i="117"/>
  <c r="Q375" i="117"/>
  <c r="J375" i="117"/>
  <c r="R105" i="117"/>
  <c r="N105" i="117"/>
  <c r="K105" i="117"/>
  <c r="H429" i="117"/>
  <c r="P429" i="117"/>
  <c r="J429" i="117"/>
  <c r="P75" i="117"/>
  <c r="G100" i="117"/>
  <c r="L100" i="117"/>
  <c r="N100" i="117"/>
  <c r="R633" i="117"/>
  <c r="H633" i="117"/>
  <c r="O633" i="117"/>
  <c r="L97" i="117"/>
  <c r="R468" i="117"/>
  <c r="F468" i="117"/>
  <c r="P468" i="117"/>
  <c r="I65" i="117"/>
  <c r="P407" i="117"/>
  <c r="O407" i="117"/>
  <c r="K407" i="117"/>
  <c r="H211" i="117"/>
  <c r="I211" i="117"/>
  <c r="Q211" i="117"/>
  <c r="P136" i="117"/>
  <c r="G697" i="117"/>
  <c r="O697" i="117"/>
  <c r="Q697" i="117"/>
  <c r="R431" i="117"/>
  <c r="L431" i="117"/>
  <c r="I431" i="117"/>
  <c r="J61" i="117"/>
  <c r="P597" i="117"/>
  <c r="F597" i="117"/>
  <c r="I597" i="117"/>
  <c r="L597" i="117"/>
  <c r="O649" i="117"/>
  <c r="R649" i="117"/>
  <c r="K649" i="117"/>
  <c r="J467" i="117"/>
  <c r="F467" i="117"/>
  <c r="O467" i="117"/>
  <c r="G124" i="117"/>
  <c r="H487" i="117"/>
  <c r="J487" i="117"/>
  <c r="L487" i="117"/>
  <c r="I367" i="117"/>
  <c r="L367" i="117"/>
  <c r="N367" i="117"/>
  <c r="G149" i="117"/>
  <c r="L149" i="117"/>
  <c r="O149" i="117"/>
  <c r="I386" i="117"/>
  <c r="R386" i="117"/>
  <c r="F386" i="117"/>
  <c r="G598" i="117"/>
  <c r="P629" i="117"/>
  <c r="K582" i="117"/>
  <c r="L582" i="117"/>
  <c r="J582" i="117"/>
  <c r="N582" i="117"/>
  <c r="Q393" i="117"/>
  <c r="M393" i="117"/>
  <c r="F393" i="117"/>
  <c r="R181" i="117"/>
  <c r="P181" i="117"/>
  <c r="Q181" i="117"/>
  <c r="L34" i="117"/>
  <c r="J121" i="117"/>
  <c r="Q121" i="117"/>
  <c r="H121" i="117"/>
  <c r="H156" i="117"/>
  <c r="P156" i="117"/>
  <c r="K156" i="117"/>
  <c r="G156" i="117"/>
  <c r="P67" i="117"/>
  <c r="Q448" i="117"/>
  <c r="J448" i="117"/>
  <c r="K448" i="117"/>
  <c r="G163" i="117"/>
  <c r="P163" i="117"/>
  <c r="O163" i="117"/>
  <c r="L250" i="117"/>
  <c r="J250" i="117"/>
  <c r="H250" i="117"/>
  <c r="F250" i="117"/>
  <c r="H456" i="117"/>
  <c r="R329" i="117"/>
  <c r="R195" i="117"/>
  <c r="K195" i="117"/>
  <c r="L616" i="117"/>
  <c r="F616" i="117"/>
  <c r="F648" i="117"/>
  <c r="M419" i="117"/>
  <c r="Q419" i="117"/>
  <c r="F312" i="117"/>
  <c r="F364" i="117"/>
  <c r="Q525" i="117"/>
  <c r="G525" i="117"/>
  <c r="F627" i="117"/>
  <c r="G201" i="117"/>
  <c r="N589" i="117"/>
  <c r="H589" i="117"/>
  <c r="H497" i="117"/>
  <c r="L497" i="117"/>
  <c r="G68" i="117"/>
  <c r="G458" i="117"/>
  <c r="L33" i="117"/>
  <c r="Q238" i="117"/>
  <c r="K507" i="117"/>
  <c r="G507" i="117"/>
  <c r="I30" i="117"/>
  <c r="N595" i="117"/>
  <c r="J523" i="117"/>
  <c r="J516" i="117"/>
  <c r="M302" i="117"/>
  <c r="O246" i="117"/>
  <c r="G175" i="117"/>
  <c r="F679" i="117"/>
  <c r="E385" i="139"/>
  <c r="E62" i="139"/>
  <c r="E131" i="139"/>
  <c r="E353" i="139"/>
  <c r="E427" i="139"/>
  <c r="E179" i="139"/>
  <c r="E527" i="139"/>
  <c r="M579" i="117"/>
  <c r="G579" i="117"/>
  <c r="G638" i="117"/>
  <c r="Q638" i="117"/>
  <c r="R516" i="117"/>
  <c r="K516" i="117"/>
  <c r="R410" i="117"/>
  <c r="K410" i="117"/>
  <c r="I179" i="117"/>
  <c r="Q179" i="117"/>
  <c r="R152" i="117"/>
  <c r="L152" i="117"/>
  <c r="O679" i="117"/>
  <c r="Q679" i="117"/>
  <c r="R417" i="117"/>
  <c r="F417" i="117"/>
  <c r="L223" i="117"/>
  <c r="N223" i="117"/>
  <c r="I590" i="117"/>
  <c r="L590" i="117"/>
  <c r="O147" i="117"/>
  <c r="R147" i="117"/>
  <c r="L132" i="117"/>
  <c r="H132" i="117"/>
  <c r="F489" i="117"/>
  <c r="N489" i="117"/>
  <c r="E72" i="139"/>
  <c r="E24" i="139"/>
  <c r="E138" i="139"/>
  <c r="E222" i="139"/>
  <c r="E35" i="139"/>
  <c r="E553" i="139"/>
  <c r="E91" i="139"/>
  <c r="E21" i="139"/>
  <c r="E536" i="139"/>
  <c r="E575" i="139"/>
  <c r="E96" i="139"/>
  <c r="E305" i="139"/>
  <c r="E423" i="139"/>
  <c r="E474" i="139"/>
  <c r="E325" i="139"/>
  <c r="E399" i="139"/>
  <c r="E107" i="139"/>
  <c r="E625" i="139"/>
  <c r="E151" i="139"/>
  <c r="E299" i="139"/>
  <c r="E368" i="139"/>
  <c r="E661" i="139"/>
  <c r="E449" i="139"/>
  <c r="E302" i="139"/>
  <c r="E316" i="139"/>
  <c r="E85" i="139"/>
  <c r="E612" i="139"/>
  <c r="E253" i="139"/>
  <c r="E455" i="139"/>
  <c r="E462" i="139"/>
  <c r="E516" i="139"/>
  <c r="E355" i="139"/>
  <c r="E252" i="139"/>
  <c r="E656" i="139"/>
  <c r="E269" i="139"/>
  <c r="E431" i="139"/>
  <c r="E327" i="139"/>
  <c r="E240" i="139"/>
  <c r="E161" i="139"/>
  <c r="E467" i="139"/>
  <c r="E511" i="139"/>
  <c r="E420" i="139"/>
  <c r="E534" i="139"/>
  <c r="E211" i="139"/>
  <c r="E223" i="139"/>
  <c r="E585" i="139"/>
  <c r="E230" i="139"/>
  <c r="E53" i="139"/>
  <c r="E571" i="139"/>
  <c r="E336" i="139"/>
  <c r="E482" i="139"/>
  <c r="E617" i="139"/>
  <c r="E357" i="139"/>
  <c r="E493" i="139"/>
  <c r="E307" i="139"/>
  <c r="E263" i="139"/>
  <c r="E308" i="139"/>
  <c r="E356" i="139"/>
  <c r="E52" i="139"/>
  <c r="E346" i="139"/>
  <c r="E552" i="139"/>
  <c r="E682" i="139"/>
  <c r="E281" i="139"/>
  <c r="E134" i="139"/>
  <c r="E538" i="139"/>
  <c r="E647" i="139"/>
  <c r="E123" i="139"/>
  <c r="E498" i="139"/>
  <c r="E363" i="139"/>
  <c r="E576" i="139"/>
  <c r="E238" i="139"/>
  <c r="E220" i="139"/>
  <c r="E340" i="139"/>
  <c r="E437" i="139"/>
  <c r="E499" i="139"/>
  <c r="E403" i="139"/>
  <c r="E273" i="139"/>
  <c r="E606" i="139"/>
  <c r="E208" i="139"/>
  <c r="E446" i="139"/>
  <c r="E519" i="139"/>
  <c r="E627" i="139"/>
  <c r="E68" i="139"/>
  <c r="K194" i="117"/>
  <c r="Q194" i="117"/>
  <c r="J689" i="117"/>
  <c r="P689" i="117"/>
  <c r="I508" i="117"/>
  <c r="L508" i="117"/>
  <c r="H638" i="117"/>
  <c r="M638" i="117"/>
  <c r="P638" i="117"/>
  <c r="I638" i="117"/>
  <c r="K638" i="117"/>
  <c r="R638" i="117"/>
  <c r="F638" i="117"/>
  <c r="P516" i="117"/>
  <c r="G516" i="117"/>
  <c r="H516" i="117"/>
  <c r="O516" i="117"/>
  <c r="I516" i="117"/>
  <c r="Q516" i="117"/>
  <c r="K302" i="117"/>
  <c r="N302" i="117"/>
  <c r="R302" i="117"/>
  <c r="Q302" i="117"/>
  <c r="G302" i="117"/>
  <c r="H302" i="117"/>
  <c r="O410" i="117"/>
  <c r="I410" i="117"/>
  <c r="J410" i="117"/>
  <c r="F410" i="117"/>
  <c r="H410" i="117"/>
  <c r="Q410" i="117"/>
  <c r="N410" i="117"/>
  <c r="F179" i="117"/>
  <c r="R179" i="117"/>
  <c r="H179" i="117"/>
  <c r="M179" i="117"/>
  <c r="O179" i="117"/>
  <c r="P179" i="117"/>
  <c r="G152" i="117"/>
  <c r="M152" i="117"/>
  <c r="N152" i="117"/>
  <c r="Q152" i="117"/>
  <c r="J152" i="117"/>
  <c r="P152" i="117"/>
  <c r="J679" i="117"/>
  <c r="I679" i="117"/>
  <c r="H679" i="117"/>
  <c r="R679" i="117"/>
  <c r="G679" i="117"/>
  <c r="P679" i="117"/>
  <c r="M595" i="117"/>
  <c r="R595" i="117"/>
  <c r="I595" i="117"/>
  <c r="I417" i="117"/>
  <c r="L417" i="117"/>
  <c r="H417" i="117"/>
  <c r="K417" i="117"/>
  <c r="Q417" i="117"/>
  <c r="O417" i="117"/>
  <c r="M417" i="117"/>
  <c r="P223" i="117"/>
  <c r="K223" i="117"/>
  <c r="F223" i="117"/>
  <c r="G223" i="117"/>
  <c r="H223" i="117"/>
  <c r="O223" i="117"/>
  <c r="J310" i="117"/>
  <c r="F310" i="117"/>
  <c r="K310" i="117"/>
  <c r="N310" i="117"/>
  <c r="M310" i="117"/>
  <c r="O310" i="117"/>
  <c r="Q310" i="117"/>
  <c r="O590" i="117"/>
  <c r="M590" i="117"/>
  <c r="J590" i="117"/>
  <c r="H590" i="117"/>
  <c r="F590" i="117"/>
  <c r="N590" i="117"/>
  <c r="P257" i="117"/>
  <c r="I257" i="117"/>
  <c r="F257" i="117"/>
  <c r="G257" i="117"/>
  <c r="H257" i="117"/>
  <c r="K257" i="117"/>
  <c r="Q257" i="117"/>
  <c r="O175" i="117"/>
  <c r="Q175" i="117"/>
  <c r="J175" i="117"/>
  <c r="K175" i="117"/>
  <c r="F175" i="117"/>
  <c r="H175" i="117"/>
  <c r="M175" i="117"/>
  <c r="N147" i="117"/>
  <c r="M147" i="117"/>
  <c r="L147" i="117"/>
  <c r="I147" i="117"/>
  <c r="P147" i="117"/>
  <c r="F147" i="117"/>
  <c r="Q523" i="117"/>
  <c r="I523" i="117"/>
  <c r="H523" i="117"/>
  <c r="M523" i="117"/>
  <c r="R523" i="117"/>
  <c r="K523" i="117"/>
  <c r="O523" i="117"/>
  <c r="O132" i="117"/>
  <c r="Q132" i="117"/>
  <c r="J132" i="117"/>
  <c r="I132" i="117"/>
  <c r="R132" i="117"/>
  <c r="G132" i="117"/>
  <c r="L54" i="117"/>
  <c r="P54" i="117"/>
  <c r="I54" i="117"/>
  <c r="G95" i="117"/>
  <c r="L95" i="117"/>
  <c r="P95" i="117"/>
  <c r="L489" i="117"/>
  <c r="J489" i="117"/>
  <c r="M489" i="117"/>
  <c r="Q489" i="117"/>
  <c r="R489" i="117"/>
  <c r="G489" i="117"/>
  <c r="X4" i="139"/>
  <c r="AA4" i="139" s="1"/>
  <c r="E203" i="139"/>
  <c r="E149" i="139"/>
  <c r="E114" i="139"/>
  <c r="E105" i="139"/>
  <c r="E97" i="139"/>
  <c r="E304" i="139"/>
  <c r="E532" i="139"/>
  <c r="E543" i="139"/>
  <c r="E638" i="139"/>
  <c r="E588" i="139"/>
  <c r="E657" i="139"/>
  <c r="E373" i="139"/>
  <c r="E351" i="139"/>
  <c r="E207" i="139"/>
  <c r="E535" i="139"/>
  <c r="E177" i="139"/>
  <c r="E76" i="139"/>
  <c r="E414" i="139"/>
  <c r="E157" i="139"/>
  <c r="E261" i="139"/>
  <c r="E693" i="139"/>
  <c r="E481" i="139"/>
  <c r="E204" i="139"/>
  <c r="E692" i="139"/>
  <c r="E260" i="139"/>
  <c r="E664" i="139"/>
  <c r="E293" i="139"/>
  <c r="E188" i="139"/>
  <c r="E199" i="139"/>
  <c r="E521" i="139"/>
  <c r="E271" i="139"/>
  <c r="E695" i="139"/>
  <c r="E345" i="139"/>
  <c r="E73" i="139"/>
  <c r="E359" i="139"/>
  <c r="E289" i="139"/>
  <c r="E284" i="139"/>
  <c r="E159" i="139"/>
  <c r="E282" i="139"/>
  <c r="E567" i="139"/>
  <c r="E194" i="139"/>
  <c r="E93" i="139"/>
  <c r="E628" i="139"/>
  <c r="E232" i="139"/>
  <c r="E624" i="139"/>
  <c r="E441" i="139"/>
  <c r="E27" i="139"/>
  <c r="E453" i="139"/>
  <c r="E358" i="139"/>
  <c r="E678" i="139"/>
  <c r="E320" i="139"/>
  <c r="E321" i="139"/>
  <c r="E620" i="139"/>
  <c r="E297" i="139"/>
  <c r="E66" i="139"/>
  <c r="E88" i="139"/>
  <c r="E217" i="139"/>
  <c r="E611" i="139"/>
  <c r="E490" i="139"/>
  <c r="E589" i="139"/>
  <c r="E500" i="139"/>
  <c r="E60" i="139"/>
  <c r="E436" i="139"/>
  <c r="E487" i="139"/>
  <c r="E264" i="139"/>
  <c r="E422" i="139"/>
  <c r="E59" i="139"/>
  <c r="E239" i="139"/>
  <c r="E555" i="139"/>
  <c r="E216" i="139"/>
  <c r="E568" i="139"/>
  <c r="E433" i="139"/>
  <c r="E688" i="139"/>
  <c r="E599" i="139"/>
  <c r="E419" i="139"/>
  <c r="E371" i="139"/>
  <c r="E432" i="139"/>
  <c r="E348" i="139"/>
  <c r="E118" i="139"/>
  <c r="E658" i="139"/>
  <c r="E512" i="139"/>
  <c r="E233" i="139"/>
  <c r="E14" i="139"/>
  <c r="E8" i="139"/>
  <c r="E675" i="139"/>
  <c r="E115" i="139"/>
  <c r="E234" i="139"/>
  <c r="E477" i="139"/>
  <c r="E520" i="139"/>
  <c r="E486" i="139"/>
  <c r="E162" i="139"/>
  <c r="E224" i="139"/>
  <c r="E457" i="139"/>
  <c r="E584" i="139"/>
  <c r="E541" i="139"/>
  <c r="E417" i="139"/>
  <c r="E476" i="139"/>
  <c r="E593" i="139"/>
  <c r="E45" i="139"/>
  <c r="E29" i="139"/>
  <c r="E533" i="139"/>
  <c r="E603" i="139"/>
  <c r="E349" i="139"/>
  <c r="E26" i="139"/>
  <c r="E298" i="139"/>
  <c r="E546" i="139"/>
  <c r="E250" i="139"/>
  <c r="E577" i="139"/>
  <c r="E122" i="139"/>
  <c r="E430" i="139"/>
  <c r="E616" i="139"/>
  <c r="E309" i="139"/>
  <c r="E195" i="139"/>
  <c r="E681" i="139"/>
  <c r="E629" i="139"/>
  <c r="E425" i="139"/>
  <c r="E311" i="139"/>
  <c r="E421" i="139"/>
  <c r="E330" i="139"/>
  <c r="E41" i="139"/>
  <c r="E463" i="139"/>
  <c r="E201" i="139"/>
  <c r="E582" i="139"/>
  <c r="E104" i="139"/>
  <c r="E586" i="139"/>
  <c r="E94" i="139"/>
  <c r="E247" i="139"/>
  <c r="E256" i="139"/>
  <c r="E38" i="139"/>
  <c r="E13" i="139"/>
  <c r="E383" i="139"/>
  <c r="E501" i="139"/>
  <c r="E550" i="139"/>
  <c r="E670" i="139"/>
  <c r="E683" i="139"/>
  <c r="E518" i="139"/>
  <c r="E429" i="139"/>
  <c r="E148" i="139"/>
  <c r="E362" i="139"/>
  <c r="E92" i="139"/>
  <c r="E173" i="139"/>
  <c r="E471" i="139"/>
  <c r="E181" i="139"/>
  <c r="E397" i="139"/>
  <c r="E668" i="139"/>
  <c r="E562" i="139"/>
  <c r="E507" i="139"/>
  <c r="E84" i="139"/>
  <c r="E153" i="139"/>
  <c r="E341" i="139"/>
  <c r="E558" i="139"/>
  <c r="E633" i="139"/>
  <c r="E528" i="139"/>
  <c r="E246" i="139"/>
  <c r="E631" i="139"/>
  <c r="E523" i="139"/>
  <c r="E563" i="139"/>
  <c r="E283" i="139"/>
  <c r="E466" i="139"/>
  <c r="E537" i="139"/>
  <c r="E296" i="139"/>
  <c r="E245" i="139"/>
  <c r="E221" i="139"/>
  <c r="E169" i="139"/>
  <c r="E570" i="139"/>
  <c r="E548" i="139"/>
  <c r="E517" i="139"/>
  <c r="E185" i="139"/>
  <c r="E547" i="139"/>
  <c r="E156" i="139"/>
  <c r="E12" i="139"/>
  <c r="E278" i="139"/>
  <c r="E42" i="139"/>
  <c r="E655" i="139"/>
  <c r="E187" i="139"/>
  <c r="E444" i="139"/>
  <c r="E361" i="139"/>
  <c r="E581" i="139"/>
  <c r="E39" i="139"/>
  <c r="E102" i="139"/>
  <c r="E212" i="139"/>
  <c r="E347" i="139"/>
  <c r="E40" i="139"/>
  <c r="E270" i="139"/>
  <c r="E375" i="139"/>
  <c r="E61" i="139"/>
  <c r="E663" i="139"/>
  <c r="E292" i="139"/>
  <c r="E116" i="139"/>
  <c r="E332" i="139"/>
  <c r="E677" i="139"/>
  <c r="E479" i="139"/>
  <c r="E22" i="139"/>
  <c r="E626" i="139"/>
  <c r="E488" i="139"/>
  <c r="E662" i="139"/>
  <c r="E63" i="139"/>
  <c r="E480" i="139"/>
  <c r="E339" i="139"/>
  <c r="E442" i="139"/>
  <c r="E470" i="139"/>
  <c r="E402" i="139"/>
  <c r="E644" i="139"/>
  <c r="E640" i="139"/>
  <c r="E168" i="139"/>
  <c r="E580" i="139"/>
  <c r="E485" i="139"/>
  <c r="E258" i="139"/>
  <c r="E401" i="139"/>
  <c r="E673" i="139"/>
  <c r="E48" i="139"/>
  <c r="E472" i="139"/>
  <c r="E248" i="139"/>
  <c r="E315" i="139"/>
  <c r="E598" i="139"/>
  <c r="E205" i="139"/>
  <c r="E412" i="139"/>
  <c r="E679" i="139"/>
  <c r="E333" i="139"/>
  <c r="E171" i="139"/>
  <c r="E139" i="139"/>
  <c r="E440" i="139"/>
  <c r="E343" i="139"/>
  <c r="E411" i="139"/>
  <c r="E579" i="139"/>
  <c r="E413" i="139"/>
  <c r="E186" i="139"/>
  <c r="E596" i="139"/>
  <c r="E591" i="139"/>
  <c r="E65" i="139"/>
  <c r="E514" i="139"/>
  <c r="E370" i="139"/>
  <c r="E369" i="139"/>
  <c r="E666" i="139"/>
  <c r="E158" i="139"/>
  <c r="E146" i="139"/>
  <c r="E395" i="139"/>
  <c r="E634" i="139"/>
  <c r="E544" i="139"/>
  <c r="E227" i="139"/>
  <c r="E32" i="139"/>
  <c r="E619" i="139"/>
  <c r="E196" i="139"/>
  <c r="E539" i="139"/>
  <c r="E113" i="139"/>
  <c r="E77" i="139"/>
  <c r="E387" i="139"/>
  <c r="E445" i="139"/>
  <c r="E99" i="139"/>
  <c r="E126" i="139"/>
  <c r="E231" i="139"/>
  <c r="E237" i="139"/>
  <c r="E108" i="139"/>
  <c r="E578" i="139"/>
  <c r="E286" i="139"/>
  <c r="E508" i="139"/>
  <c r="E574" i="139"/>
  <c r="E31" i="139"/>
  <c r="E17" i="139"/>
  <c r="E492" i="139"/>
  <c r="E136" i="139"/>
  <c r="E287" i="139"/>
  <c r="E509" i="139"/>
  <c r="E378" i="139"/>
  <c r="E318" i="139"/>
  <c r="E503" i="139"/>
  <c r="E642" i="139"/>
  <c r="E338" i="139"/>
  <c r="E572" i="139"/>
  <c r="E389" i="139"/>
  <c r="E649" i="139"/>
  <c r="E165" i="139"/>
  <c r="E142" i="139"/>
  <c r="E391" i="139"/>
  <c r="E213" i="139"/>
  <c r="E25" i="139"/>
  <c r="E676" i="139"/>
  <c r="E690" i="139"/>
  <c r="E354" i="139"/>
  <c r="E81" i="139"/>
  <c r="E384" i="139"/>
  <c r="E322" i="139"/>
  <c r="E100" i="139"/>
  <c r="E502" i="139"/>
  <c r="E10" i="139"/>
  <c r="E483" i="139"/>
  <c r="E592" i="139"/>
  <c r="E78" i="139"/>
  <c r="E630" i="139"/>
  <c r="E7" i="139"/>
  <c r="E235" i="139"/>
  <c r="E660" i="139"/>
  <c r="E55" i="139"/>
  <c r="E317" i="139"/>
  <c r="E47" i="139"/>
  <c r="E274" i="139"/>
  <c r="E360" i="139"/>
  <c r="E506" i="139"/>
  <c r="E653" i="139"/>
  <c r="E51" i="139"/>
  <c r="E225" i="139"/>
  <c r="E249" i="139"/>
  <c r="E80" i="139"/>
  <c r="E190" i="139"/>
  <c r="E50" i="139"/>
  <c r="E141" i="139"/>
  <c r="E525" i="139"/>
  <c r="E623" i="139"/>
  <c r="E120" i="139"/>
  <c r="E405" i="139"/>
  <c r="E484" i="139"/>
  <c r="E637" i="139"/>
  <c r="E174" i="139"/>
  <c r="E323" i="139"/>
  <c r="E279" i="139"/>
  <c r="E450" i="139"/>
  <c r="E152" i="139"/>
  <c r="E621" i="139"/>
  <c r="E608" i="139"/>
  <c r="E394" i="139"/>
  <c r="E691" i="139"/>
  <c r="E435" i="139"/>
  <c r="E34" i="139"/>
  <c r="E556" i="139"/>
  <c r="E410" i="139"/>
  <c r="E667" i="139"/>
  <c r="E497" i="139"/>
  <c r="E583" i="139"/>
  <c r="E275" i="139"/>
  <c r="E49" i="139"/>
  <c r="E191" i="139"/>
  <c r="E124" i="139"/>
  <c r="E505" i="139"/>
  <c r="E121" i="139"/>
  <c r="E127" i="139"/>
  <c r="E418" i="139"/>
  <c r="E689" i="139"/>
  <c r="E145" i="139"/>
  <c r="E489" i="139"/>
  <c r="E214" i="139"/>
  <c r="E495" i="139"/>
  <c r="E614" i="139"/>
  <c r="E164" i="139"/>
  <c r="E604" i="139"/>
  <c r="E335" i="139"/>
  <c r="E636" i="139"/>
  <c r="E243" i="139"/>
  <c r="E265" i="139"/>
  <c r="E133" i="139"/>
  <c r="E277" i="139"/>
  <c r="E409" i="139"/>
  <c r="E184" i="139"/>
  <c r="E464" i="139"/>
  <c r="E180" i="139"/>
  <c r="E19" i="139"/>
  <c r="E652" i="139"/>
  <c r="E654" i="139"/>
  <c r="E494" i="139"/>
  <c r="E255" i="139"/>
  <c r="E268" i="139"/>
  <c r="E406" i="139"/>
  <c r="E569" i="139"/>
  <c r="E443" i="139"/>
  <c r="E439" i="139"/>
  <c r="E605" i="139"/>
  <c r="E18" i="139"/>
  <c r="E659" i="139"/>
  <c r="E314" i="139"/>
  <c r="E192" i="139"/>
  <c r="E182" i="139"/>
  <c r="E549" i="139"/>
  <c r="E328" i="139"/>
  <c r="E694" i="139"/>
  <c r="E210" i="139"/>
  <c r="E280" i="139"/>
  <c r="E367" i="139"/>
  <c r="E398" i="139"/>
  <c r="E303" i="139"/>
  <c r="E434" i="139"/>
  <c r="E326" i="139"/>
  <c r="E313" i="139"/>
  <c r="E137" i="139"/>
  <c r="E56" i="139"/>
  <c r="E163" i="139"/>
  <c r="E16" i="139"/>
  <c r="E641" i="139"/>
  <c r="E254" i="139"/>
  <c r="E262" i="139"/>
  <c r="E473" i="139"/>
  <c r="E390" i="139"/>
  <c r="E54" i="139"/>
  <c r="E57" i="139"/>
  <c r="E200" i="139"/>
  <c r="E400" i="139"/>
  <c r="E392" i="139"/>
  <c r="E685" i="139"/>
  <c r="E639" i="139"/>
  <c r="E545" i="139"/>
  <c r="E376" i="139"/>
  <c r="E386" i="139"/>
  <c r="E460" i="139"/>
  <c r="E451" i="139"/>
  <c r="E71" i="139"/>
  <c r="E438" i="139"/>
  <c r="E197" i="139"/>
  <c r="E140" i="139"/>
  <c r="E554" i="139"/>
  <c r="E491" i="139"/>
  <c r="E74" i="139"/>
  <c r="E198" i="139"/>
  <c r="E15" i="139"/>
  <c r="E150" i="139"/>
  <c r="E458" i="139"/>
  <c r="E218" i="139"/>
  <c r="E671" i="139"/>
  <c r="E672" i="139"/>
  <c r="E697" i="139"/>
  <c r="E590" i="139"/>
  <c r="E175" i="139"/>
  <c r="E129" i="139"/>
  <c r="E202" i="139"/>
  <c r="E117" i="139"/>
  <c r="E58" i="139"/>
  <c r="E90" i="139"/>
  <c r="E651" i="139"/>
  <c r="E319" i="139"/>
  <c r="E267" i="139"/>
  <c r="E680" i="139"/>
  <c r="E475" i="139"/>
  <c r="E128" i="139"/>
  <c r="E83" i="139"/>
  <c r="E70" i="139"/>
  <c r="E674" i="139"/>
  <c r="E135" i="139"/>
  <c r="E86" i="139"/>
  <c r="E206" i="139"/>
  <c r="E396" i="139"/>
  <c r="E30" i="139"/>
  <c r="E510" i="139"/>
  <c r="E306" i="139"/>
  <c r="E686" i="139"/>
  <c r="E526" i="139"/>
  <c r="E342" i="139"/>
  <c r="E696" i="139"/>
  <c r="E388" i="139"/>
  <c r="E648" i="139"/>
  <c r="E393" i="139"/>
  <c r="E241" i="139"/>
  <c r="E324" i="139"/>
  <c r="E496" i="139"/>
  <c r="E404" i="139"/>
  <c r="E447" i="139"/>
  <c r="E272" i="139"/>
  <c r="E601" i="139"/>
  <c r="E379" i="139"/>
  <c r="E183" i="139"/>
  <c r="E561" i="139"/>
  <c r="E407" i="139"/>
  <c r="E64" i="139"/>
  <c r="E461" i="139"/>
  <c r="E276" i="139"/>
  <c r="E594" i="139"/>
  <c r="E426" i="139"/>
  <c r="E350" i="139"/>
  <c r="E557" i="139"/>
  <c r="E424" i="139"/>
  <c r="E178" i="139"/>
  <c r="E352" i="139"/>
  <c r="E454" i="139"/>
  <c r="E665" i="139"/>
  <c r="E669" i="139"/>
  <c r="E215" i="139"/>
  <c r="E154" i="139"/>
  <c r="E23" i="139"/>
  <c r="O305" i="117"/>
  <c r="K199" i="117"/>
  <c r="P199" i="117"/>
  <c r="O199" i="117"/>
  <c r="H199" i="117"/>
  <c r="G199" i="117"/>
  <c r="F199" i="117"/>
  <c r="Q583" i="117"/>
  <c r="P583" i="117"/>
  <c r="O583" i="117"/>
  <c r="F583" i="117"/>
  <c r="N583" i="117"/>
  <c r="H237" i="117"/>
  <c r="K237" i="117"/>
  <c r="G237" i="117"/>
  <c r="F237" i="117"/>
  <c r="I237" i="117"/>
  <c r="P237" i="117"/>
  <c r="Q286" i="117"/>
  <c r="H286" i="117"/>
  <c r="M286" i="117"/>
  <c r="J286" i="117"/>
  <c r="G286" i="117"/>
  <c r="H548" i="117"/>
  <c r="P548" i="117"/>
  <c r="R548" i="117"/>
  <c r="N548" i="117"/>
  <c r="K548" i="117"/>
  <c r="I548" i="117"/>
  <c r="J28" i="117"/>
  <c r="G28" i="117"/>
  <c r="K623" i="117"/>
  <c r="Q623" i="117"/>
  <c r="F623" i="117"/>
  <c r="R623" i="117"/>
  <c r="I623" i="117"/>
  <c r="L41" i="117"/>
  <c r="N351" i="117"/>
  <c r="G351" i="117"/>
  <c r="R351" i="117"/>
  <c r="L351" i="117"/>
  <c r="P351" i="117"/>
  <c r="K351" i="117"/>
  <c r="F375" i="117"/>
  <c r="H375" i="117"/>
  <c r="I375" i="117"/>
  <c r="N375" i="117"/>
  <c r="K375" i="117"/>
  <c r="L105" i="117"/>
  <c r="M105" i="117"/>
  <c r="I105" i="117"/>
  <c r="Q105" i="117"/>
  <c r="G105" i="117"/>
  <c r="N429" i="117"/>
  <c r="R429" i="117"/>
  <c r="F429" i="117"/>
  <c r="K429" i="117"/>
  <c r="Q429" i="117"/>
  <c r="I429" i="117"/>
  <c r="J75" i="117"/>
  <c r="G75" i="117"/>
  <c r="R100" i="117"/>
  <c r="P100" i="117"/>
  <c r="J100" i="117"/>
  <c r="O100" i="117"/>
  <c r="Q100" i="117"/>
  <c r="F633" i="117"/>
  <c r="J633" i="117"/>
  <c r="K633" i="117"/>
  <c r="L633" i="117"/>
  <c r="G633" i="117"/>
  <c r="P97" i="117"/>
  <c r="J97" i="117"/>
  <c r="K468" i="117"/>
  <c r="O468" i="117"/>
  <c r="G468" i="117"/>
  <c r="Q468" i="117"/>
  <c r="I468" i="117"/>
  <c r="J468" i="117"/>
  <c r="J65" i="117"/>
  <c r="F407" i="117"/>
  <c r="N407" i="117"/>
  <c r="R407" i="117"/>
  <c r="L407" i="117"/>
  <c r="I407" i="117"/>
  <c r="G211" i="117"/>
  <c r="R211" i="117"/>
  <c r="F211" i="117"/>
  <c r="J211" i="117"/>
  <c r="P211" i="117"/>
  <c r="N211" i="117"/>
  <c r="J697" i="117"/>
  <c r="R697" i="117"/>
  <c r="F697" i="117"/>
  <c r="L697" i="117"/>
  <c r="N697" i="117"/>
  <c r="M697" i="117"/>
  <c r="F431" i="117"/>
  <c r="P431" i="117"/>
  <c r="J431" i="117"/>
  <c r="N431" i="117"/>
  <c r="K431" i="117"/>
  <c r="L61" i="117"/>
  <c r="I61" i="117"/>
  <c r="K597" i="117"/>
  <c r="H597" i="117"/>
  <c r="N597" i="117"/>
  <c r="J597" i="117"/>
  <c r="R597" i="117"/>
  <c r="M649" i="117"/>
  <c r="I649" i="117"/>
  <c r="H649" i="117"/>
  <c r="P649" i="117"/>
  <c r="Q649" i="117"/>
  <c r="L649" i="117"/>
  <c r="M467" i="117"/>
  <c r="P467" i="117"/>
  <c r="Q467" i="117"/>
  <c r="I467" i="117"/>
  <c r="H467" i="117"/>
  <c r="I412" i="117"/>
  <c r="I487" i="117"/>
  <c r="N487" i="117"/>
  <c r="P487" i="117"/>
  <c r="K487" i="117"/>
  <c r="G487" i="117"/>
  <c r="F487" i="117"/>
  <c r="O367" i="117"/>
  <c r="G367" i="117"/>
  <c r="J367" i="117"/>
  <c r="H367" i="117"/>
  <c r="R367" i="117"/>
  <c r="F367" i="117"/>
  <c r="H149" i="117"/>
  <c r="K149" i="117"/>
  <c r="R149" i="117"/>
  <c r="P149" i="117"/>
  <c r="J149" i="117"/>
  <c r="Q149" i="117"/>
  <c r="N386" i="117"/>
  <c r="Q386" i="117"/>
  <c r="K386" i="117"/>
  <c r="P386" i="117"/>
  <c r="L386" i="117"/>
  <c r="M386" i="117"/>
  <c r="J509" i="117"/>
  <c r="G86" i="117"/>
  <c r="O582" i="117"/>
  <c r="H582" i="117"/>
  <c r="M582" i="117"/>
  <c r="Q582" i="117"/>
  <c r="P582" i="117"/>
  <c r="R393" i="117"/>
  <c r="I393" i="117"/>
  <c r="O393" i="117"/>
  <c r="K393" i="117"/>
  <c r="G393" i="117"/>
  <c r="L393" i="117"/>
  <c r="G181" i="117"/>
  <c r="F181" i="117"/>
  <c r="J181" i="117"/>
  <c r="K181" i="117"/>
  <c r="O181" i="117"/>
  <c r="J34" i="117"/>
  <c r="L121" i="117"/>
  <c r="K121" i="117"/>
  <c r="F121" i="117"/>
  <c r="R121" i="117"/>
  <c r="N121" i="117"/>
  <c r="G121" i="117"/>
  <c r="R156" i="117"/>
  <c r="I156" i="117"/>
  <c r="L156" i="117"/>
  <c r="Q156" i="117"/>
  <c r="N156" i="117"/>
  <c r="K197" i="117"/>
  <c r="G67" i="117"/>
  <c r="F68" i="117" s="1"/>
  <c r="F65" i="117"/>
  <c r="H448" i="117"/>
  <c r="O448" i="117"/>
  <c r="L448" i="117"/>
  <c r="N448" i="117"/>
  <c r="F448" i="117"/>
  <c r="J144" i="117"/>
  <c r="M409" i="117"/>
  <c r="R163" i="117"/>
  <c r="K163" i="117"/>
  <c r="J163" i="117"/>
  <c r="I163" i="117"/>
  <c r="Q163" i="117"/>
  <c r="F461" i="117"/>
  <c r="I250" i="117"/>
  <c r="Q250" i="117"/>
  <c r="O250" i="117"/>
  <c r="N250" i="117"/>
  <c r="M250" i="117"/>
  <c r="K456" i="117"/>
  <c r="Q456" i="117"/>
  <c r="M456" i="117"/>
  <c r="G456" i="117"/>
  <c r="L456" i="117"/>
  <c r="O456" i="117"/>
  <c r="P329" i="117"/>
  <c r="M329" i="117"/>
  <c r="Q329" i="117"/>
  <c r="L329" i="117"/>
  <c r="J329" i="117"/>
  <c r="H329" i="117"/>
  <c r="F195" i="117"/>
  <c r="J195" i="117"/>
  <c r="L195" i="117"/>
  <c r="O195" i="117"/>
  <c r="M195" i="117"/>
  <c r="N616" i="117"/>
  <c r="O616" i="117"/>
  <c r="J616" i="117"/>
  <c r="G616" i="117"/>
  <c r="R616" i="117"/>
  <c r="K648" i="117"/>
  <c r="O648" i="117"/>
  <c r="N648" i="117"/>
  <c r="H648" i="117"/>
  <c r="Q648" i="117"/>
  <c r="P648" i="117"/>
  <c r="N419" i="117"/>
  <c r="I419" i="117"/>
  <c r="J419" i="117"/>
  <c r="H419" i="117"/>
  <c r="F419" i="117"/>
  <c r="M312" i="117"/>
  <c r="I312" i="117"/>
  <c r="J312" i="117"/>
  <c r="H312" i="117"/>
  <c r="R312" i="117"/>
  <c r="G364" i="117"/>
  <c r="Q364" i="117"/>
  <c r="N364" i="117"/>
  <c r="M364" i="117"/>
  <c r="G502" i="117"/>
  <c r="J525" i="117"/>
  <c r="I525" i="117"/>
  <c r="K525" i="117"/>
  <c r="F525" i="117"/>
  <c r="M525" i="117"/>
  <c r="G627" i="117"/>
  <c r="H627" i="117"/>
  <c r="Q627" i="117"/>
  <c r="J627" i="117"/>
  <c r="P627" i="117"/>
  <c r="K627" i="117"/>
  <c r="J201" i="117"/>
  <c r="Q201" i="117"/>
  <c r="O201" i="117"/>
  <c r="H201" i="117"/>
  <c r="R201" i="117"/>
  <c r="P201" i="117"/>
  <c r="M589" i="117"/>
  <c r="J589" i="117"/>
  <c r="I589" i="117"/>
  <c r="G589" i="117"/>
  <c r="K589" i="117"/>
  <c r="J497" i="117"/>
  <c r="I497" i="117"/>
  <c r="K497" i="117"/>
  <c r="P497" i="117"/>
  <c r="O497" i="117"/>
  <c r="G497" i="117"/>
  <c r="L68" i="117"/>
  <c r="H458" i="117"/>
  <c r="L458" i="117"/>
  <c r="K458" i="117"/>
  <c r="O458" i="117"/>
  <c r="F458" i="117"/>
  <c r="P458" i="117"/>
  <c r="J33" i="117"/>
  <c r="F238" i="117"/>
  <c r="I238" i="117"/>
  <c r="P238" i="117"/>
  <c r="O238" i="117"/>
  <c r="K238" i="117"/>
  <c r="M238" i="117"/>
  <c r="F507" i="117"/>
  <c r="R507" i="117"/>
  <c r="J507" i="117"/>
  <c r="M507" i="117"/>
  <c r="N507" i="117"/>
  <c r="L30" i="117"/>
  <c r="P30" i="117"/>
  <c r="Q595" i="117"/>
  <c r="G595" i="117"/>
  <c r="F595" i="117"/>
  <c r="K595" i="117"/>
  <c r="H595" i="117"/>
  <c r="N523" i="117"/>
  <c r="G523" i="117"/>
  <c r="P523" i="117"/>
  <c r="Q527" i="117"/>
  <c r="F516" i="117"/>
  <c r="M516" i="117"/>
  <c r="L516" i="117"/>
  <c r="N638" i="117"/>
  <c r="J638" i="117"/>
  <c r="L638" i="117"/>
  <c r="L302" i="117"/>
  <c r="O302" i="117"/>
  <c r="F302" i="117"/>
  <c r="P302" i="117"/>
  <c r="G417" i="117"/>
  <c r="J417" i="117"/>
  <c r="N417" i="117"/>
  <c r="M223" i="117"/>
  <c r="R223" i="117"/>
  <c r="J223" i="117"/>
  <c r="G54" i="117"/>
  <c r="L179" i="117"/>
  <c r="K179" i="117"/>
  <c r="G179" i="117"/>
  <c r="J179" i="117"/>
  <c r="H310" i="117"/>
  <c r="L310" i="117"/>
  <c r="R310" i="117"/>
  <c r="O257" i="117"/>
  <c r="M257" i="117"/>
  <c r="J257" i="117"/>
  <c r="K590" i="117"/>
  <c r="R590" i="117"/>
  <c r="G590" i="117"/>
  <c r="P590" i="117"/>
  <c r="Q508" i="117"/>
  <c r="M410" i="117"/>
  <c r="G410" i="117"/>
  <c r="L410" i="117"/>
  <c r="F152" i="117"/>
  <c r="I152" i="117"/>
  <c r="H152" i="117"/>
  <c r="N175" i="117"/>
  <c r="R175" i="117"/>
  <c r="P175" i="117"/>
  <c r="H147" i="117"/>
  <c r="K147" i="117"/>
  <c r="Q147" i="117"/>
  <c r="G147" i="117"/>
  <c r="M132" i="117"/>
  <c r="F132" i="117"/>
  <c r="K132" i="117"/>
  <c r="N132" i="117"/>
  <c r="P489" i="117"/>
  <c r="K489" i="117"/>
  <c r="O489" i="117"/>
  <c r="H489" i="117"/>
  <c r="I95" i="117"/>
  <c r="K679" i="117"/>
  <c r="M679" i="117"/>
  <c r="N679" i="117"/>
  <c r="E106" i="139"/>
  <c r="E645" i="139"/>
  <c r="E366" i="139"/>
  <c r="E377" i="139"/>
  <c r="E559" i="139"/>
  <c r="E329" i="139"/>
  <c r="E229" i="139"/>
  <c r="E87" i="139"/>
  <c r="E226" i="139"/>
  <c r="E310" i="139"/>
  <c r="E334" i="139"/>
  <c r="E478" i="139"/>
  <c r="E251" i="139"/>
  <c r="E75" i="139"/>
  <c r="E459" i="139"/>
  <c r="E331" i="139"/>
  <c r="E380" i="139"/>
  <c r="E291" i="139"/>
  <c r="E166" i="139"/>
  <c r="E374" i="139"/>
  <c r="E143" i="139"/>
  <c r="E566" i="139"/>
  <c r="E144" i="139"/>
  <c r="E67" i="139"/>
  <c r="E529" i="139"/>
  <c r="E684" i="139"/>
  <c r="E295" i="139"/>
  <c r="E600" i="139"/>
  <c r="E160" i="139"/>
  <c r="E415" i="139"/>
  <c r="E189" i="139"/>
  <c r="E79" i="139"/>
  <c r="E595" i="139"/>
  <c r="E456" i="139"/>
  <c r="E130" i="139"/>
  <c r="E650" i="139"/>
  <c r="E531" i="139"/>
  <c r="E43" i="139"/>
  <c r="E428" i="139"/>
  <c r="E524" i="139"/>
  <c r="E170" i="139"/>
  <c r="E82" i="139"/>
  <c r="E98" i="139"/>
  <c r="E618" i="139"/>
  <c r="E452" i="139"/>
  <c r="E382" i="139"/>
  <c r="E290" i="139"/>
  <c r="E530" i="139"/>
  <c r="E344" i="139"/>
  <c r="E103" i="139"/>
  <c r="E28" i="139"/>
  <c r="E416" i="139"/>
  <c r="E312" i="139"/>
  <c r="E602" i="139"/>
  <c r="E176" i="139"/>
  <c r="E95" i="139"/>
  <c r="E632" i="139"/>
  <c r="E101" i="139"/>
  <c r="E469" i="139"/>
  <c r="E46" i="139"/>
  <c r="E364" i="139"/>
  <c r="E294" i="139"/>
  <c r="E622" i="139"/>
  <c r="E172" i="139"/>
  <c r="E465" i="139"/>
  <c r="E615" i="139"/>
  <c r="E119" i="139"/>
  <c r="E513" i="139"/>
  <c r="E301" i="139"/>
  <c r="E337" i="139"/>
  <c r="E542" i="139"/>
  <c r="E522" i="139"/>
  <c r="E259" i="139"/>
  <c r="E408" i="139"/>
  <c r="E448" i="139"/>
  <c r="E285" i="139"/>
  <c r="E372" i="139"/>
  <c r="E147" i="139"/>
  <c r="E300" i="139"/>
  <c r="E610" i="139"/>
  <c r="E209" i="139"/>
  <c r="E112" i="139"/>
  <c r="E111" i="139"/>
  <c r="E69" i="139"/>
  <c r="E607" i="139"/>
  <c r="E244" i="139"/>
  <c r="E266" i="139"/>
  <c r="E381" i="139"/>
  <c r="E36" i="139"/>
  <c r="E565" i="139"/>
  <c r="E587" i="139"/>
  <c r="E699" i="139"/>
  <c r="E242" i="139"/>
  <c r="E257" i="139"/>
  <c r="E37" i="139"/>
  <c r="E110" i="139"/>
  <c r="E551" i="139"/>
  <c r="E89" i="139"/>
  <c r="E365" i="139"/>
  <c r="E228" i="139"/>
  <c r="E109" i="139"/>
  <c r="E11" i="139"/>
  <c r="E698" i="139"/>
  <c r="E468" i="139"/>
  <c r="E125" i="139"/>
  <c r="E504" i="139"/>
  <c r="E236" i="139"/>
  <c r="E44" i="139"/>
  <c r="E643" i="139"/>
  <c r="E193" i="139"/>
  <c r="P374" i="117"/>
  <c r="R167" i="117"/>
  <c r="R365" i="117"/>
  <c r="N454" i="117"/>
  <c r="R630" i="117"/>
  <c r="K470" i="117"/>
  <c r="P632" i="117"/>
  <c r="R610" i="117"/>
  <c r="M373" i="117"/>
  <c r="P454" i="117"/>
  <c r="F470" i="117"/>
  <c r="O374" i="117"/>
  <c r="I622" i="117"/>
  <c r="F365" i="117"/>
  <c r="J166" i="117"/>
  <c r="R380" i="117"/>
  <c r="Q298" i="117"/>
  <c r="L470" i="117"/>
  <c r="J374" i="117"/>
  <c r="I373" i="117"/>
  <c r="O167" i="117"/>
  <c r="O610" i="117"/>
  <c r="F632" i="117"/>
  <c r="I365" i="117"/>
  <c r="G454" i="117"/>
  <c r="J380" i="117"/>
  <c r="R298" i="117"/>
  <c r="Q517" i="117"/>
  <c r="K374" i="117"/>
  <c r="K128" i="117"/>
  <c r="I167" i="117"/>
  <c r="R632" i="117"/>
  <c r="M365" i="117"/>
  <c r="L517" i="117"/>
  <c r="I172" i="117"/>
  <c r="J79" i="117"/>
  <c r="F328" i="117"/>
  <c r="I445" i="117"/>
  <c r="P128" i="117"/>
  <c r="G632" i="117"/>
  <c r="I150" i="117"/>
  <c r="L172" i="117"/>
  <c r="K674" i="117"/>
  <c r="J45" i="117"/>
  <c r="G79" i="117"/>
  <c r="I328" i="117"/>
  <c r="G622" i="117"/>
  <c r="L128" i="117"/>
  <c r="H662" i="117"/>
  <c r="L453" i="117"/>
  <c r="K166" i="117"/>
  <c r="O150" i="117"/>
  <c r="O172" i="117"/>
  <c r="F674" i="117"/>
  <c r="G328" i="117"/>
  <c r="R622" i="117"/>
  <c r="M662" i="117"/>
  <c r="I453" i="117"/>
  <c r="P166" i="117"/>
  <c r="N150" i="117"/>
  <c r="G298" i="117"/>
  <c r="I674" i="117"/>
  <c r="M622" i="117"/>
  <c r="H373" i="117"/>
  <c r="R662" i="117"/>
  <c r="Q453" i="117"/>
  <c r="R166" i="117"/>
  <c r="O298" i="117"/>
  <c r="M470" i="117"/>
  <c r="Q470" i="117"/>
  <c r="I79" i="117"/>
  <c r="R374" i="117"/>
  <c r="H374" i="117"/>
  <c r="J328" i="117"/>
  <c r="H622" i="117"/>
  <c r="J622" i="117"/>
  <c r="G373" i="117"/>
  <c r="L145" i="117"/>
  <c r="I128" i="117"/>
  <c r="J128" i="117"/>
  <c r="J167" i="117"/>
  <c r="F167" i="117"/>
  <c r="P610" i="117"/>
  <c r="K632" i="117"/>
  <c r="Q632" i="117"/>
  <c r="P365" i="117"/>
  <c r="O365" i="117"/>
  <c r="Q662" i="117"/>
  <c r="I454" i="117"/>
  <c r="J454" i="117"/>
  <c r="J453" i="117"/>
  <c r="P453" i="117"/>
  <c r="N166" i="117"/>
  <c r="F166" i="117"/>
  <c r="P380" i="117"/>
  <c r="M150" i="117"/>
  <c r="F298" i="117"/>
  <c r="K298" i="117"/>
  <c r="H517" i="117"/>
  <c r="R172" i="117"/>
  <c r="O674" i="117"/>
  <c r="P674" i="117"/>
  <c r="P630" i="117"/>
  <c r="G45" i="117"/>
  <c r="R470" i="117"/>
  <c r="H470" i="117"/>
  <c r="P79" i="117"/>
  <c r="I374" i="117"/>
  <c r="F374" i="117"/>
  <c r="M328" i="117"/>
  <c r="P622" i="117"/>
  <c r="K622" i="117"/>
  <c r="R373" i="117"/>
  <c r="O373" i="117"/>
  <c r="N128" i="117"/>
  <c r="M128" i="117"/>
  <c r="Q167" i="117"/>
  <c r="K167" i="117"/>
  <c r="N610" i="117"/>
  <c r="H610" i="117"/>
  <c r="I632" i="117"/>
  <c r="J365" i="117"/>
  <c r="L662" i="117"/>
  <c r="L454" i="117"/>
  <c r="O454" i="117"/>
  <c r="M453" i="117"/>
  <c r="M166" i="117"/>
  <c r="L166" i="117"/>
  <c r="F380" i="117"/>
  <c r="Q380" i="117"/>
  <c r="L150" i="117"/>
  <c r="H150" i="117"/>
  <c r="L298" i="117"/>
  <c r="G517" i="117"/>
  <c r="F172" i="117"/>
  <c r="R674" i="117"/>
  <c r="Q674" i="117"/>
  <c r="Q630" i="117"/>
  <c r="L45" i="117"/>
  <c r="I470" i="117"/>
  <c r="P470" i="117"/>
  <c r="N374" i="117"/>
  <c r="P328" i="117"/>
  <c r="O328" i="117"/>
  <c r="N622" i="117"/>
  <c r="F373" i="117"/>
  <c r="K373" i="117"/>
  <c r="H128" i="117"/>
  <c r="Q128" i="117"/>
  <c r="N167" i="117"/>
  <c r="P167" i="117"/>
  <c r="K610" i="117"/>
  <c r="M610" i="117"/>
  <c r="O632" i="117"/>
  <c r="Q365" i="117"/>
  <c r="J662" i="117"/>
  <c r="I662" i="117"/>
  <c r="M454" i="117"/>
  <c r="H454" i="117"/>
  <c r="F453" i="117"/>
  <c r="Q166" i="117"/>
  <c r="H380" i="117"/>
  <c r="L380" i="117"/>
  <c r="K150" i="117"/>
  <c r="G150" i="117"/>
  <c r="J298" i="117"/>
  <c r="I517" i="117"/>
  <c r="P172" i="117"/>
  <c r="L674" i="117"/>
  <c r="J674" i="117"/>
  <c r="F630" i="117"/>
  <c r="I45" i="117"/>
  <c r="L373" i="117"/>
  <c r="O128" i="117"/>
  <c r="Q610" i="117"/>
  <c r="R454" i="117"/>
  <c r="O470" i="117"/>
  <c r="N470" i="117"/>
  <c r="M374" i="117"/>
  <c r="L328" i="117"/>
  <c r="N373" i="117"/>
  <c r="G128" i="117"/>
  <c r="M167" i="117"/>
  <c r="L610" i="117"/>
  <c r="K365" i="117"/>
  <c r="N662" i="117"/>
  <c r="F662" i="117"/>
  <c r="K454" i="117"/>
  <c r="G453" i="117"/>
  <c r="O166" i="117"/>
  <c r="M380" i="117"/>
  <c r="J150" i="117"/>
  <c r="G470" i="117"/>
  <c r="L374" i="117"/>
  <c r="R328" i="117"/>
  <c r="K328" i="117"/>
  <c r="L622" i="117"/>
  <c r="Q373" i="117"/>
  <c r="J373" i="117"/>
  <c r="R128" i="117"/>
  <c r="H167" i="117"/>
  <c r="F610" i="117"/>
  <c r="J610" i="117"/>
  <c r="H632" i="117"/>
  <c r="M632" i="117"/>
  <c r="G365" i="117"/>
  <c r="L365" i="117"/>
  <c r="P662" i="117"/>
  <c r="G662" i="117"/>
  <c r="Q454" i="117"/>
  <c r="H453" i="117"/>
  <c r="G166" i="117"/>
  <c r="O380" i="117"/>
  <c r="K380" i="117"/>
  <c r="Q150" i="117"/>
  <c r="F150" i="117"/>
  <c r="I298" i="117"/>
  <c r="M298" i="117"/>
  <c r="K517" i="117"/>
  <c r="H172" i="117"/>
  <c r="H674" i="117"/>
  <c r="O630" i="117"/>
  <c r="Q328" i="117"/>
  <c r="Q622" i="117"/>
  <c r="L167" i="117"/>
  <c r="N632" i="117"/>
  <c r="I380" i="117"/>
  <c r="R150" i="117"/>
  <c r="H298" i="117"/>
  <c r="M517" i="117"/>
  <c r="J172" i="117"/>
  <c r="M674" i="117"/>
  <c r="N674" i="117"/>
  <c r="I630" i="117"/>
  <c r="M162" i="117"/>
  <c r="Q374" i="117"/>
  <c r="H328" i="117"/>
  <c r="F622" i="117"/>
  <c r="I610" i="117"/>
  <c r="J632" i="117"/>
  <c r="H365" i="117"/>
  <c r="K662" i="117"/>
  <c r="R453" i="117"/>
  <c r="I166" i="117"/>
  <c r="N380" i="117"/>
  <c r="N298" i="117"/>
  <c r="F517" i="117"/>
  <c r="N172" i="117"/>
  <c r="M630" i="117"/>
  <c r="N326" i="117"/>
  <c r="Q131" i="117"/>
  <c r="O555" i="117"/>
  <c r="L617" i="117"/>
  <c r="R326" i="117"/>
  <c r="H131" i="117"/>
  <c r="H496" i="117"/>
  <c r="K555" i="117"/>
  <c r="P617" i="117"/>
  <c r="J496" i="117"/>
  <c r="N617" i="117"/>
  <c r="F186" i="117"/>
  <c r="H699" i="117"/>
  <c r="J213" i="117"/>
  <c r="R699" i="117"/>
  <c r="K337" i="117"/>
  <c r="J384" i="117"/>
  <c r="G89" i="117"/>
  <c r="Q326" i="117"/>
  <c r="F384" i="117"/>
  <c r="R185" i="117"/>
  <c r="K191" i="117"/>
  <c r="I26" i="117"/>
  <c r="O398" i="117"/>
  <c r="K522" i="117"/>
  <c r="O563" i="117"/>
  <c r="Q385" i="117"/>
  <c r="J139" i="117"/>
  <c r="J619" i="117"/>
  <c r="J510" i="117"/>
  <c r="M607" i="117"/>
  <c r="J126" i="117"/>
  <c r="M430" i="117"/>
  <c r="G129" i="117"/>
  <c r="L641" i="117"/>
  <c r="F641" i="117"/>
  <c r="O188" i="117"/>
  <c r="M188" i="117"/>
  <c r="J116" i="117"/>
  <c r="P116" i="117"/>
  <c r="L116" i="117"/>
  <c r="N116" i="117"/>
  <c r="G116" i="117"/>
  <c r="R116" i="117"/>
  <c r="F116" i="117"/>
  <c r="R551" i="117"/>
  <c r="J551" i="117"/>
  <c r="O551" i="117"/>
  <c r="G551" i="117"/>
  <c r="H551" i="117"/>
  <c r="N551" i="117"/>
  <c r="O255" i="117"/>
  <c r="G255" i="117"/>
  <c r="J255" i="117"/>
  <c r="K255" i="117"/>
  <c r="P255" i="117"/>
  <c r="L255" i="117"/>
  <c r="J25" i="117"/>
  <c r="P25" i="117"/>
  <c r="L25" i="117"/>
  <c r="F512" i="117"/>
  <c r="Q512" i="117"/>
  <c r="I512" i="117"/>
  <c r="L512" i="117"/>
  <c r="J512" i="117"/>
  <c r="O512" i="117"/>
  <c r="N512" i="117"/>
  <c r="H115" i="117"/>
  <c r="M115" i="117"/>
  <c r="L115" i="117"/>
  <c r="R115" i="117"/>
  <c r="J115" i="117"/>
  <c r="F115" i="117"/>
  <c r="N115" i="117"/>
  <c r="P115" i="117"/>
  <c r="K115" i="117"/>
  <c r="I259" i="117"/>
  <c r="P259" i="117"/>
  <c r="K259" i="117"/>
  <c r="F259" i="117"/>
  <c r="M259" i="117"/>
  <c r="R259" i="117"/>
  <c r="O587" i="117"/>
  <c r="H587" i="117"/>
  <c r="P587" i="117"/>
  <c r="R587" i="117"/>
  <c r="M587" i="117"/>
  <c r="Q587" i="117"/>
  <c r="F587" i="117"/>
  <c r="P82" i="117"/>
  <c r="G82" i="117"/>
  <c r="L82" i="117"/>
  <c r="K185" i="117"/>
  <c r="M501" i="117"/>
  <c r="I430" i="117"/>
  <c r="K129" i="117"/>
  <c r="J587" i="117"/>
  <c r="F272" i="117"/>
  <c r="M619" i="117"/>
  <c r="F370" i="117"/>
  <c r="P551" i="117"/>
  <c r="R522" i="117"/>
  <c r="K311" i="117"/>
  <c r="I82" i="117"/>
  <c r="P510" i="117"/>
  <c r="M466" i="117"/>
  <c r="I25" i="117"/>
  <c r="H177" i="117"/>
  <c r="Q217" i="117"/>
  <c r="H116" i="117"/>
  <c r="L551" i="117"/>
  <c r="R255" i="117"/>
  <c r="M398" i="117"/>
  <c r="K512" i="117"/>
  <c r="O259" i="117"/>
  <c r="F430" i="117"/>
  <c r="H129" i="117"/>
  <c r="P191" i="117"/>
  <c r="L607" i="117"/>
  <c r="L587" i="117"/>
  <c r="I139" i="117"/>
  <c r="O116" i="117"/>
  <c r="R547" i="117"/>
  <c r="J547" i="117"/>
  <c r="R125" i="117"/>
  <c r="K125" i="117"/>
  <c r="H499" i="117"/>
  <c r="Q499" i="117"/>
  <c r="P165" i="117"/>
  <c r="J165" i="117"/>
  <c r="L313" i="117"/>
  <c r="K313" i="117"/>
  <c r="N423" i="117"/>
  <c r="L423" i="117"/>
  <c r="I72" i="117"/>
  <c r="J72" i="117"/>
  <c r="L185" i="117"/>
  <c r="P185" i="117"/>
  <c r="O185" i="117"/>
  <c r="G185" i="117"/>
  <c r="Q185" i="117"/>
  <c r="H185" i="117"/>
  <c r="H522" i="117"/>
  <c r="O522" i="117"/>
  <c r="J522" i="117"/>
  <c r="P522" i="117"/>
  <c r="Q522" i="117"/>
  <c r="L522" i="117"/>
  <c r="P304" i="117"/>
  <c r="R304" i="117"/>
  <c r="O304" i="117"/>
  <c r="F304" i="117"/>
  <c r="K304" i="117"/>
  <c r="G304" i="117"/>
  <c r="Q304" i="117"/>
  <c r="H304" i="117"/>
  <c r="M304" i="117"/>
  <c r="L35" i="117"/>
  <c r="P35" i="117"/>
  <c r="I35" i="117"/>
  <c r="K385" i="117"/>
  <c r="F385" i="117"/>
  <c r="G385" i="117"/>
  <c r="L385" i="117"/>
  <c r="P385" i="117"/>
  <c r="M385" i="117"/>
  <c r="G13" i="117"/>
  <c r="P13" i="117"/>
  <c r="H466" i="117"/>
  <c r="K466" i="117"/>
  <c r="G466" i="117"/>
  <c r="L466" i="117"/>
  <c r="R466" i="117"/>
  <c r="F466" i="117"/>
  <c r="I466" i="117"/>
  <c r="P466" i="117"/>
  <c r="N466" i="117"/>
  <c r="F244" i="117"/>
  <c r="M244" i="117"/>
  <c r="R244" i="117"/>
  <c r="I244" i="117"/>
  <c r="P244" i="117"/>
  <c r="K244" i="117"/>
  <c r="G244" i="117"/>
  <c r="P217" i="117"/>
  <c r="N217" i="117"/>
  <c r="L217" i="117"/>
  <c r="H217" i="117"/>
  <c r="J217" i="117"/>
  <c r="K217" i="117"/>
  <c r="I217" i="117"/>
  <c r="K510" i="117"/>
  <c r="H510" i="117"/>
  <c r="I510" i="117"/>
  <c r="L510" i="117"/>
  <c r="O510" i="117"/>
  <c r="N510" i="117"/>
  <c r="G510" i="117"/>
  <c r="J550" i="117"/>
  <c r="I550" i="117"/>
  <c r="N550" i="117"/>
  <c r="G550" i="117"/>
  <c r="R550" i="117"/>
  <c r="P550" i="117"/>
  <c r="O550" i="117"/>
  <c r="M550" i="117"/>
  <c r="F550" i="117"/>
  <c r="G11" i="117"/>
  <c r="I11" i="117"/>
  <c r="L11" i="117"/>
  <c r="H563" i="117"/>
  <c r="G563" i="117"/>
  <c r="N563" i="117"/>
  <c r="J563" i="117"/>
  <c r="P563" i="117"/>
  <c r="Q563" i="117"/>
  <c r="R563" i="117"/>
  <c r="P177" i="117"/>
  <c r="O177" i="117"/>
  <c r="R177" i="117"/>
  <c r="F177" i="117"/>
  <c r="J177" i="117"/>
  <c r="Q177" i="117"/>
  <c r="G177" i="117"/>
  <c r="M177" i="117"/>
  <c r="G35" i="117"/>
  <c r="G72" i="117"/>
  <c r="N385" i="117"/>
  <c r="J13" i="117"/>
  <c r="O430" i="117"/>
  <c r="R510" i="117"/>
  <c r="H191" i="117"/>
  <c r="K551" i="117"/>
  <c r="I341" i="117"/>
  <c r="P72" i="117"/>
  <c r="R385" i="117"/>
  <c r="N522" i="117"/>
  <c r="H259" i="117"/>
  <c r="L13" i="117"/>
  <c r="F35" i="117"/>
  <c r="R35" i="117" s="1"/>
  <c r="G191" i="117"/>
  <c r="Q550" i="117"/>
  <c r="F607" i="117"/>
  <c r="N244" i="117"/>
  <c r="K563" i="117"/>
  <c r="G217" i="117"/>
  <c r="J304" i="117"/>
  <c r="F619" i="117"/>
  <c r="N549" i="117"/>
  <c r="Q549" i="117"/>
  <c r="I398" i="117"/>
  <c r="R398" i="117"/>
  <c r="L398" i="117"/>
  <c r="H398" i="117"/>
  <c r="J398" i="117"/>
  <c r="P398" i="117"/>
  <c r="L26" i="117"/>
  <c r="G26" i="117"/>
  <c r="P126" i="117"/>
  <c r="I126" i="117"/>
  <c r="R126" i="117"/>
  <c r="K126" i="117"/>
  <c r="F126" i="117"/>
  <c r="Q126" i="117"/>
  <c r="H126" i="117"/>
  <c r="O126" i="117"/>
  <c r="G126" i="117"/>
  <c r="R455" i="117"/>
  <c r="G455" i="117"/>
  <c r="L455" i="117"/>
  <c r="N455" i="117"/>
  <c r="O455" i="117"/>
  <c r="H455" i="117"/>
  <c r="Q455" i="117"/>
  <c r="F455" i="117"/>
  <c r="K455" i="117"/>
  <c r="J455" i="117"/>
  <c r="F311" i="117"/>
  <c r="Q311" i="117"/>
  <c r="N311" i="117"/>
  <c r="R311" i="117"/>
  <c r="J311" i="117"/>
  <c r="L311" i="117"/>
  <c r="I311" i="117"/>
  <c r="G311" i="117"/>
  <c r="L430" i="117"/>
  <c r="R430" i="117"/>
  <c r="H430" i="117"/>
  <c r="J430" i="117"/>
  <c r="G430" i="117"/>
  <c r="P430" i="117"/>
  <c r="N139" i="117"/>
  <c r="F139" i="117"/>
  <c r="O139" i="117"/>
  <c r="K139" i="117"/>
  <c r="Q139" i="117"/>
  <c r="G139" i="117"/>
  <c r="L139" i="117"/>
  <c r="R272" i="117"/>
  <c r="P272" i="117"/>
  <c r="H272" i="117"/>
  <c r="G272" i="117"/>
  <c r="M272" i="117"/>
  <c r="L272" i="117"/>
  <c r="Q272" i="117"/>
  <c r="L129" i="117"/>
  <c r="M129" i="117"/>
  <c r="I129" i="117"/>
  <c r="F129" i="117"/>
  <c r="Q129" i="117"/>
  <c r="R129" i="117"/>
  <c r="F185" i="117"/>
  <c r="I551" i="117"/>
  <c r="I255" i="117"/>
  <c r="P512" i="117"/>
  <c r="M522" i="117"/>
  <c r="G259" i="117"/>
  <c r="P129" i="117"/>
  <c r="F11" i="117"/>
  <c r="R11" i="117" s="1"/>
  <c r="L550" i="117"/>
  <c r="F563" i="117"/>
  <c r="H139" i="117"/>
  <c r="O272" i="117"/>
  <c r="O619" i="117"/>
  <c r="I185" i="117"/>
  <c r="Q255" i="117"/>
  <c r="J35" i="117"/>
  <c r="J185" i="117"/>
  <c r="Q551" i="117"/>
  <c r="M255" i="117"/>
  <c r="G398" i="117"/>
  <c r="L72" i="117"/>
  <c r="H385" i="117"/>
  <c r="G522" i="117"/>
  <c r="N259" i="117"/>
  <c r="P311" i="117"/>
  <c r="Q430" i="117"/>
  <c r="O129" i="117"/>
  <c r="O115" i="117"/>
  <c r="K550" i="117"/>
  <c r="O244" i="117"/>
  <c r="K177" i="117"/>
  <c r="I587" i="117"/>
  <c r="M139" i="117"/>
  <c r="R217" i="117"/>
  <c r="I116" i="117"/>
  <c r="I304" i="117"/>
  <c r="K272" i="117"/>
  <c r="M191" i="117"/>
  <c r="O191" i="117"/>
  <c r="N191" i="117"/>
  <c r="I191" i="117"/>
  <c r="L191" i="117"/>
  <c r="Q191" i="117"/>
  <c r="F191" i="117"/>
  <c r="J191" i="117"/>
  <c r="H494" i="117"/>
  <c r="J494" i="117"/>
  <c r="L494" i="117"/>
  <c r="N228" i="117"/>
  <c r="F228" i="117"/>
  <c r="O228" i="117"/>
  <c r="I228" i="117"/>
  <c r="Q228" i="117"/>
  <c r="R228" i="117"/>
  <c r="L228" i="117"/>
  <c r="K228" i="117"/>
  <c r="J228" i="117"/>
  <c r="O607" i="117"/>
  <c r="Q607" i="117"/>
  <c r="G607" i="117"/>
  <c r="N607" i="117"/>
  <c r="P607" i="117"/>
  <c r="K607" i="117"/>
  <c r="R607" i="117"/>
  <c r="J607" i="117"/>
  <c r="H607" i="117"/>
  <c r="I619" i="117"/>
  <c r="P619" i="117"/>
  <c r="H619" i="117"/>
  <c r="N619" i="117"/>
  <c r="R619" i="117"/>
  <c r="G619" i="117"/>
  <c r="Q619" i="117"/>
  <c r="K619" i="117"/>
  <c r="N255" i="117"/>
  <c r="F398" i="117"/>
  <c r="G512" i="117"/>
  <c r="O385" i="117"/>
  <c r="J259" i="117"/>
  <c r="M311" i="117"/>
  <c r="M510" i="117"/>
  <c r="M228" i="117"/>
  <c r="Q466" i="117"/>
  <c r="Q115" i="117"/>
  <c r="H244" i="117"/>
  <c r="N177" i="117"/>
  <c r="F217" i="117"/>
  <c r="K116" i="117"/>
  <c r="Q398" i="117"/>
  <c r="H512" i="117"/>
  <c r="L259" i="117"/>
  <c r="F125" i="117"/>
  <c r="O313" i="117"/>
  <c r="K430" i="117"/>
  <c r="N129" i="117"/>
  <c r="H228" i="117"/>
  <c r="I115" i="117"/>
  <c r="K142" i="117"/>
  <c r="J244" i="117"/>
  <c r="M563" i="117"/>
  <c r="G587" i="117"/>
  <c r="N304" i="117"/>
  <c r="N126" i="117"/>
  <c r="J272" i="117"/>
  <c r="M455" i="117"/>
  <c r="R370" i="117"/>
  <c r="N185" i="117"/>
  <c r="F551" i="117"/>
  <c r="H255" i="117"/>
  <c r="N398" i="117"/>
  <c r="M512" i="117"/>
  <c r="J385" i="117"/>
  <c r="P11" i="117"/>
  <c r="F522" i="117"/>
  <c r="Q259" i="117"/>
  <c r="H311" i="117"/>
  <c r="J82" i="117"/>
  <c r="F510" i="117"/>
  <c r="G228" i="117"/>
  <c r="J466" i="117"/>
  <c r="G115" i="117"/>
  <c r="G25" i="117"/>
  <c r="F26" i="117" s="1"/>
  <c r="R26" i="117" s="1"/>
  <c r="L244" i="117"/>
  <c r="I563" i="117"/>
  <c r="L177" i="117"/>
  <c r="K587" i="117"/>
  <c r="P139" i="117"/>
  <c r="P26" i="117"/>
  <c r="O217" i="117"/>
  <c r="M116" i="117"/>
  <c r="L126" i="117"/>
  <c r="I272" i="117"/>
  <c r="I455" i="117"/>
  <c r="O453" i="117"/>
  <c r="N453" i="117"/>
  <c r="R517" i="117"/>
  <c r="Q172" i="117"/>
  <c r="K172" i="117"/>
  <c r="Q208" i="117"/>
  <c r="J630" i="117"/>
  <c r="K630" i="117"/>
  <c r="O517" i="117"/>
  <c r="L630" i="117"/>
  <c r="N630" i="117"/>
  <c r="P517" i="117"/>
  <c r="G172" i="117"/>
  <c r="H630" i="117"/>
  <c r="L256" i="117"/>
  <c r="P269" i="117"/>
  <c r="P256" i="117"/>
  <c r="M157" i="117"/>
  <c r="Q157" i="117"/>
  <c r="N157" i="117"/>
  <c r="G157" i="117"/>
  <c r="G593" i="117"/>
  <c r="O256" i="117"/>
  <c r="G269" i="117"/>
  <c r="M515" i="117"/>
  <c r="M289" i="117"/>
  <c r="I289" i="117"/>
  <c r="F289" i="117"/>
  <c r="G671" i="117"/>
  <c r="F269" i="117"/>
  <c r="N289" i="117"/>
  <c r="K157" i="117"/>
  <c r="N256" i="117"/>
  <c r="R269" i="117"/>
  <c r="K269" i="117"/>
  <c r="O424" i="117"/>
  <c r="K515" i="117"/>
  <c r="J414" i="117"/>
  <c r="R135" i="117"/>
  <c r="J289" i="117"/>
  <c r="H157" i="117"/>
  <c r="M256" i="117"/>
  <c r="Q256" i="117"/>
  <c r="J269" i="117"/>
  <c r="H135" i="117"/>
  <c r="R289" i="117"/>
  <c r="R157" i="117"/>
  <c r="H256" i="117"/>
  <c r="I269" i="117"/>
  <c r="P289" i="117"/>
  <c r="F157" i="117"/>
  <c r="G256" i="117"/>
  <c r="L269" i="117"/>
  <c r="R368" i="117"/>
  <c r="Q289" i="117"/>
  <c r="P157" i="117"/>
  <c r="R565" i="117"/>
  <c r="R256" i="117"/>
  <c r="N269" i="117"/>
  <c r="G289" i="117"/>
  <c r="I157" i="117"/>
  <c r="H566" i="117"/>
  <c r="F256" i="117"/>
  <c r="O269" i="117"/>
  <c r="L289" i="117"/>
  <c r="J157" i="117"/>
  <c r="K176" i="117"/>
  <c r="J256" i="117"/>
  <c r="Q269" i="117"/>
  <c r="H289" i="117"/>
  <c r="K289" i="117"/>
  <c r="L157" i="117"/>
  <c r="P378" i="117"/>
  <c r="K256" i="117"/>
  <c r="M269" i="117"/>
  <c r="O529" i="117"/>
  <c r="F626" i="117"/>
  <c r="O193" i="117"/>
  <c r="M669" i="117"/>
  <c r="K130" i="117"/>
  <c r="O384" i="117"/>
  <c r="R485" i="117"/>
  <c r="G21" i="117"/>
  <c r="I617" i="117"/>
  <c r="I207" i="117"/>
  <c r="P130" i="117"/>
  <c r="L447" i="117"/>
  <c r="N485" i="117"/>
  <c r="L402" i="117"/>
  <c r="I47" i="117"/>
  <c r="I230" i="117"/>
  <c r="G376" i="117"/>
  <c r="M592" i="117"/>
  <c r="H485" i="117"/>
  <c r="O402" i="117"/>
  <c r="J122" i="117"/>
  <c r="R376" i="117"/>
  <c r="N216" i="117"/>
  <c r="G248" i="117"/>
  <c r="L216" i="117"/>
  <c r="N110" i="117"/>
  <c r="P485" i="117"/>
  <c r="Q402" i="117"/>
  <c r="P376" i="117"/>
  <c r="F134" i="117"/>
  <c r="H248" i="117"/>
  <c r="M130" i="117"/>
  <c r="J248" i="117"/>
  <c r="J326" i="117"/>
  <c r="L337" i="117"/>
  <c r="P110" i="117"/>
  <c r="J50" i="117"/>
  <c r="K131" i="117"/>
  <c r="Q496" i="117"/>
  <c r="Q555" i="117"/>
  <c r="K248" i="117"/>
  <c r="G326" i="117"/>
  <c r="I326" i="117"/>
  <c r="G216" i="117"/>
  <c r="M337" i="117"/>
  <c r="H110" i="117"/>
  <c r="J130" i="117"/>
  <c r="G384" i="117"/>
  <c r="G447" i="117"/>
  <c r="I485" i="117"/>
  <c r="K485" i="117"/>
  <c r="L131" i="117"/>
  <c r="R131" i="117"/>
  <c r="M699" i="117"/>
  <c r="G402" i="117"/>
  <c r="N402" i="117"/>
  <c r="R496" i="117"/>
  <c r="P555" i="117"/>
  <c r="J617" i="117"/>
  <c r="Q617" i="117"/>
  <c r="P122" i="117"/>
  <c r="O376" i="117"/>
  <c r="I50" i="117"/>
  <c r="N130" i="117"/>
  <c r="O130" i="117"/>
  <c r="Q384" i="117"/>
  <c r="H384" i="117"/>
  <c r="O485" i="117"/>
  <c r="Q485" i="117"/>
  <c r="J131" i="117"/>
  <c r="L186" i="117"/>
  <c r="R402" i="117"/>
  <c r="F496" i="117"/>
  <c r="O496" i="117"/>
  <c r="M555" i="117"/>
  <c r="K617" i="117"/>
  <c r="M617" i="117"/>
  <c r="P230" i="117"/>
  <c r="G38" i="117"/>
  <c r="M207" i="117"/>
  <c r="F578" i="117"/>
  <c r="G209" i="117"/>
  <c r="H376" i="117"/>
  <c r="M376" i="117"/>
  <c r="I337" i="117"/>
  <c r="H337" i="117"/>
  <c r="Q274" i="117"/>
  <c r="H130" i="117"/>
  <c r="L130" i="117"/>
  <c r="M384" i="117"/>
  <c r="K384" i="117"/>
  <c r="F485" i="117"/>
  <c r="L485" i="117"/>
  <c r="O131" i="117"/>
  <c r="F402" i="117"/>
  <c r="G496" i="117"/>
  <c r="P496" i="117"/>
  <c r="G555" i="117"/>
  <c r="R555" i="117"/>
  <c r="O617" i="117"/>
  <c r="G47" i="117"/>
  <c r="P38" i="117"/>
  <c r="H207" i="117"/>
  <c r="I578" i="117"/>
  <c r="J209" i="117"/>
  <c r="J376" i="117"/>
  <c r="L376" i="117"/>
  <c r="L134" i="117"/>
  <c r="M326" i="117"/>
  <c r="Q337" i="117"/>
  <c r="G193" i="117"/>
  <c r="Q248" i="117"/>
  <c r="F326" i="117"/>
  <c r="J193" i="117"/>
  <c r="M274" i="117"/>
  <c r="G130" i="117"/>
  <c r="P384" i="117"/>
  <c r="F131" i="117"/>
  <c r="M131" i="117"/>
  <c r="M357" i="117"/>
  <c r="F218" i="117"/>
  <c r="P402" i="117"/>
  <c r="J402" i="117"/>
  <c r="L496" i="117"/>
  <c r="I496" i="117"/>
  <c r="J555" i="117"/>
  <c r="N555" i="117"/>
  <c r="R617" i="117"/>
  <c r="P47" i="117"/>
  <c r="J38" i="117"/>
  <c r="H258" i="117"/>
  <c r="O235" i="117"/>
  <c r="P578" i="117"/>
  <c r="K209" i="117"/>
  <c r="I376" i="117"/>
  <c r="N376" i="117"/>
  <c r="R248" i="117"/>
  <c r="H326" i="117"/>
  <c r="N337" i="117"/>
  <c r="P248" i="117"/>
  <c r="L326" i="117"/>
  <c r="Q347" i="117"/>
  <c r="F337" i="117"/>
  <c r="Q193" i="117"/>
  <c r="I384" i="117"/>
  <c r="O248" i="117"/>
  <c r="I248" i="117"/>
  <c r="O326" i="117"/>
  <c r="O337" i="117"/>
  <c r="R337" i="117"/>
  <c r="R130" i="117"/>
  <c r="I130" i="117"/>
  <c r="N384" i="117"/>
  <c r="R384" i="117"/>
  <c r="G485" i="117"/>
  <c r="I131" i="117"/>
  <c r="N131" i="117"/>
  <c r="G29" i="117"/>
  <c r="F30" i="117" s="1"/>
  <c r="R30" i="117" s="1"/>
  <c r="H357" i="117"/>
  <c r="K218" i="117"/>
  <c r="M402" i="117"/>
  <c r="H402" i="117"/>
  <c r="K496" i="117"/>
  <c r="N496" i="117"/>
  <c r="H555" i="117"/>
  <c r="I555" i="117"/>
  <c r="F617" i="117"/>
  <c r="L47" i="117"/>
  <c r="N213" i="117"/>
  <c r="L38" i="117"/>
  <c r="G258" i="117"/>
  <c r="M235" i="117"/>
  <c r="N545" i="117"/>
  <c r="J418" i="117"/>
  <c r="K376" i="117"/>
  <c r="F376" i="117"/>
  <c r="Q134" i="117"/>
  <c r="F248" i="117"/>
  <c r="P326" i="117"/>
  <c r="N248" i="117"/>
  <c r="G337" i="117"/>
  <c r="Q130" i="117"/>
  <c r="J485" i="117"/>
  <c r="M248" i="117"/>
  <c r="P337" i="117"/>
  <c r="I669" i="117"/>
  <c r="F447" i="117"/>
  <c r="P131" i="117"/>
  <c r="P29" i="117"/>
  <c r="N699" i="117"/>
  <c r="K402" i="117"/>
  <c r="F555" i="117"/>
  <c r="G617" i="117"/>
  <c r="G213" i="117"/>
  <c r="P258" i="117"/>
  <c r="F235" i="117"/>
  <c r="G418" i="117"/>
  <c r="F18" i="117"/>
  <c r="R18" i="117" s="1"/>
  <c r="H321" i="117"/>
  <c r="I73" i="117"/>
  <c r="L653" i="117"/>
  <c r="J85" i="117"/>
  <c r="P339" i="117"/>
  <c r="G603" i="117"/>
  <c r="P300" i="117"/>
  <c r="H102" i="117"/>
  <c r="I197" i="117"/>
  <c r="H184" i="117"/>
  <c r="N397" i="117"/>
  <c r="P592" i="117"/>
  <c r="I692" i="117"/>
  <c r="R300" i="117"/>
  <c r="L389" i="117"/>
  <c r="G32" i="117"/>
  <c r="F33" i="117" s="1"/>
  <c r="G441" i="117"/>
  <c r="L205" i="117"/>
  <c r="H667" i="117"/>
  <c r="P314" i="117"/>
  <c r="M202" i="117"/>
  <c r="O389" i="117"/>
  <c r="G316" i="117"/>
  <c r="H441" i="117"/>
  <c r="G576" i="117"/>
  <c r="I511" i="117"/>
  <c r="G392" i="117"/>
  <c r="F314" i="117"/>
  <c r="N220" i="117"/>
  <c r="P277" i="117"/>
  <c r="F316" i="117"/>
  <c r="J552" i="117"/>
  <c r="J433" i="117"/>
  <c r="I23" i="117"/>
  <c r="J392" i="117"/>
  <c r="R187" i="117"/>
  <c r="F319" i="117"/>
  <c r="F220" i="117"/>
  <c r="M452" i="117"/>
  <c r="L137" i="117"/>
  <c r="M639" i="117"/>
  <c r="K472" i="117"/>
  <c r="O552" i="117"/>
  <c r="O433" i="117"/>
  <c r="G634" i="117"/>
  <c r="O187" i="117"/>
  <c r="K319" i="117"/>
  <c r="J452" i="117"/>
  <c r="H137" i="117"/>
  <c r="I91" i="117"/>
  <c r="F395" i="117"/>
  <c r="I472" i="117"/>
  <c r="N339" i="117"/>
  <c r="N603" i="117"/>
  <c r="N668" i="117"/>
  <c r="Q103" i="117"/>
  <c r="H224" i="117"/>
  <c r="L614" i="117"/>
  <c r="N436" i="117"/>
  <c r="N505" i="117"/>
  <c r="L300" i="117"/>
  <c r="H300" i="117"/>
  <c r="O667" i="117"/>
  <c r="L667" i="117"/>
  <c r="M634" i="117"/>
  <c r="F102" i="117"/>
  <c r="O511" i="117"/>
  <c r="P392" i="117"/>
  <c r="R392" i="117"/>
  <c r="R314" i="117"/>
  <c r="P202" i="117"/>
  <c r="Q202" i="117"/>
  <c r="O321" i="117"/>
  <c r="L321" i="117"/>
  <c r="G187" i="117"/>
  <c r="Q187" i="117"/>
  <c r="O319" i="117"/>
  <c r="P31" i="117"/>
  <c r="J220" i="117"/>
  <c r="R220" i="117"/>
  <c r="R277" i="117"/>
  <c r="Q452" i="117"/>
  <c r="K452" i="117"/>
  <c r="L73" i="117"/>
  <c r="M653" i="117"/>
  <c r="P653" i="117"/>
  <c r="O197" i="117"/>
  <c r="J197" i="117"/>
  <c r="I144" i="117"/>
  <c r="I66" i="117"/>
  <c r="N389" i="117"/>
  <c r="J137" i="117"/>
  <c r="M137" i="117"/>
  <c r="L91" i="117"/>
  <c r="M184" i="117"/>
  <c r="L184" i="117"/>
  <c r="L85" i="117"/>
  <c r="K316" i="117"/>
  <c r="R316" i="117"/>
  <c r="P441" i="117"/>
  <c r="Q441" i="117"/>
  <c r="F205" i="117"/>
  <c r="P639" i="117"/>
  <c r="O576" i="117"/>
  <c r="P576" i="117"/>
  <c r="J395" i="117"/>
  <c r="L397" i="117"/>
  <c r="R472" i="117"/>
  <c r="L339" i="117"/>
  <c r="R339" i="117"/>
  <c r="N552" i="117"/>
  <c r="I603" i="117"/>
  <c r="P603" i="117"/>
  <c r="H433" i="117"/>
  <c r="I433" i="117"/>
  <c r="H592" i="117"/>
  <c r="Q592" i="117"/>
  <c r="J692" i="117"/>
  <c r="Q240" i="117"/>
  <c r="J300" i="117"/>
  <c r="M300" i="117"/>
  <c r="J667" i="117"/>
  <c r="P634" i="117"/>
  <c r="L102" i="117"/>
  <c r="R102" i="117"/>
  <c r="M511" i="117"/>
  <c r="K511" i="117"/>
  <c r="H392" i="117"/>
  <c r="L392" i="117"/>
  <c r="L314" i="117"/>
  <c r="I314" i="117"/>
  <c r="H202" i="117"/>
  <c r="Q321" i="117"/>
  <c r="F187" i="117"/>
  <c r="N187" i="117"/>
  <c r="Q319" i="117"/>
  <c r="H319" i="117"/>
  <c r="O220" i="117"/>
  <c r="H277" i="117"/>
  <c r="O452" i="117"/>
  <c r="P452" i="117"/>
  <c r="H513" i="117"/>
  <c r="R653" i="117"/>
  <c r="N197" i="117"/>
  <c r="Q197" i="117"/>
  <c r="K144" i="117"/>
  <c r="L144" i="117"/>
  <c r="H389" i="117"/>
  <c r="P389" i="117"/>
  <c r="I40" i="117"/>
  <c r="P32" i="117"/>
  <c r="P137" i="117"/>
  <c r="G137" i="117"/>
  <c r="R184" i="117"/>
  <c r="G85" i="117"/>
  <c r="Q316" i="117"/>
  <c r="N316" i="117"/>
  <c r="N441" i="117"/>
  <c r="M441" i="117"/>
  <c r="J205" i="117"/>
  <c r="F639" i="117"/>
  <c r="Q639" i="117"/>
  <c r="N576" i="117"/>
  <c r="H395" i="117"/>
  <c r="Q397" i="117"/>
  <c r="R397" i="117"/>
  <c r="H472" i="117"/>
  <c r="J472" i="117"/>
  <c r="M339" i="117"/>
  <c r="K339" i="117"/>
  <c r="G552" i="117"/>
  <c r="I552" i="117"/>
  <c r="L603" i="117"/>
  <c r="J603" i="117"/>
  <c r="L433" i="117"/>
  <c r="Q433" i="117"/>
  <c r="N592" i="117"/>
  <c r="G592" i="117"/>
  <c r="F692" i="117"/>
  <c r="G692" i="117"/>
  <c r="G23" i="117"/>
  <c r="L240" i="117"/>
  <c r="O300" i="117"/>
  <c r="G300" i="117"/>
  <c r="R667" i="117"/>
  <c r="L634" i="117"/>
  <c r="H634" i="117"/>
  <c r="M102" i="117"/>
  <c r="K102" i="117"/>
  <c r="P511" i="117"/>
  <c r="F511" i="117"/>
  <c r="M392" i="117"/>
  <c r="M314" i="117"/>
  <c r="H314" i="117"/>
  <c r="G202" i="117"/>
  <c r="J321" i="117"/>
  <c r="J187" i="117"/>
  <c r="R319" i="117"/>
  <c r="N319" i="117"/>
  <c r="Q220" i="117"/>
  <c r="G277" i="117"/>
  <c r="I277" i="117"/>
  <c r="N452" i="117"/>
  <c r="G452" i="117"/>
  <c r="J653" i="117"/>
  <c r="P43" i="117"/>
  <c r="M197" i="117"/>
  <c r="L197" i="117"/>
  <c r="M144" i="117"/>
  <c r="P144" i="117"/>
  <c r="K389" i="117"/>
  <c r="Q389" i="117"/>
  <c r="G40" i="117"/>
  <c r="F41" i="117" s="1"/>
  <c r="L32" i="117"/>
  <c r="I137" i="117"/>
  <c r="R137" i="117"/>
  <c r="K184" i="117"/>
  <c r="L316" i="117"/>
  <c r="O441" i="117"/>
  <c r="K441" i="117"/>
  <c r="M205" i="117"/>
  <c r="P205" i="117"/>
  <c r="K639" i="117"/>
  <c r="G639" i="117"/>
  <c r="K576" i="117"/>
  <c r="R395" i="117"/>
  <c r="L395" i="117"/>
  <c r="O397" i="117"/>
  <c r="G397" i="117"/>
  <c r="G62" i="117"/>
  <c r="O472" i="117"/>
  <c r="F472" i="117"/>
  <c r="I339" i="117"/>
  <c r="J339" i="117"/>
  <c r="P552" i="117"/>
  <c r="K552" i="117"/>
  <c r="K603" i="117"/>
  <c r="R433" i="117"/>
  <c r="F433" i="117"/>
  <c r="J592" i="117"/>
  <c r="Q692" i="117"/>
  <c r="N692" i="117"/>
  <c r="P23" i="117"/>
  <c r="K118" i="117"/>
  <c r="Q300" i="117"/>
  <c r="P667" i="117"/>
  <c r="I667" i="117"/>
  <c r="O634" i="117"/>
  <c r="F634" i="117"/>
  <c r="Q102" i="117"/>
  <c r="G102" i="117"/>
  <c r="L511" i="117"/>
  <c r="Q511" i="117"/>
  <c r="F392" i="117"/>
  <c r="G314" i="117"/>
  <c r="K314" i="117"/>
  <c r="K202" i="117"/>
  <c r="R202" i="117"/>
  <c r="G321" i="117"/>
  <c r="F321" i="117"/>
  <c r="K187" i="117"/>
  <c r="L319" i="117"/>
  <c r="J319" i="117"/>
  <c r="K220" i="117"/>
  <c r="P396" i="117"/>
  <c r="J277" i="117"/>
  <c r="F277" i="117"/>
  <c r="F452" i="117"/>
  <c r="I452" i="117"/>
  <c r="N653" i="117"/>
  <c r="G653" i="117"/>
  <c r="L43" i="117"/>
  <c r="H197" i="117"/>
  <c r="H144" i="117"/>
  <c r="Q144" i="117"/>
  <c r="G389" i="117"/>
  <c r="R389" i="117"/>
  <c r="P40" i="117"/>
  <c r="J32" i="117"/>
  <c r="Q137" i="117"/>
  <c r="F137" i="117"/>
  <c r="P184" i="117"/>
  <c r="F184" i="117"/>
  <c r="H316" i="117"/>
  <c r="F441" i="117"/>
  <c r="R441" i="117"/>
  <c r="H205" i="117"/>
  <c r="I205" i="117"/>
  <c r="L639" i="117"/>
  <c r="H639" i="117"/>
  <c r="Q576" i="117"/>
  <c r="I576" i="117"/>
  <c r="P395" i="117"/>
  <c r="O395" i="117"/>
  <c r="F397" i="117"/>
  <c r="K397" i="117"/>
  <c r="P62" i="117"/>
  <c r="N472" i="117"/>
  <c r="P472" i="117"/>
  <c r="O339" i="117"/>
  <c r="F339" i="117"/>
  <c r="L552" i="117"/>
  <c r="Q552" i="117"/>
  <c r="R603" i="117"/>
  <c r="P433" i="117"/>
  <c r="F592" i="117"/>
  <c r="R692" i="117"/>
  <c r="M692" i="117"/>
  <c r="L23" i="117"/>
  <c r="F300" i="117"/>
  <c r="F667" i="117"/>
  <c r="N667" i="117"/>
  <c r="I634" i="117"/>
  <c r="R634" i="117"/>
  <c r="O102" i="117"/>
  <c r="P102" i="117"/>
  <c r="J511" i="117"/>
  <c r="N511" i="117"/>
  <c r="K392" i="117"/>
  <c r="N314" i="117"/>
  <c r="Q314" i="117"/>
  <c r="I202" i="117"/>
  <c r="F202" i="117"/>
  <c r="K321" i="117"/>
  <c r="I321" i="117"/>
  <c r="I187" i="117"/>
  <c r="I319" i="117"/>
  <c r="G319" i="117"/>
  <c r="F62" i="117"/>
  <c r="R62" i="117" s="1"/>
  <c r="L220" i="117"/>
  <c r="H220" i="117"/>
  <c r="H396" i="117"/>
  <c r="P643" i="117"/>
  <c r="O277" i="117"/>
  <c r="N277" i="117"/>
  <c r="H452" i="117"/>
  <c r="G73" i="117"/>
  <c r="H653" i="117"/>
  <c r="Q653" i="117"/>
  <c r="J43" i="117"/>
  <c r="G197" i="117"/>
  <c r="G144" i="117"/>
  <c r="N144" i="117"/>
  <c r="F389" i="117"/>
  <c r="I389" i="117"/>
  <c r="L40" i="117"/>
  <c r="N137" i="117"/>
  <c r="G91" i="117"/>
  <c r="Q184" i="117"/>
  <c r="G184" i="117"/>
  <c r="J316" i="117"/>
  <c r="I441" i="117"/>
  <c r="G205" i="117"/>
  <c r="N205" i="117"/>
  <c r="O639" i="117"/>
  <c r="N639" i="117"/>
  <c r="H576" i="117"/>
  <c r="R576" i="117"/>
  <c r="Q395" i="117"/>
  <c r="G395" i="117"/>
  <c r="H397" i="117"/>
  <c r="M397" i="117"/>
  <c r="L62" i="117"/>
  <c r="L472" i="117"/>
  <c r="Q472" i="117"/>
  <c r="R146" i="117"/>
  <c r="Q339" i="117"/>
  <c r="R552" i="117"/>
  <c r="M552" i="117"/>
  <c r="Q603" i="117"/>
  <c r="N433" i="117"/>
  <c r="L592" i="117"/>
  <c r="L692" i="117"/>
  <c r="H692" i="117"/>
  <c r="I300" i="117"/>
  <c r="Q667" i="117"/>
  <c r="K667" i="117"/>
  <c r="K634" i="117"/>
  <c r="N634" i="117"/>
  <c r="I102" i="117"/>
  <c r="J102" i="117"/>
  <c r="G511" i="117"/>
  <c r="R511" i="117"/>
  <c r="I392" i="117"/>
  <c r="Q392" i="117"/>
  <c r="O325" i="117"/>
  <c r="J314" i="117"/>
  <c r="O202" i="117"/>
  <c r="L202" i="117"/>
  <c r="R321" i="117"/>
  <c r="M321" i="117"/>
  <c r="M187" i="117"/>
  <c r="P187" i="117"/>
  <c r="M319" i="117"/>
  <c r="P220" i="117"/>
  <c r="M220" i="117"/>
  <c r="Q277" i="117"/>
  <c r="K277" i="117"/>
  <c r="R452" i="117"/>
  <c r="P73" i="117"/>
  <c r="O653" i="117"/>
  <c r="K653" i="117"/>
  <c r="I43" i="117"/>
  <c r="R197" i="117"/>
  <c r="R144" i="117"/>
  <c r="O144" i="117"/>
  <c r="J389" i="117"/>
  <c r="O137" i="117"/>
  <c r="P91" i="117"/>
  <c r="N184" i="117"/>
  <c r="I184" i="117"/>
  <c r="P85" i="117"/>
  <c r="P316" i="117"/>
  <c r="I316" i="117"/>
  <c r="J441" i="117"/>
  <c r="R205" i="117"/>
  <c r="Q205" i="117"/>
  <c r="J639" i="117"/>
  <c r="R639" i="117"/>
  <c r="M576" i="117"/>
  <c r="J576" i="117"/>
  <c r="M395" i="117"/>
  <c r="N395" i="117"/>
  <c r="P397" i="117"/>
  <c r="J397" i="117"/>
  <c r="O282" i="117"/>
  <c r="I62" i="117"/>
  <c r="M472" i="117"/>
  <c r="L146" i="117"/>
  <c r="G339" i="117"/>
  <c r="H552" i="117"/>
  <c r="H603" i="117"/>
  <c r="O603" i="117"/>
  <c r="M433" i="117"/>
  <c r="O592" i="117"/>
  <c r="I592" i="117"/>
  <c r="K692" i="117"/>
  <c r="P692" i="117"/>
  <c r="K300" i="117"/>
  <c r="G667" i="117"/>
  <c r="Q634" i="117"/>
  <c r="N392" i="117"/>
  <c r="N202" i="117"/>
  <c r="N321" i="117"/>
  <c r="H187" i="117"/>
  <c r="I220" i="117"/>
  <c r="M277" i="117"/>
  <c r="P483" i="117"/>
  <c r="I653" i="117"/>
  <c r="P197" i="117"/>
  <c r="O184" i="117"/>
  <c r="M316" i="117"/>
  <c r="K205" i="117"/>
  <c r="F576" i="117"/>
  <c r="K395" i="117"/>
  <c r="P96" i="117"/>
  <c r="F603" i="117"/>
  <c r="K433" i="117"/>
  <c r="K592" i="117"/>
  <c r="F504" i="117"/>
  <c r="J614" i="117"/>
  <c r="H668" i="117"/>
  <c r="O164" i="117"/>
  <c r="F436" i="117"/>
  <c r="I568" i="117"/>
  <c r="J203" i="117"/>
  <c r="Q143" i="117"/>
  <c r="I554" i="117"/>
  <c r="P164" i="117"/>
  <c r="Q676" i="117"/>
  <c r="O568" i="117"/>
  <c r="O443" i="117"/>
  <c r="O554" i="117"/>
  <c r="M498" i="117"/>
  <c r="R676" i="117"/>
  <c r="G81" i="117"/>
  <c r="F82" i="117" s="1"/>
  <c r="R82" i="117" s="1"/>
  <c r="K535" i="117"/>
  <c r="O498" i="117"/>
  <c r="F27" i="117"/>
  <c r="R27" i="117" s="1"/>
  <c r="N198" i="117"/>
  <c r="L44" i="117"/>
  <c r="I241" i="117"/>
  <c r="O327" i="117"/>
  <c r="Q535" i="117"/>
  <c r="P540" i="117"/>
  <c r="M307" i="117"/>
  <c r="Q463" i="117"/>
  <c r="F315" i="117"/>
  <c r="K198" i="117"/>
  <c r="G359" i="117"/>
  <c r="F465" i="117"/>
  <c r="G307" i="117"/>
  <c r="Q532" i="117"/>
  <c r="G315" i="117"/>
  <c r="O271" i="117"/>
  <c r="K631" i="117"/>
  <c r="P359" i="117"/>
  <c r="L505" i="117"/>
  <c r="P17" i="117"/>
  <c r="G24" i="117"/>
  <c r="F25" i="117" s="1"/>
  <c r="O618" i="117"/>
  <c r="G532" i="117"/>
  <c r="R224" i="117"/>
  <c r="J271" i="117"/>
  <c r="Q317" i="117"/>
  <c r="J504" i="117"/>
  <c r="G614" i="117"/>
  <c r="P614" i="117"/>
  <c r="F535" i="117"/>
  <c r="L535" i="117"/>
  <c r="P24" i="117"/>
  <c r="K554" i="117"/>
  <c r="J554" i="117"/>
  <c r="F668" i="117"/>
  <c r="R668" i="117"/>
  <c r="I103" i="117"/>
  <c r="N164" i="117"/>
  <c r="J164" i="117"/>
  <c r="Q307" i="117"/>
  <c r="K307" i="117"/>
  <c r="P498" i="117"/>
  <c r="I498" i="117"/>
  <c r="H436" i="117"/>
  <c r="M436" i="117"/>
  <c r="L676" i="117"/>
  <c r="O676" i="117"/>
  <c r="R532" i="117"/>
  <c r="L315" i="117"/>
  <c r="N315" i="117"/>
  <c r="M198" i="117"/>
  <c r="R198" i="117"/>
  <c r="F224" i="117"/>
  <c r="G224" i="117"/>
  <c r="N271" i="117"/>
  <c r="L271" i="117"/>
  <c r="H568" i="117"/>
  <c r="F568" i="117"/>
  <c r="H443" i="117"/>
  <c r="J631" i="117"/>
  <c r="G203" i="117"/>
  <c r="Q203" i="117"/>
  <c r="P81" i="117"/>
  <c r="J359" i="117"/>
  <c r="M505" i="117"/>
  <c r="F505" i="117"/>
  <c r="K327" i="117"/>
  <c r="Q327" i="117"/>
  <c r="J17" i="117"/>
  <c r="J477" i="117"/>
  <c r="R359" i="117"/>
  <c r="H505" i="117"/>
  <c r="K505" i="117"/>
  <c r="I327" i="117"/>
  <c r="R327" i="117"/>
  <c r="L17" i="117"/>
  <c r="I27" i="117"/>
  <c r="K504" i="117"/>
  <c r="M614" i="117"/>
  <c r="R614" i="117"/>
  <c r="H535" i="117"/>
  <c r="I535" i="117"/>
  <c r="J24" i="117"/>
  <c r="Q554" i="117"/>
  <c r="L554" i="117"/>
  <c r="Q668" i="117"/>
  <c r="J668" i="117"/>
  <c r="K103" i="117"/>
  <c r="N103" i="117"/>
  <c r="H164" i="117"/>
  <c r="I164" i="117"/>
  <c r="N307" i="117"/>
  <c r="L307" i="117"/>
  <c r="J498" i="117"/>
  <c r="K498" i="117"/>
  <c r="O436" i="117"/>
  <c r="L436" i="117"/>
  <c r="J676" i="117"/>
  <c r="H532" i="117"/>
  <c r="K315" i="117"/>
  <c r="Q315" i="117"/>
  <c r="F198" i="117"/>
  <c r="I198" i="117"/>
  <c r="J224" i="117"/>
  <c r="I224" i="117"/>
  <c r="M271" i="117"/>
  <c r="I271" i="117"/>
  <c r="K568" i="117"/>
  <c r="L568" i="117"/>
  <c r="N443" i="117"/>
  <c r="K443" i="117"/>
  <c r="R631" i="117"/>
  <c r="O631" i="117"/>
  <c r="K203" i="117"/>
  <c r="O203" i="117"/>
  <c r="L81" i="117"/>
  <c r="Q359" i="117"/>
  <c r="J505" i="117"/>
  <c r="R504" i="117"/>
  <c r="H504" i="117"/>
  <c r="F614" i="117"/>
  <c r="P554" i="117"/>
  <c r="M668" i="117"/>
  <c r="G668" i="117"/>
  <c r="P103" i="117"/>
  <c r="F103" i="117"/>
  <c r="M164" i="117"/>
  <c r="L164" i="117"/>
  <c r="P307" i="117"/>
  <c r="G498" i="117"/>
  <c r="Q498" i="117"/>
  <c r="I436" i="117"/>
  <c r="P436" i="117"/>
  <c r="H676" i="117"/>
  <c r="P532" i="117"/>
  <c r="M315" i="117"/>
  <c r="Q198" i="117"/>
  <c r="P198" i="117"/>
  <c r="P224" i="117"/>
  <c r="H271" i="117"/>
  <c r="P271" i="117"/>
  <c r="R568" i="117"/>
  <c r="L443" i="117"/>
  <c r="M443" i="117"/>
  <c r="P631" i="117"/>
  <c r="F631" i="117"/>
  <c r="R203" i="117"/>
  <c r="M203" i="117"/>
  <c r="J81" i="117"/>
  <c r="P609" i="117"/>
  <c r="I505" i="117"/>
  <c r="K614" i="117"/>
  <c r="H554" i="117"/>
  <c r="I668" i="117"/>
  <c r="J103" i="117"/>
  <c r="H103" i="117"/>
  <c r="G164" i="117"/>
  <c r="R307" i="117"/>
  <c r="F498" i="117"/>
  <c r="G436" i="117"/>
  <c r="P676" i="117"/>
  <c r="K532" i="117"/>
  <c r="L532" i="117"/>
  <c r="R315" i="117"/>
  <c r="J198" i="117"/>
  <c r="L198" i="117"/>
  <c r="L224" i="117"/>
  <c r="K271" i="117"/>
  <c r="Q271" i="117"/>
  <c r="G568" i="117"/>
  <c r="I443" i="117"/>
  <c r="G443" i="117"/>
  <c r="G631" i="117"/>
  <c r="L631" i="117"/>
  <c r="F203" i="117"/>
  <c r="H203" i="117"/>
  <c r="P535" i="117"/>
  <c r="F359" i="117"/>
  <c r="F327" i="117"/>
  <c r="N535" i="117"/>
  <c r="M359" i="117"/>
  <c r="G505" i="117"/>
  <c r="J27" i="117"/>
  <c r="G504" i="117"/>
  <c r="P504" i="117"/>
  <c r="H614" i="117"/>
  <c r="N332" i="117"/>
  <c r="G535" i="117"/>
  <c r="L24" i="117"/>
  <c r="F554" i="117"/>
  <c r="P668" i="117"/>
  <c r="L103" i="117"/>
  <c r="R103" i="117"/>
  <c r="K164" i="117"/>
  <c r="I307" i="117"/>
  <c r="H498" i="117"/>
  <c r="J436" i="117"/>
  <c r="F676" i="117"/>
  <c r="K676" i="117"/>
  <c r="F532" i="117"/>
  <c r="I532" i="117"/>
  <c r="H315" i="117"/>
  <c r="O198" i="117"/>
  <c r="O224" i="117"/>
  <c r="R271" i="117"/>
  <c r="Q568" i="117"/>
  <c r="R443" i="117"/>
  <c r="P443" i="117"/>
  <c r="N631" i="117"/>
  <c r="M631" i="117"/>
  <c r="I203" i="117"/>
  <c r="N203" i="117"/>
  <c r="O505" i="117"/>
  <c r="G327" i="117"/>
  <c r="I17" i="117"/>
  <c r="G27" i="117"/>
  <c r="F28" i="117" s="1"/>
  <c r="R28" i="117" s="1"/>
  <c r="I539" i="117"/>
  <c r="H359" i="117"/>
  <c r="R505" i="117"/>
  <c r="P327" i="117"/>
  <c r="P27" i="117"/>
  <c r="N504" i="117"/>
  <c r="L504" i="117"/>
  <c r="N359" i="117"/>
  <c r="H327" i="117"/>
  <c r="N327" i="117"/>
  <c r="I359" i="117"/>
  <c r="O359" i="117"/>
  <c r="Q505" i="117"/>
  <c r="L327" i="117"/>
  <c r="M504" i="117"/>
  <c r="I504" i="117"/>
  <c r="O614" i="117"/>
  <c r="N614" i="117"/>
  <c r="J535" i="117"/>
  <c r="R535" i="117"/>
  <c r="G537" i="117"/>
  <c r="F24" i="117"/>
  <c r="R24" i="117" s="1"/>
  <c r="G554" i="117"/>
  <c r="M554" i="117"/>
  <c r="K668" i="117"/>
  <c r="M103" i="117"/>
  <c r="G103" i="117"/>
  <c r="R164" i="117"/>
  <c r="H307" i="117"/>
  <c r="O307" i="117"/>
  <c r="N498" i="117"/>
  <c r="R436" i="117"/>
  <c r="R425" i="117"/>
  <c r="M676" i="117"/>
  <c r="N676" i="117"/>
  <c r="O532" i="117"/>
  <c r="M532" i="117"/>
  <c r="O315" i="117"/>
  <c r="P315" i="117"/>
  <c r="H198" i="117"/>
  <c r="M224" i="117"/>
  <c r="Q224" i="117"/>
  <c r="G271" i="117"/>
  <c r="P568" i="117"/>
  <c r="M568" i="117"/>
  <c r="F443" i="117"/>
  <c r="Q443" i="117"/>
  <c r="I631" i="117"/>
  <c r="H631" i="117"/>
  <c r="L203" i="117"/>
  <c r="M327" i="117"/>
  <c r="L359" i="117"/>
  <c r="O504" i="117"/>
  <c r="Q614" i="117"/>
  <c r="O535" i="117"/>
  <c r="F251" i="117"/>
  <c r="N554" i="117"/>
  <c r="O668" i="117"/>
  <c r="Q164" i="117"/>
  <c r="J307" i="117"/>
  <c r="L498" i="117"/>
  <c r="Q436" i="117"/>
  <c r="I676" i="117"/>
  <c r="J532" i="117"/>
  <c r="J315" i="117"/>
  <c r="K224" i="117"/>
  <c r="N568" i="117"/>
  <c r="F38" i="117"/>
  <c r="R38" i="117" s="1"/>
  <c r="K204" i="117"/>
  <c r="O134" i="117"/>
  <c r="H141" i="117"/>
  <c r="R216" i="117"/>
  <c r="M408" i="117"/>
  <c r="M193" i="117"/>
  <c r="F110" i="117"/>
  <c r="H625" i="117"/>
  <c r="P222" i="117"/>
  <c r="F596" i="117"/>
  <c r="F308" i="117"/>
  <c r="I447" i="117"/>
  <c r="R253" i="117"/>
  <c r="M133" i="117"/>
  <c r="J29" i="117"/>
  <c r="O699" i="117"/>
  <c r="J340" i="117"/>
  <c r="P21" i="117"/>
  <c r="R213" i="117"/>
  <c r="P219" i="117"/>
  <c r="R258" i="117"/>
  <c r="G207" i="117"/>
  <c r="H235" i="117"/>
  <c r="N366" i="117"/>
  <c r="F170" i="117"/>
  <c r="Q209" i="117"/>
  <c r="Q252" i="117"/>
  <c r="J221" i="117"/>
  <c r="K134" i="117"/>
  <c r="F29" i="117"/>
  <c r="R141" i="117"/>
  <c r="K216" i="117"/>
  <c r="L408" i="117"/>
  <c r="N193" i="117"/>
  <c r="R110" i="117"/>
  <c r="N625" i="117"/>
  <c r="J222" i="117"/>
  <c r="I222" i="117"/>
  <c r="I596" i="117"/>
  <c r="N308" i="117"/>
  <c r="R447" i="117"/>
  <c r="K447" i="117"/>
  <c r="J253" i="117"/>
  <c r="R133" i="117"/>
  <c r="G133" i="117"/>
  <c r="L29" i="117"/>
  <c r="J699" i="117"/>
  <c r="Q340" i="117"/>
  <c r="J21" i="117"/>
  <c r="F213" i="117"/>
  <c r="O219" i="117"/>
  <c r="F258" i="117"/>
  <c r="R207" i="117"/>
  <c r="F207" i="117"/>
  <c r="G235" i="117"/>
  <c r="H366" i="117"/>
  <c r="J170" i="117"/>
  <c r="O209" i="117"/>
  <c r="M209" i="117"/>
  <c r="O252" i="117"/>
  <c r="P221" i="117"/>
  <c r="G134" i="117"/>
  <c r="M134" i="117"/>
  <c r="F141" i="117"/>
  <c r="F216" i="117"/>
  <c r="G408" i="117"/>
  <c r="H193" i="117"/>
  <c r="K110" i="117"/>
  <c r="K625" i="117"/>
  <c r="L222" i="117"/>
  <c r="P596" i="117"/>
  <c r="L308" i="117"/>
  <c r="O447" i="117"/>
  <c r="F253" i="117"/>
  <c r="F133" i="117"/>
  <c r="K699" i="117"/>
  <c r="L340" i="117"/>
  <c r="L21" i="117"/>
  <c r="I213" i="117"/>
  <c r="J219" i="117"/>
  <c r="J258" i="117"/>
  <c r="L207" i="117"/>
  <c r="R235" i="117"/>
  <c r="G366" i="117"/>
  <c r="P170" i="117"/>
  <c r="N209" i="117"/>
  <c r="M252" i="117"/>
  <c r="N221" i="117"/>
  <c r="R134" i="117"/>
  <c r="J141" i="117"/>
  <c r="I216" i="117"/>
  <c r="K408" i="117"/>
  <c r="K193" i="117"/>
  <c r="G110" i="117"/>
  <c r="M625" i="117"/>
  <c r="R371" i="117"/>
  <c r="O222" i="117"/>
  <c r="G596" i="117"/>
  <c r="Q308" i="117"/>
  <c r="M447" i="117"/>
  <c r="L253" i="117"/>
  <c r="I133" i="117"/>
  <c r="F699" i="117"/>
  <c r="H340" i="117"/>
  <c r="L213" i="117"/>
  <c r="G427" i="117"/>
  <c r="Q219" i="117"/>
  <c r="I258" i="117"/>
  <c r="P207" i="117"/>
  <c r="K235" i="117"/>
  <c r="O366" i="117"/>
  <c r="L170" i="117"/>
  <c r="H209" i="117"/>
  <c r="H252" i="117"/>
  <c r="N252" i="117"/>
  <c r="Q221" i="117"/>
  <c r="N134" i="117"/>
  <c r="L141" i="117"/>
  <c r="L60" i="117"/>
  <c r="G127" i="117"/>
  <c r="P216" i="117"/>
  <c r="F408" i="117"/>
  <c r="R193" i="117"/>
  <c r="L110" i="117"/>
  <c r="L625" i="117"/>
  <c r="K222" i="117"/>
  <c r="N596" i="117"/>
  <c r="G308" i="117"/>
  <c r="H447" i="117"/>
  <c r="P253" i="117"/>
  <c r="K133" i="117"/>
  <c r="I699" i="117"/>
  <c r="G340" i="117"/>
  <c r="P213" i="117"/>
  <c r="N219" i="117"/>
  <c r="K258" i="117"/>
  <c r="K207" i="117"/>
  <c r="P235" i="117"/>
  <c r="R366" i="117"/>
  <c r="O170" i="117"/>
  <c r="R209" i="117"/>
  <c r="R252" i="117"/>
  <c r="K221" i="117"/>
  <c r="M221" i="117"/>
  <c r="H134" i="117"/>
  <c r="I141" i="117"/>
  <c r="J60" i="117"/>
  <c r="J216" i="117"/>
  <c r="Q216" i="117"/>
  <c r="R408" i="117"/>
  <c r="F193" i="117"/>
  <c r="J110" i="117"/>
  <c r="I625" i="117"/>
  <c r="M222" i="117"/>
  <c r="L596" i="117"/>
  <c r="R308" i="117"/>
  <c r="N447" i="117"/>
  <c r="Q253" i="117"/>
  <c r="J133" i="117"/>
  <c r="L699" i="117"/>
  <c r="O340" i="117"/>
  <c r="K340" i="117"/>
  <c r="Q213" i="117"/>
  <c r="H219" i="117"/>
  <c r="N258" i="117"/>
  <c r="J207" i="117"/>
  <c r="I235" i="117"/>
  <c r="L235" i="117"/>
  <c r="Q366" i="117"/>
  <c r="Q170" i="117"/>
  <c r="F209" i="117"/>
  <c r="F252" i="117"/>
  <c r="H221" i="117"/>
  <c r="P89" i="117"/>
  <c r="I134" i="117"/>
  <c r="M141" i="117"/>
  <c r="K141" i="117"/>
  <c r="I60" i="117"/>
  <c r="M216" i="117"/>
  <c r="H408" i="117"/>
  <c r="J408" i="117"/>
  <c r="I193" i="117"/>
  <c r="Q110" i="117"/>
  <c r="M110" i="117"/>
  <c r="J264" i="117"/>
  <c r="F625" i="117"/>
  <c r="H222" i="117"/>
  <c r="J596" i="117"/>
  <c r="K596" i="117"/>
  <c r="J308" i="117"/>
  <c r="P447" i="117"/>
  <c r="M253" i="117"/>
  <c r="O253" i="117"/>
  <c r="L133" i="117"/>
  <c r="P699" i="117"/>
  <c r="P340" i="117"/>
  <c r="K213" i="117"/>
  <c r="G219" i="117"/>
  <c r="O258" i="117"/>
  <c r="Q207" i="117"/>
  <c r="J235" i="117"/>
  <c r="L366" i="117"/>
  <c r="M366" i="117"/>
  <c r="N170" i="117"/>
  <c r="L209" i="117"/>
  <c r="L252" i="117"/>
  <c r="G221" i="117"/>
  <c r="J89" i="117"/>
  <c r="P134" i="117"/>
  <c r="N141" i="117"/>
  <c r="G60" i="117"/>
  <c r="O216" i="117"/>
  <c r="Q408" i="117"/>
  <c r="L193" i="117"/>
  <c r="O110" i="117"/>
  <c r="P625" i="117"/>
  <c r="N222" i="117"/>
  <c r="M596" i="117"/>
  <c r="I308" i="117"/>
  <c r="J447" i="117"/>
  <c r="N253" i="117"/>
  <c r="Q133" i="117"/>
  <c r="Q699" i="117"/>
  <c r="I340" i="117"/>
  <c r="O213" i="117"/>
  <c r="R219" i="117"/>
  <c r="L258" i="117"/>
  <c r="N207" i="117"/>
  <c r="Q235" i="117"/>
  <c r="I366" i="117"/>
  <c r="M170" i="117"/>
  <c r="K170" i="117"/>
  <c r="I209" i="117"/>
  <c r="I252" i="117"/>
  <c r="R221" i="117"/>
  <c r="L89" i="117"/>
  <c r="H213" i="117"/>
  <c r="Q258" i="117"/>
  <c r="F12" i="117"/>
  <c r="J113" i="117"/>
  <c r="L113" i="117"/>
  <c r="Q560" i="117"/>
  <c r="M297" i="117"/>
  <c r="O691" i="117"/>
  <c r="F95" i="117"/>
  <c r="M520" i="117"/>
  <c r="R169" i="117"/>
  <c r="O567" i="117"/>
  <c r="L70" i="117"/>
  <c r="H169" i="117"/>
  <c r="H567" i="117"/>
  <c r="N626" i="117"/>
  <c r="J520" i="117"/>
  <c r="F87" i="117"/>
  <c r="R87" i="117" s="1"/>
  <c r="K464" i="117"/>
  <c r="G138" i="117"/>
  <c r="F612" i="117"/>
  <c r="K560" i="117"/>
  <c r="L620" i="117"/>
  <c r="H138" i="117"/>
  <c r="N612" i="117"/>
  <c r="K475" i="117"/>
  <c r="P381" i="117"/>
  <c r="G620" i="117"/>
  <c r="H204" i="117"/>
  <c r="I572" i="117"/>
  <c r="P556" i="117"/>
  <c r="R330" i="117"/>
  <c r="F636" i="117"/>
  <c r="R464" i="117"/>
  <c r="P475" i="117"/>
  <c r="H381" i="117"/>
  <c r="M182" i="117"/>
  <c r="J572" i="117"/>
  <c r="H556" i="117"/>
  <c r="G330" i="117"/>
  <c r="P636" i="117"/>
  <c r="I266" i="117"/>
  <c r="O182" i="117"/>
  <c r="O464" i="117"/>
  <c r="O636" i="117"/>
  <c r="H266" i="117"/>
  <c r="L229" i="117"/>
  <c r="M645" i="117"/>
  <c r="L665" i="117"/>
  <c r="Q229" i="117"/>
  <c r="F32" i="117"/>
  <c r="R32" i="117" s="1"/>
  <c r="H665" i="117"/>
  <c r="J281" i="117"/>
  <c r="G20" i="117"/>
  <c r="L645" i="117"/>
  <c r="G169" i="117"/>
  <c r="O281" i="117"/>
  <c r="L204" i="117"/>
  <c r="M330" i="117"/>
  <c r="M204" i="117"/>
  <c r="O572" i="117"/>
  <c r="J330" i="117"/>
  <c r="F556" i="117"/>
  <c r="M169" i="117"/>
  <c r="R567" i="117"/>
  <c r="J636" i="117"/>
  <c r="N645" i="117"/>
  <c r="N464" i="117"/>
  <c r="K626" i="117"/>
  <c r="I138" i="117"/>
  <c r="N138" i="117"/>
  <c r="Q612" i="117"/>
  <c r="I612" i="117"/>
  <c r="R520" i="117"/>
  <c r="I560" i="117"/>
  <c r="P113" i="117"/>
  <c r="J266" i="117"/>
  <c r="J665" i="117"/>
  <c r="P229" i="117"/>
  <c r="G281" i="117"/>
  <c r="O475" i="117"/>
  <c r="R475" i="117"/>
  <c r="P12" i="117"/>
  <c r="K381" i="117"/>
  <c r="G70" i="117"/>
  <c r="I620" i="117"/>
  <c r="L182" i="117"/>
  <c r="H572" i="117"/>
  <c r="O204" i="117"/>
  <c r="P572" i="117"/>
  <c r="R556" i="117"/>
  <c r="N204" i="117"/>
  <c r="R572" i="117"/>
  <c r="P330" i="117"/>
  <c r="I556" i="117"/>
  <c r="N169" i="117"/>
  <c r="L567" i="117"/>
  <c r="K636" i="117"/>
  <c r="J645" i="117"/>
  <c r="M464" i="117"/>
  <c r="I626" i="117"/>
  <c r="M138" i="117"/>
  <c r="P612" i="117"/>
  <c r="N520" i="117"/>
  <c r="F560" i="117"/>
  <c r="M113" i="117"/>
  <c r="N266" i="117"/>
  <c r="K665" i="117"/>
  <c r="I690" i="117"/>
  <c r="J229" i="117"/>
  <c r="F281" i="117"/>
  <c r="H475" i="117"/>
  <c r="M381" i="117"/>
  <c r="P70" i="117"/>
  <c r="O620" i="117"/>
  <c r="Q182" i="117"/>
  <c r="F330" i="117"/>
  <c r="M556" i="117"/>
  <c r="P169" i="117"/>
  <c r="L20" i="117"/>
  <c r="J567" i="117"/>
  <c r="L636" i="117"/>
  <c r="O645" i="117"/>
  <c r="H645" i="117"/>
  <c r="P464" i="117"/>
  <c r="H626" i="117"/>
  <c r="K138" i="117"/>
  <c r="J612" i="117"/>
  <c r="I520" i="117"/>
  <c r="G560" i="117"/>
  <c r="O113" i="117"/>
  <c r="I42" i="117"/>
  <c r="L266" i="117"/>
  <c r="K266" i="117"/>
  <c r="G665" i="117"/>
  <c r="N229" i="117"/>
  <c r="L281" i="117"/>
  <c r="F475" i="117"/>
  <c r="J381" i="117"/>
  <c r="F381" i="117"/>
  <c r="J620" i="117"/>
  <c r="K182" i="117"/>
  <c r="P20" i="117"/>
  <c r="I567" i="117"/>
  <c r="I636" i="117"/>
  <c r="F645" i="117"/>
  <c r="G87" i="117"/>
  <c r="I464" i="117"/>
  <c r="J626" i="117"/>
  <c r="R138" i="117"/>
  <c r="L612" i="117"/>
  <c r="O520" i="117"/>
  <c r="H560" i="117"/>
  <c r="Q113" i="117"/>
  <c r="G42" i="117"/>
  <c r="F43" i="117" s="1"/>
  <c r="R43" i="117" s="1"/>
  <c r="Q266" i="117"/>
  <c r="I665" i="117"/>
  <c r="M665" i="117"/>
  <c r="G229" i="117"/>
  <c r="O229" i="117"/>
  <c r="Q281" i="117"/>
  <c r="N475" i="117"/>
  <c r="N381" i="117"/>
  <c r="R620" i="117"/>
  <c r="N182" i="117"/>
  <c r="G204" i="117"/>
  <c r="O556" i="117"/>
  <c r="F169" i="117"/>
  <c r="F204" i="117"/>
  <c r="P63" i="117"/>
  <c r="Q572" i="117"/>
  <c r="I330" i="117"/>
  <c r="J556" i="117"/>
  <c r="K169" i="117"/>
  <c r="I20" i="117"/>
  <c r="F567" i="117"/>
  <c r="G636" i="117"/>
  <c r="P645" i="117"/>
  <c r="P87" i="117"/>
  <c r="L464" i="117"/>
  <c r="G626" i="117"/>
  <c r="F138" i="117"/>
  <c r="O612" i="117"/>
  <c r="K520" i="117"/>
  <c r="N560" i="117"/>
  <c r="I113" i="117"/>
  <c r="P42" i="117"/>
  <c r="O266" i="117"/>
  <c r="F665" i="117"/>
  <c r="H229" i="117"/>
  <c r="K281" i="117"/>
  <c r="M281" i="117"/>
  <c r="J475" i="117"/>
  <c r="R381" i="117"/>
  <c r="M620" i="117"/>
  <c r="P620" i="117"/>
  <c r="H182" i="117"/>
  <c r="F42" i="117"/>
  <c r="R42" i="117" s="1"/>
  <c r="L330" i="117"/>
  <c r="P204" i="117"/>
  <c r="M572" i="117"/>
  <c r="H330" i="117"/>
  <c r="K556" i="117"/>
  <c r="L169" i="117"/>
  <c r="I457" i="117"/>
  <c r="P567" i="117"/>
  <c r="R636" i="117"/>
  <c r="R645" i="117"/>
  <c r="J87" i="117"/>
  <c r="G464" i="117"/>
  <c r="L626" i="117"/>
  <c r="O138" i="117"/>
  <c r="H612" i="117"/>
  <c r="F520" i="117"/>
  <c r="O560" i="117"/>
  <c r="H113" i="117"/>
  <c r="N113" i="117"/>
  <c r="J42" i="117"/>
  <c r="M266" i="117"/>
  <c r="O665" i="117"/>
  <c r="K229" i="117"/>
  <c r="I281" i="117"/>
  <c r="G475" i="117"/>
  <c r="G381" i="117"/>
  <c r="F620" i="117"/>
  <c r="G182" i="117"/>
  <c r="R182" i="117"/>
  <c r="R204" i="117"/>
  <c r="N572" i="117"/>
  <c r="F572" i="117"/>
  <c r="J204" i="117"/>
  <c r="K572" i="117"/>
  <c r="N330" i="117"/>
  <c r="N556" i="117"/>
  <c r="Q556" i="117"/>
  <c r="J169" i="117"/>
  <c r="Q457" i="117"/>
  <c r="M567" i="117"/>
  <c r="M636" i="117"/>
  <c r="G645" i="117"/>
  <c r="L87" i="117"/>
  <c r="Q464" i="117"/>
  <c r="P626" i="117"/>
  <c r="J138" i="117"/>
  <c r="K612" i="117"/>
  <c r="H520" i="117"/>
  <c r="L520" i="117"/>
  <c r="M560" i="117"/>
  <c r="F113" i="117"/>
  <c r="G266" i="117"/>
  <c r="P665" i="117"/>
  <c r="M229" i="117"/>
  <c r="R281" i="117"/>
  <c r="M475" i="117"/>
  <c r="L12" i="117"/>
  <c r="I381" i="117"/>
  <c r="K620" i="117"/>
  <c r="F182" i="117"/>
  <c r="K330" i="117"/>
  <c r="G556" i="117"/>
  <c r="I169" i="117"/>
  <c r="Q637" i="117"/>
  <c r="H406" i="117"/>
  <c r="Q567" i="117"/>
  <c r="H636" i="117"/>
  <c r="I645" i="117"/>
  <c r="F464" i="117"/>
  <c r="Q626" i="117"/>
  <c r="P138" i="117"/>
  <c r="R612" i="117"/>
  <c r="Q520" i="117"/>
  <c r="R560" i="117"/>
  <c r="L560" i="117"/>
  <c r="K113" i="117"/>
  <c r="R266" i="117"/>
  <c r="N665" i="117"/>
  <c r="R229" i="117"/>
  <c r="H281" i="117"/>
  <c r="Q475" i="117"/>
  <c r="G12" i="117"/>
  <c r="F13" i="117" s="1"/>
  <c r="O381" i="117"/>
  <c r="N620" i="117"/>
  <c r="P182" i="117"/>
  <c r="O169" i="117"/>
  <c r="G564" i="117"/>
  <c r="N567" i="117"/>
  <c r="K567" i="117"/>
  <c r="N636" i="117"/>
  <c r="Q645" i="117"/>
  <c r="H464" i="117"/>
  <c r="M626" i="117"/>
  <c r="O626" i="117"/>
  <c r="Q138" i="117"/>
  <c r="G612" i="117"/>
  <c r="P520" i="117"/>
  <c r="J560" i="117"/>
  <c r="R113" i="117"/>
  <c r="F266" i="117"/>
  <c r="R665" i="117"/>
  <c r="G336" i="117"/>
  <c r="F229" i="117"/>
  <c r="N281" i="117"/>
  <c r="I475" i="117"/>
  <c r="J12" i="117"/>
  <c r="Q381" i="117"/>
  <c r="J70" i="117"/>
  <c r="H620" i="117"/>
  <c r="J182" i="117"/>
  <c r="I204" i="117"/>
  <c r="G572" i="117"/>
  <c r="Q330" i="117"/>
  <c r="O226" i="117"/>
  <c r="P577" i="117"/>
  <c r="H363" i="117"/>
  <c r="F360" i="117"/>
  <c r="R362" i="117"/>
  <c r="H471" i="117"/>
  <c r="M500" i="117"/>
  <c r="K484" i="117"/>
  <c r="K600" i="117"/>
  <c r="N500" i="117"/>
  <c r="L469" i="117"/>
  <c r="P591" i="117"/>
  <c r="F600" i="117"/>
  <c r="Q681" i="117"/>
  <c r="F591" i="117"/>
  <c r="G287" i="117"/>
  <c r="O655" i="117"/>
  <c r="K151" i="117"/>
  <c r="I642" i="117"/>
  <c r="L611" i="117"/>
  <c r="L151" i="117"/>
  <c r="Q153" i="117"/>
  <c r="H611" i="117"/>
  <c r="Q361" i="117"/>
  <c r="H108" i="117"/>
  <c r="N394" i="117"/>
  <c r="L361" i="117"/>
  <c r="K394" i="117"/>
  <c r="L153" i="117"/>
  <c r="N528" i="117"/>
  <c r="K420" i="117"/>
  <c r="I451" i="117"/>
  <c r="L413" i="117"/>
  <c r="G227" i="117"/>
  <c r="F161" i="117"/>
  <c r="F159" i="117"/>
  <c r="M288" i="117"/>
  <c r="F480" i="117"/>
  <c r="N575" i="117"/>
  <c r="P469" i="117"/>
  <c r="O688" i="117"/>
  <c r="M621" i="117"/>
  <c r="I420" i="117"/>
  <c r="N214" i="117"/>
  <c r="G153" i="117"/>
  <c r="R227" i="117"/>
  <c r="P570" i="117"/>
  <c r="I270" i="117"/>
  <c r="I161" i="117"/>
  <c r="G288" i="117"/>
  <c r="G480" i="117"/>
  <c r="F260" i="117"/>
  <c r="K120" i="117"/>
  <c r="R372" i="117"/>
  <c r="L432" i="117"/>
  <c r="G338" i="117"/>
  <c r="H114" i="117"/>
  <c r="L46" i="117"/>
  <c r="G621" i="117"/>
  <c r="O469" i="117"/>
  <c r="P297" i="117"/>
  <c r="L460" i="117"/>
  <c r="G98" i="117"/>
  <c r="F154" i="117"/>
  <c r="G570" i="117"/>
  <c r="K270" i="117"/>
  <c r="L260" i="117"/>
  <c r="N120" i="117"/>
  <c r="M372" i="117"/>
  <c r="J296" i="117"/>
  <c r="H301" i="117"/>
  <c r="I46" i="117"/>
  <c r="Q275" i="117"/>
  <c r="O284" i="117"/>
  <c r="K460" i="117"/>
  <c r="P98" i="117"/>
  <c r="G154" i="117"/>
  <c r="L683" i="117"/>
  <c r="N478" i="117"/>
  <c r="I296" i="117"/>
  <c r="I615" i="117"/>
  <c r="O236" i="117"/>
  <c r="P275" i="117"/>
  <c r="F354" i="117"/>
  <c r="N284" i="117"/>
  <c r="L123" i="117"/>
  <c r="G405" i="117"/>
  <c r="M387" i="117"/>
  <c r="R154" i="117"/>
  <c r="I683" i="117"/>
  <c r="M119" i="117"/>
  <c r="M613" i="117"/>
  <c r="M615" i="117"/>
  <c r="Q236" i="117"/>
  <c r="I225" i="117"/>
  <c r="M123" i="117"/>
  <c r="N405" i="117"/>
  <c r="G192" i="117"/>
  <c r="H451" i="117"/>
  <c r="J413" i="117"/>
  <c r="R387" i="117"/>
  <c r="Q158" i="117"/>
  <c r="G8" i="117"/>
  <c r="F546" i="117"/>
  <c r="R613" i="117"/>
  <c r="K344" i="117"/>
  <c r="M658" i="117"/>
  <c r="J686" i="117"/>
  <c r="G615" i="117"/>
  <c r="K664" i="117"/>
  <c r="Q405" i="117"/>
  <c r="G108" i="117"/>
  <c r="P158" i="117"/>
  <c r="J693" i="117"/>
  <c r="J546" i="117"/>
  <c r="Q344" i="117"/>
  <c r="I476" i="117"/>
  <c r="N686" i="117"/>
  <c r="L411" i="117"/>
  <c r="P569" i="117"/>
  <c r="L642" i="117"/>
  <c r="G688" i="117"/>
  <c r="F581" i="117"/>
  <c r="F694" i="117"/>
  <c r="O276" i="117"/>
  <c r="O212" i="117"/>
  <c r="K109" i="117"/>
  <c r="Q190" i="117"/>
  <c r="R624" i="117"/>
  <c r="G200" i="117"/>
  <c r="H442" i="117"/>
  <c r="R691" i="117"/>
  <c r="I484" i="117"/>
  <c r="M214" i="117"/>
  <c r="M693" i="117"/>
  <c r="L206" i="117"/>
  <c r="I400" i="117"/>
  <c r="G686" i="117"/>
  <c r="I411" i="117"/>
  <c r="H569" i="117"/>
  <c r="M581" i="117"/>
  <c r="O681" i="117"/>
  <c r="G694" i="117"/>
  <c r="J528" i="117"/>
  <c r="O471" i="117"/>
  <c r="L663" i="117"/>
  <c r="P287" i="117"/>
  <c r="N400" i="117"/>
  <c r="G109" i="117"/>
  <c r="P655" i="117"/>
  <c r="O231" i="117"/>
  <c r="M569" i="117"/>
  <c r="I624" i="117"/>
  <c r="R600" i="117"/>
  <c r="M342" i="117"/>
  <c r="R451" i="117"/>
  <c r="H153" i="117"/>
  <c r="M460" i="117"/>
  <c r="J460" i="117"/>
  <c r="H387" i="117"/>
  <c r="M361" i="117"/>
  <c r="N413" i="117"/>
  <c r="J98" i="117"/>
  <c r="L581" i="117"/>
  <c r="K154" i="117"/>
  <c r="P108" i="117"/>
  <c r="N570" i="117"/>
  <c r="H681" i="117"/>
  <c r="J270" i="117"/>
  <c r="O683" i="117"/>
  <c r="P693" i="117"/>
  <c r="J161" i="117"/>
  <c r="I546" i="117"/>
  <c r="N694" i="117"/>
  <c r="I528" i="117"/>
  <c r="I691" i="117"/>
  <c r="F344" i="117"/>
  <c r="F288" i="117"/>
  <c r="K471" i="117"/>
  <c r="P260" i="117"/>
  <c r="M287" i="117"/>
  <c r="R642" i="117"/>
  <c r="Q400" i="117"/>
  <c r="L500" i="117"/>
  <c r="I120" i="117"/>
  <c r="F372" i="117"/>
  <c r="Q686" i="117"/>
  <c r="O611" i="117"/>
  <c r="G611" i="117"/>
  <c r="K296" i="117"/>
  <c r="P109" i="117"/>
  <c r="I469" i="117"/>
  <c r="F688" i="117"/>
  <c r="G655" i="117"/>
  <c r="J411" i="117"/>
  <c r="M591" i="117"/>
  <c r="P484" i="117"/>
  <c r="H615" i="117"/>
  <c r="M236" i="117"/>
  <c r="K275" i="117"/>
  <c r="K569" i="117"/>
  <c r="G297" i="117"/>
  <c r="F297" i="117"/>
  <c r="G624" i="117"/>
  <c r="K621" i="117"/>
  <c r="J621" i="117"/>
  <c r="J284" i="117"/>
  <c r="Q123" i="117"/>
  <c r="F420" i="117"/>
  <c r="J394" i="117"/>
  <c r="F405" i="117"/>
  <c r="P151" i="117"/>
  <c r="H214" i="117"/>
  <c r="H600" i="117"/>
  <c r="H460" i="117"/>
  <c r="G387" i="117"/>
  <c r="K361" i="117"/>
  <c r="H413" i="117"/>
  <c r="L98" i="117"/>
  <c r="G581" i="117"/>
  <c r="P154" i="117"/>
  <c r="L108" i="117"/>
  <c r="R570" i="117"/>
  <c r="L681" i="117"/>
  <c r="J681" i="117"/>
  <c r="O270" i="117"/>
  <c r="R683" i="117"/>
  <c r="N693" i="117"/>
  <c r="P161" i="117"/>
  <c r="L161" i="117"/>
  <c r="M546" i="117"/>
  <c r="L694" i="117"/>
  <c r="H528" i="117"/>
  <c r="K691" i="117"/>
  <c r="P344" i="117"/>
  <c r="P288" i="117"/>
  <c r="K288" i="117"/>
  <c r="Q471" i="117"/>
  <c r="Q260" i="117"/>
  <c r="J260" i="117"/>
  <c r="I287" i="117"/>
  <c r="F642" i="117"/>
  <c r="M400" i="117"/>
  <c r="P500" i="117"/>
  <c r="H120" i="117"/>
  <c r="N372" i="117"/>
  <c r="L686" i="117"/>
  <c r="Q611" i="117"/>
  <c r="G296" i="117"/>
  <c r="F109" i="117"/>
  <c r="H469" i="117"/>
  <c r="H688" i="117"/>
  <c r="H655" i="117"/>
  <c r="G411" i="117"/>
  <c r="R591" i="117"/>
  <c r="R484" i="117"/>
  <c r="O615" i="117"/>
  <c r="H236" i="117"/>
  <c r="F275" i="117"/>
  <c r="J569" i="117"/>
  <c r="L297" i="117"/>
  <c r="P624" i="117"/>
  <c r="P621" i="117"/>
  <c r="Q284" i="117"/>
  <c r="K284" i="117"/>
  <c r="I123" i="117"/>
  <c r="O123" i="117"/>
  <c r="L420" i="117"/>
  <c r="Q394" i="117"/>
  <c r="K405" i="117"/>
  <c r="J151" i="117"/>
  <c r="K214" i="117"/>
  <c r="P600" i="117"/>
  <c r="K153" i="117"/>
  <c r="M451" i="117"/>
  <c r="N451" i="117"/>
  <c r="N153" i="117"/>
  <c r="P460" i="117"/>
  <c r="F387" i="117"/>
  <c r="I387" i="117"/>
  <c r="F361" i="117"/>
  <c r="O413" i="117"/>
  <c r="I581" i="117"/>
  <c r="J154" i="117"/>
  <c r="J108" i="117"/>
  <c r="F570" i="117"/>
  <c r="N681" i="117"/>
  <c r="M270" i="117"/>
  <c r="F683" i="117"/>
  <c r="O693" i="117"/>
  <c r="M161" i="117"/>
  <c r="K546" i="117"/>
  <c r="I694" i="117"/>
  <c r="F528" i="117"/>
  <c r="H691" i="117"/>
  <c r="J344" i="117"/>
  <c r="I344" i="117"/>
  <c r="I288" i="117"/>
  <c r="P471" i="117"/>
  <c r="K260" i="117"/>
  <c r="J287" i="117"/>
  <c r="G642" i="117"/>
  <c r="G400" i="117"/>
  <c r="O500" i="117"/>
  <c r="F120" i="117"/>
  <c r="J372" i="117"/>
  <c r="P686" i="117"/>
  <c r="K611" i="117"/>
  <c r="O296" i="117"/>
  <c r="L109" i="117"/>
  <c r="N469" i="117"/>
  <c r="J688" i="117"/>
  <c r="Q655" i="117"/>
  <c r="O411" i="117"/>
  <c r="K411" i="117"/>
  <c r="L591" i="117"/>
  <c r="O484" i="117"/>
  <c r="R615" i="117"/>
  <c r="G236" i="117"/>
  <c r="I275" i="117"/>
  <c r="O569" i="117"/>
  <c r="N297" i="117"/>
  <c r="K624" i="117"/>
  <c r="L621" i="117"/>
  <c r="G284" i="117"/>
  <c r="N123" i="117"/>
  <c r="N420" i="117"/>
  <c r="I394" i="117"/>
  <c r="J405" i="117"/>
  <c r="Q151" i="117"/>
  <c r="O151" i="117"/>
  <c r="R214" i="117"/>
  <c r="N600" i="117"/>
  <c r="F451" i="117"/>
  <c r="J451" i="117"/>
  <c r="R153" i="117"/>
  <c r="N460" i="117"/>
  <c r="J387" i="117"/>
  <c r="N361" i="117"/>
  <c r="Q413" i="117"/>
  <c r="O581" i="117"/>
  <c r="I154" i="117"/>
  <c r="M108" i="117"/>
  <c r="K570" i="117"/>
  <c r="R681" i="117"/>
  <c r="Q270" i="117"/>
  <c r="P683" i="117"/>
  <c r="Q693" i="117"/>
  <c r="Q161" i="117"/>
  <c r="P546" i="117"/>
  <c r="M694" i="117"/>
  <c r="R528" i="117"/>
  <c r="F691" i="117"/>
  <c r="R344" i="117"/>
  <c r="J53" i="117"/>
  <c r="N288" i="117"/>
  <c r="N471" i="117"/>
  <c r="K526" i="117"/>
  <c r="I260" i="117"/>
  <c r="F287" i="117"/>
  <c r="P642" i="117"/>
  <c r="K400" i="117"/>
  <c r="K500" i="117"/>
  <c r="R120" i="117"/>
  <c r="K372" i="117"/>
  <c r="H686" i="117"/>
  <c r="J611" i="117"/>
  <c r="R296" i="117"/>
  <c r="R109" i="117"/>
  <c r="Q469" i="117"/>
  <c r="N688" i="117"/>
  <c r="L655" i="117"/>
  <c r="P411" i="117"/>
  <c r="G591" i="117"/>
  <c r="M484" i="117"/>
  <c r="K615" i="117"/>
  <c r="R236" i="117"/>
  <c r="G275" i="117"/>
  <c r="L569" i="117"/>
  <c r="I297" i="117"/>
  <c r="L624" i="117"/>
  <c r="H621" i="117"/>
  <c r="H284" i="117"/>
  <c r="K123" i="117"/>
  <c r="R420" i="117"/>
  <c r="O394" i="117"/>
  <c r="H405" i="117"/>
  <c r="M151" i="117"/>
  <c r="F214" i="117"/>
  <c r="G214" i="117"/>
  <c r="J600" i="117"/>
  <c r="F460" i="117"/>
  <c r="L387" i="117"/>
  <c r="H361" i="117"/>
  <c r="F413" i="117"/>
  <c r="R581" i="117"/>
  <c r="L154" i="117"/>
  <c r="K108" i="117"/>
  <c r="H570" i="117"/>
  <c r="K681" i="117"/>
  <c r="N270" i="117"/>
  <c r="J683" i="117"/>
  <c r="H693" i="117"/>
  <c r="K161" i="117"/>
  <c r="N546" i="117"/>
  <c r="P694" i="117"/>
  <c r="M528" i="117"/>
  <c r="Q691" i="117"/>
  <c r="H344" i="117"/>
  <c r="L53" i="117"/>
  <c r="O288" i="117"/>
  <c r="R471" i="117"/>
  <c r="N260" i="117"/>
  <c r="K287" i="117"/>
  <c r="Q642" i="117"/>
  <c r="H400" i="117"/>
  <c r="O400" i="117"/>
  <c r="Q500" i="117"/>
  <c r="G120" i="117"/>
  <c r="O372" i="117"/>
  <c r="I686" i="117"/>
  <c r="M611" i="117"/>
  <c r="Q296" i="117"/>
  <c r="N296" i="117"/>
  <c r="J109" i="117"/>
  <c r="J469" i="117"/>
  <c r="I688" i="117"/>
  <c r="M655" i="117"/>
  <c r="R411" i="117"/>
  <c r="I591" i="117"/>
  <c r="Q591" i="117"/>
  <c r="Q484" i="117"/>
  <c r="L615" i="117"/>
  <c r="F236" i="117"/>
  <c r="J275" i="117"/>
  <c r="F569" i="117"/>
  <c r="O297" i="117"/>
  <c r="M624" i="117"/>
  <c r="N621" i="117"/>
  <c r="R284" i="117"/>
  <c r="H123" i="117"/>
  <c r="H420" i="117"/>
  <c r="G394" i="117"/>
  <c r="L405" i="117"/>
  <c r="N151" i="117"/>
  <c r="I214" i="117"/>
  <c r="Q600" i="117"/>
  <c r="G451" i="117"/>
  <c r="R460" i="117"/>
  <c r="P387" i="117"/>
  <c r="J361" i="117"/>
  <c r="I413" i="117"/>
  <c r="Q581" i="117"/>
  <c r="P581" i="117"/>
  <c r="O154" i="117"/>
  <c r="Q108" i="117"/>
  <c r="O108" i="117"/>
  <c r="Q570" i="117"/>
  <c r="I681" i="117"/>
  <c r="G270" i="117"/>
  <c r="H270" i="117"/>
  <c r="K683" i="117"/>
  <c r="L693" i="117"/>
  <c r="O161" i="117"/>
  <c r="H670" i="117"/>
  <c r="R546" i="117"/>
  <c r="K694" i="117"/>
  <c r="K528" i="117"/>
  <c r="P691" i="117"/>
  <c r="O344" i="117"/>
  <c r="I53" i="117"/>
  <c r="Q288" i="117"/>
  <c r="G471" i="117"/>
  <c r="O260" i="117"/>
  <c r="O287" i="117"/>
  <c r="H642" i="117"/>
  <c r="F400" i="117"/>
  <c r="I500" i="117"/>
  <c r="J500" i="117"/>
  <c r="P120" i="117"/>
  <c r="H372" i="117"/>
  <c r="F686" i="117"/>
  <c r="N611" i="117"/>
  <c r="L296" i="117"/>
  <c r="M109" i="117"/>
  <c r="K469" i="117"/>
  <c r="M688" i="117"/>
  <c r="I655" i="117"/>
  <c r="R655" i="117"/>
  <c r="M411" i="117"/>
  <c r="K591" i="117"/>
  <c r="J484" i="117"/>
  <c r="Q615" i="117"/>
  <c r="P236" i="117"/>
  <c r="O275" i="117"/>
  <c r="Q569" i="117"/>
  <c r="Q297" i="117"/>
  <c r="F624" i="117"/>
  <c r="Q621" i="117"/>
  <c r="F284" i="117"/>
  <c r="G123" i="117"/>
  <c r="O420" i="117"/>
  <c r="M394" i="117"/>
  <c r="F394" i="117"/>
  <c r="O405" i="117"/>
  <c r="H151" i="117"/>
  <c r="J214" i="117"/>
  <c r="O600" i="117"/>
  <c r="Q460" i="117"/>
  <c r="N387" i="117"/>
  <c r="P361" i="117"/>
  <c r="I361" i="117"/>
  <c r="G413" i="117"/>
  <c r="J581" i="117"/>
  <c r="Q154" i="117"/>
  <c r="F108" i="117"/>
  <c r="J570" i="117"/>
  <c r="G681" i="117"/>
  <c r="R270" i="117"/>
  <c r="Q683" i="117"/>
  <c r="N683" i="117"/>
  <c r="R693" i="117"/>
  <c r="N161" i="117"/>
  <c r="L546" i="117"/>
  <c r="G546" i="117"/>
  <c r="H694" i="117"/>
  <c r="P528" i="117"/>
  <c r="L691" i="117"/>
  <c r="G344" i="117"/>
  <c r="G53" i="117"/>
  <c r="J288" i="117"/>
  <c r="I471" i="117"/>
  <c r="M260" i="117"/>
  <c r="R287" i="117"/>
  <c r="M642" i="117"/>
  <c r="J400" i="117"/>
  <c r="F500" i="117"/>
  <c r="J120" i="117"/>
  <c r="L372" i="117"/>
  <c r="M686" i="117"/>
  <c r="F611" i="117"/>
  <c r="F296" i="117"/>
  <c r="Q109" i="117"/>
  <c r="F469" i="117"/>
  <c r="K688" i="117"/>
  <c r="F655" i="117"/>
  <c r="Q411" i="117"/>
  <c r="H591" i="117"/>
  <c r="L484" i="117"/>
  <c r="P615" i="117"/>
  <c r="J236" i="117"/>
  <c r="M275" i="117"/>
  <c r="R569" i="117"/>
  <c r="H297" i="117"/>
  <c r="O624" i="117"/>
  <c r="O621" i="117"/>
  <c r="P284" i="117"/>
  <c r="R123" i="117"/>
  <c r="P420" i="117"/>
  <c r="H394" i="117"/>
  <c r="I405" i="117"/>
  <c r="R151" i="117"/>
  <c r="P214" i="117"/>
  <c r="L600" i="117"/>
  <c r="F153" i="117"/>
  <c r="K451" i="117"/>
  <c r="O451" i="117"/>
  <c r="P153" i="117"/>
  <c r="O460" i="117"/>
  <c r="K387" i="117"/>
  <c r="O361" i="117"/>
  <c r="M413" i="117"/>
  <c r="N581" i="117"/>
  <c r="N154" i="117"/>
  <c r="I108" i="117"/>
  <c r="M570" i="117"/>
  <c r="O570" i="117"/>
  <c r="F681" i="117"/>
  <c r="F270" i="117"/>
  <c r="M683" i="117"/>
  <c r="G693" i="117"/>
  <c r="H161" i="117"/>
  <c r="H546" i="117"/>
  <c r="O694" i="117"/>
  <c r="Q694" i="117"/>
  <c r="L528" i="117"/>
  <c r="G528" i="117"/>
  <c r="N691" i="117"/>
  <c r="M344" i="117"/>
  <c r="L288" i="117"/>
  <c r="F471" i="117"/>
  <c r="H260" i="117"/>
  <c r="H287" i="117"/>
  <c r="Q287" i="117"/>
  <c r="N642" i="117"/>
  <c r="P400" i="117"/>
  <c r="H500" i="117"/>
  <c r="L120" i="117"/>
  <c r="P372" i="117"/>
  <c r="I372" i="117"/>
  <c r="K686" i="117"/>
  <c r="R611" i="117"/>
  <c r="M296" i="117"/>
  <c r="O109" i="117"/>
  <c r="R469" i="117"/>
  <c r="L688" i="117"/>
  <c r="N655" i="117"/>
  <c r="N411" i="117"/>
  <c r="J591" i="117"/>
  <c r="G46" i="117"/>
  <c r="G484" i="117"/>
  <c r="N484" i="117"/>
  <c r="N615" i="117"/>
  <c r="N236" i="117"/>
  <c r="N275" i="117"/>
  <c r="H275" i="117"/>
  <c r="N569" i="117"/>
  <c r="J297" i="117"/>
  <c r="J624" i="117"/>
  <c r="R621" i="117"/>
  <c r="M284" i="117"/>
  <c r="F123" i="117"/>
  <c r="M420" i="117"/>
  <c r="R394" i="117"/>
  <c r="P405" i="117"/>
  <c r="G151" i="117"/>
  <c r="L214" i="117"/>
  <c r="I600" i="117"/>
  <c r="I153" i="117"/>
  <c r="P451" i="117"/>
  <c r="O153" i="117"/>
  <c r="G460" i="117"/>
  <c r="O387" i="117"/>
  <c r="R361" i="117"/>
  <c r="K413" i="117"/>
  <c r="P413" i="117"/>
  <c r="K581" i="117"/>
  <c r="M154" i="117"/>
  <c r="F98" i="117"/>
  <c r="R98" i="117" s="1"/>
  <c r="R108" i="117"/>
  <c r="L570" i="117"/>
  <c r="P681" i="117"/>
  <c r="L270" i="117"/>
  <c r="H683" i="117"/>
  <c r="K693" i="117"/>
  <c r="F693" i="117"/>
  <c r="G161" i="117"/>
  <c r="O546" i="117"/>
  <c r="R694" i="117"/>
  <c r="O528" i="117"/>
  <c r="G691" i="117"/>
  <c r="J691" i="117"/>
  <c r="L344" i="117"/>
  <c r="H288" i="117"/>
  <c r="M471" i="117"/>
  <c r="J471" i="117"/>
  <c r="G260" i="117"/>
  <c r="L287" i="117"/>
  <c r="K642" i="117"/>
  <c r="J642" i="117"/>
  <c r="R400" i="117"/>
  <c r="R500" i="117"/>
  <c r="O120" i="117"/>
  <c r="M120" i="117"/>
  <c r="Q372" i="117"/>
  <c r="R686" i="117"/>
  <c r="P611" i="117"/>
  <c r="P296" i="117"/>
  <c r="N109" i="117"/>
  <c r="I109" i="117"/>
  <c r="G469" i="117"/>
  <c r="P688" i="117"/>
  <c r="K655" i="117"/>
  <c r="F411" i="117"/>
  <c r="N591" i="117"/>
  <c r="P46" i="117"/>
  <c r="H484" i="117"/>
  <c r="J615" i="117"/>
  <c r="L236" i="117"/>
  <c r="L275" i="117"/>
  <c r="G569" i="117"/>
  <c r="R297" i="117"/>
  <c r="H624" i="117"/>
  <c r="N624" i="117"/>
  <c r="F621" i="117"/>
  <c r="I284" i="117"/>
  <c r="P123" i="117"/>
  <c r="J420" i="117"/>
  <c r="Q420" i="117"/>
  <c r="L394" i="117"/>
  <c r="R405" i="117"/>
  <c r="F151" i="117"/>
  <c r="Q214" i="117"/>
  <c r="G600" i="117"/>
  <c r="L451" i="117"/>
  <c r="J153" i="117"/>
  <c r="Q688" i="117"/>
  <c r="K236" i="117"/>
  <c r="P37" i="117"/>
  <c r="P678" i="117"/>
  <c r="O107" i="117"/>
  <c r="R345" i="117"/>
  <c r="K294" i="117"/>
  <c r="I48" i="117"/>
  <c r="L594" i="117"/>
  <c r="L428" i="117"/>
  <c r="Q335" i="117"/>
  <c r="Q601" i="117"/>
  <c r="M682" i="117"/>
  <c r="M183" i="117"/>
  <c r="R247" i="117"/>
  <c r="J306" i="117"/>
  <c r="N696" i="117"/>
  <c r="I93" i="117"/>
  <c r="I700" i="117"/>
  <c r="F608" i="117"/>
  <c r="I404" i="117"/>
  <c r="R278" i="117"/>
  <c r="J390" i="117"/>
  <c r="N155" i="117"/>
  <c r="R160" i="117"/>
  <c r="J673" i="117"/>
  <c r="J158" i="117"/>
  <c r="N227" i="117"/>
  <c r="M268" i="117"/>
  <c r="J206" i="117"/>
  <c r="J613" i="117"/>
  <c r="Q159" i="117"/>
  <c r="K276" i="117"/>
  <c r="F577" i="117"/>
  <c r="P658" i="117"/>
  <c r="P212" i="117"/>
  <c r="R663" i="117"/>
  <c r="P480" i="117"/>
  <c r="M575" i="117"/>
  <c r="H672" i="117"/>
  <c r="J362" i="117"/>
  <c r="H362" i="117"/>
  <c r="R478" i="117"/>
  <c r="J432" i="117"/>
  <c r="N338" i="117"/>
  <c r="P338" i="117"/>
  <c r="I114" i="117"/>
  <c r="F301" i="117"/>
  <c r="K190" i="117"/>
  <c r="P231" i="117"/>
  <c r="R231" i="117"/>
  <c r="Q363" i="117"/>
  <c r="F225" i="117"/>
  <c r="I354" i="117"/>
  <c r="F299" i="117"/>
  <c r="J664" i="117"/>
  <c r="L360" i="117"/>
  <c r="M442" i="117"/>
  <c r="K342" i="117"/>
  <c r="M192" i="117"/>
  <c r="I158" i="117"/>
  <c r="H227" i="117"/>
  <c r="P206" i="117"/>
  <c r="O613" i="117"/>
  <c r="M159" i="117"/>
  <c r="G276" i="117"/>
  <c r="R276" i="117"/>
  <c r="G577" i="117"/>
  <c r="K658" i="117"/>
  <c r="Q212" i="117"/>
  <c r="K663" i="117"/>
  <c r="K480" i="117"/>
  <c r="F575" i="117"/>
  <c r="O575" i="117"/>
  <c r="G362" i="117"/>
  <c r="M478" i="117"/>
  <c r="N432" i="117"/>
  <c r="L338" i="117"/>
  <c r="N114" i="117"/>
  <c r="R301" i="117"/>
  <c r="N301" i="117"/>
  <c r="L190" i="117"/>
  <c r="K231" i="117"/>
  <c r="K363" i="117"/>
  <c r="G225" i="117"/>
  <c r="G354" i="117"/>
  <c r="O664" i="117"/>
  <c r="L664" i="117"/>
  <c r="O360" i="117"/>
  <c r="P442" i="117"/>
  <c r="L442" i="117"/>
  <c r="R342" i="117"/>
  <c r="H192" i="117"/>
  <c r="O158" i="117"/>
  <c r="L8" i="117"/>
  <c r="F227" i="117"/>
  <c r="O280" i="117"/>
  <c r="Q206" i="117"/>
  <c r="H613" i="117"/>
  <c r="L159" i="117"/>
  <c r="Q276" i="117"/>
  <c r="J577" i="117"/>
  <c r="N318" i="117"/>
  <c r="O658" i="117"/>
  <c r="N212" i="117"/>
  <c r="G663" i="117"/>
  <c r="M480" i="117"/>
  <c r="P575" i="117"/>
  <c r="P362" i="117"/>
  <c r="Q478" i="117"/>
  <c r="J478" i="117"/>
  <c r="Q432" i="117"/>
  <c r="F338" i="117"/>
  <c r="G114" i="117"/>
  <c r="O301" i="117"/>
  <c r="R254" i="117"/>
  <c r="H190" i="117"/>
  <c r="N231" i="117"/>
  <c r="I363" i="117"/>
  <c r="K225" i="117"/>
  <c r="K354" i="117"/>
  <c r="H664" i="117"/>
  <c r="R360" i="117"/>
  <c r="Q442" i="117"/>
  <c r="N342" i="117"/>
  <c r="F192" i="117"/>
  <c r="M158" i="117"/>
  <c r="J8" i="117"/>
  <c r="I227" i="117"/>
  <c r="K206" i="117"/>
  <c r="O206" i="117"/>
  <c r="P613" i="117"/>
  <c r="O159" i="117"/>
  <c r="I276" i="117"/>
  <c r="I577" i="117"/>
  <c r="I658" i="117"/>
  <c r="H212" i="117"/>
  <c r="M663" i="117"/>
  <c r="L480" i="117"/>
  <c r="H575" i="117"/>
  <c r="Q362" i="117"/>
  <c r="K478" i="117"/>
  <c r="G432" i="117"/>
  <c r="O338" i="117"/>
  <c r="P114" i="117"/>
  <c r="M301" i="117"/>
  <c r="R190" i="117"/>
  <c r="M231" i="117"/>
  <c r="R363" i="117"/>
  <c r="G363" i="117"/>
  <c r="J225" i="117"/>
  <c r="L654" i="117"/>
  <c r="P354" i="117"/>
  <c r="G664" i="117"/>
  <c r="G360" i="117"/>
  <c r="F442" i="117"/>
  <c r="I342" i="117"/>
  <c r="R192" i="117"/>
  <c r="H158" i="117"/>
  <c r="I8" i="117"/>
  <c r="J227" i="117"/>
  <c r="N206" i="117"/>
  <c r="F613" i="117"/>
  <c r="I159" i="117"/>
  <c r="L276" i="117"/>
  <c r="R577" i="117"/>
  <c r="H577" i="117"/>
  <c r="F658" i="117"/>
  <c r="M212" i="117"/>
  <c r="P663" i="117"/>
  <c r="I480" i="117"/>
  <c r="Q575" i="117"/>
  <c r="F362" i="117"/>
  <c r="I478" i="117"/>
  <c r="H432" i="117"/>
  <c r="K338" i="117"/>
  <c r="L114" i="117"/>
  <c r="I301" i="117"/>
  <c r="J190" i="117"/>
  <c r="G190" i="117"/>
  <c r="H231" i="117"/>
  <c r="F363" i="117"/>
  <c r="L225" i="117"/>
  <c r="L232" i="117"/>
  <c r="N354" i="117"/>
  <c r="P664" i="117"/>
  <c r="P360" i="117"/>
  <c r="G442" i="117"/>
  <c r="J342" i="117"/>
  <c r="P192" i="117"/>
  <c r="P77" i="117"/>
  <c r="N158" i="117"/>
  <c r="P8" i="117"/>
  <c r="P227" i="117"/>
  <c r="H206" i="117"/>
  <c r="N117" i="117"/>
  <c r="N613" i="117"/>
  <c r="G159" i="117"/>
  <c r="M276" i="117"/>
  <c r="N577" i="117"/>
  <c r="Q658" i="117"/>
  <c r="H658" i="117"/>
  <c r="G212" i="117"/>
  <c r="O663" i="117"/>
  <c r="H480" i="117"/>
  <c r="J575" i="117"/>
  <c r="O362" i="117"/>
  <c r="L478" i="117"/>
  <c r="G22" i="117"/>
  <c r="F23" i="117" s="1"/>
  <c r="H23" i="117" s="1"/>
  <c r="R432" i="117"/>
  <c r="R338" i="117"/>
  <c r="J114" i="117"/>
  <c r="L301" i="117"/>
  <c r="I190" i="117"/>
  <c r="L231" i="117"/>
  <c r="P363" i="117"/>
  <c r="P225" i="117"/>
  <c r="F39" i="117"/>
  <c r="R39" i="117" s="1"/>
  <c r="Q652" i="117"/>
  <c r="Q354" i="117"/>
  <c r="I664" i="117"/>
  <c r="M360" i="117"/>
  <c r="I442" i="117"/>
  <c r="H342" i="117"/>
  <c r="L192" i="117"/>
  <c r="J77" i="117"/>
  <c r="G158" i="117"/>
  <c r="K227" i="117"/>
  <c r="M206" i="117"/>
  <c r="L613" i="117"/>
  <c r="N159" i="117"/>
  <c r="R159" i="117"/>
  <c r="H276" i="117"/>
  <c r="M577" i="117"/>
  <c r="J658" i="117"/>
  <c r="R212" i="117"/>
  <c r="N663" i="117"/>
  <c r="Q480" i="117"/>
  <c r="L575" i="117"/>
  <c r="N362" i="117"/>
  <c r="F478" i="117"/>
  <c r="P355" i="117"/>
  <c r="F432" i="117"/>
  <c r="H338" i="117"/>
  <c r="K114" i="117"/>
  <c r="Q301" i="117"/>
  <c r="O190" i="117"/>
  <c r="I39" i="117"/>
  <c r="F231" i="117"/>
  <c r="J363" i="117"/>
  <c r="M225" i="117"/>
  <c r="M354" i="117"/>
  <c r="K450" i="117"/>
  <c r="R664" i="117"/>
  <c r="K360" i="117"/>
  <c r="J360" i="117"/>
  <c r="R442" i="117"/>
  <c r="O342" i="117"/>
  <c r="Q192" i="117"/>
  <c r="J192" i="117"/>
  <c r="I77" i="117"/>
  <c r="R158" i="117"/>
  <c r="J358" i="117"/>
  <c r="L227" i="117"/>
  <c r="R206" i="117"/>
  <c r="G558" i="117"/>
  <c r="G613" i="117"/>
  <c r="H159" i="117"/>
  <c r="P276" i="117"/>
  <c r="K577" i="117"/>
  <c r="L658" i="117"/>
  <c r="J212" i="117"/>
  <c r="F212" i="117"/>
  <c r="F663" i="117"/>
  <c r="O480" i="117"/>
  <c r="I575" i="117"/>
  <c r="R531" i="117"/>
  <c r="L362" i="117"/>
  <c r="G478" i="117"/>
  <c r="M295" i="117"/>
  <c r="P432" i="117"/>
  <c r="Q338" i="117"/>
  <c r="M114" i="117"/>
  <c r="P301" i="117"/>
  <c r="M190" i="117"/>
  <c r="G39" i="117"/>
  <c r="F40" i="117" s="1"/>
  <c r="R40" i="117" s="1"/>
  <c r="I231" i="117"/>
  <c r="N363" i="117"/>
  <c r="R196" i="117"/>
  <c r="Q225" i="117"/>
  <c r="R354" i="117"/>
  <c r="H450" i="117"/>
  <c r="N664" i="117"/>
  <c r="Q360" i="117"/>
  <c r="K442" i="117"/>
  <c r="F342" i="117"/>
  <c r="I192" i="117"/>
  <c r="L77" i="117"/>
  <c r="K158" i="117"/>
  <c r="Q227" i="117"/>
  <c r="G206" i="117"/>
  <c r="I613" i="117"/>
  <c r="K159" i="117"/>
  <c r="J276" i="117"/>
  <c r="O577" i="117"/>
  <c r="R658" i="117"/>
  <c r="L212" i="117"/>
  <c r="Q663" i="117"/>
  <c r="J480" i="117"/>
  <c r="K575" i="117"/>
  <c r="I362" i="117"/>
  <c r="O478" i="117"/>
  <c r="M432" i="117"/>
  <c r="J338" i="117"/>
  <c r="O114" i="117"/>
  <c r="K301" i="117"/>
  <c r="P52" i="117"/>
  <c r="N190" i="117"/>
  <c r="P39" i="117"/>
  <c r="J231" i="117"/>
  <c r="O363" i="117"/>
  <c r="H225" i="117"/>
  <c r="H354" i="117"/>
  <c r="Q664" i="117"/>
  <c r="H360" i="117"/>
  <c r="J442" i="117"/>
  <c r="Q342" i="117"/>
  <c r="O192" i="117"/>
  <c r="F158" i="117"/>
  <c r="O215" i="117"/>
  <c r="O227" i="117"/>
  <c r="F206" i="117"/>
  <c r="K613" i="117"/>
  <c r="P159" i="117"/>
  <c r="F276" i="117"/>
  <c r="L577" i="117"/>
  <c r="Q343" i="117"/>
  <c r="N658" i="117"/>
  <c r="I212" i="117"/>
  <c r="H663" i="117"/>
  <c r="J663" i="117"/>
  <c r="N480" i="117"/>
  <c r="G575" i="117"/>
  <c r="M362" i="117"/>
  <c r="H478" i="117"/>
  <c r="O432" i="117"/>
  <c r="M338" i="117"/>
  <c r="F114" i="117"/>
  <c r="J301" i="117"/>
  <c r="P190" i="117"/>
  <c r="J39" i="117"/>
  <c r="Q231" i="117"/>
  <c r="L363" i="117"/>
  <c r="O225" i="117"/>
  <c r="N225" i="117"/>
  <c r="L354" i="117"/>
  <c r="O354" i="117"/>
  <c r="M664" i="117"/>
  <c r="I360" i="117"/>
  <c r="O442" i="117"/>
  <c r="L342" i="117"/>
  <c r="K192" i="117"/>
  <c r="L657" i="117"/>
  <c r="I324" i="117"/>
  <c r="K432" i="117"/>
  <c r="Q114" i="117"/>
  <c r="P342" i="117"/>
  <c r="R294" i="117"/>
  <c r="N601" i="117"/>
  <c r="I306" i="117"/>
  <c r="O594" i="117"/>
  <c r="O696" i="117"/>
  <c r="P670" i="117"/>
  <c r="K428" i="117"/>
  <c r="Q526" i="117"/>
  <c r="F278" i="117"/>
  <c r="P390" i="117"/>
  <c r="O335" i="117"/>
  <c r="H682" i="117"/>
  <c r="F160" i="117"/>
  <c r="M155" i="117"/>
  <c r="F107" i="117"/>
  <c r="Q700" i="117"/>
  <c r="Q404" i="117"/>
  <c r="L37" i="117"/>
  <c r="F345" i="117"/>
  <c r="J608" i="117"/>
  <c r="Q183" i="117"/>
  <c r="L678" i="117"/>
  <c r="Q673" i="117"/>
  <c r="J247" i="117"/>
  <c r="L247" i="117"/>
  <c r="P48" i="117"/>
  <c r="J294" i="117"/>
  <c r="M601" i="117"/>
  <c r="M306" i="117"/>
  <c r="N594" i="117"/>
  <c r="J696" i="117"/>
  <c r="Q696" i="117"/>
  <c r="J670" i="117"/>
  <c r="J428" i="117"/>
  <c r="H526" i="117"/>
  <c r="Q278" i="117"/>
  <c r="O390" i="117"/>
  <c r="G335" i="117"/>
  <c r="L335" i="117"/>
  <c r="F682" i="117"/>
  <c r="L56" i="117"/>
  <c r="J160" i="117"/>
  <c r="H155" i="117"/>
  <c r="K107" i="117"/>
  <c r="H700" i="117"/>
  <c r="N404" i="117"/>
  <c r="P404" i="117"/>
  <c r="J345" i="117"/>
  <c r="G345" i="117"/>
  <c r="I608" i="117"/>
  <c r="N183" i="117"/>
  <c r="F90" i="117"/>
  <c r="R90" i="117" s="1"/>
  <c r="H678" i="117"/>
  <c r="P673" i="117"/>
  <c r="Q247" i="117"/>
  <c r="L48" i="117"/>
  <c r="P696" i="117"/>
  <c r="L670" i="117"/>
  <c r="F428" i="117"/>
  <c r="M526" i="117"/>
  <c r="I278" i="117"/>
  <c r="N390" i="117"/>
  <c r="M335" i="117"/>
  <c r="Q682" i="117"/>
  <c r="I56" i="117"/>
  <c r="P160" i="117"/>
  <c r="K155" i="117"/>
  <c r="I107" i="117"/>
  <c r="N700" i="117"/>
  <c r="G404" i="117"/>
  <c r="I345" i="117"/>
  <c r="G608" i="117"/>
  <c r="K183" i="117"/>
  <c r="L90" i="117"/>
  <c r="O678" i="117"/>
  <c r="G673" i="117"/>
  <c r="F247" i="117"/>
  <c r="J48" i="117"/>
  <c r="I601" i="117"/>
  <c r="K696" i="117"/>
  <c r="R670" i="117"/>
  <c r="N428" i="117"/>
  <c r="N526" i="117"/>
  <c r="L278" i="117"/>
  <c r="H390" i="117"/>
  <c r="R335" i="117"/>
  <c r="N682" i="117"/>
  <c r="K160" i="117"/>
  <c r="G155" i="117"/>
  <c r="N107" i="117"/>
  <c r="M700" i="117"/>
  <c r="M404" i="117"/>
  <c r="N588" i="117"/>
  <c r="N345" i="117"/>
  <c r="N608" i="117"/>
  <c r="H183" i="117"/>
  <c r="M678" i="117"/>
  <c r="O673" i="117"/>
  <c r="P247" i="117"/>
  <c r="H428" i="117"/>
  <c r="G526" i="117"/>
  <c r="G278" i="117"/>
  <c r="H278" i="117"/>
  <c r="R390" i="117"/>
  <c r="J335" i="117"/>
  <c r="L682" i="117"/>
  <c r="L160" i="117"/>
  <c r="R155" i="117"/>
  <c r="R107" i="117"/>
  <c r="F69" i="117"/>
  <c r="R69" i="117" s="1"/>
  <c r="F700" i="117"/>
  <c r="H404" i="117"/>
  <c r="I588" i="117"/>
  <c r="Q345" i="117"/>
  <c r="O608" i="117"/>
  <c r="P183" i="117"/>
  <c r="R183" i="117"/>
  <c r="K678" i="117"/>
  <c r="M673" i="117"/>
  <c r="K673" i="117"/>
  <c r="I247" i="117"/>
  <c r="P294" i="117"/>
  <c r="N306" i="117"/>
  <c r="R601" i="117"/>
  <c r="O294" i="117"/>
  <c r="P306" i="117"/>
  <c r="Q594" i="117"/>
  <c r="M294" i="117"/>
  <c r="H601" i="117"/>
  <c r="G306" i="117"/>
  <c r="F594" i="117"/>
  <c r="I594" i="117"/>
  <c r="R696" i="117"/>
  <c r="N670" i="117"/>
  <c r="J15" i="117"/>
  <c r="R428" i="117"/>
  <c r="Q428" i="117"/>
  <c r="P526" i="117"/>
  <c r="M278" i="117"/>
  <c r="G390" i="117"/>
  <c r="H335" i="117"/>
  <c r="I69" i="117"/>
  <c r="J682" i="117"/>
  <c r="I160" i="117"/>
  <c r="L155" i="117"/>
  <c r="H107" i="117"/>
  <c r="K700" i="117"/>
  <c r="P700" i="117"/>
  <c r="J404" i="117"/>
  <c r="L345" i="117"/>
  <c r="H608" i="117"/>
  <c r="K608" i="117"/>
  <c r="G183" i="117"/>
  <c r="R678" i="117"/>
  <c r="J678" i="117"/>
  <c r="L673" i="117"/>
  <c r="O247" i="117"/>
  <c r="F601" i="117"/>
  <c r="J594" i="117"/>
  <c r="R306" i="117"/>
  <c r="O660" i="117"/>
  <c r="R594" i="117"/>
  <c r="G601" i="117"/>
  <c r="G696" i="117"/>
  <c r="I294" i="117"/>
  <c r="K601" i="117"/>
  <c r="H306" i="117"/>
  <c r="G594" i="117"/>
  <c r="F696" i="117"/>
  <c r="I670" i="117"/>
  <c r="L15" i="117"/>
  <c r="O428" i="117"/>
  <c r="O526" i="117"/>
  <c r="N278" i="117"/>
  <c r="M390" i="117"/>
  <c r="P335" i="117"/>
  <c r="G69" i="117"/>
  <c r="I682" i="117"/>
  <c r="Q160" i="117"/>
  <c r="J155" i="117"/>
  <c r="F155" i="117"/>
  <c r="G107" i="117"/>
  <c r="L700" i="117"/>
  <c r="L404" i="117"/>
  <c r="P345" i="117"/>
  <c r="R608" i="117"/>
  <c r="F183" i="117"/>
  <c r="Q678" i="117"/>
  <c r="N673" i="117"/>
  <c r="K247" i="117"/>
  <c r="F294" i="117"/>
  <c r="O306" i="117"/>
  <c r="F660" i="117"/>
  <c r="M670" i="117"/>
  <c r="N294" i="117"/>
  <c r="L294" i="117"/>
  <c r="O601" i="117"/>
  <c r="Q306" i="117"/>
  <c r="H594" i="117"/>
  <c r="M696" i="117"/>
  <c r="O670" i="117"/>
  <c r="G670" i="117"/>
  <c r="I15" i="117"/>
  <c r="M428" i="117"/>
  <c r="G93" i="117"/>
  <c r="J526" i="117"/>
  <c r="R526" i="117"/>
  <c r="K278" i="117"/>
  <c r="Q390" i="117"/>
  <c r="F390" i="117"/>
  <c r="K335" i="117"/>
  <c r="P69" i="117"/>
  <c r="K682" i="117"/>
  <c r="G682" i="117"/>
  <c r="M160" i="117"/>
  <c r="O160" i="117"/>
  <c r="I155" i="117"/>
  <c r="P107" i="117"/>
  <c r="F48" i="117"/>
  <c r="H48" i="117" s="1"/>
  <c r="J700" i="117"/>
  <c r="R404" i="117"/>
  <c r="H345" i="117"/>
  <c r="Q608" i="117"/>
  <c r="L183" i="117"/>
  <c r="G678" i="117"/>
  <c r="R673" i="117"/>
  <c r="N247" i="117"/>
  <c r="K594" i="117"/>
  <c r="L696" i="117"/>
  <c r="Q670" i="117"/>
  <c r="P15" i="117"/>
  <c r="I428" i="117"/>
  <c r="P93" i="117"/>
  <c r="L526" i="117"/>
  <c r="J278" i="117"/>
  <c r="I390" i="117"/>
  <c r="F335" i="117"/>
  <c r="J69" i="117"/>
  <c r="P682" i="117"/>
  <c r="H160" i="117"/>
  <c r="P155" i="117"/>
  <c r="L107" i="117"/>
  <c r="M320" i="117"/>
  <c r="R700" i="117"/>
  <c r="K404" i="117"/>
  <c r="J37" i="117"/>
  <c r="O345" i="117"/>
  <c r="M608" i="117"/>
  <c r="I183" i="117"/>
  <c r="I678" i="117"/>
  <c r="H673" i="117"/>
  <c r="M247" i="117"/>
  <c r="P428" i="117"/>
  <c r="J93" i="117"/>
  <c r="F526" i="117"/>
  <c r="O278" i="117"/>
  <c r="K399" i="117"/>
  <c r="L390" i="117"/>
  <c r="N335" i="117"/>
  <c r="R682" i="117"/>
  <c r="N160" i="117"/>
  <c r="Q155" i="117"/>
  <c r="J107" i="117"/>
  <c r="G700" i="117"/>
  <c r="O404" i="117"/>
  <c r="I37" i="117"/>
  <c r="K345" i="117"/>
  <c r="P608" i="117"/>
  <c r="J183" i="117"/>
  <c r="N678" i="117"/>
  <c r="F673" i="117"/>
  <c r="H247" i="117"/>
  <c r="H294" i="117"/>
  <c r="P601" i="117"/>
  <c r="L306" i="117"/>
  <c r="G294" i="117"/>
  <c r="J601" i="117"/>
  <c r="K306" i="117"/>
  <c r="P594" i="117"/>
  <c r="H696" i="117"/>
  <c r="K670" i="117"/>
  <c r="Q107" i="117"/>
  <c r="G379" i="117"/>
  <c r="G19" i="117"/>
  <c r="J539" i="117"/>
  <c r="H609" i="117"/>
  <c r="R424" i="117"/>
  <c r="Q477" i="117"/>
  <c r="I515" i="117"/>
  <c r="O143" i="117"/>
  <c r="M537" i="117"/>
  <c r="P414" i="117"/>
  <c r="O540" i="117"/>
  <c r="L368" i="117"/>
  <c r="F135" i="117"/>
  <c r="R465" i="117"/>
  <c r="H618" i="117"/>
  <c r="G618" i="117"/>
  <c r="M348" i="117"/>
  <c r="N671" i="117"/>
  <c r="G529" i="117"/>
  <c r="F176" i="117"/>
  <c r="J425" i="117"/>
  <c r="R602" i="117"/>
  <c r="O566" i="117"/>
  <c r="P593" i="117"/>
  <c r="L565" i="117"/>
  <c r="H378" i="117"/>
  <c r="I44" i="117"/>
  <c r="J241" i="117"/>
  <c r="K104" i="117"/>
  <c r="M379" i="117"/>
  <c r="P19" i="117"/>
  <c r="F539" i="117"/>
  <c r="N609" i="117"/>
  <c r="L424" i="117"/>
  <c r="O477" i="117"/>
  <c r="O515" i="117"/>
  <c r="M143" i="117"/>
  <c r="N143" i="117"/>
  <c r="K537" i="117"/>
  <c r="O537" i="117"/>
  <c r="I414" i="117"/>
  <c r="G540" i="117"/>
  <c r="K368" i="117"/>
  <c r="I135" i="117"/>
  <c r="L446" i="117"/>
  <c r="L465" i="117"/>
  <c r="P618" i="117"/>
  <c r="K671" i="117"/>
  <c r="J529" i="117"/>
  <c r="P176" i="117"/>
  <c r="H425" i="117"/>
  <c r="P425" i="117"/>
  <c r="P566" i="117"/>
  <c r="M593" i="117"/>
  <c r="P565" i="117"/>
  <c r="G378" i="117"/>
  <c r="G44" i="117"/>
  <c r="F45" i="117" s="1"/>
  <c r="R45" i="117" s="1"/>
  <c r="L241" i="117"/>
  <c r="O104" i="117"/>
  <c r="M104" i="117"/>
  <c r="H379" i="117"/>
  <c r="H477" i="117"/>
  <c r="J515" i="117"/>
  <c r="H143" i="117"/>
  <c r="J537" i="117"/>
  <c r="H414" i="117"/>
  <c r="F540" i="117"/>
  <c r="H368" i="117"/>
  <c r="P135" i="117"/>
  <c r="O465" i="117"/>
  <c r="Q618" i="117"/>
  <c r="N435" i="117"/>
  <c r="F671" i="117"/>
  <c r="P377" i="117"/>
  <c r="R529" i="117"/>
  <c r="L176" i="117"/>
  <c r="O425" i="117"/>
  <c r="I503" i="117"/>
  <c r="L566" i="117"/>
  <c r="Q593" i="117"/>
  <c r="K593" i="117"/>
  <c r="N565" i="117"/>
  <c r="N378" i="117"/>
  <c r="N241" i="117"/>
  <c r="Q104" i="117"/>
  <c r="R379" i="117"/>
  <c r="L104" i="117"/>
  <c r="M346" i="117"/>
  <c r="L19" i="117"/>
  <c r="Q539" i="117"/>
  <c r="F609" i="117"/>
  <c r="Q424" i="117"/>
  <c r="I477" i="117"/>
  <c r="H515" i="117"/>
  <c r="G143" i="117"/>
  <c r="F537" i="117"/>
  <c r="L414" i="117"/>
  <c r="L540" i="117"/>
  <c r="M540" i="117"/>
  <c r="Q368" i="117"/>
  <c r="J135" i="117"/>
  <c r="Q356" i="117"/>
  <c r="I465" i="117"/>
  <c r="J618" i="117"/>
  <c r="P671" i="117"/>
  <c r="G519" i="117"/>
  <c r="N529" i="117"/>
  <c r="H529" i="117"/>
  <c r="J176" i="117"/>
  <c r="L425" i="117"/>
  <c r="F503" i="117"/>
  <c r="R566" i="117"/>
  <c r="F593" i="117"/>
  <c r="J565" i="117"/>
  <c r="O378" i="117"/>
  <c r="O241" i="117"/>
  <c r="I104" i="117"/>
  <c r="K379" i="117"/>
  <c r="I379" i="117"/>
  <c r="N539" i="117"/>
  <c r="G424" i="117"/>
  <c r="I19" i="117"/>
  <c r="G539" i="117"/>
  <c r="L609" i="117"/>
  <c r="I424" i="117"/>
  <c r="N477" i="117"/>
  <c r="L515" i="117"/>
  <c r="R143" i="117"/>
  <c r="N537" i="117"/>
  <c r="M414" i="117"/>
  <c r="N540" i="117"/>
  <c r="O368" i="117"/>
  <c r="I368" i="117"/>
  <c r="Q135" i="117"/>
  <c r="Q283" i="117"/>
  <c r="J465" i="117"/>
  <c r="F44" i="117"/>
  <c r="K618" i="117"/>
  <c r="J671" i="117"/>
  <c r="M529" i="117"/>
  <c r="Q176" i="117"/>
  <c r="N425" i="117"/>
  <c r="K566" i="117"/>
  <c r="I112" i="117"/>
  <c r="L593" i="117"/>
  <c r="G565" i="117"/>
  <c r="H565" i="117"/>
  <c r="M378" i="117"/>
  <c r="R378" i="117"/>
  <c r="H241" i="117"/>
  <c r="R104" i="117"/>
  <c r="F379" i="117"/>
  <c r="N331" i="117"/>
  <c r="M539" i="117"/>
  <c r="K609" i="117"/>
  <c r="P424" i="117"/>
  <c r="P477" i="117"/>
  <c r="R515" i="117"/>
  <c r="K143" i="117"/>
  <c r="I537" i="117"/>
  <c r="K414" i="117"/>
  <c r="R540" i="117"/>
  <c r="M368" i="117"/>
  <c r="L135" i="117"/>
  <c r="N465" i="117"/>
  <c r="F618" i="117"/>
  <c r="Q671" i="117"/>
  <c r="F529" i="117"/>
  <c r="I176" i="117"/>
  <c r="M425" i="117"/>
  <c r="I566" i="117"/>
  <c r="J593" i="117"/>
  <c r="Q565" i="117"/>
  <c r="I378" i="117"/>
  <c r="F646" i="117"/>
  <c r="F553" i="117"/>
  <c r="Q241" i="117"/>
  <c r="N104" i="117"/>
  <c r="Q379" i="117"/>
  <c r="R539" i="117"/>
  <c r="O539" i="117"/>
  <c r="R609" i="117"/>
  <c r="H424" i="117"/>
  <c r="R585" i="117"/>
  <c r="K477" i="117"/>
  <c r="M477" i="117"/>
  <c r="P515" i="117"/>
  <c r="L143" i="117"/>
  <c r="H537" i="117"/>
  <c r="G414" i="117"/>
  <c r="Q540" i="117"/>
  <c r="F368" i="117"/>
  <c r="O135" i="117"/>
  <c r="M465" i="117"/>
  <c r="I618" i="117"/>
  <c r="O671" i="117"/>
  <c r="H285" i="117"/>
  <c r="I529" i="117"/>
  <c r="O176" i="117"/>
  <c r="F425" i="117"/>
  <c r="F566" i="117"/>
  <c r="R593" i="117"/>
  <c r="I565" i="117"/>
  <c r="L378" i="117"/>
  <c r="M245" i="117"/>
  <c r="K241" i="117"/>
  <c r="F104" i="117"/>
  <c r="N379" i="117"/>
  <c r="K539" i="117"/>
  <c r="I609" i="117"/>
  <c r="F424" i="117"/>
  <c r="L644" i="117"/>
  <c r="F477" i="117"/>
  <c r="G515" i="117"/>
  <c r="F143" i="117"/>
  <c r="K495" i="117"/>
  <c r="P537" i="117"/>
  <c r="N414" i="117"/>
  <c r="Q414" i="117"/>
  <c r="I540" i="117"/>
  <c r="J368" i="117"/>
  <c r="N135" i="117"/>
  <c r="F19" i="117"/>
  <c r="R19" i="117" s="1"/>
  <c r="Q465" i="117"/>
  <c r="N618" i="117"/>
  <c r="I671" i="117"/>
  <c r="L529" i="117"/>
  <c r="N176" i="117"/>
  <c r="I425" i="117"/>
  <c r="N566" i="117"/>
  <c r="H593" i="117"/>
  <c r="M565" i="117"/>
  <c r="Q378" i="117"/>
  <c r="M241" i="117"/>
  <c r="H104" i="117"/>
  <c r="P379" i="117"/>
  <c r="H539" i="117"/>
  <c r="M609" i="117"/>
  <c r="K424" i="117"/>
  <c r="L477" i="117"/>
  <c r="N515" i="117"/>
  <c r="P143" i="117"/>
  <c r="R495" i="117"/>
  <c r="L537" i="117"/>
  <c r="R414" i="117"/>
  <c r="H540" i="117"/>
  <c r="N368" i="117"/>
  <c r="K135" i="117"/>
  <c r="K465" i="117"/>
  <c r="R618" i="117"/>
  <c r="H671" i="117"/>
  <c r="M671" i="117"/>
  <c r="P529" i="117"/>
  <c r="M176" i="117"/>
  <c r="G425" i="117"/>
  <c r="G566" i="117"/>
  <c r="N593" i="117"/>
  <c r="F565" i="117"/>
  <c r="J378" i="117"/>
  <c r="G241" i="117"/>
  <c r="G104" i="117"/>
  <c r="O379" i="117"/>
  <c r="Q609" i="117"/>
  <c r="J88" i="117"/>
  <c r="P539" i="117"/>
  <c r="J609" i="117"/>
  <c r="N424" i="117"/>
  <c r="R477" i="117"/>
  <c r="Q515" i="117"/>
  <c r="I143" i="117"/>
  <c r="Q537" i="117"/>
  <c r="F414" i="117"/>
  <c r="K540" i="117"/>
  <c r="P368" i="117"/>
  <c r="G135" i="117"/>
  <c r="G290" i="117"/>
  <c r="P465" i="117"/>
  <c r="L618" i="117"/>
  <c r="L671" i="117"/>
  <c r="K529" i="117"/>
  <c r="G176" i="117"/>
  <c r="Q425" i="117"/>
  <c r="J566" i="117"/>
  <c r="I593" i="117"/>
  <c r="O565" i="117"/>
  <c r="K378" i="117"/>
  <c r="P44" i="117"/>
  <c r="R241" i="117"/>
  <c r="P104" i="117"/>
  <c r="J379" i="117"/>
  <c r="O609" i="117"/>
  <c r="M424" i="117"/>
  <c r="G465" i="117"/>
  <c r="H173" i="117"/>
  <c r="R176" i="117"/>
  <c r="Q566" i="117"/>
  <c r="P241" i="117"/>
  <c r="M350" i="117"/>
  <c r="F36" i="117"/>
  <c r="R36" i="117" s="1"/>
  <c r="K457" i="117"/>
  <c r="R637" i="117"/>
  <c r="N564" i="117"/>
  <c r="G406" i="117"/>
  <c r="Q226" i="117"/>
  <c r="Q449" i="117"/>
  <c r="O336" i="117"/>
  <c r="Q171" i="117"/>
  <c r="N628" i="117"/>
  <c r="L36" i="117"/>
  <c r="O457" i="117"/>
  <c r="K637" i="117"/>
  <c r="N637" i="117"/>
  <c r="H564" i="117"/>
  <c r="M406" i="117"/>
  <c r="H226" i="117"/>
  <c r="O291" i="117"/>
  <c r="F336" i="117"/>
  <c r="I36" i="117"/>
  <c r="R457" i="117"/>
  <c r="I637" i="117"/>
  <c r="R564" i="117"/>
  <c r="F564" i="117"/>
  <c r="F406" i="117"/>
  <c r="K226" i="117"/>
  <c r="M226" i="117"/>
  <c r="N474" i="117"/>
  <c r="R336" i="117"/>
  <c r="M439" i="117"/>
  <c r="G36" i="117"/>
  <c r="F37" i="117" s="1"/>
  <c r="M457" i="117"/>
  <c r="J637" i="117"/>
  <c r="K564" i="117"/>
  <c r="K406" i="117"/>
  <c r="N226" i="117"/>
  <c r="I336" i="117"/>
  <c r="J336" i="117"/>
  <c r="P36" i="117"/>
  <c r="J457" i="117"/>
  <c r="L637" i="117"/>
  <c r="Q564" i="117"/>
  <c r="I406" i="117"/>
  <c r="G226" i="117"/>
  <c r="H336" i="117"/>
  <c r="F457" i="117"/>
  <c r="G637" i="117"/>
  <c r="M564" i="117"/>
  <c r="O406" i="117"/>
  <c r="R226" i="117"/>
  <c r="L336" i="117"/>
  <c r="P434" i="117"/>
  <c r="L457" i="117"/>
  <c r="P473" i="117"/>
  <c r="Q651" i="117"/>
  <c r="P637" i="117"/>
  <c r="P564" i="117"/>
  <c r="J406" i="117"/>
  <c r="K562" i="117"/>
  <c r="P656" i="117"/>
  <c r="F226" i="117"/>
  <c r="J261" i="117"/>
  <c r="P336" i="117"/>
  <c r="I63" i="117"/>
  <c r="G457" i="117"/>
  <c r="N651" i="117"/>
  <c r="M637" i="117"/>
  <c r="J564" i="117"/>
  <c r="R406" i="117"/>
  <c r="P406" i="117"/>
  <c r="J226" i="117"/>
  <c r="N336" i="117"/>
  <c r="G63" i="117"/>
  <c r="F64" i="117" s="1"/>
  <c r="H457" i="117"/>
  <c r="H637" i="117"/>
  <c r="O564" i="117"/>
  <c r="N406" i="117"/>
  <c r="M369" i="117"/>
  <c r="L226" i="117"/>
  <c r="I482" i="117"/>
  <c r="N490" i="117"/>
  <c r="K336" i="117"/>
  <c r="J63" i="117"/>
  <c r="P457" i="117"/>
  <c r="F637" i="117"/>
  <c r="I564" i="117"/>
  <c r="Q406" i="117"/>
  <c r="G684" i="117"/>
  <c r="I226" i="117"/>
  <c r="R490" i="117"/>
  <c r="O584" i="117"/>
  <c r="Q336" i="117"/>
  <c r="F63" i="117"/>
  <c r="Q542" i="117"/>
  <c r="F521" i="117"/>
  <c r="I415" i="117"/>
  <c r="L660" i="117"/>
  <c r="I262" i="117"/>
  <c r="L50" i="117"/>
  <c r="F669" i="117"/>
  <c r="O669" i="117"/>
  <c r="R303" i="117"/>
  <c r="G486" i="117"/>
  <c r="F274" i="117"/>
  <c r="M323" i="117"/>
  <c r="G647" i="117"/>
  <c r="I140" i="117"/>
  <c r="P186" i="117"/>
  <c r="P357" i="117"/>
  <c r="J218" i="117"/>
  <c r="J56" i="117"/>
  <c r="L536" i="117"/>
  <c r="N586" i="117"/>
  <c r="I586" i="117"/>
  <c r="J230" i="117"/>
  <c r="Q588" i="117"/>
  <c r="O588" i="117"/>
  <c r="P90" i="117"/>
  <c r="K122" i="117"/>
  <c r="L578" i="117"/>
  <c r="J383" i="117"/>
  <c r="N418" i="117"/>
  <c r="O418" i="117"/>
  <c r="G669" i="117"/>
  <c r="N303" i="117"/>
  <c r="F486" i="117"/>
  <c r="I561" i="117"/>
  <c r="R274" i="117"/>
  <c r="O323" i="117"/>
  <c r="H647" i="117"/>
  <c r="J140" i="117"/>
  <c r="I186" i="117"/>
  <c r="F357" i="117"/>
  <c r="P218" i="117"/>
  <c r="G56" i="117"/>
  <c r="I536" i="117"/>
  <c r="H586" i="117"/>
  <c r="Q230" i="117"/>
  <c r="F588" i="117"/>
  <c r="J90" i="117"/>
  <c r="L122" i="117"/>
  <c r="N578" i="117"/>
  <c r="F383" i="117"/>
  <c r="M383" i="117"/>
  <c r="H418" i="117"/>
  <c r="R415" i="117"/>
  <c r="P669" i="117"/>
  <c r="Q303" i="117"/>
  <c r="K486" i="117"/>
  <c r="K274" i="117"/>
  <c r="P323" i="117"/>
  <c r="P647" i="117"/>
  <c r="O140" i="117"/>
  <c r="J186" i="117"/>
  <c r="G357" i="117"/>
  <c r="I218" i="117"/>
  <c r="O536" i="117"/>
  <c r="K586" i="117"/>
  <c r="L230" i="117"/>
  <c r="M588" i="117"/>
  <c r="I90" i="117"/>
  <c r="M122" i="117"/>
  <c r="H578" i="117"/>
  <c r="I383" i="117"/>
  <c r="F418" i="117"/>
  <c r="R669" i="117"/>
  <c r="K303" i="117"/>
  <c r="O486" i="117"/>
  <c r="G274" i="117"/>
  <c r="G323" i="117"/>
  <c r="J647" i="117"/>
  <c r="Q140" i="117"/>
  <c r="Q186" i="117"/>
  <c r="Q357" i="117"/>
  <c r="L218" i="117"/>
  <c r="M536" i="117"/>
  <c r="R586" i="117"/>
  <c r="H695" i="117"/>
  <c r="O230" i="117"/>
  <c r="P588" i="117"/>
  <c r="F122" i="117"/>
  <c r="R578" i="117"/>
  <c r="L383" i="117"/>
  <c r="I418" i="117"/>
  <c r="M415" i="117"/>
  <c r="N660" i="117"/>
  <c r="M660" i="117"/>
  <c r="Q415" i="117"/>
  <c r="K660" i="117"/>
  <c r="L57" i="117"/>
  <c r="L544" i="117"/>
  <c r="L669" i="117"/>
  <c r="P303" i="117"/>
  <c r="M486" i="117"/>
  <c r="P274" i="117"/>
  <c r="J274" i="117"/>
  <c r="O459" i="117"/>
  <c r="N323" i="117"/>
  <c r="R647" i="117"/>
  <c r="M140" i="117"/>
  <c r="O186" i="117"/>
  <c r="L357" i="117"/>
  <c r="Q218" i="117"/>
  <c r="K536" i="117"/>
  <c r="J586" i="117"/>
  <c r="K322" i="117"/>
  <c r="N230" i="117"/>
  <c r="L588" i="117"/>
  <c r="O122" i="117"/>
  <c r="Q578" i="117"/>
  <c r="N383" i="117"/>
  <c r="G74" i="117"/>
  <c r="F75" i="117" s="1"/>
  <c r="R75" i="117" s="1"/>
  <c r="K418" i="117"/>
  <c r="F415" i="117"/>
  <c r="J57" i="117"/>
  <c r="O415" i="117"/>
  <c r="Q660" i="117"/>
  <c r="I57" i="117"/>
  <c r="Q669" i="117"/>
  <c r="L303" i="117"/>
  <c r="N486" i="117"/>
  <c r="L274" i="117"/>
  <c r="I323" i="117"/>
  <c r="N647" i="117"/>
  <c r="I9" i="117"/>
  <c r="H140" i="117"/>
  <c r="M186" i="117"/>
  <c r="N186" i="117"/>
  <c r="O357" i="117"/>
  <c r="M218" i="117"/>
  <c r="R536" i="117"/>
  <c r="G536" i="117"/>
  <c r="F586" i="117"/>
  <c r="M230" i="117"/>
  <c r="H588" i="117"/>
  <c r="Q122" i="117"/>
  <c r="M578" i="117"/>
  <c r="Q383" i="117"/>
  <c r="R418" i="117"/>
  <c r="L415" i="117"/>
  <c r="R660" i="117"/>
  <c r="G57" i="117"/>
  <c r="H669" i="117"/>
  <c r="O303" i="117"/>
  <c r="R486" i="117"/>
  <c r="I274" i="117"/>
  <c r="L543" i="117"/>
  <c r="R323" i="117"/>
  <c r="L647" i="117"/>
  <c r="G140" i="117"/>
  <c r="K140" i="117"/>
  <c r="H186" i="117"/>
  <c r="N357" i="117"/>
  <c r="O218" i="117"/>
  <c r="J536" i="117"/>
  <c r="P586" i="117"/>
  <c r="H230" i="117"/>
  <c r="K588" i="117"/>
  <c r="R122" i="117"/>
  <c r="K578" i="117"/>
  <c r="K383" i="117"/>
  <c r="P418" i="117"/>
  <c r="H660" i="117"/>
  <c r="K415" i="117"/>
  <c r="J660" i="117"/>
  <c r="F57" i="117"/>
  <c r="R57" i="117" s="1"/>
  <c r="K669" i="117"/>
  <c r="G303" i="117"/>
  <c r="H486" i="117"/>
  <c r="H274" i="117"/>
  <c r="P382" i="117"/>
  <c r="L323" i="117"/>
  <c r="Q323" i="117"/>
  <c r="O647" i="117"/>
  <c r="R140" i="117"/>
  <c r="G186" i="117"/>
  <c r="I357" i="117"/>
  <c r="K357" i="117"/>
  <c r="N218" i="117"/>
  <c r="N536" i="117"/>
  <c r="O586" i="117"/>
  <c r="G230" i="117"/>
  <c r="J588" i="117"/>
  <c r="I122" i="117"/>
  <c r="J578" i="117"/>
  <c r="G383" i="117"/>
  <c r="Q418" i="117"/>
  <c r="N415" i="117"/>
  <c r="G50" i="117"/>
  <c r="F51" i="117" s="1"/>
  <c r="R51" i="117" s="1"/>
  <c r="N669" i="117"/>
  <c r="H303" i="117"/>
  <c r="M303" i="117"/>
  <c r="Q486" i="117"/>
  <c r="O274" i="117"/>
  <c r="J323" i="117"/>
  <c r="I647" i="117"/>
  <c r="F140" i="117"/>
  <c r="R186" i="117"/>
  <c r="R357" i="117"/>
  <c r="J180" i="117"/>
  <c r="H218" i="117"/>
  <c r="G218" i="117"/>
  <c r="Q536" i="117"/>
  <c r="L586" i="117"/>
  <c r="R230" i="117"/>
  <c r="R588" i="117"/>
  <c r="G122" i="117"/>
  <c r="P249" i="117"/>
  <c r="O578" i="117"/>
  <c r="H383" i="117"/>
  <c r="M418" i="117"/>
  <c r="P660" i="117"/>
  <c r="I660" i="117"/>
  <c r="J437" i="117"/>
  <c r="O233" i="117"/>
  <c r="F647" i="117"/>
  <c r="K230" i="117"/>
  <c r="N122" i="117"/>
  <c r="R127" i="117"/>
  <c r="I347" i="117"/>
  <c r="H279" i="117"/>
  <c r="I264" i="117"/>
  <c r="O371" i="117"/>
  <c r="G650" i="117"/>
  <c r="K650" i="117"/>
  <c r="P427" i="117"/>
  <c r="Q427" i="117"/>
  <c r="L545" i="117"/>
  <c r="J661" i="117"/>
  <c r="F127" i="117"/>
  <c r="K347" i="117"/>
  <c r="R279" i="117"/>
  <c r="P264" i="117"/>
  <c r="N371" i="117"/>
  <c r="F650" i="117"/>
  <c r="O234" i="117"/>
  <c r="N427" i="117"/>
  <c r="H545" i="117"/>
  <c r="J127" i="117"/>
  <c r="P127" i="117"/>
  <c r="M347" i="117"/>
  <c r="M279" i="117"/>
  <c r="Q264" i="117"/>
  <c r="M264" i="117"/>
  <c r="K371" i="117"/>
  <c r="P650" i="117"/>
  <c r="F698" i="117"/>
  <c r="P234" i="117"/>
  <c r="K427" i="117"/>
  <c r="L127" i="117"/>
  <c r="R347" i="117"/>
  <c r="I279" i="117"/>
  <c r="O264" i="117"/>
  <c r="H371" i="117"/>
  <c r="M371" i="117"/>
  <c r="M650" i="117"/>
  <c r="O559" i="117"/>
  <c r="H698" i="117"/>
  <c r="F265" i="117"/>
  <c r="F438" i="117"/>
  <c r="J427" i="117"/>
  <c r="M127" i="117"/>
  <c r="O347" i="117"/>
  <c r="L279" i="117"/>
  <c r="N264" i="117"/>
  <c r="P55" i="117"/>
  <c r="F371" i="117"/>
  <c r="R650" i="117"/>
  <c r="N559" i="117"/>
  <c r="Q265" i="117"/>
  <c r="P438" i="117"/>
  <c r="I427" i="117"/>
  <c r="P421" i="117"/>
  <c r="O127" i="117"/>
  <c r="P347" i="117"/>
  <c r="K279" i="117"/>
  <c r="O279" i="117"/>
  <c r="H264" i="117"/>
  <c r="L55" i="117"/>
  <c r="I371" i="117"/>
  <c r="O650" i="117"/>
  <c r="M427" i="117"/>
  <c r="G661" i="117"/>
  <c r="R421" i="117"/>
  <c r="K127" i="117"/>
  <c r="H347" i="117"/>
  <c r="Q279" i="117"/>
  <c r="G264" i="117"/>
  <c r="J55" i="117"/>
  <c r="L371" i="117"/>
  <c r="H650" i="117"/>
  <c r="L427" i="117"/>
  <c r="Q127" i="117"/>
  <c r="G347" i="117"/>
  <c r="N279" i="117"/>
  <c r="F264" i="117"/>
  <c r="I55" i="117"/>
  <c r="Q371" i="117"/>
  <c r="Q650" i="117"/>
  <c r="H427" i="117"/>
  <c r="N127" i="117"/>
  <c r="L347" i="117"/>
  <c r="J347" i="117"/>
  <c r="J279" i="117"/>
  <c r="K264" i="117"/>
  <c r="G55" i="117"/>
  <c r="F56" i="117" s="1"/>
  <c r="R56" i="117" s="1"/>
  <c r="G371" i="117"/>
  <c r="H488" i="117"/>
  <c r="J650" i="117"/>
  <c r="Q168" i="117"/>
  <c r="O427" i="117"/>
  <c r="I127" i="117"/>
  <c r="F347" i="117"/>
  <c r="G279" i="117"/>
  <c r="R264" i="117"/>
  <c r="P371" i="117"/>
  <c r="J488" i="117"/>
  <c r="L650" i="117"/>
  <c r="F168" i="117"/>
  <c r="G16" i="117"/>
  <c r="F17" i="117" s="1"/>
  <c r="R17" i="117" s="1"/>
  <c r="M514" i="117"/>
  <c r="F427" i="117"/>
  <c r="J514" i="117"/>
  <c r="F53" i="117"/>
  <c r="R53" i="117" s="1"/>
  <c r="F268" i="117"/>
  <c r="J280" i="117"/>
  <c r="J558" i="117"/>
  <c r="K119" i="117"/>
  <c r="I117" i="117"/>
  <c r="F476" i="117"/>
  <c r="K318" i="117"/>
  <c r="J343" i="117"/>
  <c r="L672" i="117"/>
  <c r="O531" i="117"/>
  <c r="P22" i="117"/>
  <c r="R295" i="117"/>
  <c r="R324" i="117"/>
  <c r="P324" i="117"/>
  <c r="H355" i="117"/>
  <c r="L52" i="117"/>
  <c r="F254" i="117"/>
  <c r="F196" i="117"/>
  <c r="N654" i="117"/>
  <c r="P654" i="117"/>
  <c r="I232" i="117"/>
  <c r="N652" i="117"/>
  <c r="F200" i="117"/>
  <c r="Q299" i="117"/>
  <c r="R450" i="117"/>
  <c r="N268" i="117"/>
  <c r="H280" i="117"/>
  <c r="R558" i="117"/>
  <c r="O119" i="117"/>
  <c r="H117" i="117"/>
  <c r="Q476" i="117"/>
  <c r="F318" i="117"/>
  <c r="I343" i="117"/>
  <c r="O672" i="117"/>
  <c r="F531" i="117"/>
  <c r="L22" i="117"/>
  <c r="F295" i="117"/>
  <c r="J324" i="117"/>
  <c r="N355" i="117"/>
  <c r="J52" i="117"/>
  <c r="J254" i="117"/>
  <c r="I196" i="117"/>
  <c r="R654" i="117"/>
  <c r="Q232" i="117"/>
  <c r="O232" i="117"/>
  <c r="P652" i="117"/>
  <c r="P200" i="117"/>
  <c r="P299" i="117"/>
  <c r="Q450" i="117"/>
  <c r="F657" i="117"/>
  <c r="I657" i="117"/>
  <c r="G657" i="117"/>
  <c r="I80" i="117"/>
  <c r="K358" i="117"/>
  <c r="R215" i="117"/>
  <c r="J268" i="117"/>
  <c r="I280" i="117"/>
  <c r="O558" i="117"/>
  <c r="Q119" i="117"/>
  <c r="G117" i="117"/>
  <c r="F117" i="117"/>
  <c r="G476" i="117"/>
  <c r="L318" i="117"/>
  <c r="M343" i="117"/>
  <c r="K672" i="117"/>
  <c r="M531" i="117"/>
  <c r="P531" i="117"/>
  <c r="J22" i="117"/>
  <c r="G295" i="117"/>
  <c r="O324" i="117"/>
  <c r="L355" i="117"/>
  <c r="I52" i="117"/>
  <c r="L254" i="117"/>
  <c r="P196" i="117"/>
  <c r="F654" i="117"/>
  <c r="M232" i="117"/>
  <c r="R652" i="117"/>
  <c r="L652" i="117"/>
  <c r="J200" i="117"/>
  <c r="K299" i="117"/>
  <c r="F450" i="117"/>
  <c r="P358" i="117"/>
  <c r="M215" i="117"/>
  <c r="O657" i="117"/>
  <c r="J80" i="117"/>
  <c r="K215" i="117"/>
  <c r="R657" i="117"/>
  <c r="G80" i="117"/>
  <c r="L358" i="117"/>
  <c r="F215" i="117"/>
  <c r="K268" i="117"/>
  <c r="L280" i="117"/>
  <c r="Q558" i="117"/>
  <c r="N558" i="117"/>
  <c r="N119" i="117"/>
  <c r="K117" i="117"/>
  <c r="H476" i="117"/>
  <c r="O318" i="117"/>
  <c r="P343" i="117"/>
  <c r="R672" i="117"/>
  <c r="I531" i="117"/>
  <c r="P295" i="117"/>
  <c r="H324" i="117"/>
  <c r="Q355" i="117"/>
  <c r="P254" i="117"/>
  <c r="L196" i="117"/>
  <c r="I654" i="117"/>
  <c r="N232" i="117"/>
  <c r="H652" i="117"/>
  <c r="K200" i="117"/>
  <c r="R299" i="117"/>
  <c r="G450" i="117"/>
  <c r="M358" i="117"/>
  <c r="N657" i="117"/>
  <c r="P80" i="117"/>
  <c r="I358" i="117"/>
  <c r="Q215" i="117"/>
  <c r="O268" i="117"/>
  <c r="Q280" i="117"/>
  <c r="P558" i="117"/>
  <c r="I119" i="117"/>
  <c r="R117" i="117"/>
  <c r="K476" i="117"/>
  <c r="M318" i="117"/>
  <c r="K343" i="117"/>
  <c r="Q672" i="117"/>
  <c r="N531" i="117"/>
  <c r="Q295" i="117"/>
  <c r="Q324" i="117"/>
  <c r="F355" i="117"/>
  <c r="I254" i="117"/>
  <c r="J196" i="117"/>
  <c r="G654" i="117"/>
  <c r="H232" i="117"/>
  <c r="I652" i="117"/>
  <c r="I200" i="117"/>
  <c r="H299" i="117"/>
  <c r="G299" i="117"/>
  <c r="L450" i="117"/>
  <c r="H268" i="117"/>
  <c r="P280" i="117"/>
  <c r="M558" i="117"/>
  <c r="H119" i="117"/>
  <c r="P117" i="117"/>
  <c r="O476" i="117"/>
  <c r="R318" i="117"/>
  <c r="H343" i="117"/>
  <c r="F672" i="117"/>
  <c r="K531" i="117"/>
  <c r="O295" i="117"/>
  <c r="K324" i="117"/>
  <c r="M355" i="117"/>
  <c r="Q254" i="117"/>
  <c r="Q196" i="117"/>
  <c r="O654" i="117"/>
  <c r="G232" i="117"/>
  <c r="K652" i="117"/>
  <c r="L200" i="117"/>
  <c r="L299" i="117"/>
  <c r="P450" i="117"/>
  <c r="H215" i="117"/>
  <c r="G268" i="117"/>
  <c r="F280" i="117"/>
  <c r="L558" i="117"/>
  <c r="F119" i="117"/>
  <c r="J117" i="117"/>
  <c r="L476" i="117"/>
  <c r="P318" i="117"/>
  <c r="R343" i="117"/>
  <c r="M672" i="117"/>
  <c r="J672" i="117"/>
  <c r="L531" i="117"/>
  <c r="L295" i="117"/>
  <c r="N295" i="117"/>
  <c r="N324" i="117"/>
  <c r="O355" i="117"/>
  <c r="F22" i="117"/>
  <c r="R22" i="117" s="1"/>
  <c r="M254" i="117"/>
  <c r="K196" i="117"/>
  <c r="M654" i="117"/>
  <c r="R232" i="117"/>
  <c r="J652" i="117"/>
  <c r="O200" i="117"/>
  <c r="M299" i="117"/>
  <c r="M450" i="117"/>
  <c r="N358" i="117"/>
  <c r="N215" i="117"/>
  <c r="Q358" i="117"/>
  <c r="P657" i="117"/>
  <c r="G358" i="117"/>
  <c r="G215" i="117"/>
  <c r="R268" i="117"/>
  <c r="P268" i="117"/>
  <c r="R280" i="117"/>
  <c r="K280" i="117"/>
  <c r="K558" i="117"/>
  <c r="G119" i="117"/>
  <c r="L117" i="117"/>
  <c r="R476" i="117"/>
  <c r="N476" i="117"/>
  <c r="I318" i="117"/>
  <c r="G343" i="117"/>
  <c r="P672" i="117"/>
  <c r="G531" i="117"/>
  <c r="I295" i="117"/>
  <c r="M324" i="117"/>
  <c r="G355" i="117"/>
  <c r="O254" i="117"/>
  <c r="O196" i="117"/>
  <c r="J654" i="117"/>
  <c r="F232" i="117"/>
  <c r="M652" i="117"/>
  <c r="Q200" i="117"/>
  <c r="J299" i="117"/>
  <c r="I450" i="117"/>
  <c r="M657" i="117"/>
  <c r="R358" i="117"/>
  <c r="K657" i="117"/>
  <c r="O358" i="117"/>
  <c r="J215" i="117"/>
  <c r="L215" i="117"/>
  <c r="L268" i="117"/>
  <c r="G280" i="117"/>
  <c r="H558" i="117"/>
  <c r="R119" i="117"/>
  <c r="M117" i="117"/>
  <c r="M476" i="117"/>
  <c r="Q318" i="117"/>
  <c r="H318" i="117"/>
  <c r="N343" i="117"/>
  <c r="L343" i="117"/>
  <c r="I672" i="117"/>
  <c r="H531" i="117"/>
  <c r="H295" i="117"/>
  <c r="G324" i="117"/>
  <c r="K355" i="117"/>
  <c r="I355" i="117"/>
  <c r="N254" i="117"/>
  <c r="N196" i="117"/>
  <c r="H654" i="117"/>
  <c r="J232" i="117"/>
  <c r="O652" i="117"/>
  <c r="M200" i="117"/>
  <c r="I299" i="117"/>
  <c r="J450" i="117"/>
  <c r="J657" i="117"/>
  <c r="F80" i="117"/>
  <c r="R80" i="117" s="1"/>
  <c r="Q657" i="117"/>
  <c r="F358" i="117"/>
  <c r="I215" i="117"/>
  <c r="I268" i="117"/>
  <c r="M280" i="117"/>
  <c r="F558" i="117"/>
  <c r="P119" i="117"/>
  <c r="O117" i="117"/>
  <c r="J476" i="117"/>
  <c r="J318" i="117"/>
  <c r="O343" i="117"/>
  <c r="N672" i="117"/>
  <c r="Q531" i="117"/>
  <c r="K295" i="117"/>
  <c r="F324" i="117"/>
  <c r="R355" i="117"/>
  <c r="H254" i="117"/>
  <c r="M196" i="117"/>
  <c r="Q654" i="117"/>
  <c r="P232" i="117"/>
  <c r="F652" i="117"/>
  <c r="N200" i="117"/>
  <c r="N299" i="117"/>
  <c r="N450" i="117"/>
  <c r="J119" i="117"/>
  <c r="K254" i="117"/>
  <c r="G196" i="117"/>
  <c r="R200" i="117"/>
  <c r="H521" i="117"/>
  <c r="J544" i="117"/>
  <c r="O262" i="117"/>
  <c r="P437" i="117"/>
  <c r="K233" i="117"/>
  <c r="N561" i="117"/>
  <c r="Q382" i="117"/>
  <c r="N459" i="117"/>
  <c r="P543" i="117"/>
  <c r="M399" i="117"/>
  <c r="L180" i="117"/>
  <c r="L320" i="117"/>
  <c r="G7" i="117"/>
  <c r="O695" i="117"/>
  <c r="J322" i="117"/>
  <c r="G391" i="117"/>
  <c r="J74" i="117"/>
  <c r="J521" i="117"/>
  <c r="H544" i="117"/>
  <c r="M262" i="117"/>
  <c r="F437" i="117"/>
  <c r="M233" i="117"/>
  <c r="F561" i="117"/>
  <c r="F382" i="117"/>
  <c r="H459" i="117"/>
  <c r="J543" i="117"/>
  <c r="Q399" i="117"/>
  <c r="P180" i="117"/>
  <c r="Q320" i="117"/>
  <c r="L7" i="117"/>
  <c r="J695" i="117"/>
  <c r="G322" i="117"/>
  <c r="R391" i="117"/>
  <c r="P74" i="117"/>
  <c r="I544" i="117"/>
  <c r="N262" i="117"/>
  <c r="N437" i="117"/>
  <c r="Q437" i="117"/>
  <c r="H233" i="117"/>
  <c r="Q561" i="117"/>
  <c r="O382" i="117"/>
  <c r="L459" i="117"/>
  <c r="G543" i="117"/>
  <c r="H399" i="117"/>
  <c r="Q180" i="117"/>
  <c r="O320" i="117"/>
  <c r="J7" i="117"/>
  <c r="I695" i="117"/>
  <c r="O322" i="117"/>
  <c r="L74" i="117"/>
  <c r="P521" i="117"/>
  <c r="K544" i="117"/>
  <c r="R544" i="117"/>
  <c r="K262" i="117"/>
  <c r="R437" i="117"/>
  <c r="G233" i="117"/>
  <c r="R561" i="117"/>
  <c r="K382" i="117"/>
  <c r="M459" i="117"/>
  <c r="I459" i="117"/>
  <c r="R543" i="117"/>
  <c r="O399" i="117"/>
  <c r="O180" i="117"/>
  <c r="F320" i="117"/>
  <c r="P7" i="117"/>
  <c r="F695" i="117"/>
  <c r="R322" i="117"/>
  <c r="O544" i="117"/>
  <c r="G262" i="117"/>
  <c r="O437" i="117"/>
  <c r="R233" i="117"/>
  <c r="O561" i="117"/>
  <c r="R382" i="117"/>
  <c r="I382" i="117"/>
  <c r="F459" i="117"/>
  <c r="O543" i="117"/>
  <c r="I399" i="117"/>
  <c r="N180" i="117"/>
  <c r="I320" i="117"/>
  <c r="P695" i="117"/>
  <c r="I322" i="117"/>
  <c r="M521" i="117"/>
  <c r="L521" i="117"/>
  <c r="J403" i="117"/>
  <c r="G544" i="117"/>
  <c r="L262" i="117"/>
  <c r="H437" i="117"/>
  <c r="F233" i="117"/>
  <c r="K561" i="117"/>
  <c r="J382" i="117"/>
  <c r="Q459" i="117"/>
  <c r="N543" i="117"/>
  <c r="R399" i="117"/>
  <c r="M180" i="117"/>
  <c r="G320" i="117"/>
  <c r="G422" i="117"/>
  <c r="Q695" i="117"/>
  <c r="P322" i="117"/>
  <c r="G521" i="117"/>
  <c r="N521" i="117"/>
  <c r="Q544" i="117"/>
  <c r="P262" i="117"/>
  <c r="I437" i="117"/>
  <c r="L233" i="117"/>
  <c r="P233" i="117"/>
  <c r="P561" i="117"/>
  <c r="G382" i="117"/>
  <c r="K459" i="117"/>
  <c r="I543" i="117"/>
  <c r="K543" i="117"/>
  <c r="J399" i="117"/>
  <c r="H180" i="117"/>
  <c r="P320" i="117"/>
  <c r="N320" i="117"/>
  <c r="R695" i="117"/>
  <c r="Q322" i="117"/>
  <c r="R521" i="117"/>
  <c r="O521" i="117"/>
  <c r="N544" i="117"/>
  <c r="F262" i="117"/>
  <c r="L437" i="117"/>
  <c r="J233" i="117"/>
  <c r="L561" i="117"/>
  <c r="N382" i="117"/>
  <c r="J459" i="117"/>
  <c r="M543" i="117"/>
  <c r="F399" i="117"/>
  <c r="L9" i="117"/>
  <c r="G180" i="117"/>
  <c r="J320" i="117"/>
  <c r="G695" i="117"/>
  <c r="L695" i="117"/>
  <c r="M322" i="117"/>
  <c r="F544" i="117"/>
  <c r="Q262" i="117"/>
  <c r="K437" i="117"/>
  <c r="I233" i="117"/>
  <c r="J561" i="117"/>
  <c r="L382" i="117"/>
  <c r="R459" i="117"/>
  <c r="H543" i="117"/>
  <c r="G399" i="117"/>
  <c r="G9" i="117"/>
  <c r="K180" i="117"/>
  <c r="R180" i="117"/>
  <c r="H320" i="117"/>
  <c r="N695" i="117"/>
  <c r="L322" i="117"/>
  <c r="F322" i="117"/>
  <c r="M544" i="117"/>
  <c r="R262" i="117"/>
  <c r="M437" i="117"/>
  <c r="Q233" i="117"/>
  <c r="M561" i="117"/>
  <c r="M382" i="117"/>
  <c r="P459" i="117"/>
  <c r="Q543" i="117"/>
  <c r="L399" i="117"/>
  <c r="J9" i="117"/>
  <c r="F180" i="117"/>
  <c r="R320" i="117"/>
  <c r="K695" i="117"/>
  <c r="N322" i="117"/>
  <c r="I521" i="117"/>
  <c r="K521" i="117"/>
  <c r="J262" i="117"/>
  <c r="F74" i="117"/>
  <c r="G561" i="117"/>
  <c r="N399" i="117"/>
  <c r="F7" i="117"/>
  <c r="R7" i="117" s="1"/>
  <c r="O396" i="117"/>
  <c r="M412" i="117"/>
  <c r="Q643" i="117"/>
  <c r="Q124" i="117"/>
  <c r="I59" i="117"/>
  <c r="I598" i="117"/>
  <c r="P509" i="117"/>
  <c r="J513" i="117"/>
  <c r="H483" i="117"/>
  <c r="P66" i="117"/>
  <c r="O409" i="117"/>
  <c r="J502" i="117"/>
  <c r="N538" i="117"/>
  <c r="J401" i="117"/>
  <c r="O401" i="117"/>
  <c r="P334" i="117"/>
  <c r="P506" i="117"/>
  <c r="H689" i="117"/>
  <c r="N246" i="117"/>
  <c r="H334" i="117"/>
  <c r="G325" i="117"/>
  <c r="J118" i="117"/>
  <c r="H325" i="117"/>
  <c r="Q396" i="117"/>
  <c r="J412" i="117"/>
  <c r="K643" i="117"/>
  <c r="R124" i="117"/>
  <c r="G59" i="117"/>
  <c r="F60" i="117" s="1"/>
  <c r="R60" i="117" s="1"/>
  <c r="F598" i="117"/>
  <c r="M509" i="117"/>
  <c r="G513" i="117"/>
  <c r="L483" i="117"/>
  <c r="L66" i="117"/>
  <c r="F409" i="117"/>
  <c r="N502" i="117"/>
  <c r="M538" i="117"/>
  <c r="F401" i="117"/>
  <c r="G334" i="117"/>
  <c r="N506" i="117"/>
  <c r="M689" i="117"/>
  <c r="K246" i="117"/>
  <c r="L118" i="117"/>
  <c r="F325" i="117"/>
  <c r="F66" i="117"/>
  <c r="R66" i="117" s="1"/>
  <c r="K396" i="117"/>
  <c r="G412" i="117"/>
  <c r="K412" i="117"/>
  <c r="I643" i="117"/>
  <c r="L124" i="117"/>
  <c r="F59" i="117"/>
  <c r="R59" i="117" s="1"/>
  <c r="H598" i="117"/>
  <c r="H509" i="117"/>
  <c r="M513" i="117"/>
  <c r="N483" i="117"/>
  <c r="J66" i="117"/>
  <c r="G409" i="117"/>
  <c r="H502" i="117"/>
  <c r="O538" i="117"/>
  <c r="Q538" i="117"/>
  <c r="I401" i="117"/>
  <c r="N334" i="117"/>
  <c r="I506" i="117"/>
  <c r="O689" i="117"/>
  <c r="H246" i="117"/>
  <c r="J59" i="117"/>
  <c r="M334" i="117"/>
  <c r="Q118" i="117"/>
  <c r="M118" i="117"/>
  <c r="R325" i="117"/>
  <c r="G396" i="117"/>
  <c r="P412" i="117"/>
  <c r="J643" i="117"/>
  <c r="J124" i="117"/>
  <c r="P598" i="117"/>
  <c r="F509" i="117"/>
  <c r="I509" i="117"/>
  <c r="P513" i="117"/>
  <c r="Q483" i="117"/>
  <c r="K483" i="117"/>
  <c r="I409" i="117"/>
  <c r="O502" i="117"/>
  <c r="I538" i="117"/>
  <c r="N401" i="117"/>
  <c r="R334" i="117"/>
  <c r="Q506" i="117"/>
  <c r="F689" i="117"/>
  <c r="G246" i="117"/>
  <c r="H506" i="117"/>
  <c r="P118" i="117"/>
  <c r="O118" i="117"/>
  <c r="I325" i="117"/>
  <c r="R396" i="117"/>
  <c r="L412" i="117"/>
  <c r="L643" i="117"/>
  <c r="N643" i="117"/>
  <c r="K124" i="117"/>
  <c r="M598" i="117"/>
  <c r="O509" i="117"/>
  <c r="O513" i="117"/>
  <c r="K513" i="117"/>
  <c r="O483" i="117"/>
  <c r="G71" i="117"/>
  <c r="L409" i="117"/>
  <c r="K502" i="117"/>
  <c r="L502" i="117"/>
  <c r="L538" i="117"/>
  <c r="M401" i="117"/>
  <c r="J334" i="117"/>
  <c r="L506" i="117"/>
  <c r="F506" i="117"/>
  <c r="L689" i="117"/>
  <c r="R246" i="117"/>
  <c r="Q325" i="117"/>
  <c r="M396" i="117"/>
  <c r="N412" i="117"/>
  <c r="G643" i="117"/>
  <c r="M124" i="117"/>
  <c r="K598" i="117"/>
  <c r="K509" i="117"/>
  <c r="N513" i="117"/>
  <c r="J483" i="117"/>
  <c r="P71" i="117"/>
  <c r="P409" i="117"/>
  <c r="P502" i="117"/>
  <c r="J538" i="117"/>
  <c r="L401" i="117"/>
  <c r="I334" i="117"/>
  <c r="O506" i="117"/>
  <c r="G689" i="117"/>
  <c r="F246" i="117"/>
  <c r="M325" i="117"/>
  <c r="G51" i="117"/>
  <c r="I396" i="117"/>
  <c r="Q412" i="117"/>
  <c r="O643" i="117"/>
  <c r="I124" i="117"/>
  <c r="N124" i="117"/>
  <c r="N598" i="117"/>
  <c r="L509" i="117"/>
  <c r="Q513" i="117"/>
  <c r="F483" i="117"/>
  <c r="J71" i="117"/>
  <c r="H409" i="117"/>
  <c r="R502" i="117"/>
  <c r="H538" i="117"/>
  <c r="K401" i="117"/>
  <c r="K334" i="117"/>
  <c r="G506" i="117"/>
  <c r="K689" i="117"/>
  <c r="J246" i="117"/>
  <c r="F71" i="117"/>
  <c r="R71" i="117" s="1"/>
  <c r="J31" i="117"/>
  <c r="F396" i="117"/>
  <c r="H412" i="117"/>
  <c r="F643" i="117"/>
  <c r="H124" i="117"/>
  <c r="J598" i="117"/>
  <c r="R598" i="117"/>
  <c r="G509" i="117"/>
  <c r="F513" i="117"/>
  <c r="M483" i="117"/>
  <c r="L71" i="117"/>
  <c r="R409" i="117"/>
  <c r="M502" i="117"/>
  <c r="P538" i="117"/>
  <c r="G401" i="117"/>
  <c r="F334" i="117"/>
  <c r="K506" i="117"/>
  <c r="N689" i="117"/>
  <c r="L246" i="117"/>
  <c r="Q401" i="117"/>
  <c r="I118" i="117"/>
  <c r="N118" i="117"/>
  <c r="F118" i="117"/>
  <c r="P325" i="117"/>
  <c r="L51" i="117"/>
  <c r="H118" i="117"/>
  <c r="J325" i="117"/>
  <c r="N325" i="117"/>
  <c r="J51" i="117"/>
  <c r="L31" i="117"/>
  <c r="J396" i="117"/>
  <c r="O412" i="117"/>
  <c r="R643" i="117"/>
  <c r="F124" i="117"/>
  <c r="L598" i="117"/>
  <c r="Q509" i="117"/>
  <c r="L513" i="117"/>
  <c r="G483" i="117"/>
  <c r="K409" i="117"/>
  <c r="J409" i="117"/>
  <c r="F502" i="117"/>
  <c r="F538" i="117"/>
  <c r="R401" i="117"/>
  <c r="O334" i="117"/>
  <c r="R506" i="117"/>
  <c r="R689" i="117"/>
  <c r="Q689" i="117"/>
  <c r="I246" i="117"/>
  <c r="R118" i="117"/>
  <c r="K325" i="117"/>
  <c r="I51" i="117"/>
  <c r="I31" i="117"/>
  <c r="N396" i="117"/>
  <c r="R412" i="117"/>
  <c r="H643" i="117"/>
  <c r="P124" i="117"/>
  <c r="P59" i="117"/>
  <c r="O598" i="117"/>
  <c r="N509" i="117"/>
  <c r="R513" i="117"/>
  <c r="I483" i="117"/>
  <c r="Q409" i="117"/>
  <c r="Q502" i="117"/>
  <c r="R538" i="117"/>
  <c r="H401" i="117"/>
  <c r="L334" i="117"/>
  <c r="M506" i="117"/>
  <c r="I689" i="117"/>
  <c r="P246" i="117"/>
  <c r="J580" i="117"/>
  <c r="M246" i="117"/>
  <c r="I88" i="117"/>
  <c r="H346" i="117"/>
  <c r="L331" i="117"/>
  <c r="Q585" i="117"/>
  <c r="N644" i="117"/>
  <c r="L495" i="117"/>
  <c r="I290" i="117"/>
  <c r="F356" i="117"/>
  <c r="P283" i="117"/>
  <c r="Q446" i="117"/>
  <c r="L348" i="117"/>
  <c r="L83" i="117"/>
  <c r="G435" i="117"/>
  <c r="G285" i="117"/>
  <c r="I377" i="117"/>
  <c r="F519" i="117"/>
  <c r="K173" i="117"/>
  <c r="R503" i="117"/>
  <c r="I602" i="117"/>
  <c r="K112" i="117"/>
  <c r="P646" i="117"/>
  <c r="G245" i="117"/>
  <c r="Q553" i="117"/>
  <c r="G88" i="117"/>
  <c r="F89" i="117" s="1"/>
  <c r="R89" i="117" s="1"/>
  <c r="R346" i="117"/>
  <c r="I331" i="117"/>
  <c r="I585" i="117"/>
  <c r="J585" i="117"/>
  <c r="F644" i="117"/>
  <c r="N495" i="117"/>
  <c r="H290" i="117"/>
  <c r="H356" i="117"/>
  <c r="I283" i="117"/>
  <c r="G446" i="117"/>
  <c r="K348" i="117"/>
  <c r="J83" i="117"/>
  <c r="R435" i="117"/>
  <c r="L285" i="117"/>
  <c r="K377" i="117"/>
  <c r="N519" i="117"/>
  <c r="R173" i="117"/>
  <c r="P173" i="117"/>
  <c r="K503" i="117"/>
  <c r="G602" i="117"/>
  <c r="H112" i="117"/>
  <c r="M646" i="117"/>
  <c r="R245" i="117"/>
  <c r="M553" i="117"/>
  <c r="Q331" i="117"/>
  <c r="F585" i="117"/>
  <c r="Q644" i="117"/>
  <c r="G644" i="117"/>
  <c r="Q495" i="117"/>
  <c r="Q290" i="117"/>
  <c r="I356" i="117"/>
  <c r="J283" i="117"/>
  <c r="K446" i="117"/>
  <c r="F348" i="117"/>
  <c r="I83" i="117"/>
  <c r="O435" i="117"/>
  <c r="O285" i="117"/>
  <c r="R377" i="117"/>
  <c r="M519" i="117"/>
  <c r="F173" i="117"/>
  <c r="Q503" i="117"/>
  <c r="K602" i="117"/>
  <c r="N602" i="117"/>
  <c r="N112" i="117"/>
  <c r="K646" i="117"/>
  <c r="F245" i="117"/>
  <c r="O553" i="117"/>
  <c r="F346" i="117"/>
  <c r="N346" i="117"/>
  <c r="G585" i="117"/>
  <c r="M644" i="117"/>
  <c r="H495" i="117"/>
  <c r="N290" i="117"/>
  <c r="K356" i="117"/>
  <c r="G283" i="117"/>
  <c r="H446" i="117"/>
  <c r="R348" i="117"/>
  <c r="G83" i="117"/>
  <c r="M435" i="117"/>
  <c r="L435" i="117"/>
  <c r="J285" i="117"/>
  <c r="F92" i="117"/>
  <c r="R92" i="117" s="1"/>
  <c r="M377" i="117"/>
  <c r="J377" i="117"/>
  <c r="I519" i="117"/>
  <c r="J173" i="117"/>
  <c r="N503" i="117"/>
  <c r="F602" i="117"/>
  <c r="R112" i="117"/>
  <c r="G112" i="117"/>
  <c r="I92" i="117"/>
  <c r="J646" i="117"/>
  <c r="I245" i="117"/>
  <c r="N553" i="117"/>
  <c r="M585" i="117"/>
  <c r="I644" i="117"/>
  <c r="O495" i="117"/>
  <c r="J290" i="117"/>
  <c r="O356" i="117"/>
  <c r="L356" i="117"/>
  <c r="H283" i="117"/>
  <c r="N446" i="117"/>
  <c r="Q348" i="117"/>
  <c r="H348" i="117"/>
  <c r="I435" i="117"/>
  <c r="R285" i="117"/>
  <c r="L377" i="117"/>
  <c r="O519" i="117"/>
  <c r="Q519" i="117"/>
  <c r="L173" i="117"/>
  <c r="P503" i="117"/>
  <c r="J602" i="117"/>
  <c r="F112" i="117"/>
  <c r="G92" i="117"/>
  <c r="N646" i="117"/>
  <c r="P245" i="117"/>
  <c r="J553" i="117"/>
  <c r="F331" i="117"/>
  <c r="J346" i="117"/>
  <c r="G331" i="117"/>
  <c r="N585" i="117"/>
  <c r="R644" i="117"/>
  <c r="G495" i="117"/>
  <c r="F290" i="117"/>
  <c r="N356" i="117"/>
  <c r="M283" i="117"/>
  <c r="P446" i="117"/>
  <c r="J348" i="117"/>
  <c r="H435" i="117"/>
  <c r="M285" i="117"/>
  <c r="F377" i="117"/>
  <c r="H519" i="117"/>
  <c r="Q173" i="117"/>
  <c r="G503" i="117"/>
  <c r="O602" i="117"/>
  <c r="M112" i="117"/>
  <c r="P92" i="117"/>
  <c r="R646" i="117"/>
  <c r="L245" i="117"/>
  <c r="K553" i="117"/>
  <c r="J331" i="117"/>
  <c r="O346" i="117"/>
  <c r="O331" i="117"/>
  <c r="K346" i="117"/>
  <c r="K331" i="117"/>
  <c r="L585" i="117"/>
  <c r="O644" i="117"/>
  <c r="I495" i="117"/>
  <c r="P290" i="117"/>
  <c r="M356" i="117"/>
  <c r="R283" i="117"/>
  <c r="F446" i="117"/>
  <c r="G348" i="117"/>
  <c r="F435" i="117"/>
  <c r="N285" i="117"/>
  <c r="N377" i="117"/>
  <c r="L519" i="117"/>
  <c r="O173" i="117"/>
  <c r="H503" i="117"/>
  <c r="Q602" i="117"/>
  <c r="P112" i="117"/>
  <c r="J92" i="117"/>
  <c r="I646" i="117"/>
  <c r="L646" i="117"/>
  <c r="J245" i="117"/>
  <c r="I553" i="117"/>
  <c r="Q346" i="117"/>
  <c r="R331" i="117"/>
  <c r="P585" i="117"/>
  <c r="K644" i="117"/>
  <c r="M495" i="117"/>
  <c r="R290" i="117"/>
  <c r="J356" i="117"/>
  <c r="N283" i="117"/>
  <c r="O446" i="117"/>
  <c r="R446" i="117"/>
  <c r="I348" i="117"/>
  <c r="K435" i="117"/>
  <c r="P285" i="117"/>
  <c r="I285" i="117"/>
  <c r="Q377" i="117"/>
  <c r="K519" i="117"/>
  <c r="G173" i="117"/>
  <c r="J503" i="117"/>
  <c r="P602" i="117"/>
  <c r="L112" i="117"/>
  <c r="O646" i="117"/>
  <c r="O245" i="117"/>
  <c r="Q245" i="117"/>
  <c r="P553" i="117"/>
  <c r="L553" i="117"/>
  <c r="H331" i="117"/>
  <c r="H585" i="117"/>
  <c r="H644" i="117"/>
  <c r="P495" i="117"/>
  <c r="M290" i="117"/>
  <c r="K290" i="117"/>
  <c r="R356" i="117"/>
  <c r="F283" i="117"/>
  <c r="L283" i="117"/>
  <c r="M446" i="117"/>
  <c r="O348" i="117"/>
  <c r="Q435" i="117"/>
  <c r="Q285" i="117"/>
  <c r="G377" i="117"/>
  <c r="P519" i="117"/>
  <c r="I173" i="117"/>
  <c r="O503" i="117"/>
  <c r="L602" i="117"/>
  <c r="O112" i="117"/>
  <c r="Q646" i="117"/>
  <c r="K245" i="117"/>
  <c r="R553" i="117"/>
  <c r="I346" i="117"/>
  <c r="G346" i="117"/>
  <c r="P331" i="117"/>
  <c r="O585" i="117"/>
  <c r="P644" i="117"/>
  <c r="J495" i="117"/>
  <c r="O290" i="117"/>
  <c r="G356" i="117"/>
  <c r="F88" i="117"/>
  <c r="R88" i="117" s="1"/>
  <c r="O283" i="117"/>
  <c r="I446" i="117"/>
  <c r="P348" i="117"/>
  <c r="J435" i="117"/>
  <c r="K285" i="117"/>
  <c r="H377" i="117"/>
  <c r="J519" i="117"/>
  <c r="N173" i="117"/>
  <c r="L503" i="117"/>
  <c r="H602" i="117"/>
  <c r="J112" i="117"/>
  <c r="H646" i="117"/>
  <c r="N245" i="117"/>
  <c r="H553" i="117"/>
  <c r="P88" i="117"/>
  <c r="L346" i="117"/>
  <c r="F79" i="117"/>
  <c r="R79" i="117" s="1"/>
  <c r="I136" i="117"/>
  <c r="L136" i="117"/>
  <c r="J501" i="117"/>
  <c r="P125" i="117"/>
  <c r="L293" i="117"/>
  <c r="P86" i="117"/>
  <c r="I629" i="117"/>
  <c r="H313" i="117"/>
  <c r="R685" i="117"/>
  <c r="J142" i="117"/>
  <c r="L165" i="117"/>
  <c r="G640" i="117"/>
  <c r="J499" i="117"/>
  <c r="L534" i="117"/>
  <c r="P423" i="117"/>
  <c r="I423" i="117"/>
  <c r="M549" i="117"/>
  <c r="J579" i="117"/>
  <c r="H101" i="117"/>
  <c r="R508" i="117"/>
  <c r="J136" i="117"/>
  <c r="N501" i="117"/>
  <c r="L125" i="117"/>
  <c r="H293" i="117"/>
  <c r="J86" i="117"/>
  <c r="O629" i="117"/>
  <c r="G313" i="117"/>
  <c r="G685" i="117"/>
  <c r="L142" i="117"/>
  <c r="O165" i="117"/>
  <c r="P640" i="117"/>
  <c r="F499" i="117"/>
  <c r="I499" i="117"/>
  <c r="H534" i="117"/>
  <c r="O423" i="117"/>
  <c r="I549" i="117"/>
  <c r="N579" i="117"/>
  <c r="F101" i="117"/>
  <c r="J508" i="117"/>
  <c r="Q547" i="117"/>
  <c r="H305" i="117"/>
  <c r="G547" i="117"/>
  <c r="Q136" i="117"/>
  <c r="P501" i="117"/>
  <c r="J125" i="117"/>
  <c r="G293" i="117"/>
  <c r="L86" i="117"/>
  <c r="J629" i="117"/>
  <c r="R313" i="117"/>
  <c r="P685" i="117"/>
  <c r="I142" i="117"/>
  <c r="Q142" i="117"/>
  <c r="I165" i="117"/>
  <c r="Q640" i="117"/>
  <c r="R499" i="117"/>
  <c r="G534" i="117"/>
  <c r="K423" i="117"/>
  <c r="H549" i="117"/>
  <c r="L579" i="117"/>
  <c r="K101" i="117"/>
  <c r="P508" i="117"/>
  <c r="M305" i="117"/>
  <c r="L305" i="117"/>
  <c r="M547" i="117"/>
  <c r="K136" i="117"/>
  <c r="K501" i="117"/>
  <c r="L501" i="117"/>
  <c r="M125" i="117"/>
  <c r="R293" i="117"/>
  <c r="L629" i="117"/>
  <c r="N313" i="117"/>
  <c r="I685" i="117"/>
  <c r="P142" i="117"/>
  <c r="Q165" i="117"/>
  <c r="R640" i="117"/>
  <c r="O499" i="117"/>
  <c r="I534" i="117"/>
  <c r="R423" i="117"/>
  <c r="K549" i="117"/>
  <c r="Q579" i="117"/>
  <c r="R101" i="117"/>
  <c r="O508" i="117"/>
  <c r="O685" i="117"/>
  <c r="N640" i="117"/>
  <c r="J534" i="117"/>
  <c r="Q101" i="117"/>
  <c r="H547" i="117"/>
  <c r="I305" i="117"/>
  <c r="R305" i="117"/>
  <c r="L547" i="117"/>
  <c r="N136" i="117"/>
  <c r="O501" i="117"/>
  <c r="Q125" i="117"/>
  <c r="J293" i="117"/>
  <c r="H629" i="117"/>
  <c r="N629" i="117"/>
  <c r="F313" i="117"/>
  <c r="F685" i="117"/>
  <c r="M142" i="117"/>
  <c r="M165" i="117"/>
  <c r="L640" i="117"/>
  <c r="P499" i="117"/>
  <c r="Q534" i="117"/>
  <c r="G423" i="117"/>
  <c r="P549" i="117"/>
  <c r="K579" i="117"/>
  <c r="G101" i="117"/>
  <c r="G508" i="117"/>
  <c r="F547" i="117"/>
  <c r="O136" i="117"/>
  <c r="J84" i="117"/>
  <c r="F501" i="117"/>
  <c r="O125" i="117"/>
  <c r="P293" i="117"/>
  <c r="K629" i="117"/>
  <c r="I313" i="117"/>
  <c r="N685" i="117"/>
  <c r="N142" i="117"/>
  <c r="H165" i="117"/>
  <c r="K165" i="117"/>
  <c r="O640" i="117"/>
  <c r="F86" i="117"/>
  <c r="P94" i="117"/>
  <c r="G499" i="117"/>
  <c r="P534" i="117"/>
  <c r="J423" i="117"/>
  <c r="J549" i="117"/>
  <c r="P579" i="117"/>
  <c r="O579" i="117"/>
  <c r="P101" i="117"/>
  <c r="N508" i="117"/>
  <c r="O547" i="117"/>
  <c r="M136" i="117"/>
  <c r="P84" i="117"/>
  <c r="Q501" i="117"/>
  <c r="I125" i="117"/>
  <c r="M293" i="117"/>
  <c r="G629" i="117"/>
  <c r="M313" i="117"/>
  <c r="M685" i="117"/>
  <c r="H142" i="117"/>
  <c r="N165" i="117"/>
  <c r="H640" i="117"/>
  <c r="J94" i="117"/>
  <c r="L499" i="117"/>
  <c r="O534" i="117"/>
  <c r="F423" i="117"/>
  <c r="F549" i="117"/>
  <c r="I579" i="117"/>
  <c r="J101" i="117"/>
  <c r="M508" i="117"/>
  <c r="P547" i="117"/>
  <c r="G136" i="117"/>
  <c r="L84" i="117"/>
  <c r="I501" i="117"/>
  <c r="N125" i="117"/>
  <c r="I293" i="117"/>
  <c r="O293" i="117"/>
  <c r="R629" i="117"/>
  <c r="P313" i="117"/>
  <c r="L685" i="117"/>
  <c r="G142" i="117"/>
  <c r="G165" i="117"/>
  <c r="I640" i="117"/>
  <c r="M640" i="117"/>
  <c r="L94" i="117"/>
  <c r="M499" i="117"/>
  <c r="K534" i="117"/>
  <c r="M423" i="117"/>
  <c r="L549" i="117"/>
  <c r="R579" i="117"/>
  <c r="M101" i="117"/>
  <c r="F508" i="117"/>
  <c r="P305" i="117"/>
  <c r="J305" i="117"/>
  <c r="I547" i="117"/>
  <c r="N547" i="117"/>
  <c r="H136" i="117"/>
  <c r="I84" i="117"/>
  <c r="R501" i="117"/>
  <c r="H125" i="117"/>
  <c r="F293" i="117"/>
  <c r="M629" i="117"/>
  <c r="Q313" i="117"/>
  <c r="K685" i="117"/>
  <c r="H685" i="117"/>
  <c r="F142" i="117"/>
  <c r="R165" i="117"/>
  <c r="F640" i="117"/>
  <c r="I94" i="117"/>
  <c r="N499" i="117"/>
  <c r="N534" i="117"/>
  <c r="H423" i="117"/>
  <c r="G549" i="117"/>
  <c r="H579" i="117"/>
  <c r="L101" i="117"/>
  <c r="K508" i="117"/>
  <c r="G305" i="117"/>
  <c r="F305" i="117"/>
  <c r="N305" i="117"/>
  <c r="K305" i="117"/>
  <c r="K547" i="117"/>
  <c r="R136" i="117"/>
  <c r="G501" i="117"/>
  <c r="G125" i="117"/>
  <c r="F94" i="117"/>
  <c r="R94" i="117" s="1"/>
  <c r="Q293" i="117"/>
  <c r="F629" i="117"/>
  <c r="J313" i="117"/>
  <c r="Q685" i="117"/>
  <c r="O142" i="117"/>
  <c r="F165" i="117"/>
  <c r="J640" i="117"/>
  <c r="K499" i="117"/>
  <c r="M534" i="117"/>
  <c r="Q423" i="117"/>
  <c r="R549" i="117"/>
  <c r="F579" i="117"/>
  <c r="O101" i="117"/>
  <c r="H508" i="117"/>
  <c r="R534" i="117"/>
  <c r="O549" i="117"/>
  <c r="I101" i="117"/>
  <c r="J434" i="117"/>
  <c r="N350" i="117"/>
  <c r="L473" i="117"/>
  <c r="G651" i="117"/>
  <c r="O369" i="117"/>
  <c r="G562" i="117"/>
  <c r="J656" i="117"/>
  <c r="Q684" i="117"/>
  <c r="I449" i="117"/>
  <c r="I291" i="117"/>
  <c r="N482" i="117"/>
  <c r="M490" i="117"/>
  <c r="Q261" i="117"/>
  <c r="M474" i="117"/>
  <c r="M542" i="117"/>
  <c r="J690" i="117"/>
  <c r="F584" i="117"/>
  <c r="O171" i="117"/>
  <c r="R439" i="117"/>
  <c r="I628" i="117"/>
  <c r="L434" i="117"/>
  <c r="N434" i="117"/>
  <c r="K350" i="117"/>
  <c r="G473" i="117"/>
  <c r="N473" i="117"/>
  <c r="H651" i="117"/>
  <c r="R369" i="117"/>
  <c r="P562" i="117"/>
  <c r="K656" i="117"/>
  <c r="M684" i="117"/>
  <c r="K449" i="117"/>
  <c r="L449" i="117"/>
  <c r="L291" i="117"/>
  <c r="J482" i="117"/>
  <c r="J490" i="117"/>
  <c r="K261" i="117"/>
  <c r="L474" i="117"/>
  <c r="P474" i="117"/>
  <c r="K542" i="117"/>
  <c r="K690" i="117"/>
  <c r="J584" i="117"/>
  <c r="M171" i="117"/>
  <c r="H439" i="117"/>
  <c r="P628" i="117"/>
  <c r="I369" i="117"/>
  <c r="J562" i="117"/>
  <c r="M656" i="117"/>
  <c r="H684" i="117"/>
  <c r="N449" i="117"/>
  <c r="R291" i="117"/>
  <c r="O482" i="117"/>
  <c r="Q482" i="117"/>
  <c r="O490" i="117"/>
  <c r="P261" i="117"/>
  <c r="K474" i="117"/>
  <c r="L542" i="117"/>
  <c r="R690" i="117"/>
  <c r="N584" i="117"/>
  <c r="G171" i="117"/>
  <c r="H171" i="117"/>
  <c r="P439" i="117"/>
  <c r="K628" i="117"/>
  <c r="K434" i="117"/>
  <c r="O473" i="117"/>
  <c r="O651" i="117"/>
  <c r="J369" i="117"/>
  <c r="M562" i="117"/>
  <c r="L656" i="117"/>
  <c r="G656" i="117"/>
  <c r="O684" i="117"/>
  <c r="R684" i="117"/>
  <c r="R449" i="117"/>
  <c r="H291" i="117"/>
  <c r="G482" i="117"/>
  <c r="P490" i="117"/>
  <c r="M261" i="117"/>
  <c r="R474" i="117"/>
  <c r="H542" i="117"/>
  <c r="J542" i="117"/>
  <c r="G690" i="117"/>
  <c r="Q584" i="117"/>
  <c r="K171" i="117"/>
  <c r="O439" i="117"/>
  <c r="L628" i="117"/>
  <c r="Q473" i="117"/>
  <c r="F651" i="117"/>
  <c r="K369" i="117"/>
  <c r="I562" i="117"/>
  <c r="N656" i="117"/>
  <c r="P684" i="117"/>
  <c r="H449" i="117"/>
  <c r="N291" i="117"/>
  <c r="H482" i="117"/>
  <c r="L490" i="117"/>
  <c r="O261" i="117"/>
  <c r="I261" i="117"/>
  <c r="O474" i="117"/>
  <c r="N542" i="117"/>
  <c r="P690" i="117"/>
  <c r="L584" i="117"/>
  <c r="P584" i="117"/>
  <c r="R171" i="117"/>
  <c r="Q439" i="117"/>
  <c r="F439" i="117"/>
  <c r="R628" i="117"/>
  <c r="O434" i="117"/>
  <c r="F350" i="117"/>
  <c r="M473" i="117"/>
  <c r="K651" i="117"/>
  <c r="H369" i="117"/>
  <c r="O562" i="117"/>
  <c r="R656" i="117"/>
  <c r="J684" i="117"/>
  <c r="G449" i="117"/>
  <c r="M291" i="117"/>
  <c r="R482" i="117"/>
  <c r="G490" i="117"/>
  <c r="N261" i="117"/>
  <c r="J474" i="117"/>
  <c r="F542" i="117"/>
  <c r="M690" i="117"/>
  <c r="H584" i="117"/>
  <c r="F171" i="117"/>
  <c r="N439" i="117"/>
  <c r="J628" i="117"/>
  <c r="I651" i="117"/>
  <c r="I350" i="117"/>
  <c r="Q350" i="117"/>
  <c r="R434" i="117"/>
  <c r="R350" i="117"/>
  <c r="R473" i="117"/>
  <c r="P651" i="117"/>
  <c r="P369" i="117"/>
  <c r="Q562" i="117"/>
  <c r="R562" i="117"/>
  <c r="O656" i="117"/>
  <c r="L684" i="117"/>
  <c r="P449" i="117"/>
  <c r="Q291" i="117"/>
  <c r="F291" i="117"/>
  <c r="L482" i="117"/>
  <c r="P78" i="117"/>
  <c r="K490" i="117"/>
  <c r="G261" i="117"/>
  <c r="I474" i="117"/>
  <c r="O542" i="117"/>
  <c r="O690" i="117"/>
  <c r="N690" i="117"/>
  <c r="I584" i="117"/>
  <c r="L171" i="117"/>
  <c r="I439" i="117"/>
  <c r="F628" i="117"/>
  <c r="L350" i="117"/>
  <c r="H473" i="117"/>
  <c r="F434" i="117"/>
  <c r="H350" i="117"/>
  <c r="G434" i="117"/>
  <c r="Q434" i="117"/>
  <c r="J350" i="117"/>
  <c r="J473" i="117"/>
  <c r="R651" i="117"/>
  <c r="F369" i="117"/>
  <c r="N562" i="117"/>
  <c r="H656" i="117"/>
  <c r="K684" i="117"/>
  <c r="J449" i="117"/>
  <c r="P291" i="117"/>
  <c r="P482" i="117"/>
  <c r="J78" i="117"/>
  <c r="H490" i="117"/>
  <c r="H261" i="117"/>
  <c r="F474" i="117"/>
  <c r="R542" i="117"/>
  <c r="Q690" i="117"/>
  <c r="K584" i="117"/>
  <c r="I171" i="117"/>
  <c r="G439" i="117"/>
  <c r="M416" i="117"/>
  <c r="H628" i="117"/>
  <c r="K473" i="117"/>
  <c r="L651" i="117"/>
  <c r="G369" i="117"/>
  <c r="L369" i="117"/>
  <c r="L562" i="117"/>
  <c r="I656" i="117"/>
  <c r="F684" i="117"/>
  <c r="F449" i="117"/>
  <c r="G291" i="117"/>
  <c r="M482" i="117"/>
  <c r="I78" i="117"/>
  <c r="Q490" i="117"/>
  <c r="R261" i="117"/>
  <c r="G474" i="117"/>
  <c r="G542" i="117"/>
  <c r="L690" i="117"/>
  <c r="G584" i="117"/>
  <c r="J171" i="117"/>
  <c r="K439" i="117"/>
  <c r="Q628" i="117"/>
  <c r="G628" i="117"/>
  <c r="M434" i="117"/>
  <c r="I434" i="117"/>
  <c r="O350" i="117"/>
  <c r="F473" i="117"/>
  <c r="J651" i="117"/>
  <c r="N369" i="117"/>
  <c r="H562" i="117"/>
  <c r="Q656" i="117"/>
  <c r="I684" i="117"/>
  <c r="O449" i="117"/>
  <c r="J291" i="117"/>
  <c r="K482" i="117"/>
  <c r="L78" i="117"/>
  <c r="F490" i="117"/>
  <c r="F261" i="117"/>
  <c r="H474" i="117"/>
  <c r="P542" i="117"/>
  <c r="F690" i="117"/>
  <c r="R584" i="117"/>
  <c r="P171" i="117"/>
  <c r="J439" i="117"/>
  <c r="O628" i="117"/>
  <c r="P350" i="117"/>
  <c r="I370" i="117"/>
  <c r="K242" i="117"/>
  <c r="N341" i="117"/>
  <c r="G461" i="117"/>
  <c r="P641" i="117"/>
  <c r="H188" i="117"/>
  <c r="J6" i="117"/>
  <c r="R333" i="117"/>
  <c r="I494" i="117"/>
  <c r="H341" i="117"/>
  <c r="H461" i="117"/>
  <c r="M641" i="117"/>
  <c r="G58" i="117"/>
  <c r="G188" i="117"/>
  <c r="L6" i="117"/>
  <c r="Q333" i="117"/>
  <c r="P494" i="117"/>
  <c r="J341" i="117"/>
  <c r="R461" i="117"/>
  <c r="O641" i="117"/>
  <c r="P58" i="117"/>
  <c r="R188" i="117"/>
  <c r="F6" i="117"/>
  <c r="G333" i="117"/>
  <c r="M494" i="117"/>
  <c r="G370" i="117"/>
  <c r="P461" i="117"/>
  <c r="J461" i="117"/>
  <c r="H641" i="117"/>
  <c r="L58" i="117"/>
  <c r="P188" i="117"/>
  <c r="B53" i="117"/>
  <c r="K333" i="117"/>
  <c r="P333" i="117"/>
  <c r="O494" i="117"/>
  <c r="R242" i="117"/>
  <c r="M370" i="117"/>
  <c r="F242" i="117"/>
  <c r="L242" i="117"/>
  <c r="M341" i="117"/>
  <c r="L370" i="117"/>
  <c r="P242" i="117"/>
  <c r="R341" i="117"/>
  <c r="Q461" i="117"/>
  <c r="J641" i="117"/>
  <c r="J58" i="117"/>
  <c r="F188" i="117"/>
  <c r="L533" i="117"/>
  <c r="B45" i="117"/>
  <c r="H333" i="117"/>
  <c r="G494" i="117"/>
  <c r="L677" i="117"/>
  <c r="L341" i="117"/>
  <c r="I461" i="117"/>
  <c r="G641" i="117"/>
  <c r="K188" i="117"/>
  <c r="K6" i="117"/>
  <c r="L333" i="117"/>
  <c r="K494" i="117"/>
  <c r="F333" i="117"/>
  <c r="F58" i="117"/>
  <c r="R58" i="117" s="1"/>
  <c r="H106" i="117"/>
  <c r="K461" i="117"/>
  <c r="R641" i="117"/>
  <c r="I641" i="117"/>
  <c r="I188" i="117"/>
  <c r="I6" i="117"/>
  <c r="N333" i="117"/>
  <c r="R494" i="117"/>
  <c r="G242" i="117"/>
  <c r="P370" i="117"/>
  <c r="J242" i="117"/>
  <c r="K370" i="117"/>
  <c r="I242" i="117"/>
  <c r="R677" i="117"/>
  <c r="O341" i="117"/>
  <c r="O370" i="117"/>
  <c r="Q242" i="117"/>
  <c r="G341" i="117"/>
  <c r="N461" i="117"/>
  <c r="N641" i="117"/>
  <c r="L188" i="117"/>
  <c r="I333" i="117"/>
  <c r="F494" i="117"/>
  <c r="M461" i="117"/>
  <c r="Q641" i="117"/>
  <c r="Q188" i="117"/>
  <c r="M333" i="117"/>
  <c r="N494" i="117"/>
  <c r="J370" i="117"/>
  <c r="H370" i="117"/>
  <c r="O242" i="117"/>
  <c r="K341" i="117"/>
  <c r="P341" i="117"/>
  <c r="N370" i="117"/>
  <c r="M242" i="117"/>
  <c r="L273" i="117"/>
  <c r="F341" i="117"/>
  <c r="L461" i="117"/>
  <c r="K641" i="117"/>
  <c r="J188" i="117"/>
  <c r="J333" i="117"/>
  <c r="Q494" i="117"/>
  <c r="H687" i="117"/>
  <c r="L421" i="117"/>
  <c r="R661" i="117"/>
  <c r="F16" i="117"/>
  <c r="R16" i="117" s="1"/>
  <c r="R488" i="117"/>
  <c r="G168" i="117"/>
  <c r="H559" i="117"/>
  <c r="F514" i="117"/>
  <c r="Q698" i="117"/>
  <c r="I265" i="117"/>
  <c r="J174" i="117"/>
  <c r="J234" i="117"/>
  <c r="J438" i="117"/>
  <c r="O518" i="117"/>
  <c r="M440" i="117"/>
  <c r="O545" i="117"/>
  <c r="N421" i="117"/>
  <c r="J421" i="117"/>
  <c r="O661" i="117"/>
  <c r="H267" i="117"/>
  <c r="F488" i="117"/>
  <c r="R168" i="117"/>
  <c r="P559" i="117"/>
  <c r="L514" i="117"/>
  <c r="N698" i="117"/>
  <c r="L265" i="117"/>
  <c r="I234" i="117"/>
  <c r="G438" i="117"/>
  <c r="N438" i="117"/>
  <c r="P518" i="117"/>
  <c r="F545" i="117"/>
  <c r="K421" i="117"/>
  <c r="Q488" i="117"/>
  <c r="J168" i="117"/>
  <c r="R559" i="117"/>
  <c r="P16" i="117"/>
  <c r="G514" i="117"/>
  <c r="R698" i="117"/>
  <c r="K265" i="117"/>
  <c r="N234" i="117"/>
  <c r="L438" i="117"/>
  <c r="K518" i="117"/>
  <c r="I545" i="117"/>
  <c r="N661" i="117"/>
  <c r="Q421" i="117"/>
  <c r="Q661" i="117"/>
  <c r="M488" i="117"/>
  <c r="M168" i="117"/>
  <c r="K559" i="117"/>
  <c r="L559" i="117"/>
  <c r="L16" i="117"/>
  <c r="H514" i="117"/>
  <c r="J698" i="117"/>
  <c r="M265" i="117"/>
  <c r="M234" i="117"/>
  <c r="R438" i="117"/>
  <c r="L518" i="117"/>
  <c r="I518" i="117"/>
  <c r="P545" i="117"/>
  <c r="F518" i="117"/>
  <c r="I421" i="117"/>
  <c r="F661" i="117"/>
  <c r="L488" i="117"/>
  <c r="H168" i="117"/>
  <c r="I559" i="117"/>
  <c r="I16" i="117"/>
  <c r="N514" i="117"/>
  <c r="O514" i="117"/>
  <c r="G698" i="117"/>
  <c r="M698" i="117"/>
  <c r="O265" i="117"/>
  <c r="K234" i="117"/>
  <c r="K438" i="117"/>
  <c r="G518" i="117"/>
  <c r="G545" i="117"/>
  <c r="M421" i="117"/>
  <c r="M661" i="117"/>
  <c r="P488" i="117"/>
  <c r="L168" i="117"/>
  <c r="G559" i="117"/>
  <c r="R514" i="117"/>
  <c r="L698" i="117"/>
  <c r="N265" i="117"/>
  <c r="R265" i="117"/>
  <c r="H234" i="117"/>
  <c r="H438" i="117"/>
  <c r="J518" i="117"/>
  <c r="M545" i="117"/>
  <c r="K488" i="117"/>
  <c r="I168" i="117"/>
  <c r="P168" i="117"/>
  <c r="Q559" i="117"/>
  <c r="K514" i="117"/>
  <c r="I698" i="117"/>
  <c r="H265" i="117"/>
  <c r="R234" i="117"/>
  <c r="Q438" i="117"/>
  <c r="H518" i="117"/>
  <c r="J545" i="117"/>
  <c r="O421" i="117"/>
  <c r="L661" i="117"/>
  <c r="F421" i="117"/>
  <c r="H661" i="117"/>
  <c r="I661" i="117"/>
  <c r="N488" i="117"/>
  <c r="I488" i="117"/>
  <c r="K168" i="117"/>
  <c r="F559" i="117"/>
  <c r="I514" i="117"/>
  <c r="O698" i="117"/>
  <c r="G265" i="117"/>
  <c r="F234" i="117"/>
  <c r="O438" i="117"/>
  <c r="R518" i="117"/>
  <c r="K545" i="117"/>
  <c r="M518" i="117"/>
  <c r="H421" i="117"/>
  <c r="P661" i="117"/>
  <c r="H530" i="117"/>
  <c r="I493" i="117"/>
  <c r="O488" i="117"/>
  <c r="O168" i="117"/>
  <c r="J559" i="117"/>
  <c r="P514" i="117"/>
  <c r="P698" i="117"/>
  <c r="P265" i="117"/>
  <c r="G234" i="117"/>
  <c r="Q234" i="117"/>
  <c r="M438" i="117"/>
  <c r="N518" i="117"/>
  <c r="M479" i="117"/>
  <c r="J571" i="117"/>
  <c r="Q545" i="117"/>
  <c r="M530" i="117"/>
  <c r="N481" i="117"/>
  <c r="L479" i="117"/>
  <c r="G317" i="117"/>
  <c r="K317" i="117"/>
  <c r="L162" i="117"/>
  <c r="K145" i="117"/>
  <c r="K332" i="117"/>
  <c r="K251" i="117"/>
  <c r="F445" i="117"/>
  <c r="H463" i="117"/>
  <c r="N208" i="117"/>
  <c r="K162" i="117"/>
  <c r="O317" i="117"/>
  <c r="O162" i="117"/>
  <c r="F145" i="117"/>
  <c r="L332" i="117"/>
  <c r="J251" i="117"/>
  <c r="O445" i="117"/>
  <c r="K463" i="117"/>
  <c r="F208" i="117"/>
  <c r="F14" i="117"/>
  <c r="R14" i="117" s="1"/>
  <c r="R445" i="117"/>
  <c r="G463" i="117"/>
  <c r="O208" i="117"/>
  <c r="P208" i="117"/>
  <c r="F332" i="117"/>
  <c r="G14" i="117"/>
  <c r="F15" i="117" s="1"/>
  <c r="R15" i="117" s="1"/>
  <c r="H162" i="117"/>
  <c r="Q145" i="117"/>
  <c r="J332" i="117"/>
  <c r="L251" i="117"/>
  <c r="G445" i="117"/>
  <c r="F463" i="117"/>
  <c r="H208" i="117"/>
  <c r="N162" i="117"/>
  <c r="L14" i="117"/>
  <c r="O145" i="117"/>
  <c r="H332" i="117"/>
  <c r="O251" i="117"/>
  <c r="L445" i="117"/>
  <c r="O463" i="117"/>
  <c r="J463" i="117"/>
  <c r="G208" i="117"/>
  <c r="M317" i="117"/>
  <c r="R317" i="117"/>
  <c r="H317" i="117"/>
  <c r="J14" i="117"/>
  <c r="R162" i="117"/>
  <c r="I332" i="117"/>
  <c r="M445" i="117"/>
  <c r="Q606" i="117"/>
  <c r="J148" i="117"/>
  <c r="L463" i="117"/>
  <c r="R208" i="117"/>
  <c r="G162" i="117"/>
  <c r="L317" i="117"/>
  <c r="P317" i="117"/>
  <c r="I14" i="117"/>
  <c r="F162" i="117"/>
  <c r="M145" i="117"/>
  <c r="Q332" i="117"/>
  <c r="J445" i="117"/>
  <c r="N445" i="117"/>
  <c r="G606" i="117"/>
  <c r="K148" i="117"/>
  <c r="I463" i="117"/>
  <c r="I208" i="117"/>
  <c r="F317" i="117"/>
  <c r="J162" i="117"/>
  <c r="I162" i="117"/>
  <c r="G145" i="117"/>
  <c r="G332" i="117"/>
  <c r="H445" i="117"/>
  <c r="N463" i="117"/>
  <c r="J208" i="117"/>
  <c r="I317" i="117"/>
  <c r="P162" i="117"/>
  <c r="H145" i="117"/>
  <c r="O332" i="117"/>
  <c r="P445" i="117"/>
  <c r="M463" i="117"/>
  <c r="K208" i="117"/>
  <c r="P145" i="117"/>
  <c r="Q251" i="117"/>
  <c r="J145" i="117"/>
  <c r="R332" i="117"/>
  <c r="H251" i="117"/>
  <c r="K445" i="117"/>
  <c r="R463" i="117"/>
  <c r="L208" i="117"/>
  <c r="J317" i="117"/>
  <c r="R145" i="117"/>
  <c r="M332" i="117"/>
  <c r="R251" i="117"/>
  <c r="J309" i="117"/>
  <c r="O312" i="117"/>
  <c r="I364" i="117"/>
  <c r="M282" i="117"/>
  <c r="F146" i="117"/>
  <c r="J96" i="117"/>
  <c r="L282" i="117"/>
  <c r="N527" i="117"/>
  <c r="J146" i="117"/>
  <c r="K146" i="117"/>
  <c r="F96" i="117"/>
  <c r="R96" i="117" s="1"/>
  <c r="Q146" i="117"/>
  <c r="I146" i="117"/>
  <c r="K312" i="117"/>
  <c r="L364" i="117"/>
  <c r="P146" i="117"/>
  <c r="G312" i="117"/>
  <c r="K364" i="117"/>
  <c r="O146" i="117"/>
  <c r="J426" i="117"/>
  <c r="M146" i="117"/>
  <c r="H426" i="117"/>
  <c r="N146" i="117"/>
  <c r="L96" i="117"/>
  <c r="H146" i="117"/>
  <c r="I96" i="117"/>
  <c r="Q524" i="117"/>
  <c r="Q273" i="117"/>
  <c r="P677" i="117"/>
  <c r="Q687" i="117"/>
  <c r="R106" i="117"/>
  <c r="R533" i="117"/>
  <c r="P194" i="117"/>
  <c r="F524" i="117"/>
  <c r="O273" i="117"/>
  <c r="H677" i="117"/>
  <c r="R263" i="117"/>
  <c r="G687" i="117"/>
  <c r="K106" i="117"/>
  <c r="J533" i="117"/>
  <c r="P273" i="117"/>
  <c r="F677" i="117"/>
  <c r="F263" i="117"/>
  <c r="J687" i="117"/>
  <c r="G106" i="117"/>
  <c r="Q533" i="117"/>
  <c r="G533" i="117"/>
  <c r="J273" i="117"/>
  <c r="O677" i="117"/>
  <c r="K687" i="117"/>
  <c r="N687" i="117"/>
  <c r="P106" i="117"/>
  <c r="K533" i="117"/>
  <c r="F49" i="117"/>
  <c r="R49" i="117" s="1"/>
  <c r="K273" i="117"/>
  <c r="Q677" i="117"/>
  <c r="M687" i="117"/>
  <c r="M106" i="117"/>
  <c r="I533" i="117"/>
  <c r="N273" i="117"/>
  <c r="I677" i="117"/>
  <c r="O687" i="117"/>
  <c r="J106" i="117"/>
  <c r="M533" i="117"/>
  <c r="N659" i="117"/>
  <c r="M273" i="117"/>
  <c r="N677" i="117"/>
  <c r="I687" i="117"/>
  <c r="J49" i="117"/>
  <c r="O106" i="117"/>
  <c r="L106" i="117"/>
  <c r="M491" i="117"/>
  <c r="O533" i="117"/>
  <c r="G659" i="117"/>
  <c r="R273" i="117"/>
  <c r="M677" i="117"/>
  <c r="P687" i="117"/>
  <c r="L49" i="117"/>
  <c r="Q106" i="117"/>
  <c r="O491" i="117"/>
  <c r="N533" i="117"/>
  <c r="H273" i="117"/>
  <c r="J677" i="117"/>
  <c r="L687" i="117"/>
  <c r="P49" i="117"/>
  <c r="I106" i="117"/>
  <c r="P533" i="117"/>
  <c r="F273" i="117"/>
  <c r="K677" i="117"/>
  <c r="F687" i="117"/>
  <c r="I49" i="117"/>
  <c r="F106" i="117"/>
  <c r="F533" i="117"/>
  <c r="I273" i="117"/>
  <c r="L249" i="117"/>
  <c r="N249" i="117"/>
  <c r="K249" i="117"/>
  <c r="O249" i="117"/>
  <c r="Q249" i="117"/>
  <c r="M249" i="117"/>
  <c r="O492" i="117"/>
  <c r="H249" i="117"/>
  <c r="J178" i="117"/>
  <c r="L492" i="117"/>
  <c r="R249" i="117"/>
  <c r="J388" i="117"/>
  <c r="J249" i="117"/>
  <c r="G249" i="117"/>
  <c r="O388" i="117"/>
  <c r="F249" i="117"/>
  <c r="L388" i="117"/>
  <c r="M243" i="117"/>
  <c r="K573" i="117"/>
  <c r="P492" i="117"/>
  <c r="L422" i="117"/>
  <c r="H388" i="117"/>
  <c r="M391" i="117"/>
  <c r="O462" i="117"/>
  <c r="G492" i="117"/>
  <c r="P388" i="117"/>
  <c r="O391" i="117"/>
  <c r="Q444" i="117"/>
  <c r="I492" i="117"/>
  <c r="M388" i="117"/>
  <c r="P391" i="117"/>
  <c r="N492" i="117"/>
  <c r="F388" i="117"/>
  <c r="K391" i="117"/>
  <c r="F635" i="117"/>
  <c r="M492" i="117"/>
  <c r="I388" i="117"/>
  <c r="N391" i="117"/>
  <c r="F353" i="117"/>
  <c r="K492" i="117"/>
  <c r="K388" i="117"/>
  <c r="F391" i="117"/>
  <c r="L178" i="117"/>
  <c r="M604" i="117"/>
  <c r="Q239" i="117"/>
  <c r="J492" i="117"/>
  <c r="Q388" i="117"/>
  <c r="H391" i="117"/>
  <c r="J391" i="117"/>
  <c r="H492" i="117"/>
  <c r="R492" i="117"/>
  <c r="N388" i="117"/>
  <c r="L391" i="117"/>
  <c r="Q492" i="117"/>
  <c r="R675" i="117"/>
  <c r="R388" i="117"/>
  <c r="I391" i="117"/>
  <c r="K530" i="117"/>
  <c r="N267" i="117"/>
  <c r="M493" i="117"/>
  <c r="L174" i="117"/>
  <c r="I481" i="117"/>
  <c r="H479" i="117"/>
  <c r="R571" i="117"/>
  <c r="H440" i="117"/>
  <c r="J530" i="117"/>
  <c r="R267" i="117"/>
  <c r="G267" i="117"/>
  <c r="K493" i="117"/>
  <c r="P174" i="117"/>
  <c r="P481" i="117"/>
  <c r="F479" i="117"/>
  <c r="L571" i="117"/>
  <c r="N440" i="117"/>
  <c r="G530" i="117"/>
  <c r="K267" i="117"/>
  <c r="G493" i="117"/>
  <c r="I174" i="117"/>
  <c r="K481" i="117"/>
  <c r="N479" i="117"/>
  <c r="P571" i="117"/>
  <c r="Q440" i="117"/>
  <c r="Q530" i="117"/>
  <c r="F267" i="117"/>
  <c r="H493" i="117"/>
  <c r="M174" i="117"/>
  <c r="G481" i="117"/>
  <c r="R479" i="117"/>
  <c r="I571" i="117"/>
  <c r="L440" i="117"/>
  <c r="L530" i="117"/>
  <c r="P267" i="117"/>
  <c r="L493" i="117"/>
  <c r="O174" i="117"/>
  <c r="O481" i="117"/>
  <c r="O479" i="117"/>
  <c r="N571" i="117"/>
  <c r="O440" i="117"/>
  <c r="R530" i="117"/>
  <c r="L267" i="117"/>
  <c r="R493" i="117"/>
  <c r="K174" i="117"/>
  <c r="F481" i="117"/>
  <c r="I479" i="117"/>
  <c r="F571" i="117"/>
  <c r="R440" i="117"/>
  <c r="O530" i="117"/>
  <c r="J267" i="117"/>
  <c r="J493" i="117"/>
  <c r="N174" i="117"/>
  <c r="Q174" i="117"/>
  <c r="J481" i="117"/>
  <c r="G479" i="117"/>
  <c r="M571" i="117"/>
  <c r="O571" i="117"/>
  <c r="F440" i="117"/>
  <c r="I530" i="117"/>
  <c r="I267" i="117"/>
  <c r="N493" i="117"/>
  <c r="H174" i="117"/>
  <c r="Q481" i="117"/>
  <c r="K479" i="117"/>
  <c r="H571" i="117"/>
  <c r="K440" i="117"/>
  <c r="P530" i="117"/>
  <c r="O267" i="117"/>
  <c r="P493" i="117"/>
  <c r="G174" i="117"/>
  <c r="R481" i="117"/>
  <c r="P479" i="117"/>
  <c r="G571" i="117"/>
  <c r="J440" i="117"/>
  <c r="F530" i="117"/>
  <c r="Q267" i="117"/>
  <c r="O493" i="117"/>
  <c r="R174" i="117"/>
  <c r="H481" i="117"/>
  <c r="L481" i="117"/>
  <c r="Q479" i="117"/>
  <c r="Q571" i="117"/>
  <c r="G440" i="117"/>
  <c r="Q493" i="117"/>
  <c r="P440" i="117"/>
  <c r="F444" i="117"/>
  <c r="R403" i="117"/>
  <c r="J353" i="117"/>
  <c r="R462" i="117"/>
  <c r="O239" i="117"/>
  <c r="K422" i="117"/>
  <c r="G675" i="117"/>
  <c r="Q353" i="117"/>
  <c r="P462" i="117"/>
  <c r="N239" i="117"/>
  <c r="H422" i="117"/>
  <c r="O675" i="117"/>
  <c r="M444" i="117"/>
  <c r="N403" i="117"/>
  <c r="F403" i="117"/>
  <c r="G353" i="117"/>
  <c r="Q462" i="117"/>
  <c r="J462" i="117"/>
  <c r="M239" i="117"/>
  <c r="I422" i="117"/>
  <c r="Q675" i="117"/>
  <c r="K444" i="117"/>
  <c r="M403" i="117"/>
  <c r="M353" i="117"/>
  <c r="G462" i="117"/>
  <c r="H239" i="117"/>
  <c r="J422" i="117"/>
  <c r="L675" i="117"/>
  <c r="J444" i="117"/>
  <c r="L403" i="117"/>
  <c r="I353" i="117"/>
  <c r="N462" i="117"/>
  <c r="R239" i="117"/>
  <c r="O422" i="117"/>
  <c r="K675" i="117"/>
  <c r="G403" i="117"/>
  <c r="P444" i="117"/>
  <c r="O444" i="117"/>
  <c r="H403" i="117"/>
  <c r="N353" i="117"/>
  <c r="H462" i="117"/>
  <c r="G239" i="117"/>
  <c r="R422" i="117"/>
  <c r="N675" i="117"/>
  <c r="N444" i="117"/>
  <c r="I444" i="117"/>
  <c r="K403" i="117"/>
  <c r="R353" i="117"/>
  <c r="L353" i="117"/>
  <c r="M462" i="117"/>
  <c r="K239" i="117"/>
  <c r="M422" i="117"/>
  <c r="H675" i="117"/>
  <c r="L444" i="117"/>
  <c r="I403" i="117"/>
  <c r="H353" i="117"/>
  <c r="K462" i="117"/>
  <c r="I239" i="117"/>
  <c r="F239" i="117"/>
  <c r="Q422" i="117"/>
  <c r="J675" i="117"/>
  <c r="I675" i="117"/>
  <c r="P403" i="117"/>
  <c r="K353" i="117"/>
  <c r="L462" i="117"/>
  <c r="J239" i="117"/>
  <c r="P422" i="117"/>
  <c r="F675" i="117"/>
  <c r="G444" i="117"/>
  <c r="R444" i="117"/>
  <c r="O403" i="117"/>
  <c r="P353" i="117"/>
  <c r="F462" i="117"/>
  <c r="L239" i="117"/>
  <c r="F422" i="117"/>
  <c r="M675" i="117"/>
  <c r="I145" i="117"/>
  <c r="G251" i="117"/>
  <c r="L606" i="117"/>
  <c r="Q148" i="117"/>
  <c r="I309" i="117"/>
  <c r="R309" i="117"/>
  <c r="H309" i="117"/>
  <c r="O606" i="117"/>
  <c r="O148" i="117"/>
  <c r="Q309" i="117"/>
  <c r="R606" i="117"/>
  <c r="N148" i="117"/>
  <c r="O309" i="117"/>
  <c r="K606" i="117"/>
  <c r="N606" i="117"/>
  <c r="H148" i="117"/>
  <c r="G309" i="117"/>
  <c r="P251" i="117"/>
  <c r="M606" i="117"/>
  <c r="G148" i="117"/>
  <c r="M148" i="117"/>
  <c r="F309" i="117"/>
  <c r="I251" i="117"/>
  <c r="P606" i="117"/>
  <c r="R148" i="117"/>
  <c r="P309" i="117"/>
  <c r="H606" i="117"/>
  <c r="F148" i="117"/>
  <c r="L309" i="117"/>
  <c r="J606" i="117"/>
  <c r="L148" i="117"/>
  <c r="M309" i="117"/>
  <c r="I606" i="117"/>
  <c r="I148" i="117"/>
  <c r="N309" i="117"/>
  <c r="M251" i="117"/>
  <c r="H243" i="117"/>
  <c r="I178" i="117"/>
  <c r="I573" i="117"/>
  <c r="H604" i="117"/>
  <c r="Q635" i="117"/>
  <c r="F99" i="117"/>
  <c r="R99" i="117"/>
  <c r="N243" i="117"/>
  <c r="J573" i="117"/>
  <c r="F604" i="117"/>
  <c r="J635" i="117"/>
  <c r="P99" i="117"/>
  <c r="G573" i="117"/>
  <c r="K604" i="117"/>
  <c r="L635" i="117"/>
  <c r="M99" i="117"/>
  <c r="G243" i="117"/>
  <c r="Q573" i="117"/>
  <c r="R604" i="117"/>
  <c r="O635" i="117"/>
  <c r="L99" i="117"/>
  <c r="H573" i="117"/>
  <c r="P604" i="117"/>
  <c r="H635" i="117"/>
  <c r="O99" i="117"/>
  <c r="R243" i="117"/>
  <c r="O178" i="117"/>
  <c r="L243" i="117"/>
  <c r="N178" i="117"/>
  <c r="P573" i="117"/>
  <c r="O604" i="117"/>
  <c r="I604" i="117"/>
  <c r="R635" i="117"/>
  <c r="J99" i="117"/>
  <c r="F243" i="117"/>
  <c r="J243" i="117"/>
  <c r="H178" i="117"/>
  <c r="M573" i="117"/>
  <c r="G604" i="117"/>
  <c r="K635" i="117"/>
  <c r="Q99" i="117"/>
  <c r="Q178" i="117"/>
  <c r="M178" i="117"/>
  <c r="I243" i="117"/>
  <c r="G178" i="117"/>
  <c r="R573" i="117"/>
  <c r="J604" i="117"/>
  <c r="I635" i="117"/>
  <c r="M635" i="117"/>
  <c r="N99" i="117"/>
  <c r="P243" i="117"/>
  <c r="R178" i="117"/>
  <c r="N573" i="117"/>
  <c r="N604" i="117"/>
  <c r="G635" i="117"/>
  <c r="I99" i="117"/>
  <c r="L573" i="117"/>
  <c r="F573" i="117"/>
  <c r="L604" i="117"/>
  <c r="P635" i="117"/>
  <c r="H99" i="117"/>
  <c r="K99" i="117"/>
  <c r="K178" i="117"/>
  <c r="K243" i="117"/>
  <c r="F178" i="117"/>
  <c r="Q243" i="117"/>
  <c r="R524" i="117"/>
  <c r="J240" i="117"/>
  <c r="G263" i="117"/>
  <c r="H491" i="117"/>
  <c r="P491" i="117"/>
  <c r="P282" i="117"/>
  <c r="G527" i="117"/>
  <c r="L527" i="117"/>
  <c r="O194" i="117"/>
  <c r="N426" i="117"/>
  <c r="M659" i="117"/>
  <c r="N524" i="117"/>
  <c r="F76" i="117"/>
  <c r="R76" i="117" s="1"/>
  <c r="L263" i="117"/>
  <c r="I491" i="117"/>
  <c r="J282" i="117"/>
  <c r="O527" i="117"/>
  <c r="M194" i="117"/>
  <c r="N194" i="117"/>
  <c r="P426" i="117"/>
  <c r="I659" i="117"/>
  <c r="I263" i="117"/>
  <c r="L491" i="117"/>
  <c r="Q282" i="117"/>
  <c r="J527" i="117"/>
  <c r="H194" i="117"/>
  <c r="Q426" i="117"/>
  <c r="F659" i="117"/>
  <c r="G76" i="117"/>
  <c r="F77" i="117" s="1"/>
  <c r="R77" i="117" s="1"/>
  <c r="G491" i="117"/>
  <c r="H282" i="117"/>
  <c r="H527" i="117"/>
  <c r="G194" i="117"/>
  <c r="I426" i="117"/>
  <c r="O659" i="117"/>
  <c r="M524" i="117"/>
  <c r="K240" i="117"/>
  <c r="J524" i="117"/>
  <c r="M240" i="117"/>
  <c r="J263" i="117"/>
  <c r="P76" i="117"/>
  <c r="J491" i="117"/>
  <c r="F282" i="117"/>
  <c r="I527" i="117"/>
  <c r="R194" i="117"/>
  <c r="L426" i="117"/>
  <c r="L659" i="117"/>
  <c r="G524" i="117"/>
  <c r="N240" i="117"/>
  <c r="Q263" i="117"/>
  <c r="L76" i="117"/>
  <c r="N491" i="117"/>
  <c r="R282" i="117"/>
  <c r="M527" i="117"/>
  <c r="F194" i="117"/>
  <c r="M426" i="117"/>
  <c r="Q659" i="117"/>
  <c r="O240" i="117"/>
  <c r="P263" i="117"/>
  <c r="L524" i="117"/>
  <c r="G240" i="117"/>
  <c r="O263" i="117"/>
  <c r="K263" i="117"/>
  <c r="J76" i="117"/>
  <c r="R491" i="117"/>
  <c r="I282" i="117"/>
  <c r="K527" i="117"/>
  <c r="I194" i="117"/>
  <c r="O426" i="117"/>
  <c r="G426" i="117"/>
  <c r="K659" i="117"/>
  <c r="K524" i="117"/>
  <c r="I524" i="117"/>
  <c r="H240" i="117"/>
  <c r="P524" i="117"/>
  <c r="R240" i="117"/>
  <c r="N263" i="117"/>
  <c r="K491" i="117"/>
  <c r="K282" i="117"/>
  <c r="P527" i="117"/>
  <c r="J194" i="117"/>
  <c r="K426" i="117"/>
  <c r="P659" i="117"/>
  <c r="H524" i="117"/>
  <c r="P240" i="117"/>
  <c r="F240" i="117"/>
  <c r="M263" i="117"/>
  <c r="F491" i="117"/>
  <c r="G282" i="117"/>
  <c r="F527" i="117"/>
  <c r="L194" i="117"/>
  <c r="R426" i="117"/>
  <c r="R659" i="117"/>
  <c r="J659" i="117"/>
  <c r="I580" i="117"/>
  <c r="K580" i="117"/>
  <c r="L580" i="117"/>
  <c r="Q580" i="117"/>
  <c r="H580" i="117"/>
  <c r="G580" i="117"/>
  <c r="P580" i="117"/>
  <c r="O580" i="117"/>
  <c r="M580" i="117"/>
  <c r="F580" i="117"/>
  <c r="N580" i="117"/>
  <c r="I416" i="117"/>
  <c r="F416" i="117"/>
  <c r="L416" i="117"/>
  <c r="G416" i="117"/>
  <c r="O416" i="117"/>
  <c r="H416" i="117"/>
  <c r="N416" i="117"/>
  <c r="P416" i="117"/>
  <c r="J416" i="117"/>
  <c r="K416" i="117"/>
  <c r="R416" i="117"/>
  <c r="O567" i="139"/>
  <c r="Q567" i="139"/>
  <c r="K567" i="139"/>
  <c r="G567" i="139"/>
  <c r="F456" i="128"/>
  <c r="I456" i="128"/>
  <c r="L456" i="128"/>
  <c r="S456" i="128"/>
  <c r="O456" i="128"/>
  <c r="T456" i="128"/>
  <c r="H456" i="128"/>
  <c r="U456" i="128"/>
  <c r="R456" i="128"/>
  <c r="P456" i="128"/>
  <c r="Q456" i="128"/>
  <c r="G456" i="128"/>
  <c r="M456" i="128"/>
  <c r="J456" i="128"/>
  <c r="K456" i="128"/>
  <c r="J627" i="128"/>
  <c r="O627" i="128"/>
  <c r="Q627" i="128"/>
  <c r="K627" i="128"/>
  <c r="T627" i="128"/>
  <c r="F627" i="128"/>
  <c r="R627" i="128"/>
  <c r="M627" i="128"/>
  <c r="U627" i="128"/>
  <c r="S627" i="128"/>
  <c r="P627" i="128"/>
  <c r="I627" i="128"/>
  <c r="H627" i="128"/>
  <c r="L627" i="128"/>
  <c r="G627" i="128"/>
  <c r="I95" i="128"/>
  <c r="J95" i="128"/>
  <c r="Q95" i="128"/>
  <c r="G95" i="128"/>
  <c r="U142" i="128"/>
  <c r="J142" i="128"/>
  <c r="Q142" i="128"/>
  <c r="I142" i="128"/>
  <c r="F142" i="128"/>
  <c r="H142" i="128"/>
  <c r="S142" i="128"/>
  <c r="G142" i="128"/>
  <c r="O142" i="128"/>
  <c r="M142" i="128"/>
  <c r="L142" i="128"/>
  <c r="K142" i="128" s="1"/>
  <c r="O200" i="128"/>
  <c r="R200" i="128"/>
  <c r="U200" i="128"/>
  <c r="Q200" i="128"/>
  <c r="I200" i="128"/>
  <c r="J200" i="128"/>
  <c r="F200" i="128"/>
  <c r="S200" i="128" s="1"/>
  <c r="G200" i="128"/>
  <c r="L200" i="128"/>
  <c r="K200" i="128" s="1"/>
  <c r="H200" i="128"/>
  <c r="M200" i="128"/>
  <c r="P488" i="128"/>
  <c r="I488" i="128"/>
  <c r="R488" i="128"/>
  <c r="S488" i="128"/>
  <c r="U488" i="128"/>
  <c r="M488" i="128"/>
  <c r="T488" i="128"/>
  <c r="Q488" i="128"/>
  <c r="O488" i="128"/>
  <c r="H488" i="128"/>
  <c r="F488" i="128"/>
  <c r="L488" i="128"/>
  <c r="G488" i="128"/>
  <c r="K488" i="128"/>
  <c r="J488" i="128"/>
  <c r="I28" i="128"/>
  <c r="J28" i="128"/>
  <c r="Q28" i="128"/>
  <c r="G28" i="128"/>
  <c r="G292" i="128"/>
  <c r="L292" i="128"/>
  <c r="H292" i="128"/>
  <c r="K292" i="128"/>
  <c r="F292" i="128"/>
  <c r="U292" i="128"/>
  <c r="O292" i="128"/>
  <c r="R292" i="128"/>
  <c r="Q292" i="128"/>
  <c r="T292" i="128"/>
  <c r="I292" i="128"/>
  <c r="P292" i="128"/>
  <c r="J292" i="128"/>
  <c r="M292" i="128"/>
  <c r="S292" i="128"/>
  <c r="G233" i="128"/>
  <c r="H233" i="128"/>
  <c r="L233" i="128"/>
  <c r="K233" i="128" s="1"/>
  <c r="O233" i="128"/>
  <c r="M233" i="128"/>
  <c r="AU233" i="128" s="1"/>
  <c r="P233" i="128"/>
  <c r="T233" i="128"/>
  <c r="R233" i="128"/>
  <c r="J233" i="128"/>
  <c r="U233" i="128"/>
  <c r="I233" i="128"/>
  <c r="Q233" i="128"/>
  <c r="F233" i="128"/>
  <c r="S233" i="128" s="1"/>
  <c r="Q573" i="128"/>
  <c r="O573" i="128"/>
  <c r="I573" i="128"/>
  <c r="K573" i="128"/>
  <c r="M573" i="128"/>
  <c r="U573" i="128"/>
  <c r="J573" i="128"/>
  <c r="P573" i="128"/>
  <c r="F573" i="128"/>
  <c r="T573" i="128"/>
  <c r="H573" i="128"/>
  <c r="R573" i="128"/>
  <c r="S573" i="128"/>
  <c r="G573" i="128"/>
  <c r="L573" i="128"/>
  <c r="Q216" i="128"/>
  <c r="I216" i="128"/>
  <c r="J216" i="128"/>
  <c r="F216" i="128"/>
  <c r="S216" i="128" s="1"/>
  <c r="G216" i="128"/>
  <c r="L216" i="128"/>
  <c r="K216" i="128" s="1"/>
  <c r="H216" i="128"/>
  <c r="O216" i="128"/>
  <c r="M216" i="128"/>
  <c r="U216" i="128"/>
  <c r="R649" i="128"/>
  <c r="I649" i="128"/>
  <c r="K649" i="128"/>
  <c r="F649" i="128"/>
  <c r="S649" i="128"/>
  <c r="L649" i="128"/>
  <c r="H649" i="128"/>
  <c r="U649" i="128"/>
  <c r="M649" i="128"/>
  <c r="P649" i="128"/>
  <c r="Q649" i="128"/>
  <c r="J649" i="128"/>
  <c r="O649" i="128"/>
  <c r="T649" i="128"/>
  <c r="G649" i="128"/>
  <c r="J223" i="128"/>
  <c r="Q223" i="128"/>
  <c r="I223" i="128"/>
  <c r="F223" i="128"/>
  <c r="S223" i="128" s="1"/>
  <c r="G223" i="128"/>
  <c r="H223" i="128"/>
  <c r="L223" i="128"/>
  <c r="K223" i="128" s="1"/>
  <c r="M223" i="128"/>
  <c r="O223" i="128"/>
  <c r="U223" i="128"/>
  <c r="J70" i="128"/>
  <c r="Q70" i="128"/>
  <c r="G70" i="128"/>
  <c r="F71" i="128" s="1"/>
  <c r="S71" i="128" s="1"/>
  <c r="I70" i="128"/>
  <c r="F550" i="128"/>
  <c r="H550" i="128"/>
  <c r="L550" i="128"/>
  <c r="I550" i="128"/>
  <c r="K550" i="128"/>
  <c r="M550" i="128"/>
  <c r="U550" i="128"/>
  <c r="Q550" i="128"/>
  <c r="P550" i="128"/>
  <c r="O550" i="128"/>
  <c r="T550" i="128"/>
  <c r="G550" i="128"/>
  <c r="R550" i="128"/>
  <c r="J550" i="128"/>
  <c r="S550" i="128"/>
  <c r="Q226" i="128"/>
  <c r="J226" i="128"/>
  <c r="F226" i="128"/>
  <c r="S226" i="128" s="1"/>
  <c r="G226" i="128"/>
  <c r="L226" i="128"/>
  <c r="K226" i="128" s="1"/>
  <c r="H226" i="128"/>
  <c r="M226" i="128"/>
  <c r="O226" i="128"/>
  <c r="U226" i="128"/>
  <c r="I226" i="128"/>
  <c r="I600" i="128"/>
  <c r="G600" i="128"/>
  <c r="H600" i="128"/>
  <c r="R600" i="128"/>
  <c r="J600" i="128"/>
  <c r="U600" i="128"/>
  <c r="M600" i="128"/>
  <c r="P600" i="128"/>
  <c r="F600" i="128"/>
  <c r="T600" i="128"/>
  <c r="K600" i="128"/>
  <c r="O600" i="128"/>
  <c r="L600" i="128"/>
  <c r="Q600" i="128"/>
  <c r="S600" i="128"/>
  <c r="G549" i="128"/>
  <c r="I549" i="128"/>
  <c r="U549" i="128"/>
  <c r="M549" i="128"/>
  <c r="P549" i="128"/>
  <c r="H549" i="128"/>
  <c r="R549" i="128"/>
  <c r="O549" i="128"/>
  <c r="T549" i="128"/>
  <c r="S549" i="128"/>
  <c r="L549" i="128"/>
  <c r="K549" i="128"/>
  <c r="J549" i="128"/>
  <c r="F549" i="128"/>
  <c r="Q549" i="128"/>
  <c r="Q153" i="128"/>
  <c r="I153" i="128"/>
  <c r="J153" i="128"/>
  <c r="F153" i="128"/>
  <c r="S153" i="128" s="1"/>
  <c r="G153" i="128"/>
  <c r="L153" i="128"/>
  <c r="K153" i="128" s="1"/>
  <c r="H153" i="128"/>
  <c r="M153" i="128"/>
  <c r="O153" i="128"/>
  <c r="U153" i="128"/>
  <c r="O537" i="128"/>
  <c r="H537" i="128"/>
  <c r="L537" i="128"/>
  <c r="S537" i="128"/>
  <c r="Q537" i="128"/>
  <c r="G537" i="128"/>
  <c r="M537" i="128"/>
  <c r="P537" i="128"/>
  <c r="I537" i="128"/>
  <c r="R537" i="128"/>
  <c r="J537" i="128"/>
  <c r="U537" i="128"/>
  <c r="K537" i="128"/>
  <c r="T537" i="128"/>
  <c r="F537" i="128"/>
  <c r="J12" i="128"/>
  <c r="G12" i="128"/>
  <c r="F13" i="128" s="1"/>
  <c r="S13" i="128" s="1"/>
  <c r="Q12" i="128"/>
  <c r="I12" i="128"/>
  <c r="H324" i="128"/>
  <c r="U324" i="128"/>
  <c r="L324" i="128"/>
  <c r="P324" i="128"/>
  <c r="K324" i="128"/>
  <c r="J324" i="128"/>
  <c r="S324" i="128"/>
  <c r="O324" i="128"/>
  <c r="M324" i="128"/>
  <c r="Q324" i="128"/>
  <c r="I324" i="128"/>
  <c r="F324" i="128"/>
  <c r="R324" i="128"/>
  <c r="G324" i="128"/>
  <c r="T324" i="128"/>
  <c r="K288" i="128"/>
  <c r="Q288" i="128"/>
  <c r="J288" i="128"/>
  <c r="T288" i="128"/>
  <c r="R288" i="128"/>
  <c r="U288" i="128"/>
  <c r="H288" i="128"/>
  <c r="M288" i="128"/>
  <c r="O288" i="128"/>
  <c r="L288" i="128"/>
  <c r="G288" i="128"/>
  <c r="I288" i="128"/>
  <c r="S288" i="128"/>
  <c r="F288" i="128"/>
  <c r="P288" i="128"/>
  <c r="M270" i="128"/>
  <c r="H270" i="128"/>
  <c r="I270" i="128"/>
  <c r="F270" i="128"/>
  <c r="G270" i="128"/>
  <c r="U270" i="128"/>
  <c r="R270" i="128"/>
  <c r="L270" i="128"/>
  <c r="P270" i="128"/>
  <c r="O270" i="128"/>
  <c r="K270" i="128"/>
  <c r="J270" i="128"/>
  <c r="T270" i="128"/>
  <c r="S270" i="128"/>
  <c r="Q270" i="128"/>
  <c r="J410" i="128"/>
  <c r="O410" i="128"/>
  <c r="G410" i="128"/>
  <c r="L410" i="128"/>
  <c r="K410" i="128"/>
  <c r="I410" i="128"/>
  <c r="S410" i="128"/>
  <c r="Q410" i="128"/>
  <c r="T410" i="128"/>
  <c r="F410" i="128"/>
  <c r="U410" i="128"/>
  <c r="H410" i="128"/>
  <c r="P410" i="128"/>
  <c r="M410" i="128"/>
  <c r="R410" i="128"/>
  <c r="H208" i="128"/>
  <c r="L208" i="128"/>
  <c r="K208" i="128" s="1"/>
  <c r="M208" i="128"/>
  <c r="O208" i="128"/>
  <c r="U208" i="128"/>
  <c r="Q208" i="128"/>
  <c r="J208" i="128"/>
  <c r="I208" i="128"/>
  <c r="F208" i="128"/>
  <c r="S208" i="128" s="1"/>
  <c r="G208" i="128"/>
  <c r="G90" i="128"/>
  <c r="I90" i="128"/>
  <c r="J90" i="128"/>
  <c r="Q90" i="128"/>
  <c r="K369" i="128"/>
  <c r="O369" i="128"/>
  <c r="M369" i="128"/>
  <c r="S369" i="128"/>
  <c r="T369" i="128"/>
  <c r="F369" i="128"/>
  <c r="I369" i="128"/>
  <c r="L369" i="128"/>
  <c r="R369" i="128"/>
  <c r="G369" i="128"/>
  <c r="Q369" i="128"/>
  <c r="J369" i="128"/>
  <c r="U369" i="128"/>
  <c r="H369" i="128"/>
  <c r="P369" i="128"/>
  <c r="Q117" i="128"/>
  <c r="F117" i="128"/>
  <c r="S117" i="128" s="1"/>
  <c r="G117" i="128"/>
  <c r="L117" i="128"/>
  <c r="K117" i="128" s="1"/>
  <c r="H117" i="128"/>
  <c r="O117" i="128"/>
  <c r="I117" i="128"/>
  <c r="M117" i="128" s="1"/>
  <c r="T117" i="128"/>
  <c r="U117" i="128"/>
  <c r="R117" i="128"/>
  <c r="J117" i="128"/>
  <c r="G184" i="128"/>
  <c r="H184" i="128"/>
  <c r="L184" i="128"/>
  <c r="K184" i="128" s="1"/>
  <c r="O184" i="128"/>
  <c r="M184" i="128"/>
  <c r="U184" i="128"/>
  <c r="J184" i="128"/>
  <c r="Q184" i="128"/>
  <c r="I184" i="128"/>
  <c r="F184" i="128"/>
  <c r="S184" i="128" s="1"/>
  <c r="P569" i="128"/>
  <c r="T569" i="128"/>
  <c r="R569" i="128"/>
  <c r="F569" i="128"/>
  <c r="Q569" i="128"/>
  <c r="O569" i="128"/>
  <c r="I569" i="128"/>
  <c r="M569" i="128"/>
  <c r="L569" i="128"/>
  <c r="H569" i="128"/>
  <c r="J569" i="128"/>
  <c r="K569" i="128"/>
  <c r="S569" i="128"/>
  <c r="U569" i="128"/>
  <c r="G569" i="128"/>
  <c r="F394" i="128"/>
  <c r="S394" i="128"/>
  <c r="H394" i="128"/>
  <c r="L394" i="128"/>
  <c r="J394" i="128"/>
  <c r="M394" i="128"/>
  <c r="O394" i="128"/>
  <c r="G394" i="128"/>
  <c r="K394" i="128"/>
  <c r="Q394" i="128"/>
  <c r="I394" i="128"/>
  <c r="U394" i="128"/>
  <c r="P394" i="128"/>
  <c r="T394" i="128"/>
  <c r="R394" i="128"/>
  <c r="Q9" i="128"/>
  <c r="I9" i="128"/>
  <c r="J9" i="128"/>
  <c r="G9" i="128"/>
  <c r="F10" i="128" s="1"/>
  <c r="H413" i="128"/>
  <c r="I413" i="128"/>
  <c r="S413" i="128"/>
  <c r="K413" i="128"/>
  <c r="Q413" i="128"/>
  <c r="M413" i="128"/>
  <c r="G413" i="128"/>
  <c r="F413" i="128"/>
  <c r="O413" i="128"/>
  <c r="U413" i="128"/>
  <c r="P413" i="128"/>
  <c r="T413" i="128"/>
  <c r="R413" i="128"/>
  <c r="L413" i="128"/>
  <c r="J413" i="128"/>
  <c r="O501" i="128"/>
  <c r="H501" i="128"/>
  <c r="Q501" i="128"/>
  <c r="L501" i="128"/>
  <c r="K501" i="128"/>
  <c r="G501" i="128"/>
  <c r="J501" i="128"/>
  <c r="S501" i="128"/>
  <c r="T501" i="128"/>
  <c r="R501" i="128"/>
  <c r="M501" i="128"/>
  <c r="U501" i="128"/>
  <c r="P501" i="128"/>
  <c r="I501" i="128"/>
  <c r="F501" i="128"/>
  <c r="G536" i="128"/>
  <c r="I536" i="128"/>
  <c r="L536" i="128"/>
  <c r="T536" i="128"/>
  <c r="M536" i="128"/>
  <c r="R536" i="128"/>
  <c r="Q536" i="128"/>
  <c r="U536" i="128"/>
  <c r="J536" i="128"/>
  <c r="P536" i="128"/>
  <c r="H536" i="128"/>
  <c r="K536" i="128"/>
  <c r="O536" i="128"/>
  <c r="S536" i="128"/>
  <c r="F536" i="128"/>
  <c r="M644" i="128"/>
  <c r="K644" i="128"/>
  <c r="O644" i="128"/>
  <c r="P644" i="128"/>
  <c r="Q644" i="128"/>
  <c r="R644" i="128"/>
  <c r="H644" i="128"/>
  <c r="U644" i="128"/>
  <c r="F644" i="128"/>
  <c r="T644" i="128"/>
  <c r="L644" i="128"/>
  <c r="J644" i="128"/>
  <c r="S644" i="128"/>
  <c r="G644" i="128"/>
  <c r="I644" i="128"/>
  <c r="R607" i="128"/>
  <c r="S607" i="128"/>
  <c r="I607" i="128"/>
  <c r="H607" i="128"/>
  <c r="G607" i="128"/>
  <c r="J607" i="128"/>
  <c r="F607" i="128"/>
  <c r="K607" i="128"/>
  <c r="L607" i="128"/>
  <c r="P607" i="128"/>
  <c r="O607" i="128"/>
  <c r="U607" i="128"/>
  <c r="M607" i="128"/>
  <c r="T607" i="128"/>
  <c r="Q607" i="128"/>
  <c r="S359" i="128"/>
  <c r="O359" i="128"/>
  <c r="R359" i="128"/>
  <c r="H359" i="128"/>
  <c r="U359" i="128"/>
  <c r="L359" i="128"/>
  <c r="P359" i="128"/>
  <c r="J359" i="128"/>
  <c r="T359" i="128"/>
  <c r="Q359" i="128"/>
  <c r="M359" i="128"/>
  <c r="F359" i="128"/>
  <c r="I359" i="128"/>
  <c r="K359" i="128"/>
  <c r="G359" i="128"/>
  <c r="U212" i="128"/>
  <c r="Q212" i="128"/>
  <c r="I212" i="128"/>
  <c r="J212" i="128"/>
  <c r="F212" i="128"/>
  <c r="S212" i="128" s="1"/>
  <c r="G212" i="128"/>
  <c r="M212" i="128"/>
  <c r="L212" i="128"/>
  <c r="K212" i="128" s="1"/>
  <c r="H212" i="128"/>
  <c r="R212" i="128"/>
  <c r="O212" i="128"/>
  <c r="K336" i="128"/>
  <c r="Q336" i="128"/>
  <c r="M336" i="128"/>
  <c r="G336" i="128"/>
  <c r="O336" i="128"/>
  <c r="I336" i="128"/>
  <c r="T336" i="128"/>
  <c r="S336" i="128"/>
  <c r="U336" i="128"/>
  <c r="L336" i="128"/>
  <c r="P336" i="128"/>
  <c r="F336" i="128"/>
  <c r="R336" i="128"/>
  <c r="H336" i="128"/>
  <c r="J336" i="128"/>
  <c r="J64" i="128"/>
  <c r="Q64" i="128"/>
  <c r="G64" i="128"/>
  <c r="I64" i="128"/>
  <c r="G16" i="128"/>
  <c r="I16" i="128"/>
  <c r="J16" i="128"/>
  <c r="Q16" i="128"/>
  <c r="F408" i="128"/>
  <c r="P408" i="128"/>
  <c r="G408" i="128"/>
  <c r="M408" i="128"/>
  <c r="K408" i="128"/>
  <c r="H408" i="128"/>
  <c r="S408" i="128"/>
  <c r="J408" i="128"/>
  <c r="I408" i="128"/>
  <c r="R408" i="128"/>
  <c r="Q408" i="128"/>
  <c r="L408" i="128"/>
  <c r="T408" i="128"/>
  <c r="O408" i="128"/>
  <c r="U408" i="128"/>
  <c r="G451" i="128"/>
  <c r="I451" i="128"/>
  <c r="K451" i="128"/>
  <c r="F451" i="128"/>
  <c r="H451" i="128"/>
  <c r="J451" i="128"/>
  <c r="O451" i="128"/>
  <c r="P451" i="128"/>
  <c r="M451" i="128"/>
  <c r="U451" i="128"/>
  <c r="Q451" i="128"/>
  <c r="S451" i="128"/>
  <c r="T451" i="128"/>
  <c r="L451" i="128"/>
  <c r="R451" i="128"/>
  <c r="F490" i="128"/>
  <c r="K490" i="128"/>
  <c r="O490" i="128"/>
  <c r="H490" i="128"/>
  <c r="S490" i="128"/>
  <c r="T490" i="128"/>
  <c r="U490" i="128"/>
  <c r="I490" i="128"/>
  <c r="P490" i="128"/>
  <c r="M490" i="128"/>
  <c r="R490" i="128"/>
  <c r="Q490" i="128"/>
  <c r="G490" i="128"/>
  <c r="J490" i="128"/>
  <c r="L490" i="128"/>
  <c r="M654" i="128"/>
  <c r="T654" i="128"/>
  <c r="U654" i="128"/>
  <c r="P654" i="128"/>
  <c r="R654" i="128"/>
  <c r="O654" i="128"/>
  <c r="K654" i="128"/>
  <c r="I654" i="128"/>
  <c r="G654" i="128"/>
  <c r="L654" i="128"/>
  <c r="H654" i="128"/>
  <c r="F654" i="128"/>
  <c r="Q654" i="128"/>
  <c r="J654" i="128"/>
  <c r="S654" i="128"/>
  <c r="K545" i="128"/>
  <c r="Q545" i="128"/>
  <c r="G545" i="128"/>
  <c r="O545" i="128"/>
  <c r="U545" i="128"/>
  <c r="J545" i="128"/>
  <c r="P545" i="128"/>
  <c r="H545" i="128"/>
  <c r="T545" i="128"/>
  <c r="M545" i="128"/>
  <c r="R545" i="128"/>
  <c r="S545" i="128"/>
  <c r="F545" i="128"/>
  <c r="L545" i="128"/>
  <c r="I545" i="128"/>
  <c r="U387" i="128"/>
  <c r="M387" i="128"/>
  <c r="T387" i="128"/>
  <c r="Q387" i="128"/>
  <c r="J387" i="128"/>
  <c r="K387" i="128"/>
  <c r="R387" i="128"/>
  <c r="O387" i="128"/>
  <c r="P387" i="128"/>
  <c r="F387" i="128"/>
  <c r="S387" i="128"/>
  <c r="I387" i="128"/>
  <c r="L387" i="128"/>
  <c r="G387" i="128"/>
  <c r="H387" i="128"/>
  <c r="P191" i="128"/>
  <c r="T191" i="128"/>
  <c r="R191" i="128"/>
  <c r="I191" i="128"/>
  <c r="U191" i="128"/>
  <c r="J191" i="128"/>
  <c r="F191" i="128"/>
  <c r="S191" i="128" s="1"/>
  <c r="Q191" i="128"/>
  <c r="G191" i="128"/>
  <c r="O191" i="128"/>
  <c r="M191" i="128"/>
  <c r="H191" i="128"/>
  <c r="L191" i="128"/>
  <c r="K191" i="128" s="1"/>
  <c r="G62" i="128"/>
  <c r="F63" i="128" s="1"/>
  <c r="S63" i="128" s="1"/>
  <c r="I62" i="128"/>
  <c r="Q62" i="128"/>
  <c r="J62" i="128"/>
  <c r="U585" i="128"/>
  <c r="G585" i="128"/>
  <c r="P585" i="128"/>
  <c r="S585" i="128"/>
  <c r="T585" i="128"/>
  <c r="O585" i="128"/>
  <c r="R585" i="128"/>
  <c r="F585" i="128"/>
  <c r="K585" i="128"/>
  <c r="H585" i="128"/>
  <c r="M585" i="128"/>
  <c r="J585" i="128"/>
  <c r="L585" i="128"/>
  <c r="Q585" i="128"/>
  <c r="I585" i="128"/>
  <c r="I41" i="128"/>
  <c r="J41" i="128"/>
  <c r="Q41" i="128"/>
  <c r="G41" i="128"/>
  <c r="I694" i="128"/>
  <c r="J694" i="128"/>
  <c r="G694" i="128"/>
  <c r="Q694" i="128"/>
  <c r="H694" i="128"/>
  <c r="T694" i="128"/>
  <c r="O694" i="128"/>
  <c r="U694" i="128"/>
  <c r="M694" i="128"/>
  <c r="P694" i="128"/>
  <c r="S694" i="128"/>
  <c r="R694" i="128"/>
  <c r="K694" i="128"/>
  <c r="F694" i="128"/>
  <c r="L694" i="128"/>
  <c r="Q10" i="128"/>
  <c r="J10" i="128"/>
  <c r="I10" i="128"/>
  <c r="G10" i="128"/>
  <c r="F11" i="128" s="1"/>
  <c r="S11" i="128" s="1"/>
  <c r="M164" i="128"/>
  <c r="I164" i="128"/>
  <c r="F164" i="128"/>
  <c r="S164" i="128" s="1"/>
  <c r="R164" i="128"/>
  <c r="G164" i="128"/>
  <c r="U164" i="128"/>
  <c r="L164" i="128"/>
  <c r="K164" i="128" s="1"/>
  <c r="J164" i="128"/>
  <c r="Q164" i="128"/>
  <c r="H164" i="128"/>
  <c r="O164" i="128"/>
  <c r="I493" i="128"/>
  <c r="H493" i="128"/>
  <c r="P493" i="128"/>
  <c r="M493" i="128"/>
  <c r="J493" i="128"/>
  <c r="R493" i="128"/>
  <c r="S493" i="128"/>
  <c r="U493" i="128"/>
  <c r="K493" i="128"/>
  <c r="O493" i="128"/>
  <c r="T493" i="128"/>
  <c r="F493" i="128"/>
  <c r="Q493" i="128"/>
  <c r="L493" i="128"/>
  <c r="G493" i="128"/>
  <c r="U404" i="128"/>
  <c r="G404" i="128"/>
  <c r="K404" i="128"/>
  <c r="P404" i="128"/>
  <c r="H404" i="128"/>
  <c r="R404" i="128"/>
  <c r="T404" i="128"/>
  <c r="I404" i="128"/>
  <c r="J404" i="128"/>
  <c r="O404" i="128"/>
  <c r="F404" i="128"/>
  <c r="Q404" i="128"/>
  <c r="L404" i="128"/>
  <c r="M404" i="128"/>
  <c r="S404" i="128"/>
  <c r="J284" i="140"/>
  <c r="M284" i="140"/>
  <c r="H284" i="140"/>
  <c r="L284" i="140"/>
  <c r="U284" i="140"/>
  <c r="P284" i="140"/>
  <c r="G284" i="140"/>
  <c r="I284" i="140"/>
  <c r="R284" i="140"/>
  <c r="T284" i="140"/>
  <c r="F284" i="140"/>
  <c r="K284" i="140"/>
  <c r="O284" i="140"/>
  <c r="Q284" i="140"/>
  <c r="S284" i="140"/>
  <c r="F584" i="140"/>
  <c r="L584" i="140"/>
  <c r="R584" i="140"/>
  <c r="Q584" i="140"/>
  <c r="J584" i="140"/>
  <c r="S584" i="140"/>
  <c r="U584" i="140"/>
  <c r="P584" i="140"/>
  <c r="K584" i="140"/>
  <c r="T584" i="140"/>
  <c r="H584" i="140"/>
  <c r="M584" i="140"/>
  <c r="O584" i="140"/>
  <c r="G584" i="140"/>
  <c r="I584" i="140"/>
  <c r="U574" i="140"/>
  <c r="T574" i="140"/>
  <c r="O574" i="140"/>
  <c r="K574" i="140"/>
  <c r="S574" i="140"/>
  <c r="G574" i="140"/>
  <c r="P574" i="140"/>
  <c r="R574" i="140"/>
  <c r="Q574" i="140"/>
  <c r="M574" i="140"/>
  <c r="I574" i="140"/>
  <c r="L574" i="140"/>
  <c r="J574" i="140"/>
  <c r="H574" i="140"/>
  <c r="F574" i="140"/>
  <c r="J112" i="140"/>
  <c r="Q112" i="140"/>
  <c r="F112" i="140"/>
  <c r="S112" i="140" s="1"/>
  <c r="G112" i="140"/>
  <c r="H112" i="140"/>
  <c r="L112" i="140"/>
  <c r="K112" i="140" s="1"/>
  <c r="O112" i="140"/>
  <c r="I112" i="140"/>
  <c r="M112" i="140" s="1"/>
  <c r="T112" i="140"/>
  <c r="U112" i="140"/>
  <c r="R112" i="140"/>
  <c r="M568" i="140"/>
  <c r="K568" i="140"/>
  <c r="I568" i="140"/>
  <c r="U568" i="140"/>
  <c r="J568" i="140"/>
  <c r="S568" i="140"/>
  <c r="R568" i="140"/>
  <c r="F568" i="140"/>
  <c r="H568" i="140"/>
  <c r="G568" i="140"/>
  <c r="Q568" i="140"/>
  <c r="L568" i="140"/>
  <c r="P568" i="140"/>
  <c r="T568" i="140"/>
  <c r="O568" i="140"/>
  <c r="Q422" i="140"/>
  <c r="I422" i="140"/>
  <c r="L422" i="140"/>
  <c r="S422" i="140"/>
  <c r="O422" i="140"/>
  <c r="H422" i="140"/>
  <c r="R422" i="140"/>
  <c r="K422" i="140"/>
  <c r="F422" i="140"/>
  <c r="U422" i="140"/>
  <c r="P422" i="140"/>
  <c r="G422" i="140"/>
  <c r="T422" i="140"/>
  <c r="M422" i="140"/>
  <c r="J422" i="140"/>
  <c r="J84" i="140"/>
  <c r="Q84" i="140"/>
  <c r="F84" i="140"/>
  <c r="S84" i="140" s="1"/>
  <c r="G84" i="140"/>
  <c r="H84" i="140"/>
  <c r="L84" i="140"/>
  <c r="K84" i="140" s="1"/>
  <c r="O84" i="140"/>
  <c r="I84" i="140"/>
  <c r="M84" i="140" s="1"/>
  <c r="AS84" i="140" s="1"/>
  <c r="U84" i="140"/>
  <c r="Q396" i="140"/>
  <c r="J396" i="140"/>
  <c r="T396" i="140"/>
  <c r="L396" i="140"/>
  <c r="O396" i="140"/>
  <c r="R396" i="140"/>
  <c r="M396" i="140"/>
  <c r="G396" i="140"/>
  <c r="P396" i="140"/>
  <c r="S396" i="140"/>
  <c r="I396" i="140"/>
  <c r="F396" i="140"/>
  <c r="H396" i="140"/>
  <c r="U396" i="140"/>
  <c r="K396" i="140"/>
  <c r="G453" i="140"/>
  <c r="K453" i="140"/>
  <c r="F453" i="140"/>
  <c r="L453" i="140"/>
  <c r="J453" i="140"/>
  <c r="M453" i="140"/>
  <c r="U453" i="140"/>
  <c r="S453" i="140"/>
  <c r="Q453" i="140"/>
  <c r="H453" i="140"/>
  <c r="T453" i="140"/>
  <c r="O453" i="140"/>
  <c r="P453" i="140"/>
  <c r="I453" i="140"/>
  <c r="R453" i="140"/>
  <c r="F7" i="140"/>
  <c r="S7" i="140" s="1"/>
  <c r="J7" i="140"/>
  <c r="G7" i="140"/>
  <c r="L7" i="140"/>
  <c r="H7" i="140"/>
  <c r="K7" i="140"/>
  <c r="O7" i="140"/>
  <c r="Q7" i="140"/>
  <c r="I7" i="140"/>
  <c r="M7" i="140" s="1"/>
  <c r="R7" i="140"/>
  <c r="U7" i="140"/>
  <c r="Q209" i="140"/>
  <c r="J209" i="140"/>
  <c r="I209" i="140"/>
  <c r="F209" i="140"/>
  <c r="S209" i="140" s="1"/>
  <c r="G209" i="140"/>
  <c r="L209" i="140"/>
  <c r="K209" i="140" s="1"/>
  <c r="H209" i="140"/>
  <c r="O209" i="140"/>
  <c r="M209" i="140"/>
  <c r="AU209" i="140" s="1"/>
  <c r="R209" i="140"/>
  <c r="U209" i="140"/>
  <c r="J478" i="140"/>
  <c r="G478" i="140"/>
  <c r="O478" i="140"/>
  <c r="P478" i="140"/>
  <c r="F478" i="140"/>
  <c r="S478" i="140"/>
  <c r="U478" i="140"/>
  <c r="I478" i="140"/>
  <c r="K478" i="140"/>
  <c r="R478" i="140"/>
  <c r="T478" i="140"/>
  <c r="Q478" i="140"/>
  <c r="L478" i="140"/>
  <c r="M478" i="140"/>
  <c r="H478" i="140"/>
  <c r="J90" i="140"/>
  <c r="Q90" i="140"/>
  <c r="F90" i="140"/>
  <c r="S90" i="140" s="1"/>
  <c r="G90" i="140"/>
  <c r="L90" i="140"/>
  <c r="K90" i="140" s="1"/>
  <c r="H90" i="140"/>
  <c r="O90" i="140"/>
  <c r="I90" i="140"/>
  <c r="M90" i="140" s="1"/>
  <c r="AS90" i="140" s="1"/>
  <c r="T90" i="140"/>
  <c r="R90" i="140"/>
  <c r="U90" i="140"/>
  <c r="P319" i="140"/>
  <c r="F319" i="140"/>
  <c r="S319" i="140"/>
  <c r="Q319" i="140"/>
  <c r="R319" i="140"/>
  <c r="H319" i="140"/>
  <c r="L319" i="140"/>
  <c r="I319" i="140"/>
  <c r="M319" i="140"/>
  <c r="G319" i="140"/>
  <c r="K319" i="140"/>
  <c r="T319" i="140"/>
  <c r="O319" i="140"/>
  <c r="J319" i="140"/>
  <c r="U319" i="140"/>
  <c r="U561" i="140"/>
  <c r="R561" i="140"/>
  <c r="L561" i="140"/>
  <c r="I561" i="140"/>
  <c r="O561" i="140"/>
  <c r="G561" i="140"/>
  <c r="S561" i="140"/>
  <c r="H561" i="140"/>
  <c r="J561" i="140"/>
  <c r="F561" i="140"/>
  <c r="P561" i="140"/>
  <c r="Q561" i="140"/>
  <c r="M561" i="140"/>
  <c r="T561" i="140"/>
  <c r="K561" i="140"/>
  <c r="O467" i="140"/>
  <c r="J467" i="140"/>
  <c r="R467" i="140"/>
  <c r="L467" i="140"/>
  <c r="H467" i="140"/>
  <c r="Q467" i="140"/>
  <c r="F467" i="140"/>
  <c r="T467" i="140"/>
  <c r="P467" i="140"/>
  <c r="K467" i="140"/>
  <c r="M467" i="140"/>
  <c r="U467" i="140"/>
  <c r="I467" i="140"/>
  <c r="G467" i="140"/>
  <c r="S467" i="140"/>
  <c r="J94" i="140"/>
  <c r="Q94" i="140"/>
  <c r="F94" i="140"/>
  <c r="S94" i="140" s="1"/>
  <c r="G94" i="140"/>
  <c r="H94" i="140"/>
  <c r="L94" i="140"/>
  <c r="K94" i="140" s="1"/>
  <c r="O94" i="140"/>
  <c r="I94" i="140"/>
  <c r="M94" i="140" s="1"/>
  <c r="T94" i="140"/>
  <c r="R94" i="140"/>
  <c r="U94" i="140"/>
  <c r="F428" i="140"/>
  <c r="P428" i="140"/>
  <c r="J428" i="140"/>
  <c r="T428" i="140"/>
  <c r="H428" i="140"/>
  <c r="K428" i="140"/>
  <c r="I428" i="140"/>
  <c r="U428" i="140"/>
  <c r="O428" i="140"/>
  <c r="L428" i="140"/>
  <c r="M428" i="140"/>
  <c r="S428" i="140"/>
  <c r="R428" i="140"/>
  <c r="G428" i="140"/>
  <c r="Q428" i="140"/>
  <c r="J221" i="140"/>
  <c r="Q221" i="140"/>
  <c r="I221" i="140"/>
  <c r="F221" i="140"/>
  <c r="S221" i="140" s="1"/>
  <c r="G221" i="140"/>
  <c r="H221" i="140"/>
  <c r="L221" i="140"/>
  <c r="K221" i="140" s="1"/>
  <c r="M221" i="140"/>
  <c r="AU221" i="140" s="1"/>
  <c r="O221" i="140"/>
  <c r="R221" i="140"/>
  <c r="U221" i="140"/>
  <c r="L538" i="140"/>
  <c r="G538" i="140"/>
  <c r="J538" i="140"/>
  <c r="S538" i="140"/>
  <c r="F538" i="140"/>
  <c r="P538" i="140"/>
  <c r="O538" i="140"/>
  <c r="R538" i="140"/>
  <c r="M538" i="140"/>
  <c r="Q538" i="140"/>
  <c r="T538" i="140"/>
  <c r="H538" i="140"/>
  <c r="I538" i="140"/>
  <c r="U538" i="140"/>
  <c r="K538" i="140"/>
  <c r="J73" i="140"/>
  <c r="Q73" i="140"/>
  <c r="F73" i="140"/>
  <c r="S73" i="140" s="1"/>
  <c r="G73" i="140"/>
  <c r="L73" i="140"/>
  <c r="K73" i="140" s="1"/>
  <c r="H73" i="140"/>
  <c r="O73" i="140"/>
  <c r="I73" i="140"/>
  <c r="M73" i="140" s="1"/>
  <c r="T73" i="140"/>
  <c r="R73" i="140"/>
  <c r="U73" i="140"/>
  <c r="J203" i="140"/>
  <c r="Q203" i="140"/>
  <c r="I203" i="140"/>
  <c r="F203" i="140"/>
  <c r="S203" i="140" s="1"/>
  <c r="G203" i="140"/>
  <c r="L203" i="140"/>
  <c r="K203" i="140" s="1"/>
  <c r="H203" i="140"/>
  <c r="M203" i="140"/>
  <c r="AU203" i="140" s="1"/>
  <c r="O203" i="140"/>
  <c r="R203" i="140"/>
  <c r="U203" i="140"/>
  <c r="F606" i="140"/>
  <c r="Q606" i="140"/>
  <c r="R606" i="140"/>
  <c r="T606" i="140"/>
  <c r="L606" i="140"/>
  <c r="H606" i="140"/>
  <c r="P606" i="140"/>
  <c r="K606" i="140"/>
  <c r="J606" i="140"/>
  <c r="M606" i="140"/>
  <c r="S606" i="140"/>
  <c r="I606" i="140"/>
  <c r="U606" i="140"/>
  <c r="G606" i="140"/>
  <c r="O606" i="140"/>
  <c r="Q215" i="140"/>
  <c r="I215" i="140"/>
  <c r="J215" i="140"/>
  <c r="F215" i="140"/>
  <c r="S215" i="140" s="1"/>
  <c r="G215" i="140"/>
  <c r="L215" i="140"/>
  <c r="K215" i="140" s="1"/>
  <c r="H215" i="140"/>
  <c r="M215" i="140"/>
  <c r="AU215" i="140" s="1"/>
  <c r="O215" i="140"/>
  <c r="R215" i="140"/>
  <c r="U215" i="140"/>
  <c r="K585" i="140"/>
  <c r="L585" i="140"/>
  <c r="R585" i="140"/>
  <c r="H585" i="140"/>
  <c r="U585" i="140"/>
  <c r="M585" i="140"/>
  <c r="F585" i="140"/>
  <c r="O585" i="140"/>
  <c r="Q585" i="140"/>
  <c r="I585" i="140"/>
  <c r="S585" i="140"/>
  <c r="P585" i="140"/>
  <c r="J585" i="140"/>
  <c r="G585" i="140"/>
  <c r="T585" i="140"/>
  <c r="J194" i="140"/>
  <c r="Q194" i="140"/>
  <c r="I194" i="140"/>
  <c r="F194" i="140"/>
  <c r="S194" i="140" s="1"/>
  <c r="G194" i="140"/>
  <c r="H194" i="140"/>
  <c r="L194" i="140"/>
  <c r="K194" i="140" s="1"/>
  <c r="M194" i="140"/>
  <c r="AU194" i="140" s="1"/>
  <c r="O194" i="140"/>
  <c r="P194" i="140"/>
  <c r="T194" i="140"/>
  <c r="R194" i="140"/>
  <c r="U194" i="140"/>
  <c r="J86" i="140"/>
  <c r="Q86" i="140"/>
  <c r="F86" i="140"/>
  <c r="S86" i="140" s="1"/>
  <c r="G86" i="140"/>
  <c r="L86" i="140"/>
  <c r="K86" i="140" s="1"/>
  <c r="H86" i="140"/>
  <c r="O86" i="140"/>
  <c r="I86" i="140"/>
  <c r="M86" i="140" s="1"/>
  <c r="R86" i="140"/>
  <c r="U86" i="140"/>
  <c r="J212" i="140"/>
  <c r="Q212" i="140"/>
  <c r="I212" i="140"/>
  <c r="F212" i="140"/>
  <c r="S212" i="140" s="1"/>
  <c r="G212" i="140"/>
  <c r="H212" i="140"/>
  <c r="L212" i="140"/>
  <c r="K212" i="140" s="1"/>
  <c r="O212" i="140"/>
  <c r="M212" i="140"/>
  <c r="AU212" i="140" s="1"/>
  <c r="U212" i="140"/>
  <c r="R212" i="140"/>
  <c r="J98" i="140"/>
  <c r="Q98" i="140"/>
  <c r="F98" i="140"/>
  <c r="S98" i="140" s="1"/>
  <c r="G98" i="140"/>
  <c r="L98" i="140"/>
  <c r="K98" i="140" s="1"/>
  <c r="H98" i="140"/>
  <c r="O98" i="140"/>
  <c r="I98" i="140"/>
  <c r="M98" i="140" s="1"/>
  <c r="AS98" i="140" s="1"/>
  <c r="N98" i="140" s="1"/>
  <c r="P98" i="140" s="1"/>
  <c r="T98" i="140" s="1"/>
  <c r="R98" i="140"/>
  <c r="U98" i="140"/>
  <c r="O683" i="140"/>
  <c r="U683" i="140"/>
  <c r="F683" i="140"/>
  <c r="Q683" i="140"/>
  <c r="G683" i="140"/>
  <c r="J683" i="140"/>
  <c r="S683" i="140"/>
  <c r="I683" i="140"/>
  <c r="T683" i="140"/>
  <c r="L683" i="140"/>
  <c r="M683" i="140"/>
  <c r="H683" i="140"/>
  <c r="R683" i="140"/>
  <c r="K683" i="140"/>
  <c r="P683" i="140"/>
  <c r="G509" i="140"/>
  <c r="O509" i="140"/>
  <c r="Q509" i="140"/>
  <c r="P509" i="140"/>
  <c r="F509" i="140"/>
  <c r="L509" i="140"/>
  <c r="J509" i="140"/>
  <c r="U509" i="140"/>
  <c r="I509" i="140"/>
  <c r="K509" i="140"/>
  <c r="T509" i="140"/>
  <c r="S509" i="140"/>
  <c r="H509" i="140"/>
  <c r="M509" i="140"/>
  <c r="R509" i="140"/>
  <c r="F654" i="140"/>
  <c r="L654" i="140"/>
  <c r="R654" i="140"/>
  <c r="S654" i="140"/>
  <c r="J654" i="140"/>
  <c r="T654" i="140"/>
  <c r="P654" i="140"/>
  <c r="O654" i="140"/>
  <c r="H654" i="140"/>
  <c r="I654" i="140"/>
  <c r="G654" i="140"/>
  <c r="M654" i="140"/>
  <c r="U654" i="140"/>
  <c r="Q654" i="140"/>
  <c r="K654" i="140"/>
  <c r="J54" i="140"/>
  <c r="Q54" i="140"/>
  <c r="F54" i="140"/>
  <c r="S54" i="140" s="1"/>
  <c r="G54" i="140"/>
  <c r="H54" i="140"/>
  <c r="L54" i="140"/>
  <c r="K54" i="140" s="1"/>
  <c r="O54" i="140"/>
  <c r="I54" i="140"/>
  <c r="M54" i="140" s="1"/>
  <c r="AS54" i="140" s="1"/>
  <c r="U54" i="140"/>
  <c r="J383" i="140"/>
  <c r="T383" i="140"/>
  <c r="G383" i="140"/>
  <c r="O383" i="140"/>
  <c r="I383" i="140"/>
  <c r="P383" i="140"/>
  <c r="H383" i="140"/>
  <c r="S383" i="140"/>
  <c r="K383" i="140"/>
  <c r="M383" i="140"/>
  <c r="L383" i="140"/>
  <c r="U383" i="140"/>
  <c r="F383" i="140"/>
  <c r="Q383" i="140"/>
  <c r="R383" i="140"/>
  <c r="Q235" i="140"/>
  <c r="I235" i="140"/>
  <c r="J235" i="140"/>
  <c r="F235" i="140"/>
  <c r="S235" i="140" s="1"/>
  <c r="G235" i="140"/>
  <c r="H235" i="140"/>
  <c r="L235" i="140"/>
  <c r="K235" i="140" s="1"/>
  <c r="O235" i="140"/>
  <c r="M235" i="140"/>
  <c r="U235" i="140"/>
  <c r="G443" i="140"/>
  <c r="Q443" i="140"/>
  <c r="T443" i="140"/>
  <c r="P443" i="140"/>
  <c r="U443" i="140"/>
  <c r="S443" i="140"/>
  <c r="O443" i="140"/>
  <c r="I443" i="140"/>
  <c r="L443" i="140"/>
  <c r="J443" i="140"/>
  <c r="M443" i="140"/>
  <c r="H443" i="140"/>
  <c r="R443" i="140"/>
  <c r="K443" i="140"/>
  <c r="F443" i="140"/>
  <c r="T535" i="140"/>
  <c r="Q535" i="140"/>
  <c r="H535" i="140"/>
  <c r="U535" i="140"/>
  <c r="P535" i="140"/>
  <c r="M535" i="140"/>
  <c r="O535" i="140"/>
  <c r="K535" i="140"/>
  <c r="I535" i="140"/>
  <c r="S535" i="140"/>
  <c r="L535" i="140"/>
  <c r="F535" i="140"/>
  <c r="G535" i="140"/>
  <c r="R535" i="140"/>
  <c r="J535" i="140"/>
  <c r="J156" i="140"/>
  <c r="I156" i="140"/>
  <c r="Q156" i="140"/>
  <c r="F156" i="140"/>
  <c r="S156" i="140" s="1"/>
  <c r="G156" i="140"/>
  <c r="H156" i="140"/>
  <c r="L156" i="140"/>
  <c r="K156" i="140" s="1"/>
  <c r="O156" i="140"/>
  <c r="M156" i="140"/>
  <c r="U156" i="140"/>
  <c r="U269" i="140"/>
  <c r="R269" i="140"/>
  <c r="J269" i="140"/>
  <c r="G269" i="140"/>
  <c r="F269" i="140"/>
  <c r="T269" i="140"/>
  <c r="H269" i="140"/>
  <c r="S269" i="140"/>
  <c r="M269" i="140"/>
  <c r="L269" i="140"/>
  <c r="Q269" i="140"/>
  <c r="K269" i="140"/>
  <c r="O269" i="140"/>
  <c r="I269" i="140"/>
  <c r="P269" i="140"/>
  <c r="T407" i="140"/>
  <c r="K407" i="140"/>
  <c r="L407" i="140"/>
  <c r="Q407" i="140"/>
  <c r="H407" i="140"/>
  <c r="G407" i="140"/>
  <c r="P407" i="140"/>
  <c r="I407" i="140"/>
  <c r="O407" i="140"/>
  <c r="F407" i="140"/>
  <c r="R407" i="140"/>
  <c r="M407" i="140"/>
  <c r="J407" i="140"/>
  <c r="U407" i="140"/>
  <c r="S407" i="140"/>
  <c r="I136" i="140"/>
  <c r="Q136" i="140"/>
  <c r="J136" i="140"/>
  <c r="F136" i="140"/>
  <c r="S136" i="140" s="1"/>
  <c r="G136" i="140"/>
  <c r="H136" i="140"/>
  <c r="L136" i="140"/>
  <c r="K136" i="140" s="1"/>
  <c r="M136" i="140"/>
  <c r="O136" i="140"/>
  <c r="U136" i="140"/>
  <c r="J59" i="140"/>
  <c r="Q59" i="140"/>
  <c r="F59" i="140"/>
  <c r="S59" i="140" s="1"/>
  <c r="G59" i="140"/>
  <c r="L59" i="140"/>
  <c r="K59" i="140" s="1"/>
  <c r="H59" i="140"/>
  <c r="O59" i="140"/>
  <c r="I59" i="140"/>
  <c r="M59" i="140" s="1"/>
  <c r="R59" i="140"/>
  <c r="U59" i="140"/>
  <c r="T256" i="140"/>
  <c r="K256" i="140"/>
  <c r="J256" i="140"/>
  <c r="Q256" i="140"/>
  <c r="P256" i="140"/>
  <c r="G256" i="140"/>
  <c r="U256" i="140"/>
  <c r="I256" i="140"/>
  <c r="O256" i="140"/>
  <c r="S256" i="140"/>
  <c r="F256" i="140"/>
  <c r="H256" i="140"/>
  <c r="R256" i="140"/>
  <c r="L256" i="140"/>
  <c r="M256" i="140"/>
  <c r="L438" i="140"/>
  <c r="O438" i="140"/>
  <c r="S438" i="140"/>
  <c r="M438" i="140"/>
  <c r="T438" i="140"/>
  <c r="F438" i="140"/>
  <c r="J438" i="140"/>
  <c r="K438" i="140"/>
  <c r="P438" i="140"/>
  <c r="Q438" i="140"/>
  <c r="R438" i="140"/>
  <c r="H438" i="140"/>
  <c r="I438" i="140"/>
  <c r="U438" i="140"/>
  <c r="G438" i="140"/>
  <c r="P602" i="140"/>
  <c r="G602" i="140"/>
  <c r="O602" i="140"/>
  <c r="H602" i="140"/>
  <c r="J602" i="140"/>
  <c r="U602" i="140"/>
  <c r="T602" i="140"/>
  <c r="F602" i="140"/>
  <c r="I602" i="140"/>
  <c r="S602" i="140"/>
  <c r="R602" i="140"/>
  <c r="Q602" i="140"/>
  <c r="M602" i="140"/>
  <c r="K602" i="140"/>
  <c r="L602" i="140"/>
  <c r="K587" i="140"/>
  <c r="Q587" i="140"/>
  <c r="P587" i="140"/>
  <c r="I587" i="140"/>
  <c r="S587" i="140"/>
  <c r="U587" i="140"/>
  <c r="L587" i="140"/>
  <c r="T587" i="140"/>
  <c r="R587" i="140"/>
  <c r="H587" i="140"/>
  <c r="F587" i="140"/>
  <c r="G587" i="140"/>
  <c r="M587" i="140"/>
  <c r="J587" i="140"/>
  <c r="O587" i="140"/>
  <c r="R427" i="140"/>
  <c r="I427" i="140"/>
  <c r="G427" i="140"/>
  <c r="O427" i="140"/>
  <c r="M427" i="140"/>
  <c r="T427" i="140"/>
  <c r="L427" i="140"/>
  <c r="H427" i="140"/>
  <c r="F427" i="140"/>
  <c r="K427" i="140"/>
  <c r="P427" i="140"/>
  <c r="J427" i="140"/>
  <c r="U427" i="140"/>
  <c r="Q427" i="140"/>
  <c r="S427" i="140"/>
  <c r="O352" i="140"/>
  <c r="I352" i="140"/>
  <c r="T352" i="140"/>
  <c r="F352" i="140"/>
  <c r="P352" i="140"/>
  <c r="U352" i="140"/>
  <c r="L352" i="140"/>
  <c r="J352" i="140"/>
  <c r="K352" i="140"/>
  <c r="H352" i="140"/>
  <c r="G352" i="140"/>
  <c r="S352" i="140"/>
  <c r="Q352" i="140"/>
  <c r="M352" i="140"/>
  <c r="R352" i="140"/>
  <c r="J253" i="140"/>
  <c r="I253" i="140"/>
  <c r="Q253" i="140"/>
  <c r="F253" i="140"/>
  <c r="S253" i="140" s="1"/>
  <c r="G253" i="140"/>
  <c r="H253" i="140"/>
  <c r="L253" i="140"/>
  <c r="M253" i="140"/>
  <c r="K253" i="140"/>
  <c r="K254" i="140" s="1"/>
  <c r="O253" i="140"/>
  <c r="U253" i="140"/>
  <c r="Q226" i="140"/>
  <c r="I226" i="140"/>
  <c r="J226" i="140"/>
  <c r="F226" i="140"/>
  <c r="S226" i="140" s="1"/>
  <c r="G226" i="140"/>
  <c r="L226" i="140"/>
  <c r="K226" i="140" s="1"/>
  <c r="H226" i="140"/>
  <c r="M226" i="140"/>
  <c r="O226" i="140"/>
  <c r="U226" i="140"/>
  <c r="J616" i="140"/>
  <c r="L616" i="140"/>
  <c r="Q616" i="140"/>
  <c r="T616" i="140"/>
  <c r="P616" i="140"/>
  <c r="H616" i="140"/>
  <c r="S616" i="140"/>
  <c r="M616" i="140"/>
  <c r="I616" i="140"/>
  <c r="R616" i="140"/>
  <c r="U616" i="140"/>
  <c r="F616" i="140"/>
  <c r="K616" i="140"/>
  <c r="G616" i="140"/>
  <c r="O616" i="140"/>
  <c r="Q230" i="140"/>
  <c r="J230" i="140"/>
  <c r="I230" i="140"/>
  <c r="F230" i="140"/>
  <c r="S230" i="140" s="1"/>
  <c r="G230" i="140"/>
  <c r="L230" i="140"/>
  <c r="K230" i="140" s="1"/>
  <c r="H230" i="140"/>
  <c r="O230" i="140"/>
  <c r="M230" i="140"/>
  <c r="AU230" i="140" s="1"/>
  <c r="R230" i="140"/>
  <c r="U230" i="140"/>
  <c r="J346" i="140"/>
  <c r="T346" i="140"/>
  <c r="S346" i="140"/>
  <c r="U346" i="140"/>
  <c r="K346" i="140"/>
  <c r="Q346" i="140"/>
  <c r="G346" i="140"/>
  <c r="H346" i="140"/>
  <c r="P346" i="140"/>
  <c r="O346" i="140"/>
  <c r="F346" i="140"/>
  <c r="M346" i="140"/>
  <c r="L346" i="140"/>
  <c r="R346" i="140"/>
  <c r="I346" i="140"/>
  <c r="L307" i="140"/>
  <c r="F307" i="140"/>
  <c r="U307" i="140"/>
  <c r="P307" i="140"/>
  <c r="K307" i="140"/>
  <c r="O307" i="140"/>
  <c r="T307" i="140"/>
  <c r="R307" i="140"/>
  <c r="H307" i="140"/>
  <c r="S307" i="140"/>
  <c r="M307" i="140"/>
  <c r="Q307" i="140"/>
  <c r="I307" i="140"/>
  <c r="J307" i="140"/>
  <c r="G307" i="140"/>
  <c r="J193" i="140"/>
  <c r="Q193" i="140"/>
  <c r="I193" i="140"/>
  <c r="F193" i="140"/>
  <c r="S193" i="140" s="1"/>
  <c r="G193" i="140"/>
  <c r="L193" i="140"/>
  <c r="K193" i="140" s="1"/>
  <c r="H193" i="140"/>
  <c r="M193" i="140"/>
  <c r="O193" i="140"/>
  <c r="U193" i="140"/>
  <c r="L597" i="140"/>
  <c r="J597" i="140"/>
  <c r="T597" i="140"/>
  <c r="Q597" i="140"/>
  <c r="O597" i="140"/>
  <c r="U597" i="140"/>
  <c r="P597" i="140"/>
  <c r="S597" i="140"/>
  <c r="F597" i="140"/>
  <c r="K597" i="140"/>
  <c r="M597" i="140"/>
  <c r="H597" i="140"/>
  <c r="R597" i="140"/>
  <c r="G597" i="140"/>
  <c r="I597" i="140"/>
  <c r="G665" i="140"/>
  <c r="F665" i="140"/>
  <c r="H665" i="140"/>
  <c r="K665" i="140"/>
  <c r="S665" i="140"/>
  <c r="J665" i="140"/>
  <c r="L665" i="140"/>
  <c r="I665" i="140"/>
  <c r="P665" i="140"/>
  <c r="Q665" i="140"/>
  <c r="T665" i="140"/>
  <c r="U665" i="140"/>
  <c r="R665" i="140"/>
  <c r="M665" i="140"/>
  <c r="O665" i="140"/>
  <c r="S656" i="140"/>
  <c r="T656" i="140"/>
  <c r="K656" i="140"/>
  <c r="I656" i="140"/>
  <c r="H656" i="140"/>
  <c r="U656" i="140"/>
  <c r="M656" i="140"/>
  <c r="Q656" i="140"/>
  <c r="J656" i="140"/>
  <c r="R656" i="140"/>
  <c r="L656" i="140"/>
  <c r="F656" i="140"/>
  <c r="P656" i="140"/>
  <c r="G656" i="140"/>
  <c r="O656" i="140"/>
  <c r="S666" i="129"/>
  <c r="L666" i="129"/>
  <c r="F666" i="129"/>
  <c r="M666" i="129"/>
  <c r="K666" i="129"/>
  <c r="I666" i="129"/>
  <c r="P666" i="129"/>
  <c r="U666" i="129"/>
  <c r="O666" i="129"/>
  <c r="G666" i="129"/>
  <c r="J666" i="129"/>
  <c r="Q666" i="129"/>
  <c r="T666" i="129"/>
  <c r="H666" i="129"/>
  <c r="R666" i="129"/>
  <c r="P533" i="129"/>
  <c r="R533" i="129"/>
  <c r="F533" i="129"/>
  <c r="S533" i="129"/>
  <c r="M533" i="129"/>
  <c r="K533" i="129"/>
  <c r="L533" i="129"/>
  <c r="T533" i="129"/>
  <c r="I533" i="129"/>
  <c r="U533" i="129"/>
  <c r="G533" i="129"/>
  <c r="Q533" i="129"/>
  <c r="H533" i="129"/>
  <c r="J533" i="129"/>
  <c r="O533" i="129"/>
  <c r="J23" i="129"/>
  <c r="Q23" i="129"/>
  <c r="G23" i="129"/>
  <c r="F24" i="129" s="1"/>
  <c r="S24" i="129" s="1"/>
  <c r="H23" i="129"/>
  <c r="O23" i="129" s="1"/>
  <c r="L23" i="129"/>
  <c r="K23" i="129" s="1"/>
  <c r="I23" i="129"/>
  <c r="M23" i="129" s="1"/>
  <c r="U23" i="129"/>
  <c r="L700" i="129"/>
  <c r="Q700" i="129"/>
  <c r="J700" i="129"/>
  <c r="S700" i="129"/>
  <c r="G700" i="129"/>
  <c r="K700" i="129"/>
  <c r="M700" i="129"/>
  <c r="I700" i="129"/>
  <c r="F700" i="129"/>
  <c r="O700" i="129"/>
  <c r="H700" i="129"/>
  <c r="R700" i="129"/>
  <c r="U700" i="129"/>
  <c r="T700" i="129"/>
  <c r="P700" i="129"/>
  <c r="J126" i="129"/>
  <c r="Q126" i="129"/>
  <c r="F126" i="129"/>
  <c r="S126" i="129" s="1"/>
  <c r="G126" i="129"/>
  <c r="L126" i="129"/>
  <c r="K126" i="129" s="1"/>
  <c r="H126" i="129"/>
  <c r="O126" i="129"/>
  <c r="I126" i="129"/>
  <c r="M126" i="129" s="1"/>
  <c r="T126" i="129"/>
  <c r="R126" i="129"/>
  <c r="U126" i="129"/>
  <c r="J74" i="129"/>
  <c r="Q74" i="129"/>
  <c r="G74" i="129"/>
  <c r="L74" i="129"/>
  <c r="K74" i="129" s="1"/>
  <c r="H74" i="129"/>
  <c r="O74" i="129"/>
  <c r="I74" i="129"/>
  <c r="M74" i="129" s="1"/>
  <c r="AU74" i="129" s="1"/>
  <c r="U74" i="129"/>
  <c r="M396" i="129"/>
  <c r="Q396" i="129"/>
  <c r="L396" i="129"/>
  <c r="R396" i="129"/>
  <c r="T396" i="129"/>
  <c r="K396" i="129"/>
  <c r="P396" i="129"/>
  <c r="O396" i="129"/>
  <c r="U396" i="129"/>
  <c r="F396" i="129"/>
  <c r="S396" i="129"/>
  <c r="J396" i="129"/>
  <c r="G396" i="129"/>
  <c r="H396" i="129"/>
  <c r="I396" i="129"/>
  <c r="S541" i="129"/>
  <c r="O541" i="129"/>
  <c r="L541" i="129"/>
  <c r="G541" i="129"/>
  <c r="M541" i="129"/>
  <c r="J541" i="129"/>
  <c r="Q541" i="129"/>
  <c r="H541" i="129"/>
  <c r="F541" i="129"/>
  <c r="P541" i="129"/>
  <c r="I541" i="129"/>
  <c r="U541" i="129"/>
  <c r="K541" i="129"/>
  <c r="R541" i="129"/>
  <c r="T541" i="129"/>
  <c r="S302" i="129"/>
  <c r="M302" i="129"/>
  <c r="G302" i="129"/>
  <c r="L302" i="129"/>
  <c r="J302" i="129"/>
  <c r="I302" i="129"/>
  <c r="K302" i="129"/>
  <c r="O302" i="129"/>
  <c r="Q302" i="129"/>
  <c r="F302" i="129"/>
  <c r="R302" i="129"/>
  <c r="P302" i="129"/>
  <c r="T302" i="129"/>
  <c r="H302" i="129"/>
  <c r="U302" i="129"/>
  <c r="J92" i="129"/>
  <c r="Q92" i="129"/>
  <c r="F92" i="129"/>
  <c r="S92" i="129" s="1"/>
  <c r="G92" i="129"/>
  <c r="H92" i="129"/>
  <c r="L92" i="129"/>
  <c r="K92" i="129" s="1"/>
  <c r="O92" i="129"/>
  <c r="I92" i="129"/>
  <c r="M92" i="129" s="1"/>
  <c r="U92" i="129"/>
  <c r="J65" i="129"/>
  <c r="Q65" i="129"/>
  <c r="G65" i="129"/>
  <c r="L65" i="129" s="1"/>
  <c r="K65" i="129" s="1"/>
  <c r="H65" i="129"/>
  <c r="O65" i="129" s="1"/>
  <c r="I65" i="129"/>
  <c r="M65" i="129" s="1"/>
  <c r="AU65" i="129" s="1"/>
  <c r="U65" i="129"/>
  <c r="J176" i="129"/>
  <c r="I176" i="129"/>
  <c r="Q176" i="129"/>
  <c r="F176" i="129"/>
  <c r="S176" i="129" s="1"/>
  <c r="G176" i="129"/>
  <c r="H176" i="129"/>
  <c r="L176" i="129"/>
  <c r="K176" i="129" s="1"/>
  <c r="M176" i="129"/>
  <c r="AU176" i="129" s="1"/>
  <c r="O176" i="129"/>
  <c r="R176" i="129"/>
  <c r="U176" i="129"/>
  <c r="M393" i="129"/>
  <c r="F393" i="129"/>
  <c r="L393" i="129"/>
  <c r="G393" i="129"/>
  <c r="Q393" i="129"/>
  <c r="H393" i="129"/>
  <c r="O393" i="129"/>
  <c r="S393" i="129"/>
  <c r="J393" i="129"/>
  <c r="P393" i="129"/>
  <c r="I393" i="129"/>
  <c r="R393" i="129"/>
  <c r="T393" i="129"/>
  <c r="K393" i="129"/>
  <c r="U393" i="129"/>
  <c r="J117" i="129"/>
  <c r="Q117" i="129"/>
  <c r="F117" i="129"/>
  <c r="S117" i="129" s="1"/>
  <c r="G117" i="129"/>
  <c r="L117" i="129"/>
  <c r="K117" i="129" s="1"/>
  <c r="H117" i="129"/>
  <c r="O117" i="129"/>
  <c r="I117" i="129"/>
  <c r="M117" i="129" s="1"/>
  <c r="T117" i="129"/>
  <c r="R117" i="129" s="1"/>
  <c r="U117" i="129"/>
  <c r="I285" i="129"/>
  <c r="K285" i="129"/>
  <c r="G285" i="129"/>
  <c r="O285" i="129"/>
  <c r="S285" i="129"/>
  <c r="F285" i="129"/>
  <c r="Q285" i="129"/>
  <c r="H285" i="129"/>
  <c r="L285" i="129"/>
  <c r="M285" i="129"/>
  <c r="J285" i="129"/>
  <c r="T285" i="129"/>
  <c r="R285" i="129"/>
  <c r="P285" i="129"/>
  <c r="U285" i="129"/>
  <c r="M374" i="129"/>
  <c r="R374" i="129"/>
  <c r="Q374" i="129"/>
  <c r="P374" i="129"/>
  <c r="L374" i="129"/>
  <c r="T374" i="129"/>
  <c r="H374" i="129"/>
  <c r="U374" i="129"/>
  <c r="I374" i="129"/>
  <c r="S374" i="129"/>
  <c r="O374" i="129"/>
  <c r="F374" i="129"/>
  <c r="G374" i="129"/>
  <c r="K374" i="129"/>
  <c r="J374" i="129"/>
  <c r="F336" i="129"/>
  <c r="R336" i="129"/>
  <c r="T336" i="129"/>
  <c r="H336" i="129"/>
  <c r="P336" i="129"/>
  <c r="L336" i="129"/>
  <c r="U336" i="129"/>
  <c r="O336" i="129"/>
  <c r="M336" i="129"/>
  <c r="I336" i="129"/>
  <c r="K336" i="129"/>
  <c r="G336" i="129"/>
  <c r="J336" i="129"/>
  <c r="S336" i="129"/>
  <c r="Q336" i="129"/>
  <c r="S313" i="129"/>
  <c r="H313" i="129"/>
  <c r="Q313" i="129"/>
  <c r="M313" i="129"/>
  <c r="I313" i="129"/>
  <c r="G313" i="129"/>
  <c r="O313" i="129"/>
  <c r="F313" i="129"/>
  <c r="K313" i="129"/>
  <c r="L313" i="129"/>
  <c r="J313" i="129"/>
  <c r="P313" i="129"/>
  <c r="R313" i="129"/>
  <c r="T313" i="129"/>
  <c r="U313" i="129"/>
  <c r="Q595" i="129"/>
  <c r="F595" i="129"/>
  <c r="H595" i="129"/>
  <c r="M595" i="129"/>
  <c r="S595" i="129"/>
  <c r="K595" i="129"/>
  <c r="P595" i="129"/>
  <c r="L595" i="129"/>
  <c r="U595" i="129"/>
  <c r="R595" i="129"/>
  <c r="T595" i="129"/>
  <c r="O595" i="129"/>
  <c r="G595" i="129"/>
  <c r="J595" i="129"/>
  <c r="I595" i="129"/>
  <c r="J116" i="129"/>
  <c r="Q116" i="129"/>
  <c r="F116" i="129"/>
  <c r="S116" i="129" s="1"/>
  <c r="G116" i="129"/>
  <c r="L116" i="129"/>
  <c r="K116" i="129" s="1"/>
  <c r="H116" i="129"/>
  <c r="O116" i="129"/>
  <c r="I116" i="129"/>
  <c r="M116" i="129" s="1"/>
  <c r="AU116" i="129" s="1"/>
  <c r="T116" i="129"/>
  <c r="R116" i="129"/>
  <c r="U116" i="129"/>
  <c r="K500" i="129"/>
  <c r="I500" i="129"/>
  <c r="G500" i="129"/>
  <c r="H500" i="129"/>
  <c r="J500" i="129"/>
  <c r="M500" i="129"/>
  <c r="L500" i="129"/>
  <c r="Q500" i="129"/>
  <c r="O500" i="129"/>
  <c r="S500" i="129"/>
  <c r="R500" i="129"/>
  <c r="T500" i="129"/>
  <c r="P500" i="129"/>
  <c r="U500" i="129"/>
  <c r="F500" i="129"/>
  <c r="M506" i="129"/>
  <c r="H506" i="129"/>
  <c r="S506" i="129"/>
  <c r="F506" i="129"/>
  <c r="J506" i="129"/>
  <c r="O506" i="129"/>
  <c r="Q506" i="129"/>
  <c r="R506" i="129"/>
  <c r="P506" i="129"/>
  <c r="T506" i="129"/>
  <c r="I506" i="129"/>
  <c r="U506" i="129"/>
  <c r="G506" i="129"/>
  <c r="L506" i="129"/>
  <c r="K506" i="129"/>
  <c r="F296" i="129"/>
  <c r="S296" i="129"/>
  <c r="M296" i="129"/>
  <c r="J296" i="129"/>
  <c r="H296" i="129"/>
  <c r="G296" i="129"/>
  <c r="L296" i="129"/>
  <c r="O296" i="129"/>
  <c r="Q296" i="129"/>
  <c r="I296" i="129"/>
  <c r="R296" i="129"/>
  <c r="T296" i="129"/>
  <c r="P296" i="129"/>
  <c r="U296" i="129"/>
  <c r="K296" i="129"/>
  <c r="S661" i="129"/>
  <c r="K661" i="129"/>
  <c r="G661" i="129"/>
  <c r="Q661" i="129"/>
  <c r="H661" i="129"/>
  <c r="L661" i="129"/>
  <c r="J661" i="129"/>
  <c r="I661" i="129"/>
  <c r="F661" i="129"/>
  <c r="O661" i="129"/>
  <c r="R661" i="129"/>
  <c r="T661" i="129"/>
  <c r="M661" i="129"/>
  <c r="P661" i="129"/>
  <c r="U661" i="129"/>
  <c r="O446" i="129"/>
  <c r="G446" i="129"/>
  <c r="M446" i="129"/>
  <c r="F446" i="129"/>
  <c r="H446" i="129"/>
  <c r="L446" i="129"/>
  <c r="S446" i="129"/>
  <c r="Q446" i="129"/>
  <c r="I446" i="129"/>
  <c r="K446" i="129"/>
  <c r="J446" i="129"/>
  <c r="R446" i="129"/>
  <c r="P446" i="129"/>
  <c r="T446" i="129"/>
  <c r="U446" i="129"/>
  <c r="O628" i="129"/>
  <c r="P628" i="129"/>
  <c r="R628" i="129"/>
  <c r="G628" i="129"/>
  <c r="T628" i="129"/>
  <c r="U628" i="129"/>
  <c r="Q628" i="129"/>
  <c r="F628" i="129"/>
  <c r="K628" i="129"/>
  <c r="L628" i="129"/>
  <c r="I628" i="129"/>
  <c r="S628" i="129"/>
  <c r="H628" i="129"/>
  <c r="M628" i="129"/>
  <c r="J628" i="129"/>
  <c r="Q177" i="129"/>
  <c r="J177" i="129"/>
  <c r="I177" i="129"/>
  <c r="F177" i="129"/>
  <c r="S177" i="129" s="1"/>
  <c r="G177" i="129"/>
  <c r="H177" i="129"/>
  <c r="L177" i="129"/>
  <c r="K177" i="129" s="1"/>
  <c r="O177" i="129"/>
  <c r="M177" i="129"/>
  <c r="U177" i="129"/>
  <c r="S545" i="129"/>
  <c r="Q545" i="129"/>
  <c r="K545" i="129"/>
  <c r="F545" i="129"/>
  <c r="M545" i="129"/>
  <c r="G545" i="129"/>
  <c r="I545" i="129"/>
  <c r="H545" i="129"/>
  <c r="O545" i="129"/>
  <c r="J545" i="129"/>
  <c r="P545" i="129"/>
  <c r="U545" i="129"/>
  <c r="T545" i="129"/>
  <c r="R545" i="129"/>
  <c r="L545" i="129"/>
  <c r="S610" i="129"/>
  <c r="H610" i="129"/>
  <c r="K610" i="129"/>
  <c r="F610" i="129"/>
  <c r="J610" i="129"/>
  <c r="Q610" i="129"/>
  <c r="M610" i="129"/>
  <c r="L610" i="129"/>
  <c r="I610" i="129"/>
  <c r="T610" i="129"/>
  <c r="O610" i="129"/>
  <c r="R610" i="129"/>
  <c r="G610" i="129"/>
  <c r="P610" i="129"/>
  <c r="U610" i="129"/>
  <c r="Q670" i="129"/>
  <c r="H670" i="129"/>
  <c r="O670" i="129"/>
  <c r="S670" i="129"/>
  <c r="F670" i="129"/>
  <c r="K670" i="129"/>
  <c r="L670" i="129"/>
  <c r="R670" i="129"/>
  <c r="I670" i="129"/>
  <c r="U670" i="129"/>
  <c r="T670" i="129"/>
  <c r="G670" i="129"/>
  <c r="M670" i="129"/>
  <c r="J670" i="129"/>
  <c r="P670" i="129"/>
  <c r="H627" i="129"/>
  <c r="Q627" i="129"/>
  <c r="K627" i="129"/>
  <c r="G627" i="129"/>
  <c r="I627" i="129"/>
  <c r="P627" i="129"/>
  <c r="R627" i="129"/>
  <c r="U627" i="129"/>
  <c r="T627" i="129"/>
  <c r="L627" i="129"/>
  <c r="O627" i="129"/>
  <c r="S627" i="129"/>
  <c r="M627" i="129"/>
  <c r="F627" i="129"/>
  <c r="J627" i="129"/>
  <c r="J20" i="129"/>
  <c r="Q20" i="129"/>
  <c r="G20" i="129"/>
  <c r="L20" i="129" s="1"/>
  <c r="K20" i="129" s="1"/>
  <c r="H20" i="129"/>
  <c r="O20" i="129" s="1"/>
  <c r="I20" i="129"/>
  <c r="M20" i="129" s="1"/>
  <c r="U20" i="129"/>
  <c r="F675" i="129"/>
  <c r="G675" i="129"/>
  <c r="M675" i="129"/>
  <c r="H675" i="129"/>
  <c r="J675" i="129"/>
  <c r="K675" i="129"/>
  <c r="L675" i="129"/>
  <c r="O675" i="129"/>
  <c r="I675" i="129"/>
  <c r="S675" i="129"/>
  <c r="Q675" i="129"/>
  <c r="R675" i="129"/>
  <c r="T675" i="129"/>
  <c r="P675" i="129"/>
  <c r="U675" i="129"/>
  <c r="J14" i="129"/>
  <c r="F14" i="129"/>
  <c r="S14" i="129" s="1"/>
  <c r="G14" i="129"/>
  <c r="H14" i="129" s="1"/>
  <c r="O14" i="129" s="1"/>
  <c r="L14" i="129"/>
  <c r="K14" i="129" s="1"/>
  <c r="Q14" i="129"/>
  <c r="I14" i="129"/>
  <c r="M14" i="129" s="1"/>
  <c r="AU14" i="129" s="1"/>
  <c r="T14" i="129"/>
  <c r="R14" i="129" s="1"/>
  <c r="U14" i="129"/>
  <c r="O450" i="129"/>
  <c r="R450" i="129"/>
  <c r="P450" i="129"/>
  <c r="T450" i="129"/>
  <c r="U450" i="129"/>
  <c r="I450" i="129"/>
  <c r="F450" i="129"/>
  <c r="J450" i="129"/>
  <c r="K450" i="129"/>
  <c r="M450" i="129"/>
  <c r="Q450" i="129"/>
  <c r="G450" i="129"/>
  <c r="S450" i="129"/>
  <c r="H450" i="129"/>
  <c r="L450" i="129"/>
  <c r="K638" i="129"/>
  <c r="H638" i="129"/>
  <c r="F638" i="129"/>
  <c r="O638" i="129"/>
  <c r="S638" i="129"/>
  <c r="L638" i="129"/>
  <c r="G638" i="129"/>
  <c r="P638" i="129"/>
  <c r="M638" i="129"/>
  <c r="T638" i="129"/>
  <c r="U638" i="129"/>
  <c r="Q638" i="129"/>
  <c r="J638" i="129"/>
  <c r="I638" i="129"/>
  <c r="R638" i="129"/>
  <c r="L654" i="129"/>
  <c r="Q654" i="129"/>
  <c r="G654" i="129"/>
  <c r="H654" i="129"/>
  <c r="J654" i="129"/>
  <c r="I654" i="129"/>
  <c r="S654" i="129"/>
  <c r="M654" i="129"/>
  <c r="F654" i="129"/>
  <c r="R654" i="129"/>
  <c r="O654" i="129"/>
  <c r="T654" i="129"/>
  <c r="U654" i="129"/>
  <c r="K654" i="129"/>
  <c r="P654" i="129"/>
  <c r="K395" i="129"/>
  <c r="S395" i="129"/>
  <c r="M395" i="129"/>
  <c r="H395" i="129"/>
  <c r="I395" i="129"/>
  <c r="F395" i="129"/>
  <c r="G395" i="129"/>
  <c r="L395" i="129"/>
  <c r="O395" i="129"/>
  <c r="Q395" i="129"/>
  <c r="R395" i="129"/>
  <c r="T395" i="129"/>
  <c r="J395" i="129"/>
  <c r="U395" i="129"/>
  <c r="P395" i="129"/>
  <c r="J611" i="129"/>
  <c r="G611" i="129"/>
  <c r="O611" i="129"/>
  <c r="H611" i="129"/>
  <c r="L611" i="129"/>
  <c r="S611" i="129"/>
  <c r="K611" i="129"/>
  <c r="I611" i="129"/>
  <c r="F611" i="129"/>
  <c r="R611" i="129"/>
  <c r="Q611" i="129"/>
  <c r="U611" i="129"/>
  <c r="T611" i="129"/>
  <c r="M611" i="129"/>
  <c r="P611" i="129"/>
  <c r="S679" i="129"/>
  <c r="H679" i="129"/>
  <c r="M679" i="129"/>
  <c r="F679" i="129"/>
  <c r="J679" i="129"/>
  <c r="O679" i="129"/>
  <c r="Q679" i="129"/>
  <c r="G679" i="129"/>
  <c r="K679" i="129"/>
  <c r="I679" i="129"/>
  <c r="R679" i="129"/>
  <c r="T679" i="129"/>
  <c r="P679" i="129"/>
  <c r="U679" i="129"/>
  <c r="L679" i="129"/>
  <c r="J192" i="129"/>
  <c r="Q192" i="129"/>
  <c r="I192" i="129"/>
  <c r="F192" i="129"/>
  <c r="S192" i="129" s="1"/>
  <c r="G192" i="129"/>
  <c r="L192" i="129"/>
  <c r="K192" i="129" s="1"/>
  <c r="H192" i="129"/>
  <c r="O192" i="129"/>
  <c r="M192" i="129"/>
  <c r="U192" i="129"/>
  <c r="P575" i="129"/>
  <c r="R575" i="129"/>
  <c r="T575" i="129"/>
  <c r="M575" i="129"/>
  <c r="O575" i="129"/>
  <c r="Q575" i="129"/>
  <c r="U575" i="129"/>
  <c r="S575" i="129"/>
  <c r="J575" i="129"/>
  <c r="F575" i="129"/>
  <c r="G575" i="129"/>
  <c r="H575" i="129"/>
  <c r="I575" i="129"/>
  <c r="L575" i="129"/>
  <c r="K575" i="129"/>
  <c r="I379" i="129"/>
  <c r="P379" i="129"/>
  <c r="T379" i="129"/>
  <c r="J379" i="129"/>
  <c r="O379" i="129"/>
  <c r="H379" i="129"/>
  <c r="R379" i="129"/>
  <c r="F379" i="129"/>
  <c r="M379" i="129"/>
  <c r="G379" i="129"/>
  <c r="L379" i="129"/>
  <c r="U379" i="129"/>
  <c r="S379" i="129"/>
  <c r="K379" i="129"/>
  <c r="Q379" i="129"/>
  <c r="I256" i="129"/>
  <c r="Q256" i="129"/>
  <c r="J256" i="129"/>
  <c r="F256" i="129"/>
  <c r="S256" i="129" s="1"/>
  <c r="G256" i="129"/>
  <c r="H256" i="129"/>
  <c r="L256" i="129"/>
  <c r="K256" i="129" s="1"/>
  <c r="M256" i="129"/>
  <c r="O256" i="129"/>
  <c r="U256" i="129"/>
  <c r="J55" i="129"/>
  <c r="Q55" i="129"/>
  <c r="F55" i="129"/>
  <c r="S55" i="129" s="1"/>
  <c r="G55" i="129"/>
  <c r="L55" i="129" s="1"/>
  <c r="K55" i="129" s="1"/>
  <c r="H55" i="129"/>
  <c r="O55" i="129" s="1"/>
  <c r="I55" i="129"/>
  <c r="M55" i="129" s="1"/>
  <c r="T55" i="129"/>
  <c r="R55" i="129" s="1"/>
  <c r="U55" i="129"/>
  <c r="I205" i="129"/>
  <c r="J205" i="129"/>
  <c r="Q205" i="129"/>
  <c r="F205" i="129"/>
  <c r="S205" i="129" s="1"/>
  <c r="G205" i="129"/>
  <c r="H205" i="129"/>
  <c r="L205" i="129"/>
  <c r="K205" i="129" s="1"/>
  <c r="O205" i="129"/>
  <c r="M205" i="129"/>
  <c r="U205" i="129"/>
  <c r="J573" i="129"/>
  <c r="F573" i="129"/>
  <c r="H573" i="129"/>
  <c r="M573" i="129"/>
  <c r="I573" i="129"/>
  <c r="P573" i="129"/>
  <c r="L573" i="129"/>
  <c r="U573" i="129"/>
  <c r="K573" i="129"/>
  <c r="T573" i="129"/>
  <c r="S573" i="129"/>
  <c r="G573" i="129"/>
  <c r="Q573" i="129"/>
  <c r="R573" i="129"/>
  <c r="O573" i="129"/>
  <c r="J547" i="129"/>
  <c r="G547" i="129"/>
  <c r="L547" i="129"/>
  <c r="K547" i="129"/>
  <c r="H547" i="129"/>
  <c r="M547" i="129"/>
  <c r="F547" i="129"/>
  <c r="Q547" i="129"/>
  <c r="I547" i="129"/>
  <c r="S547" i="129"/>
  <c r="O547" i="129"/>
  <c r="R547" i="129"/>
  <c r="T547" i="129"/>
  <c r="U547" i="129"/>
  <c r="P547" i="129"/>
  <c r="Q214" i="129"/>
  <c r="I214" i="129"/>
  <c r="J214" i="129"/>
  <c r="F214" i="129"/>
  <c r="S214" i="129" s="1"/>
  <c r="G214" i="129"/>
  <c r="H214" i="129"/>
  <c r="L214" i="129"/>
  <c r="K214" i="129" s="1"/>
  <c r="M214" i="129"/>
  <c r="O214" i="129"/>
  <c r="U214" i="129"/>
  <c r="K582" i="129"/>
  <c r="H582" i="129"/>
  <c r="F582" i="129"/>
  <c r="L582" i="129"/>
  <c r="O582" i="129"/>
  <c r="J582" i="129"/>
  <c r="Q582" i="129"/>
  <c r="R582" i="129"/>
  <c r="T582" i="129"/>
  <c r="U582" i="129"/>
  <c r="G582" i="129"/>
  <c r="S582" i="129"/>
  <c r="I582" i="129"/>
  <c r="M582" i="129"/>
  <c r="P582" i="129"/>
  <c r="L511" i="129"/>
  <c r="H511" i="129"/>
  <c r="G511" i="129"/>
  <c r="Q511" i="129"/>
  <c r="I511" i="129"/>
  <c r="O511" i="129"/>
  <c r="K511" i="129"/>
  <c r="F511" i="129"/>
  <c r="S511" i="129"/>
  <c r="R511" i="129"/>
  <c r="M511" i="129"/>
  <c r="U511" i="129"/>
  <c r="J511" i="129"/>
  <c r="P511" i="129"/>
  <c r="T511" i="129"/>
  <c r="L442" i="129"/>
  <c r="S442" i="129"/>
  <c r="H442" i="129"/>
  <c r="M442" i="129"/>
  <c r="J442" i="129"/>
  <c r="O442" i="129"/>
  <c r="P442" i="129"/>
  <c r="G442" i="129"/>
  <c r="U442" i="129"/>
  <c r="T442" i="129"/>
  <c r="Q442" i="129"/>
  <c r="I442" i="129"/>
  <c r="K442" i="129"/>
  <c r="F442" i="129"/>
  <c r="R442" i="129"/>
  <c r="J115" i="129"/>
  <c r="Q115" i="129"/>
  <c r="F115" i="129"/>
  <c r="S115" i="129" s="1"/>
  <c r="G115" i="129"/>
  <c r="L115" i="129"/>
  <c r="K115" i="129" s="1"/>
  <c r="H115" i="129"/>
  <c r="O115" i="129"/>
  <c r="I115" i="129"/>
  <c r="M115" i="129" s="1"/>
  <c r="T115" i="129"/>
  <c r="R115" i="129" s="1"/>
  <c r="U115" i="129"/>
  <c r="S696" i="129"/>
  <c r="H696" i="129"/>
  <c r="O696" i="129"/>
  <c r="K696" i="129"/>
  <c r="I696" i="129"/>
  <c r="J696" i="129"/>
  <c r="L696" i="129"/>
  <c r="F696" i="129"/>
  <c r="Q696" i="129"/>
  <c r="M696" i="129"/>
  <c r="T696" i="129"/>
  <c r="U696" i="129"/>
  <c r="G696" i="129"/>
  <c r="P696" i="129"/>
  <c r="R696" i="129"/>
  <c r="I565" i="129"/>
  <c r="G565" i="129"/>
  <c r="K565" i="129"/>
  <c r="O565" i="129"/>
  <c r="F565" i="129"/>
  <c r="J565" i="129"/>
  <c r="S565" i="129"/>
  <c r="Q565" i="129"/>
  <c r="R565" i="129"/>
  <c r="U565" i="129"/>
  <c r="T565" i="129"/>
  <c r="L565" i="129"/>
  <c r="H565" i="129"/>
  <c r="M565" i="129"/>
  <c r="P565" i="129"/>
  <c r="P359" i="129"/>
  <c r="R359" i="129"/>
  <c r="T359" i="129"/>
  <c r="U359" i="129"/>
  <c r="J359" i="129"/>
  <c r="M359" i="129"/>
  <c r="H359" i="129"/>
  <c r="S359" i="129"/>
  <c r="I359" i="129"/>
  <c r="Q359" i="129"/>
  <c r="G359" i="129"/>
  <c r="F359" i="129"/>
  <c r="L359" i="129"/>
  <c r="K359" i="129"/>
  <c r="O359" i="129"/>
  <c r="I312" i="129"/>
  <c r="O312" i="129"/>
  <c r="R312" i="129"/>
  <c r="T312" i="129"/>
  <c r="P312" i="129"/>
  <c r="U312" i="129"/>
  <c r="S312" i="129"/>
  <c r="M312" i="129"/>
  <c r="Q312" i="129"/>
  <c r="G312" i="129"/>
  <c r="K312" i="129"/>
  <c r="L312" i="129"/>
  <c r="F312" i="129"/>
  <c r="J312" i="129"/>
  <c r="H312" i="129"/>
  <c r="Q465" i="129"/>
  <c r="K465" i="129"/>
  <c r="T465" i="129"/>
  <c r="L465" i="129"/>
  <c r="F465" i="129"/>
  <c r="U465" i="129"/>
  <c r="I465" i="129"/>
  <c r="S465" i="129"/>
  <c r="H465" i="129"/>
  <c r="M465" i="129"/>
  <c r="P465" i="129"/>
  <c r="G465" i="129"/>
  <c r="J465" i="129"/>
  <c r="R465" i="129"/>
  <c r="O465" i="129"/>
  <c r="T263" i="139"/>
  <c r="I263" i="139"/>
  <c r="U263" i="139"/>
  <c r="R263" i="139"/>
  <c r="Q263" i="139"/>
  <c r="M263" i="139"/>
  <c r="K263" i="139"/>
  <c r="S493" i="139"/>
  <c r="Q493" i="139"/>
  <c r="R493" i="139"/>
  <c r="K493" i="139"/>
  <c r="U493" i="139"/>
  <c r="T493" i="139"/>
  <c r="J493" i="139"/>
  <c r="M493" i="139"/>
  <c r="O385" i="139"/>
  <c r="I385" i="139"/>
  <c r="M385" i="139"/>
  <c r="L385" i="139"/>
  <c r="J385" i="139"/>
  <c r="S385" i="139"/>
  <c r="H385" i="139"/>
  <c r="O482" i="139"/>
  <c r="H482" i="139"/>
  <c r="U482" i="139"/>
  <c r="Q482" i="139"/>
  <c r="K482" i="139"/>
  <c r="I482" i="139"/>
  <c r="R482" i="139"/>
  <c r="P482" i="139"/>
  <c r="F482" i="139"/>
  <c r="T482" i="139"/>
  <c r="M482" i="139"/>
  <c r="S482" i="139"/>
  <c r="J482" i="139"/>
  <c r="L482" i="139"/>
  <c r="G482" i="139"/>
  <c r="J52" i="139"/>
  <c r="Q52" i="139"/>
  <c r="G52" i="139"/>
  <c r="I52" i="139"/>
  <c r="Q53" i="139"/>
  <c r="I53" i="139"/>
  <c r="Q687" i="139"/>
  <c r="F687" i="139"/>
  <c r="M687" i="139"/>
  <c r="I687" i="139"/>
  <c r="K687" i="139"/>
  <c r="P687" i="139"/>
  <c r="U687" i="139"/>
  <c r="L687" i="139"/>
  <c r="J687" i="139"/>
  <c r="G687" i="139"/>
  <c r="R687" i="139"/>
  <c r="H687" i="139"/>
  <c r="T687" i="139"/>
  <c r="S687" i="139"/>
  <c r="O687" i="139"/>
  <c r="J223" i="139"/>
  <c r="I223" i="139"/>
  <c r="Q223" i="139"/>
  <c r="F223" i="139"/>
  <c r="S223" i="139" s="1"/>
  <c r="G223" i="139"/>
  <c r="H223" i="139"/>
  <c r="L223" i="139"/>
  <c r="K223" i="139" s="1"/>
  <c r="O223" i="139"/>
  <c r="M223" i="139"/>
  <c r="U223" i="139"/>
  <c r="O682" i="139"/>
  <c r="R682" i="139"/>
  <c r="M682" i="139"/>
  <c r="H682" i="139"/>
  <c r="J682" i="139"/>
  <c r="S682" i="139"/>
  <c r="L682" i="139"/>
  <c r="U682" i="139"/>
  <c r="R420" i="139"/>
  <c r="K420" i="139"/>
  <c r="T420" i="139"/>
  <c r="F420" i="139"/>
  <c r="S420" i="139"/>
  <c r="J420" i="139"/>
  <c r="O420" i="139"/>
  <c r="I167" i="139"/>
  <c r="Q167" i="139"/>
  <c r="J167" i="139"/>
  <c r="F167" i="139"/>
  <c r="S167" i="139" s="1"/>
  <c r="G167" i="139"/>
  <c r="L167" i="139"/>
  <c r="K167" i="139" s="1"/>
  <c r="H167" i="139"/>
  <c r="O167" i="139"/>
  <c r="M167" i="139"/>
  <c r="AU167" i="139" s="1"/>
  <c r="R167" i="139"/>
  <c r="U167" i="139"/>
  <c r="J161" i="139"/>
  <c r="I161" i="139"/>
  <c r="Q161" i="139"/>
  <c r="F161" i="139"/>
  <c r="S161" i="139" s="1"/>
  <c r="G161" i="139"/>
  <c r="H161" i="139"/>
  <c r="L161" i="139"/>
  <c r="K161" i="139" s="1"/>
  <c r="M161" i="139"/>
  <c r="AU161" i="139" s="1"/>
  <c r="O161" i="139"/>
  <c r="R161" i="139"/>
  <c r="U161" i="139"/>
  <c r="I538" i="139"/>
  <c r="P538" i="139"/>
  <c r="R538" i="139"/>
  <c r="M538" i="139"/>
  <c r="K538" i="139"/>
  <c r="F538" i="139"/>
  <c r="O538" i="139"/>
  <c r="S538" i="139"/>
  <c r="G538" i="139"/>
  <c r="J538" i="139"/>
  <c r="T538" i="139"/>
  <c r="Q538" i="139"/>
  <c r="U538" i="139"/>
  <c r="H538" i="139"/>
  <c r="L538" i="139"/>
  <c r="M431" i="139"/>
  <c r="U431" i="139"/>
  <c r="T431" i="139"/>
  <c r="L431" i="139"/>
  <c r="G431" i="139"/>
  <c r="J431" i="139"/>
  <c r="O431" i="139"/>
  <c r="I564" i="139"/>
  <c r="T564" i="139"/>
  <c r="K564" i="139"/>
  <c r="G564" i="139"/>
  <c r="L564" i="139"/>
  <c r="J564" i="139"/>
  <c r="M564" i="139"/>
  <c r="P564" i="139"/>
  <c r="H564" i="139"/>
  <c r="F564" i="139"/>
  <c r="U564" i="139"/>
  <c r="O564" i="139"/>
  <c r="S564" i="139"/>
  <c r="R564" i="139"/>
  <c r="Q564" i="139"/>
  <c r="I252" i="139"/>
  <c r="J252" i="139"/>
  <c r="Q252" i="139"/>
  <c r="F252" i="139"/>
  <c r="S252" i="139" s="1"/>
  <c r="G252" i="139"/>
  <c r="L252" i="139"/>
  <c r="H252" i="139"/>
  <c r="O252" i="139"/>
  <c r="K252" i="139"/>
  <c r="M252" i="139"/>
  <c r="U252" i="139"/>
  <c r="T498" i="139"/>
  <c r="L498" i="139"/>
  <c r="H498" i="139"/>
  <c r="F498" i="139"/>
  <c r="R498" i="139"/>
  <c r="O498" i="139"/>
  <c r="Q498" i="139"/>
  <c r="J498" i="139"/>
  <c r="M462" i="139"/>
  <c r="T462" i="139"/>
  <c r="P462" i="139"/>
  <c r="J462" i="139"/>
  <c r="Q462" i="139"/>
  <c r="U462" i="139"/>
  <c r="G462" i="139"/>
  <c r="G353" i="139"/>
  <c r="U353" i="139"/>
  <c r="I353" i="139"/>
  <c r="T353" i="139"/>
  <c r="F353" i="139"/>
  <c r="H353" i="139"/>
  <c r="Q353" i="139"/>
  <c r="M353" i="139"/>
  <c r="R353" i="139"/>
  <c r="O353" i="139"/>
  <c r="S353" i="139"/>
  <c r="K353" i="139"/>
  <c r="J353" i="139"/>
  <c r="P353" i="139"/>
  <c r="L353" i="139"/>
  <c r="M612" i="139"/>
  <c r="R612" i="139"/>
  <c r="L612" i="139"/>
  <c r="I612" i="139"/>
  <c r="G612" i="139"/>
  <c r="U612" i="139"/>
  <c r="H612" i="139"/>
  <c r="P612" i="139"/>
  <c r="T612" i="139"/>
  <c r="Q612" i="139"/>
  <c r="S612" i="139"/>
  <c r="O612" i="139"/>
  <c r="K612" i="139"/>
  <c r="J612" i="139"/>
  <c r="F612" i="139"/>
  <c r="Q238" i="139"/>
  <c r="I238" i="139"/>
  <c r="J238" i="139"/>
  <c r="F238" i="139"/>
  <c r="S238" i="139" s="1"/>
  <c r="G238" i="139"/>
  <c r="L238" i="139"/>
  <c r="K238" i="139" s="1"/>
  <c r="H238" i="139"/>
  <c r="M238" i="139"/>
  <c r="O238" i="139"/>
  <c r="U238" i="139"/>
  <c r="P302" i="139"/>
  <c r="O302" i="139"/>
  <c r="Q302" i="139"/>
  <c r="R302" i="139"/>
  <c r="T302" i="139"/>
  <c r="J302" i="139"/>
  <c r="U302" i="139"/>
  <c r="I302" i="139"/>
  <c r="P560" i="139"/>
  <c r="T560" i="139"/>
  <c r="Q560" i="139"/>
  <c r="H560" i="139"/>
  <c r="I560" i="139"/>
  <c r="R560" i="139"/>
  <c r="M560" i="139"/>
  <c r="F560" i="139"/>
  <c r="O560" i="139"/>
  <c r="S560" i="139"/>
  <c r="U560" i="139"/>
  <c r="K560" i="139"/>
  <c r="G560" i="139"/>
  <c r="L560" i="139"/>
  <c r="J560" i="139"/>
  <c r="Q145" i="139"/>
  <c r="J145" i="139"/>
  <c r="G145" i="139"/>
  <c r="H145" i="139"/>
  <c r="M145" i="139"/>
  <c r="Q127" i="139"/>
  <c r="J127" i="139"/>
  <c r="I127" i="139"/>
  <c r="F127" i="139"/>
  <c r="S127" i="139" s="1"/>
  <c r="G127" i="139"/>
  <c r="H127" i="139"/>
  <c r="L127" i="139"/>
  <c r="O127" i="139"/>
  <c r="K127" i="139"/>
  <c r="M127" i="139"/>
  <c r="R127" i="139"/>
  <c r="U127" i="139"/>
  <c r="I124" i="139"/>
  <c r="Q124" i="139"/>
  <c r="G124" i="139"/>
  <c r="H124" i="139"/>
  <c r="K124" i="139"/>
  <c r="R124" i="139"/>
  <c r="U124" i="139"/>
  <c r="U275" i="139"/>
  <c r="P275" i="139"/>
  <c r="S275" i="139"/>
  <c r="Q275" i="139"/>
  <c r="T275" i="139"/>
  <c r="O275" i="139"/>
  <c r="K275" i="139"/>
  <c r="H275" i="139"/>
  <c r="I275" i="139"/>
  <c r="F275" i="139"/>
  <c r="G275" i="139"/>
  <c r="L275" i="139"/>
  <c r="M275" i="139"/>
  <c r="R275" i="139"/>
  <c r="J275" i="139"/>
  <c r="Q667" i="139"/>
  <c r="R667" i="139"/>
  <c r="P667" i="139"/>
  <c r="U667" i="139"/>
  <c r="M667" i="139"/>
  <c r="L667" i="139"/>
  <c r="G667" i="139"/>
  <c r="T667" i="139"/>
  <c r="O667" i="139"/>
  <c r="J667" i="139"/>
  <c r="I667" i="139"/>
  <c r="K667" i="139"/>
  <c r="H667" i="139"/>
  <c r="S667" i="139"/>
  <c r="F667" i="139"/>
  <c r="J34" i="139"/>
  <c r="Q34" i="139"/>
  <c r="G34" i="139"/>
  <c r="I34" i="139"/>
  <c r="I394" i="139"/>
  <c r="O394" i="139"/>
  <c r="J394" i="139"/>
  <c r="G394" i="139"/>
  <c r="Q394" i="139"/>
  <c r="R394" i="139"/>
  <c r="P394" i="139"/>
  <c r="F394" i="139"/>
  <c r="U394" i="139"/>
  <c r="T394" i="139"/>
  <c r="M394" i="139"/>
  <c r="S394" i="139"/>
  <c r="L394" i="139"/>
  <c r="H394" i="139"/>
  <c r="K394" i="139"/>
  <c r="I152" i="139"/>
  <c r="J152" i="139"/>
  <c r="Q152" i="139"/>
  <c r="F152" i="139"/>
  <c r="S152" i="139" s="1"/>
  <c r="G152" i="139"/>
  <c r="H152" i="139"/>
  <c r="L152" i="139"/>
  <c r="K152" i="139" s="1"/>
  <c r="M152" i="139"/>
  <c r="AU152" i="139" s="1"/>
  <c r="O152" i="139"/>
  <c r="U152" i="139"/>
  <c r="R152" i="139"/>
  <c r="H323" i="139"/>
  <c r="U323" i="139"/>
  <c r="O323" i="139"/>
  <c r="G323" i="139"/>
  <c r="T323" i="139"/>
  <c r="F323" i="139"/>
  <c r="M323" i="139"/>
  <c r="L323" i="139"/>
  <c r="I323" i="139"/>
  <c r="Q323" i="139"/>
  <c r="R323" i="139"/>
  <c r="P323" i="139"/>
  <c r="S323" i="139"/>
  <c r="K323" i="139"/>
  <c r="J323" i="139"/>
  <c r="S484" i="139"/>
  <c r="R484" i="139"/>
  <c r="P484" i="139"/>
  <c r="H484" i="139"/>
  <c r="I484" i="139"/>
  <c r="L484" i="139"/>
  <c r="K484" i="139"/>
  <c r="U484" i="139"/>
  <c r="Q484" i="139"/>
  <c r="O484" i="139"/>
  <c r="J484" i="139"/>
  <c r="G484" i="139"/>
  <c r="F484" i="139"/>
  <c r="M484" i="139"/>
  <c r="T484" i="139"/>
  <c r="M623" i="139"/>
  <c r="K623" i="139"/>
  <c r="F623" i="139"/>
  <c r="I623" i="139"/>
  <c r="U623" i="139"/>
  <c r="T623" i="139"/>
  <c r="P623" i="139"/>
  <c r="H623" i="139"/>
  <c r="L623" i="139"/>
  <c r="Q623" i="139"/>
  <c r="J623" i="139"/>
  <c r="S623" i="139"/>
  <c r="G623" i="139"/>
  <c r="O623" i="139"/>
  <c r="R623" i="139"/>
  <c r="J50" i="139"/>
  <c r="Q50" i="139"/>
  <c r="G50" i="139"/>
  <c r="F51" i="139" s="1"/>
  <c r="S51" i="139" s="1"/>
  <c r="I50" i="139"/>
  <c r="I249" i="139"/>
  <c r="Q249" i="139"/>
  <c r="J249" i="139"/>
  <c r="F249" i="139"/>
  <c r="S249" i="139" s="1"/>
  <c r="G249" i="139"/>
  <c r="H249" i="139"/>
  <c r="L249" i="139"/>
  <c r="K249" i="139" s="1"/>
  <c r="M249" i="139"/>
  <c r="O249" i="139"/>
  <c r="U249" i="139"/>
  <c r="K653" i="139"/>
  <c r="H653" i="139"/>
  <c r="R653" i="139"/>
  <c r="O653" i="139"/>
  <c r="I653" i="139"/>
  <c r="T653" i="139"/>
  <c r="S653" i="139"/>
  <c r="J653" i="139"/>
  <c r="P653" i="139"/>
  <c r="F653" i="139"/>
  <c r="L653" i="139"/>
  <c r="M653" i="139"/>
  <c r="Q653" i="139"/>
  <c r="G653" i="139"/>
  <c r="U653" i="139"/>
  <c r="L274" i="139"/>
  <c r="I274" i="139"/>
  <c r="O274" i="139"/>
  <c r="S274" i="139"/>
  <c r="R274" i="139"/>
  <c r="H274" i="139"/>
  <c r="Q274" i="139"/>
  <c r="P274" i="139"/>
  <c r="G274" i="139"/>
  <c r="U274" i="139"/>
  <c r="K274" i="139"/>
  <c r="T274" i="139"/>
  <c r="F274" i="139"/>
  <c r="M274" i="139"/>
  <c r="J274" i="139"/>
  <c r="J55" i="139"/>
  <c r="Q55" i="139"/>
  <c r="G55" i="139"/>
  <c r="I55" i="139"/>
  <c r="J7" i="139"/>
  <c r="G7" i="139"/>
  <c r="L7" i="139" s="1"/>
  <c r="Q7" i="139"/>
  <c r="I7" i="139"/>
  <c r="P592" i="139"/>
  <c r="U592" i="139"/>
  <c r="O592" i="139"/>
  <c r="L592" i="139"/>
  <c r="K592" i="139"/>
  <c r="J592" i="139"/>
  <c r="H592" i="139"/>
  <c r="G592" i="139"/>
  <c r="R592" i="139"/>
  <c r="M592" i="139"/>
  <c r="S592" i="139"/>
  <c r="Q592" i="139"/>
  <c r="T592" i="139"/>
  <c r="I592" i="139"/>
  <c r="F592" i="139"/>
  <c r="P502" i="139"/>
  <c r="U502" i="139"/>
  <c r="T502" i="139"/>
  <c r="S502" i="139"/>
  <c r="J502" i="139"/>
  <c r="O502" i="139"/>
  <c r="L502" i="139"/>
  <c r="Q502" i="139"/>
  <c r="K502" i="139"/>
  <c r="M502" i="139"/>
  <c r="F502" i="139"/>
  <c r="R502" i="139"/>
  <c r="G502" i="139"/>
  <c r="I502" i="139"/>
  <c r="H502" i="139"/>
  <c r="O384" i="139"/>
  <c r="H384" i="139"/>
  <c r="I384" i="139"/>
  <c r="Q384" i="139"/>
  <c r="K384" i="139"/>
  <c r="G384" i="139"/>
  <c r="L384" i="139"/>
  <c r="U384" i="139"/>
  <c r="S384" i="139"/>
  <c r="F384" i="139"/>
  <c r="R384" i="139"/>
  <c r="M384" i="139"/>
  <c r="J384" i="139"/>
  <c r="T384" i="139"/>
  <c r="P384" i="139"/>
  <c r="P690" i="139"/>
  <c r="I690" i="139"/>
  <c r="F690" i="139"/>
  <c r="L690" i="139"/>
  <c r="U690" i="139"/>
  <c r="H690" i="139"/>
  <c r="J690" i="139"/>
  <c r="M690" i="139"/>
  <c r="Q690" i="139"/>
  <c r="T690" i="139"/>
  <c r="K690" i="139"/>
  <c r="G690" i="139"/>
  <c r="S690" i="139"/>
  <c r="R690" i="139"/>
  <c r="O690" i="139"/>
  <c r="J14" i="139"/>
  <c r="G14" i="139"/>
  <c r="Q14" i="139"/>
  <c r="I14" i="139"/>
  <c r="I432" i="139"/>
  <c r="F432" i="139"/>
  <c r="S432" i="139"/>
  <c r="O432" i="139"/>
  <c r="T432" i="139"/>
  <c r="J432" i="139"/>
  <c r="P432" i="139"/>
  <c r="G432" i="139"/>
  <c r="U432" i="139"/>
  <c r="K432" i="139"/>
  <c r="R432" i="139"/>
  <c r="Q432" i="139"/>
  <c r="L432" i="139"/>
  <c r="H432" i="139"/>
  <c r="M432" i="139"/>
  <c r="U568" i="139"/>
  <c r="O568" i="139"/>
  <c r="P568" i="139"/>
  <c r="T568" i="139"/>
  <c r="K568" i="139"/>
  <c r="M568" i="139"/>
  <c r="G568" i="139"/>
  <c r="F568" i="139"/>
  <c r="I568" i="139"/>
  <c r="L568" i="139"/>
  <c r="J568" i="139"/>
  <c r="Q568" i="139"/>
  <c r="S568" i="139"/>
  <c r="H568" i="139"/>
  <c r="R568" i="139"/>
  <c r="Q264" i="139"/>
  <c r="T264" i="139"/>
  <c r="G264" i="139"/>
  <c r="S264" i="139"/>
  <c r="K264" i="139"/>
  <c r="P264" i="139"/>
  <c r="U264" i="139"/>
  <c r="M264" i="139"/>
  <c r="O264" i="139"/>
  <c r="H264" i="139"/>
  <c r="R264" i="139"/>
  <c r="L264" i="139"/>
  <c r="I264" i="139"/>
  <c r="J264" i="139"/>
  <c r="F264" i="139"/>
  <c r="P490" i="139"/>
  <c r="H490" i="139"/>
  <c r="R490" i="139"/>
  <c r="I490" i="139"/>
  <c r="J490" i="139"/>
  <c r="G490" i="139"/>
  <c r="O490" i="139"/>
  <c r="F490" i="139"/>
  <c r="S490" i="139"/>
  <c r="Q490" i="139"/>
  <c r="M490" i="139"/>
  <c r="U490" i="139"/>
  <c r="T490" i="139"/>
  <c r="K490" i="139"/>
  <c r="L490" i="139"/>
  <c r="G620" i="139"/>
  <c r="P620" i="139"/>
  <c r="U620" i="139"/>
  <c r="K620" i="139"/>
  <c r="I620" i="139"/>
  <c r="R620" i="139"/>
  <c r="F620" i="139"/>
  <c r="Q620" i="139"/>
  <c r="H620" i="139"/>
  <c r="L620" i="139"/>
  <c r="T620" i="139"/>
  <c r="M620" i="139"/>
  <c r="S620" i="139"/>
  <c r="O620" i="139"/>
  <c r="J620" i="139"/>
  <c r="J27" i="139"/>
  <c r="Q27" i="139"/>
  <c r="G27" i="139"/>
  <c r="I27" i="139"/>
  <c r="Q194" i="139"/>
  <c r="I194" i="139"/>
  <c r="J194" i="139"/>
  <c r="F194" i="139"/>
  <c r="S194" i="139" s="1"/>
  <c r="G194" i="139"/>
  <c r="L194" i="139"/>
  <c r="K194" i="139" s="1"/>
  <c r="H194" i="139"/>
  <c r="O194" i="139"/>
  <c r="M194" i="139"/>
  <c r="AU194" i="139" s="1"/>
  <c r="P194" i="139"/>
  <c r="T194" i="139"/>
  <c r="R194" i="139"/>
  <c r="U194" i="139"/>
  <c r="F359" i="139"/>
  <c r="G359" i="139"/>
  <c r="Q359" i="139"/>
  <c r="K359" i="139"/>
  <c r="T359" i="139"/>
  <c r="P359" i="139"/>
  <c r="H359" i="139"/>
  <c r="M359" i="139"/>
  <c r="I359" i="139"/>
  <c r="O359" i="139"/>
  <c r="U359" i="139"/>
  <c r="S359" i="139"/>
  <c r="L359" i="139"/>
  <c r="R359" i="139"/>
  <c r="J359" i="139"/>
  <c r="J199" i="139"/>
  <c r="Q199" i="139"/>
  <c r="I199" i="139"/>
  <c r="F199" i="139"/>
  <c r="S199" i="139" s="1"/>
  <c r="G199" i="139"/>
  <c r="H199" i="139"/>
  <c r="L199" i="139"/>
  <c r="K199" i="139" s="1"/>
  <c r="O199" i="139"/>
  <c r="M199" i="139"/>
  <c r="U199" i="139"/>
  <c r="I204" i="139"/>
  <c r="J204" i="139"/>
  <c r="Q204" i="139"/>
  <c r="F204" i="139"/>
  <c r="S204" i="139" s="1"/>
  <c r="G204" i="139"/>
  <c r="H204" i="139"/>
  <c r="L204" i="139"/>
  <c r="K204" i="139" s="1"/>
  <c r="O204" i="139"/>
  <c r="M204" i="139"/>
  <c r="U204" i="139"/>
  <c r="J76" i="139"/>
  <c r="Q76" i="139"/>
  <c r="G76" i="139"/>
  <c r="I76" i="139"/>
  <c r="M657" i="139"/>
  <c r="T657" i="139"/>
  <c r="O657" i="139"/>
  <c r="P657" i="139"/>
  <c r="Q657" i="139"/>
  <c r="L657" i="139"/>
  <c r="S657" i="139"/>
  <c r="G657" i="139"/>
  <c r="F657" i="139"/>
  <c r="J657" i="139"/>
  <c r="H657" i="139"/>
  <c r="I657" i="139"/>
  <c r="K657" i="139"/>
  <c r="R657" i="139"/>
  <c r="U657" i="139"/>
  <c r="J97" i="139"/>
  <c r="Q97" i="139"/>
  <c r="G97" i="139"/>
  <c r="I97" i="139"/>
  <c r="Q177" i="139"/>
  <c r="J177" i="139"/>
  <c r="I177" i="139"/>
  <c r="F177" i="139"/>
  <c r="S177" i="139" s="1"/>
  <c r="G177" i="139"/>
  <c r="L177" i="139"/>
  <c r="K177" i="139" s="1"/>
  <c r="H177" i="139"/>
  <c r="O177" i="139"/>
  <c r="M177" i="139"/>
  <c r="U177" i="139"/>
  <c r="J18" i="128"/>
  <c r="Q18" i="128"/>
  <c r="G18" i="128"/>
  <c r="I18" i="128"/>
  <c r="I46" i="128"/>
  <c r="J46" i="128"/>
  <c r="Q46" i="128"/>
  <c r="G46" i="128"/>
  <c r="F47" i="128" s="1"/>
  <c r="S47" i="128" s="1"/>
  <c r="G310" i="128"/>
  <c r="I310" i="128"/>
  <c r="T310" i="128"/>
  <c r="Q310" i="128"/>
  <c r="U310" i="128"/>
  <c r="J310" i="128"/>
  <c r="R310" i="128"/>
  <c r="S310" i="128"/>
  <c r="P310" i="128"/>
  <c r="L310" i="128"/>
  <c r="O310" i="128"/>
  <c r="K310" i="128"/>
  <c r="M310" i="128"/>
  <c r="F310" i="128"/>
  <c r="H310" i="128"/>
  <c r="I146" i="128"/>
  <c r="J146" i="128"/>
  <c r="Q146" i="128"/>
  <c r="F146" i="128"/>
  <c r="S146" i="128" s="1"/>
  <c r="G146" i="128"/>
  <c r="H146" i="128"/>
  <c r="L146" i="128"/>
  <c r="K146" i="128" s="1"/>
  <c r="O146" i="128"/>
  <c r="M146" i="128"/>
  <c r="R146" i="128"/>
  <c r="U146" i="128"/>
  <c r="S620" i="128"/>
  <c r="M620" i="128"/>
  <c r="Q620" i="128"/>
  <c r="R620" i="128"/>
  <c r="J620" i="128"/>
  <c r="U620" i="128"/>
  <c r="K620" i="128"/>
  <c r="T620" i="128"/>
  <c r="H620" i="128"/>
  <c r="F620" i="128"/>
  <c r="P620" i="128"/>
  <c r="O620" i="128"/>
  <c r="G620" i="128"/>
  <c r="I620" i="128"/>
  <c r="L620" i="128"/>
  <c r="T592" i="128"/>
  <c r="U592" i="128"/>
  <c r="G592" i="128"/>
  <c r="J592" i="128"/>
  <c r="Q592" i="128"/>
  <c r="O592" i="128"/>
  <c r="L592" i="128"/>
  <c r="K592" i="128"/>
  <c r="M592" i="128"/>
  <c r="S592" i="128"/>
  <c r="F592" i="128"/>
  <c r="I592" i="128"/>
  <c r="H592" i="128"/>
  <c r="P592" i="128"/>
  <c r="R592" i="128"/>
  <c r="Q605" i="128"/>
  <c r="P605" i="128"/>
  <c r="J605" i="128"/>
  <c r="K605" i="128"/>
  <c r="H605" i="128"/>
  <c r="I605" i="128"/>
  <c r="G605" i="128"/>
  <c r="S605" i="128"/>
  <c r="T605" i="128"/>
  <c r="L605" i="128"/>
  <c r="R605" i="128"/>
  <c r="F605" i="128"/>
  <c r="O605" i="128"/>
  <c r="M605" i="128"/>
  <c r="U605" i="128"/>
  <c r="T330" i="128"/>
  <c r="U330" i="128"/>
  <c r="R330" i="128"/>
  <c r="P330" i="128"/>
  <c r="K330" i="128"/>
  <c r="I330" i="128"/>
  <c r="S330" i="128"/>
  <c r="M330" i="128"/>
  <c r="L330" i="128"/>
  <c r="Q330" i="128"/>
  <c r="H330" i="128"/>
  <c r="J330" i="128"/>
  <c r="O330" i="128"/>
  <c r="G330" i="128"/>
  <c r="F330" i="128"/>
  <c r="F198" i="128"/>
  <c r="S198" i="128" s="1"/>
  <c r="G198" i="128"/>
  <c r="L198" i="128"/>
  <c r="K198" i="128" s="1"/>
  <c r="H198" i="128"/>
  <c r="M198" i="128"/>
  <c r="O198" i="128"/>
  <c r="U198" i="128"/>
  <c r="I198" i="128"/>
  <c r="J198" i="128"/>
  <c r="Q198" i="128"/>
  <c r="G91" i="128"/>
  <c r="I91" i="128"/>
  <c r="J91" i="128"/>
  <c r="Q91" i="128"/>
  <c r="F91" i="128"/>
  <c r="S91" i="128" s="1"/>
  <c r="Q30" i="128"/>
  <c r="G30" i="128"/>
  <c r="F31" i="128" s="1"/>
  <c r="S31" i="128" s="1"/>
  <c r="I30" i="128"/>
  <c r="J30" i="128"/>
  <c r="G110" i="128"/>
  <c r="I110" i="128"/>
  <c r="J110" i="128"/>
  <c r="Q110" i="128"/>
  <c r="Q374" i="128"/>
  <c r="T374" i="128"/>
  <c r="I374" i="128"/>
  <c r="P374" i="128"/>
  <c r="L374" i="128"/>
  <c r="J374" i="128"/>
  <c r="K374" i="128"/>
  <c r="M374" i="128"/>
  <c r="F374" i="128"/>
  <c r="G374" i="128"/>
  <c r="H374" i="128"/>
  <c r="O374" i="128"/>
  <c r="U374" i="128"/>
  <c r="S374" i="128"/>
  <c r="R374" i="128"/>
  <c r="F177" i="128"/>
  <c r="S177" i="128" s="1"/>
  <c r="G177" i="128"/>
  <c r="H177" i="128"/>
  <c r="L177" i="128"/>
  <c r="K177" i="128" s="1"/>
  <c r="M177" i="128"/>
  <c r="O177" i="128"/>
  <c r="U177" i="128"/>
  <c r="I177" i="128"/>
  <c r="Q177" i="128"/>
  <c r="J177" i="128"/>
  <c r="J339" i="128"/>
  <c r="T339" i="128"/>
  <c r="M339" i="128"/>
  <c r="Q339" i="128"/>
  <c r="I339" i="128"/>
  <c r="S339" i="128"/>
  <c r="H339" i="128"/>
  <c r="F339" i="128"/>
  <c r="O339" i="128"/>
  <c r="K339" i="128"/>
  <c r="P339" i="128"/>
  <c r="L339" i="128"/>
  <c r="U339" i="128"/>
  <c r="G339" i="128"/>
  <c r="R339" i="128"/>
  <c r="I521" i="128"/>
  <c r="Q521" i="128"/>
  <c r="G521" i="128"/>
  <c r="O521" i="128"/>
  <c r="J521" i="128"/>
  <c r="M521" i="128"/>
  <c r="L521" i="128"/>
  <c r="F521" i="128"/>
  <c r="P521" i="128"/>
  <c r="S521" i="128"/>
  <c r="U521" i="128"/>
  <c r="H521" i="128"/>
  <c r="T521" i="128"/>
  <c r="K521" i="128"/>
  <c r="R521" i="128"/>
  <c r="O384" i="128"/>
  <c r="Q384" i="128"/>
  <c r="S384" i="128"/>
  <c r="K384" i="128"/>
  <c r="I384" i="128"/>
  <c r="L384" i="128"/>
  <c r="J384" i="128"/>
  <c r="G384" i="128"/>
  <c r="R384" i="128"/>
  <c r="H384" i="128"/>
  <c r="U384" i="128"/>
  <c r="F384" i="128"/>
  <c r="P384" i="128"/>
  <c r="M384" i="128"/>
  <c r="T384" i="128"/>
  <c r="H131" i="128"/>
  <c r="O131" i="128"/>
  <c r="M131" i="128"/>
  <c r="T131" i="128"/>
  <c r="U131" i="128"/>
  <c r="R131" i="128"/>
  <c r="J131" i="128"/>
  <c r="Q131" i="128"/>
  <c r="I131" i="128"/>
  <c r="F131" i="128"/>
  <c r="S131" i="128" s="1"/>
  <c r="G131" i="128"/>
  <c r="L131" i="128"/>
  <c r="K131" i="128" s="1"/>
  <c r="G104" i="128"/>
  <c r="I104" i="128"/>
  <c r="J104" i="128"/>
  <c r="Q104" i="128"/>
  <c r="K345" i="128"/>
  <c r="G345" i="128"/>
  <c r="J345" i="128"/>
  <c r="H345" i="128"/>
  <c r="Q345" i="128"/>
  <c r="U345" i="128"/>
  <c r="P345" i="128"/>
  <c r="T345" i="128"/>
  <c r="R345" i="128"/>
  <c r="S345" i="128"/>
  <c r="M345" i="128"/>
  <c r="L345" i="128"/>
  <c r="F345" i="128"/>
  <c r="O345" i="128"/>
  <c r="I345" i="128"/>
  <c r="G17" i="128"/>
  <c r="I17" i="128"/>
  <c r="J17" i="128"/>
  <c r="Q17" i="128"/>
  <c r="F17" i="128"/>
  <c r="S17" i="128" s="1"/>
  <c r="J188" i="128"/>
  <c r="U188" i="128"/>
  <c r="Q188" i="128"/>
  <c r="I188" i="128"/>
  <c r="F188" i="128"/>
  <c r="S188" i="128" s="1"/>
  <c r="G188" i="128"/>
  <c r="H188" i="128"/>
  <c r="L188" i="128"/>
  <c r="K188" i="128" s="1"/>
  <c r="O188" i="128"/>
  <c r="M188" i="128"/>
  <c r="P188" i="128"/>
  <c r="T188" i="128"/>
  <c r="R188" i="128"/>
  <c r="K642" i="128"/>
  <c r="P642" i="128"/>
  <c r="H642" i="128"/>
  <c r="I642" i="128"/>
  <c r="Q642" i="128"/>
  <c r="O642" i="128"/>
  <c r="G642" i="128"/>
  <c r="J642" i="128"/>
  <c r="M642" i="128"/>
  <c r="T642" i="128"/>
  <c r="L642" i="128"/>
  <c r="R642" i="128"/>
  <c r="F642" i="128"/>
  <c r="U642" i="128"/>
  <c r="S642" i="128"/>
  <c r="J199" i="128"/>
  <c r="F199" i="128"/>
  <c r="S199" i="128" s="1"/>
  <c r="L199" i="128"/>
  <c r="K199" i="128" s="1"/>
  <c r="U199" i="128"/>
  <c r="Q199" i="128"/>
  <c r="I199" i="128"/>
  <c r="G199" i="128"/>
  <c r="H199" i="128"/>
  <c r="M199" i="128"/>
  <c r="O199" i="128"/>
  <c r="H681" i="128"/>
  <c r="M681" i="128"/>
  <c r="S681" i="128"/>
  <c r="L681" i="128"/>
  <c r="F681" i="128"/>
  <c r="K681" i="128"/>
  <c r="J681" i="128"/>
  <c r="I681" i="128"/>
  <c r="U681" i="128"/>
  <c r="P681" i="128"/>
  <c r="T681" i="128"/>
  <c r="R681" i="128"/>
  <c r="O681" i="128"/>
  <c r="Q681" i="128"/>
  <c r="G681" i="128"/>
  <c r="F344" i="128"/>
  <c r="I344" i="128"/>
  <c r="M344" i="128"/>
  <c r="H344" i="128"/>
  <c r="P344" i="128"/>
  <c r="O344" i="128"/>
  <c r="R344" i="128"/>
  <c r="L344" i="128"/>
  <c r="U344" i="128"/>
  <c r="K344" i="128"/>
  <c r="T344" i="128"/>
  <c r="S344" i="128"/>
  <c r="G344" i="128"/>
  <c r="Q344" i="128"/>
  <c r="J344" i="128"/>
  <c r="H148" i="128"/>
  <c r="L148" i="128"/>
  <c r="K148" i="128" s="1"/>
  <c r="M148" i="128"/>
  <c r="O148" i="128"/>
  <c r="U148" i="128"/>
  <c r="J148" i="128"/>
  <c r="Q148" i="128"/>
  <c r="I148" i="128"/>
  <c r="F148" i="128"/>
  <c r="S148" i="128" s="1"/>
  <c r="G148" i="128"/>
  <c r="I599" i="128"/>
  <c r="T599" i="128"/>
  <c r="H599" i="128"/>
  <c r="P599" i="128"/>
  <c r="O599" i="128"/>
  <c r="R599" i="128"/>
  <c r="Q599" i="128"/>
  <c r="S599" i="128"/>
  <c r="G599" i="128"/>
  <c r="L599" i="128"/>
  <c r="F599" i="128"/>
  <c r="J599" i="128"/>
  <c r="K599" i="128"/>
  <c r="M599" i="128"/>
  <c r="U599" i="128"/>
  <c r="F125" i="128"/>
  <c r="S125" i="128" s="1"/>
  <c r="G125" i="128"/>
  <c r="L125" i="128"/>
  <c r="K125" i="128" s="1"/>
  <c r="H125" i="128"/>
  <c r="O125" i="128"/>
  <c r="I125" i="128"/>
  <c r="M125" i="128" s="1"/>
  <c r="U125" i="128"/>
  <c r="J125" i="128"/>
  <c r="Q125" i="128"/>
  <c r="P631" i="128"/>
  <c r="U631" i="128"/>
  <c r="S631" i="128"/>
  <c r="G631" i="128"/>
  <c r="K631" i="128"/>
  <c r="M631" i="128"/>
  <c r="Q631" i="128"/>
  <c r="O631" i="128"/>
  <c r="I631" i="128"/>
  <c r="H631" i="128"/>
  <c r="J631" i="128"/>
  <c r="L631" i="128"/>
  <c r="F631" i="128"/>
  <c r="T631" i="128"/>
  <c r="R631" i="128"/>
  <c r="T290" i="128"/>
  <c r="J290" i="128"/>
  <c r="O290" i="128"/>
  <c r="F290" i="128"/>
  <c r="U290" i="128"/>
  <c r="Q290" i="128"/>
  <c r="R290" i="128"/>
  <c r="P290" i="128"/>
  <c r="L290" i="128"/>
  <c r="H290" i="128"/>
  <c r="S290" i="128"/>
  <c r="I290" i="128"/>
  <c r="K290" i="128"/>
  <c r="G290" i="128"/>
  <c r="M290" i="128"/>
  <c r="O181" i="128"/>
  <c r="U181" i="128"/>
  <c r="Q181" i="128"/>
  <c r="I181" i="128"/>
  <c r="J181" i="128"/>
  <c r="F181" i="128"/>
  <c r="S181" i="128" s="1"/>
  <c r="G181" i="128"/>
  <c r="H181" i="128"/>
  <c r="L181" i="128"/>
  <c r="K181" i="128" s="1"/>
  <c r="M181" i="128"/>
  <c r="O379" i="128"/>
  <c r="H379" i="128"/>
  <c r="M379" i="128"/>
  <c r="R379" i="128"/>
  <c r="K379" i="128"/>
  <c r="Q379" i="128"/>
  <c r="G379" i="128"/>
  <c r="S379" i="128"/>
  <c r="J379" i="128"/>
  <c r="U379" i="128"/>
  <c r="T379" i="128"/>
  <c r="F379" i="128"/>
  <c r="P379" i="128"/>
  <c r="L379" i="128"/>
  <c r="I379" i="128"/>
  <c r="P179" i="128"/>
  <c r="T179" i="128"/>
  <c r="R179" i="128"/>
  <c r="I179" i="128"/>
  <c r="U179" i="128"/>
  <c r="Q179" i="128"/>
  <c r="J179" i="128"/>
  <c r="F179" i="128"/>
  <c r="S179" i="128" s="1"/>
  <c r="G179" i="128"/>
  <c r="H179" i="128"/>
  <c r="L179" i="128"/>
  <c r="K179" i="128" s="1"/>
  <c r="M179" i="128"/>
  <c r="AU179" i="128" s="1"/>
  <c r="O179" i="128"/>
  <c r="R686" i="128"/>
  <c r="G686" i="128"/>
  <c r="L686" i="128"/>
  <c r="I686" i="128"/>
  <c r="O686" i="128"/>
  <c r="U686" i="128"/>
  <c r="H686" i="128"/>
  <c r="P686" i="128"/>
  <c r="K686" i="128"/>
  <c r="J686" i="128"/>
  <c r="S686" i="128"/>
  <c r="Q686" i="128"/>
  <c r="M686" i="128"/>
  <c r="F686" i="128"/>
  <c r="T686" i="128"/>
  <c r="J76" i="128"/>
  <c r="Q76" i="128"/>
  <c r="G76" i="128"/>
  <c r="I76" i="128"/>
  <c r="M388" i="128"/>
  <c r="O388" i="128"/>
  <c r="G388" i="128"/>
  <c r="L388" i="128"/>
  <c r="J388" i="128"/>
  <c r="S388" i="128"/>
  <c r="U388" i="128"/>
  <c r="K388" i="128"/>
  <c r="T388" i="128"/>
  <c r="H388" i="128"/>
  <c r="R388" i="128"/>
  <c r="I388" i="128"/>
  <c r="Q388" i="128"/>
  <c r="P388" i="128"/>
  <c r="F388" i="128"/>
  <c r="J227" i="128"/>
  <c r="Q227" i="128"/>
  <c r="F227" i="128"/>
  <c r="S227" i="128" s="1"/>
  <c r="G227" i="128"/>
  <c r="H227" i="128"/>
  <c r="L227" i="128"/>
  <c r="K227" i="128" s="1"/>
  <c r="M227" i="128"/>
  <c r="O227" i="128"/>
  <c r="P227" i="128"/>
  <c r="T227" i="128"/>
  <c r="R227" i="128"/>
  <c r="I227" i="128"/>
  <c r="U227" i="128"/>
  <c r="H327" i="128"/>
  <c r="Q327" i="128"/>
  <c r="O327" i="128"/>
  <c r="I327" i="128"/>
  <c r="G327" i="128"/>
  <c r="M327" i="128"/>
  <c r="S327" i="128"/>
  <c r="F327" i="128"/>
  <c r="L327" i="128"/>
  <c r="K327" i="128"/>
  <c r="R327" i="128"/>
  <c r="T327" i="128"/>
  <c r="J327" i="128"/>
  <c r="U327" i="128"/>
  <c r="P327" i="128"/>
  <c r="O629" i="128"/>
  <c r="U629" i="128"/>
  <c r="S629" i="128"/>
  <c r="P629" i="128"/>
  <c r="Q629" i="128"/>
  <c r="T629" i="128"/>
  <c r="K629" i="128"/>
  <c r="L629" i="128"/>
  <c r="R629" i="128"/>
  <c r="G629" i="128"/>
  <c r="F629" i="128"/>
  <c r="I629" i="128"/>
  <c r="M629" i="128"/>
  <c r="J629" i="128"/>
  <c r="H629" i="128"/>
  <c r="L513" i="128"/>
  <c r="T513" i="128"/>
  <c r="M513" i="128"/>
  <c r="F513" i="128"/>
  <c r="I513" i="128"/>
  <c r="H513" i="128"/>
  <c r="K513" i="128"/>
  <c r="G513" i="128"/>
  <c r="S513" i="128"/>
  <c r="O513" i="128"/>
  <c r="R513" i="128"/>
  <c r="U513" i="128"/>
  <c r="Q513" i="128"/>
  <c r="J513" i="128"/>
  <c r="P513" i="128"/>
  <c r="S445" i="128"/>
  <c r="P445" i="128"/>
  <c r="Q445" i="128"/>
  <c r="R445" i="128"/>
  <c r="G445" i="128"/>
  <c r="T445" i="128"/>
  <c r="I445" i="128"/>
  <c r="K445" i="128"/>
  <c r="J445" i="128"/>
  <c r="M445" i="128"/>
  <c r="U445" i="128"/>
  <c r="F445" i="128"/>
  <c r="O445" i="128"/>
  <c r="L445" i="128"/>
  <c r="H445" i="128"/>
  <c r="T391" i="128"/>
  <c r="M391" i="128"/>
  <c r="I391" i="128"/>
  <c r="F391" i="128"/>
  <c r="Q391" i="128"/>
  <c r="O391" i="128"/>
  <c r="L391" i="128"/>
  <c r="H391" i="128"/>
  <c r="R391" i="128"/>
  <c r="G391" i="128"/>
  <c r="J391" i="128"/>
  <c r="P391" i="128"/>
  <c r="K391" i="128"/>
  <c r="S391" i="128"/>
  <c r="U391" i="128"/>
  <c r="G43" i="128"/>
  <c r="I43" i="128"/>
  <c r="Q43" i="128"/>
  <c r="J43" i="128"/>
  <c r="Q21" i="128"/>
  <c r="G21" i="128"/>
  <c r="I21" i="128"/>
  <c r="J21" i="128"/>
  <c r="J75" i="128"/>
  <c r="Q75" i="128"/>
  <c r="G75" i="128"/>
  <c r="F76" i="128" s="1"/>
  <c r="S76" i="128" s="1"/>
  <c r="I75" i="128"/>
  <c r="J105" i="128"/>
  <c r="Q105" i="128"/>
  <c r="F105" i="128"/>
  <c r="S105" i="128" s="1"/>
  <c r="G105" i="128"/>
  <c r="I105" i="128"/>
  <c r="F452" i="128"/>
  <c r="M452" i="128"/>
  <c r="J452" i="128"/>
  <c r="I452" i="128"/>
  <c r="O452" i="128"/>
  <c r="Q452" i="128"/>
  <c r="L452" i="128"/>
  <c r="R452" i="128"/>
  <c r="U452" i="128"/>
  <c r="G452" i="128"/>
  <c r="S452" i="128"/>
  <c r="P452" i="128"/>
  <c r="H452" i="128"/>
  <c r="T452" i="128"/>
  <c r="K452" i="128"/>
  <c r="R664" i="128"/>
  <c r="Q664" i="128"/>
  <c r="I664" i="128"/>
  <c r="U664" i="128"/>
  <c r="G664" i="128"/>
  <c r="T664" i="128"/>
  <c r="H664" i="128"/>
  <c r="K664" i="128"/>
  <c r="S664" i="128"/>
  <c r="M664" i="128"/>
  <c r="F664" i="128"/>
  <c r="J664" i="128"/>
  <c r="P664" i="128"/>
  <c r="O664" i="128"/>
  <c r="L664" i="128"/>
  <c r="O214" i="128"/>
  <c r="U214" i="128"/>
  <c r="J214" i="128"/>
  <c r="Q214" i="128"/>
  <c r="I214" i="128"/>
  <c r="F214" i="128"/>
  <c r="S214" i="128" s="1"/>
  <c r="G214" i="128"/>
  <c r="L214" i="128"/>
  <c r="K214" i="128" s="1"/>
  <c r="H214" i="128"/>
  <c r="M214" i="128"/>
  <c r="K268" i="128"/>
  <c r="O268" i="128"/>
  <c r="M268" i="128"/>
  <c r="U268" i="128"/>
  <c r="J268" i="128"/>
  <c r="H268" i="128"/>
  <c r="I268" i="128"/>
  <c r="T268" i="128"/>
  <c r="L268" i="128"/>
  <c r="R268" i="128"/>
  <c r="Q268" i="128"/>
  <c r="P268" i="128"/>
  <c r="G268" i="128"/>
  <c r="F268" i="128"/>
  <c r="S268" i="128"/>
  <c r="O399" i="128"/>
  <c r="R399" i="128"/>
  <c r="Q399" i="128"/>
  <c r="J399" i="128"/>
  <c r="K399" i="128"/>
  <c r="P399" i="128"/>
  <c r="S399" i="128"/>
  <c r="U399" i="128"/>
  <c r="I399" i="128"/>
  <c r="T399" i="128"/>
  <c r="M399" i="128"/>
  <c r="F399" i="128"/>
  <c r="H399" i="128"/>
  <c r="G399" i="128"/>
  <c r="L399" i="128"/>
  <c r="U185" i="128"/>
  <c r="J185" i="128"/>
  <c r="R185" i="128"/>
  <c r="L185" i="128"/>
  <c r="K185" i="128" s="1"/>
  <c r="I185" i="128"/>
  <c r="Q185" i="128"/>
  <c r="H185" i="128"/>
  <c r="F185" i="128"/>
  <c r="S185" i="128" s="1"/>
  <c r="G185" i="128"/>
  <c r="P185" i="128"/>
  <c r="M185" i="128"/>
  <c r="T185" i="128"/>
  <c r="O185" i="128"/>
  <c r="Q13" i="128"/>
  <c r="I13" i="128"/>
  <c r="J13" i="128"/>
  <c r="G13" i="128"/>
  <c r="H13" i="128"/>
  <c r="I145" i="128"/>
  <c r="F145" i="128"/>
  <c r="S145" i="128" s="1"/>
  <c r="Q145" i="128"/>
  <c r="H145" i="128"/>
  <c r="G145" i="128"/>
  <c r="L145" i="128" s="1"/>
  <c r="K145" i="128" s="1"/>
  <c r="O145" i="128"/>
  <c r="M145" i="128"/>
  <c r="U145" i="128"/>
  <c r="J145" i="128"/>
  <c r="U231" i="128"/>
  <c r="I231" i="128"/>
  <c r="Q231" i="128"/>
  <c r="F231" i="128"/>
  <c r="S231" i="128" s="1"/>
  <c r="J231" i="128"/>
  <c r="G231" i="128"/>
  <c r="H231" i="128"/>
  <c r="L231" i="128"/>
  <c r="K231" i="128" s="1"/>
  <c r="O231" i="128"/>
  <c r="M231" i="128"/>
  <c r="O222" i="128"/>
  <c r="M222" i="128"/>
  <c r="U222" i="128"/>
  <c r="I222" i="128"/>
  <c r="F222" i="128"/>
  <c r="S222" i="128" s="1"/>
  <c r="J222" i="128"/>
  <c r="Q222" i="128"/>
  <c r="G222" i="128"/>
  <c r="L222" i="128"/>
  <c r="K222" i="128" s="1"/>
  <c r="H222" i="128"/>
  <c r="H111" i="128"/>
  <c r="K111" i="128"/>
  <c r="O111" i="128"/>
  <c r="I111" i="128"/>
  <c r="M111" i="128" s="1"/>
  <c r="T111" i="128"/>
  <c r="R111" i="128" s="1"/>
  <c r="J111" i="128"/>
  <c r="Q111" i="128"/>
  <c r="F111" i="128"/>
  <c r="S111" i="128" s="1"/>
  <c r="U111" i="128"/>
  <c r="L111" i="128"/>
  <c r="G111" i="128"/>
  <c r="L320" i="140"/>
  <c r="I320" i="140"/>
  <c r="J320" i="140"/>
  <c r="S320" i="140"/>
  <c r="P320" i="140"/>
  <c r="R320" i="140"/>
  <c r="Q320" i="140"/>
  <c r="T320" i="140"/>
  <c r="K320" i="140"/>
  <c r="U320" i="140"/>
  <c r="G320" i="140"/>
  <c r="M320" i="140"/>
  <c r="F320" i="140"/>
  <c r="H320" i="140"/>
  <c r="O320" i="140"/>
  <c r="F464" i="140"/>
  <c r="I464" i="140"/>
  <c r="O464" i="140"/>
  <c r="M464" i="140"/>
  <c r="H464" i="140"/>
  <c r="G464" i="140"/>
  <c r="K464" i="140"/>
  <c r="L464" i="140"/>
  <c r="Q464" i="140"/>
  <c r="P464" i="140"/>
  <c r="U464" i="140"/>
  <c r="R464" i="140"/>
  <c r="S464" i="140"/>
  <c r="T464" i="140"/>
  <c r="J464" i="140"/>
  <c r="U418" i="140"/>
  <c r="F418" i="140"/>
  <c r="S418" i="140"/>
  <c r="R418" i="140"/>
  <c r="M418" i="140"/>
  <c r="K418" i="140"/>
  <c r="Q418" i="140"/>
  <c r="J418" i="140"/>
  <c r="L418" i="140"/>
  <c r="G418" i="140"/>
  <c r="T418" i="140"/>
  <c r="I418" i="140"/>
  <c r="H418" i="140"/>
  <c r="O418" i="140"/>
  <c r="P418" i="140"/>
  <c r="J29" i="140"/>
  <c r="Q29" i="140"/>
  <c r="F29" i="140"/>
  <c r="S29" i="140" s="1"/>
  <c r="G29" i="140"/>
  <c r="H29" i="140"/>
  <c r="L29" i="140"/>
  <c r="K29" i="140" s="1"/>
  <c r="O29" i="140"/>
  <c r="I29" i="140"/>
  <c r="M29" i="140" s="1"/>
  <c r="R29" i="140"/>
  <c r="U29" i="140"/>
  <c r="H294" i="140"/>
  <c r="O294" i="140"/>
  <c r="S294" i="140"/>
  <c r="I294" i="140"/>
  <c r="Q294" i="140"/>
  <c r="G294" i="140"/>
  <c r="F294" i="140"/>
  <c r="P294" i="140"/>
  <c r="J294" i="140"/>
  <c r="M294" i="140"/>
  <c r="U294" i="140"/>
  <c r="K294" i="140"/>
  <c r="T294" i="140"/>
  <c r="R294" i="140"/>
  <c r="L294" i="140"/>
  <c r="R329" i="140"/>
  <c r="O329" i="140"/>
  <c r="Q329" i="140"/>
  <c r="K329" i="140"/>
  <c r="F329" i="140"/>
  <c r="L329" i="140"/>
  <c r="H329" i="140"/>
  <c r="I329" i="140"/>
  <c r="T329" i="140"/>
  <c r="S329" i="140"/>
  <c r="G329" i="140"/>
  <c r="J329" i="140"/>
  <c r="M329" i="140"/>
  <c r="P329" i="140"/>
  <c r="U329" i="140"/>
  <c r="R471" i="140"/>
  <c r="S471" i="140"/>
  <c r="O471" i="140"/>
  <c r="J471" i="140"/>
  <c r="P471" i="140"/>
  <c r="T471" i="140"/>
  <c r="U471" i="140"/>
  <c r="H471" i="140"/>
  <c r="K471" i="140"/>
  <c r="M471" i="140"/>
  <c r="I471" i="140"/>
  <c r="L471" i="140"/>
  <c r="G471" i="140"/>
  <c r="Q471" i="140"/>
  <c r="F471" i="140"/>
  <c r="J91" i="140"/>
  <c r="Q91" i="140"/>
  <c r="F91" i="140"/>
  <c r="S91" i="140" s="1"/>
  <c r="G91" i="140"/>
  <c r="L91" i="140"/>
  <c r="K91" i="140" s="1"/>
  <c r="H91" i="140"/>
  <c r="O91" i="140"/>
  <c r="I91" i="140"/>
  <c r="M91" i="140" s="1"/>
  <c r="T91" i="140"/>
  <c r="R91" i="140" s="1"/>
  <c r="U91" i="140"/>
  <c r="J361" i="140"/>
  <c r="R361" i="140"/>
  <c r="O361" i="140"/>
  <c r="U361" i="140"/>
  <c r="S361" i="140"/>
  <c r="T361" i="140"/>
  <c r="G361" i="140"/>
  <c r="P361" i="140"/>
  <c r="I361" i="140"/>
  <c r="L361" i="140"/>
  <c r="H361" i="140"/>
  <c r="M361" i="140"/>
  <c r="K361" i="140"/>
  <c r="F361" i="140"/>
  <c r="Q361" i="140"/>
  <c r="F410" i="140"/>
  <c r="R410" i="140"/>
  <c r="K410" i="140"/>
  <c r="H410" i="140"/>
  <c r="S410" i="140"/>
  <c r="L410" i="140"/>
  <c r="O410" i="140"/>
  <c r="T410" i="140"/>
  <c r="U410" i="140"/>
  <c r="I410" i="140"/>
  <c r="P410" i="140"/>
  <c r="J410" i="140"/>
  <c r="G410" i="140"/>
  <c r="Q410" i="140"/>
  <c r="M410" i="140"/>
  <c r="H544" i="140"/>
  <c r="K544" i="140"/>
  <c r="G544" i="140"/>
  <c r="Q544" i="140"/>
  <c r="O544" i="140"/>
  <c r="J544" i="140"/>
  <c r="F544" i="140"/>
  <c r="U544" i="140"/>
  <c r="T544" i="140"/>
  <c r="L544" i="140"/>
  <c r="R544" i="140"/>
  <c r="P544" i="140"/>
  <c r="M544" i="140"/>
  <c r="I544" i="140"/>
  <c r="S544" i="140"/>
  <c r="K496" i="140"/>
  <c r="M496" i="140"/>
  <c r="Q496" i="140"/>
  <c r="O496" i="140"/>
  <c r="G496" i="140"/>
  <c r="F496" i="140"/>
  <c r="R496" i="140"/>
  <c r="P496" i="140"/>
  <c r="J496" i="140"/>
  <c r="T496" i="140"/>
  <c r="I496" i="140"/>
  <c r="U496" i="140"/>
  <c r="L496" i="140"/>
  <c r="S496" i="140"/>
  <c r="H496" i="140"/>
  <c r="L563" i="140"/>
  <c r="K563" i="140"/>
  <c r="I563" i="140"/>
  <c r="J563" i="140"/>
  <c r="H563" i="140"/>
  <c r="G563" i="140"/>
  <c r="P563" i="140"/>
  <c r="R563" i="140"/>
  <c r="T563" i="140"/>
  <c r="U563" i="140"/>
  <c r="S563" i="140"/>
  <c r="F563" i="140"/>
  <c r="M563" i="140"/>
  <c r="Q563" i="140"/>
  <c r="O563" i="140"/>
  <c r="P358" i="140"/>
  <c r="M358" i="140"/>
  <c r="K358" i="140"/>
  <c r="T358" i="140"/>
  <c r="L358" i="140"/>
  <c r="I358" i="140"/>
  <c r="S358" i="140"/>
  <c r="U358" i="140"/>
  <c r="G358" i="140"/>
  <c r="R358" i="140"/>
  <c r="Q358" i="140"/>
  <c r="H358" i="140"/>
  <c r="F358" i="140"/>
  <c r="J358" i="140"/>
  <c r="O358" i="140"/>
  <c r="F454" i="140"/>
  <c r="T454" i="140"/>
  <c r="J454" i="140"/>
  <c r="P454" i="140"/>
  <c r="U454" i="140"/>
  <c r="R454" i="140"/>
  <c r="I454" i="140"/>
  <c r="S454" i="140"/>
  <c r="Q454" i="140"/>
  <c r="O454" i="140"/>
  <c r="M454" i="140"/>
  <c r="H454" i="140"/>
  <c r="K454" i="140"/>
  <c r="L454" i="140"/>
  <c r="G454" i="140"/>
  <c r="U306" i="140"/>
  <c r="G306" i="140"/>
  <c r="R306" i="140"/>
  <c r="S306" i="140"/>
  <c r="O306" i="140"/>
  <c r="F306" i="140"/>
  <c r="J306" i="140"/>
  <c r="M306" i="140"/>
  <c r="Q306" i="140"/>
  <c r="L306" i="140"/>
  <c r="P306" i="140"/>
  <c r="H306" i="140"/>
  <c r="I306" i="140"/>
  <c r="K306" i="140"/>
  <c r="T306" i="140"/>
  <c r="G485" i="140"/>
  <c r="M485" i="140"/>
  <c r="S485" i="140"/>
  <c r="O485" i="140"/>
  <c r="F485" i="140"/>
  <c r="I485" i="140"/>
  <c r="U485" i="140"/>
  <c r="K485" i="140"/>
  <c r="H485" i="140"/>
  <c r="L485" i="140"/>
  <c r="T485" i="140"/>
  <c r="R485" i="140"/>
  <c r="J485" i="140"/>
  <c r="P485" i="140"/>
  <c r="Q485" i="140"/>
  <c r="F386" i="140"/>
  <c r="U386" i="140"/>
  <c r="J386" i="140"/>
  <c r="H386" i="140"/>
  <c r="G386" i="140"/>
  <c r="I386" i="140"/>
  <c r="O386" i="140"/>
  <c r="M386" i="140"/>
  <c r="Q386" i="140"/>
  <c r="P386" i="140"/>
  <c r="S386" i="140"/>
  <c r="T386" i="140"/>
  <c r="K386" i="140"/>
  <c r="L386" i="140"/>
  <c r="R386" i="140"/>
  <c r="J225" i="140"/>
  <c r="I225" i="140"/>
  <c r="Q225" i="140"/>
  <c r="F225" i="140"/>
  <c r="S225" i="140" s="1"/>
  <c r="G225" i="140"/>
  <c r="L225" i="140"/>
  <c r="K225" i="140" s="1"/>
  <c r="H225" i="140"/>
  <c r="M225" i="140"/>
  <c r="O225" i="140"/>
  <c r="U225" i="140"/>
  <c r="P682" i="140"/>
  <c r="M682" i="140"/>
  <c r="J682" i="140"/>
  <c r="H682" i="140"/>
  <c r="R682" i="140"/>
  <c r="U682" i="140"/>
  <c r="I682" i="140"/>
  <c r="F682" i="140"/>
  <c r="K682" i="140"/>
  <c r="Q682" i="140"/>
  <c r="O682" i="140"/>
  <c r="L682" i="140"/>
  <c r="T682" i="140"/>
  <c r="G682" i="140"/>
  <c r="S682" i="140"/>
  <c r="T614" i="140"/>
  <c r="M614" i="140"/>
  <c r="S614" i="140"/>
  <c r="P614" i="140"/>
  <c r="Q614" i="140"/>
  <c r="U614" i="140"/>
  <c r="O614" i="140"/>
  <c r="H614" i="140"/>
  <c r="J614" i="140"/>
  <c r="F614" i="140"/>
  <c r="I614" i="140"/>
  <c r="G614" i="140"/>
  <c r="L614" i="140"/>
  <c r="K614" i="140"/>
  <c r="R614" i="140"/>
  <c r="J19" i="140"/>
  <c r="Q19" i="140"/>
  <c r="F19" i="140"/>
  <c r="S19" i="140" s="1"/>
  <c r="G19" i="140"/>
  <c r="L19" i="140" s="1"/>
  <c r="K19" i="140" s="1"/>
  <c r="H19" i="140"/>
  <c r="O19" i="140" s="1"/>
  <c r="I19" i="140"/>
  <c r="M19" i="140" s="1"/>
  <c r="T19" i="140"/>
  <c r="R19" i="140" s="1"/>
  <c r="U19" i="140"/>
  <c r="F639" i="140"/>
  <c r="R639" i="140"/>
  <c r="Q639" i="140"/>
  <c r="H639" i="140"/>
  <c r="P639" i="140"/>
  <c r="I639" i="140"/>
  <c r="J639" i="140"/>
  <c r="K639" i="140"/>
  <c r="T639" i="140"/>
  <c r="L639" i="140"/>
  <c r="S639" i="140"/>
  <c r="G639" i="140"/>
  <c r="U639" i="140"/>
  <c r="O639" i="140"/>
  <c r="M639" i="140"/>
  <c r="F495" i="140"/>
  <c r="H495" i="140"/>
  <c r="J495" i="140"/>
  <c r="U495" i="140"/>
  <c r="L495" i="140"/>
  <c r="S495" i="140"/>
  <c r="P495" i="140"/>
  <c r="Q495" i="140"/>
  <c r="M495" i="140"/>
  <c r="K495" i="140"/>
  <c r="I495" i="140"/>
  <c r="T495" i="140"/>
  <c r="O495" i="140"/>
  <c r="G495" i="140"/>
  <c r="R495" i="140"/>
  <c r="I298" i="140"/>
  <c r="F298" i="140"/>
  <c r="Q298" i="140"/>
  <c r="H298" i="140"/>
  <c r="P298" i="140"/>
  <c r="U298" i="140"/>
  <c r="K298" i="140"/>
  <c r="J298" i="140"/>
  <c r="M298" i="140"/>
  <c r="G298" i="140"/>
  <c r="R298" i="140"/>
  <c r="S298" i="140"/>
  <c r="L298" i="140"/>
  <c r="T298" i="140"/>
  <c r="O298" i="140"/>
  <c r="I355" i="140"/>
  <c r="G355" i="140"/>
  <c r="S355" i="140"/>
  <c r="H355" i="140"/>
  <c r="T355" i="140"/>
  <c r="K355" i="140"/>
  <c r="O355" i="140"/>
  <c r="U355" i="140"/>
  <c r="F355" i="140"/>
  <c r="J355" i="140"/>
  <c r="R355" i="140"/>
  <c r="Q355" i="140"/>
  <c r="P355" i="140"/>
  <c r="L355" i="140"/>
  <c r="M355" i="140"/>
  <c r="J210" i="140"/>
  <c r="I210" i="140"/>
  <c r="Q210" i="140"/>
  <c r="F210" i="140"/>
  <c r="S210" i="140" s="1"/>
  <c r="G210" i="140"/>
  <c r="L210" i="140"/>
  <c r="K210" i="140" s="1"/>
  <c r="H210" i="140"/>
  <c r="M210" i="140"/>
  <c r="O210" i="140"/>
  <c r="U210" i="140"/>
  <c r="F512" i="140"/>
  <c r="I512" i="140"/>
  <c r="L512" i="140"/>
  <c r="T512" i="140"/>
  <c r="J512" i="140"/>
  <c r="R512" i="140"/>
  <c r="O512" i="140"/>
  <c r="U512" i="140"/>
  <c r="K512" i="140"/>
  <c r="Q512" i="140"/>
  <c r="H512" i="140"/>
  <c r="P512" i="140"/>
  <c r="G512" i="140"/>
  <c r="S512" i="140"/>
  <c r="M512" i="140"/>
  <c r="R452" i="140"/>
  <c r="K452" i="140"/>
  <c r="F452" i="140"/>
  <c r="M452" i="140"/>
  <c r="T452" i="140"/>
  <c r="Q452" i="140"/>
  <c r="O452" i="140"/>
  <c r="J452" i="140"/>
  <c r="H452" i="140"/>
  <c r="L452" i="140"/>
  <c r="S452" i="140"/>
  <c r="I452" i="140"/>
  <c r="U452" i="140"/>
  <c r="P452" i="140"/>
  <c r="G452" i="140"/>
  <c r="I547" i="140"/>
  <c r="R547" i="140"/>
  <c r="Q547" i="140"/>
  <c r="O547" i="140"/>
  <c r="L547" i="140"/>
  <c r="M547" i="140"/>
  <c r="G547" i="140"/>
  <c r="S547" i="140"/>
  <c r="U547" i="140"/>
  <c r="K547" i="140"/>
  <c r="T547" i="140"/>
  <c r="P547" i="140"/>
  <c r="J547" i="140"/>
  <c r="F547" i="140"/>
  <c r="H547" i="140"/>
  <c r="J287" i="140"/>
  <c r="M287" i="140"/>
  <c r="I287" i="140"/>
  <c r="U287" i="140"/>
  <c r="K287" i="140"/>
  <c r="S287" i="140"/>
  <c r="T287" i="140"/>
  <c r="F287" i="140"/>
  <c r="G287" i="140"/>
  <c r="O287" i="140"/>
  <c r="Q287" i="140"/>
  <c r="R287" i="140"/>
  <c r="H287" i="140"/>
  <c r="P287" i="140"/>
  <c r="L287" i="140"/>
  <c r="R463" i="140"/>
  <c r="Q463" i="140"/>
  <c r="J463" i="140"/>
  <c r="M463" i="140"/>
  <c r="P463" i="140"/>
  <c r="I463" i="140"/>
  <c r="K463" i="140"/>
  <c r="G463" i="140"/>
  <c r="F463" i="140"/>
  <c r="U463" i="140"/>
  <c r="S463" i="140"/>
  <c r="H463" i="140"/>
  <c r="O463" i="140"/>
  <c r="T463" i="140"/>
  <c r="L463" i="140"/>
  <c r="Q357" i="140"/>
  <c r="O357" i="140"/>
  <c r="M357" i="140"/>
  <c r="J357" i="140"/>
  <c r="U357" i="140"/>
  <c r="I357" i="140"/>
  <c r="K357" i="140"/>
  <c r="G357" i="140"/>
  <c r="H357" i="140"/>
  <c r="T357" i="140"/>
  <c r="S357" i="140"/>
  <c r="R357" i="140"/>
  <c r="F357" i="140"/>
  <c r="P357" i="140"/>
  <c r="L357" i="140"/>
  <c r="R349" i="140"/>
  <c r="Q349" i="140"/>
  <c r="F349" i="140"/>
  <c r="O349" i="140"/>
  <c r="P349" i="140"/>
  <c r="M349" i="140"/>
  <c r="H349" i="140"/>
  <c r="S349" i="140"/>
  <c r="I349" i="140"/>
  <c r="K349" i="140"/>
  <c r="T349" i="140"/>
  <c r="L349" i="140"/>
  <c r="J349" i="140"/>
  <c r="U349" i="140"/>
  <c r="G349" i="140"/>
  <c r="J40" i="140"/>
  <c r="Q40" i="140"/>
  <c r="F40" i="140"/>
  <c r="S40" i="140" s="1"/>
  <c r="G40" i="140"/>
  <c r="H40" i="140"/>
  <c r="L40" i="140"/>
  <c r="K40" i="140" s="1"/>
  <c r="O40" i="140"/>
  <c r="I40" i="140"/>
  <c r="M40" i="140" s="1"/>
  <c r="T40" i="140"/>
  <c r="R40" i="140" s="1"/>
  <c r="U40" i="140"/>
  <c r="J95" i="140"/>
  <c r="Q95" i="140"/>
  <c r="F95" i="140"/>
  <c r="S95" i="140" s="1"/>
  <c r="G95" i="140"/>
  <c r="H95" i="140"/>
  <c r="L95" i="140"/>
  <c r="K95" i="140" s="1"/>
  <c r="O95" i="140"/>
  <c r="I95" i="140"/>
  <c r="M95" i="140" s="1"/>
  <c r="AU95" i="140" s="1"/>
  <c r="R95" i="140"/>
  <c r="J636" i="140"/>
  <c r="F636" i="140"/>
  <c r="H636" i="140"/>
  <c r="K636" i="140"/>
  <c r="Q636" i="140"/>
  <c r="M636" i="140"/>
  <c r="U636" i="140"/>
  <c r="P636" i="140"/>
  <c r="L636" i="140"/>
  <c r="G636" i="140"/>
  <c r="R636" i="140"/>
  <c r="T636" i="140"/>
  <c r="S636" i="140"/>
  <c r="O636" i="140"/>
  <c r="I636" i="140"/>
  <c r="I374" i="140"/>
  <c r="K374" i="140"/>
  <c r="L374" i="140"/>
  <c r="P374" i="140"/>
  <c r="R374" i="140"/>
  <c r="J374" i="140"/>
  <c r="U374" i="140"/>
  <c r="G374" i="140"/>
  <c r="O374" i="140"/>
  <c r="M374" i="140"/>
  <c r="H374" i="140"/>
  <c r="T374" i="140"/>
  <c r="F374" i="140"/>
  <c r="Q374" i="140"/>
  <c r="S374" i="140"/>
  <c r="U411" i="140"/>
  <c r="Q411" i="140"/>
  <c r="T411" i="140"/>
  <c r="I411" i="140"/>
  <c r="O411" i="140"/>
  <c r="J411" i="140"/>
  <c r="K411" i="140"/>
  <c r="L411" i="140"/>
  <c r="F411" i="140"/>
  <c r="M411" i="140"/>
  <c r="P411" i="140"/>
  <c r="R411" i="140"/>
  <c r="G411" i="140"/>
  <c r="S411" i="140"/>
  <c r="H411" i="140"/>
  <c r="H281" i="140"/>
  <c r="S281" i="140"/>
  <c r="G281" i="140"/>
  <c r="L281" i="140"/>
  <c r="O281" i="140"/>
  <c r="P281" i="140"/>
  <c r="R281" i="140"/>
  <c r="Q281" i="140"/>
  <c r="J281" i="140"/>
  <c r="T281" i="140"/>
  <c r="I281" i="140"/>
  <c r="K281" i="140"/>
  <c r="F281" i="140"/>
  <c r="M281" i="140"/>
  <c r="U281" i="140"/>
  <c r="I176" i="140"/>
  <c r="J176" i="140"/>
  <c r="Q176" i="140"/>
  <c r="F176" i="140"/>
  <c r="S176" i="140" s="1"/>
  <c r="G176" i="140"/>
  <c r="H176" i="140" s="1"/>
  <c r="L176" i="140"/>
  <c r="K176" i="140" s="1"/>
  <c r="M176" i="140"/>
  <c r="AU176" i="140" s="1"/>
  <c r="O176" i="140"/>
  <c r="R176" i="140"/>
  <c r="U176" i="140"/>
  <c r="J128" i="140"/>
  <c r="Q128" i="140"/>
  <c r="I128" i="140"/>
  <c r="F128" i="140"/>
  <c r="S128" i="140" s="1"/>
  <c r="G128" i="140"/>
  <c r="L128" i="140"/>
  <c r="K128" i="140" s="1"/>
  <c r="H128" i="140"/>
  <c r="M128" i="140"/>
  <c r="AU128" i="140" s="1"/>
  <c r="O128" i="140"/>
  <c r="P128" i="140"/>
  <c r="T128" i="140"/>
  <c r="U128" i="140"/>
  <c r="R128" i="140"/>
  <c r="Q177" i="140"/>
  <c r="J177" i="140"/>
  <c r="I177" i="140"/>
  <c r="F177" i="140"/>
  <c r="S177" i="140" s="1"/>
  <c r="G177" i="140"/>
  <c r="H177" i="140"/>
  <c r="L177" i="140"/>
  <c r="K177" i="140" s="1"/>
  <c r="O177" i="140"/>
  <c r="M177" i="140"/>
  <c r="U177" i="140"/>
  <c r="G363" i="140"/>
  <c r="K363" i="140"/>
  <c r="S363" i="140"/>
  <c r="I363" i="140"/>
  <c r="F363" i="140"/>
  <c r="T363" i="140"/>
  <c r="O363" i="140"/>
  <c r="L363" i="140"/>
  <c r="R363" i="140"/>
  <c r="H363" i="140"/>
  <c r="U363" i="140"/>
  <c r="M363" i="140"/>
  <c r="Q363" i="140"/>
  <c r="J363" i="140"/>
  <c r="P363" i="140"/>
  <c r="P451" i="140"/>
  <c r="M451" i="140"/>
  <c r="H451" i="140"/>
  <c r="F451" i="140"/>
  <c r="I451" i="140"/>
  <c r="R451" i="140"/>
  <c r="K451" i="140"/>
  <c r="U451" i="140"/>
  <c r="J451" i="140"/>
  <c r="G451" i="140"/>
  <c r="T451" i="140"/>
  <c r="S451" i="140"/>
  <c r="L451" i="140"/>
  <c r="O451" i="140"/>
  <c r="Q451" i="140"/>
  <c r="T626" i="140"/>
  <c r="H626" i="140"/>
  <c r="S626" i="140"/>
  <c r="L626" i="140"/>
  <c r="I626" i="140"/>
  <c r="R626" i="140"/>
  <c r="Q626" i="140"/>
  <c r="F626" i="140"/>
  <c r="O626" i="140"/>
  <c r="U626" i="140"/>
  <c r="P626" i="140"/>
  <c r="K626" i="140"/>
  <c r="M626" i="140"/>
  <c r="G626" i="140"/>
  <c r="J626" i="140"/>
  <c r="S417" i="140"/>
  <c r="P417" i="140"/>
  <c r="Q417" i="140"/>
  <c r="T417" i="140"/>
  <c r="I417" i="140"/>
  <c r="R417" i="140"/>
  <c r="U417" i="140"/>
  <c r="J417" i="140"/>
  <c r="L417" i="140"/>
  <c r="G417" i="140"/>
  <c r="F417" i="140"/>
  <c r="O417" i="140"/>
  <c r="M417" i="140"/>
  <c r="H417" i="140"/>
  <c r="K417" i="140"/>
  <c r="P450" i="140"/>
  <c r="S450" i="140"/>
  <c r="T450" i="140"/>
  <c r="J450" i="140"/>
  <c r="O450" i="140"/>
  <c r="U450" i="140"/>
  <c r="R450" i="140"/>
  <c r="F450" i="140"/>
  <c r="L450" i="140"/>
  <c r="Q450" i="140"/>
  <c r="I450" i="140"/>
  <c r="H450" i="140"/>
  <c r="M450" i="140"/>
  <c r="K450" i="140"/>
  <c r="G450" i="140"/>
  <c r="I394" i="140"/>
  <c r="G394" i="140"/>
  <c r="S394" i="140"/>
  <c r="R394" i="140"/>
  <c r="F394" i="140"/>
  <c r="Q394" i="140"/>
  <c r="L394" i="140"/>
  <c r="H394" i="140"/>
  <c r="T394" i="140"/>
  <c r="O394" i="140"/>
  <c r="P394" i="140"/>
  <c r="U394" i="140"/>
  <c r="M394" i="140"/>
  <c r="J394" i="140"/>
  <c r="K394" i="140"/>
  <c r="G588" i="140"/>
  <c r="H588" i="140"/>
  <c r="O588" i="140"/>
  <c r="Q588" i="140"/>
  <c r="U588" i="140"/>
  <c r="L588" i="140"/>
  <c r="M588" i="140"/>
  <c r="J588" i="140"/>
  <c r="R588" i="140"/>
  <c r="T588" i="140"/>
  <c r="P588" i="140"/>
  <c r="K588" i="140"/>
  <c r="F588" i="140"/>
  <c r="S588" i="140"/>
  <c r="I588" i="140"/>
  <c r="F510" i="140"/>
  <c r="T510" i="140"/>
  <c r="O510" i="140"/>
  <c r="K510" i="140"/>
  <c r="J510" i="140"/>
  <c r="S510" i="140"/>
  <c r="I510" i="140"/>
  <c r="P510" i="140"/>
  <c r="M510" i="140"/>
  <c r="Q510" i="140"/>
  <c r="G510" i="140"/>
  <c r="H510" i="140"/>
  <c r="U510" i="140"/>
  <c r="R510" i="140"/>
  <c r="L510" i="140"/>
  <c r="L567" i="140"/>
  <c r="J567" i="140"/>
  <c r="G567" i="140"/>
  <c r="I567" i="140"/>
  <c r="K567" i="140"/>
  <c r="F567" i="140"/>
  <c r="M567" i="140"/>
  <c r="P567" i="140"/>
  <c r="R567" i="140"/>
  <c r="H567" i="140"/>
  <c r="T567" i="140"/>
  <c r="U567" i="140"/>
  <c r="O567" i="140"/>
  <c r="S567" i="140"/>
  <c r="Q567" i="140"/>
  <c r="J321" i="140"/>
  <c r="S321" i="140"/>
  <c r="M321" i="140"/>
  <c r="T321" i="140"/>
  <c r="I321" i="140"/>
  <c r="F321" i="140"/>
  <c r="H321" i="140"/>
  <c r="L321" i="140"/>
  <c r="Q321" i="140"/>
  <c r="O321" i="140"/>
  <c r="R321" i="140"/>
  <c r="G321" i="140"/>
  <c r="K321" i="140"/>
  <c r="U321" i="140"/>
  <c r="P321" i="140"/>
  <c r="I224" i="140"/>
  <c r="J224" i="140"/>
  <c r="Q224" i="140"/>
  <c r="F224" i="140"/>
  <c r="S224" i="140" s="1"/>
  <c r="G224" i="140"/>
  <c r="H224" i="140"/>
  <c r="L224" i="140"/>
  <c r="K224" i="140" s="1"/>
  <c r="M224" i="140"/>
  <c r="AU224" i="140" s="1"/>
  <c r="O224" i="140"/>
  <c r="R224" i="140"/>
  <c r="U224" i="140"/>
  <c r="Q241" i="140"/>
  <c r="I241" i="140"/>
  <c r="J241" i="140"/>
  <c r="F241" i="140"/>
  <c r="S241" i="140" s="1"/>
  <c r="G241" i="140"/>
  <c r="L241" i="140"/>
  <c r="K241" i="140" s="1"/>
  <c r="H241" i="140"/>
  <c r="O241" i="140"/>
  <c r="M241" i="140"/>
  <c r="U241" i="140"/>
  <c r="S505" i="140"/>
  <c r="J505" i="140"/>
  <c r="U505" i="140"/>
  <c r="I505" i="140"/>
  <c r="Q505" i="140"/>
  <c r="G505" i="140"/>
  <c r="H505" i="140"/>
  <c r="T505" i="140"/>
  <c r="M505" i="140"/>
  <c r="F505" i="140"/>
  <c r="K505" i="140"/>
  <c r="O505" i="140"/>
  <c r="L505" i="140"/>
  <c r="P505" i="140"/>
  <c r="R505" i="140"/>
  <c r="J68" i="140"/>
  <c r="Q68" i="140"/>
  <c r="F68" i="140"/>
  <c r="S68" i="140" s="1"/>
  <c r="G68" i="140"/>
  <c r="H68" i="140"/>
  <c r="L68" i="140"/>
  <c r="K68" i="140" s="1"/>
  <c r="O68" i="140"/>
  <c r="I68" i="140"/>
  <c r="M68" i="140" s="1"/>
  <c r="R68" i="140"/>
  <c r="I611" i="140"/>
  <c r="L611" i="140"/>
  <c r="P611" i="140"/>
  <c r="M611" i="140"/>
  <c r="J611" i="140"/>
  <c r="T611" i="140"/>
  <c r="K611" i="140"/>
  <c r="Q611" i="140"/>
  <c r="S611" i="140"/>
  <c r="G611" i="140"/>
  <c r="O611" i="140"/>
  <c r="U611" i="140"/>
  <c r="R611" i="140"/>
  <c r="F611" i="140"/>
  <c r="H611" i="140"/>
  <c r="L574" i="129"/>
  <c r="G574" i="129"/>
  <c r="S574" i="129"/>
  <c r="F574" i="129"/>
  <c r="O574" i="129"/>
  <c r="I574" i="129"/>
  <c r="R574" i="129"/>
  <c r="T574" i="129"/>
  <c r="J574" i="129"/>
  <c r="H574" i="129"/>
  <c r="Q574" i="129"/>
  <c r="M574" i="129"/>
  <c r="K574" i="129"/>
  <c r="P574" i="129"/>
  <c r="U574" i="129"/>
  <c r="M416" i="129"/>
  <c r="F416" i="129"/>
  <c r="R416" i="129"/>
  <c r="T416" i="129"/>
  <c r="P416" i="129"/>
  <c r="S416" i="129"/>
  <c r="L416" i="129"/>
  <c r="H416" i="129"/>
  <c r="G416" i="129"/>
  <c r="J416" i="129"/>
  <c r="O416" i="129"/>
  <c r="U416" i="129"/>
  <c r="I416" i="129"/>
  <c r="Q416" i="129"/>
  <c r="K416" i="129"/>
  <c r="J644" i="129"/>
  <c r="H644" i="129"/>
  <c r="G644" i="129"/>
  <c r="I644" i="129"/>
  <c r="S644" i="129"/>
  <c r="L644" i="129"/>
  <c r="F644" i="129"/>
  <c r="O644" i="129"/>
  <c r="M644" i="129"/>
  <c r="Q644" i="129"/>
  <c r="P644" i="129"/>
  <c r="R644" i="129"/>
  <c r="K644" i="129"/>
  <c r="T644" i="129"/>
  <c r="U644" i="129"/>
  <c r="J210" i="129"/>
  <c r="I210" i="129"/>
  <c r="Q210" i="129"/>
  <c r="F210" i="129"/>
  <c r="S210" i="129" s="1"/>
  <c r="G210" i="129"/>
  <c r="L210" i="129"/>
  <c r="K210" i="129" s="1"/>
  <c r="H210" i="129"/>
  <c r="O210" i="129"/>
  <c r="M210" i="129"/>
  <c r="U210" i="129"/>
  <c r="M266" i="129"/>
  <c r="L266" i="129"/>
  <c r="G266" i="129"/>
  <c r="F266" i="129"/>
  <c r="Q266" i="129"/>
  <c r="J266" i="129"/>
  <c r="I266" i="129"/>
  <c r="O266" i="129"/>
  <c r="S266" i="129"/>
  <c r="R266" i="129"/>
  <c r="K266" i="129"/>
  <c r="T266" i="129"/>
  <c r="P266" i="129"/>
  <c r="U266" i="129"/>
  <c r="H266" i="129"/>
  <c r="S276" i="129"/>
  <c r="O276" i="129"/>
  <c r="G276" i="129"/>
  <c r="Q276" i="129"/>
  <c r="J276" i="129"/>
  <c r="L276" i="129"/>
  <c r="R276" i="129"/>
  <c r="T276" i="129"/>
  <c r="I276" i="129"/>
  <c r="P276" i="129"/>
  <c r="U276" i="129"/>
  <c r="F276" i="129"/>
  <c r="M276" i="129"/>
  <c r="H276" i="129"/>
  <c r="K276" i="129"/>
  <c r="S459" i="129"/>
  <c r="O459" i="129"/>
  <c r="M459" i="129"/>
  <c r="L459" i="129"/>
  <c r="K459" i="129"/>
  <c r="G459" i="129"/>
  <c r="I459" i="129"/>
  <c r="H459" i="129"/>
  <c r="Q459" i="129"/>
  <c r="J459" i="129"/>
  <c r="F459" i="129"/>
  <c r="U459" i="129"/>
  <c r="R459" i="129"/>
  <c r="P459" i="129"/>
  <c r="T459" i="129"/>
  <c r="J82" i="129"/>
  <c r="Q82" i="129"/>
  <c r="F82" i="129"/>
  <c r="S82" i="129" s="1"/>
  <c r="G82" i="129"/>
  <c r="L82" i="129"/>
  <c r="K82" i="129" s="1"/>
  <c r="H82" i="129"/>
  <c r="O82" i="129" s="1"/>
  <c r="I82" i="129"/>
  <c r="M82" i="129" s="1"/>
  <c r="T82" i="129"/>
  <c r="R82" i="129" s="1"/>
  <c r="U82" i="129"/>
  <c r="I229" i="129"/>
  <c r="Q229" i="129"/>
  <c r="J229" i="129"/>
  <c r="F229" i="129"/>
  <c r="S229" i="129" s="1"/>
  <c r="G229" i="129"/>
  <c r="H229" i="129"/>
  <c r="L229" i="129"/>
  <c r="K229" i="129" s="1"/>
  <c r="M229" i="129"/>
  <c r="O229" i="129"/>
  <c r="U229" i="129"/>
  <c r="J131" i="129"/>
  <c r="Q131" i="129"/>
  <c r="I131" i="129"/>
  <c r="F131" i="129"/>
  <c r="S131" i="129" s="1"/>
  <c r="G131" i="129"/>
  <c r="H131" i="129"/>
  <c r="L131" i="129"/>
  <c r="K131" i="129" s="1"/>
  <c r="M131" i="129"/>
  <c r="O131" i="129"/>
  <c r="U131" i="129"/>
  <c r="L614" i="129"/>
  <c r="J614" i="129"/>
  <c r="S614" i="129"/>
  <c r="H614" i="129"/>
  <c r="G614" i="129"/>
  <c r="I614" i="129"/>
  <c r="K614" i="129"/>
  <c r="O614" i="129"/>
  <c r="Q614" i="129"/>
  <c r="M614" i="129"/>
  <c r="R614" i="129"/>
  <c r="F614" i="129"/>
  <c r="U614" i="129"/>
  <c r="T614" i="129"/>
  <c r="P614" i="129"/>
  <c r="L327" i="129"/>
  <c r="I327" i="129"/>
  <c r="M327" i="129"/>
  <c r="Q327" i="129"/>
  <c r="F327" i="129"/>
  <c r="J327" i="129"/>
  <c r="G327" i="129"/>
  <c r="O327" i="129"/>
  <c r="H327" i="129"/>
  <c r="P327" i="129"/>
  <c r="K327" i="129"/>
  <c r="R327" i="129"/>
  <c r="T327" i="129"/>
  <c r="S327" i="129"/>
  <c r="U327" i="129"/>
  <c r="I213" i="129"/>
  <c r="Q213" i="129"/>
  <c r="J213" i="129"/>
  <c r="F213" i="129"/>
  <c r="S213" i="129" s="1"/>
  <c r="G213" i="129"/>
  <c r="H213" i="129"/>
  <c r="L213" i="129"/>
  <c r="K213" i="129" s="1"/>
  <c r="M213" i="129"/>
  <c r="O213" i="129"/>
  <c r="U213" i="129"/>
  <c r="S663" i="129"/>
  <c r="Q663" i="129"/>
  <c r="F663" i="129"/>
  <c r="L663" i="129"/>
  <c r="K663" i="129"/>
  <c r="M663" i="129"/>
  <c r="I663" i="129"/>
  <c r="O663" i="129"/>
  <c r="H663" i="129"/>
  <c r="J663" i="129"/>
  <c r="P663" i="129"/>
  <c r="U663" i="129"/>
  <c r="G663" i="129"/>
  <c r="R663" i="129"/>
  <c r="T663" i="129"/>
  <c r="J411" i="129"/>
  <c r="H411" i="129"/>
  <c r="K411" i="129"/>
  <c r="O411" i="129"/>
  <c r="S411" i="129"/>
  <c r="F411" i="129"/>
  <c r="G411" i="129"/>
  <c r="M411" i="129"/>
  <c r="I411" i="129"/>
  <c r="R411" i="129"/>
  <c r="T411" i="129"/>
  <c r="U411" i="129"/>
  <c r="Q411" i="129"/>
  <c r="P411" i="129"/>
  <c r="L411" i="129"/>
  <c r="L316" i="129"/>
  <c r="I316" i="129"/>
  <c r="G316" i="129"/>
  <c r="Q316" i="129"/>
  <c r="H316" i="129"/>
  <c r="F316" i="129"/>
  <c r="M316" i="129"/>
  <c r="J316" i="129"/>
  <c r="R316" i="129"/>
  <c r="K316" i="129"/>
  <c r="P316" i="129"/>
  <c r="S316" i="129"/>
  <c r="O316" i="129"/>
  <c r="T316" i="129"/>
  <c r="U316" i="129"/>
  <c r="O367" i="129"/>
  <c r="H367" i="129"/>
  <c r="L367" i="129"/>
  <c r="J367" i="129"/>
  <c r="S367" i="129"/>
  <c r="F367" i="129"/>
  <c r="Q367" i="129"/>
  <c r="P367" i="129"/>
  <c r="T367" i="129"/>
  <c r="K367" i="129"/>
  <c r="M367" i="129"/>
  <c r="R367" i="129"/>
  <c r="I367" i="129"/>
  <c r="U367" i="129"/>
  <c r="G367" i="129"/>
  <c r="J218" i="129"/>
  <c r="Q218" i="129"/>
  <c r="I218" i="129"/>
  <c r="F218" i="129"/>
  <c r="S218" i="129" s="1"/>
  <c r="G218" i="129"/>
  <c r="L218" i="129"/>
  <c r="K218" i="129" s="1"/>
  <c r="H218" i="129"/>
  <c r="M218" i="129"/>
  <c r="AU218" i="129" s="1"/>
  <c r="O218" i="129"/>
  <c r="R218" i="129"/>
  <c r="U218" i="129"/>
  <c r="O522" i="129"/>
  <c r="Q522" i="129"/>
  <c r="J522" i="129"/>
  <c r="K522" i="129"/>
  <c r="L522" i="129"/>
  <c r="F522" i="129"/>
  <c r="I522" i="129"/>
  <c r="S522" i="129"/>
  <c r="H522" i="129"/>
  <c r="M522" i="129"/>
  <c r="R522" i="129"/>
  <c r="P522" i="129"/>
  <c r="T522" i="129"/>
  <c r="U522" i="129"/>
  <c r="G522" i="129"/>
  <c r="J216" i="129"/>
  <c r="I216" i="129"/>
  <c r="Q216" i="129"/>
  <c r="F216" i="129"/>
  <c r="S216" i="129" s="1"/>
  <c r="G216" i="129"/>
  <c r="L216" i="129"/>
  <c r="K216" i="129" s="1"/>
  <c r="H216" i="129"/>
  <c r="M216" i="129"/>
  <c r="O216" i="129"/>
  <c r="U216" i="129"/>
  <c r="I531" i="129"/>
  <c r="J531" i="129"/>
  <c r="G531" i="129"/>
  <c r="O531" i="129"/>
  <c r="F531" i="129"/>
  <c r="M531" i="129"/>
  <c r="L531" i="129"/>
  <c r="S531" i="129"/>
  <c r="Q531" i="129"/>
  <c r="H531" i="129"/>
  <c r="K531" i="129"/>
  <c r="P531" i="129"/>
  <c r="T531" i="129"/>
  <c r="R531" i="129"/>
  <c r="U531" i="129"/>
  <c r="I248" i="129"/>
  <c r="Q248" i="129"/>
  <c r="J248" i="129"/>
  <c r="F248" i="129"/>
  <c r="S248" i="129" s="1"/>
  <c r="G248" i="129"/>
  <c r="L248" i="129"/>
  <c r="K248" i="129" s="1"/>
  <c r="H248" i="129"/>
  <c r="M248" i="129"/>
  <c r="AU248" i="129" s="1"/>
  <c r="O248" i="129"/>
  <c r="P248" i="129"/>
  <c r="T248" i="129"/>
  <c r="R248" i="129"/>
  <c r="U248" i="129"/>
  <c r="G686" i="129"/>
  <c r="O686" i="129"/>
  <c r="K686" i="129"/>
  <c r="J686" i="129"/>
  <c r="H686" i="129"/>
  <c r="Q686" i="129"/>
  <c r="S686" i="129"/>
  <c r="M686" i="129"/>
  <c r="P686" i="129"/>
  <c r="R686" i="129"/>
  <c r="T686" i="129"/>
  <c r="U686" i="129"/>
  <c r="F686" i="129"/>
  <c r="I686" i="129"/>
  <c r="L686" i="129"/>
  <c r="J244" i="129"/>
  <c r="I244" i="129"/>
  <c r="Q244" i="129"/>
  <c r="F244" i="129"/>
  <c r="S244" i="129" s="1"/>
  <c r="G244" i="129"/>
  <c r="H244" i="129"/>
  <c r="L244" i="129"/>
  <c r="K244" i="129" s="1"/>
  <c r="O244" i="129"/>
  <c r="M244" i="129"/>
  <c r="U244" i="129"/>
  <c r="H564" i="129"/>
  <c r="F564" i="129"/>
  <c r="Q564" i="129"/>
  <c r="L564" i="129"/>
  <c r="J564" i="129"/>
  <c r="S564" i="129"/>
  <c r="K564" i="129"/>
  <c r="G564" i="129"/>
  <c r="M564" i="129"/>
  <c r="R564" i="129"/>
  <c r="P564" i="129"/>
  <c r="T564" i="129"/>
  <c r="U564" i="129"/>
  <c r="O564" i="129"/>
  <c r="I564" i="129"/>
  <c r="S466" i="129"/>
  <c r="R466" i="129"/>
  <c r="P466" i="129"/>
  <c r="T466" i="129"/>
  <c r="U466" i="129"/>
  <c r="H466" i="129"/>
  <c r="K466" i="129"/>
  <c r="M466" i="129"/>
  <c r="J466" i="129"/>
  <c r="O466" i="129"/>
  <c r="F466" i="129"/>
  <c r="I466" i="129"/>
  <c r="L466" i="129"/>
  <c r="Q466" i="129"/>
  <c r="G466" i="129"/>
  <c r="I392" i="129"/>
  <c r="H392" i="129"/>
  <c r="S392" i="129"/>
  <c r="F392" i="129"/>
  <c r="K392" i="129"/>
  <c r="J392" i="129"/>
  <c r="O392" i="129"/>
  <c r="L392" i="129"/>
  <c r="T392" i="129"/>
  <c r="Q392" i="129"/>
  <c r="U392" i="129"/>
  <c r="R392" i="129"/>
  <c r="M392" i="129"/>
  <c r="G392" i="129"/>
  <c r="P392" i="129"/>
  <c r="M464" i="129"/>
  <c r="F464" i="129"/>
  <c r="G464" i="129"/>
  <c r="H464" i="129"/>
  <c r="I464" i="129"/>
  <c r="Q464" i="129"/>
  <c r="T464" i="129"/>
  <c r="P464" i="129"/>
  <c r="U464" i="129"/>
  <c r="J464" i="129"/>
  <c r="S464" i="129"/>
  <c r="O464" i="129"/>
  <c r="L464" i="129"/>
  <c r="K464" i="129"/>
  <c r="R464" i="129"/>
  <c r="G537" i="129"/>
  <c r="S537" i="129"/>
  <c r="O537" i="129"/>
  <c r="F537" i="129"/>
  <c r="Q537" i="129"/>
  <c r="J537" i="129"/>
  <c r="M537" i="129"/>
  <c r="P537" i="129"/>
  <c r="U537" i="129"/>
  <c r="L537" i="129"/>
  <c r="R537" i="129"/>
  <c r="H537" i="129"/>
  <c r="T537" i="129"/>
  <c r="I537" i="129"/>
  <c r="K537" i="129"/>
  <c r="I186" i="129"/>
  <c r="J186" i="129"/>
  <c r="Q186" i="129"/>
  <c r="F186" i="129"/>
  <c r="S186" i="129" s="1"/>
  <c r="G186" i="129"/>
  <c r="L186" i="129"/>
  <c r="K186" i="129" s="1"/>
  <c r="H186" i="129"/>
  <c r="M186" i="129"/>
  <c r="O186" i="129"/>
  <c r="U186" i="129"/>
  <c r="S554" i="129"/>
  <c r="F554" i="129"/>
  <c r="I554" i="129"/>
  <c r="H554" i="129"/>
  <c r="L554" i="129"/>
  <c r="P554" i="129"/>
  <c r="O554" i="129"/>
  <c r="T554" i="129"/>
  <c r="U554" i="129"/>
  <c r="J554" i="129"/>
  <c r="G554" i="129"/>
  <c r="Q554" i="129"/>
  <c r="K554" i="129"/>
  <c r="M554" i="129"/>
  <c r="R554" i="129"/>
  <c r="I619" i="129"/>
  <c r="K619" i="129"/>
  <c r="F619" i="129"/>
  <c r="Q619" i="129"/>
  <c r="O619" i="129"/>
  <c r="H619" i="129"/>
  <c r="J619" i="129"/>
  <c r="R619" i="129"/>
  <c r="U619" i="129"/>
  <c r="T619" i="129"/>
  <c r="S619" i="129"/>
  <c r="M619" i="129"/>
  <c r="G619" i="129"/>
  <c r="L619" i="129"/>
  <c r="P619" i="129"/>
  <c r="I468" i="129"/>
  <c r="F468" i="129"/>
  <c r="M468" i="129"/>
  <c r="Q468" i="129"/>
  <c r="H468" i="129"/>
  <c r="K468" i="129"/>
  <c r="G468" i="129"/>
  <c r="J468" i="129"/>
  <c r="S468" i="129"/>
  <c r="R468" i="129"/>
  <c r="P468" i="129"/>
  <c r="T468" i="129"/>
  <c r="U468" i="129"/>
  <c r="O468" i="129"/>
  <c r="L468" i="129"/>
  <c r="R324" i="129"/>
  <c r="T324" i="129"/>
  <c r="L324" i="129"/>
  <c r="F324" i="129"/>
  <c r="I324" i="129"/>
  <c r="O324" i="129"/>
  <c r="H324" i="129"/>
  <c r="K324" i="129"/>
  <c r="J324" i="129"/>
  <c r="Q324" i="129"/>
  <c r="M324" i="129"/>
  <c r="P324" i="129"/>
  <c r="G324" i="129"/>
  <c r="U324" i="129"/>
  <c r="S324" i="129"/>
  <c r="I377" i="129"/>
  <c r="R377" i="129"/>
  <c r="T377" i="129"/>
  <c r="U377" i="129"/>
  <c r="J377" i="129"/>
  <c r="O377" i="129"/>
  <c r="G377" i="129"/>
  <c r="Q377" i="129"/>
  <c r="P377" i="129"/>
  <c r="H377" i="129"/>
  <c r="K377" i="129"/>
  <c r="S377" i="129"/>
  <c r="L377" i="129"/>
  <c r="F377" i="129"/>
  <c r="M377" i="129"/>
  <c r="L309" i="129"/>
  <c r="P309" i="129"/>
  <c r="T309" i="129"/>
  <c r="R309" i="129"/>
  <c r="U309" i="129"/>
  <c r="S309" i="129"/>
  <c r="K309" i="129"/>
  <c r="F309" i="129"/>
  <c r="J309" i="129"/>
  <c r="Q309" i="129"/>
  <c r="H309" i="129"/>
  <c r="G309" i="129"/>
  <c r="I309" i="129"/>
  <c r="M309" i="129"/>
  <c r="O309" i="129"/>
  <c r="H581" i="129"/>
  <c r="S581" i="129"/>
  <c r="F581" i="129"/>
  <c r="Q581" i="129"/>
  <c r="G581" i="129"/>
  <c r="L581" i="129"/>
  <c r="I581" i="129"/>
  <c r="O581" i="129"/>
  <c r="J581" i="129"/>
  <c r="M581" i="129"/>
  <c r="R581" i="129"/>
  <c r="T581" i="129"/>
  <c r="K581" i="129"/>
  <c r="U581" i="129"/>
  <c r="P581" i="129"/>
  <c r="L322" i="129"/>
  <c r="S322" i="129"/>
  <c r="Q322" i="129"/>
  <c r="G322" i="129"/>
  <c r="O322" i="129"/>
  <c r="K322" i="129"/>
  <c r="I322" i="129"/>
  <c r="M322" i="129"/>
  <c r="J322" i="129"/>
  <c r="H322" i="129"/>
  <c r="F322" i="129"/>
  <c r="P322" i="129"/>
  <c r="U322" i="129"/>
  <c r="T322" i="129"/>
  <c r="R322" i="129"/>
  <c r="Q215" i="129"/>
  <c r="J215" i="129"/>
  <c r="I215" i="129"/>
  <c r="F215" i="129"/>
  <c r="S215" i="129" s="1"/>
  <c r="G215" i="129"/>
  <c r="H215" i="129"/>
  <c r="L215" i="129"/>
  <c r="K215" i="129" s="1"/>
  <c r="O215" i="129"/>
  <c r="M215" i="129"/>
  <c r="AU215" i="129" s="1"/>
  <c r="R215" i="129"/>
  <c r="U215" i="129"/>
  <c r="O590" i="129"/>
  <c r="I590" i="129"/>
  <c r="L590" i="129"/>
  <c r="H590" i="129"/>
  <c r="M590" i="129"/>
  <c r="K590" i="129"/>
  <c r="G590" i="129"/>
  <c r="J590" i="129"/>
  <c r="P590" i="129"/>
  <c r="F590" i="129"/>
  <c r="R590" i="129"/>
  <c r="T590" i="129"/>
  <c r="S590" i="129"/>
  <c r="U590" i="129"/>
  <c r="Q590" i="129"/>
  <c r="M331" i="129"/>
  <c r="H331" i="129"/>
  <c r="G331" i="129"/>
  <c r="S331" i="129"/>
  <c r="I331" i="129"/>
  <c r="F331" i="129"/>
  <c r="J331" i="129"/>
  <c r="K331" i="129"/>
  <c r="O331" i="129"/>
  <c r="Q331" i="129"/>
  <c r="R331" i="129"/>
  <c r="T331" i="129"/>
  <c r="U331" i="129"/>
  <c r="L331" i="129"/>
  <c r="P331" i="129"/>
  <c r="S664" i="129"/>
  <c r="P664" i="129"/>
  <c r="T664" i="129"/>
  <c r="R664" i="129"/>
  <c r="U664" i="129"/>
  <c r="O664" i="129"/>
  <c r="K664" i="129"/>
  <c r="H664" i="129"/>
  <c r="Q664" i="129"/>
  <c r="F664" i="129"/>
  <c r="I664" i="129"/>
  <c r="G664" i="129"/>
  <c r="J664" i="129"/>
  <c r="M664" i="129"/>
  <c r="L664" i="129"/>
  <c r="J137" i="129"/>
  <c r="Q137" i="129"/>
  <c r="I137" i="129"/>
  <c r="F137" i="129"/>
  <c r="S137" i="129"/>
  <c r="G137" i="129"/>
  <c r="H137" i="129" s="1"/>
  <c r="O137" i="129" s="1"/>
  <c r="M137" i="129"/>
  <c r="AU137" i="129" s="1"/>
  <c r="L137" i="129"/>
  <c r="K137" i="129" s="1"/>
  <c r="R137" i="129"/>
  <c r="U137" i="129"/>
  <c r="P274" i="129"/>
  <c r="T274" i="129"/>
  <c r="U274" i="129"/>
  <c r="I274" i="129"/>
  <c r="H274" i="129"/>
  <c r="O274" i="129"/>
  <c r="J274" i="129"/>
  <c r="F274" i="129"/>
  <c r="K274" i="129"/>
  <c r="Q274" i="129"/>
  <c r="G274" i="129"/>
  <c r="S274" i="129"/>
  <c r="M274" i="129"/>
  <c r="R274" i="129"/>
  <c r="L274" i="129"/>
  <c r="F370" i="129"/>
  <c r="T370" i="129"/>
  <c r="U370" i="129"/>
  <c r="R370" i="129"/>
  <c r="H370" i="129"/>
  <c r="P370" i="129"/>
  <c r="M370" i="129"/>
  <c r="S370" i="129"/>
  <c r="Q370" i="129"/>
  <c r="K370" i="129"/>
  <c r="O370" i="129"/>
  <c r="L370" i="129"/>
  <c r="J370" i="129"/>
  <c r="G370" i="129"/>
  <c r="I370" i="129"/>
  <c r="J251" i="129"/>
  <c r="I251" i="129"/>
  <c r="Q251" i="129"/>
  <c r="F251" i="129"/>
  <c r="S251" i="129" s="1"/>
  <c r="G251" i="129"/>
  <c r="L251" i="129"/>
  <c r="K251" i="129" s="1"/>
  <c r="H251" i="129"/>
  <c r="O251" i="129"/>
  <c r="M251" i="129"/>
  <c r="AU251" i="129" s="1"/>
  <c r="P251" i="129"/>
  <c r="T251" i="129"/>
  <c r="R251" i="129"/>
  <c r="U251" i="129"/>
  <c r="K444" i="129"/>
  <c r="G444" i="129"/>
  <c r="F444" i="129"/>
  <c r="L444" i="129"/>
  <c r="Q444" i="129"/>
  <c r="J444" i="129"/>
  <c r="H444" i="129"/>
  <c r="S444" i="129"/>
  <c r="R444" i="129"/>
  <c r="I444" i="129"/>
  <c r="T444" i="129"/>
  <c r="P444" i="129"/>
  <c r="U444" i="129"/>
  <c r="M444" i="129"/>
  <c r="O444" i="129"/>
  <c r="I183" i="129"/>
  <c r="Q183" i="129"/>
  <c r="J183" i="129"/>
  <c r="F183" i="129"/>
  <c r="S183" i="129" s="1"/>
  <c r="G183" i="129"/>
  <c r="L183" i="129"/>
  <c r="K183" i="129" s="1"/>
  <c r="H183" i="129"/>
  <c r="O183" i="129"/>
  <c r="M183" i="129"/>
  <c r="U183" i="129"/>
  <c r="J141" i="129"/>
  <c r="Q141" i="129"/>
  <c r="I141" i="129"/>
  <c r="F141" i="129"/>
  <c r="S141" i="129" s="1"/>
  <c r="G141" i="129"/>
  <c r="H141" i="129"/>
  <c r="M141" i="129" s="1"/>
  <c r="L141" i="129"/>
  <c r="K141" i="129" s="1"/>
  <c r="O141" i="129"/>
  <c r="R141" i="129"/>
  <c r="U141" i="129"/>
  <c r="Q509" i="129"/>
  <c r="I509" i="129"/>
  <c r="F509" i="129"/>
  <c r="O509" i="129"/>
  <c r="M509" i="129"/>
  <c r="S509" i="129"/>
  <c r="G509" i="129"/>
  <c r="H509" i="129"/>
  <c r="J509" i="129"/>
  <c r="T509" i="129"/>
  <c r="R509" i="129"/>
  <c r="L509" i="129"/>
  <c r="P509" i="129"/>
  <c r="U509" i="129"/>
  <c r="K509" i="129"/>
  <c r="H408" i="129"/>
  <c r="S408" i="129"/>
  <c r="G408" i="129"/>
  <c r="O408" i="129"/>
  <c r="L408" i="129"/>
  <c r="J408" i="129"/>
  <c r="Q408" i="129"/>
  <c r="F408" i="129"/>
  <c r="K408" i="129"/>
  <c r="I408" i="129"/>
  <c r="R408" i="129"/>
  <c r="T408" i="129"/>
  <c r="P408" i="129"/>
  <c r="U408" i="129"/>
  <c r="M408" i="129"/>
  <c r="F369" i="129"/>
  <c r="I369" i="129"/>
  <c r="S369" i="129"/>
  <c r="H369" i="129"/>
  <c r="G369" i="129"/>
  <c r="K369" i="129"/>
  <c r="P369" i="129"/>
  <c r="L369" i="129"/>
  <c r="R369" i="129"/>
  <c r="Q369" i="129"/>
  <c r="T369" i="129"/>
  <c r="U369" i="129"/>
  <c r="M369" i="129"/>
  <c r="J369" i="129"/>
  <c r="O369" i="129"/>
  <c r="J42" i="129"/>
  <c r="Q42" i="129"/>
  <c r="F42" i="129"/>
  <c r="S42" i="129" s="1"/>
  <c r="G42" i="129"/>
  <c r="H42" i="129" s="1"/>
  <c r="O42" i="129" s="1"/>
  <c r="L42" i="129"/>
  <c r="K42" i="129" s="1"/>
  <c r="I42" i="129"/>
  <c r="M42" i="129" s="1"/>
  <c r="AS42" i="129" s="1"/>
  <c r="U42" i="129"/>
  <c r="J107" i="129"/>
  <c r="Q107" i="129"/>
  <c r="F107" i="129"/>
  <c r="S107" i="129" s="1"/>
  <c r="G107" i="129"/>
  <c r="L107" i="129"/>
  <c r="K107" i="129" s="1"/>
  <c r="H107" i="129"/>
  <c r="O107" i="129"/>
  <c r="I107" i="129"/>
  <c r="M107" i="129" s="1"/>
  <c r="AU107" i="129" s="1"/>
  <c r="R107" i="129"/>
  <c r="I163" i="129"/>
  <c r="J163" i="129"/>
  <c r="Q163" i="129"/>
  <c r="F163" i="129"/>
  <c r="S163" i="129" s="1"/>
  <c r="G163" i="129"/>
  <c r="L163" i="129"/>
  <c r="K163" i="129" s="1"/>
  <c r="H163" i="129"/>
  <c r="O163" i="129"/>
  <c r="M163" i="129"/>
  <c r="U163" i="129"/>
  <c r="T270" i="129"/>
  <c r="U270" i="129"/>
  <c r="R270" i="129"/>
  <c r="M270" i="129"/>
  <c r="Q270" i="129"/>
  <c r="F270" i="129"/>
  <c r="K270" i="129"/>
  <c r="I270" i="129"/>
  <c r="J270" i="129"/>
  <c r="P270" i="129"/>
  <c r="H270" i="129"/>
  <c r="G270" i="129"/>
  <c r="L270" i="129"/>
  <c r="O270" i="129"/>
  <c r="S270" i="129"/>
  <c r="J11" i="129"/>
  <c r="F11" i="129"/>
  <c r="S11" i="129" s="1"/>
  <c r="G11" i="129"/>
  <c r="H11" i="129" s="1"/>
  <c r="O11" i="129" s="1"/>
  <c r="L11" i="129"/>
  <c r="K11" i="129" s="1"/>
  <c r="Q11" i="129"/>
  <c r="I11" i="129"/>
  <c r="M11" i="129" s="1"/>
  <c r="AU11" i="129" s="1"/>
  <c r="U11" i="129"/>
  <c r="J62" i="129"/>
  <c r="Q62" i="129"/>
  <c r="F62" i="129"/>
  <c r="S62" i="129" s="1"/>
  <c r="G62" i="129"/>
  <c r="L62" i="129"/>
  <c r="K62" i="129" s="1"/>
  <c r="H62" i="129"/>
  <c r="O62" i="129" s="1"/>
  <c r="I62" i="129"/>
  <c r="M62" i="129" s="1"/>
  <c r="R62" i="129"/>
  <c r="J23" i="139"/>
  <c r="Q23" i="139"/>
  <c r="G23" i="139"/>
  <c r="I23" i="139"/>
  <c r="J352" i="139"/>
  <c r="L352" i="139"/>
  <c r="H352" i="139"/>
  <c r="M352" i="139"/>
  <c r="U352" i="139"/>
  <c r="I352" i="139"/>
  <c r="F352" i="139"/>
  <c r="Q352" i="139"/>
  <c r="S352" i="139"/>
  <c r="T352" i="139"/>
  <c r="R352" i="139"/>
  <c r="G352" i="139"/>
  <c r="P352" i="139"/>
  <c r="K352" i="139"/>
  <c r="O352" i="139"/>
  <c r="G594" i="139"/>
  <c r="H594" i="139"/>
  <c r="R594" i="139"/>
  <c r="M594" i="139"/>
  <c r="J594" i="139"/>
  <c r="U594" i="139"/>
  <c r="T594" i="139"/>
  <c r="S594" i="139"/>
  <c r="O594" i="139"/>
  <c r="P594" i="139"/>
  <c r="Q594" i="139"/>
  <c r="I594" i="139"/>
  <c r="K594" i="139"/>
  <c r="F594" i="139"/>
  <c r="L594" i="139"/>
  <c r="Q183" i="139"/>
  <c r="J183" i="139"/>
  <c r="I183" i="139"/>
  <c r="F183" i="139"/>
  <c r="S183" i="139" s="1"/>
  <c r="G183" i="139"/>
  <c r="H183" i="139"/>
  <c r="L183" i="139"/>
  <c r="K183" i="139"/>
  <c r="M183" i="139"/>
  <c r="O183" i="139"/>
  <c r="U183" i="139"/>
  <c r="K496" i="139"/>
  <c r="T496" i="139"/>
  <c r="R496" i="139"/>
  <c r="Q496" i="139"/>
  <c r="I496" i="139"/>
  <c r="J496" i="139"/>
  <c r="H496" i="139"/>
  <c r="S496" i="139"/>
  <c r="G496" i="139"/>
  <c r="F496" i="139"/>
  <c r="O496" i="139"/>
  <c r="P496" i="139"/>
  <c r="L496" i="139"/>
  <c r="U496" i="139"/>
  <c r="M496" i="139"/>
  <c r="U696" i="139"/>
  <c r="Q696" i="139"/>
  <c r="O696" i="139"/>
  <c r="S696" i="139"/>
  <c r="T696" i="139"/>
  <c r="M696" i="139"/>
  <c r="H696" i="139"/>
  <c r="K696" i="139"/>
  <c r="I696" i="139"/>
  <c r="G696" i="139"/>
  <c r="P696" i="139"/>
  <c r="L696" i="139"/>
  <c r="F696" i="139"/>
  <c r="R696" i="139"/>
  <c r="J696" i="139"/>
  <c r="J30" i="139"/>
  <c r="Q30" i="139"/>
  <c r="G30" i="139"/>
  <c r="F31" i="139" s="1"/>
  <c r="S31" i="139" s="1"/>
  <c r="I30" i="139"/>
  <c r="J70" i="139"/>
  <c r="Q70" i="139"/>
  <c r="G70" i="139"/>
  <c r="I70" i="139"/>
  <c r="P319" i="139"/>
  <c r="M319" i="139"/>
  <c r="F319" i="139"/>
  <c r="I319" i="139"/>
  <c r="L319" i="139"/>
  <c r="K319" i="139"/>
  <c r="R319" i="139"/>
  <c r="J319" i="139"/>
  <c r="H319" i="139"/>
  <c r="U319" i="139"/>
  <c r="S319" i="139"/>
  <c r="O319" i="139"/>
  <c r="Q319" i="139"/>
  <c r="T319" i="139"/>
  <c r="G319" i="139"/>
  <c r="J129" i="139"/>
  <c r="Q129" i="139"/>
  <c r="I129" i="139"/>
  <c r="F129" i="139"/>
  <c r="S129" i="139" s="1"/>
  <c r="G129" i="139"/>
  <c r="L129" i="139"/>
  <c r="K129" i="139" s="1"/>
  <c r="H129" i="139"/>
  <c r="O129" i="139"/>
  <c r="M129" i="139"/>
  <c r="R129" i="139"/>
  <c r="U129" i="139"/>
  <c r="I218" i="139"/>
  <c r="J218" i="139"/>
  <c r="Q218" i="139"/>
  <c r="F218" i="139"/>
  <c r="S218" i="139" s="1"/>
  <c r="G218" i="139"/>
  <c r="L218" i="139"/>
  <c r="K218" i="139" s="1"/>
  <c r="H218" i="139"/>
  <c r="M218" i="139"/>
  <c r="AU218" i="139" s="1"/>
  <c r="O218" i="139"/>
  <c r="R218" i="139"/>
  <c r="U218" i="139"/>
  <c r="S491" i="139"/>
  <c r="Q491" i="139"/>
  <c r="J491" i="139"/>
  <c r="U491" i="139"/>
  <c r="I491" i="139"/>
  <c r="K491" i="139"/>
  <c r="T491" i="139"/>
  <c r="M491" i="139"/>
  <c r="R491" i="139"/>
  <c r="H491" i="139"/>
  <c r="O491" i="139"/>
  <c r="F491" i="139"/>
  <c r="L491" i="139"/>
  <c r="G491" i="139"/>
  <c r="P491" i="139"/>
  <c r="G451" i="139"/>
  <c r="M451" i="139"/>
  <c r="J451" i="139"/>
  <c r="L451" i="139"/>
  <c r="S451" i="139"/>
  <c r="F451" i="139"/>
  <c r="R451" i="139"/>
  <c r="U451" i="139"/>
  <c r="K451" i="139"/>
  <c r="T451" i="139"/>
  <c r="O451" i="139"/>
  <c r="I451" i="139"/>
  <c r="P451" i="139"/>
  <c r="Q451" i="139"/>
  <c r="H451" i="139"/>
  <c r="L685" i="139"/>
  <c r="R685" i="139"/>
  <c r="Q685" i="139"/>
  <c r="K685" i="139"/>
  <c r="M685" i="139"/>
  <c r="T685" i="139"/>
  <c r="J685" i="139"/>
  <c r="P685" i="139"/>
  <c r="F685" i="139"/>
  <c r="I685" i="139"/>
  <c r="U685" i="139"/>
  <c r="G685" i="139"/>
  <c r="S685" i="139"/>
  <c r="O685" i="139"/>
  <c r="H685" i="139"/>
  <c r="G390" i="139"/>
  <c r="L390" i="139"/>
  <c r="K390" i="139"/>
  <c r="J390" i="139"/>
  <c r="H390" i="139"/>
  <c r="O390" i="139"/>
  <c r="R390" i="139"/>
  <c r="U390" i="139"/>
  <c r="P390" i="139"/>
  <c r="M390" i="139"/>
  <c r="Q390" i="139"/>
  <c r="F390" i="139"/>
  <c r="S390" i="139"/>
  <c r="T390" i="139"/>
  <c r="I390" i="139"/>
  <c r="Q163" i="139"/>
  <c r="J163" i="139"/>
  <c r="I163" i="139"/>
  <c r="F163" i="139"/>
  <c r="S163" i="139" s="1"/>
  <c r="G163" i="139"/>
  <c r="L163" i="139"/>
  <c r="K163" i="139" s="1"/>
  <c r="H163" i="139"/>
  <c r="M163" i="139"/>
  <c r="O163" i="139"/>
  <c r="U163" i="139"/>
  <c r="R303" i="139"/>
  <c r="H303" i="139"/>
  <c r="S303" i="139"/>
  <c r="U303" i="139"/>
  <c r="J303" i="139"/>
  <c r="P303" i="139"/>
  <c r="M303" i="139"/>
  <c r="O303" i="139"/>
  <c r="T303" i="139"/>
  <c r="L303" i="139"/>
  <c r="K303" i="139"/>
  <c r="Q303" i="139"/>
  <c r="I303" i="139"/>
  <c r="G303" i="139"/>
  <c r="F303" i="139"/>
  <c r="I328" i="139"/>
  <c r="R328" i="139"/>
  <c r="G328" i="139"/>
  <c r="P328" i="139"/>
  <c r="U328" i="139"/>
  <c r="T328" i="139"/>
  <c r="F328" i="139"/>
  <c r="H328" i="139"/>
  <c r="K328" i="139"/>
  <c r="S328" i="139"/>
  <c r="M328" i="139"/>
  <c r="J328" i="139"/>
  <c r="L328" i="139"/>
  <c r="Q328" i="139"/>
  <c r="O328" i="139"/>
  <c r="J18" i="139"/>
  <c r="Q18" i="139"/>
  <c r="G18" i="139"/>
  <c r="I18" i="139"/>
  <c r="K268" i="139"/>
  <c r="I268" i="139"/>
  <c r="L268" i="139"/>
  <c r="G268" i="139"/>
  <c r="Q268" i="139"/>
  <c r="U268" i="139"/>
  <c r="P268" i="139"/>
  <c r="M268" i="139"/>
  <c r="O268" i="139"/>
  <c r="T268" i="139"/>
  <c r="H268" i="139"/>
  <c r="S268" i="139"/>
  <c r="J268" i="139"/>
  <c r="R268" i="139"/>
  <c r="F268" i="139"/>
  <c r="J180" i="139"/>
  <c r="I180" i="139"/>
  <c r="Q180" i="139"/>
  <c r="F180" i="139"/>
  <c r="S180" i="139" s="1"/>
  <c r="G180" i="139"/>
  <c r="L180" i="139"/>
  <c r="K180" i="139" s="1"/>
  <c r="H180" i="139"/>
  <c r="M180" i="139"/>
  <c r="O180" i="139"/>
  <c r="U180" i="139"/>
  <c r="G265" i="139"/>
  <c r="I265" i="139"/>
  <c r="T265" i="139"/>
  <c r="K265" i="139"/>
  <c r="L265" i="139"/>
  <c r="U265" i="139"/>
  <c r="J265" i="139"/>
  <c r="P265" i="139"/>
  <c r="Q265" i="139"/>
  <c r="R265" i="139"/>
  <c r="H265" i="139"/>
  <c r="F265" i="139"/>
  <c r="M265" i="139"/>
  <c r="O265" i="139"/>
  <c r="S265" i="139"/>
  <c r="J614" i="139"/>
  <c r="K614" i="139"/>
  <c r="O614" i="139"/>
  <c r="H614" i="139"/>
  <c r="S614" i="139"/>
  <c r="M614" i="139"/>
  <c r="I614" i="139"/>
  <c r="F614" i="139"/>
  <c r="P614" i="139"/>
  <c r="T614" i="139"/>
  <c r="R614" i="139"/>
  <c r="L614" i="139"/>
  <c r="U614" i="139"/>
  <c r="Q614" i="139"/>
  <c r="G614" i="139"/>
  <c r="I231" i="139"/>
  <c r="J231" i="139"/>
  <c r="Q231" i="139"/>
  <c r="F231" i="139"/>
  <c r="S231" i="139" s="1"/>
  <c r="G231" i="139"/>
  <c r="H231" i="139"/>
  <c r="L231" i="139"/>
  <c r="K231" i="139" s="1"/>
  <c r="M231" i="139"/>
  <c r="O231" i="139"/>
  <c r="U231" i="139"/>
  <c r="J113" i="139"/>
  <c r="Q113" i="139"/>
  <c r="F113" i="139"/>
  <c r="S113" i="139" s="1"/>
  <c r="G113" i="139"/>
  <c r="H113" i="139"/>
  <c r="L113" i="139"/>
  <c r="K113" i="139" s="1"/>
  <c r="O113" i="139"/>
  <c r="I113" i="139"/>
  <c r="M113" i="139" s="1"/>
  <c r="AU113" i="139" s="1"/>
  <c r="U113" i="139"/>
  <c r="R113" i="139"/>
  <c r="R544" i="139"/>
  <c r="J544" i="139"/>
  <c r="T544" i="139"/>
  <c r="I544" i="139"/>
  <c r="F544" i="139"/>
  <c r="M544" i="139"/>
  <c r="S544" i="139"/>
  <c r="U544" i="139"/>
  <c r="P544" i="139"/>
  <c r="Q544" i="139"/>
  <c r="H544" i="139"/>
  <c r="O544" i="139"/>
  <c r="L544" i="139"/>
  <c r="G544" i="139"/>
  <c r="K544" i="139"/>
  <c r="Q369" i="139"/>
  <c r="U369" i="139"/>
  <c r="F369" i="139"/>
  <c r="I369" i="139"/>
  <c r="H369" i="139"/>
  <c r="R369" i="139"/>
  <c r="K369" i="139"/>
  <c r="J369" i="139"/>
  <c r="M369" i="139"/>
  <c r="P369" i="139"/>
  <c r="O369" i="139"/>
  <c r="T369" i="139"/>
  <c r="L369" i="139"/>
  <c r="G369" i="139"/>
  <c r="S369" i="139"/>
  <c r="Q186" i="139"/>
  <c r="I186" i="139"/>
  <c r="J186" i="139"/>
  <c r="F186" i="139"/>
  <c r="S186" i="139" s="1"/>
  <c r="G186" i="139"/>
  <c r="H186" i="139"/>
  <c r="L186" i="139"/>
  <c r="K186" i="139"/>
  <c r="O186" i="139"/>
  <c r="M186" i="139"/>
  <c r="U186" i="139"/>
  <c r="Q139" i="139"/>
  <c r="I139" i="139"/>
  <c r="J139" i="139"/>
  <c r="F139" i="139"/>
  <c r="S139" i="139" s="1"/>
  <c r="G139" i="139"/>
  <c r="L139" i="139"/>
  <c r="K139" i="139" s="1"/>
  <c r="H139" i="139"/>
  <c r="O139" i="139"/>
  <c r="M139" i="139"/>
  <c r="U139" i="139"/>
  <c r="H598" i="139"/>
  <c r="K598" i="139"/>
  <c r="G598" i="139"/>
  <c r="I598" i="139"/>
  <c r="L598" i="139"/>
  <c r="R598" i="139"/>
  <c r="S598" i="139"/>
  <c r="J598" i="139"/>
  <c r="T598" i="139"/>
  <c r="F598" i="139"/>
  <c r="M598" i="139"/>
  <c r="O598" i="139"/>
  <c r="U598" i="139"/>
  <c r="Q598" i="139"/>
  <c r="P598" i="139"/>
  <c r="S401" i="139"/>
  <c r="L401" i="139"/>
  <c r="T401" i="139"/>
  <c r="J401" i="139"/>
  <c r="K401" i="139"/>
  <c r="U401" i="139"/>
  <c r="O401" i="139"/>
  <c r="P401" i="139"/>
  <c r="H401" i="139"/>
  <c r="M401" i="139"/>
  <c r="G401" i="139"/>
  <c r="Q401" i="139"/>
  <c r="I401" i="139"/>
  <c r="R401" i="139"/>
  <c r="F401" i="139"/>
  <c r="R644" i="139"/>
  <c r="J644" i="139"/>
  <c r="S644" i="139"/>
  <c r="I644" i="139"/>
  <c r="O644" i="139"/>
  <c r="P644" i="139"/>
  <c r="Q644" i="139"/>
  <c r="L644" i="139"/>
  <c r="G644" i="139"/>
  <c r="M644" i="139"/>
  <c r="K644" i="139"/>
  <c r="U644" i="139"/>
  <c r="F644" i="139"/>
  <c r="H644" i="139"/>
  <c r="T644" i="139"/>
  <c r="J63" i="139"/>
  <c r="Q63" i="139"/>
  <c r="G63" i="139"/>
  <c r="F64" i="139" s="1"/>
  <c r="S64" i="139" s="1"/>
  <c r="I63" i="139"/>
  <c r="M677" i="139"/>
  <c r="G677" i="139"/>
  <c r="I677" i="139"/>
  <c r="H677" i="139"/>
  <c r="Q677" i="139"/>
  <c r="R677" i="139"/>
  <c r="U677" i="139"/>
  <c r="F677" i="139"/>
  <c r="S677" i="139"/>
  <c r="K677" i="139"/>
  <c r="O677" i="139"/>
  <c r="L677" i="139"/>
  <c r="J677" i="139"/>
  <c r="P677" i="139"/>
  <c r="T677" i="139"/>
  <c r="L375" i="139"/>
  <c r="J375" i="139"/>
  <c r="I375" i="139"/>
  <c r="T375" i="139"/>
  <c r="M375" i="139"/>
  <c r="S375" i="139"/>
  <c r="O375" i="139"/>
  <c r="K375" i="139"/>
  <c r="Q375" i="139"/>
  <c r="F375" i="139"/>
  <c r="P375" i="139"/>
  <c r="U375" i="139"/>
  <c r="H375" i="139"/>
  <c r="G375" i="139"/>
  <c r="R375" i="139"/>
  <c r="J39" i="139"/>
  <c r="Q39" i="139"/>
  <c r="G39" i="139"/>
  <c r="I39" i="139"/>
  <c r="J42" i="139"/>
  <c r="Q42" i="139"/>
  <c r="G42" i="139"/>
  <c r="I42" i="139"/>
  <c r="M517" i="139"/>
  <c r="R517" i="139"/>
  <c r="K517" i="139"/>
  <c r="Q517" i="139"/>
  <c r="U517" i="139"/>
  <c r="I517" i="139"/>
  <c r="G517" i="139"/>
  <c r="P517" i="139"/>
  <c r="F517" i="139"/>
  <c r="H517" i="139"/>
  <c r="S517" i="139"/>
  <c r="J517" i="139"/>
  <c r="L517" i="139"/>
  <c r="T517" i="139"/>
  <c r="O517" i="139"/>
  <c r="Q296" i="139"/>
  <c r="H296" i="139"/>
  <c r="I296" i="139"/>
  <c r="P296" i="139"/>
  <c r="J296" i="139"/>
  <c r="G296" i="139"/>
  <c r="R296" i="139"/>
  <c r="F296" i="139"/>
  <c r="O296" i="139"/>
  <c r="K296" i="139"/>
  <c r="U296" i="139"/>
  <c r="T296" i="139"/>
  <c r="S296" i="139"/>
  <c r="L296" i="139"/>
  <c r="M296" i="139"/>
  <c r="Q631" i="139"/>
  <c r="L631" i="139"/>
  <c r="K631" i="139"/>
  <c r="J631" i="139"/>
  <c r="S631" i="139"/>
  <c r="R631" i="139"/>
  <c r="P631" i="139"/>
  <c r="I631" i="139"/>
  <c r="O631" i="139"/>
  <c r="F631" i="139"/>
  <c r="M631" i="139"/>
  <c r="G631" i="139"/>
  <c r="U631" i="139"/>
  <c r="T631" i="139"/>
  <c r="H631" i="139"/>
  <c r="I153" i="139"/>
  <c r="Q153" i="139"/>
  <c r="J153" i="139"/>
  <c r="F153" i="139"/>
  <c r="S153" i="139" s="1"/>
  <c r="G153" i="139"/>
  <c r="L153" i="139"/>
  <c r="K153" i="139" s="1"/>
  <c r="H153" i="139"/>
  <c r="O153" i="139"/>
  <c r="M153" i="139"/>
  <c r="U153" i="139"/>
  <c r="I181" i="139"/>
  <c r="Q181" i="139"/>
  <c r="J181" i="139"/>
  <c r="F181" i="139"/>
  <c r="S181" i="139" s="1"/>
  <c r="G181" i="139"/>
  <c r="H181" i="139"/>
  <c r="L181" i="139"/>
  <c r="M181" i="139"/>
  <c r="O181" i="139"/>
  <c r="K181" i="139"/>
  <c r="U181" i="139"/>
  <c r="O429" i="139"/>
  <c r="Q429" i="139"/>
  <c r="S429" i="139"/>
  <c r="M429" i="139"/>
  <c r="K429" i="139"/>
  <c r="R429" i="139"/>
  <c r="I429" i="139"/>
  <c r="J429" i="139"/>
  <c r="L429" i="139"/>
  <c r="F429" i="139"/>
  <c r="G429" i="139"/>
  <c r="U429" i="139"/>
  <c r="H429" i="139"/>
  <c r="T429" i="139"/>
  <c r="P429" i="139"/>
  <c r="M383" i="139"/>
  <c r="P383" i="139"/>
  <c r="I383" i="139"/>
  <c r="Q383" i="139"/>
  <c r="O383" i="139"/>
  <c r="S383" i="139"/>
  <c r="L383" i="139"/>
  <c r="K383" i="139"/>
  <c r="U383" i="139"/>
  <c r="G383" i="139"/>
  <c r="T383" i="139"/>
  <c r="H383" i="139"/>
  <c r="F383" i="139"/>
  <c r="R383" i="139"/>
  <c r="J383" i="139"/>
  <c r="J94" i="139"/>
  <c r="Q94" i="139"/>
  <c r="G94" i="139"/>
  <c r="I94" i="139"/>
  <c r="P582" i="139"/>
  <c r="F582" i="139"/>
  <c r="G582" i="139"/>
  <c r="M582" i="139"/>
  <c r="I582" i="139"/>
  <c r="K582" i="139"/>
  <c r="O582" i="139"/>
  <c r="U582" i="139"/>
  <c r="R582" i="139"/>
  <c r="L582" i="139"/>
  <c r="T582" i="139"/>
  <c r="H582" i="139"/>
  <c r="Q582" i="139"/>
  <c r="S582" i="139"/>
  <c r="J582" i="139"/>
  <c r="J41" i="139"/>
  <c r="Q41" i="139"/>
  <c r="G41" i="139"/>
  <c r="F42" i="139" s="1"/>
  <c r="I41" i="139"/>
  <c r="O311" i="139"/>
  <c r="I311" i="139"/>
  <c r="G311" i="139"/>
  <c r="M311" i="139"/>
  <c r="J311" i="139"/>
  <c r="T311" i="139"/>
  <c r="L311" i="139"/>
  <c r="R311" i="139"/>
  <c r="H311" i="139"/>
  <c r="K311" i="139"/>
  <c r="U311" i="139"/>
  <c r="Q311" i="139"/>
  <c r="P311" i="139"/>
  <c r="F311" i="139"/>
  <c r="S311" i="139"/>
  <c r="L681" i="139"/>
  <c r="G681" i="139"/>
  <c r="J681" i="139"/>
  <c r="K681" i="139"/>
  <c r="S681" i="139"/>
  <c r="T681" i="139"/>
  <c r="R681" i="139"/>
  <c r="O681" i="139"/>
  <c r="F681" i="139"/>
  <c r="M681" i="139"/>
  <c r="U681" i="139"/>
  <c r="I681" i="139"/>
  <c r="Q681" i="139"/>
  <c r="P681" i="139"/>
  <c r="H681" i="139"/>
  <c r="H616" i="139"/>
  <c r="O616" i="139"/>
  <c r="K616" i="139"/>
  <c r="Q616" i="139"/>
  <c r="L616" i="139"/>
  <c r="P616" i="139"/>
  <c r="I616" i="139"/>
  <c r="J616" i="139"/>
  <c r="S616" i="139"/>
  <c r="U616" i="139"/>
  <c r="R616" i="139"/>
  <c r="T616" i="139"/>
  <c r="F616" i="139"/>
  <c r="G616" i="139"/>
  <c r="M616" i="139"/>
  <c r="K577" i="139"/>
  <c r="M577" i="139"/>
  <c r="O577" i="139"/>
  <c r="G577" i="139"/>
  <c r="I577" i="139"/>
  <c r="U577" i="139"/>
  <c r="H577" i="139"/>
  <c r="Q577" i="139"/>
  <c r="S577" i="139"/>
  <c r="F577" i="139"/>
  <c r="J577" i="139"/>
  <c r="T577" i="139"/>
  <c r="L577" i="139"/>
  <c r="P577" i="139"/>
  <c r="R577" i="139"/>
  <c r="G298" i="139"/>
  <c r="K298" i="139"/>
  <c r="U298" i="139"/>
  <c r="P298" i="139"/>
  <c r="L298" i="139"/>
  <c r="M298" i="139"/>
  <c r="R298" i="139"/>
  <c r="I298" i="139"/>
  <c r="Q298" i="139"/>
  <c r="O298" i="139"/>
  <c r="T298" i="139"/>
  <c r="S298" i="139"/>
  <c r="H298" i="139"/>
  <c r="J298" i="139"/>
  <c r="F298" i="139"/>
  <c r="P603" i="139"/>
  <c r="T603" i="139"/>
  <c r="R603" i="139"/>
  <c r="J603" i="139"/>
  <c r="F603" i="139"/>
  <c r="S603" i="139"/>
  <c r="H603" i="139"/>
  <c r="Q603" i="139"/>
  <c r="L603" i="139"/>
  <c r="M603" i="139"/>
  <c r="K603" i="139"/>
  <c r="I603" i="139"/>
  <c r="G603" i="139"/>
  <c r="U603" i="139"/>
  <c r="O603" i="139"/>
  <c r="J45" i="139"/>
  <c r="Q45" i="139"/>
  <c r="G45" i="139"/>
  <c r="I45" i="139"/>
  <c r="T417" i="139"/>
  <c r="U417" i="139"/>
  <c r="S417" i="139"/>
  <c r="R417" i="139"/>
  <c r="K417" i="139"/>
  <c r="O417" i="139"/>
  <c r="G417" i="139"/>
  <c r="F417" i="139"/>
  <c r="M417" i="139"/>
  <c r="P417" i="139"/>
  <c r="Q417" i="139"/>
  <c r="J417" i="139"/>
  <c r="H417" i="139"/>
  <c r="I417" i="139"/>
  <c r="L417" i="139"/>
  <c r="F457" i="139"/>
  <c r="H457" i="139"/>
  <c r="M457" i="139"/>
  <c r="U457" i="139"/>
  <c r="J457" i="139"/>
  <c r="G457" i="139"/>
  <c r="T457" i="139"/>
  <c r="I457" i="139"/>
  <c r="S457" i="139"/>
  <c r="P457" i="139"/>
  <c r="L457" i="139"/>
  <c r="Q457" i="139"/>
  <c r="K457" i="139"/>
  <c r="R457" i="139"/>
  <c r="O457" i="139"/>
  <c r="F486" i="139"/>
  <c r="K486" i="139"/>
  <c r="U486" i="139"/>
  <c r="H486" i="139"/>
  <c r="G486" i="139"/>
  <c r="S486" i="139"/>
  <c r="J486" i="139"/>
  <c r="Q486" i="139"/>
  <c r="L486" i="139"/>
  <c r="M486" i="139"/>
  <c r="P486" i="139"/>
  <c r="I486" i="139"/>
  <c r="T486" i="139"/>
  <c r="O486" i="139"/>
  <c r="R486" i="139"/>
  <c r="Q234" i="139"/>
  <c r="J234" i="139"/>
  <c r="I234" i="139"/>
  <c r="F234" i="139"/>
  <c r="S234" i="139" s="1"/>
  <c r="G234" i="139"/>
  <c r="L234" i="139"/>
  <c r="K234" i="139" s="1"/>
  <c r="H234" i="139"/>
  <c r="O234" i="139"/>
  <c r="M234" i="139"/>
  <c r="U234" i="139"/>
  <c r="G667" i="128"/>
  <c r="R667" i="128"/>
  <c r="P667" i="128"/>
  <c r="O667" i="128"/>
  <c r="Q667" i="128"/>
  <c r="K667" i="128"/>
  <c r="I667" i="128"/>
  <c r="H667" i="128"/>
  <c r="M667" i="128"/>
  <c r="F667" i="128"/>
  <c r="J667" i="128"/>
  <c r="S667" i="128"/>
  <c r="U667" i="128"/>
  <c r="L667" i="128"/>
  <c r="T667" i="128"/>
  <c r="M588" i="128"/>
  <c r="L588" i="128"/>
  <c r="S588" i="128"/>
  <c r="G588" i="128"/>
  <c r="K588" i="128"/>
  <c r="Q588" i="128"/>
  <c r="U588" i="128"/>
  <c r="F588" i="128"/>
  <c r="P588" i="128"/>
  <c r="O588" i="128"/>
  <c r="T588" i="128"/>
  <c r="H588" i="128"/>
  <c r="R588" i="128"/>
  <c r="I588" i="128"/>
  <c r="J588" i="128"/>
  <c r="G691" i="128"/>
  <c r="S691" i="128"/>
  <c r="F691" i="128"/>
  <c r="L691" i="128"/>
  <c r="J691" i="128"/>
  <c r="O691" i="128"/>
  <c r="Q691" i="128"/>
  <c r="U691" i="128"/>
  <c r="I691" i="128"/>
  <c r="R691" i="128"/>
  <c r="M691" i="128"/>
  <c r="P691" i="128"/>
  <c r="H691" i="128"/>
  <c r="T691" i="128"/>
  <c r="K691" i="128"/>
  <c r="J685" i="128"/>
  <c r="U685" i="128"/>
  <c r="H685" i="128"/>
  <c r="P685" i="128"/>
  <c r="S685" i="128"/>
  <c r="R685" i="128"/>
  <c r="K685" i="128"/>
  <c r="L685" i="128"/>
  <c r="O685" i="128"/>
  <c r="I685" i="128"/>
  <c r="G685" i="128"/>
  <c r="F685" i="128"/>
  <c r="M685" i="128"/>
  <c r="Q685" i="128"/>
  <c r="T685" i="128"/>
  <c r="F271" i="128"/>
  <c r="S271" i="128"/>
  <c r="M271" i="128"/>
  <c r="T271" i="128"/>
  <c r="J271" i="128"/>
  <c r="P271" i="128"/>
  <c r="I271" i="128"/>
  <c r="U271" i="128"/>
  <c r="G271" i="128"/>
  <c r="R271" i="128"/>
  <c r="H271" i="128"/>
  <c r="L271" i="128"/>
  <c r="K271" i="128"/>
  <c r="O271" i="128"/>
  <c r="Q271" i="128"/>
  <c r="I97" i="128"/>
  <c r="J97" i="128"/>
  <c r="Q97" i="128"/>
  <c r="G97" i="128"/>
  <c r="F98" i="128" s="1"/>
  <c r="S98" i="128" s="1"/>
  <c r="J472" i="128"/>
  <c r="L472" i="128"/>
  <c r="M472" i="128"/>
  <c r="K472" i="128"/>
  <c r="O472" i="128"/>
  <c r="F472" i="128"/>
  <c r="I472" i="128"/>
  <c r="U472" i="128"/>
  <c r="Q472" i="128"/>
  <c r="P472" i="128"/>
  <c r="H472" i="128"/>
  <c r="T472" i="128"/>
  <c r="S472" i="128"/>
  <c r="G472" i="128"/>
  <c r="R472" i="128"/>
  <c r="H690" i="128"/>
  <c r="L690" i="128"/>
  <c r="F690" i="128"/>
  <c r="U690" i="128"/>
  <c r="I690" i="128"/>
  <c r="P690" i="128"/>
  <c r="G690" i="128"/>
  <c r="T690" i="128"/>
  <c r="K690" i="128"/>
  <c r="R690" i="128"/>
  <c r="M690" i="128"/>
  <c r="Q690" i="128"/>
  <c r="S690" i="128"/>
  <c r="O690" i="128"/>
  <c r="J690" i="128"/>
  <c r="K672" i="128"/>
  <c r="P672" i="128"/>
  <c r="G672" i="128"/>
  <c r="L672" i="128"/>
  <c r="H672" i="128"/>
  <c r="J672" i="128"/>
  <c r="S672" i="128"/>
  <c r="I672" i="128"/>
  <c r="Q672" i="128"/>
  <c r="M672" i="128"/>
  <c r="O672" i="128"/>
  <c r="F672" i="128"/>
  <c r="U672" i="128"/>
  <c r="T672" i="128"/>
  <c r="R672" i="128"/>
  <c r="P381" i="128"/>
  <c r="M381" i="128"/>
  <c r="R381" i="128"/>
  <c r="Q381" i="128"/>
  <c r="U381" i="128"/>
  <c r="I381" i="128"/>
  <c r="T381" i="128"/>
  <c r="S381" i="128"/>
  <c r="J381" i="128"/>
  <c r="O381" i="128"/>
  <c r="F381" i="128"/>
  <c r="L381" i="128"/>
  <c r="H381" i="128"/>
  <c r="G381" i="128"/>
  <c r="K381" i="128"/>
  <c r="H221" i="128"/>
  <c r="O221" i="128"/>
  <c r="M221" i="128"/>
  <c r="R221" i="128"/>
  <c r="U221" i="128"/>
  <c r="J221" i="128"/>
  <c r="G221" i="128"/>
  <c r="I221" i="128"/>
  <c r="L221" i="128"/>
  <c r="K221" i="128" s="1"/>
  <c r="Q221" i="128"/>
  <c r="F221" i="128"/>
  <c r="S221" i="128" s="1"/>
  <c r="Q277" i="128"/>
  <c r="U277" i="128"/>
  <c r="I277" i="128"/>
  <c r="R277" i="128"/>
  <c r="L277" i="128"/>
  <c r="T277" i="128"/>
  <c r="K277" i="128"/>
  <c r="P277" i="128"/>
  <c r="H277" i="128"/>
  <c r="G277" i="128"/>
  <c r="S277" i="128"/>
  <c r="F277" i="128"/>
  <c r="M277" i="128"/>
  <c r="O277" i="128"/>
  <c r="J277" i="128"/>
  <c r="P510" i="128"/>
  <c r="L510" i="128"/>
  <c r="S510" i="128"/>
  <c r="T510" i="128"/>
  <c r="I510" i="128"/>
  <c r="R510" i="128"/>
  <c r="O510" i="128"/>
  <c r="J510" i="128"/>
  <c r="K510" i="128"/>
  <c r="U510" i="128"/>
  <c r="M510" i="128"/>
  <c r="G510" i="128"/>
  <c r="Q510" i="128"/>
  <c r="F510" i="128"/>
  <c r="H510" i="128"/>
  <c r="M373" i="140"/>
  <c r="I373" i="140"/>
  <c r="K373" i="140"/>
  <c r="G373" i="140"/>
  <c r="O373" i="140"/>
  <c r="L373" i="140"/>
  <c r="Q373" i="140"/>
  <c r="S373" i="140"/>
  <c r="R373" i="140"/>
  <c r="P373" i="140"/>
  <c r="U373" i="140"/>
  <c r="J373" i="140"/>
  <c r="F373" i="140"/>
  <c r="T373" i="140"/>
  <c r="H373" i="140"/>
  <c r="H348" i="140"/>
  <c r="Q348" i="140"/>
  <c r="O348" i="140"/>
  <c r="K348" i="140"/>
  <c r="J348" i="140"/>
  <c r="G348" i="140"/>
  <c r="T348" i="140"/>
  <c r="M348" i="140"/>
  <c r="R348" i="140"/>
  <c r="S348" i="140"/>
  <c r="P348" i="140"/>
  <c r="I348" i="140"/>
  <c r="L348" i="140"/>
  <c r="F348" i="140"/>
  <c r="U348" i="140"/>
  <c r="K554" i="140"/>
  <c r="O554" i="140"/>
  <c r="F554" i="140"/>
  <c r="Q554" i="140"/>
  <c r="U554" i="140"/>
  <c r="T554" i="140"/>
  <c r="J554" i="140"/>
  <c r="L554" i="140"/>
  <c r="R554" i="140"/>
  <c r="S554" i="140"/>
  <c r="I554" i="140"/>
  <c r="M554" i="140"/>
  <c r="P554" i="140"/>
  <c r="H554" i="140"/>
  <c r="G554" i="140"/>
  <c r="G591" i="140"/>
  <c r="L591" i="140"/>
  <c r="F591" i="140"/>
  <c r="H591" i="140"/>
  <c r="R591" i="140"/>
  <c r="J591" i="140"/>
  <c r="M591" i="140"/>
  <c r="P591" i="140"/>
  <c r="Q591" i="140"/>
  <c r="U591" i="140"/>
  <c r="S591" i="140"/>
  <c r="O591" i="140"/>
  <c r="T591" i="140"/>
  <c r="I591" i="140"/>
  <c r="K591" i="140"/>
  <c r="J30" i="140"/>
  <c r="Q30" i="140"/>
  <c r="F30" i="140"/>
  <c r="S30" i="140" s="1"/>
  <c r="G30" i="140"/>
  <c r="H30" i="140"/>
  <c r="L30" i="140"/>
  <c r="K30" i="140" s="1"/>
  <c r="O30" i="140"/>
  <c r="I30" i="140"/>
  <c r="M30" i="140" s="1"/>
  <c r="AS30" i="140" s="1"/>
  <c r="U30" i="140"/>
  <c r="J103" i="140"/>
  <c r="Q103" i="140"/>
  <c r="F103" i="140"/>
  <c r="S103" i="140" s="1"/>
  <c r="G103" i="140"/>
  <c r="H103" i="140"/>
  <c r="L103" i="140"/>
  <c r="K103" i="140" s="1"/>
  <c r="O103" i="140"/>
  <c r="I103" i="140"/>
  <c r="M103" i="140" s="1"/>
  <c r="T103" i="140"/>
  <c r="U103" i="140"/>
  <c r="R103" i="140"/>
  <c r="G642" i="140"/>
  <c r="R642" i="140"/>
  <c r="L642" i="140"/>
  <c r="F642" i="140"/>
  <c r="Q642" i="140"/>
  <c r="H642" i="140"/>
  <c r="T642" i="140"/>
  <c r="K642" i="140"/>
  <c r="U642" i="140"/>
  <c r="M642" i="140"/>
  <c r="P642" i="140"/>
  <c r="O642" i="140"/>
  <c r="J642" i="140"/>
  <c r="I642" i="140"/>
  <c r="S642" i="140"/>
  <c r="J33" i="140"/>
  <c r="Q33" i="140"/>
  <c r="F33" i="140"/>
  <c r="S33" i="140" s="1"/>
  <c r="G33" i="140"/>
  <c r="H33" i="140"/>
  <c r="L33" i="140"/>
  <c r="K33" i="140" s="1"/>
  <c r="O33" i="140"/>
  <c r="I33" i="140"/>
  <c r="M33" i="140" s="1"/>
  <c r="AS33" i="140" s="1"/>
  <c r="U33" i="140"/>
  <c r="S425" i="140"/>
  <c r="J425" i="140"/>
  <c r="M425" i="140"/>
  <c r="G425" i="140"/>
  <c r="F425" i="140"/>
  <c r="H425" i="140"/>
  <c r="I425" i="140"/>
  <c r="O425" i="140"/>
  <c r="Q425" i="140"/>
  <c r="L425" i="140"/>
  <c r="T425" i="140"/>
  <c r="P425" i="140"/>
  <c r="U425" i="140"/>
  <c r="K425" i="140"/>
  <c r="R425" i="140"/>
  <c r="J192" i="140"/>
  <c r="Q192" i="140"/>
  <c r="I192" i="140"/>
  <c r="F192" i="140"/>
  <c r="S192" i="140" s="1"/>
  <c r="G192" i="140"/>
  <c r="L192" i="140"/>
  <c r="K192" i="140" s="1"/>
  <c r="H192" i="140"/>
  <c r="O192" i="140"/>
  <c r="M192" i="140"/>
  <c r="U192" i="140"/>
  <c r="P673" i="140"/>
  <c r="U673" i="140"/>
  <c r="T673" i="140"/>
  <c r="K673" i="140"/>
  <c r="J673" i="140"/>
  <c r="M673" i="140"/>
  <c r="H673" i="140"/>
  <c r="G673" i="140"/>
  <c r="O673" i="140"/>
  <c r="R673" i="140"/>
  <c r="I673" i="140"/>
  <c r="F673" i="140"/>
  <c r="L673" i="140"/>
  <c r="Q673" i="140"/>
  <c r="S673" i="140"/>
  <c r="Q127" i="140"/>
  <c r="I127" i="140"/>
  <c r="J127" i="140"/>
  <c r="F127" i="140"/>
  <c r="S127" i="140" s="1"/>
  <c r="G127" i="140"/>
  <c r="L127" i="140"/>
  <c r="H127" i="140"/>
  <c r="O127" i="140"/>
  <c r="M127" i="140"/>
  <c r="K127" i="140"/>
  <c r="R127" i="140"/>
  <c r="U127" i="140"/>
  <c r="Q340" i="140"/>
  <c r="S340" i="140"/>
  <c r="U340" i="140"/>
  <c r="P340" i="140"/>
  <c r="T340" i="140"/>
  <c r="F340" i="140"/>
  <c r="O340" i="140"/>
  <c r="M340" i="140"/>
  <c r="K340" i="140"/>
  <c r="J340" i="140"/>
  <c r="I340" i="140"/>
  <c r="R340" i="140"/>
  <c r="H340" i="140"/>
  <c r="G340" i="140"/>
  <c r="L340" i="140"/>
  <c r="K469" i="129"/>
  <c r="O469" i="129"/>
  <c r="H469" i="129"/>
  <c r="M469" i="129"/>
  <c r="F469" i="129"/>
  <c r="L469" i="129"/>
  <c r="S469" i="129"/>
  <c r="T469" i="129"/>
  <c r="G469" i="129"/>
  <c r="J469" i="129"/>
  <c r="U469" i="129"/>
  <c r="Q469" i="129"/>
  <c r="I469" i="129"/>
  <c r="R469" i="129"/>
  <c r="P469" i="129"/>
  <c r="K600" i="129"/>
  <c r="L600" i="129"/>
  <c r="H600" i="129"/>
  <c r="M600" i="129"/>
  <c r="G600" i="129"/>
  <c r="S600" i="129"/>
  <c r="O600" i="129"/>
  <c r="J600" i="129"/>
  <c r="Q600" i="129"/>
  <c r="I600" i="129"/>
  <c r="F600" i="129"/>
  <c r="P600" i="129"/>
  <c r="T600" i="129"/>
  <c r="R600" i="129"/>
  <c r="U600" i="129"/>
  <c r="L536" i="129"/>
  <c r="S536" i="129"/>
  <c r="Q536" i="129"/>
  <c r="H536" i="129"/>
  <c r="F536" i="129"/>
  <c r="G536" i="129"/>
  <c r="I536" i="129"/>
  <c r="R536" i="129"/>
  <c r="M536" i="129"/>
  <c r="J536" i="129"/>
  <c r="P536" i="129"/>
  <c r="O536" i="129"/>
  <c r="K536" i="129"/>
  <c r="T536" i="129"/>
  <c r="U536" i="129"/>
  <c r="P631" i="129"/>
  <c r="R631" i="129"/>
  <c r="U631" i="129"/>
  <c r="T631" i="129"/>
  <c r="K631" i="129"/>
  <c r="F631" i="129"/>
  <c r="I631" i="129"/>
  <c r="G631" i="129"/>
  <c r="M631" i="129"/>
  <c r="S631" i="129"/>
  <c r="Q631" i="129"/>
  <c r="O631" i="129"/>
  <c r="J631" i="129"/>
  <c r="H631" i="129"/>
  <c r="L631" i="129"/>
  <c r="F613" i="129"/>
  <c r="O613" i="129"/>
  <c r="G613" i="129"/>
  <c r="S613" i="129"/>
  <c r="H613" i="129"/>
  <c r="Q613" i="129"/>
  <c r="J613" i="129"/>
  <c r="K613" i="129"/>
  <c r="L613" i="129"/>
  <c r="M613" i="129"/>
  <c r="I613" i="129"/>
  <c r="P613" i="129"/>
  <c r="U613" i="129"/>
  <c r="R613" i="129"/>
  <c r="T613" i="129"/>
  <c r="P597" i="129"/>
  <c r="R597" i="129"/>
  <c r="U597" i="129"/>
  <c r="T597" i="129"/>
  <c r="O597" i="129"/>
  <c r="F597" i="129"/>
  <c r="K597" i="129"/>
  <c r="H597" i="129"/>
  <c r="S597" i="129"/>
  <c r="G597" i="129"/>
  <c r="L597" i="129"/>
  <c r="Q597" i="129"/>
  <c r="I597" i="129"/>
  <c r="J597" i="129"/>
  <c r="M597" i="129"/>
  <c r="J481" i="129"/>
  <c r="L481" i="129"/>
  <c r="S481" i="129"/>
  <c r="O481" i="129"/>
  <c r="M481" i="129"/>
  <c r="I481" i="129"/>
  <c r="H481" i="129"/>
  <c r="K481" i="129"/>
  <c r="Q481" i="129"/>
  <c r="R481" i="129"/>
  <c r="U481" i="129"/>
  <c r="G481" i="129"/>
  <c r="P481" i="129"/>
  <c r="F481" i="129"/>
  <c r="T481" i="129"/>
  <c r="J196" i="129"/>
  <c r="Q196" i="129"/>
  <c r="I196" i="129"/>
  <c r="F196" i="129"/>
  <c r="S196" i="129" s="1"/>
  <c r="G196" i="129"/>
  <c r="H196" i="129"/>
  <c r="L196" i="129"/>
  <c r="K196" i="129" s="1"/>
  <c r="M196" i="129"/>
  <c r="O196" i="129"/>
  <c r="U196" i="129"/>
  <c r="I517" i="129"/>
  <c r="Q517" i="129"/>
  <c r="G517" i="129"/>
  <c r="M517" i="129"/>
  <c r="S517" i="129"/>
  <c r="O517" i="129"/>
  <c r="K517" i="129"/>
  <c r="T517" i="129"/>
  <c r="L517" i="129"/>
  <c r="U517" i="129"/>
  <c r="J517" i="129"/>
  <c r="R517" i="129"/>
  <c r="H517" i="129"/>
  <c r="F517" i="129"/>
  <c r="P517" i="129"/>
  <c r="I636" i="129"/>
  <c r="M636" i="129"/>
  <c r="R636" i="129"/>
  <c r="T636" i="129"/>
  <c r="U636" i="129"/>
  <c r="Q636" i="129"/>
  <c r="P636" i="129"/>
  <c r="F636" i="129"/>
  <c r="H636" i="129"/>
  <c r="K636" i="129"/>
  <c r="S636" i="129"/>
  <c r="J636" i="129"/>
  <c r="L636" i="129"/>
  <c r="O636" i="129"/>
  <c r="G636" i="129"/>
  <c r="Q146" i="129"/>
  <c r="J146" i="129"/>
  <c r="I146" i="129"/>
  <c r="F146" i="129"/>
  <c r="S146" i="129" s="1"/>
  <c r="G146" i="129"/>
  <c r="H146" i="129"/>
  <c r="L146" i="129"/>
  <c r="K146" i="129" s="1"/>
  <c r="M146" i="129"/>
  <c r="AU146" i="129" s="1"/>
  <c r="O146" i="129"/>
  <c r="R146" i="129"/>
  <c r="U146" i="129"/>
  <c r="L460" i="129"/>
  <c r="T460" i="129"/>
  <c r="P460" i="129"/>
  <c r="U460" i="129"/>
  <c r="Q460" i="129"/>
  <c r="O460" i="129"/>
  <c r="F460" i="129"/>
  <c r="K460" i="129"/>
  <c r="S460" i="129"/>
  <c r="H460" i="129"/>
  <c r="M460" i="129"/>
  <c r="G460" i="129"/>
  <c r="I460" i="129"/>
  <c r="J460" i="129"/>
  <c r="R460" i="129"/>
  <c r="G633" i="129"/>
  <c r="J633" i="129"/>
  <c r="R633" i="129"/>
  <c r="T633" i="129"/>
  <c r="L633" i="129"/>
  <c r="F633" i="129"/>
  <c r="O633" i="129"/>
  <c r="H633" i="129"/>
  <c r="I633" i="129"/>
  <c r="K633" i="129"/>
  <c r="P633" i="129"/>
  <c r="M633" i="129"/>
  <c r="U633" i="129"/>
  <c r="S633" i="129"/>
  <c r="Q633" i="129"/>
  <c r="L310" i="139"/>
  <c r="I310" i="139"/>
  <c r="H310" i="139"/>
  <c r="G310" i="139"/>
  <c r="K310" i="139"/>
  <c r="F310" i="139"/>
  <c r="R310" i="139"/>
  <c r="U310" i="139"/>
  <c r="J310" i="139"/>
  <c r="P310" i="139"/>
  <c r="T310" i="139"/>
  <c r="O310" i="139"/>
  <c r="S310" i="139"/>
  <c r="Q310" i="139"/>
  <c r="M310" i="139"/>
  <c r="H529" i="139"/>
  <c r="R529" i="139"/>
  <c r="Q529" i="139"/>
  <c r="T529" i="139"/>
  <c r="P529" i="139"/>
  <c r="K529" i="139"/>
  <c r="O529" i="139"/>
  <c r="M529" i="139"/>
  <c r="L529" i="139"/>
  <c r="J529" i="139"/>
  <c r="S529" i="139"/>
  <c r="G529" i="139"/>
  <c r="F529" i="139"/>
  <c r="U529" i="139"/>
  <c r="I529" i="139"/>
  <c r="P456" i="139"/>
  <c r="J456" i="139"/>
  <c r="R456" i="139"/>
  <c r="L456" i="139"/>
  <c r="K456" i="139"/>
  <c r="S456" i="139"/>
  <c r="H456" i="139"/>
  <c r="F456" i="139"/>
  <c r="I456" i="139"/>
  <c r="M456" i="139"/>
  <c r="G456" i="139"/>
  <c r="U456" i="139"/>
  <c r="Q456" i="139"/>
  <c r="T456" i="139"/>
  <c r="O456" i="139"/>
  <c r="J382" i="139"/>
  <c r="K382" i="139"/>
  <c r="P382" i="139"/>
  <c r="S382" i="139"/>
  <c r="G382" i="139"/>
  <c r="L382" i="139"/>
  <c r="I382" i="139"/>
  <c r="O382" i="139"/>
  <c r="U382" i="139"/>
  <c r="Q382" i="139"/>
  <c r="F382" i="139"/>
  <c r="H382" i="139"/>
  <c r="T382" i="139"/>
  <c r="R382" i="139"/>
  <c r="M382" i="139"/>
  <c r="H364" i="139"/>
  <c r="S364" i="139"/>
  <c r="U364" i="139"/>
  <c r="R364" i="139"/>
  <c r="L364" i="139"/>
  <c r="F364" i="139"/>
  <c r="J364" i="139"/>
  <c r="T364" i="139"/>
  <c r="Q364" i="139"/>
  <c r="O364" i="139"/>
  <c r="P364" i="139"/>
  <c r="I364" i="139"/>
  <c r="K364" i="139"/>
  <c r="G364" i="139"/>
  <c r="M364" i="139"/>
  <c r="M522" i="139"/>
  <c r="S522" i="139"/>
  <c r="R522" i="139"/>
  <c r="O522" i="139"/>
  <c r="U522" i="139"/>
  <c r="G522" i="139"/>
  <c r="T522" i="139"/>
  <c r="P522" i="139"/>
  <c r="K522" i="139"/>
  <c r="I522" i="139"/>
  <c r="F522" i="139"/>
  <c r="J522" i="139"/>
  <c r="Q522" i="139"/>
  <c r="L522" i="139"/>
  <c r="H522" i="139"/>
  <c r="F399" i="139"/>
  <c r="T399" i="139"/>
  <c r="Q399" i="139"/>
  <c r="H399" i="139"/>
  <c r="U399" i="139"/>
  <c r="M399" i="139"/>
  <c r="S399" i="139"/>
  <c r="R399" i="139"/>
  <c r="G399" i="139"/>
  <c r="L399" i="139"/>
  <c r="I399" i="139"/>
  <c r="K399" i="139"/>
  <c r="O399" i="139"/>
  <c r="P399" i="139"/>
  <c r="J399" i="139"/>
  <c r="J219" i="139"/>
  <c r="Q219" i="139"/>
  <c r="I219" i="139"/>
  <c r="F219" i="139"/>
  <c r="S219" i="139" s="1"/>
  <c r="G219" i="139"/>
  <c r="L219" i="139"/>
  <c r="K219" i="139" s="1"/>
  <c r="H219" i="139"/>
  <c r="M219" i="139"/>
  <c r="O219" i="139"/>
  <c r="U219" i="139"/>
  <c r="I565" i="139"/>
  <c r="P565" i="139"/>
  <c r="F565" i="139"/>
  <c r="U565" i="139"/>
  <c r="T565" i="139"/>
  <c r="R565" i="139"/>
  <c r="K565" i="139"/>
  <c r="L565" i="139"/>
  <c r="G565" i="139"/>
  <c r="S565" i="139"/>
  <c r="M565" i="139"/>
  <c r="H565" i="139"/>
  <c r="O565" i="139"/>
  <c r="J565" i="139"/>
  <c r="Q565" i="139"/>
  <c r="I132" i="139"/>
  <c r="J132" i="139"/>
  <c r="Q132" i="139"/>
  <c r="F132" i="139"/>
  <c r="S132" i="139" s="1"/>
  <c r="G132" i="139"/>
  <c r="H132" i="139"/>
  <c r="L132" i="139"/>
  <c r="K132" i="139" s="1"/>
  <c r="M132" i="139"/>
  <c r="O132" i="139"/>
  <c r="U132" i="139"/>
  <c r="I233" i="139"/>
  <c r="J233" i="139"/>
  <c r="Q233" i="139"/>
  <c r="F233" i="139"/>
  <c r="S233" i="139" s="1"/>
  <c r="G233" i="139"/>
  <c r="H233" i="139"/>
  <c r="L233" i="139"/>
  <c r="K233" i="139" s="1"/>
  <c r="O233" i="139"/>
  <c r="M233" i="139"/>
  <c r="AU233" i="139" s="1"/>
  <c r="U233" i="139"/>
  <c r="R233" i="139"/>
  <c r="H321" i="139"/>
  <c r="T321" i="139"/>
  <c r="G321" i="139"/>
  <c r="S321" i="139"/>
  <c r="U321" i="139"/>
  <c r="O321" i="139"/>
  <c r="P321" i="139"/>
  <c r="K321" i="139"/>
  <c r="F321" i="139"/>
  <c r="L321" i="139"/>
  <c r="I321" i="139"/>
  <c r="J321" i="139"/>
  <c r="R321" i="139"/>
  <c r="M321" i="139"/>
  <c r="Q321" i="139"/>
  <c r="Q483" i="128"/>
  <c r="P483" i="128"/>
  <c r="L483" i="128"/>
  <c r="U483" i="128"/>
  <c r="G483" i="128"/>
  <c r="T483" i="128"/>
  <c r="F483" i="128"/>
  <c r="S483" i="128"/>
  <c r="H483" i="128"/>
  <c r="M483" i="128"/>
  <c r="O483" i="128"/>
  <c r="J483" i="128"/>
  <c r="K483" i="128"/>
  <c r="I483" i="128"/>
  <c r="R483" i="128"/>
  <c r="K567" i="128"/>
  <c r="J567" i="128"/>
  <c r="M567" i="128"/>
  <c r="Q567" i="128"/>
  <c r="G567" i="128"/>
  <c r="R567" i="128"/>
  <c r="P567" i="128"/>
  <c r="U567" i="128"/>
  <c r="I567" i="128"/>
  <c r="T567" i="128"/>
  <c r="O567" i="128"/>
  <c r="S567" i="128"/>
  <c r="F567" i="128"/>
  <c r="H567" i="128"/>
  <c r="L567" i="128"/>
  <c r="L298" i="128"/>
  <c r="Q298" i="128"/>
  <c r="M298" i="128"/>
  <c r="I298" i="128"/>
  <c r="O298" i="128"/>
  <c r="J298" i="128"/>
  <c r="G298" i="128"/>
  <c r="U298" i="128"/>
  <c r="R298" i="128"/>
  <c r="S298" i="128"/>
  <c r="K298" i="128"/>
  <c r="T298" i="128"/>
  <c r="F298" i="128"/>
  <c r="P298" i="128"/>
  <c r="H298" i="128"/>
  <c r="I651" i="128"/>
  <c r="K651" i="128"/>
  <c r="H651" i="128"/>
  <c r="M651" i="128"/>
  <c r="S651" i="128"/>
  <c r="Q651" i="128"/>
  <c r="J651" i="128"/>
  <c r="O651" i="128"/>
  <c r="T651" i="128"/>
  <c r="P651" i="128"/>
  <c r="U651" i="128"/>
  <c r="G651" i="128"/>
  <c r="R651" i="128"/>
  <c r="F651" i="128"/>
  <c r="L651" i="128"/>
  <c r="O297" i="128"/>
  <c r="S297" i="128"/>
  <c r="G297" i="128"/>
  <c r="H297" i="128"/>
  <c r="F297" i="128"/>
  <c r="L297" i="128"/>
  <c r="K297" i="128"/>
  <c r="Q297" i="128"/>
  <c r="R297" i="128"/>
  <c r="M297" i="128"/>
  <c r="P297" i="128"/>
  <c r="J297" i="128"/>
  <c r="U297" i="128"/>
  <c r="I297" i="128"/>
  <c r="T297" i="128"/>
  <c r="G25" i="128"/>
  <c r="I25" i="128"/>
  <c r="J25" i="128"/>
  <c r="Q25" i="128"/>
  <c r="H546" i="128"/>
  <c r="I546" i="128"/>
  <c r="G546" i="128"/>
  <c r="L546" i="128"/>
  <c r="U546" i="128"/>
  <c r="F546" i="128"/>
  <c r="Q546" i="128"/>
  <c r="J546" i="128"/>
  <c r="P546" i="128"/>
  <c r="T546" i="128"/>
  <c r="R546" i="128"/>
  <c r="S546" i="128"/>
  <c r="O546" i="128"/>
  <c r="M546" i="128"/>
  <c r="K546" i="128"/>
  <c r="L640" i="128"/>
  <c r="K640" i="128"/>
  <c r="U640" i="128"/>
  <c r="Q640" i="128"/>
  <c r="P640" i="128"/>
  <c r="J640" i="128"/>
  <c r="T640" i="128"/>
  <c r="M640" i="128"/>
  <c r="R640" i="128"/>
  <c r="H640" i="128"/>
  <c r="G640" i="128"/>
  <c r="S640" i="128"/>
  <c r="O640" i="128"/>
  <c r="F640" i="128"/>
  <c r="I640" i="128"/>
  <c r="O219" i="128"/>
  <c r="U219" i="128"/>
  <c r="Q219" i="128"/>
  <c r="J219" i="128"/>
  <c r="I219" i="128"/>
  <c r="F219" i="128"/>
  <c r="S219" i="128" s="1"/>
  <c r="G219" i="128"/>
  <c r="H219" i="128"/>
  <c r="L219" i="128"/>
  <c r="K219" i="128" s="1"/>
  <c r="M219" i="128"/>
  <c r="R603" i="128"/>
  <c r="F603" i="128"/>
  <c r="Q603" i="128"/>
  <c r="S603" i="128"/>
  <c r="O603" i="128"/>
  <c r="M603" i="128"/>
  <c r="L603" i="128"/>
  <c r="K603" i="128"/>
  <c r="G603" i="128"/>
  <c r="J603" i="128"/>
  <c r="H603" i="128"/>
  <c r="P603" i="128"/>
  <c r="I603" i="128"/>
  <c r="U603" i="128"/>
  <c r="T603" i="128"/>
  <c r="G504" i="128"/>
  <c r="T504" i="128"/>
  <c r="K504" i="128"/>
  <c r="R504" i="128"/>
  <c r="H504" i="128"/>
  <c r="O504" i="128"/>
  <c r="Q504" i="128"/>
  <c r="M504" i="128"/>
  <c r="I504" i="128"/>
  <c r="S504" i="128"/>
  <c r="F504" i="128"/>
  <c r="J504" i="128"/>
  <c r="U504" i="128"/>
  <c r="L504" i="128"/>
  <c r="P504" i="128"/>
  <c r="R695" i="128"/>
  <c r="H695" i="128"/>
  <c r="P695" i="128"/>
  <c r="K695" i="128"/>
  <c r="G695" i="128"/>
  <c r="J695" i="128"/>
  <c r="U695" i="128"/>
  <c r="T695" i="128"/>
  <c r="S695" i="128"/>
  <c r="F695" i="128"/>
  <c r="Q695" i="128"/>
  <c r="I695" i="128"/>
  <c r="O695" i="128"/>
  <c r="M695" i="128"/>
  <c r="L695" i="128"/>
  <c r="J101" i="128"/>
  <c r="Q101" i="128"/>
  <c r="G101" i="128"/>
  <c r="I101" i="128"/>
  <c r="G40" i="128"/>
  <c r="F41" i="128" s="1"/>
  <c r="S41" i="128" s="1"/>
  <c r="I40" i="128"/>
  <c r="J40" i="128"/>
  <c r="Q40" i="128"/>
  <c r="L508" i="128"/>
  <c r="K508" i="128"/>
  <c r="S508" i="128"/>
  <c r="F508" i="128"/>
  <c r="U508" i="128"/>
  <c r="Q508" i="128"/>
  <c r="R508" i="128"/>
  <c r="M508" i="128"/>
  <c r="P508" i="128"/>
  <c r="J508" i="128"/>
  <c r="T508" i="128"/>
  <c r="O508" i="128"/>
  <c r="H508" i="128"/>
  <c r="I508" i="128"/>
  <c r="G508" i="128"/>
  <c r="Q427" i="128"/>
  <c r="M427" i="128"/>
  <c r="U427" i="128"/>
  <c r="I427" i="128"/>
  <c r="T427" i="128"/>
  <c r="S427" i="128"/>
  <c r="R427" i="128"/>
  <c r="G427" i="128"/>
  <c r="P427" i="128"/>
  <c r="J427" i="128"/>
  <c r="F427" i="128"/>
  <c r="O427" i="128"/>
  <c r="K427" i="128"/>
  <c r="L427" i="128"/>
  <c r="H427" i="128"/>
  <c r="I39" i="128"/>
  <c r="J39" i="128"/>
  <c r="Q39" i="128"/>
  <c r="G39" i="128"/>
  <c r="H542" i="128"/>
  <c r="M542" i="128"/>
  <c r="G542" i="128"/>
  <c r="L542" i="128"/>
  <c r="F542" i="128"/>
  <c r="K542" i="128"/>
  <c r="S542" i="128"/>
  <c r="I542" i="128"/>
  <c r="U542" i="128"/>
  <c r="J542" i="128"/>
  <c r="P542" i="128"/>
  <c r="O542" i="128"/>
  <c r="T542" i="128"/>
  <c r="Q542" i="128"/>
  <c r="R542" i="128"/>
  <c r="F14" i="128"/>
  <c r="S14" i="128" s="1"/>
  <c r="G14" i="128"/>
  <c r="Q14" i="128"/>
  <c r="I14" i="128"/>
  <c r="J14" i="128"/>
  <c r="K264" i="128"/>
  <c r="S264" i="128"/>
  <c r="I264" i="128"/>
  <c r="O264" i="128"/>
  <c r="T264" i="128"/>
  <c r="J264" i="128"/>
  <c r="U264" i="128"/>
  <c r="L264" i="128"/>
  <c r="P264" i="128"/>
  <c r="H264" i="128"/>
  <c r="R264" i="128"/>
  <c r="M264" i="128"/>
  <c r="Q264" i="128"/>
  <c r="F264" i="128"/>
  <c r="G264" i="128"/>
  <c r="O464" i="128"/>
  <c r="L464" i="128"/>
  <c r="F464" i="128"/>
  <c r="K464" i="128"/>
  <c r="M464" i="128"/>
  <c r="S464" i="128"/>
  <c r="P464" i="128"/>
  <c r="G464" i="128"/>
  <c r="R464" i="128"/>
  <c r="Q464" i="128"/>
  <c r="U464" i="128"/>
  <c r="H464" i="128"/>
  <c r="T464" i="128"/>
  <c r="J464" i="128"/>
  <c r="I464" i="128"/>
  <c r="H321" i="128"/>
  <c r="U321" i="128"/>
  <c r="K321" i="128"/>
  <c r="P321" i="128"/>
  <c r="L321" i="128"/>
  <c r="S321" i="128"/>
  <c r="J321" i="128"/>
  <c r="Q321" i="128"/>
  <c r="G321" i="128"/>
  <c r="I321" i="128"/>
  <c r="M321" i="128"/>
  <c r="O321" i="128"/>
  <c r="R321" i="128"/>
  <c r="F321" i="128"/>
  <c r="T321" i="128"/>
  <c r="I499" i="128"/>
  <c r="H499" i="128"/>
  <c r="F499" i="128"/>
  <c r="T499" i="128"/>
  <c r="K499" i="128"/>
  <c r="P499" i="128"/>
  <c r="L499" i="128"/>
  <c r="U499" i="128"/>
  <c r="Q499" i="128"/>
  <c r="M499" i="128"/>
  <c r="J499" i="128"/>
  <c r="S499" i="128"/>
  <c r="O499" i="128"/>
  <c r="G499" i="128"/>
  <c r="R499" i="128"/>
  <c r="G186" i="128"/>
  <c r="O186" i="128"/>
  <c r="U186" i="128"/>
  <c r="I186" i="128"/>
  <c r="Q186" i="128"/>
  <c r="J186" i="128"/>
  <c r="F186" i="128"/>
  <c r="S186" i="128" s="1"/>
  <c r="H186" i="128"/>
  <c r="L186" i="128"/>
  <c r="K186" i="128" s="1"/>
  <c r="M186" i="128"/>
  <c r="F341" i="128"/>
  <c r="Q341" i="128"/>
  <c r="M341" i="128"/>
  <c r="O341" i="128"/>
  <c r="H341" i="128"/>
  <c r="U341" i="128"/>
  <c r="S341" i="128"/>
  <c r="P341" i="128"/>
  <c r="L341" i="128"/>
  <c r="R341" i="128"/>
  <c r="I341" i="128"/>
  <c r="T341" i="128"/>
  <c r="G341" i="128"/>
  <c r="J341" i="128"/>
  <c r="K341" i="128"/>
  <c r="J436" i="128"/>
  <c r="O436" i="128"/>
  <c r="Q436" i="128"/>
  <c r="I436" i="128"/>
  <c r="G436" i="128"/>
  <c r="T436" i="128"/>
  <c r="H436" i="128"/>
  <c r="F436" i="128"/>
  <c r="R436" i="128"/>
  <c r="L436" i="128"/>
  <c r="U436" i="128"/>
  <c r="S436" i="128"/>
  <c r="P436" i="128"/>
  <c r="M436" i="128"/>
  <c r="K436" i="128"/>
  <c r="J45" i="128"/>
  <c r="Q45" i="128"/>
  <c r="G45" i="128"/>
  <c r="I45" i="128"/>
  <c r="Q538" i="128"/>
  <c r="F538" i="128"/>
  <c r="K538" i="128"/>
  <c r="G538" i="128"/>
  <c r="J538" i="128"/>
  <c r="P538" i="128"/>
  <c r="M538" i="128"/>
  <c r="T538" i="128"/>
  <c r="O538" i="128"/>
  <c r="R538" i="128"/>
  <c r="S538" i="128"/>
  <c r="U538" i="128"/>
  <c r="H538" i="128"/>
  <c r="L538" i="128"/>
  <c r="I538" i="128"/>
  <c r="F115" i="128"/>
  <c r="S115" i="128" s="1"/>
  <c r="G115" i="128"/>
  <c r="L115" i="128"/>
  <c r="K115" i="128" s="1"/>
  <c r="H115" i="128"/>
  <c r="O115" i="128"/>
  <c r="I115" i="128"/>
  <c r="M115" i="128" s="1"/>
  <c r="T115" i="128"/>
  <c r="R115" i="128" s="1"/>
  <c r="U115" i="128"/>
  <c r="J115" i="128"/>
  <c r="Q115" i="128"/>
  <c r="O700" i="128"/>
  <c r="L700" i="128"/>
  <c r="J700" i="128"/>
  <c r="M700" i="128"/>
  <c r="I700" i="128"/>
  <c r="K700" i="128"/>
  <c r="P700" i="128"/>
  <c r="Q700" i="128"/>
  <c r="R700" i="128"/>
  <c r="H700" i="128"/>
  <c r="U700" i="128"/>
  <c r="S700" i="128"/>
  <c r="T700" i="128"/>
  <c r="F700" i="128"/>
  <c r="G700" i="128"/>
  <c r="S438" i="128"/>
  <c r="H438" i="128"/>
  <c r="L438" i="128"/>
  <c r="U438" i="128"/>
  <c r="P438" i="128"/>
  <c r="I438" i="128"/>
  <c r="M438" i="128"/>
  <c r="T438" i="128"/>
  <c r="J438" i="128"/>
  <c r="O438" i="128"/>
  <c r="G438" i="128"/>
  <c r="R438" i="128"/>
  <c r="Q438" i="128"/>
  <c r="F438" i="128"/>
  <c r="K438" i="128"/>
  <c r="I109" i="128"/>
  <c r="J109" i="128"/>
  <c r="Q109" i="128"/>
  <c r="G109" i="128"/>
  <c r="F110" i="128" s="1"/>
  <c r="G183" i="128"/>
  <c r="L183" i="128"/>
  <c r="K183" i="128" s="1"/>
  <c r="H183" i="128"/>
  <c r="O183" i="128"/>
  <c r="M183" i="128"/>
  <c r="U183" i="128"/>
  <c r="J183" i="128"/>
  <c r="I183" i="128"/>
  <c r="Q183" i="128"/>
  <c r="F183" i="128"/>
  <c r="S183" i="128" s="1"/>
  <c r="I68" i="128"/>
  <c r="J68" i="128"/>
  <c r="Q68" i="128"/>
  <c r="G68" i="128"/>
  <c r="K273" i="128"/>
  <c r="I273" i="128"/>
  <c r="H273" i="128"/>
  <c r="S273" i="128"/>
  <c r="M273" i="128"/>
  <c r="Q273" i="128"/>
  <c r="J273" i="128"/>
  <c r="P273" i="128"/>
  <c r="O273" i="128"/>
  <c r="U273" i="128"/>
  <c r="L273" i="128"/>
  <c r="R273" i="128"/>
  <c r="G273" i="128"/>
  <c r="T273" i="128"/>
  <c r="F273" i="128"/>
  <c r="Q335" i="128"/>
  <c r="H335" i="128"/>
  <c r="K335" i="128"/>
  <c r="T335" i="128"/>
  <c r="S335" i="128"/>
  <c r="F335" i="128"/>
  <c r="J335" i="128"/>
  <c r="G335" i="128"/>
  <c r="M335" i="128"/>
  <c r="U335" i="128"/>
  <c r="O335" i="128"/>
  <c r="R335" i="128"/>
  <c r="I335" i="128"/>
  <c r="P335" i="128"/>
  <c r="L335" i="128"/>
  <c r="U597" i="128"/>
  <c r="L597" i="128"/>
  <c r="P597" i="128"/>
  <c r="H597" i="128"/>
  <c r="T597" i="128"/>
  <c r="M597" i="128"/>
  <c r="R597" i="128"/>
  <c r="F597" i="128"/>
  <c r="J597" i="128"/>
  <c r="G597" i="128"/>
  <c r="K597" i="128"/>
  <c r="S597" i="128"/>
  <c r="O597" i="128"/>
  <c r="Q597" i="128"/>
  <c r="I597" i="128"/>
  <c r="R382" i="128"/>
  <c r="O382" i="128"/>
  <c r="L382" i="128"/>
  <c r="J382" i="128"/>
  <c r="U382" i="128"/>
  <c r="H382" i="128"/>
  <c r="K382" i="128"/>
  <c r="T382" i="128"/>
  <c r="M382" i="128"/>
  <c r="P382" i="128"/>
  <c r="S382" i="128"/>
  <c r="G382" i="128"/>
  <c r="Q382" i="128"/>
  <c r="I382" i="128"/>
  <c r="F382" i="128"/>
  <c r="J314" i="128"/>
  <c r="U314" i="128"/>
  <c r="O314" i="128"/>
  <c r="R314" i="128"/>
  <c r="Q314" i="128"/>
  <c r="P314" i="128"/>
  <c r="H314" i="128"/>
  <c r="K314" i="128"/>
  <c r="F314" i="128"/>
  <c r="L314" i="128"/>
  <c r="M314" i="128"/>
  <c r="T314" i="128"/>
  <c r="G314" i="128"/>
  <c r="S314" i="128"/>
  <c r="I314" i="128"/>
  <c r="H641" i="128"/>
  <c r="U641" i="128"/>
  <c r="K641" i="128"/>
  <c r="T641" i="128"/>
  <c r="Q641" i="128"/>
  <c r="R641" i="128"/>
  <c r="M641" i="128"/>
  <c r="P641" i="128"/>
  <c r="L641" i="128"/>
  <c r="J641" i="128"/>
  <c r="S641" i="128"/>
  <c r="F641" i="128"/>
  <c r="G641" i="128"/>
  <c r="I641" i="128"/>
  <c r="O641" i="128"/>
  <c r="O574" i="128"/>
  <c r="M574" i="128"/>
  <c r="K574" i="128"/>
  <c r="U574" i="128"/>
  <c r="I574" i="128"/>
  <c r="P574" i="128"/>
  <c r="L574" i="128"/>
  <c r="T574" i="128"/>
  <c r="G574" i="128"/>
  <c r="R574" i="128"/>
  <c r="Q574" i="128"/>
  <c r="S574" i="128"/>
  <c r="F574" i="128"/>
  <c r="J574" i="128"/>
  <c r="H574" i="128"/>
  <c r="O124" i="128"/>
  <c r="I124" i="128"/>
  <c r="M124" i="128" s="1"/>
  <c r="R124" i="128"/>
  <c r="U124" i="128"/>
  <c r="J124" i="128"/>
  <c r="H124" i="128"/>
  <c r="Q124" i="128"/>
  <c r="L124" i="128"/>
  <c r="K124" i="128" s="1"/>
  <c r="F124" i="128"/>
  <c r="S124" i="128" s="1"/>
  <c r="G124" i="128"/>
  <c r="J60" i="128"/>
  <c r="Q60" i="128"/>
  <c r="G60" i="128"/>
  <c r="I60" i="128"/>
  <c r="Q274" i="128"/>
  <c r="R274" i="128"/>
  <c r="O274" i="128"/>
  <c r="J274" i="128"/>
  <c r="S274" i="128"/>
  <c r="M274" i="128"/>
  <c r="K274" i="128"/>
  <c r="H274" i="128"/>
  <c r="I274" i="128"/>
  <c r="P274" i="128"/>
  <c r="F274" i="128"/>
  <c r="T274" i="128"/>
  <c r="G274" i="128"/>
  <c r="L274" i="128"/>
  <c r="U274" i="128"/>
  <c r="G595" i="128"/>
  <c r="O595" i="128"/>
  <c r="K595" i="128"/>
  <c r="H595" i="128"/>
  <c r="F595" i="128"/>
  <c r="U595" i="128"/>
  <c r="Q595" i="128"/>
  <c r="T595" i="128"/>
  <c r="S595" i="128"/>
  <c r="R595" i="128"/>
  <c r="J595" i="128"/>
  <c r="P595" i="128"/>
  <c r="L595" i="128"/>
  <c r="M595" i="128"/>
  <c r="I595" i="128"/>
  <c r="Q418" i="128"/>
  <c r="R418" i="128"/>
  <c r="S418" i="128"/>
  <c r="U418" i="128"/>
  <c r="F418" i="128"/>
  <c r="T418" i="128"/>
  <c r="K418" i="128"/>
  <c r="H418" i="128"/>
  <c r="G418" i="128"/>
  <c r="O418" i="128"/>
  <c r="P418" i="128"/>
  <c r="L418" i="128"/>
  <c r="M418" i="128"/>
  <c r="J418" i="128"/>
  <c r="I418" i="128"/>
  <c r="S389" i="128"/>
  <c r="J389" i="128"/>
  <c r="K389" i="128"/>
  <c r="H389" i="128"/>
  <c r="Q389" i="128"/>
  <c r="L389" i="128"/>
  <c r="F389" i="128"/>
  <c r="I389" i="128"/>
  <c r="U389" i="128"/>
  <c r="R389" i="128"/>
  <c r="O389" i="128"/>
  <c r="G389" i="128"/>
  <c r="P389" i="128"/>
  <c r="M389" i="128"/>
  <c r="T389" i="128"/>
  <c r="G98" i="128"/>
  <c r="I98" i="128"/>
  <c r="Q98" i="128"/>
  <c r="J98" i="128"/>
  <c r="U189" i="128"/>
  <c r="L189" i="128"/>
  <c r="K189" i="128" s="1"/>
  <c r="F189" i="128"/>
  <c r="S189" i="128" s="1"/>
  <c r="J189" i="128"/>
  <c r="Q189" i="128"/>
  <c r="G189" i="128"/>
  <c r="I189" i="128"/>
  <c r="M189" i="128"/>
  <c r="O189" i="128"/>
  <c r="H189" i="128"/>
  <c r="I93" i="128"/>
  <c r="J93" i="128"/>
  <c r="Q93" i="128"/>
  <c r="G93" i="128"/>
  <c r="J100" i="128"/>
  <c r="Q100" i="128"/>
  <c r="G100" i="128"/>
  <c r="F101" i="128" s="1"/>
  <c r="I100" i="128"/>
  <c r="U616" i="128"/>
  <c r="S616" i="128"/>
  <c r="O616" i="128"/>
  <c r="P616" i="128"/>
  <c r="R616" i="128"/>
  <c r="F616" i="128"/>
  <c r="L616" i="128"/>
  <c r="H616" i="128"/>
  <c r="G616" i="128"/>
  <c r="K616" i="128"/>
  <c r="M616" i="128"/>
  <c r="J616" i="128"/>
  <c r="I616" i="128"/>
  <c r="Q616" i="128"/>
  <c r="T616" i="128"/>
  <c r="P395" i="128"/>
  <c r="U395" i="128"/>
  <c r="R395" i="128"/>
  <c r="F395" i="128"/>
  <c r="I395" i="128"/>
  <c r="J395" i="128"/>
  <c r="M395" i="128"/>
  <c r="S395" i="128"/>
  <c r="K395" i="128"/>
  <c r="H395" i="128"/>
  <c r="T395" i="128"/>
  <c r="L395" i="128"/>
  <c r="Q395" i="128"/>
  <c r="G395" i="128"/>
  <c r="O395" i="128"/>
  <c r="F417" i="128"/>
  <c r="P417" i="128"/>
  <c r="M417" i="128"/>
  <c r="R417" i="128"/>
  <c r="J417" i="128"/>
  <c r="S417" i="128"/>
  <c r="O417" i="128"/>
  <c r="I417" i="128"/>
  <c r="Q417" i="128"/>
  <c r="G417" i="128"/>
  <c r="K417" i="128"/>
  <c r="T417" i="128"/>
  <c r="U417" i="128"/>
  <c r="L417" i="128"/>
  <c r="H417" i="128"/>
  <c r="I515" i="128"/>
  <c r="P515" i="128"/>
  <c r="J515" i="128"/>
  <c r="G515" i="128"/>
  <c r="Q515" i="128"/>
  <c r="M515" i="128"/>
  <c r="O515" i="128"/>
  <c r="S515" i="128"/>
  <c r="U515" i="128"/>
  <c r="H515" i="128"/>
  <c r="K515" i="128"/>
  <c r="F515" i="128"/>
  <c r="L515" i="128"/>
  <c r="T515" i="128"/>
  <c r="R515" i="128"/>
  <c r="H350" i="128"/>
  <c r="I350" i="128"/>
  <c r="M350" i="128"/>
  <c r="K350" i="128"/>
  <c r="T350" i="128"/>
  <c r="G350" i="128"/>
  <c r="U350" i="128"/>
  <c r="R350" i="128"/>
  <c r="O350" i="128"/>
  <c r="J350" i="128"/>
  <c r="P350" i="128"/>
  <c r="Q350" i="128"/>
  <c r="L350" i="128"/>
  <c r="F350" i="128"/>
  <c r="S350" i="128"/>
  <c r="I54" i="128"/>
  <c r="J54" i="128"/>
  <c r="Q54" i="128"/>
  <c r="G54" i="128"/>
  <c r="F55" i="128" s="1"/>
  <c r="S55" i="128" s="1"/>
  <c r="Q623" i="128"/>
  <c r="U623" i="128"/>
  <c r="K623" i="128"/>
  <c r="S623" i="128"/>
  <c r="F623" i="128"/>
  <c r="R623" i="128"/>
  <c r="P623" i="128"/>
  <c r="H623" i="128"/>
  <c r="O623" i="128"/>
  <c r="G623" i="128"/>
  <c r="T623" i="128"/>
  <c r="I623" i="128"/>
  <c r="J623" i="128"/>
  <c r="M623" i="128"/>
  <c r="L623" i="128"/>
  <c r="S517" i="140"/>
  <c r="F517" i="140"/>
  <c r="J517" i="140"/>
  <c r="U517" i="140"/>
  <c r="H517" i="140"/>
  <c r="O517" i="140"/>
  <c r="I517" i="140"/>
  <c r="L517" i="140"/>
  <c r="P517" i="140"/>
  <c r="K517" i="140"/>
  <c r="T517" i="140"/>
  <c r="M517" i="140"/>
  <c r="Q517" i="140"/>
  <c r="G517" i="140"/>
  <c r="R517" i="140"/>
  <c r="Q444" i="140"/>
  <c r="P444" i="140"/>
  <c r="S444" i="140"/>
  <c r="I444" i="140"/>
  <c r="M444" i="140"/>
  <c r="F444" i="140"/>
  <c r="J444" i="140"/>
  <c r="T444" i="140"/>
  <c r="H444" i="140"/>
  <c r="K444" i="140"/>
  <c r="U444" i="140"/>
  <c r="O444" i="140"/>
  <c r="G444" i="140"/>
  <c r="R444" i="140"/>
  <c r="L444" i="140"/>
  <c r="O623" i="140"/>
  <c r="H623" i="140"/>
  <c r="U623" i="140"/>
  <c r="K623" i="140"/>
  <c r="R623" i="140"/>
  <c r="F623" i="140"/>
  <c r="G623" i="140"/>
  <c r="P623" i="140"/>
  <c r="Q623" i="140"/>
  <c r="M623" i="140"/>
  <c r="L623" i="140"/>
  <c r="I623" i="140"/>
  <c r="S623" i="140"/>
  <c r="J623" i="140"/>
  <c r="T623" i="140"/>
  <c r="L267" i="140"/>
  <c r="F267" i="140"/>
  <c r="M267" i="140"/>
  <c r="S267" i="140"/>
  <c r="K267" i="140"/>
  <c r="J267" i="140"/>
  <c r="O267" i="140"/>
  <c r="I267" i="140"/>
  <c r="G267" i="140"/>
  <c r="T267" i="140"/>
  <c r="U267" i="140"/>
  <c r="R267" i="140"/>
  <c r="P267" i="140"/>
  <c r="H267" i="140"/>
  <c r="Q267" i="140"/>
  <c r="J191" i="140"/>
  <c r="Q191" i="140"/>
  <c r="I191" i="140"/>
  <c r="F191" i="140"/>
  <c r="S191" i="140" s="1"/>
  <c r="G191" i="140"/>
  <c r="H191" i="140"/>
  <c r="L191" i="140"/>
  <c r="K191" i="140" s="1"/>
  <c r="M191" i="140"/>
  <c r="AU191" i="140" s="1"/>
  <c r="O191" i="140"/>
  <c r="P191" i="140"/>
  <c r="T191" i="140"/>
  <c r="R191" i="140"/>
  <c r="U191" i="140"/>
  <c r="P304" i="140"/>
  <c r="O304" i="140"/>
  <c r="U304" i="140"/>
  <c r="T304" i="140"/>
  <c r="R304" i="140"/>
  <c r="I304" i="140"/>
  <c r="F304" i="140"/>
  <c r="J304" i="140"/>
  <c r="G304" i="140"/>
  <c r="S304" i="140"/>
  <c r="L304" i="140"/>
  <c r="Q304" i="140"/>
  <c r="M304" i="140"/>
  <c r="K304" i="140"/>
  <c r="H304" i="140"/>
  <c r="K484" i="140"/>
  <c r="L484" i="140"/>
  <c r="S484" i="140"/>
  <c r="G484" i="140"/>
  <c r="F484" i="140"/>
  <c r="M484" i="140"/>
  <c r="P484" i="140"/>
  <c r="O484" i="140"/>
  <c r="U484" i="140"/>
  <c r="T484" i="140"/>
  <c r="R484" i="140"/>
  <c r="I484" i="140"/>
  <c r="J484" i="140"/>
  <c r="H484" i="140"/>
  <c r="Q484" i="140"/>
  <c r="H521" i="140"/>
  <c r="U521" i="140"/>
  <c r="Q521" i="140"/>
  <c r="I521" i="140"/>
  <c r="F521" i="140"/>
  <c r="R521" i="140"/>
  <c r="S521" i="140"/>
  <c r="O521" i="140"/>
  <c r="T521" i="140"/>
  <c r="J521" i="140"/>
  <c r="M521" i="140"/>
  <c r="G521" i="140"/>
  <c r="K521" i="140"/>
  <c r="P521" i="140"/>
  <c r="L521" i="140"/>
  <c r="J24" i="140"/>
  <c r="Q24" i="140"/>
  <c r="F24" i="140"/>
  <c r="S24" i="140" s="1"/>
  <c r="G24" i="140"/>
  <c r="H24" i="140"/>
  <c r="L24" i="140"/>
  <c r="K24" i="140" s="1"/>
  <c r="O24" i="140"/>
  <c r="I24" i="140"/>
  <c r="M24" i="140" s="1"/>
  <c r="AS24" i="140" s="1"/>
  <c r="U24" i="140"/>
  <c r="U342" i="140"/>
  <c r="K342" i="140"/>
  <c r="T342" i="140"/>
  <c r="G342" i="140"/>
  <c r="L342" i="140"/>
  <c r="M342" i="140"/>
  <c r="Q342" i="140"/>
  <c r="P342" i="140"/>
  <c r="I342" i="140"/>
  <c r="F342" i="140"/>
  <c r="S342" i="140"/>
  <c r="O342" i="140"/>
  <c r="H342" i="140"/>
  <c r="R342" i="140"/>
  <c r="J342" i="140"/>
  <c r="K341" i="140"/>
  <c r="R341" i="140"/>
  <c r="S341" i="140"/>
  <c r="Q341" i="140"/>
  <c r="H341" i="140"/>
  <c r="U341" i="140"/>
  <c r="M341" i="140"/>
  <c r="L341" i="140"/>
  <c r="F341" i="140"/>
  <c r="G341" i="140"/>
  <c r="I341" i="140"/>
  <c r="J341" i="140"/>
  <c r="P341" i="140"/>
  <c r="T341" i="140"/>
  <c r="O341" i="140"/>
  <c r="T364" i="140"/>
  <c r="G364" i="140"/>
  <c r="M364" i="140"/>
  <c r="O364" i="140"/>
  <c r="S364" i="140"/>
  <c r="U364" i="140"/>
  <c r="H364" i="140"/>
  <c r="K364" i="140"/>
  <c r="I364" i="140"/>
  <c r="J364" i="140"/>
  <c r="F364" i="140"/>
  <c r="L364" i="140"/>
  <c r="R364" i="140"/>
  <c r="Q364" i="140"/>
  <c r="P364" i="140"/>
  <c r="J592" i="140"/>
  <c r="F592" i="140"/>
  <c r="I592" i="140"/>
  <c r="O592" i="140"/>
  <c r="U592" i="140"/>
  <c r="R592" i="140"/>
  <c r="T592" i="140"/>
  <c r="K592" i="140"/>
  <c r="M592" i="140"/>
  <c r="S592" i="140"/>
  <c r="L592" i="140"/>
  <c r="Q592" i="140"/>
  <c r="P592" i="140"/>
  <c r="H592" i="140"/>
  <c r="G592" i="140"/>
  <c r="G344" i="140"/>
  <c r="U344" i="140"/>
  <c r="J344" i="140"/>
  <c r="P344" i="140"/>
  <c r="F344" i="140"/>
  <c r="Q344" i="140"/>
  <c r="L344" i="140"/>
  <c r="O344" i="140"/>
  <c r="M344" i="140"/>
  <c r="K344" i="140"/>
  <c r="I344" i="140"/>
  <c r="R344" i="140"/>
  <c r="H344" i="140"/>
  <c r="T344" i="140"/>
  <c r="S344" i="140"/>
  <c r="Q158" i="140"/>
  <c r="I158" i="140"/>
  <c r="J158" i="140"/>
  <c r="F158" i="140"/>
  <c r="S158" i="140" s="1"/>
  <c r="G158" i="140"/>
  <c r="H158" i="140"/>
  <c r="L158" i="140"/>
  <c r="K158" i="140" s="1"/>
  <c r="O158" i="140"/>
  <c r="M158" i="140"/>
  <c r="AU158" i="140" s="1"/>
  <c r="R158" i="140"/>
  <c r="U158" i="140"/>
  <c r="S549" i="140"/>
  <c r="K549" i="140"/>
  <c r="Q549" i="140"/>
  <c r="F549" i="140"/>
  <c r="I549" i="140"/>
  <c r="H549" i="140"/>
  <c r="M549" i="140"/>
  <c r="J549" i="140"/>
  <c r="R549" i="140"/>
  <c r="U549" i="140"/>
  <c r="T549" i="140"/>
  <c r="O549" i="140"/>
  <c r="P549" i="140"/>
  <c r="L549" i="140"/>
  <c r="G549" i="140"/>
  <c r="M323" i="140"/>
  <c r="I323" i="140"/>
  <c r="L323" i="140"/>
  <c r="F323" i="140"/>
  <c r="Q323" i="140"/>
  <c r="K323" i="140"/>
  <c r="R323" i="140"/>
  <c r="H323" i="140"/>
  <c r="O323" i="140"/>
  <c r="P323" i="140"/>
  <c r="S323" i="140"/>
  <c r="J323" i="140"/>
  <c r="G323" i="140"/>
  <c r="T323" i="140"/>
  <c r="U323" i="140"/>
  <c r="J157" i="140"/>
  <c r="Q157" i="140"/>
  <c r="I157" i="140"/>
  <c r="F157" i="140"/>
  <c r="S157" i="140" s="1"/>
  <c r="G157" i="140"/>
  <c r="H157" i="140"/>
  <c r="L157" i="140"/>
  <c r="K157" i="140" s="1"/>
  <c r="M157" i="140"/>
  <c r="O157" i="140"/>
  <c r="U157" i="140"/>
  <c r="S697" i="140"/>
  <c r="U697" i="140"/>
  <c r="H697" i="140"/>
  <c r="P697" i="140"/>
  <c r="R697" i="140"/>
  <c r="M697" i="140"/>
  <c r="L697" i="140"/>
  <c r="Q697" i="140"/>
  <c r="G697" i="140"/>
  <c r="J697" i="140"/>
  <c r="O697" i="140"/>
  <c r="T697" i="140"/>
  <c r="F697" i="140"/>
  <c r="I697" i="140"/>
  <c r="K697" i="140"/>
  <c r="S420" i="140"/>
  <c r="G420" i="140"/>
  <c r="Q420" i="140"/>
  <c r="H420" i="140"/>
  <c r="J420" i="140"/>
  <c r="R420" i="140"/>
  <c r="P420" i="140"/>
  <c r="K420" i="140"/>
  <c r="L420" i="140"/>
  <c r="O420" i="140"/>
  <c r="U420" i="140"/>
  <c r="I420" i="140"/>
  <c r="M420" i="140"/>
  <c r="T420" i="140"/>
  <c r="F420" i="140"/>
  <c r="G413" i="140"/>
  <c r="U413" i="140"/>
  <c r="T413" i="140"/>
  <c r="M413" i="140"/>
  <c r="F413" i="140"/>
  <c r="R413" i="140"/>
  <c r="H413" i="140"/>
  <c r="O413" i="140"/>
  <c r="Q413" i="140"/>
  <c r="P413" i="140"/>
  <c r="L413" i="140"/>
  <c r="I413" i="140"/>
  <c r="S413" i="140"/>
  <c r="J413" i="140"/>
  <c r="K413" i="140"/>
  <c r="U681" i="140"/>
  <c r="M681" i="140"/>
  <c r="Q681" i="140"/>
  <c r="L681" i="140"/>
  <c r="S681" i="140"/>
  <c r="G681" i="140"/>
  <c r="T681" i="140"/>
  <c r="J681" i="140"/>
  <c r="P681" i="140"/>
  <c r="R681" i="140"/>
  <c r="K681" i="140"/>
  <c r="O681" i="140"/>
  <c r="H681" i="140"/>
  <c r="F681" i="140"/>
  <c r="I681" i="140"/>
  <c r="J242" i="140"/>
  <c r="Q242" i="140"/>
  <c r="I242" i="140"/>
  <c r="F242" i="140"/>
  <c r="S242" i="140" s="1"/>
  <c r="G242" i="140"/>
  <c r="L242" i="140"/>
  <c r="K242" i="140" s="1"/>
  <c r="H242" i="140"/>
  <c r="O242" i="140"/>
  <c r="M242" i="140"/>
  <c r="AU242" i="140" s="1"/>
  <c r="U242" i="140"/>
  <c r="R242" i="140"/>
  <c r="J80" i="140"/>
  <c r="Q80" i="140"/>
  <c r="F80" i="140"/>
  <c r="S80" i="140" s="1"/>
  <c r="G80" i="140"/>
  <c r="H80" i="140"/>
  <c r="L80" i="140"/>
  <c r="K80" i="140" s="1"/>
  <c r="O80" i="140"/>
  <c r="I80" i="140"/>
  <c r="M80" i="140" s="1"/>
  <c r="R80" i="140"/>
  <c r="U80" i="140"/>
  <c r="G598" i="140"/>
  <c r="O598" i="140"/>
  <c r="F598" i="140"/>
  <c r="R598" i="140"/>
  <c r="Q598" i="140"/>
  <c r="J598" i="140"/>
  <c r="K598" i="140"/>
  <c r="T598" i="140"/>
  <c r="H598" i="140"/>
  <c r="S598" i="140"/>
  <c r="M598" i="140"/>
  <c r="P598" i="140"/>
  <c r="U598" i="140"/>
  <c r="L598" i="140"/>
  <c r="I598" i="140"/>
  <c r="F480" i="140"/>
  <c r="U480" i="140"/>
  <c r="S480" i="140"/>
  <c r="R480" i="140"/>
  <c r="Q480" i="140"/>
  <c r="K480" i="140"/>
  <c r="I480" i="140"/>
  <c r="J480" i="140"/>
  <c r="L480" i="140"/>
  <c r="P480" i="140"/>
  <c r="O480" i="140"/>
  <c r="G480" i="140"/>
  <c r="M480" i="140"/>
  <c r="H480" i="140"/>
  <c r="T480" i="140"/>
  <c r="L600" i="140"/>
  <c r="M600" i="140"/>
  <c r="T600" i="140"/>
  <c r="J600" i="140"/>
  <c r="O600" i="140"/>
  <c r="P600" i="140"/>
  <c r="F600" i="140"/>
  <c r="I600" i="140"/>
  <c r="H600" i="140"/>
  <c r="R600" i="140"/>
  <c r="S600" i="140"/>
  <c r="K600" i="140"/>
  <c r="Q600" i="140"/>
  <c r="G600" i="140"/>
  <c r="U600" i="140"/>
  <c r="Q146" i="140"/>
  <c r="I146" i="140"/>
  <c r="J146" i="140"/>
  <c r="F146" i="140"/>
  <c r="S146" i="140" s="1"/>
  <c r="G146" i="140"/>
  <c r="H146" i="140"/>
  <c r="L146" i="140"/>
  <c r="K146" i="140" s="1"/>
  <c r="O146" i="140"/>
  <c r="M146" i="140"/>
  <c r="AU146" i="140" s="1"/>
  <c r="R146" i="140"/>
  <c r="U146" i="140"/>
  <c r="L490" i="140"/>
  <c r="J490" i="140"/>
  <c r="G490" i="140"/>
  <c r="K490" i="140"/>
  <c r="T490" i="140"/>
  <c r="S490" i="140"/>
  <c r="U490" i="140"/>
  <c r="O490" i="140"/>
  <c r="P490" i="140"/>
  <c r="H490" i="140"/>
  <c r="Q490" i="140"/>
  <c r="R490" i="140"/>
  <c r="I490" i="140"/>
  <c r="M490" i="140"/>
  <c r="F490" i="140"/>
  <c r="P594" i="140"/>
  <c r="L594" i="140"/>
  <c r="T594" i="140"/>
  <c r="J594" i="140"/>
  <c r="R594" i="140"/>
  <c r="M594" i="140"/>
  <c r="O594" i="140"/>
  <c r="U594" i="140"/>
  <c r="G594" i="140"/>
  <c r="I594" i="140"/>
  <c r="K594" i="140"/>
  <c r="Q594" i="140"/>
  <c r="H594" i="140"/>
  <c r="S594" i="140"/>
  <c r="F594" i="140"/>
  <c r="U455" i="140"/>
  <c r="R455" i="140"/>
  <c r="M455" i="140"/>
  <c r="H455" i="140"/>
  <c r="S455" i="140"/>
  <c r="L455" i="140"/>
  <c r="P455" i="140"/>
  <c r="O455" i="140"/>
  <c r="Q455" i="140"/>
  <c r="G455" i="140"/>
  <c r="F455" i="140"/>
  <c r="K455" i="140"/>
  <c r="J455" i="140"/>
  <c r="T455" i="140"/>
  <c r="I455" i="140"/>
  <c r="Q151" i="140"/>
  <c r="I151" i="140"/>
  <c r="J151" i="140"/>
  <c r="F151" i="140"/>
  <c r="S151" i="140" s="1"/>
  <c r="G151" i="140"/>
  <c r="L151" i="140"/>
  <c r="K151" i="140" s="1"/>
  <c r="H151" i="140"/>
  <c r="M151" i="140"/>
  <c r="O151" i="140"/>
  <c r="U151" i="140"/>
  <c r="J45" i="140"/>
  <c r="Q45" i="140"/>
  <c r="F45" i="140"/>
  <c r="S45" i="140" s="1"/>
  <c r="G45" i="140"/>
  <c r="L45" i="140"/>
  <c r="K45" i="140" s="1"/>
  <c r="H45" i="140"/>
  <c r="O45" i="140"/>
  <c r="I45" i="140"/>
  <c r="M45" i="140" s="1"/>
  <c r="AS45" i="140" s="1"/>
  <c r="U45" i="140"/>
  <c r="Q575" i="140"/>
  <c r="U575" i="140"/>
  <c r="I575" i="140"/>
  <c r="L575" i="140"/>
  <c r="M575" i="140"/>
  <c r="F575" i="140"/>
  <c r="O575" i="140"/>
  <c r="S575" i="140"/>
  <c r="P575" i="140"/>
  <c r="T575" i="140"/>
  <c r="H575" i="140"/>
  <c r="J575" i="140"/>
  <c r="R575" i="140"/>
  <c r="K575" i="140"/>
  <c r="G575" i="140"/>
  <c r="I134" i="140"/>
  <c r="Q134" i="140"/>
  <c r="J134" i="140"/>
  <c r="F134" i="140"/>
  <c r="S134" i="140" s="1"/>
  <c r="G134" i="140"/>
  <c r="H134" i="140"/>
  <c r="L134" i="140"/>
  <c r="K134" i="140" s="1"/>
  <c r="M134" i="140"/>
  <c r="AU134" i="140" s="1"/>
  <c r="O134" i="140"/>
  <c r="P134" i="140"/>
  <c r="T134" i="140"/>
  <c r="R134" i="140"/>
  <c r="U134" i="140"/>
  <c r="F679" i="140"/>
  <c r="Q679" i="140"/>
  <c r="R679" i="140"/>
  <c r="H679" i="140"/>
  <c r="M679" i="140"/>
  <c r="T679" i="140"/>
  <c r="K679" i="140"/>
  <c r="S679" i="140"/>
  <c r="J679" i="140"/>
  <c r="G679" i="140"/>
  <c r="P679" i="140"/>
  <c r="L679" i="140"/>
  <c r="I679" i="140"/>
  <c r="U679" i="140"/>
  <c r="O679" i="140"/>
  <c r="J524" i="140"/>
  <c r="H524" i="140"/>
  <c r="U524" i="140"/>
  <c r="K524" i="140"/>
  <c r="S524" i="140"/>
  <c r="G524" i="140"/>
  <c r="O524" i="140"/>
  <c r="Q524" i="140"/>
  <c r="R524" i="140"/>
  <c r="T524" i="140"/>
  <c r="F524" i="140"/>
  <c r="M524" i="140"/>
  <c r="I524" i="140"/>
  <c r="L524" i="140"/>
  <c r="P524" i="140"/>
  <c r="Q613" i="140"/>
  <c r="S613" i="140"/>
  <c r="K613" i="140"/>
  <c r="R613" i="140"/>
  <c r="L613" i="140"/>
  <c r="G613" i="140"/>
  <c r="I613" i="140"/>
  <c r="F613" i="140"/>
  <c r="O613" i="140"/>
  <c r="J613" i="140"/>
  <c r="T613" i="140"/>
  <c r="M613" i="140"/>
  <c r="P613" i="140"/>
  <c r="U613" i="140"/>
  <c r="H613" i="140"/>
  <c r="R430" i="140"/>
  <c r="O430" i="140"/>
  <c r="S430" i="140"/>
  <c r="L430" i="140"/>
  <c r="I430" i="140"/>
  <c r="U430" i="140"/>
  <c r="F430" i="140"/>
  <c r="Q430" i="140"/>
  <c r="J430" i="140"/>
  <c r="M430" i="140"/>
  <c r="H430" i="140"/>
  <c r="G430" i="140"/>
  <c r="P430" i="140"/>
  <c r="T430" i="140"/>
  <c r="K430" i="140"/>
  <c r="H689" i="140"/>
  <c r="I689" i="140"/>
  <c r="P689" i="140"/>
  <c r="O689" i="140"/>
  <c r="F689" i="140"/>
  <c r="U689" i="140"/>
  <c r="G689" i="140"/>
  <c r="L689" i="140"/>
  <c r="K689" i="140"/>
  <c r="R689" i="140"/>
  <c r="S689" i="140"/>
  <c r="M689" i="140"/>
  <c r="J689" i="140"/>
  <c r="T689" i="140"/>
  <c r="Q689" i="140"/>
  <c r="Q365" i="140"/>
  <c r="F365" i="140"/>
  <c r="U365" i="140"/>
  <c r="J365" i="140"/>
  <c r="T365" i="140"/>
  <c r="O365" i="140"/>
  <c r="P365" i="140"/>
  <c r="L365" i="140"/>
  <c r="S365" i="140"/>
  <c r="M365" i="140"/>
  <c r="I365" i="140"/>
  <c r="G365" i="140"/>
  <c r="H365" i="140"/>
  <c r="R365" i="140"/>
  <c r="K365" i="140"/>
  <c r="I236" i="140"/>
  <c r="Q236" i="140"/>
  <c r="J236" i="140"/>
  <c r="F236" i="140"/>
  <c r="S236" i="140" s="1"/>
  <c r="G236" i="140"/>
  <c r="L236" i="140"/>
  <c r="K236" i="140" s="1"/>
  <c r="H236" i="140"/>
  <c r="O236" i="140"/>
  <c r="M236" i="140"/>
  <c r="AU236" i="140" s="1"/>
  <c r="R236" i="140"/>
  <c r="U236" i="140"/>
  <c r="Q345" i="140"/>
  <c r="T345" i="140"/>
  <c r="M345" i="140"/>
  <c r="L345" i="140"/>
  <c r="R345" i="140"/>
  <c r="H345" i="140"/>
  <c r="I345" i="140"/>
  <c r="S345" i="140"/>
  <c r="K345" i="140"/>
  <c r="P345" i="140"/>
  <c r="F345" i="140"/>
  <c r="O345" i="140"/>
  <c r="G345" i="140"/>
  <c r="J345" i="140"/>
  <c r="U345" i="140"/>
  <c r="G507" i="140"/>
  <c r="O507" i="140"/>
  <c r="T507" i="140"/>
  <c r="H507" i="140"/>
  <c r="U507" i="140"/>
  <c r="R507" i="140"/>
  <c r="F507" i="140"/>
  <c r="S507" i="140"/>
  <c r="J507" i="140"/>
  <c r="L507" i="140"/>
  <c r="Q507" i="140"/>
  <c r="M507" i="140"/>
  <c r="I507" i="140"/>
  <c r="K507" i="140"/>
  <c r="P507" i="140"/>
  <c r="S382" i="140"/>
  <c r="H382" i="140"/>
  <c r="R382" i="140"/>
  <c r="Q382" i="140"/>
  <c r="M382" i="140"/>
  <c r="L382" i="140"/>
  <c r="T382" i="140"/>
  <c r="K382" i="140"/>
  <c r="U382" i="140"/>
  <c r="I382" i="140"/>
  <c r="P382" i="140"/>
  <c r="G382" i="140"/>
  <c r="J382" i="140"/>
  <c r="O382" i="140"/>
  <c r="F382" i="140"/>
  <c r="J51" i="140"/>
  <c r="Q51" i="140"/>
  <c r="F51" i="140"/>
  <c r="S51" i="140" s="1"/>
  <c r="G51" i="140"/>
  <c r="L51" i="140"/>
  <c r="K51" i="140" s="1"/>
  <c r="H51" i="140"/>
  <c r="O51" i="140"/>
  <c r="I51" i="140"/>
  <c r="M51" i="140" s="1"/>
  <c r="AS51" i="140" s="1"/>
  <c r="U51" i="140"/>
  <c r="J121" i="140"/>
  <c r="Q121" i="140"/>
  <c r="F121" i="140"/>
  <c r="S121" i="140" s="1"/>
  <c r="G121" i="140"/>
  <c r="L121" i="140"/>
  <c r="K121" i="140" s="1"/>
  <c r="H121" i="140"/>
  <c r="O121" i="140"/>
  <c r="I121" i="140"/>
  <c r="M121" i="140" s="1"/>
  <c r="T121" i="140"/>
  <c r="R121" i="140"/>
  <c r="U121" i="140"/>
  <c r="G405" i="140"/>
  <c r="P405" i="140"/>
  <c r="J405" i="140"/>
  <c r="H405" i="140"/>
  <c r="O405" i="140"/>
  <c r="I405" i="140"/>
  <c r="K405" i="140"/>
  <c r="F405" i="140"/>
  <c r="L405" i="140"/>
  <c r="M405" i="140"/>
  <c r="R405" i="140"/>
  <c r="S405" i="140"/>
  <c r="T405" i="140"/>
  <c r="U405" i="140"/>
  <c r="Q405" i="140"/>
  <c r="I237" i="140"/>
  <c r="Q237" i="140"/>
  <c r="J237" i="140"/>
  <c r="F237" i="140"/>
  <c r="S237" i="140" s="1"/>
  <c r="G237" i="140"/>
  <c r="L237" i="140"/>
  <c r="K237" i="140" s="1"/>
  <c r="H237" i="140"/>
  <c r="M237" i="140"/>
  <c r="O237" i="140"/>
  <c r="U237" i="140"/>
  <c r="U266" i="140"/>
  <c r="M266" i="140"/>
  <c r="L266" i="140"/>
  <c r="H266" i="140"/>
  <c r="O266" i="140"/>
  <c r="S266" i="140"/>
  <c r="Q266" i="140"/>
  <c r="G266" i="140"/>
  <c r="F266" i="140"/>
  <c r="K266" i="140"/>
  <c r="T266" i="140"/>
  <c r="P266" i="140"/>
  <c r="J266" i="140"/>
  <c r="I266" i="140"/>
  <c r="R266" i="140"/>
  <c r="I168" i="140"/>
  <c r="J168" i="140"/>
  <c r="Q168" i="140"/>
  <c r="F168" i="140"/>
  <c r="S168" i="140" s="1"/>
  <c r="G168" i="140"/>
  <c r="H168" i="140"/>
  <c r="L168" i="140"/>
  <c r="K168" i="140" s="1"/>
  <c r="O168" i="140"/>
  <c r="M168" i="140"/>
  <c r="U168" i="140"/>
  <c r="J124" i="140"/>
  <c r="Q124" i="140"/>
  <c r="I124" i="140"/>
  <c r="F124" i="140"/>
  <c r="S124" i="140" s="1"/>
  <c r="G124" i="140"/>
  <c r="H124" i="140"/>
  <c r="L124" i="140"/>
  <c r="K124" i="140"/>
  <c r="M124" i="140"/>
  <c r="O124" i="140"/>
  <c r="R124" i="140"/>
  <c r="U124" i="140"/>
  <c r="J150" i="140"/>
  <c r="I150" i="140"/>
  <c r="Q150" i="140"/>
  <c r="F150" i="140"/>
  <c r="S150" i="140" s="1"/>
  <c r="G150" i="140"/>
  <c r="H150" i="140"/>
  <c r="L150" i="140"/>
  <c r="K150" i="140" s="1"/>
  <c r="M150" i="140"/>
  <c r="O150" i="140"/>
  <c r="U150" i="140"/>
  <c r="I211" i="140"/>
  <c r="Q211" i="140"/>
  <c r="J211" i="140"/>
  <c r="F211" i="140"/>
  <c r="S211" i="140" s="1"/>
  <c r="G211" i="140"/>
  <c r="L211" i="140"/>
  <c r="K211" i="140" s="1"/>
  <c r="H211" i="140"/>
  <c r="M211" i="140"/>
  <c r="O211" i="140"/>
  <c r="U211" i="140"/>
  <c r="G387" i="140"/>
  <c r="P387" i="140"/>
  <c r="I387" i="140"/>
  <c r="J387" i="140"/>
  <c r="K387" i="140"/>
  <c r="H387" i="140"/>
  <c r="F387" i="140"/>
  <c r="Q387" i="140"/>
  <c r="R387" i="140"/>
  <c r="M387" i="140"/>
  <c r="U387" i="140"/>
  <c r="O387" i="140"/>
  <c r="S387" i="140"/>
  <c r="L387" i="140"/>
  <c r="T387" i="140"/>
  <c r="F694" i="140"/>
  <c r="H694" i="140"/>
  <c r="K694" i="140"/>
  <c r="Q694" i="140"/>
  <c r="T694" i="140"/>
  <c r="U694" i="140"/>
  <c r="P694" i="140"/>
  <c r="S694" i="140"/>
  <c r="I694" i="140"/>
  <c r="L694" i="140"/>
  <c r="G694" i="140"/>
  <c r="M694" i="140"/>
  <c r="J694" i="140"/>
  <c r="R694" i="140"/>
  <c r="O694" i="140"/>
  <c r="F601" i="140"/>
  <c r="G601" i="140"/>
  <c r="T601" i="140"/>
  <c r="P601" i="140"/>
  <c r="M601" i="140"/>
  <c r="O601" i="140"/>
  <c r="Q601" i="140"/>
  <c r="J601" i="140"/>
  <c r="I601" i="140"/>
  <c r="R601" i="140"/>
  <c r="U601" i="140"/>
  <c r="L601" i="140"/>
  <c r="K601" i="140"/>
  <c r="S601" i="140"/>
  <c r="H601" i="140"/>
  <c r="R415" i="140"/>
  <c r="U415" i="140"/>
  <c r="L415" i="140"/>
  <c r="T415" i="140"/>
  <c r="O415" i="140"/>
  <c r="J415" i="140"/>
  <c r="K415" i="140"/>
  <c r="H415" i="140"/>
  <c r="P415" i="140"/>
  <c r="G415" i="140"/>
  <c r="Q415" i="140"/>
  <c r="M415" i="140"/>
  <c r="I415" i="140"/>
  <c r="S415" i="140"/>
  <c r="F415" i="140"/>
  <c r="I558" i="129"/>
  <c r="O558" i="129"/>
  <c r="R558" i="129"/>
  <c r="Q558" i="129"/>
  <c r="P558" i="129"/>
  <c r="K558" i="129"/>
  <c r="T558" i="129"/>
  <c r="G558" i="129"/>
  <c r="U558" i="129"/>
  <c r="F558" i="129"/>
  <c r="H558" i="129"/>
  <c r="S558" i="129"/>
  <c r="J558" i="129"/>
  <c r="L558" i="129"/>
  <c r="M558" i="129"/>
  <c r="Q241" i="129"/>
  <c r="J241" i="129"/>
  <c r="I241" i="129"/>
  <c r="F241" i="129"/>
  <c r="S241" i="129" s="1"/>
  <c r="G241" i="129"/>
  <c r="L241" i="129"/>
  <c r="K241" i="129" s="1"/>
  <c r="H241" i="129"/>
  <c r="O241" i="129"/>
  <c r="M241" i="129"/>
  <c r="P241" i="129"/>
  <c r="T241" i="129"/>
  <c r="R241" i="129"/>
  <c r="U241" i="129"/>
  <c r="Q494" i="129"/>
  <c r="L494" i="129"/>
  <c r="H494" i="129"/>
  <c r="J494" i="129"/>
  <c r="M494" i="129"/>
  <c r="G494" i="129"/>
  <c r="K494" i="129"/>
  <c r="I494" i="129"/>
  <c r="O494" i="129"/>
  <c r="S494" i="129"/>
  <c r="R494" i="129"/>
  <c r="T494" i="129"/>
  <c r="P494" i="129"/>
  <c r="U494" i="129"/>
  <c r="F494" i="129"/>
  <c r="J160" i="129"/>
  <c r="Q160" i="129"/>
  <c r="I160" i="129"/>
  <c r="F160" i="129"/>
  <c r="S160" i="129" s="1"/>
  <c r="G160" i="129"/>
  <c r="H160" i="129"/>
  <c r="L160" i="129"/>
  <c r="K160" i="129" s="1"/>
  <c r="O160" i="129"/>
  <c r="M160" i="129"/>
  <c r="U160" i="129"/>
  <c r="I447" i="129"/>
  <c r="H447" i="129"/>
  <c r="L447" i="129"/>
  <c r="M447" i="129"/>
  <c r="K447" i="129"/>
  <c r="G447" i="129"/>
  <c r="O447" i="129"/>
  <c r="Q447" i="129"/>
  <c r="F447" i="129"/>
  <c r="P447" i="129"/>
  <c r="R447" i="129"/>
  <c r="T447" i="129"/>
  <c r="U447" i="129"/>
  <c r="J447" i="129"/>
  <c r="S447" i="129"/>
  <c r="S550" i="129"/>
  <c r="R550" i="129"/>
  <c r="P550" i="129"/>
  <c r="Q550" i="129"/>
  <c r="T550" i="129"/>
  <c r="J550" i="129"/>
  <c r="U550" i="129"/>
  <c r="H550" i="129"/>
  <c r="L550" i="129"/>
  <c r="F550" i="129"/>
  <c r="K550" i="129"/>
  <c r="O550" i="129"/>
  <c r="M550" i="129"/>
  <c r="I550" i="129"/>
  <c r="G550" i="129"/>
  <c r="H355" i="129"/>
  <c r="J355" i="129"/>
  <c r="O355" i="129"/>
  <c r="M355" i="129"/>
  <c r="S355" i="129"/>
  <c r="L355" i="129"/>
  <c r="I355" i="129"/>
  <c r="F355" i="129"/>
  <c r="Q355" i="129"/>
  <c r="K355" i="129"/>
  <c r="P355" i="129"/>
  <c r="G355" i="129"/>
  <c r="R355" i="129"/>
  <c r="T355" i="129"/>
  <c r="U355" i="129"/>
  <c r="Q648" i="129"/>
  <c r="S648" i="129"/>
  <c r="P648" i="129"/>
  <c r="R648" i="129"/>
  <c r="H648" i="129"/>
  <c r="T648" i="129"/>
  <c r="U648" i="129"/>
  <c r="L648" i="129"/>
  <c r="G648" i="129"/>
  <c r="O648" i="129"/>
  <c r="J648" i="129"/>
  <c r="F648" i="129"/>
  <c r="I648" i="129"/>
  <c r="M648" i="129"/>
  <c r="K648" i="129"/>
  <c r="J83" i="129"/>
  <c r="Q83" i="129"/>
  <c r="F83" i="129"/>
  <c r="S83" i="129" s="1"/>
  <c r="G83" i="129"/>
  <c r="F84" i="129" s="1"/>
  <c r="S84" i="129" s="1"/>
  <c r="H83" i="129"/>
  <c r="O83" i="129" s="1"/>
  <c r="L83" i="129"/>
  <c r="K83" i="129" s="1"/>
  <c r="I83" i="129"/>
  <c r="M83" i="129" s="1"/>
  <c r="U83" i="129"/>
  <c r="R83" i="129"/>
  <c r="J206" i="129"/>
  <c r="I206" i="129"/>
  <c r="Q206" i="129"/>
  <c r="F206" i="129"/>
  <c r="S206" i="129" s="1"/>
  <c r="G206" i="129"/>
  <c r="L206" i="129"/>
  <c r="K206" i="129" s="1"/>
  <c r="H206" i="129"/>
  <c r="O206" i="129"/>
  <c r="M206" i="129"/>
  <c r="AU206" i="129" s="1"/>
  <c r="R206" i="129"/>
  <c r="U206" i="129"/>
  <c r="K405" i="129"/>
  <c r="T405" i="129"/>
  <c r="J405" i="129"/>
  <c r="R405" i="129"/>
  <c r="H405" i="129"/>
  <c r="U405" i="129"/>
  <c r="S405" i="129"/>
  <c r="I405" i="129"/>
  <c r="Q405" i="129"/>
  <c r="O405" i="129"/>
  <c r="G405" i="129"/>
  <c r="M405" i="129"/>
  <c r="L405" i="129"/>
  <c r="F405" i="129"/>
  <c r="P405" i="129"/>
  <c r="I165" i="129"/>
  <c r="Q165" i="129"/>
  <c r="J165" i="129"/>
  <c r="F165" i="129"/>
  <c r="S165" i="129" s="1"/>
  <c r="G165" i="129"/>
  <c r="L165" i="129"/>
  <c r="K165" i="129" s="1"/>
  <c r="H165" i="129"/>
  <c r="O165" i="129"/>
  <c r="M165" i="129"/>
  <c r="U165" i="129"/>
  <c r="J67" i="129"/>
  <c r="Q67" i="129"/>
  <c r="F67" i="129"/>
  <c r="S67" i="129" s="1"/>
  <c r="G67" i="129"/>
  <c r="L67" i="129" s="1"/>
  <c r="K67" i="129" s="1"/>
  <c r="H67" i="129"/>
  <c r="O67" i="129" s="1"/>
  <c r="I67" i="129"/>
  <c r="M67" i="129" s="1"/>
  <c r="R67" i="129"/>
  <c r="J263" i="129"/>
  <c r="I263" i="129"/>
  <c r="Q263" i="129"/>
  <c r="H263" i="129"/>
  <c r="F263" i="129"/>
  <c r="S263" i="129"/>
  <c r="G263" i="129"/>
  <c r="O263" i="129"/>
  <c r="M263" i="129"/>
  <c r="L263" i="129"/>
  <c r="P263" i="129"/>
  <c r="T263" i="129"/>
  <c r="K263" i="129"/>
  <c r="R263" i="129"/>
  <c r="U263" i="129"/>
  <c r="Q149" i="129"/>
  <c r="J149" i="129"/>
  <c r="I149" i="129"/>
  <c r="F149" i="129"/>
  <c r="S149" i="129" s="1"/>
  <c r="G149" i="129"/>
  <c r="H149" i="129"/>
  <c r="L149" i="129"/>
  <c r="K149" i="129" s="1"/>
  <c r="O149" i="129"/>
  <c r="M149" i="129"/>
  <c r="AU149" i="129" s="1"/>
  <c r="R149" i="129"/>
  <c r="U149" i="129"/>
  <c r="M373" i="129"/>
  <c r="Q373" i="129"/>
  <c r="K373" i="129"/>
  <c r="O373" i="129"/>
  <c r="S373" i="129"/>
  <c r="J373" i="129"/>
  <c r="G373" i="129"/>
  <c r="F373" i="129"/>
  <c r="I373" i="129"/>
  <c r="L373" i="129"/>
  <c r="H373" i="129"/>
  <c r="P373" i="129"/>
  <c r="R373" i="129"/>
  <c r="T373" i="129"/>
  <c r="U373" i="129"/>
  <c r="Q221" i="129"/>
  <c r="I221" i="129"/>
  <c r="J221" i="129"/>
  <c r="F221" i="129"/>
  <c r="S221" i="129" s="1"/>
  <c r="G221" i="129"/>
  <c r="H221" i="129"/>
  <c r="L221" i="129"/>
  <c r="K221" i="129" s="1"/>
  <c r="M221" i="129"/>
  <c r="AU221" i="129" s="1"/>
  <c r="O221" i="129"/>
  <c r="R221" i="129"/>
  <c r="U221" i="129"/>
  <c r="O339" i="129"/>
  <c r="J339" i="129"/>
  <c r="M339" i="129"/>
  <c r="S339" i="129"/>
  <c r="G339" i="129"/>
  <c r="Q339" i="129"/>
  <c r="L339" i="129"/>
  <c r="K339" i="129"/>
  <c r="I339" i="129"/>
  <c r="P339" i="129"/>
  <c r="R339" i="129"/>
  <c r="T339" i="129"/>
  <c r="U339" i="129"/>
  <c r="F339" i="129"/>
  <c r="H339" i="129"/>
  <c r="J80" i="129"/>
  <c r="Q80" i="129"/>
  <c r="F80" i="129"/>
  <c r="S80" i="129" s="1"/>
  <c r="G80" i="129"/>
  <c r="L80" i="129" s="1"/>
  <c r="K80" i="129" s="1"/>
  <c r="H80" i="129"/>
  <c r="O80" i="129" s="1"/>
  <c r="I80" i="129"/>
  <c r="M80" i="129" s="1"/>
  <c r="AU80" i="129" s="1"/>
  <c r="R80" i="129"/>
  <c r="U80" i="129"/>
  <c r="J105" i="129"/>
  <c r="Q105" i="129"/>
  <c r="F105" i="129"/>
  <c r="S105" i="129" s="1"/>
  <c r="G105" i="129"/>
  <c r="L105" i="129"/>
  <c r="K105" i="129" s="1"/>
  <c r="H105" i="129"/>
  <c r="O105" i="129"/>
  <c r="I105" i="129"/>
  <c r="M105" i="129" s="1"/>
  <c r="T105" i="129"/>
  <c r="R105" i="129" s="1"/>
  <c r="U105" i="129"/>
  <c r="J385" i="129"/>
  <c r="O385" i="129"/>
  <c r="K385" i="129"/>
  <c r="L385" i="129"/>
  <c r="G385" i="129"/>
  <c r="M385" i="129"/>
  <c r="S385" i="129"/>
  <c r="F385" i="129"/>
  <c r="H385" i="129"/>
  <c r="I385" i="129"/>
  <c r="P385" i="129"/>
  <c r="R385" i="129"/>
  <c r="T385" i="129"/>
  <c r="U385" i="129"/>
  <c r="Q385" i="129"/>
  <c r="J61" i="129"/>
  <c r="Q61" i="129"/>
  <c r="F61" i="129"/>
  <c r="S61" i="129" s="1"/>
  <c r="G61" i="129"/>
  <c r="L61" i="129" s="1"/>
  <c r="K61" i="129" s="1"/>
  <c r="H61" i="129"/>
  <c r="O61" i="129"/>
  <c r="I61" i="129"/>
  <c r="M61" i="129" s="1"/>
  <c r="AS61" i="129" s="1"/>
  <c r="U61" i="129"/>
  <c r="J164" i="129"/>
  <c r="Q164" i="129"/>
  <c r="I164" i="129"/>
  <c r="F164" i="129"/>
  <c r="S164" i="129" s="1"/>
  <c r="G164" i="129"/>
  <c r="L164" i="129"/>
  <c r="K164" i="129" s="1"/>
  <c r="H164" i="129"/>
  <c r="M164" i="129"/>
  <c r="AU164" i="129" s="1"/>
  <c r="O164" i="129"/>
  <c r="R164" i="129"/>
  <c r="U164" i="129"/>
  <c r="J314" i="129"/>
  <c r="T314" i="129"/>
  <c r="U314" i="129"/>
  <c r="R314" i="129"/>
  <c r="K314" i="129"/>
  <c r="G314" i="129"/>
  <c r="I314" i="129"/>
  <c r="L314" i="129"/>
  <c r="M314" i="129"/>
  <c r="S314" i="129"/>
  <c r="H314" i="129"/>
  <c r="Q314" i="129"/>
  <c r="F314" i="129"/>
  <c r="O314" i="129"/>
  <c r="P314" i="129"/>
  <c r="H622" i="129"/>
  <c r="M622" i="129"/>
  <c r="L622" i="129"/>
  <c r="P622" i="129"/>
  <c r="Q622" i="129"/>
  <c r="R622" i="129"/>
  <c r="F622" i="129"/>
  <c r="T622" i="129"/>
  <c r="K622" i="129"/>
  <c r="O622" i="129"/>
  <c r="U622" i="129"/>
  <c r="G622" i="129"/>
  <c r="I622" i="129"/>
  <c r="S622" i="129"/>
  <c r="J622" i="129"/>
  <c r="P672" i="129"/>
  <c r="R672" i="129"/>
  <c r="F672" i="129"/>
  <c r="K672" i="129"/>
  <c r="M672" i="129"/>
  <c r="I672" i="129"/>
  <c r="U672" i="129"/>
  <c r="S672" i="129"/>
  <c r="J672" i="129"/>
  <c r="Q672" i="129"/>
  <c r="T672" i="129"/>
  <c r="L672" i="129"/>
  <c r="O672" i="129"/>
  <c r="G672" i="129"/>
  <c r="H672" i="129"/>
  <c r="G653" i="129"/>
  <c r="Q653" i="129"/>
  <c r="S653" i="129"/>
  <c r="H653" i="129"/>
  <c r="O653" i="129"/>
  <c r="L653" i="129"/>
  <c r="R653" i="129"/>
  <c r="U653" i="129"/>
  <c r="T653" i="129"/>
  <c r="J653" i="129"/>
  <c r="K653" i="129"/>
  <c r="I653" i="129"/>
  <c r="P653" i="129"/>
  <c r="F653" i="129"/>
  <c r="M653" i="129"/>
  <c r="Q326" i="129"/>
  <c r="F326" i="129"/>
  <c r="M326" i="129"/>
  <c r="I326" i="129"/>
  <c r="K326" i="129"/>
  <c r="H326" i="129"/>
  <c r="G326" i="129"/>
  <c r="O326" i="129"/>
  <c r="R326" i="129"/>
  <c r="P326" i="129"/>
  <c r="L326" i="129"/>
  <c r="T326" i="129"/>
  <c r="J326" i="129"/>
  <c r="U326" i="129"/>
  <c r="S326" i="129"/>
  <c r="J145" i="129"/>
  <c r="I145" i="129"/>
  <c r="Q145" i="129"/>
  <c r="F145" i="129"/>
  <c r="S145" i="129" s="1"/>
  <c r="L145" i="129"/>
  <c r="K145" i="129" s="1"/>
  <c r="H145" i="129"/>
  <c r="G145" i="129"/>
  <c r="M145" i="129"/>
  <c r="O145" i="129"/>
  <c r="U145" i="129"/>
  <c r="J136" i="129"/>
  <c r="Q136" i="129"/>
  <c r="I136" i="129"/>
  <c r="F136" i="129"/>
  <c r="S136" i="129"/>
  <c r="G136" i="129"/>
  <c r="H136" i="129"/>
  <c r="L136" i="129"/>
  <c r="M136" i="129"/>
  <c r="K136" i="129"/>
  <c r="O136" i="129"/>
  <c r="R136" i="129"/>
  <c r="U136" i="129"/>
  <c r="J208" i="129"/>
  <c r="Q208" i="129"/>
  <c r="I208" i="129"/>
  <c r="F208" i="129"/>
  <c r="S208" i="129" s="1"/>
  <c r="G208" i="129"/>
  <c r="L208" i="129"/>
  <c r="K208" i="129" s="1"/>
  <c r="H208" i="129"/>
  <c r="O208" i="129"/>
  <c r="M208" i="129"/>
  <c r="U208" i="129"/>
  <c r="J473" i="129"/>
  <c r="S473" i="129"/>
  <c r="I473" i="129"/>
  <c r="M473" i="129"/>
  <c r="L473" i="129"/>
  <c r="F473" i="129"/>
  <c r="G473" i="129"/>
  <c r="P473" i="129"/>
  <c r="R473" i="129"/>
  <c r="T473" i="129"/>
  <c r="Q473" i="129"/>
  <c r="U473" i="129"/>
  <c r="O473" i="129"/>
  <c r="K473" i="129"/>
  <c r="H473" i="129"/>
  <c r="J122" i="129"/>
  <c r="Q122" i="129"/>
  <c r="F122" i="129"/>
  <c r="S122" i="129" s="1"/>
  <c r="G122" i="129"/>
  <c r="H122" i="129"/>
  <c r="L122" i="129"/>
  <c r="K122" i="129" s="1"/>
  <c r="O122" i="129"/>
  <c r="I122" i="129"/>
  <c r="M122" i="129" s="1"/>
  <c r="U122" i="129"/>
  <c r="R122" i="129"/>
  <c r="T490" i="129"/>
  <c r="U490" i="129"/>
  <c r="R490" i="129"/>
  <c r="L490" i="129"/>
  <c r="S490" i="129"/>
  <c r="H490" i="129"/>
  <c r="F490" i="129"/>
  <c r="O490" i="129"/>
  <c r="G490" i="129"/>
  <c r="K490" i="129"/>
  <c r="J490" i="129"/>
  <c r="Q490" i="129"/>
  <c r="I490" i="129"/>
  <c r="M490" i="129"/>
  <c r="P490" i="129"/>
  <c r="R555" i="129"/>
  <c r="T555" i="129"/>
  <c r="H555" i="129"/>
  <c r="L555" i="129"/>
  <c r="I555" i="129"/>
  <c r="O555" i="129"/>
  <c r="Q555" i="129"/>
  <c r="F555" i="129"/>
  <c r="J555" i="129"/>
  <c r="S555" i="129"/>
  <c r="P555" i="129"/>
  <c r="K555" i="129"/>
  <c r="U555" i="129"/>
  <c r="G555" i="129"/>
  <c r="M555" i="129"/>
  <c r="P556" i="129"/>
  <c r="T556" i="129"/>
  <c r="U556" i="129"/>
  <c r="O556" i="129"/>
  <c r="J556" i="129"/>
  <c r="F556" i="129"/>
  <c r="H556" i="129"/>
  <c r="M556" i="129"/>
  <c r="S556" i="129"/>
  <c r="R556" i="129"/>
  <c r="G556" i="129"/>
  <c r="I556" i="129"/>
  <c r="K556" i="129"/>
  <c r="Q556" i="129"/>
  <c r="L556" i="129"/>
  <c r="M435" i="129"/>
  <c r="I435" i="129"/>
  <c r="Q435" i="129"/>
  <c r="O435" i="129"/>
  <c r="J435" i="129"/>
  <c r="H435" i="129"/>
  <c r="P435" i="129"/>
  <c r="R435" i="129"/>
  <c r="S435" i="129"/>
  <c r="T435" i="129"/>
  <c r="F435" i="129"/>
  <c r="U435" i="129"/>
  <c r="K435" i="129"/>
  <c r="L435" i="129"/>
  <c r="G435" i="129"/>
  <c r="O576" i="129"/>
  <c r="G576" i="129"/>
  <c r="L576" i="129"/>
  <c r="K576" i="129"/>
  <c r="S576" i="129"/>
  <c r="H576" i="129"/>
  <c r="I576" i="129"/>
  <c r="J576" i="129"/>
  <c r="F576" i="129"/>
  <c r="Q576" i="129"/>
  <c r="M576" i="129"/>
  <c r="P576" i="129"/>
  <c r="U576" i="129"/>
  <c r="R576" i="129"/>
  <c r="T576" i="129"/>
  <c r="G310" i="129"/>
  <c r="L310" i="129"/>
  <c r="P310" i="129"/>
  <c r="J310" i="129"/>
  <c r="T310" i="129"/>
  <c r="U310" i="129"/>
  <c r="F310" i="129"/>
  <c r="S310" i="129"/>
  <c r="O310" i="129"/>
  <c r="Q310" i="129"/>
  <c r="I310" i="129"/>
  <c r="K310" i="129"/>
  <c r="H310" i="129"/>
  <c r="R310" i="129"/>
  <c r="M310" i="129"/>
  <c r="F352" i="129"/>
  <c r="K352" i="129"/>
  <c r="L352" i="129"/>
  <c r="G352" i="129"/>
  <c r="J352" i="129"/>
  <c r="T352" i="129"/>
  <c r="P352" i="129"/>
  <c r="O352" i="129"/>
  <c r="U352" i="129"/>
  <c r="I352" i="129"/>
  <c r="S352" i="129"/>
  <c r="M352" i="129"/>
  <c r="H352" i="129"/>
  <c r="Q352" i="129"/>
  <c r="R352" i="129"/>
  <c r="Q185" i="129"/>
  <c r="J185" i="129"/>
  <c r="I185" i="129"/>
  <c r="F185" i="129"/>
  <c r="S185" i="129" s="1"/>
  <c r="G185" i="129"/>
  <c r="H185" i="129"/>
  <c r="L185" i="129"/>
  <c r="K185" i="129" s="1"/>
  <c r="M185" i="129"/>
  <c r="AU185" i="129" s="1"/>
  <c r="O185" i="129"/>
  <c r="P185" i="129"/>
  <c r="T185" i="129"/>
  <c r="U185" i="129"/>
  <c r="R185" i="129"/>
  <c r="J232" i="129"/>
  <c r="I232" i="129"/>
  <c r="Q232" i="129"/>
  <c r="F232" i="129"/>
  <c r="S232" i="129" s="1"/>
  <c r="G232" i="129"/>
  <c r="L232" i="129"/>
  <c r="K232" i="129" s="1"/>
  <c r="H232" i="129"/>
  <c r="M232" i="129"/>
  <c r="O232" i="129"/>
  <c r="U232" i="129"/>
  <c r="R526" i="129"/>
  <c r="T526" i="129"/>
  <c r="P526" i="129"/>
  <c r="U526" i="129"/>
  <c r="L526" i="129"/>
  <c r="K526" i="129"/>
  <c r="H526" i="129"/>
  <c r="G526" i="129"/>
  <c r="Q526" i="129"/>
  <c r="S526" i="129"/>
  <c r="M526" i="129"/>
  <c r="O526" i="129"/>
  <c r="J526" i="129"/>
  <c r="I526" i="129"/>
  <c r="F526" i="129"/>
  <c r="J267" i="129"/>
  <c r="G267" i="129"/>
  <c r="R267" i="129"/>
  <c r="T267" i="129"/>
  <c r="U267" i="129"/>
  <c r="I267" i="129"/>
  <c r="Q267" i="129"/>
  <c r="K267" i="129"/>
  <c r="S267" i="129"/>
  <c r="P267" i="129"/>
  <c r="O267" i="129"/>
  <c r="F267" i="129"/>
  <c r="L267" i="129"/>
  <c r="H267" i="129"/>
  <c r="M267" i="129"/>
  <c r="M288" i="129"/>
  <c r="O288" i="129"/>
  <c r="H288" i="129"/>
  <c r="L288" i="129"/>
  <c r="R288" i="129"/>
  <c r="G288" i="129"/>
  <c r="T288" i="129"/>
  <c r="K288" i="129"/>
  <c r="U288" i="129"/>
  <c r="F288" i="129"/>
  <c r="S288" i="129"/>
  <c r="P288" i="129"/>
  <c r="Q288" i="129"/>
  <c r="I288" i="129"/>
  <c r="J288" i="129"/>
  <c r="J551" i="129"/>
  <c r="Q551" i="129"/>
  <c r="H551" i="129"/>
  <c r="P551" i="129"/>
  <c r="R551" i="129"/>
  <c r="U551" i="129"/>
  <c r="K551" i="129"/>
  <c r="I551" i="129"/>
  <c r="T551" i="129"/>
  <c r="G551" i="129"/>
  <c r="S551" i="129"/>
  <c r="F551" i="129"/>
  <c r="O551" i="129"/>
  <c r="L551" i="129"/>
  <c r="M551" i="129"/>
  <c r="M380" i="129"/>
  <c r="J380" i="129"/>
  <c r="F380" i="129"/>
  <c r="Q380" i="129"/>
  <c r="I380" i="129"/>
  <c r="L380" i="129"/>
  <c r="G380" i="129"/>
  <c r="O380" i="129"/>
  <c r="K380" i="129"/>
  <c r="R380" i="129"/>
  <c r="T380" i="129"/>
  <c r="U380" i="129"/>
  <c r="S380" i="129"/>
  <c r="H380" i="129"/>
  <c r="P380" i="129"/>
  <c r="J144" i="129"/>
  <c r="I144" i="129"/>
  <c r="Q144" i="129"/>
  <c r="F144" i="129"/>
  <c r="S144" i="129" s="1"/>
  <c r="G144" i="129"/>
  <c r="L144" i="129"/>
  <c r="K144" i="129" s="1"/>
  <c r="H144" i="129"/>
  <c r="O144" i="129"/>
  <c r="M144" i="129"/>
  <c r="U144" i="129"/>
  <c r="J484" i="129"/>
  <c r="O484" i="129"/>
  <c r="I484" i="129"/>
  <c r="S484" i="129"/>
  <c r="G484" i="129"/>
  <c r="K484" i="129"/>
  <c r="L484" i="129"/>
  <c r="F484" i="129"/>
  <c r="M484" i="129"/>
  <c r="H484" i="129"/>
  <c r="Q484" i="129"/>
  <c r="P484" i="129"/>
  <c r="T484" i="129"/>
  <c r="U484" i="129"/>
  <c r="R484" i="129"/>
  <c r="J18" i="129"/>
  <c r="Q18" i="129"/>
  <c r="G18" i="129"/>
  <c r="H18" i="129" s="1"/>
  <c r="O18" i="129" s="1"/>
  <c r="L18" i="129"/>
  <c r="K18" i="129" s="1"/>
  <c r="I18" i="129"/>
  <c r="M18" i="129" s="1"/>
  <c r="U18" i="129"/>
  <c r="I699" i="129"/>
  <c r="H699" i="129"/>
  <c r="G699" i="129"/>
  <c r="Q699" i="129"/>
  <c r="O699" i="129"/>
  <c r="P699" i="129"/>
  <c r="S699" i="129"/>
  <c r="R699" i="129"/>
  <c r="U699" i="129"/>
  <c r="T699" i="129"/>
  <c r="L699" i="129"/>
  <c r="K699" i="129"/>
  <c r="M699" i="129"/>
  <c r="F699" i="129"/>
  <c r="J699" i="129"/>
  <c r="Q223" i="129"/>
  <c r="J223" i="129"/>
  <c r="I223" i="129"/>
  <c r="F223" i="129"/>
  <c r="S223" i="129" s="1"/>
  <c r="G223" i="129"/>
  <c r="H223" i="129"/>
  <c r="L223" i="129"/>
  <c r="K223" i="129" s="1"/>
  <c r="M223" i="129"/>
  <c r="O223" i="129"/>
  <c r="U223" i="129"/>
  <c r="S591" i="129"/>
  <c r="J591" i="129"/>
  <c r="K591" i="129"/>
  <c r="L591" i="129"/>
  <c r="G591" i="129"/>
  <c r="I591" i="129"/>
  <c r="O591" i="129"/>
  <c r="H591" i="129"/>
  <c r="M591" i="129"/>
  <c r="Q591" i="129"/>
  <c r="R591" i="129"/>
  <c r="T591" i="129"/>
  <c r="F591" i="129"/>
  <c r="P591" i="129"/>
  <c r="U591" i="129"/>
  <c r="I242" i="129"/>
  <c r="J242" i="129"/>
  <c r="Q242" i="129"/>
  <c r="F242" i="129"/>
  <c r="S242" i="129" s="1"/>
  <c r="G242" i="129"/>
  <c r="H242" i="129"/>
  <c r="L242" i="129"/>
  <c r="K242" i="129" s="1"/>
  <c r="M242" i="129"/>
  <c r="AU242" i="129" s="1"/>
  <c r="O242" i="129"/>
  <c r="P242" i="129"/>
  <c r="T242" i="129"/>
  <c r="R242" i="129"/>
  <c r="U242" i="129"/>
  <c r="O368" i="129"/>
  <c r="T368" i="129"/>
  <c r="S368" i="129"/>
  <c r="P368" i="129"/>
  <c r="G368" i="129"/>
  <c r="U368" i="129"/>
  <c r="J368" i="129"/>
  <c r="H368" i="129"/>
  <c r="I368" i="129"/>
  <c r="L368" i="129"/>
  <c r="K368" i="129"/>
  <c r="Q368" i="129"/>
  <c r="F368" i="129"/>
  <c r="R368" i="129"/>
  <c r="M368" i="129"/>
  <c r="P472" i="129"/>
  <c r="U472" i="129"/>
  <c r="R472" i="129"/>
  <c r="G472" i="129"/>
  <c r="T472" i="129"/>
  <c r="S472" i="129"/>
  <c r="I472" i="129"/>
  <c r="H472" i="129"/>
  <c r="F472" i="129"/>
  <c r="Q472" i="129"/>
  <c r="O472" i="129"/>
  <c r="M472" i="129"/>
  <c r="J472" i="129"/>
  <c r="L472" i="129"/>
  <c r="K472" i="129"/>
  <c r="J169" i="129"/>
  <c r="I169" i="129"/>
  <c r="Q169" i="129"/>
  <c r="F169" i="129"/>
  <c r="S169" i="129" s="1"/>
  <c r="G169" i="129"/>
  <c r="L169" i="129"/>
  <c r="K169" i="129" s="1"/>
  <c r="H169" i="129"/>
  <c r="O169" i="129"/>
  <c r="M169" i="129"/>
  <c r="U169" i="129"/>
  <c r="U383" i="129"/>
  <c r="R383" i="129"/>
  <c r="K383" i="129"/>
  <c r="J383" i="129"/>
  <c r="H383" i="129"/>
  <c r="F383" i="129"/>
  <c r="T383" i="129"/>
  <c r="G383" i="129"/>
  <c r="L383" i="129"/>
  <c r="Q383" i="129"/>
  <c r="M383" i="129"/>
  <c r="I383" i="129"/>
  <c r="P383" i="129"/>
  <c r="O383" i="129"/>
  <c r="S383" i="129"/>
  <c r="I154" i="139"/>
  <c r="Q154" i="139"/>
  <c r="J154" i="139"/>
  <c r="F154" i="139"/>
  <c r="S154" i="139" s="1"/>
  <c r="G154" i="139"/>
  <c r="H154" i="139"/>
  <c r="L154" i="139"/>
  <c r="K154" i="139" s="1"/>
  <c r="O154" i="139"/>
  <c r="M154" i="139"/>
  <c r="U154" i="139"/>
  <c r="J178" i="139"/>
  <c r="Q178" i="139"/>
  <c r="I178" i="139"/>
  <c r="F178" i="139"/>
  <c r="S178" i="139" s="1"/>
  <c r="G178" i="139"/>
  <c r="L178" i="139"/>
  <c r="K178" i="139" s="1"/>
  <c r="H178" i="139"/>
  <c r="M178" i="139"/>
  <c r="O178" i="139"/>
  <c r="U178" i="139"/>
  <c r="I276" i="139"/>
  <c r="P276" i="139"/>
  <c r="Q276" i="139"/>
  <c r="T276" i="139"/>
  <c r="H276" i="139"/>
  <c r="O276" i="139"/>
  <c r="G276" i="139"/>
  <c r="U276" i="139"/>
  <c r="S276" i="139"/>
  <c r="M276" i="139"/>
  <c r="F276" i="139"/>
  <c r="J276" i="139"/>
  <c r="K276" i="139"/>
  <c r="L276" i="139"/>
  <c r="R276" i="139"/>
  <c r="L379" i="139"/>
  <c r="P379" i="139"/>
  <c r="O379" i="139"/>
  <c r="I379" i="139"/>
  <c r="T379" i="139"/>
  <c r="M379" i="139"/>
  <c r="G379" i="139"/>
  <c r="U379" i="139"/>
  <c r="S379" i="139"/>
  <c r="R379" i="139"/>
  <c r="K379" i="139"/>
  <c r="H379" i="139"/>
  <c r="Q379" i="139"/>
  <c r="F379" i="139"/>
  <c r="J379" i="139"/>
  <c r="K324" i="139"/>
  <c r="O324" i="139"/>
  <c r="U324" i="139"/>
  <c r="F324" i="139"/>
  <c r="G324" i="139"/>
  <c r="H324" i="139"/>
  <c r="S324" i="139"/>
  <c r="T324" i="139"/>
  <c r="J324" i="139"/>
  <c r="I324" i="139"/>
  <c r="Q324" i="139"/>
  <c r="M324" i="139"/>
  <c r="R324" i="139"/>
  <c r="L324" i="139"/>
  <c r="P324" i="139"/>
  <c r="G342" i="139"/>
  <c r="S342" i="139"/>
  <c r="R342" i="139"/>
  <c r="K342" i="139"/>
  <c r="H342" i="139"/>
  <c r="J342" i="139"/>
  <c r="I342" i="139"/>
  <c r="F342" i="139"/>
  <c r="O342" i="139"/>
  <c r="P342" i="139"/>
  <c r="M342" i="139"/>
  <c r="L342" i="139"/>
  <c r="Q342" i="139"/>
  <c r="U342" i="139"/>
  <c r="T342" i="139"/>
  <c r="F396" i="139"/>
  <c r="J396" i="139"/>
  <c r="L396" i="139"/>
  <c r="Q396" i="139"/>
  <c r="H396" i="139"/>
  <c r="M396" i="139"/>
  <c r="S396" i="139"/>
  <c r="I396" i="139"/>
  <c r="O396" i="139"/>
  <c r="P396" i="139"/>
  <c r="G396" i="139"/>
  <c r="K396" i="139"/>
  <c r="T396" i="139"/>
  <c r="R396" i="139"/>
  <c r="U396" i="139"/>
  <c r="J83" i="139"/>
  <c r="Q83" i="139"/>
  <c r="G83" i="139"/>
  <c r="I83" i="139"/>
  <c r="H651" i="139"/>
  <c r="I651" i="139"/>
  <c r="M651" i="139"/>
  <c r="K651" i="139"/>
  <c r="R651" i="139"/>
  <c r="P651" i="139"/>
  <c r="T651" i="139"/>
  <c r="G651" i="139"/>
  <c r="L651" i="139"/>
  <c r="J651" i="139"/>
  <c r="S651" i="139"/>
  <c r="U651" i="139"/>
  <c r="O651" i="139"/>
  <c r="F651" i="139"/>
  <c r="Q651" i="139"/>
  <c r="J175" i="139"/>
  <c r="Q175" i="139"/>
  <c r="I175" i="139"/>
  <c r="F175" i="139"/>
  <c r="S175" i="139" s="1"/>
  <c r="G175" i="139"/>
  <c r="H175" i="139"/>
  <c r="L175" i="139"/>
  <c r="K175" i="139" s="1"/>
  <c r="O175" i="139"/>
  <c r="M175" i="139"/>
  <c r="U175" i="139"/>
  <c r="U458" i="139"/>
  <c r="R458" i="139"/>
  <c r="T458" i="139"/>
  <c r="L458" i="139"/>
  <c r="S458" i="139"/>
  <c r="H458" i="139"/>
  <c r="K458" i="139"/>
  <c r="O458" i="139"/>
  <c r="I458" i="139"/>
  <c r="F458" i="139"/>
  <c r="Q458" i="139"/>
  <c r="G458" i="139"/>
  <c r="P458" i="139"/>
  <c r="J458" i="139"/>
  <c r="M458" i="139"/>
  <c r="S554" i="139"/>
  <c r="M554" i="139"/>
  <c r="O554" i="139"/>
  <c r="P554" i="139"/>
  <c r="F554" i="139"/>
  <c r="J554" i="139"/>
  <c r="T554" i="139"/>
  <c r="H554" i="139"/>
  <c r="L554" i="139"/>
  <c r="U554" i="139"/>
  <c r="I554" i="139"/>
  <c r="G554" i="139"/>
  <c r="K554" i="139"/>
  <c r="R554" i="139"/>
  <c r="Q554" i="139"/>
  <c r="J460" i="139"/>
  <c r="P460" i="139"/>
  <c r="H460" i="139"/>
  <c r="L460" i="139"/>
  <c r="K460" i="139"/>
  <c r="G460" i="139"/>
  <c r="M460" i="139"/>
  <c r="I460" i="139"/>
  <c r="Q460" i="139"/>
  <c r="R460" i="139"/>
  <c r="S460" i="139"/>
  <c r="T460" i="139"/>
  <c r="O460" i="139"/>
  <c r="F460" i="139"/>
  <c r="U460" i="139"/>
  <c r="L392" i="139"/>
  <c r="F392" i="139"/>
  <c r="I392" i="139"/>
  <c r="T392" i="139"/>
  <c r="Q392" i="139"/>
  <c r="P392" i="139"/>
  <c r="J392" i="139"/>
  <c r="G392" i="139"/>
  <c r="S392" i="139"/>
  <c r="O392" i="139"/>
  <c r="K392" i="139"/>
  <c r="U392" i="139"/>
  <c r="M392" i="139"/>
  <c r="R392" i="139"/>
  <c r="H392" i="139"/>
  <c r="K473" i="139"/>
  <c r="F473" i="139"/>
  <c r="T473" i="139"/>
  <c r="I473" i="139"/>
  <c r="O473" i="139"/>
  <c r="R473" i="139"/>
  <c r="M473" i="139"/>
  <c r="H473" i="139"/>
  <c r="U473" i="139"/>
  <c r="L473" i="139"/>
  <c r="J473" i="139"/>
  <c r="S473" i="139"/>
  <c r="P473" i="139"/>
  <c r="Q473" i="139"/>
  <c r="G473" i="139"/>
  <c r="J56" i="139"/>
  <c r="Q56" i="139"/>
  <c r="F56" i="139"/>
  <c r="S56" i="139" s="1"/>
  <c r="G56" i="139"/>
  <c r="H56" i="139" s="1"/>
  <c r="I56" i="139"/>
  <c r="T398" i="139"/>
  <c r="U398" i="139"/>
  <c r="P398" i="139"/>
  <c r="Q398" i="139"/>
  <c r="L398" i="139"/>
  <c r="J398" i="139"/>
  <c r="O398" i="139"/>
  <c r="R398" i="139"/>
  <c r="I398" i="139"/>
  <c r="G398" i="139"/>
  <c r="F398" i="139"/>
  <c r="M398" i="139"/>
  <c r="S398" i="139"/>
  <c r="K398" i="139"/>
  <c r="H398" i="139"/>
  <c r="L549" i="139"/>
  <c r="G549" i="139"/>
  <c r="H549" i="139"/>
  <c r="F549" i="139"/>
  <c r="O549" i="139"/>
  <c r="T549" i="139"/>
  <c r="J549" i="139"/>
  <c r="P549" i="139"/>
  <c r="S549" i="139"/>
  <c r="I549" i="139"/>
  <c r="Q549" i="139"/>
  <c r="R549" i="139"/>
  <c r="M549" i="139"/>
  <c r="U549" i="139"/>
  <c r="K549" i="139"/>
  <c r="J605" i="139"/>
  <c r="F605" i="139"/>
  <c r="S605" i="139"/>
  <c r="P605" i="139"/>
  <c r="L605" i="139"/>
  <c r="I605" i="139"/>
  <c r="H605" i="139"/>
  <c r="U605" i="139"/>
  <c r="O605" i="139"/>
  <c r="M605" i="139"/>
  <c r="R605" i="139"/>
  <c r="T605" i="139"/>
  <c r="G605" i="139"/>
  <c r="K605" i="139"/>
  <c r="Q605" i="139"/>
  <c r="P255" i="139"/>
  <c r="K255" i="139"/>
  <c r="G255" i="139"/>
  <c r="F255" i="139"/>
  <c r="U255" i="139"/>
  <c r="Q255" i="139"/>
  <c r="H255" i="139"/>
  <c r="I255" i="139"/>
  <c r="J255" i="139"/>
  <c r="O255" i="139"/>
  <c r="R255" i="139"/>
  <c r="M255" i="139"/>
  <c r="T255" i="139"/>
  <c r="L255" i="139"/>
  <c r="S255" i="139"/>
  <c r="G464" i="139"/>
  <c r="O464" i="139"/>
  <c r="R464" i="139"/>
  <c r="U464" i="139"/>
  <c r="Q464" i="139"/>
  <c r="S464" i="139"/>
  <c r="L464" i="139"/>
  <c r="K464" i="139"/>
  <c r="I464" i="139"/>
  <c r="M464" i="139"/>
  <c r="P464" i="139"/>
  <c r="F464" i="139"/>
  <c r="T464" i="139"/>
  <c r="H464" i="139"/>
  <c r="J464" i="139"/>
  <c r="Q243" i="139"/>
  <c r="I243" i="139"/>
  <c r="J243" i="139"/>
  <c r="F243" i="139"/>
  <c r="S243" i="139" s="1"/>
  <c r="G243" i="139"/>
  <c r="L243" i="139"/>
  <c r="K243" i="139" s="1"/>
  <c r="H243" i="139"/>
  <c r="M243" i="139"/>
  <c r="O243" i="139"/>
  <c r="U243" i="139"/>
  <c r="R495" i="139"/>
  <c r="Q495" i="139"/>
  <c r="G495" i="139"/>
  <c r="T495" i="139"/>
  <c r="M495" i="139"/>
  <c r="H495" i="139"/>
  <c r="L495" i="139"/>
  <c r="I495" i="139"/>
  <c r="O495" i="139"/>
  <c r="U495" i="139"/>
  <c r="F495" i="139"/>
  <c r="S495" i="139"/>
  <c r="J495" i="139"/>
  <c r="P495" i="139"/>
  <c r="K495" i="139"/>
  <c r="I126" i="139"/>
  <c r="J126" i="139"/>
  <c r="Q126" i="139"/>
  <c r="F126" i="139"/>
  <c r="S126" i="139" s="1"/>
  <c r="G126" i="139"/>
  <c r="H126" i="139"/>
  <c r="L126" i="139"/>
  <c r="K126" i="139"/>
  <c r="M126" i="139"/>
  <c r="O126" i="139"/>
  <c r="R126" i="139"/>
  <c r="U126" i="139"/>
  <c r="M539" i="139"/>
  <c r="O539" i="139"/>
  <c r="H539" i="139"/>
  <c r="Q539" i="139"/>
  <c r="T539" i="139"/>
  <c r="S539" i="139"/>
  <c r="F539" i="139"/>
  <c r="L539" i="139"/>
  <c r="K539" i="139"/>
  <c r="U539" i="139"/>
  <c r="G539" i="139"/>
  <c r="J539" i="139"/>
  <c r="I539" i="139"/>
  <c r="R539" i="139"/>
  <c r="P539" i="139"/>
  <c r="P634" i="139"/>
  <c r="G634" i="139"/>
  <c r="L634" i="139"/>
  <c r="M634" i="139"/>
  <c r="S634" i="139"/>
  <c r="I634" i="139"/>
  <c r="H634" i="139"/>
  <c r="U634" i="139"/>
  <c r="R634" i="139"/>
  <c r="T634" i="139"/>
  <c r="O634" i="139"/>
  <c r="J634" i="139"/>
  <c r="K634" i="139"/>
  <c r="Q634" i="139"/>
  <c r="F634" i="139"/>
  <c r="S370" i="139"/>
  <c r="O370" i="139"/>
  <c r="R370" i="139"/>
  <c r="U370" i="139"/>
  <c r="L370" i="139"/>
  <c r="Q370" i="139"/>
  <c r="K370" i="139"/>
  <c r="P370" i="139"/>
  <c r="I370" i="139"/>
  <c r="H370" i="139"/>
  <c r="G370" i="139"/>
  <c r="M370" i="139"/>
  <c r="J370" i="139"/>
  <c r="T370" i="139"/>
  <c r="F370" i="139"/>
  <c r="P413" i="139"/>
  <c r="K413" i="139"/>
  <c r="I413" i="139"/>
  <c r="O413" i="139"/>
  <c r="H413" i="139"/>
  <c r="Q413" i="139"/>
  <c r="S413" i="139"/>
  <c r="U413" i="139"/>
  <c r="F413" i="139"/>
  <c r="G413" i="139"/>
  <c r="J413" i="139"/>
  <c r="M413" i="139"/>
  <c r="L413" i="139"/>
  <c r="R413" i="139"/>
  <c r="T413" i="139"/>
  <c r="J171" i="139"/>
  <c r="I171" i="139"/>
  <c r="Q171" i="139"/>
  <c r="F171" i="139"/>
  <c r="S171" i="139" s="1"/>
  <c r="G171" i="139"/>
  <c r="H171" i="139"/>
  <c r="L171" i="139"/>
  <c r="K171" i="139" s="1"/>
  <c r="M171" i="139"/>
  <c r="O171" i="139"/>
  <c r="U171" i="139"/>
  <c r="S315" i="139"/>
  <c r="H315" i="139"/>
  <c r="F315" i="139"/>
  <c r="L315" i="139"/>
  <c r="I315" i="139"/>
  <c r="M315" i="139"/>
  <c r="R315" i="139"/>
  <c r="O315" i="139"/>
  <c r="U315" i="139"/>
  <c r="T315" i="139"/>
  <c r="K315" i="139"/>
  <c r="Q315" i="139"/>
  <c r="J315" i="139"/>
  <c r="G315" i="139"/>
  <c r="P315" i="139"/>
  <c r="O258" i="139"/>
  <c r="H258" i="139"/>
  <c r="M258" i="139"/>
  <c r="F258" i="139"/>
  <c r="S258" i="139"/>
  <c r="Q258" i="139"/>
  <c r="U258" i="139"/>
  <c r="I258" i="139"/>
  <c r="T258" i="139"/>
  <c r="K258" i="139"/>
  <c r="P258" i="139"/>
  <c r="L258" i="139"/>
  <c r="R258" i="139"/>
  <c r="G258" i="139"/>
  <c r="J258" i="139"/>
  <c r="U402" i="139"/>
  <c r="R402" i="139"/>
  <c r="P402" i="139"/>
  <c r="K402" i="139"/>
  <c r="O402" i="139"/>
  <c r="J402" i="139"/>
  <c r="G402" i="139"/>
  <c r="M402" i="139"/>
  <c r="H402" i="139"/>
  <c r="L402" i="139"/>
  <c r="F402" i="139"/>
  <c r="S402" i="139"/>
  <c r="Q402" i="139"/>
  <c r="T402" i="139"/>
  <c r="I402" i="139"/>
  <c r="I662" i="139"/>
  <c r="Q662" i="139"/>
  <c r="G662" i="139"/>
  <c r="M662" i="139"/>
  <c r="L662" i="139"/>
  <c r="U662" i="139"/>
  <c r="F662" i="139"/>
  <c r="H662" i="139"/>
  <c r="T662" i="139"/>
  <c r="S662" i="139"/>
  <c r="K662" i="139"/>
  <c r="P662" i="139"/>
  <c r="R662" i="139"/>
  <c r="J662" i="139"/>
  <c r="O662" i="139"/>
  <c r="O332" i="139"/>
  <c r="U332" i="139"/>
  <c r="J332" i="139"/>
  <c r="T332" i="139"/>
  <c r="L332" i="139"/>
  <c r="I332" i="139"/>
  <c r="Q332" i="139"/>
  <c r="G332" i="139"/>
  <c r="R332" i="139"/>
  <c r="S332" i="139"/>
  <c r="K332" i="139"/>
  <c r="H332" i="139"/>
  <c r="F332" i="139"/>
  <c r="P332" i="139"/>
  <c r="M332" i="139"/>
  <c r="I270" i="139"/>
  <c r="P270" i="139"/>
  <c r="T270" i="139"/>
  <c r="G270" i="139"/>
  <c r="H270" i="139"/>
  <c r="L270" i="139"/>
  <c r="O270" i="139"/>
  <c r="K270" i="139"/>
  <c r="M270" i="139"/>
  <c r="U270" i="139"/>
  <c r="Q270" i="139"/>
  <c r="R270" i="139"/>
  <c r="J270" i="139"/>
  <c r="F270" i="139"/>
  <c r="S270" i="139"/>
  <c r="S581" i="139"/>
  <c r="J581" i="139"/>
  <c r="Q581" i="139"/>
  <c r="H581" i="139"/>
  <c r="T581" i="139"/>
  <c r="U581" i="139"/>
  <c r="P581" i="139"/>
  <c r="K581" i="139"/>
  <c r="L581" i="139"/>
  <c r="R581" i="139"/>
  <c r="O581" i="139"/>
  <c r="I581" i="139"/>
  <c r="G581" i="139"/>
  <c r="M581" i="139"/>
  <c r="F581" i="139"/>
  <c r="M278" i="139"/>
  <c r="G278" i="139"/>
  <c r="F278" i="139"/>
  <c r="I278" i="139"/>
  <c r="T278" i="139"/>
  <c r="P278" i="139"/>
  <c r="J278" i="139"/>
  <c r="R278" i="139"/>
  <c r="K278" i="139"/>
  <c r="S278" i="139"/>
  <c r="U278" i="139"/>
  <c r="H278" i="139"/>
  <c r="Q278" i="139"/>
  <c r="O278" i="139"/>
  <c r="L278" i="139"/>
  <c r="S548" i="139"/>
  <c r="K548" i="139"/>
  <c r="R548" i="139"/>
  <c r="J548" i="139"/>
  <c r="F548" i="139"/>
  <c r="T548" i="139"/>
  <c r="L548" i="139"/>
  <c r="M548" i="139"/>
  <c r="Q548" i="139"/>
  <c r="I548" i="139"/>
  <c r="H548" i="139"/>
  <c r="U548" i="139"/>
  <c r="P548" i="139"/>
  <c r="O548" i="139"/>
  <c r="G548" i="139"/>
  <c r="H537" i="139"/>
  <c r="Q537" i="139"/>
  <c r="F537" i="139"/>
  <c r="J537" i="139"/>
  <c r="O537" i="139"/>
  <c r="S537" i="139"/>
  <c r="M537" i="139"/>
  <c r="G537" i="139"/>
  <c r="L537" i="139"/>
  <c r="R537" i="139"/>
  <c r="K537" i="139"/>
  <c r="P537" i="139"/>
  <c r="I537" i="139"/>
  <c r="U537" i="139"/>
  <c r="T537" i="139"/>
  <c r="I246" i="139"/>
  <c r="Q246" i="139"/>
  <c r="J246" i="139"/>
  <c r="F246" i="139"/>
  <c r="S246" i="139" s="1"/>
  <c r="G246" i="139"/>
  <c r="H246" i="139"/>
  <c r="L246" i="139"/>
  <c r="K246" i="139" s="1"/>
  <c r="M246" i="139"/>
  <c r="O246" i="139"/>
  <c r="U246" i="139"/>
  <c r="J84" i="139"/>
  <c r="Q84" i="139"/>
  <c r="F84" i="139"/>
  <c r="S84" i="139" s="1"/>
  <c r="G84" i="139"/>
  <c r="F85" i="139" s="1"/>
  <c r="S85" i="139" s="1"/>
  <c r="I84" i="139"/>
  <c r="I471" i="139"/>
  <c r="P471" i="139"/>
  <c r="K471" i="139"/>
  <c r="G471" i="139"/>
  <c r="R471" i="139"/>
  <c r="S471" i="139"/>
  <c r="H471" i="139"/>
  <c r="U471" i="139"/>
  <c r="M471" i="139"/>
  <c r="T471" i="139"/>
  <c r="J471" i="139"/>
  <c r="L471" i="139"/>
  <c r="Q471" i="139"/>
  <c r="O471" i="139"/>
  <c r="F471" i="139"/>
  <c r="I518" i="139"/>
  <c r="L518" i="139"/>
  <c r="K518" i="139"/>
  <c r="S518" i="139"/>
  <c r="H518" i="139"/>
  <c r="J518" i="139"/>
  <c r="F518" i="139"/>
  <c r="O518" i="139"/>
  <c r="Q518" i="139"/>
  <c r="G518" i="139"/>
  <c r="P518" i="139"/>
  <c r="T518" i="139"/>
  <c r="M518" i="139"/>
  <c r="R518" i="139"/>
  <c r="U518" i="139"/>
  <c r="J13" i="139"/>
  <c r="G13" i="139"/>
  <c r="F14" i="139" s="1"/>
  <c r="Q13" i="139"/>
  <c r="I13" i="139"/>
  <c r="J213" i="139"/>
  <c r="Q213" i="139"/>
  <c r="I213" i="139"/>
  <c r="F213" i="139"/>
  <c r="S213" i="139" s="1"/>
  <c r="G213" i="139"/>
  <c r="L213" i="139"/>
  <c r="K213" i="139" s="1"/>
  <c r="H213" i="139"/>
  <c r="M213" i="139"/>
  <c r="O213" i="139"/>
  <c r="U213" i="139"/>
  <c r="J109" i="139"/>
  <c r="Q109" i="139"/>
  <c r="G109" i="139"/>
  <c r="F110" i="139" s="1"/>
  <c r="S110" i="139" s="1"/>
  <c r="I109" i="139"/>
  <c r="I165" i="139"/>
  <c r="J165" i="139"/>
  <c r="Q165" i="139"/>
  <c r="F165" i="139"/>
  <c r="S165" i="139" s="1"/>
  <c r="G165" i="139"/>
  <c r="H165" i="139"/>
  <c r="L165" i="139"/>
  <c r="K165" i="139" s="1"/>
  <c r="O165" i="139"/>
  <c r="M165" i="139"/>
  <c r="AS165" i="139" s="1"/>
  <c r="N165" i="139" s="1"/>
  <c r="P165" i="139" s="1"/>
  <c r="T165" i="139" s="1"/>
  <c r="R165" i="139" s="1"/>
  <c r="U165" i="139"/>
  <c r="I527" i="139"/>
  <c r="O527" i="139"/>
  <c r="M527" i="139"/>
  <c r="K527" i="139"/>
  <c r="P527" i="139"/>
  <c r="S527" i="139"/>
  <c r="L527" i="139"/>
  <c r="U527" i="139"/>
  <c r="H527" i="139"/>
  <c r="G527" i="139"/>
  <c r="Q527" i="139"/>
  <c r="R527" i="139"/>
  <c r="F527" i="139"/>
  <c r="T527" i="139"/>
  <c r="J527" i="139"/>
  <c r="L572" i="139"/>
  <c r="S572" i="139"/>
  <c r="J572" i="139"/>
  <c r="T572" i="139"/>
  <c r="G572" i="139"/>
  <c r="R572" i="139"/>
  <c r="I572" i="139"/>
  <c r="M572" i="139"/>
  <c r="K572" i="139"/>
  <c r="F572" i="139"/>
  <c r="P572" i="139"/>
  <c r="U572" i="139"/>
  <c r="O572" i="139"/>
  <c r="Q572" i="139"/>
  <c r="H572" i="139"/>
  <c r="K468" i="139"/>
  <c r="P468" i="139"/>
  <c r="M468" i="139"/>
  <c r="J468" i="139"/>
  <c r="H468" i="139"/>
  <c r="L468" i="139"/>
  <c r="U468" i="139"/>
  <c r="G468" i="139"/>
  <c r="R468" i="139"/>
  <c r="I468" i="139"/>
  <c r="T468" i="139"/>
  <c r="Q468" i="139"/>
  <c r="S468" i="139"/>
  <c r="F468" i="139"/>
  <c r="O468" i="139"/>
  <c r="L503" i="139"/>
  <c r="S503" i="139"/>
  <c r="U503" i="139"/>
  <c r="T503" i="139"/>
  <c r="Q503" i="139"/>
  <c r="G503" i="139"/>
  <c r="R503" i="139"/>
  <c r="P503" i="139"/>
  <c r="M503" i="139"/>
  <c r="K503" i="139"/>
  <c r="H503" i="139"/>
  <c r="I503" i="139"/>
  <c r="J503" i="139"/>
  <c r="O503" i="139"/>
  <c r="F503" i="139"/>
  <c r="I138" i="139"/>
  <c r="Q138" i="139"/>
  <c r="J138" i="139"/>
  <c r="F138" i="139"/>
  <c r="S138" i="139" s="1"/>
  <c r="G138" i="139"/>
  <c r="H138" i="139"/>
  <c r="L138" i="139"/>
  <c r="K138" i="139" s="1"/>
  <c r="O138" i="139"/>
  <c r="M138" i="139"/>
  <c r="U138" i="139"/>
  <c r="S509" i="139"/>
  <c r="R509" i="139"/>
  <c r="F509" i="139"/>
  <c r="Q509" i="139"/>
  <c r="L509" i="139"/>
  <c r="J509" i="139"/>
  <c r="U509" i="139"/>
  <c r="G509" i="139"/>
  <c r="P509" i="139"/>
  <c r="H509" i="139"/>
  <c r="M509" i="139"/>
  <c r="I509" i="139"/>
  <c r="T509" i="139"/>
  <c r="O509" i="139"/>
  <c r="K509" i="139"/>
  <c r="J236" i="139"/>
  <c r="Q236" i="139"/>
  <c r="I236" i="139"/>
  <c r="F236" i="139"/>
  <c r="S236" i="139" s="1"/>
  <c r="G236" i="139"/>
  <c r="L236" i="139"/>
  <c r="K236" i="139" s="1"/>
  <c r="H236" i="139"/>
  <c r="O236" i="139"/>
  <c r="M236" i="139"/>
  <c r="AU236" i="139" s="1"/>
  <c r="R236" i="139"/>
  <c r="U236" i="139"/>
  <c r="G492" i="139"/>
  <c r="S492" i="139"/>
  <c r="R492" i="139"/>
  <c r="O492" i="139"/>
  <c r="J492" i="139"/>
  <c r="P492" i="139"/>
  <c r="H492" i="139"/>
  <c r="L492" i="139"/>
  <c r="K492" i="139"/>
  <c r="M492" i="139"/>
  <c r="U492" i="139"/>
  <c r="T492" i="139"/>
  <c r="F492" i="139"/>
  <c r="I492" i="139"/>
  <c r="Q492" i="139"/>
  <c r="J68" i="139"/>
  <c r="Q68" i="139"/>
  <c r="G68" i="139"/>
  <c r="I68" i="139"/>
  <c r="S574" i="139"/>
  <c r="M574" i="139"/>
  <c r="U574" i="139"/>
  <c r="L574" i="139"/>
  <c r="T574" i="139"/>
  <c r="H574" i="139"/>
  <c r="R574" i="139"/>
  <c r="Q574" i="139"/>
  <c r="O574" i="139"/>
  <c r="J574" i="139"/>
  <c r="G574" i="139"/>
  <c r="I574" i="139"/>
  <c r="P574" i="139"/>
  <c r="K574" i="139"/>
  <c r="F574" i="139"/>
  <c r="Q193" i="139"/>
  <c r="I193" i="139"/>
  <c r="J193" i="139"/>
  <c r="F193" i="139"/>
  <c r="S193" i="139" s="1"/>
  <c r="G193" i="139"/>
  <c r="L193" i="139"/>
  <c r="K193" i="139" s="1"/>
  <c r="H193" i="139"/>
  <c r="O193" i="139"/>
  <c r="M193" i="139"/>
  <c r="U193" i="139"/>
  <c r="R337" i="128"/>
  <c r="Q337" i="128"/>
  <c r="F337" i="128"/>
  <c r="M337" i="128"/>
  <c r="T337" i="128"/>
  <c r="I337" i="128"/>
  <c r="O337" i="128"/>
  <c r="L337" i="128"/>
  <c r="H337" i="128"/>
  <c r="J337" i="128"/>
  <c r="S337" i="128"/>
  <c r="G337" i="128"/>
  <c r="K337" i="128"/>
  <c r="U337" i="128"/>
  <c r="P337" i="128"/>
  <c r="J529" i="128"/>
  <c r="S529" i="128"/>
  <c r="F529" i="128"/>
  <c r="P529" i="128"/>
  <c r="G529" i="128"/>
  <c r="I529" i="128"/>
  <c r="O529" i="128"/>
  <c r="L529" i="128"/>
  <c r="M529" i="128"/>
  <c r="R529" i="128"/>
  <c r="Q529" i="128"/>
  <c r="U529" i="128"/>
  <c r="H529" i="128"/>
  <c r="T529" i="128"/>
  <c r="K529" i="128"/>
  <c r="P487" i="128"/>
  <c r="M487" i="128"/>
  <c r="U487" i="128"/>
  <c r="K487" i="128"/>
  <c r="T487" i="128"/>
  <c r="I487" i="128"/>
  <c r="R487" i="128"/>
  <c r="L487" i="128"/>
  <c r="Q487" i="128"/>
  <c r="J487" i="128"/>
  <c r="O487" i="128"/>
  <c r="F487" i="128"/>
  <c r="H487" i="128"/>
  <c r="G487" i="128"/>
  <c r="S487" i="128"/>
  <c r="I430" i="128"/>
  <c r="Q430" i="128"/>
  <c r="M430" i="128"/>
  <c r="F430" i="128"/>
  <c r="G430" i="128"/>
  <c r="O430" i="128"/>
  <c r="L430" i="128"/>
  <c r="K430" i="128"/>
  <c r="S430" i="128"/>
  <c r="J430" i="128"/>
  <c r="P430" i="128"/>
  <c r="R430" i="128"/>
  <c r="U430" i="128"/>
  <c r="T430" i="128"/>
  <c r="H430" i="128"/>
  <c r="F94" i="128"/>
  <c r="S94" i="128" s="1"/>
  <c r="I94" i="128"/>
  <c r="J94" i="128"/>
  <c r="Q94" i="128"/>
  <c r="G94" i="128"/>
  <c r="H94" i="128" s="1"/>
  <c r="G102" i="128"/>
  <c r="F103" i="128" s="1"/>
  <c r="S103" i="128" s="1"/>
  <c r="I102" i="128"/>
  <c r="J102" i="128"/>
  <c r="Q102" i="128"/>
  <c r="F102" i="128"/>
  <c r="S102" i="128" s="1"/>
  <c r="Q591" i="128"/>
  <c r="K591" i="128"/>
  <c r="F591" i="128"/>
  <c r="J591" i="128"/>
  <c r="T591" i="128"/>
  <c r="H591" i="128"/>
  <c r="R591" i="128"/>
  <c r="S591" i="128"/>
  <c r="P591" i="128"/>
  <c r="O591" i="128"/>
  <c r="U591" i="128"/>
  <c r="L591" i="128"/>
  <c r="M591" i="128"/>
  <c r="I591" i="128"/>
  <c r="G591" i="128"/>
  <c r="O386" i="128"/>
  <c r="K386" i="128"/>
  <c r="U386" i="128"/>
  <c r="J386" i="128"/>
  <c r="T386" i="128"/>
  <c r="G386" i="128"/>
  <c r="R386" i="128"/>
  <c r="M386" i="128"/>
  <c r="P386" i="128"/>
  <c r="H386" i="128"/>
  <c r="S386" i="128"/>
  <c r="I386" i="128"/>
  <c r="Q386" i="128"/>
  <c r="F386" i="128"/>
  <c r="L386" i="128"/>
  <c r="J209" i="128"/>
  <c r="Q209" i="128"/>
  <c r="F209" i="128"/>
  <c r="S209" i="128" s="1"/>
  <c r="G209" i="128"/>
  <c r="H209" i="128"/>
  <c r="L209" i="128"/>
  <c r="K209" i="128" s="1"/>
  <c r="M209" i="128"/>
  <c r="O209" i="128"/>
  <c r="I209" i="128"/>
  <c r="R209" i="128"/>
  <c r="U209" i="128"/>
  <c r="M294" i="128"/>
  <c r="U294" i="128"/>
  <c r="G294" i="128"/>
  <c r="O294" i="128"/>
  <c r="I294" i="128"/>
  <c r="J294" i="128"/>
  <c r="H294" i="128"/>
  <c r="L294" i="128"/>
  <c r="K294" i="128"/>
  <c r="Q294" i="128"/>
  <c r="R294" i="128"/>
  <c r="S294" i="128"/>
  <c r="P294" i="128"/>
  <c r="T294" i="128"/>
  <c r="F294" i="128"/>
  <c r="I428" i="128"/>
  <c r="G428" i="128"/>
  <c r="T428" i="128"/>
  <c r="M428" i="128"/>
  <c r="F428" i="128"/>
  <c r="U428" i="128"/>
  <c r="K428" i="128"/>
  <c r="R428" i="128"/>
  <c r="J428" i="128"/>
  <c r="O428" i="128"/>
  <c r="P428" i="128"/>
  <c r="Q428" i="128"/>
  <c r="H428" i="128"/>
  <c r="S428" i="128"/>
  <c r="L428" i="128"/>
  <c r="T555" i="140"/>
  <c r="R555" i="140"/>
  <c r="Q555" i="140"/>
  <c r="S555" i="140"/>
  <c r="J555" i="140"/>
  <c r="I555" i="140"/>
  <c r="U555" i="140"/>
  <c r="G555" i="140"/>
  <c r="H555" i="140"/>
  <c r="P555" i="140"/>
  <c r="L555" i="140"/>
  <c r="F555" i="140"/>
  <c r="M555" i="140"/>
  <c r="O555" i="140"/>
  <c r="K555" i="140"/>
  <c r="I208" i="140"/>
  <c r="Q208" i="140"/>
  <c r="J208" i="140"/>
  <c r="F208" i="140"/>
  <c r="S208" i="140" s="1"/>
  <c r="G208" i="140"/>
  <c r="L208" i="140"/>
  <c r="K208" i="140" s="1"/>
  <c r="H208" i="140"/>
  <c r="M208" i="140"/>
  <c r="O208" i="140"/>
  <c r="U208" i="140"/>
  <c r="M268" i="140"/>
  <c r="Q268" i="140"/>
  <c r="L268" i="140"/>
  <c r="G268" i="140"/>
  <c r="H268" i="140"/>
  <c r="U268" i="140"/>
  <c r="J268" i="140"/>
  <c r="R268" i="140"/>
  <c r="P268" i="140"/>
  <c r="S268" i="140"/>
  <c r="F268" i="140"/>
  <c r="K268" i="140"/>
  <c r="I268" i="140"/>
  <c r="O268" i="140"/>
  <c r="T268" i="140"/>
  <c r="S469" i="140"/>
  <c r="H469" i="140"/>
  <c r="M469" i="140"/>
  <c r="P469" i="140"/>
  <c r="K469" i="140"/>
  <c r="I469" i="140"/>
  <c r="L469" i="140"/>
  <c r="T469" i="140"/>
  <c r="Q469" i="140"/>
  <c r="R469" i="140"/>
  <c r="U469" i="140"/>
  <c r="O469" i="140"/>
  <c r="J469" i="140"/>
  <c r="G469" i="140"/>
  <c r="F469" i="140"/>
  <c r="P315" i="140"/>
  <c r="U315" i="140"/>
  <c r="G315" i="140"/>
  <c r="O315" i="140"/>
  <c r="F315" i="140"/>
  <c r="H315" i="140"/>
  <c r="J315" i="140"/>
  <c r="M315" i="140"/>
  <c r="K315" i="140"/>
  <c r="L315" i="140"/>
  <c r="Q315" i="140"/>
  <c r="R315" i="140"/>
  <c r="T315" i="140"/>
  <c r="S315" i="140"/>
  <c r="I315" i="140"/>
  <c r="I222" i="140"/>
  <c r="J222" i="140"/>
  <c r="Q222" i="140"/>
  <c r="F222" i="140"/>
  <c r="S222" i="140" s="1"/>
  <c r="G222" i="140"/>
  <c r="H222" i="140"/>
  <c r="L222" i="140"/>
  <c r="K222" i="140" s="1"/>
  <c r="M222" i="140"/>
  <c r="O222" i="140"/>
  <c r="U222" i="140"/>
  <c r="J47" i="140"/>
  <c r="Q47" i="140"/>
  <c r="F47" i="140"/>
  <c r="S47" i="140" s="1"/>
  <c r="G47" i="140"/>
  <c r="H47" i="140"/>
  <c r="L47" i="140"/>
  <c r="K47" i="140" s="1"/>
  <c r="O47" i="140"/>
  <c r="I47" i="140"/>
  <c r="M47" i="140" s="1"/>
  <c r="R47" i="140"/>
  <c r="U47" i="140"/>
  <c r="J60" i="140"/>
  <c r="Q60" i="140"/>
  <c r="F60" i="140"/>
  <c r="S60" i="140" s="1"/>
  <c r="G60" i="140"/>
  <c r="L60" i="140"/>
  <c r="K60" i="140" s="1"/>
  <c r="H60" i="140"/>
  <c r="O60" i="140"/>
  <c r="I60" i="140"/>
  <c r="M60" i="140" s="1"/>
  <c r="AS60" i="140" s="1"/>
  <c r="U60" i="140"/>
  <c r="U362" i="140"/>
  <c r="I362" i="140"/>
  <c r="R362" i="140"/>
  <c r="L362" i="140"/>
  <c r="O362" i="140"/>
  <c r="S362" i="140"/>
  <c r="P362" i="140"/>
  <c r="T362" i="140"/>
  <c r="J362" i="140"/>
  <c r="H362" i="140"/>
  <c r="G362" i="140"/>
  <c r="K362" i="140"/>
  <c r="M362" i="140"/>
  <c r="F362" i="140"/>
  <c r="Q362" i="140"/>
  <c r="J114" i="140"/>
  <c r="Q114" i="140"/>
  <c r="F114" i="140"/>
  <c r="S114" i="140" s="1"/>
  <c r="G114" i="140"/>
  <c r="L114" i="140"/>
  <c r="K114" i="140" s="1"/>
  <c r="H114" i="140"/>
  <c r="O114" i="140"/>
  <c r="I114" i="140"/>
  <c r="M114" i="140" s="1"/>
  <c r="T114" i="140"/>
  <c r="U114" i="140"/>
  <c r="R114" i="140"/>
  <c r="H498" i="140"/>
  <c r="U498" i="140"/>
  <c r="S498" i="140"/>
  <c r="T498" i="140"/>
  <c r="K498" i="140"/>
  <c r="Q498" i="140"/>
  <c r="O498" i="140"/>
  <c r="J498" i="140"/>
  <c r="R498" i="140"/>
  <c r="L498" i="140"/>
  <c r="M498" i="140"/>
  <c r="F498" i="140"/>
  <c r="G498" i="140"/>
  <c r="P498" i="140"/>
  <c r="I498" i="140"/>
  <c r="F265" i="129"/>
  <c r="G265" i="129"/>
  <c r="H265" i="129"/>
  <c r="Q265" i="129"/>
  <c r="J265" i="129"/>
  <c r="I265" i="129"/>
  <c r="M265" i="129"/>
  <c r="L265" i="129"/>
  <c r="O265" i="129"/>
  <c r="K265" i="129"/>
  <c r="S265" i="129"/>
  <c r="P265" i="129"/>
  <c r="R265" i="129"/>
  <c r="T265" i="129"/>
  <c r="U265" i="129"/>
  <c r="J95" i="129"/>
  <c r="Q95" i="129"/>
  <c r="F95" i="129"/>
  <c r="S95" i="129" s="1"/>
  <c r="G95" i="129"/>
  <c r="L95" i="129"/>
  <c r="K95" i="129" s="1"/>
  <c r="H95" i="129"/>
  <c r="O95" i="129"/>
  <c r="I95" i="129"/>
  <c r="M95" i="129" s="1"/>
  <c r="AU95" i="129" s="1"/>
  <c r="U95" i="129"/>
  <c r="J201" i="129"/>
  <c r="Q201" i="129"/>
  <c r="I201" i="129"/>
  <c r="F201" i="129"/>
  <c r="S201" i="129" s="1"/>
  <c r="G201" i="129"/>
  <c r="L201" i="129"/>
  <c r="K201" i="129" s="1"/>
  <c r="H201" i="129"/>
  <c r="M201" i="129"/>
  <c r="O201" i="129"/>
  <c r="U201" i="129"/>
  <c r="I449" i="129"/>
  <c r="M449" i="129"/>
  <c r="P449" i="129"/>
  <c r="H449" i="129"/>
  <c r="R449" i="129"/>
  <c r="J449" i="129"/>
  <c r="S449" i="129"/>
  <c r="T449" i="129"/>
  <c r="Q449" i="129"/>
  <c r="U449" i="129"/>
  <c r="G449" i="129"/>
  <c r="L449" i="129"/>
  <c r="K449" i="129"/>
  <c r="F449" i="129"/>
  <c r="O449" i="129"/>
  <c r="J515" i="129"/>
  <c r="H515" i="129"/>
  <c r="R515" i="129"/>
  <c r="L515" i="129"/>
  <c r="T515" i="129"/>
  <c r="M515" i="129"/>
  <c r="U515" i="129"/>
  <c r="Q515" i="129"/>
  <c r="I515" i="129"/>
  <c r="K515" i="129"/>
  <c r="S515" i="129"/>
  <c r="G515" i="129"/>
  <c r="O515" i="129"/>
  <c r="F515" i="129"/>
  <c r="P515" i="129"/>
  <c r="J128" i="129"/>
  <c r="Q128" i="129"/>
  <c r="F128" i="129"/>
  <c r="S128" i="129" s="1"/>
  <c r="G128" i="129"/>
  <c r="H128" i="129"/>
  <c r="L128" i="129"/>
  <c r="K128" i="129" s="1"/>
  <c r="O128" i="129"/>
  <c r="I128" i="129"/>
  <c r="M128" i="129" s="1"/>
  <c r="AU128" i="129" s="1"/>
  <c r="U128" i="129"/>
  <c r="P563" i="129"/>
  <c r="R563" i="129"/>
  <c r="U563" i="129"/>
  <c r="T563" i="129"/>
  <c r="J563" i="129"/>
  <c r="M563" i="129"/>
  <c r="L563" i="129"/>
  <c r="K563" i="129"/>
  <c r="Q563" i="129"/>
  <c r="F563" i="129"/>
  <c r="H563" i="129"/>
  <c r="I563" i="129"/>
  <c r="G563" i="129"/>
  <c r="O563" i="129"/>
  <c r="S563" i="129"/>
  <c r="I247" i="129"/>
  <c r="Q247" i="129"/>
  <c r="J247" i="129"/>
  <c r="F247" i="129"/>
  <c r="S247" i="129" s="1"/>
  <c r="G247" i="129"/>
  <c r="L247" i="129"/>
  <c r="K247" i="129" s="1"/>
  <c r="H247" i="129"/>
  <c r="O247" i="129"/>
  <c r="M247" i="129"/>
  <c r="U247" i="129"/>
  <c r="L520" i="129"/>
  <c r="I520" i="129"/>
  <c r="F520" i="129"/>
  <c r="Q520" i="129"/>
  <c r="H520" i="129"/>
  <c r="J520" i="129"/>
  <c r="M520" i="129"/>
  <c r="G520" i="129"/>
  <c r="S520" i="129"/>
  <c r="K520" i="129"/>
  <c r="R520" i="129"/>
  <c r="P520" i="129"/>
  <c r="T520" i="129"/>
  <c r="O520" i="129"/>
  <c r="U520" i="129"/>
  <c r="J632" i="129"/>
  <c r="L632" i="129"/>
  <c r="G632" i="129"/>
  <c r="O632" i="129"/>
  <c r="I632" i="129"/>
  <c r="S632" i="129"/>
  <c r="K632" i="129"/>
  <c r="F632" i="129"/>
  <c r="M632" i="129"/>
  <c r="P632" i="129"/>
  <c r="T632" i="129"/>
  <c r="R632" i="129"/>
  <c r="U632" i="129"/>
  <c r="Q632" i="129"/>
  <c r="H632" i="129"/>
  <c r="I197" i="129"/>
  <c r="J197" i="129"/>
  <c r="Q197" i="129"/>
  <c r="F197" i="129"/>
  <c r="S197" i="129" s="1"/>
  <c r="G197" i="129"/>
  <c r="L197" i="129"/>
  <c r="K197" i="129" s="1"/>
  <c r="H197" i="129"/>
  <c r="O197" i="129"/>
  <c r="M197" i="129"/>
  <c r="AU197" i="129" s="1"/>
  <c r="U197" i="129"/>
  <c r="R197" i="129"/>
  <c r="S377" i="139"/>
  <c r="O377" i="139"/>
  <c r="H377" i="139"/>
  <c r="R377" i="139"/>
  <c r="G377" i="139"/>
  <c r="K377" i="139"/>
  <c r="P377" i="139"/>
  <c r="M377" i="139"/>
  <c r="J377" i="139"/>
  <c r="U377" i="139"/>
  <c r="F377" i="139"/>
  <c r="I377" i="139"/>
  <c r="T377" i="139"/>
  <c r="Q377" i="139"/>
  <c r="L377" i="139"/>
  <c r="J166" i="139"/>
  <c r="I166" i="139"/>
  <c r="Q166" i="139"/>
  <c r="F166" i="139"/>
  <c r="S166" i="139" s="1"/>
  <c r="G166" i="139"/>
  <c r="H166" i="139"/>
  <c r="L166" i="139"/>
  <c r="K166" i="139" s="1"/>
  <c r="M166" i="139"/>
  <c r="O166" i="139"/>
  <c r="U166" i="139"/>
  <c r="G531" i="139"/>
  <c r="I531" i="139"/>
  <c r="H531" i="139"/>
  <c r="J531" i="139"/>
  <c r="Q531" i="139"/>
  <c r="M531" i="139"/>
  <c r="R531" i="139"/>
  <c r="U531" i="139"/>
  <c r="P531" i="139"/>
  <c r="F531" i="139"/>
  <c r="L531" i="139"/>
  <c r="T531" i="139"/>
  <c r="O531" i="139"/>
  <c r="K531" i="139"/>
  <c r="S531" i="139"/>
  <c r="I176" i="139"/>
  <c r="J176" i="139"/>
  <c r="Q176" i="139"/>
  <c r="F176" i="139"/>
  <c r="S176" i="139" s="1"/>
  <c r="G176" i="139"/>
  <c r="H176" i="139"/>
  <c r="L176" i="139"/>
  <c r="K176" i="139" s="1"/>
  <c r="O176" i="139"/>
  <c r="M176" i="139"/>
  <c r="AU176" i="139" s="1"/>
  <c r="R176" i="139"/>
  <c r="U176" i="139"/>
  <c r="T301" i="139"/>
  <c r="Q301" i="139"/>
  <c r="P301" i="139"/>
  <c r="G301" i="139"/>
  <c r="U301" i="139"/>
  <c r="I301" i="139"/>
  <c r="S301" i="139"/>
  <c r="F301" i="139"/>
  <c r="K301" i="139"/>
  <c r="O301" i="139"/>
  <c r="M301" i="139"/>
  <c r="J301" i="139"/>
  <c r="R301" i="139"/>
  <c r="H301" i="139"/>
  <c r="L301" i="139"/>
  <c r="T499" i="139"/>
  <c r="M499" i="139"/>
  <c r="S499" i="139"/>
  <c r="O499" i="139"/>
  <c r="K499" i="139"/>
  <c r="H499" i="139"/>
  <c r="R499" i="139"/>
  <c r="G499" i="139"/>
  <c r="U499" i="139"/>
  <c r="Q499" i="139"/>
  <c r="F499" i="139"/>
  <c r="I499" i="139"/>
  <c r="J499" i="139"/>
  <c r="L499" i="139"/>
  <c r="P499" i="139"/>
  <c r="S266" i="139"/>
  <c r="J266" i="139"/>
  <c r="I266" i="139"/>
  <c r="K266" i="139"/>
  <c r="O266" i="139"/>
  <c r="M266" i="139"/>
  <c r="T266" i="139"/>
  <c r="P266" i="139"/>
  <c r="F266" i="139"/>
  <c r="H266" i="139"/>
  <c r="R266" i="139"/>
  <c r="Q266" i="139"/>
  <c r="G266" i="139"/>
  <c r="L266" i="139"/>
  <c r="U266" i="139"/>
  <c r="J91" i="139"/>
  <c r="Q91" i="139"/>
  <c r="G91" i="139"/>
  <c r="F92" i="139" s="1"/>
  <c r="I91" i="139"/>
  <c r="O481" i="139"/>
  <c r="Q481" i="139"/>
  <c r="M481" i="139"/>
  <c r="G481" i="139"/>
  <c r="H481" i="139"/>
  <c r="R481" i="139"/>
  <c r="T481" i="139"/>
  <c r="I481" i="139"/>
  <c r="L481" i="139"/>
  <c r="U481" i="139"/>
  <c r="J481" i="139"/>
  <c r="S481" i="139"/>
  <c r="F481" i="139"/>
  <c r="K481" i="139"/>
  <c r="P481" i="139"/>
  <c r="G157" i="128"/>
  <c r="H157" i="128"/>
  <c r="L157" i="128"/>
  <c r="K157" i="128" s="1"/>
  <c r="M157" i="128"/>
  <c r="O157" i="128"/>
  <c r="U157" i="128"/>
  <c r="Q157" i="128"/>
  <c r="J157" i="128"/>
  <c r="I157" i="128"/>
  <c r="F157" i="128"/>
  <c r="S157" i="128" s="1"/>
  <c r="Q196" i="128"/>
  <c r="I196" i="128"/>
  <c r="F196" i="128"/>
  <c r="S196" i="128" s="1"/>
  <c r="G196" i="128"/>
  <c r="L196" i="128"/>
  <c r="K196" i="128" s="1"/>
  <c r="H196" i="128"/>
  <c r="M196" i="128"/>
  <c r="O196" i="128"/>
  <c r="U196" i="128"/>
  <c r="J196" i="128"/>
  <c r="L699" i="128"/>
  <c r="M699" i="128"/>
  <c r="P699" i="128"/>
  <c r="K699" i="128"/>
  <c r="T699" i="128"/>
  <c r="O699" i="128"/>
  <c r="S699" i="128"/>
  <c r="R699" i="128"/>
  <c r="I699" i="128"/>
  <c r="H699" i="128"/>
  <c r="G699" i="128"/>
  <c r="J699" i="128"/>
  <c r="Q699" i="128"/>
  <c r="F699" i="128"/>
  <c r="U699" i="128"/>
  <c r="R257" i="128"/>
  <c r="Q257" i="128"/>
  <c r="U257" i="128"/>
  <c r="I257" i="128"/>
  <c r="J257" i="128"/>
  <c r="F257" i="128"/>
  <c r="S257" i="128" s="1"/>
  <c r="G257" i="128"/>
  <c r="L257" i="128"/>
  <c r="K257" i="128" s="1"/>
  <c r="H257" i="128"/>
  <c r="O257" i="128"/>
  <c r="M257" i="128"/>
  <c r="P257" i="128"/>
  <c r="T257" i="128"/>
  <c r="O692" i="128"/>
  <c r="R692" i="128"/>
  <c r="K692" i="128"/>
  <c r="P692" i="128"/>
  <c r="L692" i="128"/>
  <c r="U692" i="128"/>
  <c r="I692" i="128"/>
  <c r="Q692" i="128"/>
  <c r="H692" i="128"/>
  <c r="S692" i="128"/>
  <c r="G692" i="128"/>
  <c r="J692" i="128"/>
  <c r="F692" i="128"/>
  <c r="M692" i="128"/>
  <c r="T692" i="128"/>
  <c r="H176" i="128"/>
  <c r="M176" i="128"/>
  <c r="O176" i="128"/>
  <c r="R176" i="128"/>
  <c r="U176" i="128"/>
  <c r="I176" i="128"/>
  <c r="J176" i="128"/>
  <c r="Q176" i="128"/>
  <c r="F176" i="128"/>
  <c r="S176" i="128" s="1"/>
  <c r="G176" i="128"/>
  <c r="L176" i="128"/>
  <c r="K176" i="128" s="1"/>
  <c r="O206" i="128"/>
  <c r="M206" i="128"/>
  <c r="R206" i="128"/>
  <c r="U206" i="128"/>
  <c r="Q206" i="128"/>
  <c r="J206" i="128"/>
  <c r="I206" i="128"/>
  <c r="F206" i="128"/>
  <c r="S206" i="128" s="1"/>
  <c r="G206" i="128"/>
  <c r="H206" i="128"/>
  <c r="L206" i="128"/>
  <c r="K206" i="128" s="1"/>
  <c r="H357" i="128"/>
  <c r="L357" i="128"/>
  <c r="S357" i="128"/>
  <c r="F357" i="128"/>
  <c r="G357" i="128"/>
  <c r="U357" i="128"/>
  <c r="J357" i="128"/>
  <c r="T357" i="128"/>
  <c r="Q357" i="128"/>
  <c r="P357" i="128"/>
  <c r="I357" i="128"/>
  <c r="R357" i="128"/>
  <c r="O357" i="128"/>
  <c r="K357" i="128"/>
  <c r="M357" i="128"/>
  <c r="I423" i="128"/>
  <c r="R423" i="128"/>
  <c r="S423" i="128"/>
  <c r="U423" i="128"/>
  <c r="G423" i="128"/>
  <c r="T423" i="128"/>
  <c r="J423" i="128"/>
  <c r="P423" i="128"/>
  <c r="H423" i="128"/>
  <c r="O423" i="128"/>
  <c r="F423" i="128"/>
  <c r="L423" i="128"/>
  <c r="K423" i="128"/>
  <c r="Q423" i="128"/>
  <c r="M423" i="128"/>
  <c r="T282" i="128"/>
  <c r="Q282" i="128"/>
  <c r="G282" i="128"/>
  <c r="R282" i="128"/>
  <c r="K282" i="128"/>
  <c r="U282" i="128"/>
  <c r="O282" i="128"/>
  <c r="L282" i="128"/>
  <c r="S282" i="128"/>
  <c r="J282" i="128"/>
  <c r="H282" i="128"/>
  <c r="M282" i="128"/>
  <c r="F282" i="128"/>
  <c r="P282" i="128"/>
  <c r="I282" i="128"/>
  <c r="Q539" i="128"/>
  <c r="G539" i="128"/>
  <c r="M539" i="128"/>
  <c r="F539" i="128"/>
  <c r="S539" i="128"/>
  <c r="J539" i="128"/>
  <c r="K539" i="128"/>
  <c r="O539" i="128"/>
  <c r="I539" i="128"/>
  <c r="H539" i="128"/>
  <c r="L539" i="128"/>
  <c r="U539" i="128"/>
  <c r="T539" i="128"/>
  <c r="R539" i="128"/>
  <c r="P539" i="128"/>
  <c r="K260" i="128"/>
  <c r="P260" i="128"/>
  <c r="T260" i="128"/>
  <c r="Q260" i="128"/>
  <c r="R260" i="128"/>
  <c r="I260" i="128"/>
  <c r="U260" i="128"/>
  <c r="J260" i="128"/>
  <c r="F260" i="128"/>
  <c r="S260" i="128" s="1"/>
  <c r="G260" i="128"/>
  <c r="L260" i="128"/>
  <c r="H260" i="128"/>
  <c r="O260" i="128"/>
  <c r="M260" i="128"/>
  <c r="J152" i="128"/>
  <c r="Q152" i="128"/>
  <c r="F152" i="128"/>
  <c r="S152" i="128" s="1"/>
  <c r="G152" i="128"/>
  <c r="L152" i="128"/>
  <c r="K152" i="128" s="1"/>
  <c r="H152" i="128"/>
  <c r="O152" i="128"/>
  <c r="M152" i="128"/>
  <c r="U152" i="128"/>
  <c r="R152" i="128"/>
  <c r="I152" i="128"/>
  <c r="G615" i="128"/>
  <c r="F615" i="128"/>
  <c r="O615" i="128"/>
  <c r="Q615" i="128"/>
  <c r="J615" i="128"/>
  <c r="U615" i="128"/>
  <c r="T615" i="128"/>
  <c r="K615" i="128"/>
  <c r="P615" i="128"/>
  <c r="M615" i="128"/>
  <c r="H615" i="128"/>
  <c r="L615" i="128"/>
  <c r="R615" i="128"/>
  <c r="I615" i="128"/>
  <c r="S615" i="128"/>
  <c r="H355" i="128"/>
  <c r="M355" i="128"/>
  <c r="G355" i="128"/>
  <c r="O355" i="128"/>
  <c r="J355" i="128"/>
  <c r="K355" i="128"/>
  <c r="F355" i="128"/>
  <c r="U355" i="128"/>
  <c r="Q355" i="128"/>
  <c r="R355" i="128"/>
  <c r="S355" i="128"/>
  <c r="T355" i="128"/>
  <c r="I355" i="128"/>
  <c r="P355" i="128"/>
  <c r="L355" i="128"/>
  <c r="K526" i="128"/>
  <c r="L526" i="128"/>
  <c r="S526" i="128"/>
  <c r="M526" i="128"/>
  <c r="Q526" i="128"/>
  <c r="U526" i="128"/>
  <c r="J526" i="128"/>
  <c r="P526" i="128"/>
  <c r="H526" i="128"/>
  <c r="T526" i="128"/>
  <c r="F526" i="128"/>
  <c r="R526" i="128"/>
  <c r="G526" i="128"/>
  <c r="O526" i="128"/>
  <c r="I526" i="128"/>
  <c r="Q470" i="128"/>
  <c r="R470" i="128"/>
  <c r="L470" i="128"/>
  <c r="P470" i="128"/>
  <c r="M470" i="128"/>
  <c r="T470" i="128"/>
  <c r="S470" i="128"/>
  <c r="U470" i="128"/>
  <c r="K470" i="128"/>
  <c r="O470" i="128"/>
  <c r="G470" i="128"/>
  <c r="H470" i="128"/>
  <c r="J470" i="128"/>
  <c r="F470" i="128"/>
  <c r="I470" i="128"/>
  <c r="S675" i="128"/>
  <c r="P675" i="128"/>
  <c r="M675" i="128"/>
  <c r="U675" i="128"/>
  <c r="H675" i="128"/>
  <c r="R675" i="128"/>
  <c r="J675" i="128"/>
  <c r="L675" i="128"/>
  <c r="K675" i="128"/>
  <c r="G675" i="128"/>
  <c r="O675" i="128"/>
  <c r="Q675" i="128"/>
  <c r="F675" i="128"/>
  <c r="I675" i="128"/>
  <c r="T675" i="128"/>
  <c r="H135" i="128"/>
  <c r="M135" i="128"/>
  <c r="K135" i="128"/>
  <c r="O135" i="128"/>
  <c r="U135" i="128"/>
  <c r="J135" i="128"/>
  <c r="Q135" i="128"/>
  <c r="I135" i="128"/>
  <c r="F135" i="128"/>
  <c r="S135" i="128" s="1"/>
  <c r="G135" i="128"/>
  <c r="L135" i="128"/>
  <c r="F476" i="128"/>
  <c r="M476" i="128"/>
  <c r="S476" i="128"/>
  <c r="O476" i="128"/>
  <c r="K476" i="128"/>
  <c r="G476" i="128"/>
  <c r="Q476" i="128"/>
  <c r="U476" i="128"/>
  <c r="H476" i="128"/>
  <c r="P476" i="128"/>
  <c r="I476" i="128"/>
  <c r="T476" i="128"/>
  <c r="J476" i="128"/>
  <c r="R476" i="128"/>
  <c r="L476" i="128"/>
  <c r="T484" i="128"/>
  <c r="F484" i="128"/>
  <c r="U484" i="128"/>
  <c r="P484" i="128"/>
  <c r="R484" i="128"/>
  <c r="H484" i="128"/>
  <c r="K484" i="128"/>
  <c r="L484" i="128"/>
  <c r="J484" i="128"/>
  <c r="G484" i="128"/>
  <c r="I484" i="128"/>
  <c r="M484" i="128"/>
  <c r="Q484" i="128"/>
  <c r="S484" i="128"/>
  <c r="O484" i="128"/>
  <c r="H462" i="128"/>
  <c r="T462" i="128"/>
  <c r="M462" i="128"/>
  <c r="R462" i="128"/>
  <c r="G462" i="128"/>
  <c r="J462" i="128"/>
  <c r="L462" i="128"/>
  <c r="F462" i="128"/>
  <c r="O462" i="128"/>
  <c r="S462" i="128"/>
  <c r="Q462" i="128"/>
  <c r="K462" i="128"/>
  <c r="U462" i="128"/>
  <c r="I462" i="128"/>
  <c r="P462" i="128"/>
  <c r="L280" i="128"/>
  <c r="H280" i="128"/>
  <c r="K280" i="128"/>
  <c r="I280" i="128"/>
  <c r="S280" i="128"/>
  <c r="U280" i="128"/>
  <c r="J280" i="128"/>
  <c r="T280" i="128"/>
  <c r="M280" i="128"/>
  <c r="R280" i="128"/>
  <c r="O280" i="128"/>
  <c r="P280" i="128"/>
  <c r="F280" i="128"/>
  <c r="G280" i="128"/>
  <c r="Q280" i="128"/>
  <c r="R665" i="128"/>
  <c r="F665" i="128"/>
  <c r="H665" i="128"/>
  <c r="G665" i="128"/>
  <c r="T665" i="128"/>
  <c r="Q665" i="128"/>
  <c r="J665" i="128"/>
  <c r="L665" i="128"/>
  <c r="M665" i="128"/>
  <c r="U665" i="128"/>
  <c r="O665" i="128"/>
  <c r="P665" i="128"/>
  <c r="K665" i="128"/>
  <c r="S665" i="128"/>
  <c r="I665" i="128"/>
  <c r="L448" i="128"/>
  <c r="I448" i="128"/>
  <c r="U448" i="128"/>
  <c r="P448" i="128"/>
  <c r="T448" i="128"/>
  <c r="R448" i="128"/>
  <c r="K448" i="128"/>
  <c r="M448" i="128"/>
  <c r="G448" i="128"/>
  <c r="F448" i="128"/>
  <c r="O448" i="128"/>
  <c r="J448" i="128"/>
  <c r="S448" i="128"/>
  <c r="H448" i="128"/>
  <c r="Q448" i="128"/>
  <c r="I556" i="128"/>
  <c r="J556" i="128"/>
  <c r="G556" i="128"/>
  <c r="L556" i="128"/>
  <c r="H556" i="128"/>
  <c r="O556" i="128"/>
  <c r="S556" i="128"/>
  <c r="M556" i="128"/>
  <c r="F556" i="128"/>
  <c r="U556" i="128"/>
  <c r="K556" i="128"/>
  <c r="T556" i="128"/>
  <c r="R556" i="128"/>
  <c r="Q556" i="128"/>
  <c r="P556" i="128"/>
  <c r="H246" i="128"/>
  <c r="M246" i="128"/>
  <c r="O246" i="128"/>
  <c r="U246" i="128"/>
  <c r="J246" i="128"/>
  <c r="Q246" i="128"/>
  <c r="I246" i="128"/>
  <c r="F246" i="128"/>
  <c r="S246" i="128" s="1"/>
  <c r="G246" i="128"/>
  <c r="L246" i="128"/>
  <c r="K246" i="128" s="1"/>
  <c r="P575" i="128"/>
  <c r="R575" i="128"/>
  <c r="Q575" i="128"/>
  <c r="K575" i="128"/>
  <c r="M575" i="128"/>
  <c r="G575" i="128"/>
  <c r="S575" i="128"/>
  <c r="J575" i="128"/>
  <c r="F575" i="128"/>
  <c r="H575" i="128"/>
  <c r="L575" i="128"/>
  <c r="T575" i="128"/>
  <c r="I575" i="128"/>
  <c r="U575" i="128"/>
  <c r="O575" i="128"/>
  <c r="I562" i="128"/>
  <c r="M562" i="128"/>
  <c r="F562" i="128"/>
  <c r="Q562" i="128"/>
  <c r="H562" i="128"/>
  <c r="O562" i="128"/>
  <c r="K562" i="128"/>
  <c r="P562" i="128"/>
  <c r="L562" i="128"/>
  <c r="U562" i="128"/>
  <c r="J562" i="128"/>
  <c r="R562" i="128"/>
  <c r="S562" i="128"/>
  <c r="G562" i="128"/>
  <c r="T562" i="128"/>
  <c r="G35" i="128"/>
  <c r="F36" i="128" s="1"/>
  <c r="S36" i="128" s="1"/>
  <c r="I35" i="128"/>
  <c r="J35" i="128"/>
  <c r="Q35" i="128"/>
  <c r="G128" i="128"/>
  <c r="L128" i="128"/>
  <c r="K128" i="128" s="1"/>
  <c r="H128" i="128"/>
  <c r="O128" i="128"/>
  <c r="I128" i="128"/>
  <c r="M128" i="128" s="1"/>
  <c r="U128" i="128"/>
  <c r="J128" i="128"/>
  <c r="Q128" i="128"/>
  <c r="F128" i="128"/>
  <c r="S128" i="128" s="1"/>
  <c r="H541" i="128"/>
  <c r="S541" i="128"/>
  <c r="T541" i="128"/>
  <c r="R541" i="128"/>
  <c r="O541" i="128"/>
  <c r="K541" i="128"/>
  <c r="J541" i="128"/>
  <c r="U541" i="128"/>
  <c r="G541" i="128"/>
  <c r="P541" i="128"/>
  <c r="I541" i="128"/>
  <c r="M541" i="128"/>
  <c r="L541" i="128"/>
  <c r="Q541" i="128"/>
  <c r="F541" i="128"/>
  <c r="H351" i="128"/>
  <c r="O351" i="128"/>
  <c r="G351" i="128"/>
  <c r="Q351" i="128"/>
  <c r="M351" i="128"/>
  <c r="U351" i="128"/>
  <c r="F351" i="128"/>
  <c r="T351" i="128"/>
  <c r="K351" i="128"/>
  <c r="P351" i="128"/>
  <c r="S351" i="128"/>
  <c r="R351" i="128"/>
  <c r="L351" i="128"/>
  <c r="I351" i="128"/>
  <c r="J351" i="128"/>
  <c r="F662" i="128"/>
  <c r="H662" i="128"/>
  <c r="O662" i="128"/>
  <c r="G662" i="128"/>
  <c r="M662" i="128"/>
  <c r="T662" i="128"/>
  <c r="J662" i="128"/>
  <c r="R662" i="128"/>
  <c r="Q662" i="128"/>
  <c r="K662" i="128"/>
  <c r="I662" i="128"/>
  <c r="U662" i="128"/>
  <c r="P662" i="128"/>
  <c r="L662" i="128"/>
  <c r="S662" i="128"/>
  <c r="H383" i="128"/>
  <c r="I383" i="128"/>
  <c r="Q383" i="128"/>
  <c r="O383" i="128"/>
  <c r="F383" i="128"/>
  <c r="T383" i="128"/>
  <c r="U383" i="128"/>
  <c r="P383" i="128"/>
  <c r="R383" i="128"/>
  <c r="L383" i="128"/>
  <c r="S383" i="128"/>
  <c r="G383" i="128"/>
  <c r="K383" i="128"/>
  <c r="M383" i="128"/>
  <c r="J383" i="128"/>
  <c r="I580" i="128"/>
  <c r="L580" i="128"/>
  <c r="F580" i="128"/>
  <c r="Q580" i="128"/>
  <c r="J580" i="128"/>
  <c r="S580" i="128"/>
  <c r="K580" i="128"/>
  <c r="O580" i="128"/>
  <c r="P580" i="128"/>
  <c r="G580" i="128"/>
  <c r="T580" i="128"/>
  <c r="H580" i="128"/>
  <c r="R580" i="128"/>
  <c r="U580" i="128"/>
  <c r="M580" i="128"/>
  <c r="M166" i="128"/>
  <c r="U166" i="128"/>
  <c r="Q166" i="128"/>
  <c r="J166" i="128"/>
  <c r="I166" i="128"/>
  <c r="F166" i="128"/>
  <c r="S166" i="128" s="1"/>
  <c r="H166" i="128"/>
  <c r="G166" i="128"/>
  <c r="L166" i="128"/>
  <c r="K166" i="128" s="1"/>
  <c r="O166" i="128"/>
  <c r="U481" i="128"/>
  <c r="M481" i="128"/>
  <c r="T481" i="128"/>
  <c r="Q481" i="128"/>
  <c r="O481" i="128"/>
  <c r="J481" i="128"/>
  <c r="P481" i="128"/>
  <c r="F481" i="128"/>
  <c r="G481" i="128"/>
  <c r="R481" i="128"/>
  <c r="S481" i="128"/>
  <c r="L481" i="128"/>
  <c r="H481" i="128"/>
  <c r="I481" i="128"/>
  <c r="K481" i="128"/>
  <c r="M373" i="128"/>
  <c r="L373" i="128"/>
  <c r="U373" i="128"/>
  <c r="G373" i="128"/>
  <c r="P373" i="128"/>
  <c r="K373" i="128"/>
  <c r="T373" i="128"/>
  <c r="J373" i="128"/>
  <c r="R373" i="128"/>
  <c r="O373" i="128"/>
  <c r="H373" i="128"/>
  <c r="F373" i="128"/>
  <c r="S373" i="128"/>
  <c r="Q373" i="128"/>
  <c r="I373" i="128"/>
  <c r="G552" i="128"/>
  <c r="H552" i="128"/>
  <c r="K552" i="128"/>
  <c r="M552" i="128"/>
  <c r="U552" i="128"/>
  <c r="Q552" i="128"/>
  <c r="P552" i="128"/>
  <c r="S552" i="128"/>
  <c r="T552" i="128"/>
  <c r="F552" i="128"/>
  <c r="R552" i="128"/>
  <c r="J552" i="128"/>
  <c r="L552" i="128"/>
  <c r="O552" i="128"/>
  <c r="I552" i="128"/>
  <c r="K647" i="128"/>
  <c r="O647" i="128"/>
  <c r="M647" i="128"/>
  <c r="H647" i="128"/>
  <c r="J647" i="128"/>
  <c r="S647" i="128"/>
  <c r="U647" i="128"/>
  <c r="Q647" i="128"/>
  <c r="T647" i="128"/>
  <c r="F647" i="128"/>
  <c r="R647" i="128"/>
  <c r="I647" i="128"/>
  <c r="P647" i="128"/>
  <c r="G647" i="128"/>
  <c r="L647" i="128"/>
  <c r="J89" i="128"/>
  <c r="Q89" i="128"/>
  <c r="G89" i="128"/>
  <c r="F90" i="128" s="1"/>
  <c r="I89" i="128"/>
  <c r="K284" i="128"/>
  <c r="O284" i="128"/>
  <c r="S284" i="128"/>
  <c r="T284" i="128"/>
  <c r="Q284" i="128"/>
  <c r="R284" i="128"/>
  <c r="J284" i="128"/>
  <c r="U284" i="128"/>
  <c r="P284" i="128"/>
  <c r="H284" i="128"/>
  <c r="F284" i="128"/>
  <c r="G284" i="128"/>
  <c r="L284" i="128"/>
  <c r="M284" i="128"/>
  <c r="I284" i="128"/>
  <c r="K652" i="128"/>
  <c r="H652" i="128"/>
  <c r="I652" i="128"/>
  <c r="F652" i="128"/>
  <c r="G652" i="128"/>
  <c r="P652" i="128"/>
  <c r="Q652" i="128"/>
  <c r="U652" i="128"/>
  <c r="R652" i="128"/>
  <c r="T652" i="128"/>
  <c r="M652" i="128"/>
  <c r="L652" i="128"/>
  <c r="J652" i="128"/>
  <c r="S652" i="128"/>
  <c r="O652" i="128"/>
  <c r="I50" i="128"/>
  <c r="J50" i="128"/>
  <c r="G50" i="128"/>
  <c r="Q50" i="128"/>
  <c r="Q279" i="128"/>
  <c r="M279" i="128"/>
  <c r="U279" i="128"/>
  <c r="S279" i="128"/>
  <c r="R279" i="128"/>
  <c r="J279" i="128"/>
  <c r="T279" i="128"/>
  <c r="F279" i="128"/>
  <c r="P279" i="128"/>
  <c r="K279" i="128"/>
  <c r="G279" i="128"/>
  <c r="I279" i="128"/>
  <c r="L279" i="128"/>
  <c r="H279" i="128"/>
  <c r="O279" i="128"/>
  <c r="Q211" i="128"/>
  <c r="J211" i="128"/>
  <c r="I211" i="128"/>
  <c r="F211" i="128"/>
  <c r="S211" i="128" s="1"/>
  <c r="G211" i="128"/>
  <c r="H211" i="128"/>
  <c r="L211" i="128"/>
  <c r="K211" i="128" s="1"/>
  <c r="M211" i="128"/>
  <c r="O211" i="128"/>
  <c r="U211" i="128"/>
  <c r="O671" i="128"/>
  <c r="F671" i="128"/>
  <c r="T671" i="128"/>
  <c r="L671" i="128"/>
  <c r="P671" i="128"/>
  <c r="R671" i="128"/>
  <c r="H671" i="128"/>
  <c r="K671" i="128"/>
  <c r="J671" i="128"/>
  <c r="S671" i="128"/>
  <c r="G671" i="128"/>
  <c r="I671" i="128"/>
  <c r="M671" i="128"/>
  <c r="Q671" i="128"/>
  <c r="U671" i="128"/>
  <c r="I361" i="128"/>
  <c r="M361" i="128"/>
  <c r="J361" i="128"/>
  <c r="O361" i="128"/>
  <c r="H361" i="128"/>
  <c r="T361" i="128"/>
  <c r="K361" i="128"/>
  <c r="S361" i="128"/>
  <c r="R361" i="128"/>
  <c r="L361" i="128"/>
  <c r="F361" i="128"/>
  <c r="Q361" i="128"/>
  <c r="U361" i="128"/>
  <c r="G361" i="128"/>
  <c r="P361" i="128"/>
  <c r="G365" i="128"/>
  <c r="R365" i="128"/>
  <c r="K365" i="128"/>
  <c r="U365" i="128"/>
  <c r="S365" i="128"/>
  <c r="T365" i="128"/>
  <c r="H365" i="128"/>
  <c r="P365" i="128"/>
  <c r="M365" i="128"/>
  <c r="Q365" i="128"/>
  <c r="L365" i="128"/>
  <c r="O365" i="128"/>
  <c r="F365" i="128"/>
  <c r="J365" i="128"/>
  <c r="I365" i="128"/>
  <c r="R398" i="128"/>
  <c r="O398" i="128"/>
  <c r="K398" i="128"/>
  <c r="J398" i="128"/>
  <c r="S398" i="128"/>
  <c r="G398" i="128"/>
  <c r="T398" i="128"/>
  <c r="U398" i="128"/>
  <c r="F398" i="128"/>
  <c r="M398" i="128"/>
  <c r="I398" i="128"/>
  <c r="L398" i="128"/>
  <c r="P398" i="128"/>
  <c r="Q398" i="128"/>
  <c r="H398" i="128"/>
  <c r="J362" i="128"/>
  <c r="R362" i="128"/>
  <c r="S362" i="128"/>
  <c r="T362" i="128"/>
  <c r="G362" i="128"/>
  <c r="L362" i="128"/>
  <c r="H362" i="128"/>
  <c r="K362" i="128"/>
  <c r="Q362" i="128"/>
  <c r="O362" i="128"/>
  <c r="F362" i="128"/>
  <c r="I362" i="128"/>
  <c r="U362" i="128"/>
  <c r="P362" i="128"/>
  <c r="M362" i="128"/>
  <c r="G165" i="128"/>
  <c r="L165" i="128"/>
  <c r="K165" i="128" s="1"/>
  <c r="H165" i="128"/>
  <c r="M165" i="128"/>
  <c r="O165" i="128"/>
  <c r="U165" i="128"/>
  <c r="F165" i="128"/>
  <c r="S165" i="128" s="1"/>
  <c r="I165" i="128"/>
  <c r="Q165" i="128"/>
  <c r="J165" i="128"/>
  <c r="J171" i="128"/>
  <c r="O171" i="128"/>
  <c r="I171" i="128"/>
  <c r="F171" i="128"/>
  <c r="S171" i="128" s="1"/>
  <c r="M171" i="128"/>
  <c r="G171" i="128"/>
  <c r="U171" i="128"/>
  <c r="H171" i="128"/>
  <c r="L171" i="128"/>
  <c r="K171" i="128" s="1"/>
  <c r="Q171" i="128"/>
  <c r="J108" i="128"/>
  <c r="Q108" i="128"/>
  <c r="G108" i="128"/>
  <c r="F109" i="128" s="1"/>
  <c r="I108" i="128"/>
  <c r="G262" i="128"/>
  <c r="S262" i="128"/>
  <c r="T262" i="128"/>
  <c r="U262" i="128"/>
  <c r="J262" i="128"/>
  <c r="M262" i="128"/>
  <c r="O262" i="128"/>
  <c r="P262" i="128"/>
  <c r="I262" i="128"/>
  <c r="L262" i="128"/>
  <c r="K262" i="128"/>
  <c r="H262" i="128"/>
  <c r="R262" i="128"/>
  <c r="F262" i="128"/>
  <c r="Q262" i="128"/>
  <c r="L334" i="128"/>
  <c r="Q334" i="128"/>
  <c r="M334" i="128"/>
  <c r="J334" i="128"/>
  <c r="T334" i="128"/>
  <c r="K334" i="128"/>
  <c r="R334" i="128"/>
  <c r="U334" i="128"/>
  <c r="S334" i="128"/>
  <c r="P334" i="128"/>
  <c r="O334" i="128"/>
  <c r="I334" i="128"/>
  <c r="H334" i="128"/>
  <c r="G334" i="128"/>
  <c r="F334" i="128"/>
  <c r="H565" i="128"/>
  <c r="S565" i="128"/>
  <c r="G565" i="128"/>
  <c r="J565" i="128"/>
  <c r="Q565" i="128"/>
  <c r="K565" i="128"/>
  <c r="P565" i="128"/>
  <c r="I565" i="128"/>
  <c r="U565" i="128"/>
  <c r="L565" i="128"/>
  <c r="F565" i="128"/>
  <c r="T565" i="128"/>
  <c r="R565" i="128"/>
  <c r="O565" i="128"/>
  <c r="M565" i="128"/>
  <c r="H473" i="140"/>
  <c r="M473" i="140"/>
  <c r="U473" i="140"/>
  <c r="F473" i="140"/>
  <c r="K473" i="140"/>
  <c r="G473" i="140"/>
  <c r="R473" i="140"/>
  <c r="L473" i="140"/>
  <c r="Q473" i="140"/>
  <c r="S473" i="140"/>
  <c r="P473" i="140"/>
  <c r="I473" i="140"/>
  <c r="T473" i="140"/>
  <c r="O473" i="140"/>
  <c r="J473" i="140"/>
  <c r="J152" i="140"/>
  <c r="Q152" i="140"/>
  <c r="I152" i="140"/>
  <c r="F152" i="140"/>
  <c r="S152" i="140" s="1"/>
  <c r="G152" i="140"/>
  <c r="H152" i="140"/>
  <c r="L152" i="140"/>
  <c r="K152" i="140" s="1"/>
  <c r="M152" i="140"/>
  <c r="AU152" i="140" s="1"/>
  <c r="O152" i="140"/>
  <c r="U152" i="140"/>
  <c r="R152" i="140"/>
  <c r="P274" i="140"/>
  <c r="M274" i="140"/>
  <c r="J274" i="140"/>
  <c r="K274" i="140"/>
  <c r="L274" i="140"/>
  <c r="G274" i="140"/>
  <c r="O274" i="140"/>
  <c r="I274" i="140"/>
  <c r="T274" i="140"/>
  <c r="F274" i="140"/>
  <c r="Q274" i="140"/>
  <c r="S274" i="140"/>
  <c r="U274" i="140"/>
  <c r="H274" i="140"/>
  <c r="R274" i="140"/>
  <c r="P633" i="140"/>
  <c r="L633" i="140"/>
  <c r="K633" i="140"/>
  <c r="U633" i="140"/>
  <c r="Q633" i="140"/>
  <c r="O633" i="140"/>
  <c r="G633" i="140"/>
  <c r="S633" i="140"/>
  <c r="I633" i="140"/>
  <c r="J633" i="140"/>
  <c r="H633" i="140"/>
  <c r="F633" i="140"/>
  <c r="R633" i="140"/>
  <c r="M633" i="140"/>
  <c r="T633" i="140"/>
  <c r="K312" i="140"/>
  <c r="P312" i="140"/>
  <c r="O312" i="140"/>
  <c r="G312" i="140"/>
  <c r="Q312" i="140"/>
  <c r="R312" i="140"/>
  <c r="U312" i="140"/>
  <c r="L312" i="140"/>
  <c r="T312" i="140"/>
  <c r="F312" i="140"/>
  <c r="H312" i="140"/>
  <c r="J312" i="140"/>
  <c r="I312" i="140"/>
  <c r="M312" i="140"/>
  <c r="S312" i="140"/>
  <c r="Q408" i="140"/>
  <c r="F408" i="140"/>
  <c r="T408" i="140"/>
  <c r="H408" i="140"/>
  <c r="P408" i="140"/>
  <c r="G408" i="140"/>
  <c r="U408" i="140"/>
  <c r="M408" i="140"/>
  <c r="J408" i="140"/>
  <c r="S408" i="140"/>
  <c r="R408" i="140"/>
  <c r="O408" i="140"/>
  <c r="I408" i="140"/>
  <c r="K408" i="140"/>
  <c r="L408" i="140"/>
  <c r="J92" i="140"/>
  <c r="Q92" i="140"/>
  <c r="F92" i="140"/>
  <c r="S92" i="140" s="1"/>
  <c r="G92" i="140"/>
  <c r="H92" i="140"/>
  <c r="L92" i="140"/>
  <c r="K92" i="140" s="1"/>
  <c r="O92" i="140"/>
  <c r="I92" i="140"/>
  <c r="M92" i="140" s="1"/>
  <c r="U92" i="140"/>
  <c r="J233" i="140"/>
  <c r="Q233" i="140"/>
  <c r="I233" i="140"/>
  <c r="F233" i="140"/>
  <c r="S233" i="140" s="1"/>
  <c r="G233" i="140"/>
  <c r="L233" i="140"/>
  <c r="K233" i="140" s="1"/>
  <c r="H233" i="140"/>
  <c r="M233" i="140"/>
  <c r="AU233" i="140" s="1"/>
  <c r="O233" i="140"/>
  <c r="R233" i="140"/>
  <c r="U233" i="140"/>
  <c r="O578" i="140"/>
  <c r="M578" i="140"/>
  <c r="T578" i="140"/>
  <c r="K578" i="140"/>
  <c r="L578" i="140"/>
  <c r="S578" i="140"/>
  <c r="G578" i="140"/>
  <c r="J578" i="140"/>
  <c r="F578" i="140"/>
  <c r="I578" i="140"/>
  <c r="R578" i="140"/>
  <c r="U578" i="140"/>
  <c r="Q578" i="140"/>
  <c r="H578" i="140"/>
  <c r="P578" i="140"/>
  <c r="Q188" i="140"/>
  <c r="I188" i="140"/>
  <c r="J188" i="140"/>
  <c r="F188" i="140"/>
  <c r="S188" i="140" s="1"/>
  <c r="G188" i="140"/>
  <c r="H188" i="140"/>
  <c r="L188" i="140"/>
  <c r="K188" i="140" s="1"/>
  <c r="O188" i="140"/>
  <c r="M188" i="140"/>
  <c r="AU188" i="140" s="1"/>
  <c r="P188" i="140"/>
  <c r="T188" i="140"/>
  <c r="U188" i="140"/>
  <c r="R188" i="140"/>
  <c r="I126" i="140"/>
  <c r="J126" i="140"/>
  <c r="Q126" i="140"/>
  <c r="F126" i="140"/>
  <c r="S126" i="140" s="1"/>
  <c r="G126" i="140"/>
  <c r="L126" i="140"/>
  <c r="H126" i="140"/>
  <c r="M126" i="140"/>
  <c r="AS126" i="140" s="1"/>
  <c r="N126" i="140" s="1"/>
  <c r="P126" i="140" s="1"/>
  <c r="T126" i="140" s="1"/>
  <c r="O126" i="140"/>
  <c r="K126" i="140"/>
  <c r="R126" i="140"/>
  <c r="U126" i="140"/>
  <c r="T419" i="140"/>
  <c r="O419" i="140"/>
  <c r="F419" i="140"/>
  <c r="J419" i="140"/>
  <c r="I419" i="140"/>
  <c r="R419" i="140"/>
  <c r="L419" i="140"/>
  <c r="S419" i="140"/>
  <c r="K419" i="140"/>
  <c r="U419" i="140"/>
  <c r="H419" i="140"/>
  <c r="Q419" i="140"/>
  <c r="P419" i="140"/>
  <c r="G419" i="140"/>
  <c r="M419" i="140"/>
  <c r="T671" i="140"/>
  <c r="O671" i="140"/>
  <c r="I671" i="140"/>
  <c r="M671" i="140"/>
  <c r="Q671" i="140"/>
  <c r="F671" i="140"/>
  <c r="P671" i="140"/>
  <c r="H671" i="140"/>
  <c r="L671" i="140"/>
  <c r="S671" i="140"/>
  <c r="G671" i="140"/>
  <c r="U671" i="140"/>
  <c r="K671" i="140"/>
  <c r="R671" i="140"/>
  <c r="J671" i="140"/>
  <c r="J9" i="140"/>
  <c r="F9" i="140"/>
  <c r="S9" i="140" s="1"/>
  <c r="G9" i="140"/>
  <c r="L9" i="140"/>
  <c r="H9" i="140"/>
  <c r="O9" i="140"/>
  <c r="K9" i="140"/>
  <c r="Q9" i="140"/>
  <c r="I9" i="140"/>
  <c r="M9" i="140" s="1"/>
  <c r="U9" i="140"/>
  <c r="R9" i="140"/>
  <c r="I189" i="140"/>
  <c r="Q189" i="140"/>
  <c r="J189" i="140"/>
  <c r="F189" i="140"/>
  <c r="S189" i="140" s="1"/>
  <c r="G189" i="140"/>
  <c r="H189" i="140"/>
  <c r="L189" i="140"/>
  <c r="K189" i="140" s="1"/>
  <c r="M189" i="140"/>
  <c r="O189" i="140"/>
  <c r="U189" i="140"/>
  <c r="S596" i="140"/>
  <c r="M596" i="140"/>
  <c r="K596" i="140"/>
  <c r="L596" i="140"/>
  <c r="U596" i="140"/>
  <c r="T596" i="140"/>
  <c r="Q596" i="140"/>
  <c r="I596" i="140"/>
  <c r="R596" i="140"/>
  <c r="F596" i="140"/>
  <c r="H596" i="140"/>
  <c r="P596" i="140"/>
  <c r="O596" i="140"/>
  <c r="G596" i="140"/>
  <c r="J596" i="140"/>
  <c r="J113" i="140"/>
  <c r="Q113" i="140"/>
  <c r="F113" i="140"/>
  <c r="S113" i="140" s="1"/>
  <c r="G113" i="140"/>
  <c r="H113" i="140"/>
  <c r="L113" i="140"/>
  <c r="K113" i="140" s="1"/>
  <c r="O113" i="140"/>
  <c r="I113" i="140"/>
  <c r="M113" i="140" s="1"/>
  <c r="AU113" i="140" s="1"/>
  <c r="R113" i="140"/>
  <c r="U113" i="140"/>
  <c r="J202" i="140"/>
  <c r="Q202" i="140"/>
  <c r="I202" i="140"/>
  <c r="F202" i="140"/>
  <c r="S202" i="140" s="1"/>
  <c r="G202" i="140"/>
  <c r="H202" i="140"/>
  <c r="L202" i="140"/>
  <c r="K202" i="140" s="1"/>
  <c r="O202" i="140"/>
  <c r="M202" i="140"/>
  <c r="U202" i="140"/>
  <c r="J89" i="140"/>
  <c r="Q89" i="140"/>
  <c r="F89" i="140"/>
  <c r="S89" i="140" s="1"/>
  <c r="G89" i="140"/>
  <c r="H89" i="140"/>
  <c r="L89" i="140"/>
  <c r="K89" i="140" s="1"/>
  <c r="O89" i="140"/>
  <c r="I89" i="140"/>
  <c r="M89" i="140" s="1"/>
  <c r="R89" i="140"/>
  <c r="U89" i="140"/>
  <c r="J44" i="140"/>
  <c r="Q44" i="140"/>
  <c r="F44" i="140"/>
  <c r="S44" i="140" s="1"/>
  <c r="G44" i="140"/>
  <c r="L44" i="140"/>
  <c r="K44" i="140" s="1"/>
  <c r="H44" i="140"/>
  <c r="O44" i="140"/>
  <c r="I44" i="140"/>
  <c r="M44" i="140" s="1"/>
  <c r="R44" i="140"/>
  <c r="U44" i="140"/>
  <c r="U434" i="140"/>
  <c r="J434" i="140"/>
  <c r="K434" i="140"/>
  <c r="L434" i="140"/>
  <c r="I434" i="140"/>
  <c r="Q434" i="140"/>
  <c r="G434" i="140"/>
  <c r="R434" i="140"/>
  <c r="F434" i="140"/>
  <c r="P434" i="140"/>
  <c r="S434" i="140"/>
  <c r="H434" i="140"/>
  <c r="O434" i="140"/>
  <c r="M434" i="140"/>
  <c r="T434" i="140"/>
  <c r="J75" i="140"/>
  <c r="Q75" i="140"/>
  <c r="F75" i="140"/>
  <c r="S75" i="140" s="1"/>
  <c r="G75" i="140"/>
  <c r="L75" i="140"/>
  <c r="K75" i="140" s="1"/>
  <c r="H75" i="140"/>
  <c r="O75" i="140"/>
  <c r="I75" i="140"/>
  <c r="M75" i="140" s="1"/>
  <c r="AS75" i="140" s="1"/>
  <c r="U75" i="140"/>
  <c r="I589" i="140"/>
  <c r="G589" i="140"/>
  <c r="M589" i="140"/>
  <c r="F589" i="140"/>
  <c r="K589" i="140"/>
  <c r="O589" i="140"/>
  <c r="T589" i="140"/>
  <c r="U589" i="140"/>
  <c r="Q589" i="140"/>
  <c r="R589" i="140"/>
  <c r="J589" i="140"/>
  <c r="L589" i="140"/>
  <c r="H589" i="140"/>
  <c r="S589" i="140"/>
  <c r="P589" i="140"/>
  <c r="J219" i="140"/>
  <c r="I219" i="140"/>
  <c r="Q219" i="140"/>
  <c r="F219" i="140"/>
  <c r="S219" i="140" s="1"/>
  <c r="G219" i="140"/>
  <c r="L219" i="140"/>
  <c r="K219" i="140" s="1"/>
  <c r="H219" i="140"/>
  <c r="M219" i="140"/>
  <c r="O219" i="140"/>
  <c r="U219" i="140"/>
  <c r="H330" i="140"/>
  <c r="R330" i="140"/>
  <c r="L330" i="140"/>
  <c r="U330" i="140"/>
  <c r="S330" i="140"/>
  <c r="M330" i="140"/>
  <c r="G330" i="140"/>
  <c r="K330" i="140"/>
  <c r="T330" i="140"/>
  <c r="O330" i="140"/>
  <c r="J330" i="140"/>
  <c r="Q330" i="140"/>
  <c r="F330" i="140"/>
  <c r="I330" i="140"/>
  <c r="P330" i="140"/>
  <c r="M475" i="140"/>
  <c r="P475" i="140"/>
  <c r="I475" i="140"/>
  <c r="R475" i="140"/>
  <c r="Q475" i="140"/>
  <c r="T475" i="140"/>
  <c r="H475" i="140"/>
  <c r="F475" i="140"/>
  <c r="S475" i="140"/>
  <c r="J475" i="140"/>
  <c r="G475" i="140"/>
  <c r="O475" i="140"/>
  <c r="L475" i="140"/>
  <c r="K475" i="140"/>
  <c r="U475" i="140"/>
  <c r="P675" i="140"/>
  <c r="L675" i="140"/>
  <c r="F675" i="140"/>
  <c r="K675" i="140"/>
  <c r="I675" i="140"/>
  <c r="H675" i="140"/>
  <c r="J675" i="140"/>
  <c r="U675" i="140"/>
  <c r="G675" i="140"/>
  <c r="R675" i="140"/>
  <c r="Q675" i="140"/>
  <c r="M675" i="140"/>
  <c r="T675" i="140"/>
  <c r="O675" i="140"/>
  <c r="S675" i="140"/>
  <c r="I140" i="140"/>
  <c r="J140" i="140"/>
  <c r="Q140" i="140"/>
  <c r="F140" i="140"/>
  <c r="S140" i="140" s="1"/>
  <c r="G140" i="140"/>
  <c r="H140" i="140"/>
  <c r="L140" i="140"/>
  <c r="K140" i="140" s="1"/>
  <c r="M140" i="140"/>
  <c r="AU140" i="140" s="1"/>
  <c r="O140" i="140"/>
  <c r="R140" i="140"/>
  <c r="U140" i="140"/>
  <c r="F516" i="140"/>
  <c r="O516" i="140"/>
  <c r="J516" i="140"/>
  <c r="U516" i="140"/>
  <c r="Q516" i="140"/>
  <c r="L516" i="140"/>
  <c r="K516" i="140"/>
  <c r="H516" i="140"/>
  <c r="G516" i="140"/>
  <c r="S516" i="140"/>
  <c r="R516" i="140"/>
  <c r="P516" i="140"/>
  <c r="M516" i="140"/>
  <c r="I516" i="140"/>
  <c r="T516" i="140"/>
  <c r="I288" i="140"/>
  <c r="O288" i="140"/>
  <c r="F288" i="140"/>
  <c r="H288" i="140"/>
  <c r="U288" i="140"/>
  <c r="Q288" i="140"/>
  <c r="S288" i="140"/>
  <c r="R288" i="140"/>
  <c r="P288" i="140"/>
  <c r="J288" i="140"/>
  <c r="T288" i="140"/>
  <c r="K288" i="140"/>
  <c r="M288" i="140"/>
  <c r="G288" i="140"/>
  <c r="L288" i="140"/>
  <c r="I246" i="140"/>
  <c r="Q246" i="140"/>
  <c r="J246" i="140"/>
  <c r="F246" i="140"/>
  <c r="S246" i="140" s="1"/>
  <c r="G246" i="140"/>
  <c r="L246" i="140"/>
  <c r="K246" i="140" s="1"/>
  <c r="H246" i="140"/>
  <c r="O246" i="140"/>
  <c r="M246" i="140"/>
  <c r="U246" i="140"/>
  <c r="J53" i="140"/>
  <c r="Q53" i="140"/>
  <c r="F53" i="140"/>
  <c r="S53" i="140" s="1"/>
  <c r="G53" i="140"/>
  <c r="H53" i="140"/>
  <c r="L53" i="140"/>
  <c r="K53" i="140" s="1"/>
  <c r="O53" i="140"/>
  <c r="I53" i="140"/>
  <c r="M53" i="140" s="1"/>
  <c r="U53" i="140"/>
  <c r="R53" i="140"/>
  <c r="T621" i="140"/>
  <c r="R621" i="140"/>
  <c r="K621" i="140"/>
  <c r="M621" i="140"/>
  <c r="S621" i="140"/>
  <c r="F621" i="140"/>
  <c r="L621" i="140"/>
  <c r="G621" i="140"/>
  <c r="U621" i="140"/>
  <c r="H621" i="140"/>
  <c r="Q621" i="140"/>
  <c r="J621" i="140"/>
  <c r="O621" i="140"/>
  <c r="P621" i="140"/>
  <c r="I621" i="140"/>
  <c r="J147" i="140"/>
  <c r="Q147" i="140"/>
  <c r="I147" i="140"/>
  <c r="F147" i="140"/>
  <c r="S147" i="140" s="1"/>
  <c r="G147" i="140"/>
  <c r="H147" i="140"/>
  <c r="L147" i="140"/>
  <c r="K147" i="140" s="1"/>
  <c r="O147" i="140"/>
  <c r="M147" i="140"/>
  <c r="U147" i="140"/>
  <c r="S377" i="140"/>
  <c r="L377" i="140"/>
  <c r="F377" i="140"/>
  <c r="T377" i="140"/>
  <c r="K377" i="140"/>
  <c r="R377" i="140"/>
  <c r="G377" i="140"/>
  <c r="P377" i="140"/>
  <c r="U377" i="140"/>
  <c r="Q377" i="140"/>
  <c r="O377" i="140"/>
  <c r="I377" i="140"/>
  <c r="J377" i="140"/>
  <c r="M377" i="140"/>
  <c r="H377" i="140"/>
  <c r="J72" i="140"/>
  <c r="Q72" i="140"/>
  <c r="F72" i="140"/>
  <c r="S72" i="140" s="1"/>
  <c r="G72" i="140"/>
  <c r="H72" i="140"/>
  <c r="L72" i="140"/>
  <c r="K72" i="140" s="1"/>
  <c r="O72" i="140"/>
  <c r="I72" i="140"/>
  <c r="M72" i="140" s="1"/>
  <c r="AS72" i="140" s="1"/>
  <c r="U72" i="140"/>
  <c r="J14" i="140"/>
  <c r="F14" i="140"/>
  <c r="S14" i="140" s="1"/>
  <c r="G14" i="140"/>
  <c r="H14" i="140"/>
  <c r="L14" i="140"/>
  <c r="K14" i="140" s="1"/>
  <c r="O14" i="140"/>
  <c r="Q14" i="140"/>
  <c r="I14" i="140"/>
  <c r="M14" i="140" s="1"/>
  <c r="T14" i="140"/>
  <c r="U14" i="140"/>
  <c r="R14" i="140"/>
  <c r="O666" i="140"/>
  <c r="H666" i="140"/>
  <c r="U666" i="140"/>
  <c r="P666" i="140"/>
  <c r="L666" i="140"/>
  <c r="F666" i="140"/>
  <c r="Q666" i="140"/>
  <c r="M666" i="140"/>
  <c r="I666" i="140"/>
  <c r="K666" i="140"/>
  <c r="J666" i="140"/>
  <c r="T666" i="140"/>
  <c r="G666" i="140"/>
  <c r="R666" i="140"/>
  <c r="S666" i="140"/>
  <c r="J106" i="140"/>
  <c r="Q106" i="140"/>
  <c r="F106" i="140"/>
  <c r="S106" i="140" s="1"/>
  <c r="G106" i="140"/>
  <c r="L106" i="140"/>
  <c r="K106" i="140" s="1"/>
  <c r="H106" i="140"/>
  <c r="O106" i="140"/>
  <c r="I106" i="140"/>
  <c r="M106" i="140" s="1"/>
  <c r="T106" i="140"/>
  <c r="U106" i="140"/>
  <c r="R106" i="140"/>
  <c r="Q392" i="140"/>
  <c r="I392" i="140"/>
  <c r="U392" i="140"/>
  <c r="K392" i="140"/>
  <c r="L392" i="140"/>
  <c r="O392" i="140"/>
  <c r="R392" i="140"/>
  <c r="H392" i="140"/>
  <c r="G392" i="140"/>
  <c r="S392" i="140"/>
  <c r="J392" i="140"/>
  <c r="T392" i="140"/>
  <c r="P392" i="140"/>
  <c r="M392" i="140"/>
  <c r="F392" i="140"/>
  <c r="S295" i="140"/>
  <c r="I295" i="140"/>
  <c r="M295" i="140"/>
  <c r="Q295" i="140"/>
  <c r="L295" i="140"/>
  <c r="G295" i="140"/>
  <c r="R295" i="140"/>
  <c r="O295" i="140"/>
  <c r="J295" i="140"/>
  <c r="U295" i="140"/>
  <c r="T295" i="140"/>
  <c r="F295" i="140"/>
  <c r="H295" i="140"/>
  <c r="P295" i="140"/>
  <c r="K295" i="140"/>
  <c r="J26" i="140"/>
  <c r="Q26" i="140"/>
  <c r="G26" i="140"/>
  <c r="H26" i="140"/>
  <c r="L26" i="140"/>
  <c r="K26" i="140" s="1"/>
  <c r="O26" i="140"/>
  <c r="I26" i="140"/>
  <c r="M26" i="140" s="1"/>
  <c r="AU26" i="140" s="1"/>
  <c r="U26" i="140"/>
  <c r="R26" i="140"/>
  <c r="J125" i="140"/>
  <c r="I125" i="140"/>
  <c r="Q125" i="140"/>
  <c r="F125" i="140"/>
  <c r="S125" i="140" s="1"/>
  <c r="G125" i="140"/>
  <c r="L125" i="140"/>
  <c r="H125" i="140"/>
  <c r="O125" i="140"/>
  <c r="K125" i="140"/>
  <c r="M125" i="140"/>
  <c r="AU125" i="140" s="1"/>
  <c r="P125" i="140"/>
  <c r="T125" i="140"/>
  <c r="R125" i="140"/>
  <c r="U125" i="140"/>
  <c r="J234" i="140"/>
  <c r="I234" i="140"/>
  <c r="Q234" i="140"/>
  <c r="F234" i="140"/>
  <c r="S234" i="140" s="1"/>
  <c r="G234" i="140"/>
  <c r="L234" i="140"/>
  <c r="K234" i="140" s="1"/>
  <c r="H234" i="140"/>
  <c r="O234" i="140"/>
  <c r="M234" i="140"/>
  <c r="U234" i="140"/>
  <c r="R570" i="140"/>
  <c r="F570" i="140"/>
  <c r="M570" i="140"/>
  <c r="I570" i="140"/>
  <c r="O570" i="140"/>
  <c r="K570" i="140"/>
  <c r="J570" i="140"/>
  <c r="T570" i="140"/>
  <c r="U570" i="140"/>
  <c r="Q570" i="140"/>
  <c r="H570" i="140"/>
  <c r="G570" i="140"/>
  <c r="S570" i="140"/>
  <c r="L570" i="140"/>
  <c r="P570" i="140"/>
  <c r="Q207" i="140"/>
  <c r="J207" i="140"/>
  <c r="I207" i="140"/>
  <c r="F207" i="140"/>
  <c r="S207" i="140" s="1"/>
  <c r="G207" i="140"/>
  <c r="L207" i="140"/>
  <c r="K207" i="140" s="1"/>
  <c r="H207" i="140"/>
  <c r="O207" i="140"/>
  <c r="M207" i="140"/>
  <c r="U207" i="140"/>
  <c r="J109" i="140"/>
  <c r="Q109" i="140"/>
  <c r="F109" i="140"/>
  <c r="S109" i="140" s="1"/>
  <c r="G109" i="140"/>
  <c r="H109" i="140"/>
  <c r="L109" i="140"/>
  <c r="K109" i="140" s="1"/>
  <c r="O109" i="140"/>
  <c r="I109" i="140"/>
  <c r="M109" i="140" s="1"/>
  <c r="T109" i="140"/>
  <c r="R109" i="140"/>
  <c r="U109" i="140"/>
  <c r="Q137" i="140"/>
  <c r="I137" i="140"/>
  <c r="J137" i="140"/>
  <c r="F137" i="140"/>
  <c r="S137" i="140" s="1"/>
  <c r="G137" i="140"/>
  <c r="L137" i="140"/>
  <c r="K137" i="140" s="1"/>
  <c r="H137" i="140"/>
  <c r="O137" i="140"/>
  <c r="M137" i="140"/>
  <c r="AU137" i="140" s="1"/>
  <c r="P137" i="140"/>
  <c r="T137" i="140"/>
  <c r="R137" i="140"/>
  <c r="U137" i="140"/>
  <c r="J65" i="140"/>
  <c r="Q65" i="140"/>
  <c r="F65" i="140"/>
  <c r="S65" i="140"/>
  <c r="G65" i="140"/>
  <c r="H65" i="140" s="1"/>
  <c r="O65" i="140"/>
  <c r="L65" i="140"/>
  <c r="K65" i="140" s="1"/>
  <c r="I65" i="140"/>
  <c r="M65" i="140" s="1"/>
  <c r="R65" i="140"/>
  <c r="U65" i="140"/>
  <c r="I166" i="140"/>
  <c r="J166" i="140"/>
  <c r="Q166" i="140"/>
  <c r="F166" i="140"/>
  <c r="S166" i="140" s="1"/>
  <c r="G166" i="140"/>
  <c r="L166" i="140"/>
  <c r="K166" i="140" s="1"/>
  <c r="H166" i="140"/>
  <c r="O166" i="140"/>
  <c r="M166" i="140"/>
  <c r="U166" i="140"/>
  <c r="F388" i="140"/>
  <c r="G388" i="140"/>
  <c r="M388" i="140"/>
  <c r="U388" i="140"/>
  <c r="Q388" i="140"/>
  <c r="O388" i="140"/>
  <c r="S388" i="140"/>
  <c r="I388" i="140"/>
  <c r="R388" i="140"/>
  <c r="J388" i="140"/>
  <c r="H388" i="140"/>
  <c r="L388" i="140"/>
  <c r="T388" i="140"/>
  <c r="P388" i="140"/>
  <c r="K388" i="140"/>
  <c r="M652" i="140"/>
  <c r="P652" i="140"/>
  <c r="K652" i="140"/>
  <c r="F652" i="140"/>
  <c r="Q652" i="140"/>
  <c r="I652" i="140"/>
  <c r="L652" i="140"/>
  <c r="S652" i="140"/>
  <c r="R652" i="140"/>
  <c r="J652" i="140"/>
  <c r="H652" i="140"/>
  <c r="U652" i="140"/>
  <c r="G652" i="140"/>
  <c r="T652" i="140"/>
  <c r="O652" i="140"/>
  <c r="J46" i="140"/>
  <c r="Q46" i="140"/>
  <c r="F46" i="140"/>
  <c r="S46" i="140" s="1"/>
  <c r="G46" i="140"/>
  <c r="H46" i="140"/>
  <c r="L46" i="140"/>
  <c r="K46" i="140" s="1"/>
  <c r="O46" i="140"/>
  <c r="I46" i="140"/>
  <c r="M46" i="140" s="1"/>
  <c r="T46" i="140"/>
  <c r="R46" i="140" s="1"/>
  <c r="U46" i="140"/>
  <c r="J42" i="140"/>
  <c r="Q42" i="140"/>
  <c r="F42" i="140"/>
  <c r="S42" i="140" s="1"/>
  <c r="G42" i="140"/>
  <c r="L42" i="140"/>
  <c r="K42" i="140" s="1"/>
  <c r="H42" i="140"/>
  <c r="O42" i="140"/>
  <c r="I42" i="140"/>
  <c r="M42" i="140" s="1"/>
  <c r="AS42" i="140" s="1"/>
  <c r="U42" i="140"/>
  <c r="J79" i="140"/>
  <c r="Q79" i="140"/>
  <c r="F79" i="140"/>
  <c r="S79" i="140" s="1"/>
  <c r="G79" i="140"/>
  <c r="L79" i="140"/>
  <c r="K79" i="140" s="1"/>
  <c r="H79" i="140"/>
  <c r="O79" i="140"/>
  <c r="I79" i="140"/>
  <c r="M79" i="140" s="1"/>
  <c r="R79" i="140"/>
  <c r="U79" i="140"/>
  <c r="H338" i="140"/>
  <c r="Q338" i="140"/>
  <c r="P338" i="140"/>
  <c r="S338" i="140"/>
  <c r="K338" i="140"/>
  <c r="M338" i="140"/>
  <c r="I338" i="140"/>
  <c r="L338" i="140"/>
  <c r="O338" i="140"/>
  <c r="U338" i="140"/>
  <c r="F338" i="140"/>
  <c r="R338" i="140"/>
  <c r="G338" i="140"/>
  <c r="T338" i="140"/>
  <c r="J338" i="140"/>
  <c r="T429" i="140"/>
  <c r="G429" i="140"/>
  <c r="S429" i="140"/>
  <c r="P429" i="140"/>
  <c r="I429" i="140"/>
  <c r="U429" i="140"/>
  <c r="H429" i="140"/>
  <c r="O429" i="140"/>
  <c r="J429" i="140"/>
  <c r="R429" i="140"/>
  <c r="M429" i="140"/>
  <c r="L429" i="140"/>
  <c r="F429" i="140"/>
  <c r="K429" i="140"/>
  <c r="Q429" i="140"/>
  <c r="J201" i="140"/>
  <c r="I201" i="140"/>
  <c r="Q201" i="140"/>
  <c r="F201" i="140"/>
  <c r="S201" i="140" s="1"/>
  <c r="G201" i="140"/>
  <c r="L201" i="140"/>
  <c r="K201" i="140" s="1"/>
  <c r="H201" i="140"/>
  <c r="O201" i="140"/>
  <c r="M201" i="140"/>
  <c r="U201" i="140"/>
  <c r="J485" i="129"/>
  <c r="L485" i="129"/>
  <c r="K485" i="129"/>
  <c r="H485" i="129"/>
  <c r="F485" i="129"/>
  <c r="S485" i="129"/>
  <c r="M485" i="129"/>
  <c r="I485" i="129"/>
  <c r="Q485" i="129"/>
  <c r="G485" i="129"/>
  <c r="O485" i="129"/>
  <c r="P485" i="129"/>
  <c r="U485" i="129"/>
  <c r="T485" i="129"/>
  <c r="R485" i="129"/>
  <c r="J48" i="129"/>
  <c r="Q48" i="129"/>
  <c r="F48" i="129"/>
  <c r="S48" i="129" s="1"/>
  <c r="G48" i="129"/>
  <c r="L48" i="129" s="1"/>
  <c r="K48" i="129" s="1"/>
  <c r="H48" i="129"/>
  <c r="O48" i="129" s="1"/>
  <c r="I48" i="129"/>
  <c r="M48" i="129" s="1"/>
  <c r="R48" i="129"/>
  <c r="U48" i="129"/>
  <c r="Q421" i="129"/>
  <c r="S421" i="129"/>
  <c r="H421" i="129"/>
  <c r="O421" i="129"/>
  <c r="G421" i="129"/>
  <c r="K421" i="129"/>
  <c r="L421" i="129"/>
  <c r="F421" i="129"/>
  <c r="M421" i="129"/>
  <c r="P421" i="129"/>
  <c r="J421" i="129"/>
  <c r="T421" i="129"/>
  <c r="I421" i="129"/>
  <c r="U421" i="129"/>
  <c r="R421" i="129"/>
  <c r="I323" i="129"/>
  <c r="F323" i="129"/>
  <c r="G323" i="129"/>
  <c r="L323" i="129"/>
  <c r="R323" i="129"/>
  <c r="T323" i="129"/>
  <c r="K323" i="129"/>
  <c r="U323" i="129"/>
  <c r="S323" i="129"/>
  <c r="O323" i="129"/>
  <c r="H323" i="129"/>
  <c r="J323" i="129"/>
  <c r="P323" i="129"/>
  <c r="Q323" i="129"/>
  <c r="M323" i="129"/>
  <c r="I152" i="129"/>
  <c r="Q152" i="129"/>
  <c r="J152" i="129"/>
  <c r="F152" i="129"/>
  <c r="S152" i="129" s="1"/>
  <c r="G152" i="129"/>
  <c r="L152" i="129"/>
  <c r="K152" i="129" s="1"/>
  <c r="H152" i="129"/>
  <c r="O152" i="129"/>
  <c r="M152" i="129"/>
  <c r="AU152" i="129" s="1"/>
  <c r="R152" i="129"/>
  <c r="U152" i="129"/>
  <c r="G477" i="129"/>
  <c r="J477" i="129"/>
  <c r="S477" i="129"/>
  <c r="Q477" i="129"/>
  <c r="K477" i="129"/>
  <c r="P477" i="129"/>
  <c r="U477" i="129"/>
  <c r="F477" i="129"/>
  <c r="M477" i="129"/>
  <c r="R477" i="129"/>
  <c r="L477" i="129"/>
  <c r="I477" i="129"/>
  <c r="H477" i="129"/>
  <c r="T477" i="129"/>
  <c r="O477" i="129"/>
  <c r="S425" i="129"/>
  <c r="G425" i="129"/>
  <c r="R425" i="129"/>
  <c r="T425" i="129"/>
  <c r="U425" i="129"/>
  <c r="O425" i="129"/>
  <c r="F425" i="129"/>
  <c r="L425" i="129"/>
  <c r="J425" i="129"/>
  <c r="H425" i="129"/>
  <c r="M425" i="129"/>
  <c r="Q425" i="129"/>
  <c r="I425" i="129"/>
  <c r="P425" i="129"/>
  <c r="K425" i="129"/>
  <c r="J100" i="129"/>
  <c r="Q100" i="129"/>
  <c r="F100" i="129"/>
  <c r="S100" i="129" s="1"/>
  <c r="G100" i="129"/>
  <c r="H100" i="129"/>
  <c r="L100" i="129"/>
  <c r="K100" i="129" s="1"/>
  <c r="O100" i="129"/>
  <c r="I100" i="129"/>
  <c r="M100" i="129" s="1"/>
  <c r="T100" i="129"/>
  <c r="R100" i="129" s="1"/>
  <c r="U100" i="129"/>
  <c r="J10" i="129"/>
  <c r="F10" i="129"/>
  <c r="S10" i="129" s="1"/>
  <c r="G10" i="129"/>
  <c r="H10" i="129" s="1"/>
  <c r="O10" i="129" s="1"/>
  <c r="L10" i="129"/>
  <c r="K10" i="129" s="1"/>
  <c r="Q10" i="129"/>
  <c r="I10" i="129"/>
  <c r="M10" i="129" s="1"/>
  <c r="U10" i="129"/>
  <c r="O463" i="129"/>
  <c r="S463" i="129"/>
  <c r="I463" i="129"/>
  <c r="P463" i="129"/>
  <c r="R463" i="129"/>
  <c r="J463" i="129"/>
  <c r="U463" i="129"/>
  <c r="F463" i="129"/>
  <c r="Q463" i="129"/>
  <c r="T463" i="129"/>
  <c r="K463" i="129"/>
  <c r="L463" i="129"/>
  <c r="G463" i="129"/>
  <c r="H463" i="129"/>
  <c r="M463" i="129"/>
  <c r="I259" i="129"/>
  <c r="Q259" i="129"/>
  <c r="J259" i="129"/>
  <c r="F259" i="129"/>
  <c r="S259" i="129" s="1"/>
  <c r="G259" i="129"/>
  <c r="H259" i="129"/>
  <c r="L259" i="129"/>
  <c r="K259" i="129" s="1"/>
  <c r="O259" i="129"/>
  <c r="M259" i="129"/>
  <c r="U259" i="129"/>
  <c r="G344" i="129"/>
  <c r="O344" i="129"/>
  <c r="J344" i="129"/>
  <c r="K344" i="129"/>
  <c r="L344" i="129"/>
  <c r="I344" i="129"/>
  <c r="F344" i="129"/>
  <c r="Q344" i="129"/>
  <c r="M344" i="129"/>
  <c r="R344" i="129"/>
  <c r="T344" i="129"/>
  <c r="P344" i="129"/>
  <c r="H344" i="129"/>
  <c r="U344" i="129"/>
  <c r="S344" i="129"/>
  <c r="S534" i="129"/>
  <c r="R534" i="129"/>
  <c r="T534" i="129"/>
  <c r="J534" i="129"/>
  <c r="H534" i="129"/>
  <c r="M534" i="129"/>
  <c r="F534" i="129"/>
  <c r="Q534" i="129"/>
  <c r="O534" i="129"/>
  <c r="I534" i="129"/>
  <c r="G534" i="129"/>
  <c r="P534" i="129"/>
  <c r="U534" i="129"/>
  <c r="K534" i="129"/>
  <c r="L534" i="129"/>
  <c r="I174" i="129"/>
  <c r="Q174" i="129"/>
  <c r="J174" i="129"/>
  <c r="F174" i="129"/>
  <c r="S174" i="129" s="1"/>
  <c r="G174" i="129"/>
  <c r="H174" i="129"/>
  <c r="L174" i="129"/>
  <c r="K174" i="129" s="1"/>
  <c r="O174" i="129"/>
  <c r="M174" i="129"/>
  <c r="U174" i="129"/>
  <c r="G280" i="129"/>
  <c r="H280" i="129"/>
  <c r="F280" i="129"/>
  <c r="J280" i="129"/>
  <c r="S280" i="129"/>
  <c r="Q280" i="129"/>
  <c r="T280" i="129"/>
  <c r="L280" i="129"/>
  <c r="U280" i="129"/>
  <c r="M280" i="129"/>
  <c r="K280" i="129"/>
  <c r="R280" i="129"/>
  <c r="I280" i="129"/>
  <c r="P280" i="129"/>
  <c r="O280" i="129"/>
  <c r="L360" i="129"/>
  <c r="J360" i="129"/>
  <c r="M360" i="129"/>
  <c r="F360" i="129"/>
  <c r="H360" i="129"/>
  <c r="Q360" i="129"/>
  <c r="S360" i="129"/>
  <c r="K360" i="129"/>
  <c r="O360" i="129"/>
  <c r="I360" i="129"/>
  <c r="G360" i="129"/>
  <c r="R360" i="129"/>
  <c r="P360" i="129"/>
  <c r="T360" i="129"/>
  <c r="U360" i="129"/>
  <c r="Q283" i="129"/>
  <c r="K283" i="129"/>
  <c r="J283" i="129"/>
  <c r="I283" i="129"/>
  <c r="F283" i="129"/>
  <c r="L283" i="129"/>
  <c r="P283" i="129"/>
  <c r="T283" i="129"/>
  <c r="M283" i="129"/>
  <c r="H283" i="129"/>
  <c r="O283" i="129"/>
  <c r="R283" i="129"/>
  <c r="G283" i="129"/>
  <c r="U283" i="129"/>
  <c r="S283" i="129"/>
  <c r="J45" i="129"/>
  <c r="Q45" i="129"/>
  <c r="F45" i="129"/>
  <c r="S45" i="129" s="1"/>
  <c r="G45" i="129"/>
  <c r="F46" i="129" s="1"/>
  <c r="S46" i="129" s="1"/>
  <c r="H45" i="129"/>
  <c r="O45" i="129" s="1"/>
  <c r="L45" i="129"/>
  <c r="K45" i="129" s="1"/>
  <c r="I45" i="129"/>
  <c r="M45" i="129" s="1"/>
  <c r="U45" i="129"/>
  <c r="L303" i="129"/>
  <c r="K303" i="129"/>
  <c r="S303" i="129"/>
  <c r="P303" i="129"/>
  <c r="Q303" i="129"/>
  <c r="H303" i="129"/>
  <c r="R303" i="129"/>
  <c r="I303" i="129"/>
  <c r="T303" i="129"/>
  <c r="U303" i="129"/>
  <c r="M303" i="129"/>
  <c r="G303" i="129"/>
  <c r="F303" i="129"/>
  <c r="O303" i="129"/>
  <c r="J303" i="129"/>
  <c r="J181" i="129"/>
  <c r="I181" i="129"/>
  <c r="Q181" i="129"/>
  <c r="F181" i="129"/>
  <c r="S181" i="129" s="1"/>
  <c r="G181" i="129"/>
  <c r="H181" i="129"/>
  <c r="L181" i="129"/>
  <c r="K181" i="129" s="1"/>
  <c r="M181" i="129"/>
  <c r="O181" i="129"/>
  <c r="U181" i="129"/>
  <c r="F524" i="129"/>
  <c r="S524" i="129"/>
  <c r="I524" i="129"/>
  <c r="O524" i="129"/>
  <c r="J524" i="129"/>
  <c r="L524" i="129"/>
  <c r="K524" i="129"/>
  <c r="H524" i="129"/>
  <c r="G524" i="129"/>
  <c r="Q524" i="129"/>
  <c r="M524" i="129"/>
  <c r="R524" i="129"/>
  <c r="P524" i="129"/>
  <c r="T524" i="129"/>
  <c r="U524" i="129"/>
  <c r="S548" i="129"/>
  <c r="G548" i="129"/>
  <c r="J548" i="129"/>
  <c r="O548" i="129"/>
  <c r="Q548" i="129"/>
  <c r="I548" i="129"/>
  <c r="R548" i="129"/>
  <c r="P548" i="129"/>
  <c r="M548" i="129"/>
  <c r="U548" i="129"/>
  <c r="F548" i="129"/>
  <c r="K548" i="129"/>
  <c r="L548" i="129"/>
  <c r="T548" i="129"/>
  <c r="H548" i="129"/>
  <c r="I467" i="129"/>
  <c r="J467" i="129"/>
  <c r="O467" i="129"/>
  <c r="K467" i="129"/>
  <c r="M467" i="129"/>
  <c r="F467" i="129"/>
  <c r="G467" i="129"/>
  <c r="S467" i="129"/>
  <c r="Q467" i="129"/>
  <c r="L467" i="129"/>
  <c r="R467" i="129"/>
  <c r="U467" i="129"/>
  <c r="P467" i="129"/>
  <c r="T467" i="129"/>
  <c r="H467" i="129"/>
  <c r="M434" i="129"/>
  <c r="R434" i="129"/>
  <c r="P434" i="129"/>
  <c r="T434" i="129"/>
  <c r="U434" i="129"/>
  <c r="S434" i="129"/>
  <c r="F434" i="129"/>
  <c r="K434" i="129"/>
  <c r="L434" i="129"/>
  <c r="H434" i="129"/>
  <c r="O434" i="129"/>
  <c r="J434" i="129"/>
  <c r="I434" i="129"/>
  <c r="Q434" i="129"/>
  <c r="G434" i="129"/>
  <c r="I549" i="129"/>
  <c r="P549" i="129"/>
  <c r="R549" i="129"/>
  <c r="S549" i="129"/>
  <c r="U549" i="129"/>
  <c r="M549" i="129"/>
  <c r="T549" i="129"/>
  <c r="F549" i="129"/>
  <c r="Q549" i="129"/>
  <c r="O549" i="129"/>
  <c r="L549" i="129"/>
  <c r="H549" i="129"/>
  <c r="G549" i="129"/>
  <c r="K549" i="129"/>
  <c r="J549" i="129"/>
  <c r="P451" i="129"/>
  <c r="R451" i="129"/>
  <c r="T451" i="129"/>
  <c r="F451" i="129"/>
  <c r="M451" i="129"/>
  <c r="I451" i="129"/>
  <c r="L451" i="129"/>
  <c r="G451" i="129"/>
  <c r="U451" i="129"/>
  <c r="Q451" i="129"/>
  <c r="S451" i="129"/>
  <c r="O451" i="129"/>
  <c r="H451" i="129"/>
  <c r="K451" i="129"/>
  <c r="J451" i="129"/>
  <c r="I384" i="129"/>
  <c r="Q384" i="129"/>
  <c r="S384" i="129"/>
  <c r="O384" i="129"/>
  <c r="G384" i="129"/>
  <c r="K384" i="129"/>
  <c r="M384" i="129"/>
  <c r="L384" i="129"/>
  <c r="F384" i="129"/>
  <c r="H384" i="129"/>
  <c r="J384" i="129"/>
  <c r="T384" i="129"/>
  <c r="U384" i="129"/>
  <c r="R384" i="129"/>
  <c r="P384" i="129"/>
  <c r="J253" i="129"/>
  <c r="Q253" i="129"/>
  <c r="I253" i="129"/>
  <c r="F253" i="129"/>
  <c r="S253" i="129" s="1"/>
  <c r="G253" i="129"/>
  <c r="H253" i="129"/>
  <c r="L253" i="129"/>
  <c r="K253" i="129" s="1"/>
  <c r="K254" i="129" s="1"/>
  <c r="O253" i="129"/>
  <c r="M253" i="129"/>
  <c r="U253" i="129"/>
  <c r="O437" i="129"/>
  <c r="Q437" i="129"/>
  <c r="L437" i="129"/>
  <c r="M437" i="129"/>
  <c r="F437" i="129"/>
  <c r="G437" i="129"/>
  <c r="I437" i="129"/>
  <c r="J437" i="129"/>
  <c r="K437" i="129"/>
  <c r="S437" i="129"/>
  <c r="H437" i="129"/>
  <c r="T437" i="129"/>
  <c r="U437" i="129"/>
  <c r="P437" i="129"/>
  <c r="R437" i="129"/>
  <c r="F662" i="129"/>
  <c r="H662" i="129"/>
  <c r="G662" i="129"/>
  <c r="O662" i="129"/>
  <c r="M662" i="129"/>
  <c r="J662" i="129"/>
  <c r="I662" i="129"/>
  <c r="K662" i="129"/>
  <c r="R662" i="129"/>
  <c r="S662" i="129"/>
  <c r="U662" i="129"/>
  <c r="Q662" i="129"/>
  <c r="L662" i="129"/>
  <c r="P662" i="129"/>
  <c r="T662" i="129"/>
  <c r="O335" i="129"/>
  <c r="L335" i="129"/>
  <c r="H335" i="129"/>
  <c r="K335" i="129"/>
  <c r="M335" i="129"/>
  <c r="S335" i="129"/>
  <c r="I335" i="129"/>
  <c r="Q335" i="129"/>
  <c r="R335" i="129"/>
  <c r="T335" i="129"/>
  <c r="U335" i="129"/>
  <c r="F335" i="129"/>
  <c r="G335" i="129"/>
  <c r="P335" i="129"/>
  <c r="J335" i="129"/>
  <c r="J109" i="129"/>
  <c r="Q109" i="129"/>
  <c r="F109" i="129"/>
  <c r="S109" i="129" s="1"/>
  <c r="G109" i="129"/>
  <c r="H109" i="129"/>
  <c r="L109" i="129"/>
  <c r="K109" i="129"/>
  <c r="O109" i="129"/>
  <c r="I109" i="129"/>
  <c r="M109" i="129" s="1"/>
  <c r="T109" i="129"/>
  <c r="R109" i="129"/>
  <c r="U109" i="129"/>
  <c r="J49" i="129"/>
  <c r="Q49" i="129"/>
  <c r="F49" i="129"/>
  <c r="S49" i="129" s="1"/>
  <c r="G49" i="129"/>
  <c r="F50" i="129" s="1"/>
  <c r="S50" i="129" s="1"/>
  <c r="H49" i="129"/>
  <c r="O49" i="129" s="1"/>
  <c r="L49" i="129"/>
  <c r="K49" i="129" s="1"/>
  <c r="I49" i="129"/>
  <c r="M49" i="129" s="1"/>
  <c r="AU49" i="129" s="1"/>
  <c r="U49" i="129"/>
  <c r="P417" i="129"/>
  <c r="T417" i="129"/>
  <c r="U417" i="129"/>
  <c r="M417" i="129"/>
  <c r="J417" i="129"/>
  <c r="G417" i="129"/>
  <c r="O417" i="129"/>
  <c r="L417" i="129"/>
  <c r="I417" i="129"/>
  <c r="K417" i="129"/>
  <c r="Q417" i="129"/>
  <c r="H417" i="129"/>
  <c r="F417" i="129"/>
  <c r="S417" i="129"/>
  <c r="R417" i="129"/>
  <c r="R482" i="129"/>
  <c r="P482" i="129"/>
  <c r="T482" i="129"/>
  <c r="U482" i="129"/>
  <c r="H482" i="129"/>
  <c r="O482" i="129"/>
  <c r="G482" i="129"/>
  <c r="K482" i="129"/>
  <c r="M482" i="129"/>
  <c r="F482" i="129"/>
  <c r="Q482" i="129"/>
  <c r="L482" i="129"/>
  <c r="I482" i="129"/>
  <c r="J482" i="129"/>
  <c r="S482" i="129"/>
  <c r="I689" i="129"/>
  <c r="Q689" i="129"/>
  <c r="J689" i="129"/>
  <c r="K689" i="129"/>
  <c r="S689" i="129"/>
  <c r="G689" i="129"/>
  <c r="M689" i="129"/>
  <c r="F689" i="129"/>
  <c r="L689" i="129"/>
  <c r="R689" i="129"/>
  <c r="H689" i="129"/>
  <c r="T689" i="129"/>
  <c r="P689" i="129"/>
  <c r="U689" i="129"/>
  <c r="O689" i="129"/>
  <c r="S362" i="129"/>
  <c r="M362" i="129"/>
  <c r="J362" i="129"/>
  <c r="L362" i="129"/>
  <c r="G362" i="129"/>
  <c r="P362" i="129"/>
  <c r="T362" i="129"/>
  <c r="U362" i="129"/>
  <c r="F362" i="129"/>
  <c r="I362" i="129"/>
  <c r="O362" i="129"/>
  <c r="Q362" i="129"/>
  <c r="H362" i="129"/>
  <c r="K362" i="129"/>
  <c r="R362" i="129"/>
  <c r="F427" i="129"/>
  <c r="G427" i="129"/>
  <c r="K427" i="129"/>
  <c r="O427" i="129"/>
  <c r="I427" i="129"/>
  <c r="S427" i="129"/>
  <c r="L427" i="129"/>
  <c r="Q427" i="129"/>
  <c r="J427" i="129"/>
  <c r="H427" i="129"/>
  <c r="P427" i="129"/>
  <c r="R427" i="129"/>
  <c r="T427" i="129"/>
  <c r="U427" i="129"/>
  <c r="M427" i="129"/>
  <c r="L498" i="129"/>
  <c r="M498" i="129"/>
  <c r="P498" i="129"/>
  <c r="T498" i="129"/>
  <c r="U498" i="129"/>
  <c r="I498" i="129"/>
  <c r="G498" i="129"/>
  <c r="H498" i="129"/>
  <c r="J498" i="129"/>
  <c r="F498" i="129"/>
  <c r="K498" i="129"/>
  <c r="O498" i="129"/>
  <c r="S498" i="129"/>
  <c r="Q498" i="129"/>
  <c r="R498" i="129"/>
  <c r="G371" i="129"/>
  <c r="F371" i="129"/>
  <c r="K371" i="129"/>
  <c r="Q371" i="129"/>
  <c r="J371" i="129"/>
  <c r="L371" i="129"/>
  <c r="O371" i="129"/>
  <c r="M371" i="129"/>
  <c r="H371" i="129"/>
  <c r="S371" i="129"/>
  <c r="I371" i="129"/>
  <c r="R371" i="129"/>
  <c r="U371" i="129"/>
  <c r="T371" i="129"/>
  <c r="P371" i="129"/>
  <c r="M320" i="129"/>
  <c r="I320" i="129"/>
  <c r="G320" i="129"/>
  <c r="J320" i="129"/>
  <c r="F320" i="129"/>
  <c r="L320" i="129"/>
  <c r="Q320" i="129"/>
  <c r="O320" i="129"/>
  <c r="H320" i="129"/>
  <c r="K320" i="129"/>
  <c r="S320" i="129"/>
  <c r="R320" i="129"/>
  <c r="T320" i="129"/>
  <c r="P320" i="129"/>
  <c r="U320" i="129"/>
  <c r="G639" i="129"/>
  <c r="I639" i="129"/>
  <c r="M639" i="129"/>
  <c r="H639" i="129"/>
  <c r="K639" i="129"/>
  <c r="F639" i="129"/>
  <c r="O639" i="129"/>
  <c r="J639" i="129"/>
  <c r="S639" i="129"/>
  <c r="Q639" i="129"/>
  <c r="R639" i="129"/>
  <c r="T639" i="129"/>
  <c r="P639" i="129"/>
  <c r="L639" i="129"/>
  <c r="U639" i="129"/>
  <c r="P453" i="129"/>
  <c r="T453" i="129"/>
  <c r="U453" i="129"/>
  <c r="R453" i="129"/>
  <c r="H453" i="129"/>
  <c r="M453" i="129"/>
  <c r="K453" i="129"/>
  <c r="J453" i="129"/>
  <c r="L453" i="129"/>
  <c r="I453" i="129"/>
  <c r="Q453" i="129"/>
  <c r="G453" i="129"/>
  <c r="S453" i="129"/>
  <c r="F453" i="129"/>
  <c r="O453" i="129"/>
  <c r="Q194" i="129"/>
  <c r="I194" i="129"/>
  <c r="J194" i="129"/>
  <c r="F194" i="129"/>
  <c r="S194" i="129" s="1"/>
  <c r="G194" i="129"/>
  <c r="H194" i="129"/>
  <c r="L194" i="129"/>
  <c r="K194" i="129" s="1"/>
  <c r="M194" i="129"/>
  <c r="AU194" i="129" s="1"/>
  <c r="O194" i="129"/>
  <c r="P194" i="129"/>
  <c r="T194" i="129"/>
  <c r="R194" i="129"/>
  <c r="U194" i="129"/>
  <c r="L471" i="129"/>
  <c r="F471" i="129"/>
  <c r="K471" i="129"/>
  <c r="I471" i="129"/>
  <c r="Q471" i="129"/>
  <c r="G471" i="129"/>
  <c r="M471" i="129"/>
  <c r="S471" i="129"/>
  <c r="T471" i="129"/>
  <c r="U471" i="129"/>
  <c r="H471" i="129"/>
  <c r="O471" i="129"/>
  <c r="P471" i="129"/>
  <c r="R471" i="129"/>
  <c r="J471" i="129"/>
  <c r="Q462" i="129"/>
  <c r="J462" i="129"/>
  <c r="H462" i="129"/>
  <c r="O462" i="129"/>
  <c r="F462" i="129"/>
  <c r="M462" i="129"/>
  <c r="G462" i="129"/>
  <c r="S462" i="129"/>
  <c r="K462" i="129"/>
  <c r="I462" i="129"/>
  <c r="L462" i="129"/>
  <c r="R462" i="129"/>
  <c r="T462" i="129"/>
  <c r="P462" i="129"/>
  <c r="U462" i="129"/>
  <c r="I203" i="129"/>
  <c r="J203" i="129"/>
  <c r="Q203" i="129"/>
  <c r="F203" i="129"/>
  <c r="S203" i="129" s="1"/>
  <c r="G203" i="129"/>
  <c r="H203" i="129"/>
  <c r="L203" i="129"/>
  <c r="K203" i="129" s="1"/>
  <c r="M203" i="129"/>
  <c r="AU203" i="129" s="1"/>
  <c r="O203" i="129"/>
  <c r="R203" i="129"/>
  <c r="U203" i="129"/>
  <c r="J212" i="129"/>
  <c r="Q212" i="129"/>
  <c r="I212" i="129"/>
  <c r="F212" i="129"/>
  <c r="S212" i="129" s="1"/>
  <c r="G212" i="129"/>
  <c r="L212" i="129"/>
  <c r="K212" i="129" s="1"/>
  <c r="H212" i="129"/>
  <c r="O212" i="129"/>
  <c r="M212" i="129"/>
  <c r="AU212" i="129" s="1"/>
  <c r="U212" i="129"/>
  <c r="R212" i="129"/>
  <c r="G487" i="129"/>
  <c r="K487" i="129"/>
  <c r="O487" i="129"/>
  <c r="Q487" i="129"/>
  <c r="H487" i="129"/>
  <c r="I487" i="129"/>
  <c r="F487" i="129"/>
  <c r="M487" i="129"/>
  <c r="S487" i="129"/>
  <c r="J487" i="129"/>
  <c r="R487" i="129"/>
  <c r="U487" i="129"/>
  <c r="L487" i="129"/>
  <c r="P487" i="129"/>
  <c r="T487" i="129"/>
  <c r="J124" i="129"/>
  <c r="Q124" i="129"/>
  <c r="F124" i="129"/>
  <c r="S124" i="129" s="1"/>
  <c r="G124" i="129"/>
  <c r="H124" i="129"/>
  <c r="L124" i="129"/>
  <c r="K124" i="129" s="1"/>
  <c r="O124" i="129"/>
  <c r="I124" i="129"/>
  <c r="M124" i="129" s="1"/>
  <c r="R124" i="129"/>
  <c r="U124" i="129"/>
  <c r="Q516" i="129"/>
  <c r="I516" i="129"/>
  <c r="M516" i="129"/>
  <c r="J516" i="129"/>
  <c r="F516" i="129"/>
  <c r="K516" i="129"/>
  <c r="G516" i="129"/>
  <c r="H516" i="129"/>
  <c r="S516" i="129"/>
  <c r="L516" i="129"/>
  <c r="O516" i="129"/>
  <c r="R516" i="129"/>
  <c r="P516" i="129"/>
  <c r="T516" i="129"/>
  <c r="U516" i="129"/>
  <c r="I150" i="129"/>
  <c r="Q150" i="129"/>
  <c r="J150" i="129"/>
  <c r="F150" i="129"/>
  <c r="S150" i="129" s="1"/>
  <c r="G150" i="129"/>
  <c r="L150" i="129"/>
  <c r="K150" i="129" s="1"/>
  <c r="H150" i="129"/>
  <c r="O150" i="129"/>
  <c r="M150" i="129"/>
  <c r="U150" i="129"/>
  <c r="F518" i="129"/>
  <c r="Q518" i="129"/>
  <c r="L518" i="129"/>
  <c r="M518" i="129"/>
  <c r="H518" i="129"/>
  <c r="J518" i="129"/>
  <c r="K518" i="129"/>
  <c r="S518" i="129"/>
  <c r="R518" i="129"/>
  <c r="P518" i="129"/>
  <c r="T518" i="129"/>
  <c r="U518" i="129"/>
  <c r="G518" i="129"/>
  <c r="O518" i="129"/>
  <c r="I518" i="129"/>
  <c r="F264" i="129"/>
  <c r="T264" i="129"/>
  <c r="U264" i="129"/>
  <c r="J264" i="129"/>
  <c r="K264" i="129"/>
  <c r="R264" i="129"/>
  <c r="M264" i="129"/>
  <c r="P264" i="129"/>
  <c r="H264" i="129"/>
  <c r="I264" i="129"/>
  <c r="L264" i="129"/>
  <c r="G264" i="129"/>
  <c r="Q264" i="129"/>
  <c r="S264" i="129"/>
  <c r="O264" i="129"/>
  <c r="R378" i="129"/>
  <c r="P378" i="129"/>
  <c r="T378" i="129"/>
  <c r="U378" i="129"/>
  <c r="K378" i="129"/>
  <c r="F378" i="129"/>
  <c r="H378" i="129"/>
  <c r="Q378" i="129"/>
  <c r="I378" i="129"/>
  <c r="J378" i="129"/>
  <c r="O378" i="129"/>
  <c r="M378" i="129"/>
  <c r="S378" i="129"/>
  <c r="L378" i="129"/>
  <c r="G378" i="129"/>
  <c r="J51" i="129"/>
  <c r="Q51" i="129"/>
  <c r="L51" i="129"/>
  <c r="K51" i="129" s="1"/>
  <c r="G51" i="129"/>
  <c r="H51" i="129" s="1"/>
  <c r="O51" i="129" s="1"/>
  <c r="I51" i="129"/>
  <c r="M51" i="129" s="1"/>
  <c r="AS51" i="129" s="1"/>
  <c r="U51" i="129"/>
  <c r="R440" i="129"/>
  <c r="T440" i="129"/>
  <c r="P440" i="129"/>
  <c r="U440" i="129"/>
  <c r="H440" i="129"/>
  <c r="I440" i="129"/>
  <c r="M440" i="129"/>
  <c r="S440" i="129"/>
  <c r="F440" i="129"/>
  <c r="O440" i="129"/>
  <c r="Q440" i="129"/>
  <c r="G440" i="129"/>
  <c r="L440" i="129"/>
  <c r="K440" i="129"/>
  <c r="J440" i="129"/>
  <c r="Q542" i="129"/>
  <c r="K542" i="129"/>
  <c r="F542" i="129"/>
  <c r="I542" i="129"/>
  <c r="O542" i="129"/>
  <c r="J542" i="129"/>
  <c r="G542" i="129"/>
  <c r="P542" i="129"/>
  <c r="L542" i="129"/>
  <c r="U542" i="129"/>
  <c r="S542" i="129"/>
  <c r="M542" i="129"/>
  <c r="R542" i="129"/>
  <c r="H542" i="129"/>
  <c r="T542" i="129"/>
  <c r="Q307" i="139"/>
  <c r="J307" i="139"/>
  <c r="I307" i="139"/>
  <c r="M307" i="139"/>
  <c r="O307" i="139"/>
  <c r="P307" i="139"/>
  <c r="G307" i="139"/>
  <c r="S307" i="139"/>
  <c r="H307" i="139"/>
  <c r="U307" i="139"/>
  <c r="K307" i="139"/>
  <c r="F307" i="139"/>
  <c r="L307" i="139"/>
  <c r="R307" i="139"/>
  <c r="T307" i="139"/>
  <c r="U308" i="139"/>
  <c r="P308" i="139"/>
  <c r="T308" i="139"/>
  <c r="L308" i="139"/>
  <c r="G308" i="139"/>
  <c r="H308" i="139"/>
  <c r="Q308" i="139"/>
  <c r="I308" i="139"/>
  <c r="F308" i="139"/>
  <c r="S308" i="139"/>
  <c r="R308" i="139"/>
  <c r="M308" i="139"/>
  <c r="O308" i="139"/>
  <c r="J308" i="139"/>
  <c r="K308" i="139"/>
  <c r="H617" i="139"/>
  <c r="T617" i="139"/>
  <c r="J617" i="139"/>
  <c r="G617" i="139"/>
  <c r="Q617" i="139"/>
  <c r="I617" i="139"/>
  <c r="F617" i="139"/>
  <c r="K617" i="139"/>
  <c r="O617" i="139"/>
  <c r="M617" i="139"/>
  <c r="R617" i="139"/>
  <c r="L617" i="139"/>
  <c r="S617" i="139"/>
  <c r="P617" i="139"/>
  <c r="U617" i="139"/>
  <c r="I609" i="139"/>
  <c r="G609" i="139"/>
  <c r="O609" i="139"/>
  <c r="H609" i="139"/>
  <c r="L609" i="139"/>
  <c r="S609" i="139"/>
  <c r="P609" i="139"/>
  <c r="R609" i="139"/>
  <c r="M609" i="139"/>
  <c r="F609" i="139"/>
  <c r="J609" i="139"/>
  <c r="U609" i="139"/>
  <c r="K609" i="139"/>
  <c r="T609" i="139"/>
  <c r="Q609" i="139"/>
  <c r="H571" i="139"/>
  <c r="Q571" i="139"/>
  <c r="R571" i="139"/>
  <c r="J571" i="139"/>
  <c r="S571" i="139"/>
  <c r="O571" i="139"/>
  <c r="K571" i="139"/>
  <c r="L571" i="139"/>
  <c r="F571" i="139"/>
  <c r="I571" i="139"/>
  <c r="U571" i="139"/>
  <c r="M571" i="139"/>
  <c r="G571" i="139"/>
  <c r="T571" i="139"/>
  <c r="P571" i="139"/>
  <c r="O346" i="139"/>
  <c r="P346" i="139"/>
  <c r="K346" i="139"/>
  <c r="M346" i="139"/>
  <c r="L346" i="139"/>
  <c r="S346" i="139"/>
  <c r="U346" i="139"/>
  <c r="I346" i="139"/>
  <c r="F346" i="139"/>
  <c r="T346" i="139"/>
  <c r="Q346" i="139"/>
  <c r="H346" i="139"/>
  <c r="R346" i="139"/>
  <c r="G346" i="139"/>
  <c r="J346" i="139"/>
  <c r="S585" i="139"/>
  <c r="K585" i="139"/>
  <c r="M585" i="139"/>
  <c r="P585" i="139"/>
  <c r="L585" i="139"/>
  <c r="F585" i="139"/>
  <c r="J585" i="139"/>
  <c r="H585" i="139"/>
  <c r="G585" i="139"/>
  <c r="T585" i="139"/>
  <c r="O585" i="139"/>
  <c r="U585" i="139"/>
  <c r="Q585" i="139"/>
  <c r="I585" i="139"/>
  <c r="R585" i="139"/>
  <c r="J62" i="139"/>
  <c r="Q62" i="139"/>
  <c r="G62" i="139"/>
  <c r="I62" i="139"/>
  <c r="J534" i="139"/>
  <c r="P534" i="139"/>
  <c r="U534" i="139"/>
  <c r="L534" i="139"/>
  <c r="I534" i="139"/>
  <c r="H534" i="139"/>
  <c r="G534" i="139"/>
  <c r="T534" i="139"/>
  <c r="R534" i="139"/>
  <c r="S534" i="139"/>
  <c r="O534" i="139"/>
  <c r="Q534" i="139"/>
  <c r="M534" i="139"/>
  <c r="F534" i="139"/>
  <c r="K534" i="139"/>
  <c r="K281" i="139"/>
  <c r="R281" i="139"/>
  <c r="O281" i="139"/>
  <c r="Q281" i="139"/>
  <c r="J281" i="139"/>
  <c r="M281" i="139"/>
  <c r="F281" i="139"/>
  <c r="G281" i="139"/>
  <c r="H281" i="139"/>
  <c r="I281" i="139"/>
  <c r="U281" i="139"/>
  <c r="T281" i="139"/>
  <c r="L281" i="139"/>
  <c r="P281" i="139"/>
  <c r="S281" i="139"/>
  <c r="L467" i="139"/>
  <c r="S467" i="139"/>
  <c r="T467" i="139"/>
  <c r="P467" i="139"/>
  <c r="K467" i="139"/>
  <c r="M467" i="139"/>
  <c r="J467" i="139"/>
  <c r="O467" i="139"/>
  <c r="F467" i="139"/>
  <c r="G467" i="139"/>
  <c r="U467" i="139"/>
  <c r="I467" i="139"/>
  <c r="Q467" i="139"/>
  <c r="R467" i="139"/>
  <c r="H467" i="139"/>
  <c r="U700" i="139"/>
  <c r="R700" i="139"/>
  <c r="Q700" i="139"/>
  <c r="P700" i="139"/>
  <c r="K700" i="139"/>
  <c r="O700" i="139"/>
  <c r="J700" i="139"/>
  <c r="T700" i="139"/>
  <c r="F700" i="139"/>
  <c r="L700" i="139"/>
  <c r="S700" i="139"/>
  <c r="H700" i="139"/>
  <c r="G700" i="139"/>
  <c r="M700" i="139"/>
  <c r="I700" i="139"/>
  <c r="K327" i="139"/>
  <c r="S327" i="139"/>
  <c r="H327" i="139"/>
  <c r="G327" i="139"/>
  <c r="M327" i="139"/>
  <c r="R327" i="139"/>
  <c r="U327" i="139"/>
  <c r="O327" i="139"/>
  <c r="P327" i="139"/>
  <c r="I327" i="139"/>
  <c r="T327" i="139"/>
  <c r="F327" i="139"/>
  <c r="Q327" i="139"/>
  <c r="J327" i="139"/>
  <c r="L327" i="139"/>
  <c r="K647" i="139"/>
  <c r="H647" i="139"/>
  <c r="U647" i="139"/>
  <c r="L647" i="139"/>
  <c r="I647" i="139"/>
  <c r="G647" i="139"/>
  <c r="P647" i="139"/>
  <c r="Q647" i="139"/>
  <c r="J647" i="139"/>
  <c r="M647" i="139"/>
  <c r="S647" i="139"/>
  <c r="T647" i="139"/>
  <c r="F647" i="139"/>
  <c r="R647" i="139"/>
  <c r="O647" i="139"/>
  <c r="F656" i="139"/>
  <c r="S656" i="139"/>
  <c r="J656" i="139"/>
  <c r="P656" i="139"/>
  <c r="U656" i="139"/>
  <c r="Q656" i="139"/>
  <c r="M656" i="139"/>
  <c r="I656" i="139"/>
  <c r="R656" i="139"/>
  <c r="K656" i="139"/>
  <c r="G656" i="139"/>
  <c r="T656" i="139"/>
  <c r="L656" i="139"/>
  <c r="H656" i="139"/>
  <c r="O656" i="139"/>
  <c r="O613" i="139"/>
  <c r="L613" i="139"/>
  <c r="H613" i="139"/>
  <c r="T613" i="139"/>
  <c r="U613" i="139"/>
  <c r="J613" i="139"/>
  <c r="R613" i="139"/>
  <c r="G613" i="139"/>
  <c r="P613" i="139"/>
  <c r="M613" i="139"/>
  <c r="K613" i="139"/>
  <c r="S613" i="139"/>
  <c r="Q613" i="139"/>
  <c r="F613" i="139"/>
  <c r="I613" i="139"/>
  <c r="I516" i="139"/>
  <c r="K516" i="139"/>
  <c r="J516" i="139"/>
  <c r="O516" i="139"/>
  <c r="R516" i="139"/>
  <c r="L516" i="139"/>
  <c r="F516" i="139"/>
  <c r="G516" i="139"/>
  <c r="T516" i="139"/>
  <c r="M516" i="139"/>
  <c r="U516" i="139"/>
  <c r="S516" i="139"/>
  <c r="Q516" i="139"/>
  <c r="H516" i="139"/>
  <c r="P516" i="139"/>
  <c r="H363" i="139"/>
  <c r="O363" i="139"/>
  <c r="K363" i="139"/>
  <c r="T363" i="139"/>
  <c r="S363" i="139"/>
  <c r="G363" i="139"/>
  <c r="Q363" i="139"/>
  <c r="R363" i="139"/>
  <c r="J363" i="139"/>
  <c r="U363" i="139"/>
  <c r="F363" i="139"/>
  <c r="P363" i="139"/>
  <c r="L363" i="139"/>
  <c r="I363" i="139"/>
  <c r="M363" i="139"/>
  <c r="I253" i="139"/>
  <c r="Q253" i="139"/>
  <c r="J253" i="139"/>
  <c r="F253" i="139"/>
  <c r="S253" i="139" s="1"/>
  <c r="G253" i="139"/>
  <c r="H253" i="139"/>
  <c r="L253" i="139"/>
  <c r="O253" i="139"/>
  <c r="M253" i="139"/>
  <c r="K253" i="139"/>
  <c r="K254" i="139" s="1"/>
  <c r="U253" i="139"/>
  <c r="J20" i="139"/>
  <c r="Q20" i="139"/>
  <c r="G20" i="139"/>
  <c r="I20" i="139"/>
  <c r="Q316" i="139"/>
  <c r="M316" i="139"/>
  <c r="G316" i="139"/>
  <c r="R316" i="139"/>
  <c r="T316" i="139"/>
  <c r="H316" i="139"/>
  <c r="S316" i="139"/>
  <c r="F316" i="139"/>
  <c r="P316" i="139"/>
  <c r="I316" i="139"/>
  <c r="J316" i="139"/>
  <c r="O316" i="139"/>
  <c r="L316" i="139"/>
  <c r="U316" i="139"/>
  <c r="K316" i="139"/>
  <c r="J220" i="139"/>
  <c r="Q220" i="139"/>
  <c r="I220" i="139"/>
  <c r="F220" i="139"/>
  <c r="S220" i="139" s="1"/>
  <c r="G220" i="139"/>
  <c r="H220" i="139"/>
  <c r="L220" i="139"/>
  <c r="K220" i="139" s="1"/>
  <c r="M220" i="139"/>
  <c r="O220" i="139"/>
  <c r="U220" i="139"/>
  <c r="I661" i="139"/>
  <c r="F661" i="139"/>
  <c r="U661" i="139"/>
  <c r="K661" i="139"/>
  <c r="G661" i="139"/>
  <c r="M661" i="139"/>
  <c r="R661" i="139"/>
  <c r="P661" i="139"/>
  <c r="S661" i="139"/>
  <c r="L661" i="139"/>
  <c r="J661" i="139"/>
  <c r="H661" i="139"/>
  <c r="O661" i="139"/>
  <c r="T661" i="139"/>
  <c r="Q661" i="139"/>
  <c r="R689" i="139"/>
  <c r="K689" i="139"/>
  <c r="L689" i="139"/>
  <c r="M689" i="139"/>
  <c r="I689" i="139"/>
  <c r="J689" i="139"/>
  <c r="Q689" i="139"/>
  <c r="H689" i="139"/>
  <c r="T689" i="139"/>
  <c r="U689" i="139"/>
  <c r="O689" i="139"/>
  <c r="P689" i="139"/>
  <c r="G689" i="139"/>
  <c r="F689" i="139"/>
  <c r="S689" i="139"/>
  <c r="J121" i="139"/>
  <c r="Q121" i="139"/>
  <c r="F121" i="139"/>
  <c r="S121" i="139" s="1"/>
  <c r="G121" i="139"/>
  <c r="H121" i="139"/>
  <c r="L121" i="139"/>
  <c r="K121" i="139" s="1"/>
  <c r="O121" i="139"/>
  <c r="I121" i="139"/>
  <c r="M121" i="139" s="1"/>
  <c r="T121" i="139"/>
  <c r="R121" i="139"/>
  <c r="U121" i="139"/>
  <c r="J191" i="139"/>
  <c r="I191" i="139"/>
  <c r="Q191" i="139"/>
  <c r="F191" i="139"/>
  <c r="S191" i="139" s="1"/>
  <c r="G191" i="139"/>
  <c r="L191" i="139"/>
  <c r="K191" i="139" s="1"/>
  <c r="H191" i="139"/>
  <c r="O191" i="139"/>
  <c r="M191" i="139"/>
  <c r="AU191" i="139" s="1"/>
  <c r="P191" i="139"/>
  <c r="T191" i="139"/>
  <c r="R191" i="139"/>
  <c r="U191" i="139"/>
  <c r="P583" i="139"/>
  <c r="F583" i="139"/>
  <c r="K583" i="139"/>
  <c r="R583" i="139"/>
  <c r="Q583" i="139"/>
  <c r="H583" i="139"/>
  <c r="O583" i="139"/>
  <c r="U583" i="139"/>
  <c r="M583" i="139"/>
  <c r="I583" i="139"/>
  <c r="J583" i="139"/>
  <c r="G583" i="139"/>
  <c r="L583" i="139"/>
  <c r="T583" i="139"/>
  <c r="S583" i="139"/>
  <c r="K410" i="139"/>
  <c r="P410" i="139"/>
  <c r="R410" i="139"/>
  <c r="U410" i="139"/>
  <c r="T410" i="139"/>
  <c r="G410" i="139"/>
  <c r="L410" i="139"/>
  <c r="F410" i="139"/>
  <c r="H410" i="139"/>
  <c r="Q410" i="139"/>
  <c r="J410" i="139"/>
  <c r="M410" i="139"/>
  <c r="O410" i="139"/>
  <c r="I410" i="139"/>
  <c r="S410" i="139"/>
  <c r="F435" i="139"/>
  <c r="R435" i="139"/>
  <c r="K435" i="139"/>
  <c r="J435" i="139"/>
  <c r="Q435" i="139"/>
  <c r="M435" i="139"/>
  <c r="G435" i="139"/>
  <c r="I435" i="139"/>
  <c r="T435" i="139"/>
  <c r="O435" i="139"/>
  <c r="S435" i="139"/>
  <c r="U435" i="139"/>
  <c r="H435" i="139"/>
  <c r="L435" i="139"/>
  <c r="P435" i="139"/>
  <c r="F608" i="139"/>
  <c r="H608" i="139"/>
  <c r="O608" i="139"/>
  <c r="U608" i="139"/>
  <c r="G608" i="139"/>
  <c r="Q608" i="139"/>
  <c r="T608" i="139"/>
  <c r="S608" i="139"/>
  <c r="R608" i="139"/>
  <c r="P608" i="139"/>
  <c r="I608" i="139"/>
  <c r="L608" i="139"/>
  <c r="M608" i="139"/>
  <c r="J608" i="139"/>
  <c r="K608" i="139"/>
  <c r="P450" i="139"/>
  <c r="R450" i="139"/>
  <c r="J450" i="139"/>
  <c r="T450" i="139"/>
  <c r="K450" i="139"/>
  <c r="M450" i="139"/>
  <c r="H450" i="139"/>
  <c r="I450" i="139"/>
  <c r="Q450" i="139"/>
  <c r="L450" i="139"/>
  <c r="G450" i="139"/>
  <c r="S450" i="139"/>
  <c r="O450" i="139"/>
  <c r="F450" i="139"/>
  <c r="U450" i="139"/>
  <c r="I174" i="139"/>
  <c r="J174" i="139"/>
  <c r="Q174" i="139"/>
  <c r="F174" i="139"/>
  <c r="S174" i="139" s="1"/>
  <c r="G174" i="139"/>
  <c r="H174" i="139"/>
  <c r="L174" i="139"/>
  <c r="K174" i="139" s="1"/>
  <c r="M174" i="139"/>
  <c r="O174" i="139"/>
  <c r="U174" i="139"/>
  <c r="L405" i="139"/>
  <c r="M405" i="139"/>
  <c r="J405" i="139"/>
  <c r="R405" i="139"/>
  <c r="G405" i="139"/>
  <c r="I405" i="139"/>
  <c r="T405" i="139"/>
  <c r="P405" i="139"/>
  <c r="Q405" i="139"/>
  <c r="H405" i="139"/>
  <c r="F405" i="139"/>
  <c r="O405" i="139"/>
  <c r="K405" i="139"/>
  <c r="U405" i="139"/>
  <c r="S405" i="139"/>
  <c r="G525" i="139"/>
  <c r="I525" i="139"/>
  <c r="Q525" i="139"/>
  <c r="U525" i="139"/>
  <c r="S525" i="139"/>
  <c r="L525" i="139"/>
  <c r="K525" i="139"/>
  <c r="P525" i="139"/>
  <c r="R525" i="139"/>
  <c r="F525" i="139"/>
  <c r="O525" i="139"/>
  <c r="M525" i="139"/>
  <c r="H525" i="139"/>
  <c r="T525" i="139"/>
  <c r="J525" i="139"/>
  <c r="J190" i="139"/>
  <c r="I190" i="139"/>
  <c r="Q190" i="139"/>
  <c r="F190" i="139"/>
  <c r="S190" i="139" s="1"/>
  <c r="G190" i="139"/>
  <c r="L190" i="139"/>
  <c r="K190" i="139" s="1"/>
  <c r="H190" i="139"/>
  <c r="M190" i="139"/>
  <c r="O190" i="139"/>
  <c r="U190" i="139"/>
  <c r="Q225" i="139"/>
  <c r="I225" i="139"/>
  <c r="J225" i="139"/>
  <c r="F225" i="139"/>
  <c r="S225" i="139" s="1"/>
  <c r="G225" i="139"/>
  <c r="L225" i="139"/>
  <c r="K225" i="139" s="1"/>
  <c r="H225" i="139"/>
  <c r="M225" i="139"/>
  <c r="O225" i="139"/>
  <c r="U225" i="139"/>
  <c r="H506" i="139"/>
  <c r="L506" i="139"/>
  <c r="P506" i="139"/>
  <c r="F506" i="139"/>
  <c r="K506" i="139"/>
  <c r="U506" i="139"/>
  <c r="Q506" i="139"/>
  <c r="G506" i="139"/>
  <c r="M506" i="139"/>
  <c r="S506" i="139"/>
  <c r="R506" i="139"/>
  <c r="O506" i="139"/>
  <c r="T506" i="139"/>
  <c r="I506" i="139"/>
  <c r="J506" i="139"/>
  <c r="J47" i="139"/>
  <c r="Q47" i="139"/>
  <c r="G47" i="139"/>
  <c r="I47" i="139"/>
  <c r="R660" i="139"/>
  <c r="O660" i="139"/>
  <c r="K660" i="139"/>
  <c r="G660" i="139"/>
  <c r="J660" i="139"/>
  <c r="P660" i="139"/>
  <c r="L660" i="139"/>
  <c r="Q660" i="139"/>
  <c r="M660" i="139"/>
  <c r="U660" i="139"/>
  <c r="I660" i="139"/>
  <c r="S660" i="139"/>
  <c r="F660" i="139"/>
  <c r="H660" i="139"/>
  <c r="T660" i="139"/>
  <c r="T630" i="139"/>
  <c r="O630" i="139"/>
  <c r="K630" i="139"/>
  <c r="L630" i="139"/>
  <c r="I630" i="139"/>
  <c r="H630" i="139"/>
  <c r="J630" i="139"/>
  <c r="S630" i="139"/>
  <c r="P630" i="139"/>
  <c r="Q630" i="139"/>
  <c r="M630" i="139"/>
  <c r="U630" i="139"/>
  <c r="G630" i="139"/>
  <c r="F630" i="139"/>
  <c r="R630" i="139"/>
  <c r="T483" i="139"/>
  <c r="Q483" i="139"/>
  <c r="K483" i="139"/>
  <c r="J483" i="139"/>
  <c r="G483" i="139"/>
  <c r="O483" i="139"/>
  <c r="H483" i="139"/>
  <c r="L483" i="139"/>
  <c r="F483" i="139"/>
  <c r="S483" i="139"/>
  <c r="R483" i="139"/>
  <c r="U483" i="139"/>
  <c r="I483" i="139"/>
  <c r="P483" i="139"/>
  <c r="M483" i="139"/>
  <c r="J100" i="139"/>
  <c r="Q100" i="139"/>
  <c r="G100" i="139"/>
  <c r="I100" i="139"/>
  <c r="J81" i="139"/>
  <c r="Q81" i="139"/>
  <c r="G81" i="139"/>
  <c r="I81" i="139"/>
  <c r="I676" i="139"/>
  <c r="J676" i="139"/>
  <c r="P676" i="139"/>
  <c r="K676" i="139"/>
  <c r="S676" i="139"/>
  <c r="M676" i="139"/>
  <c r="F676" i="139"/>
  <c r="R676" i="139"/>
  <c r="T676" i="139"/>
  <c r="L676" i="139"/>
  <c r="O676" i="139"/>
  <c r="Q676" i="139"/>
  <c r="H676" i="139"/>
  <c r="U676" i="139"/>
  <c r="G676" i="139"/>
  <c r="R512" i="139"/>
  <c r="M512" i="139"/>
  <c r="F512" i="139"/>
  <c r="O512" i="139"/>
  <c r="L512" i="139"/>
  <c r="J512" i="139"/>
  <c r="H512" i="139"/>
  <c r="K512" i="139"/>
  <c r="U512" i="139"/>
  <c r="P512" i="139"/>
  <c r="T512" i="139"/>
  <c r="Q512" i="139"/>
  <c r="I512" i="139"/>
  <c r="S512" i="139"/>
  <c r="G512" i="139"/>
  <c r="T419" i="139"/>
  <c r="I419" i="139"/>
  <c r="K419" i="139"/>
  <c r="R419" i="139"/>
  <c r="G419" i="139"/>
  <c r="M419" i="139"/>
  <c r="J419" i="139"/>
  <c r="H419" i="139"/>
  <c r="F419" i="139"/>
  <c r="S419" i="139"/>
  <c r="Q419" i="139"/>
  <c r="L419" i="139"/>
  <c r="U419" i="139"/>
  <c r="P419" i="139"/>
  <c r="O419" i="139"/>
  <c r="U555" i="139"/>
  <c r="M555" i="139"/>
  <c r="S555" i="139"/>
  <c r="L555" i="139"/>
  <c r="J555" i="139"/>
  <c r="Q555" i="139"/>
  <c r="I555" i="139"/>
  <c r="G555" i="139"/>
  <c r="H555" i="139"/>
  <c r="P555" i="139"/>
  <c r="K555" i="139"/>
  <c r="R555" i="139"/>
  <c r="F555" i="139"/>
  <c r="O555" i="139"/>
  <c r="T555" i="139"/>
  <c r="I436" i="139"/>
  <c r="J436" i="139"/>
  <c r="S436" i="139"/>
  <c r="T436" i="139"/>
  <c r="U436" i="139"/>
  <c r="K436" i="139"/>
  <c r="R436" i="139"/>
  <c r="P436" i="139"/>
  <c r="L436" i="139"/>
  <c r="M436" i="139"/>
  <c r="O436" i="139"/>
  <c r="G436" i="139"/>
  <c r="Q436" i="139"/>
  <c r="H436" i="139"/>
  <c r="F436" i="139"/>
  <c r="J217" i="139"/>
  <c r="Q217" i="139"/>
  <c r="I217" i="139"/>
  <c r="F217" i="139"/>
  <c r="S217" i="139" s="1"/>
  <c r="G217" i="139"/>
  <c r="L217" i="139"/>
  <c r="K217" i="139" s="1"/>
  <c r="H217" i="139"/>
  <c r="O217" i="139"/>
  <c r="M217" i="139"/>
  <c r="U217" i="139"/>
  <c r="H320" i="139"/>
  <c r="F320" i="139"/>
  <c r="U320" i="139"/>
  <c r="T320" i="139"/>
  <c r="S320" i="139"/>
  <c r="K320" i="139"/>
  <c r="O320" i="139"/>
  <c r="R320" i="139"/>
  <c r="L320" i="139"/>
  <c r="G320" i="139"/>
  <c r="P320" i="139"/>
  <c r="M320" i="139"/>
  <c r="Q320" i="139"/>
  <c r="I320" i="139"/>
  <c r="J320" i="139"/>
  <c r="T624" i="139"/>
  <c r="H624" i="139"/>
  <c r="M624" i="139"/>
  <c r="U624" i="139"/>
  <c r="Q624" i="139"/>
  <c r="I624" i="139"/>
  <c r="K624" i="139"/>
  <c r="L624" i="139"/>
  <c r="R624" i="139"/>
  <c r="F624" i="139"/>
  <c r="G624" i="139"/>
  <c r="O624" i="139"/>
  <c r="S624" i="139"/>
  <c r="J624" i="139"/>
  <c r="P624" i="139"/>
  <c r="S282" i="139"/>
  <c r="R282" i="139"/>
  <c r="G282" i="139"/>
  <c r="O282" i="139"/>
  <c r="T282" i="139"/>
  <c r="J282" i="139"/>
  <c r="M282" i="139"/>
  <c r="L282" i="139"/>
  <c r="K282" i="139"/>
  <c r="I282" i="139"/>
  <c r="U282" i="139"/>
  <c r="Q282" i="139"/>
  <c r="F282" i="139"/>
  <c r="H282" i="139"/>
  <c r="P282" i="139"/>
  <c r="P345" i="139"/>
  <c r="J345" i="139"/>
  <c r="H345" i="139"/>
  <c r="O345" i="139"/>
  <c r="M345" i="139"/>
  <c r="T345" i="139"/>
  <c r="L345" i="139"/>
  <c r="R345" i="139"/>
  <c r="F345" i="139"/>
  <c r="U345" i="139"/>
  <c r="Q345" i="139"/>
  <c r="K345" i="139"/>
  <c r="G345" i="139"/>
  <c r="I345" i="139"/>
  <c r="S345" i="139"/>
  <c r="O293" i="139"/>
  <c r="M293" i="139"/>
  <c r="T293" i="139"/>
  <c r="I293" i="139"/>
  <c r="J293" i="139"/>
  <c r="L293" i="139"/>
  <c r="H293" i="139"/>
  <c r="S293" i="139"/>
  <c r="F293" i="139"/>
  <c r="K293" i="139"/>
  <c r="R293" i="139"/>
  <c r="U293" i="139"/>
  <c r="P293" i="139"/>
  <c r="Q293" i="139"/>
  <c r="G293" i="139"/>
  <c r="O693" i="139"/>
  <c r="I693" i="139"/>
  <c r="T693" i="139"/>
  <c r="Q693" i="139"/>
  <c r="P693" i="139"/>
  <c r="L693" i="139"/>
  <c r="K693" i="139"/>
  <c r="G693" i="139"/>
  <c r="H693" i="139"/>
  <c r="M693" i="139"/>
  <c r="S693" i="139"/>
  <c r="R693" i="139"/>
  <c r="J693" i="139"/>
  <c r="F693" i="139"/>
  <c r="U693" i="139"/>
  <c r="K535" i="139"/>
  <c r="L535" i="139"/>
  <c r="I535" i="139"/>
  <c r="F535" i="139"/>
  <c r="Q535" i="139"/>
  <c r="G535" i="139"/>
  <c r="S535" i="139"/>
  <c r="P535" i="139"/>
  <c r="J535" i="139"/>
  <c r="M535" i="139"/>
  <c r="R535" i="139"/>
  <c r="H535" i="139"/>
  <c r="T535" i="139"/>
  <c r="O535" i="139"/>
  <c r="U535" i="139"/>
  <c r="U638" i="139"/>
  <c r="T638" i="139"/>
  <c r="J638" i="139"/>
  <c r="R638" i="139"/>
  <c r="H638" i="139"/>
  <c r="F638" i="139"/>
  <c r="G638" i="139"/>
  <c r="K638" i="139"/>
  <c r="S638" i="139"/>
  <c r="I638" i="139"/>
  <c r="P638" i="139"/>
  <c r="Q638" i="139"/>
  <c r="O638" i="139"/>
  <c r="M638" i="139"/>
  <c r="L638" i="139"/>
  <c r="J114" i="139"/>
  <c r="Q114" i="139"/>
  <c r="F114" i="139"/>
  <c r="S114" i="139" s="1"/>
  <c r="G114" i="139"/>
  <c r="H114" i="139"/>
  <c r="L114" i="139"/>
  <c r="K114" i="139" s="1"/>
  <c r="O114" i="139"/>
  <c r="I114" i="139"/>
  <c r="M114" i="139" s="1"/>
  <c r="T114" i="139"/>
  <c r="R114" i="139"/>
  <c r="U114" i="139"/>
  <c r="H307" i="128"/>
  <c r="Q307" i="128"/>
  <c r="L307" i="128"/>
  <c r="I307" i="128"/>
  <c r="U307" i="128"/>
  <c r="J307" i="128"/>
  <c r="R307" i="128"/>
  <c r="S307" i="128"/>
  <c r="P307" i="128"/>
  <c r="O307" i="128"/>
  <c r="T307" i="128"/>
  <c r="F307" i="128"/>
  <c r="K307" i="128"/>
  <c r="M307" i="128"/>
  <c r="G307" i="128"/>
  <c r="I19" i="128"/>
  <c r="J19" i="128"/>
  <c r="Q19" i="128"/>
  <c r="F19" i="128"/>
  <c r="S19" i="128" s="1"/>
  <c r="G19" i="128"/>
  <c r="H19" i="128" s="1"/>
  <c r="I371" i="128"/>
  <c r="T371" i="128"/>
  <c r="L371" i="128"/>
  <c r="R371" i="128"/>
  <c r="S371" i="128"/>
  <c r="Q371" i="128"/>
  <c r="F371" i="128"/>
  <c r="G371" i="128"/>
  <c r="J371" i="128"/>
  <c r="H371" i="128"/>
  <c r="O371" i="128"/>
  <c r="U371" i="128"/>
  <c r="M371" i="128"/>
  <c r="P371" i="128"/>
  <c r="K371" i="128"/>
  <c r="O116" i="128"/>
  <c r="I116" i="128"/>
  <c r="M116" i="128" s="1"/>
  <c r="AU116" i="128" s="1"/>
  <c r="T116" i="128"/>
  <c r="U116" i="128"/>
  <c r="R116" i="128"/>
  <c r="J116" i="128"/>
  <c r="Q116" i="128"/>
  <c r="F116" i="128"/>
  <c r="S116" i="128" s="1"/>
  <c r="G116" i="128"/>
  <c r="L116" i="128"/>
  <c r="K116" i="128" s="1"/>
  <c r="H116" i="128"/>
  <c r="U315" i="128"/>
  <c r="M315" i="128"/>
  <c r="P315" i="128"/>
  <c r="Q315" i="128"/>
  <c r="T315" i="128"/>
  <c r="K315" i="128"/>
  <c r="R315" i="128"/>
  <c r="F315" i="128"/>
  <c r="L315" i="128"/>
  <c r="I315" i="128"/>
  <c r="G315" i="128"/>
  <c r="O315" i="128"/>
  <c r="H315" i="128"/>
  <c r="S315" i="128"/>
  <c r="J315" i="128"/>
  <c r="K356" i="128"/>
  <c r="M356" i="128"/>
  <c r="T356" i="128"/>
  <c r="I356" i="128"/>
  <c r="U356" i="128"/>
  <c r="Q356" i="128"/>
  <c r="R356" i="128"/>
  <c r="J356" i="128"/>
  <c r="P356" i="128"/>
  <c r="S356" i="128"/>
  <c r="O356" i="128"/>
  <c r="H356" i="128"/>
  <c r="L356" i="128"/>
  <c r="G356" i="128"/>
  <c r="F356" i="128"/>
  <c r="G507" i="128"/>
  <c r="M507" i="128"/>
  <c r="K507" i="128"/>
  <c r="O507" i="128"/>
  <c r="T507" i="128"/>
  <c r="J507" i="128"/>
  <c r="R507" i="128"/>
  <c r="L507" i="128"/>
  <c r="U507" i="128"/>
  <c r="I507" i="128"/>
  <c r="P507" i="128"/>
  <c r="Q507" i="128"/>
  <c r="F507" i="128"/>
  <c r="H507" i="128"/>
  <c r="S507" i="128"/>
  <c r="L477" i="128"/>
  <c r="S477" i="128"/>
  <c r="M477" i="128"/>
  <c r="K477" i="128"/>
  <c r="F477" i="128"/>
  <c r="I477" i="128"/>
  <c r="Q477" i="128"/>
  <c r="J477" i="128"/>
  <c r="O477" i="128"/>
  <c r="P477" i="128"/>
  <c r="R477" i="128"/>
  <c r="H477" i="128"/>
  <c r="G477" i="128"/>
  <c r="U477" i="128"/>
  <c r="T477" i="128"/>
  <c r="J37" i="128"/>
  <c r="Q37" i="128"/>
  <c r="G37" i="128"/>
  <c r="F38" i="128" s="1"/>
  <c r="S38" i="128" s="1"/>
  <c r="I37" i="128"/>
  <c r="J220" i="128"/>
  <c r="I220" i="128"/>
  <c r="F220" i="128"/>
  <c r="S220" i="128" s="1"/>
  <c r="G220" i="128"/>
  <c r="L220" i="128"/>
  <c r="K220" i="128" s="1"/>
  <c r="H220" i="128"/>
  <c r="O220" i="128"/>
  <c r="M220" i="128"/>
  <c r="Q220" i="128"/>
  <c r="U220" i="128"/>
  <c r="S479" i="128"/>
  <c r="L479" i="128"/>
  <c r="H479" i="128"/>
  <c r="K479" i="128"/>
  <c r="U479" i="128"/>
  <c r="O479" i="128"/>
  <c r="M479" i="128"/>
  <c r="I479" i="128"/>
  <c r="T479" i="128"/>
  <c r="Q479" i="128"/>
  <c r="R479" i="128"/>
  <c r="G479" i="128"/>
  <c r="P479" i="128"/>
  <c r="F479" i="128"/>
  <c r="J479" i="128"/>
  <c r="S604" i="128"/>
  <c r="I604" i="128"/>
  <c r="L604" i="128"/>
  <c r="Q604" i="128"/>
  <c r="R604" i="128"/>
  <c r="K604" i="128"/>
  <c r="U604" i="128"/>
  <c r="M604" i="128"/>
  <c r="G604" i="128"/>
  <c r="P604" i="128"/>
  <c r="F604" i="128"/>
  <c r="O604" i="128"/>
  <c r="T604" i="128"/>
  <c r="J604" i="128"/>
  <c r="H604" i="128"/>
  <c r="U280" i="140"/>
  <c r="L280" i="140"/>
  <c r="I280" i="140"/>
  <c r="T280" i="140"/>
  <c r="J280" i="140"/>
  <c r="R280" i="140"/>
  <c r="P280" i="140"/>
  <c r="G280" i="140"/>
  <c r="S280" i="140"/>
  <c r="F280" i="140"/>
  <c r="Q280" i="140"/>
  <c r="M280" i="140"/>
  <c r="O280" i="140"/>
  <c r="K280" i="140"/>
  <c r="H280" i="140"/>
  <c r="S351" i="140"/>
  <c r="K351" i="140"/>
  <c r="I351" i="140"/>
  <c r="L351" i="140"/>
  <c r="G351" i="140"/>
  <c r="J351" i="140"/>
  <c r="R351" i="140"/>
  <c r="H351" i="140"/>
  <c r="F351" i="140"/>
  <c r="U351" i="140"/>
  <c r="O351" i="140"/>
  <c r="M351" i="140"/>
  <c r="Q351" i="140"/>
  <c r="T351" i="140"/>
  <c r="P351" i="140"/>
  <c r="I199" i="140"/>
  <c r="Q199" i="140"/>
  <c r="J199" i="140"/>
  <c r="F199" i="140"/>
  <c r="S199" i="140" s="1"/>
  <c r="G199" i="140"/>
  <c r="L199" i="140"/>
  <c r="K199" i="140" s="1"/>
  <c r="H199" i="140"/>
  <c r="O199" i="140"/>
  <c r="M199" i="140"/>
  <c r="U199" i="140"/>
  <c r="M525" i="140"/>
  <c r="G525" i="140"/>
  <c r="J525" i="140"/>
  <c r="U525" i="140"/>
  <c r="I525" i="140"/>
  <c r="P525" i="140"/>
  <c r="S525" i="140"/>
  <c r="L525" i="140"/>
  <c r="K525" i="140"/>
  <c r="R525" i="140"/>
  <c r="T525" i="140"/>
  <c r="Q525" i="140"/>
  <c r="H525" i="140"/>
  <c r="O525" i="140"/>
  <c r="F525" i="140"/>
  <c r="R576" i="140"/>
  <c r="T576" i="140"/>
  <c r="H576" i="140"/>
  <c r="L576" i="140"/>
  <c r="O576" i="140"/>
  <c r="U576" i="140"/>
  <c r="Q576" i="140"/>
  <c r="P576" i="140"/>
  <c r="I576" i="140"/>
  <c r="M576" i="140"/>
  <c r="J576" i="140"/>
  <c r="S576" i="140"/>
  <c r="K576" i="140"/>
  <c r="G576" i="140"/>
  <c r="F576" i="140"/>
  <c r="H668" i="140"/>
  <c r="P668" i="140"/>
  <c r="J668" i="140"/>
  <c r="K668" i="140"/>
  <c r="R668" i="140"/>
  <c r="S668" i="140"/>
  <c r="I668" i="140"/>
  <c r="O668" i="140"/>
  <c r="G668" i="140"/>
  <c r="F668" i="140"/>
  <c r="L668" i="140"/>
  <c r="T668" i="140"/>
  <c r="U668" i="140"/>
  <c r="M668" i="140"/>
  <c r="Q668" i="140"/>
  <c r="J110" i="140"/>
  <c r="Q110" i="140"/>
  <c r="F110" i="140"/>
  <c r="S110" i="140" s="1"/>
  <c r="G110" i="140"/>
  <c r="H110" i="140"/>
  <c r="L110" i="140"/>
  <c r="K110" i="140" s="1"/>
  <c r="O110" i="140"/>
  <c r="I110" i="140"/>
  <c r="M110" i="140" s="1"/>
  <c r="AU110" i="140" s="1"/>
  <c r="T110" i="140"/>
  <c r="R110" i="140"/>
  <c r="U110" i="140"/>
  <c r="F593" i="140"/>
  <c r="J593" i="140"/>
  <c r="K593" i="140"/>
  <c r="O593" i="140"/>
  <c r="T593" i="140"/>
  <c r="R593" i="140"/>
  <c r="L593" i="140"/>
  <c r="H593" i="140"/>
  <c r="G593" i="140"/>
  <c r="I593" i="140"/>
  <c r="Q593" i="140"/>
  <c r="S593" i="140"/>
  <c r="M593" i="140"/>
  <c r="P593" i="140"/>
  <c r="U593" i="140"/>
  <c r="H416" i="140"/>
  <c r="J416" i="140"/>
  <c r="T416" i="140"/>
  <c r="F416" i="140"/>
  <c r="L416" i="140"/>
  <c r="S416" i="140"/>
  <c r="K416" i="140"/>
  <c r="O416" i="140"/>
  <c r="I416" i="140"/>
  <c r="Q416" i="140"/>
  <c r="M416" i="140"/>
  <c r="R416" i="140"/>
  <c r="G416" i="140"/>
  <c r="P416" i="140"/>
  <c r="U416" i="140"/>
  <c r="U255" i="140"/>
  <c r="P255" i="140"/>
  <c r="S255" i="140"/>
  <c r="Q255" i="140"/>
  <c r="F255" i="140"/>
  <c r="H255" i="140"/>
  <c r="L255" i="140"/>
  <c r="M255" i="140"/>
  <c r="R255" i="140"/>
  <c r="K255" i="140"/>
  <c r="I255" i="140"/>
  <c r="G255" i="140"/>
  <c r="O255" i="140"/>
  <c r="T255" i="140"/>
  <c r="J255" i="140"/>
  <c r="G273" i="140"/>
  <c r="L273" i="140"/>
  <c r="M273" i="140"/>
  <c r="F273" i="140"/>
  <c r="S273" i="140"/>
  <c r="U273" i="140"/>
  <c r="T273" i="140"/>
  <c r="R273" i="140"/>
  <c r="P273" i="140"/>
  <c r="O273" i="140"/>
  <c r="J273" i="140"/>
  <c r="K273" i="140"/>
  <c r="I273" i="140"/>
  <c r="Q273" i="140"/>
  <c r="H273" i="140"/>
  <c r="H647" i="129"/>
  <c r="G647" i="129"/>
  <c r="K647" i="129"/>
  <c r="S647" i="129"/>
  <c r="J647" i="129"/>
  <c r="L647" i="129"/>
  <c r="I647" i="129"/>
  <c r="O647" i="129"/>
  <c r="P647" i="129"/>
  <c r="R647" i="129"/>
  <c r="U647" i="129"/>
  <c r="F647" i="129"/>
  <c r="Q647" i="129"/>
  <c r="M647" i="129"/>
  <c r="T647" i="129"/>
  <c r="H345" i="129"/>
  <c r="Q345" i="129"/>
  <c r="K345" i="129"/>
  <c r="L345" i="129"/>
  <c r="S345" i="129"/>
  <c r="I345" i="129"/>
  <c r="F345" i="129"/>
  <c r="J345" i="129"/>
  <c r="G345" i="129"/>
  <c r="P345" i="129"/>
  <c r="R345" i="129"/>
  <c r="M345" i="129"/>
  <c r="U345" i="129"/>
  <c r="O345" i="129"/>
  <c r="T345" i="129"/>
  <c r="Q238" i="129"/>
  <c r="J238" i="129"/>
  <c r="I238" i="129"/>
  <c r="F238" i="129"/>
  <c r="S238" i="129" s="1"/>
  <c r="G238" i="129"/>
  <c r="L238" i="129"/>
  <c r="K238" i="129" s="1"/>
  <c r="H238" i="129"/>
  <c r="O238" i="129"/>
  <c r="M238" i="129"/>
  <c r="U238" i="129"/>
  <c r="M294" i="129"/>
  <c r="F294" i="129"/>
  <c r="K294" i="129"/>
  <c r="R294" i="129"/>
  <c r="P294" i="129"/>
  <c r="L294" i="129"/>
  <c r="T294" i="129"/>
  <c r="O294" i="129"/>
  <c r="H294" i="129"/>
  <c r="S294" i="129"/>
  <c r="J294" i="129"/>
  <c r="G294" i="129"/>
  <c r="U294" i="129"/>
  <c r="I294" i="129"/>
  <c r="Q294" i="129"/>
  <c r="O499" i="129"/>
  <c r="H499" i="129"/>
  <c r="K499" i="129"/>
  <c r="I499" i="129"/>
  <c r="F499" i="129"/>
  <c r="P499" i="129"/>
  <c r="R499" i="129"/>
  <c r="T499" i="129"/>
  <c r="L499" i="129"/>
  <c r="Q499" i="129"/>
  <c r="M499" i="129"/>
  <c r="U499" i="129"/>
  <c r="G499" i="129"/>
  <c r="J499" i="129"/>
  <c r="S499" i="129"/>
  <c r="Q399" i="129"/>
  <c r="S399" i="129"/>
  <c r="M399" i="129"/>
  <c r="G399" i="129"/>
  <c r="I399" i="129"/>
  <c r="H399" i="129"/>
  <c r="L399" i="129"/>
  <c r="J399" i="129"/>
  <c r="K399" i="129"/>
  <c r="O399" i="129"/>
  <c r="R399" i="129"/>
  <c r="U399" i="129"/>
  <c r="T399" i="129"/>
  <c r="F399" i="129"/>
  <c r="P399" i="129"/>
  <c r="P503" i="129"/>
  <c r="T503" i="129"/>
  <c r="U503" i="129"/>
  <c r="Q503" i="129"/>
  <c r="G503" i="129"/>
  <c r="O503" i="129"/>
  <c r="I503" i="129"/>
  <c r="L503" i="129"/>
  <c r="H503" i="129"/>
  <c r="S503" i="129"/>
  <c r="R503" i="129"/>
  <c r="M503" i="129"/>
  <c r="F503" i="129"/>
  <c r="J503" i="129"/>
  <c r="K503" i="129"/>
  <c r="J249" i="129"/>
  <c r="Q249" i="129"/>
  <c r="I249" i="129"/>
  <c r="F249" i="129"/>
  <c r="S249" i="129" s="1"/>
  <c r="G249" i="129"/>
  <c r="L249" i="129"/>
  <c r="K249" i="129" s="1"/>
  <c r="H249" i="129"/>
  <c r="M249" i="129"/>
  <c r="O249" i="129"/>
  <c r="U249" i="129"/>
  <c r="P343" i="129"/>
  <c r="R343" i="129"/>
  <c r="T343" i="129"/>
  <c r="U343" i="129"/>
  <c r="L343" i="129"/>
  <c r="F343" i="129"/>
  <c r="H343" i="129"/>
  <c r="J343" i="129"/>
  <c r="O343" i="129"/>
  <c r="M343" i="129"/>
  <c r="I343" i="129"/>
  <c r="S343" i="129"/>
  <c r="K343" i="129"/>
  <c r="Q343" i="129"/>
  <c r="G343" i="129"/>
  <c r="J187" i="129"/>
  <c r="I187" i="129"/>
  <c r="Q187" i="129"/>
  <c r="F187" i="129"/>
  <c r="S187" i="129" s="1"/>
  <c r="G187" i="129"/>
  <c r="H187" i="129"/>
  <c r="L187" i="129"/>
  <c r="K187" i="129" s="1"/>
  <c r="O187" i="129"/>
  <c r="M187" i="129"/>
  <c r="U187" i="129"/>
  <c r="M340" i="129"/>
  <c r="S340" i="129"/>
  <c r="J340" i="129"/>
  <c r="K340" i="129"/>
  <c r="Q340" i="129"/>
  <c r="L340" i="129"/>
  <c r="I340" i="129"/>
  <c r="F340" i="129"/>
  <c r="H340" i="129"/>
  <c r="G340" i="129"/>
  <c r="P340" i="129"/>
  <c r="T340" i="129"/>
  <c r="U340" i="129"/>
  <c r="O340" i="129"/>
  <c r="R340" i="129"/>
  <c r="I428" i="129"/>
  <c r="G428" i="129"/>
  <c r="H428" i="129"/>
  <c r="J428" i="129"/>
  <c r="R428" i="129"/>
  <c r="T428" i="129"/>
  <c r="F428" i="129"/>
  <c r="P428" i="129"/>
  <c r="L428" i="129"/>
  <c r="U428" i="129"/>
  <c r="Q428" i="129"/>
  <c r="O428" i="129"/>
  <c r="M428" i="129"/>
  <c r="K428" i="129"/>
  <c r="S428" i="129"/>
  <c r="Q251" i="139"/>
  <c r="I251" i="139"/>
  <c r="J251" i="139"/>
  <c r="F251" i="139"/>
  <c r="S251" i="139" s="1"/>
  <c r="G251" i="139"/>
  <c r="H251" i="139"/>
  <c r="L251" i="139"/>
  <c r="K251" i="139" s="1"/>
  <c r="M251" i="139"/>
  <c r="AU251" i="139" s="1"/>
  <c r="O251" i="139"/>
  <c r="R251" i="139"/>
  <c r="U251" i="139"/>
  <c r="T600" i="139"/>
  <c r="P600" i="139"/>
  <c r="F600" i="139"/>
  <c r="K600" i="139"/>
  <c r="L600" i="139"/>
  <c r="M600" i="139"/>
  <c r="H600" i="139"/>
  <c r="I600" i="139"/>
  <c r="G600" i="139"/>
  <c r="O600" i="139"/>
  <c r="S600" i="139"/>
  <c r="U600" i="139"/>
  <c r="R600" i="139"/>
  <c r="J600" i="139"/>
  <c r="Q600" i="139"/>
  <c r="J98" i="139"/>
  <c r="Q98" i="139"/>
  <c r="F98" i="139"/>
  <c r="S98" i="139" s="1"/>
  <c r="G98" i="139"/>
  <c r="F99" i="139" s="1"/>
  <c r="S99" i="139" s="1"/>
  <c r="I98" i="139"/>
  <c r="F416" i="139"/>
  <c r="L416" i="139"/>
  <c r="M416" i="139"/>
  <c r="H416" i="139"/>
  <c r="O416" i="139"/>
  <c r="Q416" i="139"/>
  <c r="T416" i="139"/>
  <c r="J416" i="139"/>
  <c r="P416" i="139"/>
  <c r="G416" i="139"/>
  <c r="U416" i="139"/>
  <c r="S416" i="139"/>
  <c r="K416" i="139"/>
  <c r="I416" i="139"/>
  <c r="R416" i="139"/>
  <c r="J119" i="139"/>
  <c r="Q119" i="139"/>
  <c r="F119" i="139"/>
  <c r="S119" i="139" s="1"/>
  <c r="G119" i="139"/>
  <c r="H119" i="139"/>
  <c r="L119" i="139"/>
  <c r="K119" i="139" s="1"/>
  <c r="O119" i="139"/>
  <c r="I119" i="139"/>
  <c r="M119" i="139" s="1"/>
  <c r="AU119" i="139" s="1"/>
  <c r="R119" i="139"/>
  <c r="U119" i="139"/>
  <c r="J151" i="139"/>
  <c r="Q151" i="139"/>
  <c r="I151" i="139"/>
  <c r="F151" i="139"/>
  <c r="S151" i="139" s="1"/>
  <c r="G151" i="139"/>
  <c r="H151" i="139"/>
  <c r="L151" i="139"/>
  <c r="K151" i="139" s="1"/>
  <c r="O151" i="139"/>
  <c r="M151" i="139"/>
  <c r="U151" i="139"/>
  <c r="J209" i="139"/>
  <c r="Q209" i="139"/>
  <c r="I209" i="139"/>
  <c r="F209" i="139"/>
  <c r="S209" i="139" s="1"/>
  <c r="G209" i="139"/>
  <c r="L209" i="139"/>
  <c r="K209" i="139" s="1"/>
  <c r="H209" i="139"/>
  <c r="O209" i="139"/>
  <c r="M209" i="139"/>
  <c r="AU209" i="139" s="1"/>
  <c r="U209" i="139"/>
  <c r="R209" i="139"/>
  <c r="M606" i="139"/>
  <c r="O606" i="139"/>
  <c r="I606" i="139"/>
  <c r="H606" i="139"/>
  <c r="S606" i="139"/>
  <c r="F606" i="139"/>
  <c r="J606" i="139"/>
  <c r="U606" i="139"/>
  <c r="K606" i="139"/>
  <c r="G606" i="139"/>
  <c r="Q606" i="139"/>
  <c r="R606" i="139"/>
  <c r="T606" i="139"/>
  <c r="P606" i="139"/>
  <c r="L606" i="139"/>
  <c r="Q242" i="139"/>
  <c r="I242" i="139"/>
  <c r="J242" i="139"/>
  <c r="F242" i="139"/>
  <c r="S242" i="139" s="1"/>
  <c r="G242" i="139"/>
  <c r="L242" i="139"/>
  <c r="K242" i="139" s="1"/>
  <c r="H242" i="139"/>
  <c r="M242" i="139"/>
  <c r="AU242" i="139" s="1"/>
  <c r="O242" i="139"/>
  <c r="R242" i="139"/>
  <c r="U242" i="139"/>
  <c r="I216" i="139"/>
  <c r="J216" i="139"/>
  <c r="Q216" i="139"/>
  <c r="F216" i="139"/>
  <c r="S216" i="139" s="1"/>
  <c r="G216" i="139"/>
  <c r="H216" i="139"/>
  <c r="L216" i="139"/>
  <c r="K216" i="139" s="1"/>
  <c r="O216" i="139"/>
  <c r="M216" i="139"/>
  <c r="U216" i="139"/>
  <c r="H441" i="139"/>
  <c r="U441" i="139"/>
  <c r="M441" i="139"/>
  <c r="S441" i="139"/>
  <c r="G441" i="139"/>
  <c r="P441" i="139"/>
  <c r="I441" i="139"/>
  <c r="O441" i="139"/>
  <c r="R441" i="139"/>
  <c r="L441" i="139"/>
  <c r="J441" i="139"/>
  <c r="K441" i="139"/>
  <c r="Q441" i="139"/>
  <c r="T441" i="139"/>
  <c r="F441" i="139"/>
  <c r="H275" i="128"/>
  <c r="M275" i="128"/>
  <c r="K275" i="128"/>
  <c r="O275" i="128"/>
  <c r="S275" i="128"/>
  <c r="F275" i="128"/>
  <c r="I275" i="128"/>
  <c r="U275" i="128"/>
  <c r="J275" i="128"/>
  <c r="R275" i="128"/>
  <c r="Q275" i="128"/>
  <c r="L275" i="128"/>
  <c r="G275" i="128"/>
  <c r="T275" i="128"/>
  <c r="P275" i="128"/>
  <c r="F172" i="128"/>
  <c r="S172" i="128" s="1"/>
  <c r="G172" i="128"/>
  <c r="H172" i="128"/>
  <c r="L172" i="128"/>
  <c r="K172" i="128" s="1"/>
  <c r="M172" i="128"/>
  <c r="O172" i="128"/>
  <c r="U172" i="128"/>
  <c r="Q172" i="128"/>
  <c r="J172" i="128"/>
  <c r="I172" i="128"/>
  <c r="L661" i="128"/>
  <c r="H661" i="128"/>
  <c r="J661" i="128"/>
  <c r="U661" i="128"/>
  <c r="G661" i="128"/>
  <c r="P661" i="128"/>
  <c r="O661" i="128"/>
  <c r="I661" i="128"/>
  <c r="Q661" i="128"/>
  <c r="T661" i="128"/>
  <c r="K661" i="128"/>
  <c r="R661" i="128"/>
  <c r="F661" i="128"/>
  <c r="S661" i="128"/>
  <c r="M661" i="128"/>
  <c r="G316" i="128"/>
  <c r="U316" i="128"/>
  <c r="F316" i="128"/>
  <c r="T316" i="128"/>
  <c r="J316" i="128"/>
  <c r="R316" i="128"/>
  <c r="H316" i="128"/>
  <c r="P316" i="128"/>
  <c r="O316" i="128"/>
  <c r="I316" i="128"/>
  <c r="M316" i="128"/>
  <c r="K316" i="128"/>
  <c r="L316" i="128"/>
  <c r="S316" i="128"/>
  <c r="Q316" i="128"/>
  <c r="R422" i="128"/>
  <c r="U422" i="128"/>
  <c r="P422" i="128"/>
  <c r="F422" i="128"/>
  <c r="M422" i="128"/>
  <c r="I422" i="128"/>
  <c r="L422" i="128"/>
  <c r="J422" i="128"/>
  <c r="S422" i="128"/>
  <c r="K422" i="128"/>
  <c r="G422" i="128"/>
  <c r="O422" i="128"/>
  <c r="Q422" i="128"/>
  <c r="H422" i="128"/>
  <c r="T422" i="128"/>
  <c r="F482" i="128"/>
  <c r="P482" i="128"/>
  <c r="L482" i="128"/>
  <c r="M482" i="128"/>
  <c r="H482" i="128"/>
  <c r="K482" i="128"/>
  <c r="G482" i="128"/>
  <c r="O482" i="128"/>
  <c r="Q482" i="128"/>
  <c r="T482" i="128"/>
  <c r="R482" i="128"/>
  <c r="I482" i="128"/>
  <c r="S482" i="128"/>
  <c r="J482" i="128"/>
  <c r="U482" i="128"/>
  <c r="J69" i="128"/>
  <c r="Q69" i="128"/>
  <c r="F69" i="128"/>
  <c r="S69" i="128" s="1"/>
  <c r="G69" i="128"/>
  <c r="I69" i="128"/>
  <c r="I611" i="128"/>
  <c r="J611" i="128"/>
  <c r="S611" i="128"/>
  <c r="F611" i="128"/>
  <c r="O611" i="128"/>
  <c r="H611" i="128"/>
  <c r="Q611" i="128"/>
  <c r="M611" i="128"/>
  <c r="P611" i="128"/>
  <c r="L611" i="128"/>
  <c r="U611" i="128"/>
  <c r="K611" i="128"/>
  <c r="T611" i="128"/>
  <c r="G611" i="128"/>
  <c r="R611" i="128"/>
  <c r="L698" i="128"/>
  <c r="M698" i="128"/>
  <c r="J698" i="128"/>
  <c r="H698" i="128"/>
  <c r="O698" i="128"/>
  <c r="S698" i="128"/>
  <c r="K698" i="128"/>
  <c r="P698" i="128"/>
  <c r="Q698" i="128"/>
  <c r="T698" i="128"/>
  <c r="F698" i="128"/>
  <c r="R698" i="128"/>
  <c r="U698" i="128"/>
  <c r="G698" i="128"/>
  <c r="I698" i="128"/>
  <c r="U401" i="128"/>
  <c r="M401" i="128"/>
  <c r="G401" i="128"/>
  <c r="H401" i="128"/>
  <c r="T401" i="128"/>
  <c r="S401" i="128"/>
  <c r="P401" i="128"/>
  <c r="L401" i="128"/>
  <c r="R401" i="128"/>
  <c r="F401" i="128"/>
  <c r="I401" i="128"/>
  <c r="J401" i="128"/>
  <c r="Q401" i="128"/>
  <c r="O401" i="128"/>
  <c r="K401" i="128"/>
  <c r="M213" i="128"/>
  <c r="O213" i="128"/>
  <c r="U213" i="128"/>
  <c r="J213" i="128"/>
  <c r="Q213" i="128"/>
  <c r="I213" i="128"/>
  <c r="F213" i="128"/>
  <c r="S213" i="128" s="1"/>
  <c r="G213" i="128"/>
  <c r="H213" i="128"/>
  <c r="L213" i="128"/>
  <c r="K213" i="128" s="1"/>
  <c r="J397" i="128"/>
  <c r="K397" i="128"/>
  <c r="I397" i="128"/>
  <c r="Q397" i="128"/>
  <c r="T397" i="128"/>
  <c r="F397" i="128"/>
  <c r="R397" i="128"/>
  <c r="S397" i="128"/>
  <c r="U397" i="128"/>
  <c r="G397" i="128"/>
  <c r="P397" i="128"/>
  <c r="M397" i="128"/>
  <c r="O397" i="128"/>
  <c r="L397" i="128"/>
  <c r="H397" i="128"/>
  <c r="I210" i="128"/>
  <c r="F210" i="128"/>
  <c r="S210" i="128" s="1"/>
  <c r="G210" i="128"/>
  <c r="H210" i="128"/>
  <c r="L210" i="128"/>
  <c r="K210" i="128" s="1"/>
  <c r="O210" i="128"/>
  <c r="M210" i="128"/>
  <c r="U210" i="128"/>
  <c r="Q210" i="128"/>
  <c r="J210" i="128"/>
  <c r="F363" i="128"/>
  <c r="U363" i="128"/>
  <c r="L363" i="128"/>
  <c r="J363" i="128"/>
  <c r="S363" i="128"/>
  <c r="Q363" i="128"/>
  <c r="I363" i="128"/>
  <c r="M363" i="128"/>
  <c r="G363" i="128"/>
  <c r="O363" i="128"/>
  <c r="R363" i="128"/>
  <c r="K363" i="128"/>
  <c r="P363" i="128"/>
  <c r="H363" i="128"/>
  <c r="T363" i="128"/>
  <c r="Q201" i="128"/>
  <c r="F201" i="128"/>
  <c r="S201" i="128" s="1"/>
  <c r="G201" i="128"/>
  <c r="L201" i="128"/>
  <c r="K201" i="128" s="1"/>
  <c r="H201" i="128"/>
  <c r="M201" i="128"/>
  <c r="O201" i="128"/>
  <c r="U201" i="128"/>
  <c r="J201" i="128"/>
  <c r="I201" i="128"/>
  <c r="J593" i="128"/>
  <c r="F593" i="128"/>
  <c r="Q593" i="128"/>
  <c r="S593" i="128"/>
  <c r="L593" i="128"/>
  <c r="G593" i="128"/>
  <c r="K593" i="128"/>
  <c r="M593" i="128"/>
  <c r="U593" i="128"/>
  <c r="O593" i="128"/>
  <c r="P593" i="128"/>
  <c r="H593" i="128"/>
  <c r="T593" i="128"/>
  <c r="I593" i="128"/>
  <c r="R593" i="128"/>
  <c r="J26" i="128"/>
  <c r="Q26" i="128"/>
  <c r="F26" i="128"/>
  <c r="S26" i="128" s="1"/>
  <c r="G26" i="128"/>
  <c r="F27" i="128" s="1"/>
  <c r="S27" i="128" s="1"/>
  <c r="I26" i="128"/>
  <c r="G657" i="128"/>
  <c r="K657" i="128"/>
  <c r="U657" i="128"/>
  <c r="I657" i="128"/>
  <c r="T657" i="128"/>
  <c r="F657" i="128"/>
  <c r="R657" i="128"/>
  <c r="Q657" i="128"/>
  <c r="P657" i="128"/>
  <c r="H657" i="128"/>
  <c r="M657" i="128"/>
  <c r="J657" i="128"/>
  <c r="S657" i="128"/>
  <c r="O657" i="128"/>
  <c r="L657" i="128"/>
  <c r="L392" i="128"/>
  <c r="G392" i="128"/>
  <c r="J392" i="128"/>
  <c r="S392" i="128"/>
  <c r="U392" i="128"/>
  <c r="F392" i="128"/>
  <c r="T392" i="128"/>
  <c r="Q392" i="128"/>
  <c r="R392" i="128"/>
  <c r="I392" i="128"/>
  <c r="P392" i="128"/>
  <c r="M392" i="128"/>
  <c r="K392" i="128"/>
  <c r="H392" i="128"/>
  <c r="O392" i="128"/>
  <c r="I473" i="128"/>
  <c r="T473" i="128"/>
  <c r="J473" i="128"/>
  <c r="R473" i="128"/>
  <c r="L473" i="128"/>
  <c r="K473" i="128"/>
  <c r="F473" i="128"/>
  <c r="H473" i="128"/>
  <c r="Q473" i="128"/>
  <c r="S473" i="128"/>
  <c r="G473" i="128"/>
  <c r="O473" i="128"/>
  <c r="U473" i="128"/>
  <c r="M473" i="128"/>
  <c r="P473" i="128"/>
  <c r="J106" i="128"/>
  <c r="Q106" i="128"/>
  <c r="F106" i="128"/>
  <c r="S106" i="128" s="1"/>
  <c r="G106" i="128"/>
  <c r="I106" i="128"/>
  <c r="H680" i="128"/>
  <c r="K680" i="128"/>
  <c r="T680" i="128"/>
  <c r="Q680" i="128"/>
  <c r="P680" i="128"/>
  <c r="L680" i="128"/>
  <c r="S680" i="128"/>
  <c r="M680" i="128"/>
  <c r="J680" i="128"/>
  <c r="G680" i="128"/>
  <c r="F680" i="128"/>
  <c r="R680" i="128"/>
  <c r="O680" i="128"/>
  <c r="U680" i="128"/>
  <c r="I680" i="128"/>
  <c r="J338" i="128"/>
  <c r="R338" i="128"/>
  <c r="F338" i="128"/>
  <c r="M338" i="128"/>
  <c r="O338" i="128"/>
  <c r="K338" i="128"/>
  <c r="T338" i="128"/>
  <c r="I338" i="128"/>
  <c r="U338" i="128"/>
  <c r="G338" i="128"/>
  <c r="H338" i="128"/>
  <c r="L338" i="128"/>
  <c r="S338" i="128"/>
  <c r="Q338" i="128"/>
  <c r="P338" i="128"/>
  <c r="F543" i="128"/>
  <c r="M543" i="128"/>
  <c r="K543" i="128"/>
  <c r="J543" i="128"/>
  <c r="O543" i="128"/>
  <c r="U543" i="128"/>
  <c r="G543" i="128"/>
  <c r="T543" i="128"/>
  <c r="I543" i="128"/>
  <c r="L543" i="128"/>
  <c r="H543" i="128"/>
  <c r="Q543" i="128"/>
  <c r="S543" i="128"/>
  <c r="R543" i="128"/>
  <c r="P543" i="128"/>
  <c r="F346" i="128"/>
  <c r="U346" i="128"/>
  <c r="G346" i="128"/>
  <c r="P346" i="128"/>
  <c r="K346" i="128"/>
  <c r="R346" i="128"/>
  <c r="S346" i="128"/>
  <c r="M346" i="128"/>
  <c r="H346" i="128"/>
  <c r="J346" i="128"/>
  <c r="Q346" i="128"/>
  <c r="I346" i="128"/>
  <c r="O346" i="128"/>
  <c r="L346" i="128"/>
  <c r="T346" i="128"/>
  <c r="J77" i="128"/>
  <c r="Q77" i="128"/>
  <c r="F77" i="128"/>
  <c r="S77" i="128" s="1"/>
  <c r="G77" i="128"/>
  <c r="I77" i="128"/>
  <c r="J557" i="128"/>
  <c r="S557" i="128"/>
  <c r="O557" i="128"/>
  <c r="F557" i="128"/>
  <c r="U557" i="128"/>
  <c r="L557" i="128"/>
  <c r="P557" i="128"/>
  <c r="G557" i="128"/>
  <c r="T557" i="128"/>
  <c r="I557" i="128"/>
  <c r="R557" i="128"/>
  <c r="H557" i="128"/>
  <c r="K557" i="128"/>
  <c r="M557" i="128"/>
  <c r="Q557" i="128"/>
  <c r="H309" i="128"/>
  <c r="T309" i="128"/>
  <c r="K309" i="128"/>
  <c r="P309" i="128"/>
  <c r="L309" i="128"/>
  <c r="U309" i="128"/>
  <c r="J309" i="128"/>
  <c r="I309" i="128"/>
  <c r="Q309" i="128"/>
  <c r="O309" i="128"/>
  <c r="F309" i="128"/>
  <c r="G309" i="128"/>
  <c r="S309" i="128"/>
  <c r="M309" i="128"/>
  <c r="R309" i="128"/>
  <c r="G431" i="128"/>
  <c r="M431" i="128"/>
  <c r="T431" i="128"/>
  <c r="I431" i="128"/>
  <c r="R431" i="128"/>
  <c r="P431" i="128"/>
  <c r="K431" i="128"/>
  <c r="J431" i="128"/>
  <c r="L431" i="128"/>
  <c r="S431" i="128"/>
  <c r="O431" i="128"/>
  <c r="H431" i="128"/>
  <c r="F431" i="128"/>
  <c r="U431" i="128"/>
  <c r="Q431" i="128"/>
  <c r="J56" i="128"/>
  <c r="Q56" i="128"/>
  <c r="G56" i="128"/>
  <c r="I56" i="128"/>
  <c r="Q590" i="128"/>
  <c r="S590" i="128"/>
  <c r="M590" i="128"/>
  <c r="I590" i="128"/>
  <c r="G590" i="128"/>
  <c r="U590" i="128"/>
  <c r="L590" i="128"/>
  <c r="T590" i="128"/>
  <c r="K590" i="128"/>
  <c r="R590" i="128"/>
  <c r="F590" i="128"/>
  <c r="P590" i="128"/>
  <c r="J590" i="128"/>
  <c r="H590" i="128"/>
  <c r="O590" i="128"/>
  <c r="G228" i="128"/>
  <c r="L228" i="128"/>
  <c r="K228" i="128" s="1"/>
  <c r="H228" i="128"/>
  <c r="M228" i="128"/>
  <c r="O228" i="128"/>
  <c r="U228" i="128"/>
  <c r="I228" i="128"/>
  <c r="J228" i="128"/>
  <c r="Q228" i="128"/>
  <c r="F228" i="128"/>
  <c r="S228" i="128" s="1"/>
  <c r="Q15" i="128"/>
  <c r="I15" i="128"/>
  <c r="J15" i="128"/>
  <c r="F15" i="128"/>
  <c r="S15" i="128" s="1"/>
  <c r="G15" i="128"/>
  <c r="F16" i="128" s="1"/>
  <c r="S16" i="128" s="1"/>
  <c r="I33" i="128"/>
  <c r="J33" i="128"/>
  <c r="Q33" i="128"/>
  <c r="G33" i="128"/>
  <c r="I193" i="128"/>
  <c r="Q193" i="128"/>
  <c r="J193" i="128"/>
  <c r="F193" i="128"/>
  <c r="S193" i="128" s="1"/>
  <c r="G193" i="128"/>
  <c r="H193" i="128"/>
  <c r="L193" i="128"/>
  <c r="K193" i="128" s="1"/>
  <c r="M193" i="128"/>
  <c r="O193" i="128"/>
  <c r="U193" i="128"/>
  <c r="Q141" i="128"/>
  <c r="I141" i="128"/>
  <c r="G141" i="128"/>
  <c r="H141" i="128"/>
  <c r="L141" i="128"/>
  <c r="K141" i="128" s="1"/>
  <c r="O141" i="128"/>
  <c r="M141" i="128"/>
  <c r="U141" i="128"/>
  <c r="J141" i="128"/>
  <c r="K267" i="128"/>
  <c r="U267" i="128"/>
  <c r="I267" i="128"/>
  <c r="R267" i="128"/>
  <c r="O267" i="128"/>
  <c r="P267" i="128"/>
  <c r="F267" i="128"/>
  <c r="T267" i="128"/>
  <c r="J267" i="128"/>
  <c r="L267" i="128"/>
  <c r="M267" i="128"/>
  <c r="G267" i="128"/>
  <c r="H267" i="128"/>
  <c r="Q267" i="128"/>
  <c r="S267" i="128"/>
  <c r="G429" i="128"/>
  <c r="M429" i="128"/>
  <c r="L429" i="128"/>
  <c r="P429" i="128"/>
  <c r="I429" i="128"/>
  <c r="O429" i="128"/>
  <c r="H429" i="128"/>
  <c r="F429" i="128"/>
  <c r="Q429" i="128"/>
  <c r="U429" i="128"/>
  <c r="J429" i="128"/>
  <c r="S429" i="128"/>
  <c r="T429" i="128"/>
  <c r="R429" i="128"/>
  <c r="K429" i="128"/>
  <c r="I576" i="128"/>
  <c r="F576" i="128"/>
  <c r="O576" i="128"/>
  <c r="M576" i="128"/>
  <c r="Q576" i="128"/>
  <c r="P576" i="128"/>
  <c r="S576" i="128"/>
  <c r="R576" i="128"/>
  <c r="K576" i="128"/>
  <c r="U576" i="128"/>
  <c r="G576" i="128"/>
  <c r="H576" i="128"/>
  <c r="T576" i="128"/>
  <c r="J576" i="128"/>
  <c r="L576" i="128"/>
  <c r="Q467" i="128"/>
  <c r="O467" i="128"/>
  <c r="J467" i="128"/>
  <c r="G467" i="128"/>
  <c r="H467" i="128"/>
  <c r="U467" i="128"/>
  <c r="T467" i="128"/>
  <c r="P467" i="128"/>
  <c r="M467" i="128"/>
  <c r="S467" i="128"/>
  <c r="R467" i="128"/>
  <c r="L467" i="128"/>
  <c r="F467" i="128"/>
  <c r="I467" i="128"/>
  <c r="K467" i="128"/>
  <c r="O272" i="128"/>
  <c r="R272" i="128"/>
  <c r="S272" i="128"/>
  <c r="G272" i="128"/>
  <c r="K272" i="128"/>
  <c r="M272" i="128"/>
  <c r="H272" i="128"/>
  <c r="Q272" i="128"/>
  <c r="F272" i="128"/>
  <c r="I272" i="128"/>
  <c r="U272" i="128"/>
  <c r="P272" i="128"/>
  <c r="J272" i="128"/>
  <c r="L272" i="128"/>
  <c r="T272" i="128"/>
  <c r="Q154" i="128"/>
  <c r="J154" i="128"/>
  <c r="I154" i="128"/>
  <c r="F154" i="128"/>
  <c r="S154" i="128" s="1"/>
  <c r="G154" i="128"/>
  <c r="L154" i="128"/>
  <c r="K154" i="128" s="1"/>
  <c r="H154" i="128"/>
  <c r="O154" i="128"/>
  <c r="M154" i="128"/>
  <c r="U154" i="128"/>
  <c r="G162" i="128"/>
  <c r="L162" i="128"/>
  <c r="K162" i="128" s="1"/>
  <c r="H162" i="128"/>
  <c r="M162" i="128"/>
  <c r="O162" i="128"/>
  <c r="U162" i="128"/>
  <c r="Q162" i="128"/>
  <c r="I162" i="128"/>
  <c r="J162" i="128"/>
  <c r="F162" i="128"/>
  <c r="S162" i="128" s="1"/>
  <c r="J243" i="128"/>
  <c r="I243" i="128"/>
  <c r="F243" i="128"/>
  <c r="S243" i="128" s="1"/>
  <c r="M243" i="128"/>
  <c r="G243" i="128"/>
  <c r="O243" i="128"/>
  <c r="L243" i="128"/>
  <c r="K243" i="128" s="1"/>
  <c r="H243" i="128"/>
  <c r="U243" i="128"/>
  <c r="Q243" i="128"/>
  <c r="T129" i="128"/>
  <c r="R129" i="128"/>
  <c r="U129" i="128"/>
  <c r="J129" i="128"/>
  <c r="Q129" i="128"/>
  <c r="F129" i="128"/>
  <c r="S129" i="128" s="1"/>
  <c r="G129" i="128"/>
  <c r="L129" i="128"/>
  <c r="K129" i="128" s="1"/>
  <c r="O129" i="128"/>
  <c r="H129" i="128"/>
  <c r="I129" i="128"/>
  <c r="M129" i="128" s="1"/>
  <c r="J405" i="128"/>
  <c r="L405" i="128"/>
  <c r="F405" i="128"/>
  <c r="S405" i="128"/>
  <c r="G405" i="128"/>
  <c r="R405" i="128"/>
  <c r="O405" i="128"/>
  <c r="U405" i="128"/>
  <c r="H405" i="128"/>
  <c r="Q405" i="128"/>
  <c r="P405" i="128"/>
  <c r="M405" i="128"/>
  <c r="K405" i="128"/>
  <c r="T405" i="128"/>
  <c r="I405" i="128"/>
  <c r="I137" i="128"/>
  <c r="F137" i="128"/>
  <c r="S137" i="128"/>
  <c r="G137" i="128"/>
  <c r="H137" i="128" s="1"/>
  <c r="M137" i="128" s="1"/>
  <c r="O137" i="128"/>
  <c r="L137" i="128"/>
  <c r="K137" i="128" s="1"/>
  <c r="P137" i="128"/>
  <c r="Q137" i="128"/>
  <c r="T137" i="128"/>
  <c r="J137" i="128"/>
  <c r="R137" i="128"/>
  <c r="U137" i="128"/>
  <c r="J564" i="128"/>
  <c r="M564" i="128"/>
  <c r="K564" i="128"/>
  <c r="H564" i="128"/>
  <c r="G564" i="128"/>
  <c r="I564" i="128"/>
  <c r="F564" i="128"/>
  <c r="T564" i="128"/>
  <c r="U564" i="128"/>
  <c r="P564" i="128"/>
  <c r="R564" i="128"/>
  <c r="Q564" i="128"/>
  <c r="O564" i="128"/>
  <c r="L564" i="128"/>
  <c r="S564" i="128"/>
  <c r="S639" i="128"/>
  <c r="M639" i="128"/>
  <c r="I639" i="128"/>
  <c r="R639" i="128"/>
  <c r="L639" i="128"/>
  <c r="H639" i="128"/>
  <c r="O639" i="128"/>
  <c r="P639" i="128"/>
  <c r="U639" i="128"/>
  <c r="T639" i="128"/>
  <c r="J639" i="128"/>
  <c r="F639" i="128"/>
  <c r="G639" i="128"/>
  <c r="Q639" i="128"/>
  <c r="K639" i="128"/>
  <c r="O178" i="128"/>
  <c r="M178" i="128"/>
  <c r="U178" i="128"/>
  <c r="I178" i="128"/>
  <c r="J178" i="128"/>
  <c r="Q178" i="128"/>
  <c r="H178" i="128"/>
  <c r="L178" i="128"/>
  <c r="K178" i="128" s="1"/>
  <c r="F178" i="128"/>
  <c r="S178" i="128" s="1"/>
  <c r="G178" i="128"/>
  <c r="I540" i="128"/>
  <c r="P540" i="128"/>
  <c r="K540" i="128"/>
  <c r="U540" i="128"/>
  <c r="G540" i="128"/>
  <c r="R540" i="128"/>
  <c r="Q540" i="128"/>
  <c r="T540" i="128"/>
  <c r="F540" i="128"/>
  <c r="J540" i="128"/>
  <c r="M540" i="128"/>
  <c r="H540" i="128"/>
  <c r="S540" i="128"/>
  <c r="L540" i="128"/>
  <c r="O540" i="128"/>
  <c r="Q523" i="128"/>
  <c r="O523" i="128"/>
  <c r="L523" i="128"/>
  <c r="T523" i="128"/>
  <c r="F523" i="128"/>
  <c r="I523" i="128"/>
  <c r="P523" i="128"/>
  <c r="G523" i="128"/>
  <c r="R523" i="128"/>
  <c r="U523" i="128"/>
  <c r="H523" i="128"/>
  <c r="J523" i="128"/>
  <c r="K523" i="128"/>
  <c r="M523" i="128"/>
  <c r="S523" i="128"/>
  <c r="F512" i="128"/>
  <c r="K512" i="128"/>
  <c r="O512" i="128"/>
  <c r="R512" i="128"/>
  <c r="Q512" i="128"/>
  <c r="I512" i="128"/>
  <c r="H512" i="128"/>
  <c r="L512" i="128"/>
  <c r="T512" i="128"/>
  <c r="S512" i="128"/>
  <c r="U512" i="128"/>
  <c r="M512" i="128"/>
  <c r="P512" i="128"/>
  <c r="J512" i="128"/>
  <c r="G512" i="128"/>
  <c r="T293" i="128"/>
  <c r="P293" i="128"/>
  <c r="L293" i="128"/>
  <c r="Q293" i="128"/>
  <c r="J293" i="128"/>
  <c r="M293" i="128"/>
  <c r="O293" i="128"/>
  <c r="I293" i="128"/>
  <c r="K293" i="128"/>
  <c r="H293" i="128"/>
  <c r="F293" i="128"/>
  <c r="G293" i="128"/>
  <c r="S293" i="128"/>
  <c r="U293" i="128"/>
  <c r="R293" i="128"/>
  <c r="J682" i="128"/>
  <c r="P682" i="128"/>
  <c r="G682" i="128"/>
  <c r="T682" i="128"/>
  <c r="M682" i="128"/>
  <c r="O682" i="128"/>
  <c r="R682" i="128"/>
  <c r="S682" i="128"/>
  <c r="U682" i="128"/>
  <c r="K682" i="128"/>
  <c r="Q682" i="128"/>
  <c r="I682" i="128"/>
  <c r="H682" i="128"/>
  <c r="F682" i="128"/>
  <c r="L682" i="128"/>
  <c r="H182" i="128"/>
  <c r="U182" i="128"/>
  <c r="M182" i="128"/>
  <c r="J182" i="128"/>
  <c r="Q182" i="128"/>
  <c r="L182" i="128"/>
  <c r="K182" i="128" s="1"/>
  <c r="O182" i="128"/>
  <c r="F182" i="128"/>
  <c r="P182" i="128"/>
  <c r="T182" i="128"/>
  <c r="R182" i="128"/>
  <c r="I182" i="128"/>
  <c r="G182" i="128"/>
  <c r="S182" i="128"/>
  <c r="M570" i="128"/>
  <c r="H570" i="128"/>
  <c r="S570" i="128"/>
  <c r="K570" i="128"/>
  <c r="U570" i="128"/>
  <c r="R570" i="128"/>
  <c r="I570" i="128"/>
  <c r="O570" i="128"/>
  <c r="G570" i="128"/>
  <c r="T570" i="128"/>
  <c r="J570" i="128"/>
  <c r="Q570" i="128"/>
  <c r="F570" i="128"/>
  <c r="P570" i="128"/>
  <c r="L570" i="128"/>
  <c r="F455" i="128"/>
  <c r="I455" i="128"/>
  <c r="H455" i="128"/>
  <c r="K455" i="128"/>
  <c r="U455" i="128"/>
  <c r="G455" i="128"/>
  <c r="T455" i="128"/>
  <c r="L455" i="128"/>
  <c r="O455" i="128"/>
  <c r="R455" i="128"/>
  <c r="Q455" i="128"/>
  <c r="P455" i="128"/>
  <c r="M455" i="128"/>
  <c r="S455" i="128"/>
  <c r="J455" i="128"/>
  <c r="I637" i="140"/>
  <c r="H637" i="140"/>
  <c r="O637" i="140"/>
  <c r="U637" i="140"/>
  <c r="J637" i="140"/>
  <c r="Q637" i="140"/>
  <c r="M637" i="140"/>
  <c r="P637" i="140"/>
  <c r="L637" i="140"/>
  <c r="F637" i="140"/>
  <c r="G637" i="140"/>
  <c r="S637" i="140"/>
  <c r="R637" i="140"/>
  <c r="T637" i="140"/>
  <c r="K637" i="140"/>
  <c r="J41" i="140"/>
  <c r="Q41" i="140"/>
  <c r="F41" i="140"/>
  <c r="S41" i="140" s="1"/>
  <c r="G41" i="140"/>
  <c r="L41" i="140"/>
  <c r="K41" i="140" s="1"/>
  <c r="H41" i="140"/>
  <c r="O41" i="140"/>
  <c r="I41" i="140"/>
  <c r="M41" i="140" s="1"/>
  <c r="R41" i="140"/>
  <c r="U41" i="140"/>
  <c r="J175" i="140"/>
  <c r="Q175" i="140"/>
  <c r="I175" i="140"/>
  <c r="F175" i="140"/>
  <c r="S175" i="140" s="1"/>
  <c r="G175" i="140"/>
  <c r="H175" i="140"/>
  <c r="L175" i="140"/>
  <c r="K175" i="140" s="1"/>
  <c r="O175" i="140"/>
  <c r="M175" i="140"/>
  <c r="U175" i="140"/>
  <c r="Q244" i="140"/>
  <c r="I244" i="140"/>
  <c r="J244" i="140"/>
  <c r="F244" i="140"/>
  <c r="S244" i="140" s="1"/>
  <c r="G244" i="140"/>
  <c r="H244" i="140"/>
  <c r="L244" i="140"/>
  <c r="K244" i="140" s="1"/>
  <c r="M244" i="140"/>
  <c r="O244" i="140"/>
  <c r="U244" i="140"/>
  <c r="J206" i="140"/>
  <c r="I206" i="140"/>
  <c r="Q206" i="140"/>
  <c r="F206" i="140"/>
  <c r="S206" i="140" s="1"/>
  <c r="G206" i="140"/>
  <c r="L206" i="140"/>
  <c r="K206" i="140" s="1"/>
  <c r="H206" i="140"/>
  <c r="O206" i="140"/>
  <c r="M206" i="140"/>
  <c r="AU206" i="140" s="1"/>
  <c r="R206" i="140"/>
  <c r="U206" i="140"/>
  <c r="O300" i="140"/>
  <c r="Q300" i="140"/>
  <c r="T300" i="140"/>
  <c r="L300" i="140"/>
  <c r="I300" i="140"/>
  <c r="K300" i="140"/>
  <c r="G300" i="140"/>
  <c r="R300" i="140"/>
  <c r="P300" i="140"/>
  <c r="U300" i="140"/>
  <c r="S300" i="140"/>
  <c r="F300" i="140"/>
  <c r="J300" i="140"/>
  <c r="H300" i="140"/>
  <c r="M300" i="140"/>
  <c r="J18" i="140"/>
  <c r="Q18" i="140"/>
  <c r="F18" i="140"/>
  <c r="S18" i="140" s="1"/>
  <c r="G18" i="140"/>
  <c r="L18" i="140"/>
  <c r="K18" i="140" s="1"/>
  <c r="H18" i="140"/>
  <c r="O18" i="140"/>
  <c r="I18" i="140"/>
  <c r="M18" i="140" s="1"/>
  <c r="AS18" i="140" s="1"/>
  <c r="U18" i="140"/>
  <c r="M645" i="140"/>
  <c r="G645" i="140"/>
  <c r="R645" i="140"/>
  <c r="S645" i="140"/>
  <c r="L645" i="140"/>
  <c r="I645" i="140"/>
  <c r="F645" i="140"/>
  <c r="J645" i="140"/>
  <c r="Q645" i="140"/>
  <c r="K645" i="140"/>
  <c r="U645" i="140"/>
  <c r="P645" i="140"/>
  <c r="O645" i="140"/>
  <c r="T645" i="140"/>
  <c r="H645" i="140"/>
  <c r="Q552" i="140"/>
  <c r="F552" i="140"/>
  <c r="K552" i="140"/>
  <c r="S552" i="140"/>
  <c r="O552" i="140"/>
  <c r="L552" i="140"/>
  <c r="M552" i="140"/>
  <c r="T552" i="140"/>
  <c r="G552" i="140"/>
  <c r="J552" i="140"/>
  <c r="R552" i="140"/>
  <c r="U552" i="140"/>
  <c r="I552" i="140"/>
  <c r="H552" i="140"/>
  <c r="P552" i="140"/>
  <c r="J88" i="140"/>
  <c r="Q88" i="140"/>
  <c r="F88" i="140"/>
  <c r="S88" i="140" s="1"/>
  <c r="G88" i="140"/>
  <c r="L88" i="140"/>
  <c r="K88" i="140" s="1"/>
  <c r="H88" i="140"/>
  <c r="O88" i="140"/>
  <c r="I88" i="140"/>
  <c r="M88" i="140" s="1"/>
  <c r="T88" i="140"/>
  <c r="R88" i="140"/>
  <c r="U88" i="140"/>
  <c r="S643" i="140"/>
  <c r="Q643" i="140"/>
  <c r="K643" i="140"/>
  <c r="M643" i="140"/>
  <c r="T643" i="140"/>
  <c r="G643" i="140"/>
  <c r="U643" i="140"/>
  <c r="P643" i="140"/>
  <c r="R643" i="140"/>
  <c r="H643" i="140"/>
  <c r="J643" i="140"/>
  <c r="F643" i="140"/>
  <c r="L643" i="140"/>
  <c r="O643" i="140"/>
  <c r="I643" i="140"/>
  <c r="J83" i="140"/>
  <c r="Q83" i="140"/>
  <c r="F83" i="140"/>
  <c r="S83" i="140" s="1"/>
  <c r="G83" i="140"/>
  <c r="H83" i="140"/>
  <c r="L83" i="140"/>
  <c r="K83" i="140" s="1"/>
  <c r="O83" i="140"/>
  <c r="I83" i="140"/>
  <c r="M83" i="140" s="1"/>
  <c r="R83" i="140"/>
  <c r="U83" i="140"/>
  <c r="J247" i="140"/>
  <c r="Q247" i="140"/>
  <c r="I247" i="140"/>
  <c r="F247" i="140"/>
  <c r="S247" i="140" s="1"/>
  <c r="G247" i="140"/>
  <c r="H247" i="140"/>
  <c r="L247" i="140"/>
  <c r="K247" i="140" s="1"/>
  <c r="M247" i="140"/>
  <c r="O247" i="140"/>
  <c r="U247" i="140"/>
  <c r="J195" i="140"/>
  <c r="Q195" i="140"/>
  <c r="I195" i="140"/>
  <c r="F195" i="140"/>
  <c r="S195" i="140" s="1"/>
  <c r="G195" i="140"/>
  <c r="L195" i="140"/>
  <c r="K195" i="140" s="1"/>
  <c r="H195" i="140"/>
  <c r="M195" i="140"/>
  <c r="O195" i="140"/>
  <c r="U195" i="140"/>
  <c r="J8" i="140"/>
  <c r="F8" i="140"/>
  <c r="S8" i="140" s="1"/>
  <c r="G8" i="140"/>
  <c r="H8" i="140"/>
  <c r="L8" i="140"/>
  <c r="K8" i="140"/>
  <c r="O8" i="140"/>
  <c r="Q8" i="140"/>
  <c r="I8" i="140"/>
  <c r="M8" i="140" s="1"/>
  <c r="T8" i="140"/>
  <c r="R8" i="140"/>
  <c r="U8" i="140"/>
  <c r="J99" i="140"/>
  <c r="Q99" i="140"/>
  <c r="F99" i="140"/>
  <c r="S99" i="140" s="1"/>
  <c r="G99" i="140"/>
  <c r="L99" i="140"/>
  <c r="K99" i="140" s="1"/>
  <c r="H99" i="140"/>
  <c r="O99" i="140"/>
  <c r="I99" i="140"/>
  <c r="M99" i="140" s="1"/>
  <c r="T99" i="140"/>
  <c r="U99" i="140"/>
  <c r="R99" i="140"/>
  <c r="J162" i="140"/>
  <c r="I162" i="140"/>
  <c r="Q162" i="140"/>
  <c r="F162" i="140"/>
  <c r="S162" i="140" s="1"/>
  <c r="G162" i="140"/>
  <c r="L162" i="140"/>
  <c r="K162" i="140" s="1"/>
  <c r="H162" i="140"/>
  <c r="O162" i="140"/>
  <c r="M162" i="140"/>
  <c r="U162" i="140"/>
  <c r="Q331" i="140"/>
  <c r="M331" i="140"/>
  <c r="I331" i="140"/>
  <c r="F331" i="140"/>
  <c r="G331" i="140"/>
  <c r="L331" i="140"/>
  <c r="O331" i="140"/>
  <c r="J331" i="140"/>
  <c r="S331" i="140"/>
  <c r="K331" i="140"/>
  <c r="R331" i="140"/>
  <c r="H331" i="140"/>
  <c r="P331" i="140"/>
  <c r="U331" i="140"/>
  <c r="T331" i="140"/>
  <c r="J250" i="140"/>
  <c r="Q250" i="140"/>
  <c r="I250" i="140"/>
  <c r="F250" i="140"/>
  <c r="S250" i="140" s="1"/>
  <c r="G250" i="140"/>
  <c r="H250" i="140"/>
  <c r="L250" i="140"/>
  <c r="K250" i="140" s="1"/>
  <c r="M250" i="140"/>
  <c r="O250" i="140"/>
  <c r="U250" i="140"/>
  <c r="Q214" i="140"/>
  <c r="J214" i="140"/>
  <c r="I214" i="140"/>
  <c r="F214" i="140"/>
  <c r="S214" i="140" s="1"/>
  <c r="G214" i="140"/>
  <c r="L214" i="140"/>
  <c r="K214" i="140" s="1"/>
  <c r="H214" i="140"/>
  <c r="M214" i="140"/>
  <c r="O214" i="140"/>
  <c r="U214" i="140"/>
  <c r="R640" i="140"/>
  <c r="S640" i="140"/>
  <c r="O640" i="140"/>
  <c r="F640" i="140"/>
  <c r="K640" i="140"/>
  <c r="G640" i="140"/>
  <c r="P640" i="140"/>
  <c r="L640" i="140"/>
  <c r="I640" i="140"/>
  <c r="Q640" i="140"/>
  <c r="J640" i="140"/>
  <c r="H640" i="140"/>
  <c r="U640" i="140"/>
  <c r="M640" i="140"/>
  <c r="T640" i="140"/>
  <c r="Q167" i="140"/>
  <c r="J167" i="140"/>
  <c r="I167" i="140"/>
  <c r="F167" i="140"/>
  <c r="S167" i="140" s="1"/>
  <c r="G167" i="140"/>
  <c r="L167" i="140"/>
  <c r="K167" i="140" s="1"/>
  <c r="H167" i="140"/>
  <c r="O167" i="140"/>
  <c r="M167" i="140"/>
  <c r="AU167" i="140" s="1"/>
  <c r="R167" i="140"/>
  <c r="U167" i="140"/>
  <c r="J43" i="140"/>
  <c r="Q43" i="140"/>
  <c r="F43" i="140"/>
  <c r="S43" i="140" s="1"/>
  <c r="G43" i="140"/>
  <c r="L43" i="140"/>
  <c r="K43" i="140" s="1"/>
  <c r="H43" i="140"/>
  <c r="O43" i="140"/>
  <c r="I43" i="140"/>
  <c r="M43" i="140" s="1"/>
  <c r="T43" i="140"/>
  <c r="R43" i="140" s="1"/>
  <c r="U43" i="140"/>
  <c r="J81" i="140"/>
  <c r="Q81" i="140"/>
  <c r="F81" i="140"/>
  <c r="S81" i="140" s="1"/>
  <c r="G81" i="140"/>
  <c r="H81" i="140"/>
  <c r="L81" i="140"/>
  <c r="K81" i="140" s="1"/>
  <c r="O81" i="140"/>
  <c r="I81" i="140"/>
  <c r="M81" i="140" s="1"/>
  <c r="AS81" i="140" s="1"/>
  <c r="U81" i="140"/>
  <c r="J22" i="140"/>
  <c r="Q22" i="140"/>
  <c r="F22" i="140"/>
  <c r="S22" i="140" s="1"/>
  <c r="G22" i="140"/>
  <c r="L22" i="140" s="1"/>
  <c r="K22" i="140" s="1"/>
  <c r="O22" i="140"/>
  <c r="H22" i="140"/>
  <c r="I22" i="140"/>
  <c r="M22" i="140" s="1"/>
  <c r="T22" i="140"/>
  <c r="R22" i="140" s="1"/>
  <c r="U22" i="140"/>
  <c r="Q171" i="140"/>
  <c r="I171" i="140"/>
  <c r="J171" i="140"/>
  <c r="F171" i="140"/>
  <c r="S171" i="140" s="1"/>
  <c r="G171" i="140"/>
  <c r="H171" i="140" s="1"/>
  <c r="L171" i="140"/>
  <c r="K171" i="140" s="1"/>
  <c r="M171" i="140"/>
  <c r="O171" i="140"/>
  <c r="U171" i="140"/>
  <c r="L518" i="140"/>
  <c r="H518" i="140"/>
  <c r="I518" i="140"/>
  <c r="G518" i="140"/>
  <c r="R518" i="140"/>
  <c r="Q518" i="140"/>
  <c r="J518" i="140"/>
  <c r="P518" i="140"/>
  <c r="F518" i="140"/>
  <c r="S518" i="140"/>
  <c r="U518" i="140"/>
  <c r="O518" i="140"/>
  <c r="K518" i="140"/>
  <c r="M518" i="140"/>
  <c r="T518" i="140"/>
  <c r="L308" i="140"/>
  <c r="G308" i="140"/>
  <c r="F308" i="140"/>
  <c r="U308" i="140"/>
  <c r="P308" i="140"/>
  <c r="R308" i="140"/>
  <c r="H308" i="140"/>
  <c r="S308" i="140"/>
  <c r="T308" i="140"/>
  <c r="I308" i="140"/>
  <c r="M308" i="140"/>
  <c r="O308" i="140"/>
  <c r="Q308" i="140"/>
  <c r="J308" i="140"/>
  <c r="K308" i="140"/>
  <c r="G317" i="140"/>
  <c r="M317" i="140"/>
  <c r="K317" i="140"/>
  <c r="O317" i="140"/>
  <c r="J317" i="140"/>
  <c r="P317" i="140"/>
  <c r="H317" i="140"/>
  <c r="S317" i="140"/>
  <c r="R317" i="140"/>
  <c r="F317" i="140"/>
  <c r="I317" i="140"/>
  <c r="T317" i="140"/>
  <c r="L317" i="140"/>
  <c r="Q317" i="140"/>
  <c r="U317" i="140"/>
  <c r="M548" i="140"/>
  <c r="K548" i="140"/>
  <c r="Q548" i="140"/>
  <c r="L548" i="140"/>
  <c r="T548" i="140"/>
  <c r="F548" i="140"/>
  <c r="H548" i="140"/>
  <c r="R548" i="140"/>
  <c r="O548" i="140"/>
  <c r="P548" i="140"/>
  <c r="G548" i="140"/>
  <c r="S548" i="140"/>
  <c r="U548" i="140"/>
  <c r="I548" i="140"/>
  <c r="J548" i="140"/>
  <c r="I534" i="140"/>
  <c r="M534" i="140"/>
  <c r="Q534" i="140"/>
  <c r="L534" i="140"/>
  <c r="O534" i="140"/>
  <c r="F534" i="140"/>
  <c r="U534" i="140"/>
  <c r="T534" i="140"/>
  <c r="S534" i="140"/>
  <c r="K534" i="140"/>
  <c r="G534" i="140"/>
  <c r="J534" i="140"/>
  <c r="P534" i="140"/>
  <c r="R534" i="140"/>
  <c r="H534" i="140"/>
  <c r="O519" i="140"/>
  <c r="Q519" i="140"/>
  <c r="L519" i="140"/>
  <c r="G519" i="140"/>
  <c r="J519" i="140"/>
  <c r="M519" i="140"/>
  <c r="K519" i="140"/>
  <c r="U519" i="140"/>
  <c r="I519" i="140"/>
  <c r="H519" i="140"/>
  <c r="P519" i="140"/>
  <c r="R519" i="140"/>
  <c r="T519" i="140"/>
  <c r="F519" i="140"/>
  <c r="S519" i="140"/>
  <c r="Q699" i="140"/>
  <c r="L699" i="140"/>
  <c r="P699" i="140"/>
  <c r="T699" i="140"/>
  <c r="S699" i="140"/>
  <c r="H699" i="140"/>
  <c r="G699" i="140"/>
  <c r="O699" i="140"/>
  <c r="F699" i="140"/>
  <c r="R699" i="140"/>
  <c r="J699" i="140"/>
  <c r="K699" i="140"/>
  <c r="U699" i="140"/>
  <c r="I699" i="140"/>
  <c r="M699" i="140"/>
  <c r="G508" i="140"/>
  <c r="L508" i="140"/>
  <c r="J508" i="140"/>
  <c r="O508" i="140"/>
  <c r="K508" i="140"/>
  <c r="F508" i="140"/>
  <c r="M508" i="140"/>
  <c r="I508" i="140"/>
  <c r="H508" i="140"/>
  <c r="Q508" i="140"/>
  <c r="T508" i="140"/>
  <c r="P508" i="140"/>
  <c r="S508" i="140"/>
  <c r="U508" i="140"/>
  <c r="R508" i="140"/>
  <c r="J372" i="140"/>
  <c r="H372" i="140"/>
  <c r="P372" i="140"/>
  <c r="R372" i="140"/>
  <c r="S372" i="140"/>
  <c r="M372" i="140"/>
  <c r="Q372" i="140"/>
  <c r="F372" i="140"/>
  <c r="I372" i="140"/>
  <c r="G372" i="140"/>
  <c r="U372" i="140"/>
  <c r="O372" i="140"/>
  <c r="K372" i="140"/>
  <c r="L372" i="140"/>
  <c r="T372" i="140"/>
  <c r="G354" i="140"/>
  <c r="L354" i="140"/>
  <c r="T354" i="140"/>
  <c r="J354" i="140"/>
  <c r="S354" i="140"/>
  <c r="R354" i="140"/>
  <c r="O354" i="140"/>
  <c r="U354" i="140"/>
  <c r="I354" i="140"/>
  <c r="F354" i="140"/>
  <c r="K354" i="140"/>
  <c r="P354" i="140"/>
  <c r="H354" i="140"/>
  <c r="Q354" i="140"/>
  <c r="M354" i="140"/>
  <c r="J169" i="140"/>
  <c r="I169" i="140"/>
  <c r="Q169" i="140"/>
  <c r="F169" i="140"/>
  <c r="S169" i="140" s="1"/>
  <c r="G169" i="140"/>
  <c r="L169" i="140"/>
  <c r="K169" i="140" s="1"/>
  <c r="H169" i="140"/>
  <c r="O169" i="140"/>
  <c r="M169" i="140"/>
  <c r="U169" i="140"/>
  <c r="O468" i="140"/>
  <c r="G468" i="140"/>
  <c r="P468" i="140"/>
  <c r="I468" i="140"/>
  <c r="T468" i="140"/>
  <c r="Q468" i="140"/>
  <c r="L468" i="140"/>
  <c r="J468" i="140"/>
  <c r="F468" i="140"/>
  <c r="H468" i="140"/>
  <c r="K468" i="140"/>
  <c r="M468" i="140"/>
  <c r="R468" i="140"/>
  <c r="U468" i="140"/>
  <c r="S468" i="140"/>
  <c r="J55" i="140"/>
  <c r="Q55" i="140"/>
  <c r="F55" i="140"/>
  <c r="S55" i="140" s="1"/>
  <c r="G55" i="140"/>
  <c r="L55" i="140"/>
  <c r="K55" i="140" s="1"/>
  <c r="H55" i="140"/>
  <c r="O55" i="140"/>
  <c r="I55" i="140"/>
  <c r="M55" i="140" s="1"/>
  <c r="T55" i="140"/>
  <c r="R55" i="140" s="1"/>
  <c r="U55" i="140"/>
  <c r="G676" i="140"/>
  <c r="J676" i="140"/>
  <c r="O676" i="140"/>
  <c r="Q676" i="140"/>
  <c r="S676" i="140"/>
  <c r="F676" i="140"/>
  <c r="R676" i="140"/>
  <c r="U676" i="140"/>
  <c r="I676" i="140"/>
  <c r="L676" i="140"/>
  <c r="M676" i="140"/>
  <c r="T676" i="140"/>
  <c r="H676" i="140"/>
  <c r="K676" i="140"/>
  <c r="P676" i="140"/>
  <c r="I181" i="140"/>
  <c r="Q181" i="140"/>
  <c r="J181" i="140"/>
  <c r="F181" i="140"/>
  <c r="S181" i="140" s="1"/>
  <c r="G181" i="140"/>
  <c r="H181" i="140"/>
  <c r="L181" i="140"/>
  <c r="K181" i="140"/>
  <c r="M181" i="140"/>
  <c r="O181" i="140"/>
  <c r="U181" i="140"/>
  <c r="I172" i="140"/>
  <c r="Q172" i="140"/>
  <c r="J172" i="140"/>
  <c r="F172" i="140"/>
  <c r="S172" i="140" s="1"/>
  <c r="G172" i="140"/>
  <c r="H172" i="140"/>
  <c r="L172" i="140"/>
  <c r="K172" i="140" s="1"/>
  <c r="O172" i="140"/>
  <c r="M172" i="140"/>
  <c r="U172" i="140"/>
  <c r="H691" i="140"/>
  <c r="Q691" i="140"/>
  <c r="T691" i="140"/>
  <c r="I691" i="140"/>
  <c r="U691" i="140"/>
  <c r="J691" i="140"/>
  <c r="G691" i="140"/>
  <c r="L691" i="140"/>
  <c r="R691" i="140"/>
  <c r="O691" i="140"/>
  <c r="S691" i="140"/>
  <c r="P691" i="140"/>
  <c r="M691" i="140"/>
  <c r="F691" i="140"/>
  <c r="K691" i="140"/>
  <c r="J102" i="140"/>
  <c r="Q102" i="140"/>
  <c r="F102" i="140"/>
  <c r="S102" i="140" s="1"/>
  <c r="G102" i="140"/>
  <c r="L102" i="140"/>
  <c r="K102" i="140" s="1"/>
  <c r="H102" i="140"/>
  <c r="O102" i="140"/>
  <c r="I102" i="140"/>
  <c r="M102" i="140" s="1"/>
  <c r="T102" i="140"/>
  <c r="R102" i="140"/>
  <c r="U102" i="140"/>
  <c r="I231" i="140"/>
  <c r="Q231" i="140"/>
  <c r="J231" i="140"/>
  <c r="F231" i="140"/>
  <c r="S231" i="140" s="1"/>
  <c r="G231" i="140"/>
  <c r="H231" i="140"/>
  <c r="L231" i="140"/>
  <c r="K231" i="140" s="1"/>
  <c r="O231" i="140"/>
  <c r="M231" i="140"/>
  <c r="U231" i="140"/>
  <c r="R441" i="140"/>
  <c r="O441" i="140"/>
  <c r="H441" i="140"/>
  <c r="P441" i="140"/>
  <c r="M441" i="140"/>
  <c r="L441" i="140"/>
  <c r="G441" i="140"/>
  <c r="J441" i="140"/>
  <c r="S441" i="140"/>
  <c r="K441" i="140"/>
  <c r="Q441" i="140"/>
  <c r="I441" i="140"/>
  <c r="F441" i="140"/>
  <c r="T441" i="140"/>
  <c r="U441" i="140"/>
  <c r="J64" i="140"/>
  <c r="Q64" i="140"/>
  <c r="F64" i="140"/>
  <c r="S64" i="140" s="1"/>
  <c r="G64" i="140"/>
  <c r="L64" i="140"/>
  <c r="K64" i="140" s="1"/>
  <c r="H64" i="140"/>
  <c r="O64" i="140"/>
  <c r="I64" i="140"/>
  <c r="M64" i="140" s="1"/>
  <c r="T64" i="140"/>
  <c r="R64" i="140"/>
  <c r="U64" i="140"/>
  <c r="J359" i="140"/>
  <c r="Q359" i="140"/>
  <c r="R359" i="140"/>
  <c r="P359" i="140"/>
  <c r="O359" i="140"/>
  <c r="U359" i="140"/>
  <c r="H359" i="140"/>
  <c r="M359" i="140"/>
  <c r="I359" i="140"/>
  <c r="L359" i="140"/>
  <c r="T359" i="140"/>
  <c r="K359" i="140"/>
  <c r="F359" i="140"/>
  <c r="S359" i="140"/>
  <c r="G359" i="140"/>
  <c r="T446" i="140"/>
  <c r="R446" i="140"/>
  <c r="H446" i="140"/>
  <c r="S446" i="140"/>
  <c r="F446" i="140"/>
  <c r="G446" i="140"/>
  <c r="U446" i="140"/>
  <c r="Q446" i="140"/>
  <c r="I446" i="140"/>
  <c r="M446" i="140"/>
  <c r="J446" i="140"/>
  <c r="K446" i="140"/>
  <c r="L446" i="140"/>
  <c r="O446" i="140"/>
  <c r="P446" i="140"/>
  <c r="S604" i="140"/>
  <c r="J604" i="140"/>
  <c r="K604" i="140"/>
  <c r="I604" i="140"/>
  <c r="R604" i="140"/>
  <c r="F604" i="140"/>
  <c r="H604" i="140"/>
  <c r="U604" i="140"/>
  <c r="T604" i="140"/>
  <c r="O604" i="140"/>
  <c r="M604" i="140"/>
  <c r="G604" i="140"/>
  <c r="P604" i="140"/>
  <c r="Q604" i="140"/>
  <c r="L604" i="140"/>
  <c r="J93" i="140"/>
  <c r="Q93" i="140"/>
  <c r="F93" i="140"/>
  <c r="S93" i="140" s="1"/>
  <c r="G93" i="140"/>
  <c r="L93" i="140"/>
  <c r="K93" i="140" s="1"/>
  <c r="H93" i="140"/>
  <c r="O93" i="140"/>
  <c r="I93" i="140"/>
  <c r="M93" i="140" s="1"/>
  <c r="U93" i="140"/>
  <c r="J204" i="140"/>
  <c r="I204" i="140"/>
  <c r="Q204" i="140"/>
  <c r="F204" i="140"/>
  <c r="S204" i="140" s="1"/>
  <c r="G204" i="140"/>
  <c r="H204" i="140"/>
  <c r="L204" i="140"/>
  <c r="K204" i="140" s="1"/>
  <c r="O204" i="140"/>
  <c r="M204" i="140"/>
  <c r="U204" i="140"/>
  <c r="R644" i="140"/>
  <c r="H644" i="140"/>
  <c r="K644" i="140"/>
  <c r="P644" i="140"/>
  <c r="U644" i="140"/>
  <c r="J644" i="140"/>
  <c r="S644" i="140"/>
  <c r="Q644" i="140"/>
  <c r="I644" i="140"/>
  <c r="F644" i="140"/>
  <c r="M644" i="140"/>
  <c r="L644" i="140"/>
  <c r="T644" i="140"/>
  <c r="O644" i="140"/>
  <c r="G644" i="140"/>
  <c r="J56" i="140"/>
  <c r="Q56" i="140"/>
  <c r="F56" i="140"/>
  <c r="S56" i="140" s="1"/>
  <c r="G56" i="140"/>
  <c r="H56" i="140"/>
  <c r="L56" i="140"/>
  <c r="K56" i="140" s="1"/>
  <c r="O56" i="140"/>
  <c r="I56" i="140"/>
  <c r="M56" i="140" s="1"/>
  <c r="U56" i="140"/>
  <c r="R56" i="140"/>
  <c r="S406" i="140"/>
  <c r="T406" i="140"/>
  <c r="Q406" i="140"/>
  <c r="M406" i="140"/>
  <c r="H406" i="140"/>
  <c r="K406" i="140"/>
  <c r="F406" i="140"/>
  <c r="P406" i="140"/>
  <c r="I406" i="140"/>
  <c r="R406" i="140"/>
  <c r="U406" i="140"/>
  <c r="L406" i="140"/>
  <c r="J406" i="140"/>
  <c r="G406" i="140"/>
  <c r="O406" i="140"/>
  <c r="S282" i="140"/>
  <c r="F282" i="140"/>
  <c r="L282" i="140"/>
  <c r="K282" i="140"/>
  <c r="P282" i="140"/>
  <c r="Q282" i="140"/>
  <c r="T282" i="140"/>
  <c r="M282" i="140"/>
  <c r="J282" i="140"/>
  <c r="G282" i="140"/>
  <c r="U282" i="140"/>
  <c r="H282" i="140"/>
  <c r="I282" i="140"/>
  <c r="R282" i="140"/>
  <c r="O282" i="140"/>
  <c r="H582" i="140"/>
  <c r="S582" i="140"/>
  <c r="K582" i="140"/>
  <c r="L582" i="140"/>
  <c r="G582" i="140"/>
  <c r="U582" i="140"/>
  <c r="Q582" i="140"/>
  <c r="M582" i="140"/>
  <c r="P582" i="140"/>
  <c r="F582" i="140"/>
  <c r="I582" i="140"/>
  <c r="R582" i="140"/>
  <c r="T582" i="140"/>
  <c r="J582" i="140"/>
  <c r="O582" i="140"/>
  <c r="J228" i="140"/>
  <c r="Q228" i="140"/>
  <c r="I228" i="140"/>
  <c r="F228" i="140"/>
  <c r="S228" i="140" s="1"/>
  <c r="G228" i="140"/>
  <c r="L228" i="140"/>
  <c r="K228" i="140" s="1"/>
  <c r="H228" i="140"/>
  <c r="M228" i="140"/>
  <c r="O228" i="140"/>
  <c r="U228" i="140"/>
  <c r="J224" i="129"/>
  <c r="Q224" i="129"/>
  <c r="I224" i="129"/>
  <c r="F224" i="129"/>
  <c r="S224" i="129" s="1"/>
  <c r="G224" i="129"/>
  <c r="H224" i="129"/>
  <c r="L224" i="129"/>
  <c r="K224" i="129" s="1"/>
  <c r="M224" i="129"/>
  <c r="AU224" i="129" s="1"/>
  <c r="O224" i="129"/>
  <c r="R224" i="129"/>
  <c r="U224" i="129"/>
  <c r="Q609" i="129"/>
  <c r="J609" i="129"/>
  <c r="G609" i="129"/>
  <c r="O609" i="129"/>
  <c r="H609" i="129"/>
  <c r="K609" i="129"/>
  <c r="P609" i="129"/>
  <c r="S609" i="129"/>
  <c r="R609" i="129"/>
  <c r="I609" i="129"/>
  <c r="T609" i="129"/>
  <c r="L609" i="129"/>
  <c r="M609" i="129"/>
  <c r="F609" i="129"/>
  <c r="U609" i="129"/>
  <c r="J668" i="129"/>
  <c r="K668" i="129"/>
  <c r="H668" i="129"/>
  <c r="I668" i="129"/>
  <c r="L668" i="129"/>
  <c r="G668" i="129"/>
  <c r="Q668" i="129"/>
  <c r="F668" i="129"/>
  <c r="O668" i="129"/>
  <c r="R668" i="129"/>
  <c r="T668" i="129"/>
  <c r="U668" i="129"/>
  <c r="P668" i="129"/>
  <c r="M668" i="129"/>
  <c r="S668" i="129"/>
  <c r="G660" i="129"/>
  <c r="P660" i="129"/>
  <c r="T660" i="129"/>
  <c r="R660" i="129"/>
  <c r="Q660" i="129"/>
  <c r="U660" i="129"/>
  <c r="I660" i="129"/>
  <c r="S660" i="129"/>
  <c r="F660" i="129"/>
  <c r="O660" i="129"/>
  <c r="L660" i="129"/>
  <c r="H660" i="129"/>
  <c r="M660" i="129"/>
  <c r="J660" i="129"/>
  <c r="K660" i="129"/>
  <c r="H279" i="129"/>
  <c r="M279" i="129"/>
  <c r="Q279" i="129"/>
  <c r="S279" i="129"/>
  <c r="J279" i="129"/>
  <c r="F279" i="129"/>
  <c r="G279" i="129"/>
  <c r="I279" i="129"/>
  <c r="K279" i="129"/>
  <c r="L279" i="129"/>
  <c r="O279" i="129"/>
  <c r="P279" i="129"/>
  <c r="R279" i="129"/>
  <c r="T279" i="129"/>
  <c r="U279" i="129"/>
  <c r="K376" i="129"/>
  <c r="G376" i="129"/>
  <c r="R376" i="129"/>
  <c r="M376" i="129"/>
  <c r="T376" i="129"/>
  <c r="J376" i="129"/>
  <c r="P376" i="129"/>
  <c r="H376" i="129"/>
  <c r="L376" i="129"/>
  <c r="Q376" i="129"/>
  <c r="S376" i="129"/>
  <c r="U376" i="129"/>
  <c r="F376" i="129"/>
  <c r="I376" i="129"/>
  <c r="O376" i="129"/>
  <c r="Q191" i="129"/>
  <c r="I191" i="129"/>
  <c r="J191" i="129"/>
  <c r="F191" i="129"/>
  <c r="S191" i="129" s="1"/>
  <c r="G191" i="129"/>
  <c r="H191" i="129"/>
  <c r="L191" i="129"/>
  <c r="K191" i="129" s="1"/>
  <c r="M191" i="129"/>
  <c r="AU191" i="129" s="1"/>
  <c r="O191" i="129"/>
  <c r="P191" i="129"/>
  <c r="T191" i="129"/>
  <c r="R191" i="129"/>
  <c r="U191" i="129"/>
  <c r="L601" i="129"/>
  <c r="G601" i="129"/>
  <c r="H601" i="129"/>
  <c r="P601" i="129"/>
  <c r="R601" i="129"/>
  <c r="U601" i="129"/>
  <c r="O601" i="129"/>
  <c r="T601" i="129"/>
  <c r="K601" i="129"/>
  <c r="M601" i="129"/>
  <c r="I601" i="129"/>
  <c r="J601" i="129"/>
  <c r="S601" i="129"/>
  <c r="F601" i="129"/>
  <c r="Q601" i="129"/>
  <c r="Q260" i="129"/>
  <c r="J260" i="129"/>
  <c r="I260" i="129"/>
  <c r="F260" i="129"/>
  <c r="S260" i="129" s="1"/>
  <c r="G260" i="129"/>
  <c r="H260" i="129"/>
  <c r="L260" i="129"/>
  <c r="K260" i="129"/>
  <c r="O260" i="129"/>
  <c r="M260" i="129"/>
  <c r="AU260" i="129" s="1"/>
  <c r="P260" i="129"/>
  <c r="T260" i="129"/>
  <c r="R260" i="129"/>
  <c r="U260" i="129"/>
  <c r="O642" i="129"/>
  <c r="M642" i="129"/>
  <c r="F642" i="129"/>
  <c r="L642" i="129"/>
  <c r="H642" i="129"/>
  <c r="S642" i="129"/>
  <c r="K642" i="129"/>
  <c r="Q642" i="129"/>
  <c r="J642" i="129"/>
  <c r="P642" i="129"/>
  <c r="T642" i="129"/>
  <c r="G642" i="129"/>
  <c r="U642" i="129"/>
  <c r="R642" i="129"/>
  <c r="I642" i="129"/>
  <c r="H295" i="129"/>
  <c r="S295" i="129"/>
  <c r="L295" i="129"/>
  <c r="O295" i="129"/>
  <c r="P295" i="129"/>
  <c r="R295" i="129"/>
  <c r="G295" i="129"/>
  <c r="T295" i="129"/>
  <c r="F295" i="129"/>
  <c r="Q295" i="129"/>
  <c r="K295" i="129"/>
  <c r="J295" i="129"/>
  <c r="I295" i="129"/>
  <c r="U295" i="129"/>
  <c r="M295" i="129"/>
  <c r="J19" i="129"/>
  <c r="Q19" i="129"/>
  <c r="F19" i="129"/>
  <c r="S19" i="129" s="1"/>
  <c r="G19" i="129"/>
  <c r="F20" i="129" s="1"/>
  <c r="S20" i="129" s="1"/>
  <c r="H19" i="129"/>
  <c r="O19" i="129" s="1"/>
  <c r="L19" i="129"/>
  <c r="K19" i="129" s="1"/>
  <c r="I19" i="129"/>
  <c r="M19" i="129" s="1"/>
  <c r="AS19" i="129" s="1"/>
  <c r="U19" i="129"/>
  <c r="O645" i="129"/>
  <c r="S645" i="129"/>
  <c r="P645" i="129"/>
  <c r="L645" i="129"/>
  <c r="R645" i="129"/>
  <c r="M645" i="129"/>
  <c r="U645" i="129"/>
  <c r="T645" i="129"/>
  <c r="K645" i="129"/>
  <c r="Q645" i="129"/>
  <c r="J645" i="129"/>
  <c r="G645" i="129"/>
  <c r="I645" i="129"/>
  <c r="F645" i="129"/>
  <c r="H645" i="129"/>
  <c r="J101" i="129"/>
  <c r="Q101" i="129"/>
  <c r="F101" i="129"/>
  <c r="S101" i="129" s="1"/>
  <c r="G101" i="129"/>
  <c r="H101" i="129"/>
  <c r="L101" i="129"/>
  <c r="K101" i="129" s="1"/>
  <c r="O101" i="129"/>
  <c r="I101" i="129"/>
  <c r="M101" i="129" s="1"/>
  <c r="AU101" i="129" s="1"/>
  <c r="U101" i="129"/>
  <c r="S698" i="129"/>
  <c r="O698" i="129"/>
  <c r="G698" i="129"/>
  <c r="F698" i="129"/>
  <c r="K698" i="129"/>
  <c r="L698" i="129"/>
  <c r="Q698" i="129"/>
  <c r="P698" i="129"/>
  <c r="I698" i="129"/>
  <c r="H698" i="129"/>
  <c r="T698" i="129"/>
  <c r="U698" i="129"/>
  <c r="R698" i="129"/>
  <c r="M698" i="129"/>
  <c r="J698" i="129"/>
  <c r="M364" i="129"/>
  <c r="S364" i="129"/>
  <c r="F364" i="129"/>
  <c r="J364" i="129"/>
  <c r="Q364" i="129"/>
  <c r="H364" i="129"/>
  <c r="L364" i="129"/>
  <c r="R364" i="129"/>
  <c r="P364" i="129"/>
  <c r="T364" i="129"/>
  <c r="U364" i="129"/>
  <c r="G364" i="129"/>
  <c r="O364" i="129"/>
  <c r="I364" i="129"/>
  <c r="K364" i="129"/>
  <c r="Q158" i="129"/>
  <c r="I158" i="129"/>
  <c r="J158" i="129"/>
  <c r="F158" i="129"/>
  <c r="S158" i="129" s="1"/>
  <c r="G158" i="129"/>
  <c r="L158" i="129"/>
  <c r="K158" i="129" s="1"/>
  <c r="H158" i="129"/>
  <c r="O158" i="129"/>
  <c r="M158" i="129"/>
  <c r="AU158" i="129" s="1"/>
  <c r="R158" i="129"/>
  <c r="U158" i="129"/>
  <c r="J337" i="129"/>
  <c r="I337" i="129"/>
  <c r="K337" i="129"/>
  <c r="P337" i="129"/>
  <c r="L337" i="129"/>
  <c r="R337" i="129"/>
  <c r="F337" i="129"/>
  <c r="T337" i="129"/>
  <c r="M337" i="129"/>
  <c r="G337" i="129"/>
  <c r="S337" i="129"/>
  <c r="H337" i="129"/>
  <c r="O337" i="129"/>
  <c r="Q337" i="129"/>
  <c r="U337" i="129"/>
  <c r="J230" i="129"/>
  <c r="I230" i="129"/>
  <c r="Q230" i="129"/>
  <c r="F230" i="129"/>
  <c r="S230" i="129" s="1"/>
  <c r="G230" i="129"/>
  <c r="L230" i="129"/>
  <c r="K230" i="129" s="1"/>
  <c r="H230" i="129"/>
  <c r="M230" i="129"/>
  <c r="AU230" i="129" s="1"/>
  <c r="O230" i="129"/>
  <c r="P230" i="129"/>
  <c r="T230" i="129"/>
  <c r="R230" i="129"/>
  <c r="U230" i="129"/>
  <c r="I301" i="129"/>
  <c r="M301" i="129"/>
  <c r="O301" i="129"/>
  <c r="G301" i="129"/>
  <c r="L301" i="129"/>
  <c r="H301" i="129"/>
  <c r="K301" i="129"/>
  <c r="Q301" i="129"/>
  <c r="P301" i="129"/>
  <c r="F301" i="129"/>
  <c r="U301" i="129"/>
  <c r="S301" i="129"/>
  <c r="T301" i="129"/>
  <c r="J301" i="129"/>
  <c r="R301" i="129"/>
  <c r="I239" i="129"/>
  <c r="J239" i="129"/>
  <c r="Q239" i="129"/>
  <c r="F239" i="129"/>
  <c r="S239" i="129" s="1"/>
  <c r="G239" i="129"/>
  <c r="L239" i="129"/>
  <c r="K239" i="129" s="1"/>
  <c r="H239" i="129"/>
  <c r="O239" i="129"/>
  <c r="M239" i="129"/>
  <c r="AU239" i="129" s="1"/>
  <c r="P239" i="129"/>
  <c r="T239" i="129"/>
  <c r="R239" i="129"/>
  <c r="U239" i="129"/>
  <c r="Q350" i="129"/>
  <c r="M350" i="129"/>
  <c r="P350" i="129"/>
  <c r="L350" i="129"/>
  <c r="T350" i="129"/>
  <c r="G350" i="129"/>
  <c r="U350" i="129"/>
  <c r="J350" i="129"/>
  <c r="F350" i="129"/>
  <c r="I350" i="129"/>
  <c r="H350" i="129"/>
  <c r="S350" i="129"/>
  <c r="O350" i="129"/>
  <c r="R350" i="129"/>
  <c r="K350" i="129"/>
  <c r="H394" i="129"/>
  <c r="O394" i="129"/>
  <c r="F394" i="129"/>
  <c r="K394" i="129"/>
  <c r="J394" i="129"/>
  <c r="L394" i="129"/>
  <c r="Q394" i="129"/>
  <c r="S394" i="129"/>
  <c r="I394" i="129"/>
  <c r="R394" i="129"/>
  <c r="G394" i="129"/>
  <c r="P394" i="129"/>
  <c r="T394" i="129"/>
  <c r="U394" i="129"/>
  <c r="M394" i="129"/>
  <c r="I682" i="129"/>
  <c r="L682" i="129"/>
  <c r="F682" i="129"/>
  <c r="K682" i="129"/>
  <c r="J682" i="129"/>
  <c r="M682" i="129"/>
  <c r="S682" i="129"/>
  <c r="O682" i="129"/>
  <c r="P682" i="129"/>
  <c r="Q682" i="129"/>
  <c r="U682" i="129"/>
  <c r="H682" i="129"/>
  <c r="T682" i="129"/>
  <c r="R682" i="129"/>
  <c r="G682" i="129"/>
  <c r="S480" i="129"/>
  <c r="O480" i="129"/>
  <c r="Q480" i="129"/>
  <c r="M480" i="129"/>
  <c r="G480" i="129"/>
  <c r="R480" i="129"/>
  <c r="U480" i="129"/>
  <c r="F480" i="129"/>
  <c r="L480" i="129"/>
  <c r="H480" i="129"/>
  <c r="T480" i="129"/>
  <c r="P480" i="129"/>
  <c r="I480" i="129"/>
  <c r="J480" i="129"/>
  <c r="K480" i="129"/>
  <c r="J58" i="129"/>
  <c r="Q58" i="129"/>
  <c r="F58" i="129"/>
  <c r="S58" i="129" s="1"/>
  <c r="G58" i="129"/>
  <c r="H58" i="129"/>
  <c r="L58" i="129"/>
  <c r="K58" i="129" s="1"/>
  <c r="O58" i="129"/>
  <c r="I58" i="129"/>
  <c r="M58" i="129" s="1"/>
  <c r="T58" i="129"/>
  <c r="R58" i="129" s="1"/>
  <c r="U58" i="129"/>
  <c r="J306" i="129"/>
  <c r="G306" i="129"/>
  <c r="M306" i="129"/>
  <c r="H306" i="129"/>
  <c r="O306" i="129"/>
  <c r="S306" i="129"/>
  <c r="I306" i="129"/>
  <c r="R306" i="129"/>
  <c r="P306" i="129"/>
  <c r="T306" i="129"/>
  <c r="L306" i="129"/>
  <c r="U306" i="129"/>
  <c r="Q306" i="129"/>
  <c r="K306" i="129"/>
  <c r="F306" i="129"/>
  <c r="I347" i="129"/>
  <c r="K347" i="129"/>
  <c r="F347" i="129"/>
  <c r="M347" i="129"/>
  <c r="L347" i="129"/>
  <c r="O347" i="129"/>
  <c r="Q347" i="129"/>
  <c r="S347" i="129"/>
  <c r="G347" i="129"/>
  <c r="J347" i="129"/>
  <c r="R347" i="129"/>
  <c r="U347" i="129"/>
  <c r="H347" i="129"/>
  <c r="P347" i="129"/>
  <c r="T347" i="129"/>
  <c r="Q488" i="129"/>
  <c r="S488" i="129"/>
  <c r="H488" i="129"/>
  <c r="I488" i="129"/>
  <c r="F488" i="129"/>
  <c r="M488" i="129"/>
  <c r="G488" i="129"/>
  <c r="T488" i="129"/>
  <c r="J488" i="129"/>
  <c r="U488" i="129"/>
  <c r="K488" i="129"/>
  <c r="R488" i="129"/>
  <c r="L488" i="129"/>
  <c r="O488" i="129"/>
  <c r="P488" i="129"/>
  <c r="H589" i="129"/>
  <c r="S589" i="129"/>
  <c r="K589" i="129"/>
  <c r="J589" i="129"/>
  <c r="Q589" i="129"/>
  <c r="M589" i="129"/>
  <c r="P589" i="129"/>
  <c r="L589" i="129"/>
  <c r="R589" i="129"/>
  <c r="G589" i="129"/>
  <c r="U589" i="129"/>
  <c r="T589" i="129"/>
  <c r="O589" i="129"/>
  <c r="F589" i="129"/>
  <c r="I589" i="129"/>
  <c r="J262" i="129"/>
  <c r="H262" i="129"/>
  <c r="Q262" i="129"/>
  <c r="F262" i="129"/>
  <c r="K262" i="129"/>
  <c r="L262" i="129"/>
  <c r="I262" i="129"/>
  <c r="G262" i="129"/>
  <c r="S262" i="129"/>
  <c r="O262" i="129"/>
  <c r="M262" i="129"/>
  <c r="P262" i="129"/>
  <c r="U262" i="129"/>
  <c r="R262" i="129"/>
  <c r="T262" i="129"/>
  <c r="O401" i="129"/>
  <c r="R401" i="129"/>
  <c r="T401" i="129"/>
  <c r="U401" i="129"/>
  <c r="H401" i="129"/>
  <c r="J401" i="129"/>
  <c r="S401" i="129"/>
  <c r="F401" i="129"/>
  <c r="K401" i="129"/>
  <c r="P401" i="129"/>
  <c r="I401" i="129"/>
  <c r="Q401" i="129"/>
  <c r="M401" i="129"/>
  <c r="G401" i="129"/>
  <c r="L401" i="129"/>
  <c r="M671" i="129"/>
  <c r="P671" i="129"/>
  <c r="R671" i="129"/>
  <c r="T671" i="129"/>
  <c r="I671" i="129"/>
  <c r="U671" i="129"/>
  <c r="Q671" i="129"/>
  <c r="S671" i="129"/>
  <c r="G671" i="129"/>
  <c r="L671" i="129"/>
  <c r="J671" i="129"/>
  <c r="O671" i="129"/>
  <c r="K671" i="129"/>
  <c r="H671" i="129"/>
  <c r="F671" i="129"/>
  <c r="P652" i="129"/>
  <c r="R652" i="129"/>
  <c r="T652" i="129"/>
  <c r="U652" i="129"/>
  <c r="K652" i="129"/>
  <c r="O652" i="129"/>
  <c r="Q652" i="129"/>
  <c r="L652" i="129"/>
  <c r="I652" i="129"/>
  <c r="G652" i="129"/>
  <c r="J652" i="129"/>
  <c r="F652" i="129"/>
  <c r="M652" i="129"/>
  <c r="H652" i="129"/>
  <c r="S652" i="129"/>
  <c r="R409" i="129"/>
  <c r="T409" i="129"/>
  <c r="U409" i="129"/>
  <c r="P409" i="129"/>
  <c r="L409" i="129"/>
  <c r="G409" i="129"/>
  <c r="K409" i="129"/>
  <c r="I409" i="129"/>
  <c r="J409" i="129"/>
  <c r="S409" i="129"/>
  <c r="H409" i="129"/>
  <c r="M409" i="129"/>
  <c r="F409" i="129"/>
  <c r="Q409" i="129"/>
  <c r="O409" i="129"/>
  <c r="G692" i="129"/>
  <c r="F692" i="129"/>
  <c r="K692" i="129"/>
  <c r="R692" i="129"/>
  <c r="T692" i="129"/>
  <c r="P692" i="129"/>
  <c r="I692" i="129"/>
  <c r="U692" i="129"/>
  <c r="M692" i="129"/>
  <c r="J692" i="129"/>
  <c r="H692" i="129"/>
  <c r="Q692" i="129"/>
  <c r="S692" i="129"/>
  <c r="L692" i="129"/>
  <c r="O692" i="129"/>
  <c r="K289" i="129"/>
  <c r="I289" i="129"/>
  <c r="S289" i="129"/>
  <c r="G289" i="129"/>
  <c r="O289" i="129"/>
  <c r="Q289" i="129"/>
  <c r="J289" i="129"/>
  <c r="F289" i="129"/>
  <c r="L289" i="129"/>
  <c r="M289" i="129"/>
  <c r="H289" i="129"/>
  <c r="R289" i="129"/>
  <c r="U289" i="129"/>
  <c r="P289" i="129"/>
  <c r="T289" i="129"/>
  <c r="M354" i="129"/>
  <c r="K354" i="129"/>
  <c r="O354" i="129"/>
  <c r="G354" i="129"/>
  <c r="H354" i="129"/>
  <c r="S354" i="129"/>
  <c r="J354" i="129"/>
  <c r="I354" i="129"/>
  <c r="P354" i="129"/>
  <c r="T354" i="129"/>
  <c r="U354" i="129"/>
  <c r="L354" i="129"/>
  <c r="Q354" i="129"/>
  <c r="R354" i="129"/>
  <c r="F354" i="129"/>
  <c r="J625" i="129"/>
  <c r="R625" i="129"/>
  <c r="U625" i="129"/>
  <c r="F625" i="129"/>
  <c r="T625" i="129"/>
  <c r="K625" i="129"/>
  <c r="S625" i="129"/>
  <c r="O625" i="129"/>
  <c r="I625" i="129"/>
  <c r="G625" i="129"/>
  <c r="H625" i="129"/>
  <c r="P625" i="129"/>
  <c r="L625" i="129"/>
  <c r="M625" i="129"/>
  <c r="Q625" i="129"/>
  <c r="Q298" i="129"/>
  <c r="J298" i="129"/>
  <c r="M298" i="129"/>
  <c r="O298" i="129"/>
  <c r="S298" i="129"/>
  <c r="H298" i="129"/>
  <c r="K298" i="129"/>
  <c r="R298" i="129"/>
  <c r="G298" i="129"/>
  <c r="P298" i="129"/>
  <c r="T298" i="129"/>
  <c r="U298" i="129"/>
  <c r="L298" i="129"/>
  <c r="F298" i="129"/>
  <c r="I298" i="129"/>
  <c r="H363" i="129"/>
  <c r="G363" i="129"/>
  <c r="I363" i="129"/>
  <c r="M363" i="129"/>
  <c r="L363" i="129"/>
  <c r="S363" i="129"/>
  <c r="Q363" i="129"/>
  <c r="P363" i="129"/>
  <c r="R363" i="129"/>
  <c r="F363" i="129"/>
  <c r="T363" i="129"/>
  <c r="O363" i="129"/>
  <c r="K363" i="129"/>
  <c r="U363" i="129"/>
  <c r="J363" i="129"/>
  <c r="J237" i="129"/>
  <c r="I237" i="129"/>
  <c r="Q237" i="129"/>
  <c r="F237" i="129"/>
  <c r="S237" i="129" s="1"/>
  <c r="G237" i="129"/>
  <c r="H237" i="129"/>
  <c r="L237" i="129"/>
  <c r="K237" i="129" s="1"/>
  <c r="O237" i="129"/>
  <c r="M237" i="129"/>
  <c r="U237" i="129"/>
  <c r="J96" i="129"/>
  <c r="Q96" i="129"/>
  <c r="F96" i="129"/>
  <c r="S96" i="129" s="1"/>
  <c r="G96" i="129"/>
  <c r="H96" i="129"/>
  <c r="L96" i="129"/>
  <c r="K96" i="129" s="1"/>
  <c r="O96" i="129"/>
  <c r="I96" i="129"/>
  <c r="M96" i="129" s="1"/>
  <c r="AS96" i="129" s="1"/>
  <c r="U96" i="129"/>
  <c r="J121" i="129"/>
  <c r="Q121" i="129"/>
  <c r="F121" i="129"/>
  <c r="S121" i="129" s="1"/>
  <c r="G121" i="129"/>
  <c r="L121" i="129"/>
  <c r="K121" i="129" s="1"/>
  <c r="H121" i="129"/>
  <c r="O121" i="129"/>
  <c r="I121" i="129"/>
  <c r="M121" i="129" s="1"/>
  <c r="T121" i="129"/>
  <c r="R121" i="129" s="1"/>
  <c r="J52" i="129"/>
  <c r="Q52" i="129"/>
  <c r="F52" i="129"/>
  <c r="S52" i="129" s="1"/>
  <c r="G52" i="129"/>
  <c r="H52" i="129" s="1"/>
  <c r="O52" i="129" s="1"/>
  <c r="L52" i="129"/>
  <c r="K52" i="129" s="1"/>
  <c r="I52" i="129"/>
  <c r="M52" i="129" s="1"/>
  <c r="AU52" i="129" s="1"/>
  <c r="R52" i="129"/>
  <c r="U52" i="129"/>
  <c r="F389" i="129"/>
  <c r="L389" i="129"/>
  <c r="H389" i="129"/>
  <c r="G389" i="129"/>
  <c r="M389" i="129"/>
  <c r="Q389" i="129"/>
  <c r="O389" i="129"/>
  <c r="P389" i="129"/>
  <c r="I389" i="129"/>
  <c r="T389" i="129"/>
  <c r="J389" i="129"/>
  <c r="U389" i="129"/>
  <c r="K389" i="129"/>
  <c r="R389" i="129"/>
  <c r="S389" i="129"/>
  <c r="J130" i="129"/>
  <c r="Q130" i="129"/>
  <c r="F130" i="129"/>
  <c r="S130" i="129" s="1"/>
  <c r="G130" i="129"/>
  <c r="H130" i="129"/>
  <c r="L130" i="129"/>
  <c r="K130" i="129" s="1"/>
  <c r="O130" i="129"/>
  <c r="I130" i="129"/>
  <c r="M130" i="129" s="1"/>
  <c r="T130" i="129"/>
  <c r="R130" i="129"/>
  <c r="U130" i="129"/>
  <c r="S599" i="129"/>
  <c r="L599" i="129"/>
  <c r="M599" i="129"/>
  <c r="O599" i="129"/>
  <c r="J599" i="129"/>
  <c r="G599" i="129"/>
  <c r="H599" i="129"/>
  <c r="I599" i="129"/>
  <c r="F599" i="129"/>
  <c r="Q599" i="129"/>
  <c r="K599" i="129"/>
  <c r="R599" i="129"/>
  <c r="T599" i="129"/>
  <c r="P599" i="129"/>
  <c r="U599" i="129"/>
  <c r="J398" i="129"/>
  <c r="G398" i="129"/>
  <c r="F398" i="129"/>
  <c r="I398" i="129"/>
  <c r="O398" i="129"/>
  <c r="H398" i="129"/>
  <c r="K398" i="129"/>
  <c r="Q398" i="129"/>
  <c r="L398" i="129"/>
  <c r="S398" i="129"/>
  <c r="R398" i="129"/>
  <c r="P398" i="129"/>
  <c r="T398" i="129"/>
  <c r="U398" i="129"/>
  <c r="M398" i="129"/>
  <c r="J139" i="129"/>
  <c r="Q139" i="129"/>
  <c r="I139" i="129"/>
  <c r="F139" i="129"/>
  <c r="S139" i="129" s="1"/>
  <c r="G139" i="129"/>
  <c r="F140" i="129" s="1"/>
  <c r="S140" i="129" s="1"/>
  <c r="L139" i="129"/>
  <c r="K139" i="129" s="1"/>
  <c r="H139" i="129"/>
  <c r="M139" i="129"/>
  <c r="O139" i="129"/>
  <c r="R139" i="129"/>
  <c r="U139" i="129"/>
  <c r="J245" i="129"/>
  <c r="Q245" i="129"/>
  <c r="I245" i="129"/>
  <c r="F245" i="129"/>
  <c r="S245" i="129" s="1"/>
  <c r="G245" i="129"/>
  <c r="L245" i="129"/>
  <c r="K245" i="129" s="1"/>
  <c r="H245" i="129"/>
  <c r="M245" i="129"/>
  <c r="AU245" i="129" s="1"/>
  <c r="O245" i="129"/>
  <c r="P245" i="129"/>
  <c r="T245" i="129"/>
  <c r="R245" i="129"/>
  <c r="U245" i="129"/>
  <c r="J77" i="129"/>
  <c r="Q77" i="129"/>
  <c r="F77" i="129"/>
  <c r="S77" i="129" s="1"/>
  <c r="G77" i="129"/>
  <c r="L77" i="129"/>
  <c r="K77" i="129" s="1"/>
  <c r="H77" i="129"/>
  <c r="O77" i="129"/>
  <c r="I77" i="129"/>
  <c r="M77" i="129" s="1"/>
  <c r="AU77" i="129" s="1"/>
  <c r="R77" i="129"/>
  <c r="U77" i="129"/>
  <c r="H445" i="129"/>
  <c r="J445" i="129"/>
  <c r="I445" i="129"/>
  <c r="M445" i="129"/>
  <c r="G445" i="129"/>
  <c r="Q445" i="129"/>
  <c r="K445" i="129"/>
  <c r="T445" i="129"/>
  <c r="U445" i="129"/>
  <c r="R445" i="129"/>
  <c r="L445" i="129"/>
  <c r="S445" i="129"/>
  <c r="O445" i="129"/>
  <c r="F445" i="129"/>
  <c r="P445" i="129"/>
  <c r="J32" i="129"/>
  <c r="Q32" i="129"/>
  <c r="G32" i="129"/>
  <c r="F33" i="129" s="1"/>
  <c r="S33" i="129" s="1"/>
  <c r="L32" i="129"/>
  <c r="K32" i="129" s="1"/>
  <c r="H32" i="129"/>
  <c r="O32" i="129" s="1"/>
  <c r="I32" i="129"/>
  <c r="M32" i="129" s="1"/>
  <c r="AU32" i="129" s="1"/>
  <c r="R32" i="129"/>
  <c r="U32" i="129"/>
  <c r="P305" i="129"/>
  <c r="T305" i="129"/>
  <c r="R305" i="129"/>
  <c r="U305" i="129"/>
  <c r="F305" i="129"/>
  <c r="K305" i="129"/>
  <c r="J305" i="129"/>
  <c r="M305" i="129"/>
  <c r="H305" i="129"/>
  <c r="L305" i="129"/>
  <c r="Q305" i="129"/>
  <c r="G305" i="129"/>
  <c r="I305" i="129"/>
  <c r="S305" i="129"/>
  <c r="O305" i="129"/>
  <c r="P673" i="129"/>
  <c r="R673" i="129"/>
  <c r="U673" i="129"/>
  <c r="T673" i="129"/>
  <c r="O673" i="129"/>
  <c r="I673" i="129"/>
  <c r="J673" i="129"/>
  <c r="K673" i="129"/>
  <c r="H673" i="129"/>
  <c r="M673" i="129"/>
  <c r="L673" i="129"/>
  <c r="Q673" i="129"/>
  <c r="G673" i="129"/>
  <c r="F673" i="129"/>
  <c r="S673" i="129"/>
  <c r="J43" i="129"/>
  <c r="Q43" i="129"/>
  <c r="F43" i="129"/>
  <c r="S43" i="129" s="1"/>
  <c r="G43" i="129"/>
  <c r="H43" i="129"/>
  <c r="L43" i="129"/>
  <c r="K43" i="129" s="1"/>
  <c r="O43" i="129"/>
  <c r="I43" i="129"/>
  <c r="M43" i="129" s="1"/>
  <c r="T43" i="129"/>
  <c r="R43" i="129" s="1"/>
  <c r="U43" i="129"/>
  <c r="S544" i="129"/>
  <c r="G544" i="129"/>
  <c r="H544" i="129"/>
  <c r="F544" i="129"/>
  <c r="Q544" i="129"/>
  <c r="J544" i="129"/>
  <c r="I544" i="129"/>
  <c r="L544" i="129"/>
  <c r="O544" i="129"/>
  <c r="T544" i="129"/>
  <c r="K544" i="129"/>
  <c r="P544" i="129"/>
  <c r="M544" i="129"/>
  <c r="R544" i="129"/>
  <c r="U544" i="129"/>
  <c r="Q215" i="139"/>
  <c r="J215" i="139"/>
  <c r="I215" i="139"/>
  <c r="F215" i="139"/>
  <c r="S215" i="139" s="1"/>
  <c r="G215" i="139"/>
  <c r="H215" i="139"/>
  <c r="L215" i="139"/>
  <c r="K215" i="139" s="1"/>
  <c r="O215" i="139"/>
  <c r="M215" i="139"/>
  <c r="AU215" i="139" s="1"/>
  <c r="R215" i="139"/>
  <c r="U215" i="139"/>
  <c r="M424" i="139"/>
  <c r="L424" i="139"/>
  <c r="H424" i="139"/>
  <c r="R424" i="139"/>
  <c r="Q424" i="139"/>
  <c r="J424" i="139"/>
  <c r="S424" i="139"/>
  <c r="O424" i="139"/>
  <c r="G424" i="139"/>
  <c r="P424" i="139"/>
  <c r="F424" i="139"/>
  <c r="K424" i="139"/>
  <c r="T424" i="139"/>
  <c r="I424" i="139"/>
  <c r="U424" i="139"/>
  <c r="G461" i="139"/>
  <c r="R461" i="139"/>
  <c r="J461" i="139"/>
  <c r="P461" i="139"/>
  <c r="Q461" i="139"/>
  <c r="F461" i="139"/>
  <c r="M461" i="139"/>
  <c r="T461" i="139"/>
  <c r="U461" i="139"/>
  <c r="H461" i="139"/>
  <c r="L461" i="139"/>
  <c r="I461" i="139"/>
  <c r="S461" i="139"/>
  <c r="O461" i="139"/>
  <c r="K461" i="139"/>
  <c r="I601" i="139"/>
  <c r="M601" i="139"/>
  <c r="L601" i="139"/>
  <c r="O601" i="139"/>
  <c r="J601" i="139"/>
  <c r="T601" i="139"/>
  <c r="F601" i="139"/>
  <c r="H601" i="139"/>
  <c r="S601" i="139"/>
  <c r="K601" i="139"/>
  <c r="Q601" i="139"/>
  <c r="R601" i="139"/>
  <c r="U601" i="139"/>
  <c r="G601" i="139"/>
  <c r="P601" i="139"/>
  <c r="Q241" i="139"/>
  <c r="J241" i="139"/>
  <c r="I241" i="139"/>
  <c r="F241" i="139"/>
  <c r="S241" i="139" s="1"/>
  <c r="G241" i="139"/>
  <c r="H241" i="139"/>
  <c r="L241" i="139"/>
  <c r="K241" i="139" s="1"/>
  <c r="O241" i="139"/>
  <c r="M241" i="139"/>
  <c r="U241" i="139"/>
  <c r="M526" i="139"/>
  <c r="K526" i="139"/>
  <c r="S526" i="139"/>
  <c r="H526" i="139"/>
  <c r="O526" i="139"/>
  <c r="U526" i="139"/>
  <c r="R526" i="139"/>
  <c r="Q526" i="139"/>
  <c r="J526" i="139"/>
  <c r="I526" i="139"/>
  <c r="G526" i="139"/>
  <c r="T526" i="139"/>
  <c r="P526" i="139"/>
  <c r="F526" i="139"/>
  <c r="L526" i="139"/>
  <c r="Q206" i="139"/>
  <c r="J206" i="139"/>
  <c r="I206" i="139"/>
  <c r="F206" i="139"/>
  <c r="S206" i="139" s="1"/>
  <c r="G206" i="139"/>
  <c r="H206" i="139"/>
  <c r="L206" i="139"/>
  <c r="K206" i="139" s="1"/>
  <c r="O206" i="139"/>
  <c r="M206" i="139"/>
  <c r="AU206" i="139" s="1"/>
  <c r="R206" i="139"/>
  <c r="U206" i="139"/>
  <c r="I128" i="139"/>
  <c r="Q128" i="139"/>
  <c r="J128" i="139"/>
  <c r="F128" i="139"/>
  <c r="S128" i="139" s="1"/>
  <c r="G128" i="139"/>
  <c r="H128" i="139"/>
  <c r="L128" i="139"/>
  <c r="K128" i="139" s="1"/>
  <c r="O128" i="139"/>
  <c r="M128" i="139"/>
  <c r="AU128" i="139" s="1"/>
  <c r="P128" i="139"/>
  <c r="T128" i="139"/>
  <c r="R128" i="139"/>
  <c r="U128" i="139"/>
  <c r="J90" i="139"/>
  <c r="Q90" i="139"/>
  <c r="G90" i="139"/>
  <c r="F91" i="139" s="1"/>
  <c r="I90" i="139"/>
  <c r="S590" i="139"/>
  <c r="P590" i="139"/>
  <c r="H590" i="139"/>
  <c r="J590" i="139"/>
  <c r="G590" i="139"/>
  <c r="U590" i="139"/>
  <c r="T590" i="139"/>
  <c r="M590" i="139"/>
  <c r="Q590" i="139"/>
  <c r="L590" i="139"/>
  <c r="I590" i="139"/>
  <c r="R590" i="139"/>
  <c r="F590" i="139"/>
  <c r="K590" i="139"/>
  <c r="O590" i="139"/>
  <c r="J150" i="139"/>
  <c r="I150" i="139"/>
  <c r="Q150" i="139"/>
  <c r="F150" i="139"/>
  <c r="S150" i="139" s="1"/>
  <c r="G150" i="139"/>
  <c r="H150" i="139"/>
  <c r="L150" i="139"/>
  <c r="K150" i="139" s="1"/>
  <c r="M150" i="139"/>
  <c r="O150" i="139"/>
  <c r="U150" i="139"/>
  <c r="J140" i="139"/>
  <c r="Q140" i="139"/>
  <c r="I140" i="139"/>
  <c r="F140" i="139"/>
  <c r="S140" i="139" s="1"/>
  <c r="G140" i="139"/>
  <c r="H140" i="139"/>
  <c r="L140" i="139"/>
  <c r="K140" i="139" s="1"/>
  <c r="O140" i="139"/>
  <c r="M140" i="139"/>
  <c r="AU140" i="139" s="1"/>
  <c r="R140" i="139"/>
  <c r="U140" i="139"/>
  <c r="T386" i="139"/>
  <c r="Q386" i="139"/>
  <c r="L386" i="139"/>
  <c r="O386" i="139"/>
  <c r="M386" i="139"/>
  <c r="P386" i="139"/>
  <c r="U386" i="139"/>
  <c r="R386" i="139"/>
  <c r="H386" i="139"/>
  <c r="I386" i="139"/>
  <c r="F386" i="139"/>
  <c r="G386" i="139"/>
  <c r="S386" i="139"/>
  <c r="J386" i="139"/>
  <c r="K386" i="139"/>
  <c r="G400" i="139"/>
  <c r="H400" i="139"/>
  <c r="M400" i="139"/>
  <c r="F400" i="139"/>
  <c r="J400" i="139"/>
  <c r="T400" i="139"/>
  <c r="S400" i="139"/>
  <c r="U400" i="139"/>
  <c r="R400" i="139"/>
  <c r="P400" i="139"/>
  <c r="O400" i="139"/>
  <c r="I400" i="139"/>
  <c r="L400" i="139"/>
  <c r="K400" i="139"/>
  <c r="Q400" i="139"/>
  <c r="F262" i="139"/>
  <c r="J262" i="139"/>
  <c r="Q262" i="139"/>
  <c r="S262" i="139"/>
  <c r="M262" i="139"/>
  <c r="U262" i="139"/>
  <c r="I262" i="139"/>
  <c r="H262" i="139"/>
  <c r="L262" i="139"/>
  <c r="K262" i="139"/>
  <c r="R262" i="139"/>
  <c r="P262" i="139"/>
  <c r="O262" i="139"/>
  <c r="G262" i="139"/>
  <c r="T262" i="139"/>
  <c r="Q137" i="139"/>
  <c r="I137" i="139"/>
  <c r="J137" i="139"/>
  <c r="F137" i="139"/>
  <c r="S137" i="139" s="1"/>
  <c r="G137" i="139"/>
  <c r="H137" i="139"/>
  <c r="L137" i="139"/>
  <c r="K137" i="139" s="1"/>
  <c r="M137" i="139"/>
  <c r="AU137" i="139" s="1"/>
  <c r="O137" i="139"/>
  <c r="P137" i="139"/>
  <c r="T137" i="139"/>
  <c r="R137" i="139"/>
  <c r="U137" i="139"/>
  <c r="P367" i="139"/>
  <c r="M367" i="139"/>
  <c r="H367" i="139"/>
  <c r="T367" i="139"/>
  <c r="U367" i="139"/>
  <c r="K367" i="139"/>
  <c r="I367" i="139"/>
  <c r="R367" i="139"/>
  <c r="Q367" i="139"/>
  <c r="F367" i="139"/>
  <c r="O367" i="139"/>
  <c r="S367" i="139"/>
  <c r="G367" i="139"/>
  <c r="L367" i="139"/>
  <c r="J367" i="139"/>
  <c r="I182" i="139"/>
  <c r="Q182" i="139"/>
  <c r="J182" i="139"/>
  <c r="F182" i="139"/>
  <c r="G182" i="139"/>
  <c r="H182" i="139"/>
  <c r="S182" i="139"/>
  <c r="L182" i="139"/>
  <c r="M182" i="139"/>
  <c r="AU182" i="139" s="1"/>
  <c r="K182" i="139"/>
  <c r="O182" i="139"/>
  <c r="P182" i="139"/>
  <c r="T182" i="139"/>
  <c r="R182" i="139"/>
  <c r="U182" i="139"/>
  <c r="T439" i="139"/>
  <c r="L439" i="139"/>
  <c r="F439" i="139"/>
  <c r="G439" i="139"/>
  <c r="K439" i="139"/>
  <c r="U439" i="139"/>
  <c r="S439" i="139"/>
  <c r="R439" i="139"/>
  <c r="J439" i="139"/>
  <c r="H439" i="139"/>
  <c r="O439" i="139"/>
  <c r="Q439" i="139"/>
  <c r="I439" i="139"/>
  <c r="M439" i="139"/>
  <c r="P439" i="139"/>
  <c r="R494" i="139"/>
  <c r="K494" i="139"/>
  <c r="S494" i="139"/>
  <c r="J494" i="139"/>
  <c r="G494" i="139"/>
  <c r="L494" i="139"/>
  <c r="U494" i="139"/>
  <c r="T494" i="139"/>
  <c r="M494" i="139"/>
  <c r="I494" i="139"/>
  <c r="F494" i="139"/>
  <c r="H494" i="139"/>
  <c r="P494" i="139"/>
  <c r="Q494" i="139"/>
  <c r="O494" i="139"/>
  <c r="I184" i="139"/>
  <c r="J184" i="139"/>
  <c r="Q184" i="139"/>
  <c r="F184" i="139"/>
  <c r="S184" i="139" s="1"/>
  <c r="G184" i="139"/>
  <c r="H184" i="139"/>
  <c r="L184" i="139"/>
  <c r="M184" i="139"/>
  <c r="K184" i="139"/>
  <c r="O184" i="139"/>
  <c r="U184" i="139"/>
  <c r="Q636" i="139"/>
  <c r="L636" i="139"/>
  <c r="M636" i="139"/>
  <c r="R636" i="139"/>
  <c r="P636" i="139"/>
  <c r="O636" i="139"/>
  <c r="K636" i="139"/>
  <c r="U636" i="139"/>
  <c r="F636" i="139"/>
  <c r="J636" i="139"/>
  <c r="H636" i="139"/>
  <c r="S636" i="139"/>
  <c r="G636" i="139"/>
  <c r="I636" i="139"/>
  <c r="T636" i="139"/>
  <c r="Q214" i="139"/>
  <c r="J214" i="139"/>
  <c r="I214" i="139"/>
  <c r="F214" i="139"/>
  <c r="S214" i="139" s="1"/>
  <c r="G214" i="139"/>
  <c r="H214" i="139"/>
  <c r="L214" i="139"/>
  <c r="K214" i="139" s="1"/>
  <c r="O214" i="139"/>
  <c r="M214" i="139"/>
  <c r="U214" i="139"/>
  <c r="J99" i="139"/>
  <c r="Q99" i="139"/>
  <c r="G99" i="139"/>
  <c r="F100" i="139" s="1"/>
  <c r="I99" i="139"/>
  <c r="I196" i="139"/>
  <c r="Q196" i="139"/>
  <c r="J196" i="139"/>
  <c r="F196" i="139"/>
  <c r="S196" i="139" s="1"/>
  <c r="G196" i="139"/>
  <c r="H196" i="139"/>
  <c r="L196" i="139"/>
  <c r="K196" i="139" s="1"/>
  <c r="M196" i="139"/>
  <c r="O196" i="139"/>
  <c r="U196" i="139"/>
  <c r="R395" i="139"/>
  <c r="Q395" i="139"/>
  <c r="U395" i="139"/>
  <c r="F395" i="139"/>
  <c r="M395" i="139"/>
  <c r="L395" i="139"/>
  <c r="K395" i="139"/>
  <c r="O395" i="139"/>
  <c r="I395" i="139"/>
  <c r="J395" i="139"/>
  <c r="S395" i="139"/>
  <c r="H395" i="139"/>
  <c r="P395" i="139"/>
  <c r="G395" i="139"/>
  <c r="T395" i="139"/>
  <c r="R514" i="139"/>
  <c r="F514" i="139"/>
  <c r="Q514" i="139"/>
  <c r="U514" i="139"/>
  <c r="S514" i="139"/>
  <c r="J514" i="139"/>
  <c r="K514" i="139"/>
  <c r="T514" i="139"/>
  <c r="P514" i="139"/>
  <c r="O514" i="139"/>
  <c r="G514" i="139"/>
  <c r="H514" i="139"/>
  <c r="L514" i="139"/>
  <c r="I514" i="139"/>
  <c r="M514" i="139"/>
  <c r="H579" i="139"/>
  <c r="O579" i="139"/>
  <c r="I579" i="139"/>
  <c r="R579" i="139"/>
  <c r="J579" i="139"/>
  <c r="U579" i="139"/>
  <c r="P579" i="139"/>
  <c r="T579" i="139"/>
  <c r="G579" i="139"/>
  <c r="M579" i="139"/>
  <c r="L579" i="139"/>
  <c r="K579" i="139"/>
  <c r="S579" i="139"/>
  <c r="F579" i="139"/>
  <c r="Q579" i="139"/>
  <c r="K333" i="139"/>
  <c r="T333" i="139"/>
  <c r="P333" i="139"/>
  <c r="G333" i="139"/>
  <c r="Q333" i="139"/>
  <c r="R333" i="139"/>
  <c r="I333" i="139"/>
  <c r="L333" i="139"/>
  <c r="H333" i="139"/>
  <c r="O333" i="139"/>
  <c r="S333" i="139"/>
  <c r="J333" i="139"/>
  <c r="M333" i="139"/>
  <c r="F333" i="139"/>
  <c r="U333" i="139"/>
  <c r="Q248" i="139"/>
  <c r="I248" i="139"/>
  <c r="J248" i="139"/>
  <c r="F248" i="139"/>
  <c r="S248" i="139" s="1"/>
  <c r="G248" i="139"/>
  <c r="H248" i="139"/>
  <c r="L248" i="139"/>
  <c r="K248" i="139" s="1"/>
  <c r="M248" i="139"/>
  <c r="AU248" i="139" s="1"/>
  <c r="O248" i="139"/>
  <c r="R248" i="139"/>
  <c r="U248" i="139"/>
  <c r="S485" i="139"/>
  <c r="R485" i="139"/>
  <c r="L485" i="139"/>
  <c r="F485" i="139"/>
  <c r="O485" i="139"/>
  <c r="U485" i="139"/>
  <c r="P485" i="139"/>
  <c r="I485" i="139"/>
  <c r="K485" i="139"/>
  <c r="T485" i="139"/>
  <c r="Q485" i="139"/>
  <c r="J485" i="139"/>
  <c r="M485" i="139"/>
  <c r="G485" i="139"/>
  <c r="H485" i="139"/>
  <c r="U470" i="139"/>
  <c r="J470" i="139"/>
  <c r="M470" i="139"/>
  <c r="R470" i="139"/>
  <c r="S470" i="139"/>
  <c r="H470" i="139"/>
  <c r="K470" i="139"/>
  <c r="F470" i="139"/>
  <c r="G470" i="139"/>
  <c r="L470" i="139"/>
  <c r="O470" i="139"/>
  <c r="T470" i="139"/>
  <c r="Q470" i="139"/>
  <c r="I470" i="139"/>
  <c r="P470" i="139"/>
  <c r="G488" i="139"/>
  <c r="S488" i="139"/>
  <c r="H488" i="139"/>
  <c r="I488" i="139"/>
  <c r="F488" i="139"/>
  <c r="M488" i="139"/>
  <c r="R488" i="139"/>
  <c r="U488" i="139"/>
  <c r="L488" i="139"/>
  <c r="P488" i="139"/>
  <c r="O488" i="139"/>
  <c r="J488" i="139"/>
  <c r="Q488" i="139"/>
  <c r="T488" i="139"/>
  <c r="K488" i="139"/>
  <c r="J116" i="139"/>
  <c r="Q116" i="139"/>
  <c r="F116" i="139"/>
  <c r="S116" i="139" s="1"/>
  <c r="G116" i="139"/>
  <c r="L116" i="139"/>
  <c r="K116" i="139" s="1"/>
  <c r="H116" i="139"/>
  <c r="O116" i="139"/>
  <c r="I116" i="139"/>
  <c r="M116" i="139" s="1"/>
  <c r="AU116" i="139" s="1"/>
  <c r="U116" i="139"/>
  <c r="R116" i="139"/>
  <c r="J40" i="139"/>
  <c r="Q40" i="139"/>
  <c r="F40" i="139"/>
  <c r="S40" i="139" s="1"/>
  <c r="G40" i="139"/>
  <c r="F41" i="139" s="1"/>
  <c r="I40" i="139"/>
  <c r="P361" i="139"/>
  <c r="J361" i="139"/>
  <c r="T361" i="139"/>
  <c r="K361" i="139"/>
  <c r="S361" i="139"/>
  <c r="H361" i="139"/>
  <c r="Q361" i="139"/>
  <c r="O361" i="139"/>
  <c r="F361" i="139"/>
  <c r="R361" i="139"/>
  <c r="L361" i="139"/>
  <c r="G361" i="139"/>
  <c r="U361" i="139"/>
  <c r="I361" i="139"/>
  <c r="M361" i="139"/>
  <c r="J12" i="139"/>
  <c r="G12" i="139"/>
  <c r="Q12" i="139"/>
  <c r="I12" i="139"/>
  <c r="H570" i="139"/>
  <c r="F570" i="139"/>
  <c r="I570" i="139"/>
  <c r="J570" i="139"/>
  <c r="U570" i="139"/>
  <c r="G570" i="139"/>
  <c r="P570" i="139"/>
  <c r="L570" i="139"/>
  <c r="M570" i="139"/>
  <c r="O570" i="139"/>
  <c r="R570" i="139"/>
  <c r="Q570" i="139"/>
  <c r="S570" i="139"/>
  <c r="K570" i="139"/>
  <c r="T570" i="139"/>
  <c r="L466" i="139"/>
  <c r="Q466" i="139"/>
  <c r="I466" i="139"/>
  <c r="P466" i="139"/>
  <c r="T466" i="139"/>
  <c r="G466" i="139"/>
  <c r="O466" i="139"/>
  <c r="S466" i="139"/>
  <c r="J466" i="139"/>
  <c r="F466" i="139"/>
  <c r="K466" i="139"/>
  <c r="R466" i="139"/>
  <c r="U466" i="139"/>
  <c r="M466" i="139"/>
  <c r="H466" i="139"/>
  <c r="M528" i="139"/>
  <c r="P528" i="139"/>
  <c r="I528" i="139"/>
  <c r="T528" i="139"/>
  <c r="O528" i="139"/>
  <c r="J528" i="139"/>
  <c r="H528" i="139"/>
  <c r="S528" i="139"/>
  <c r="K528" i="139"/>
  <c r="U528" i="139"/>
  <c r="L528" i="139"/>
  <c r="Q528" i="139"/>
  <c r="F528" i="139"/>
  <c r="G528" i="139"/>
  <c r="R528" i="139"/>
  <c r="K507" i="139"/>
  <c r="U507" i="139"/>
  <c r="S507" i="139"/>
  <c r="Q507" i="139"/>
  <c r="H507" i="139"/>
  <c r="I507" i="139"/>
  <c r="P507" i="139"/>
  <c r="L507" i="139"/>
  <c r="T507" i="139"/>
  <c r="R507" i="139"/>
  <c r="M507" i="139"/>
  <c r="G507" i="139"/>
  <c r="F507" i="139"/>
  <c r="J507" i="139"/>
  <c r="O507" i="139"/>
  <c r="Q173" i="139"/>
  <c r="I173" i="139"/>
  <c r="J173" i="139"/>
  <c r="F173" i="139"/>
  <c r="S173" i="139" s="1"/>
  <c r="G173" i="139"/>
  <c r="L173" i="139"/>
  <c r="K173" i="139" s="1"/>
  <c r="H173" i="139"/>
  <c r="O173" i="139"/>
  <c r="M173" i="139"/>
  <c r="AU173" i="139" s="1"/>
  <c r="R173" i="139"/>
  <c r="U173" i="139"/>
  <c r="U683" i="139"/>
  <c r="T683" i="139"/>
  <c r="G683" i="139"/>
  <c r="H683" i="139"/>
  <c r="I683" i="139"/>
  <c r="S683" i="139"/>
  <c r="P683" i="139"/>
  <c r="L683" i="139"/>
  <c r="F683" i="139"/>
  <c r="K683" i="139"/>
  <c r="R683" i="139"/>
  <c r="Q683" i="139"/>
  <c r="J683" i="139"/>
  <c r="O683" i="139"/>
  <c r="M683" i="139"/>
  <c r="J38" i="139"/>
  <c r="Q38" i="139"/>
  <c r="G38" i="139"/>
  <c r="I38" i="139"/>
  <c r="F586" i="139"/>
  <c r="S586" i="139"/>
  <c r="J586" i="139"/>
  <c r="R586" i="139"/>
  <c r="Q586" i="139"/>
  <c r="H586" i="139"/>
  <c r="P586" i="139"/>
  <c r="G586" i="139"/>
  <c r="O586" i="139"/>
  <c r="U586" i="139"/>
  <c r="T586" i="139"/>
  <c r="I586" i="139"/>
  <c r="K586" i="139"/>
  <c r="L586" i="139"/>
  <c r="M586" i="139"/>
  <c r="I201" i="139"/>
  <c r="Q201" i="139"/>
  <c r="J201" i="139"/>
  <c r="F201" i="139"/>
  <c r="S201" i="139" s="1"/>
  <c r="G201" i="139"/>
  <c r="H201" i="139"/>
  <c r="L201" i="139"/>
  <c r="K201" i="139" s="1"/>
  <c r="M201" i="139"/>
  <c r="O201" i="139"/>
  <c r="U201" i="139"/>
  <c r="G330" i="139"/>
  <c r="L330" i="139"/>
  <c r="I330" i="139"/>
  <c r="F330" i="139"/>
  <c r="O330" i="139"/>
  <c r="K330" i="139"/>
  <c r="U330" i="139"/>
  <c r="J330" i="139"/>
  <c r="Q330" i="139"/>
  <c r="P330" i="139"/>
  <c r="M330" i="139"/>
  <c r="H330" i="139"/>
  <c r="S330" i="139"/>
  <c r="R330" i="139"/>
  <c r="T330" i="139"/>
  <c r="K425" i="139"/>
  <c r="O425" i="139"/>
  <c r="M425" i="139"/>
  <c r="Q425" i="139"/>
  <c r="G425" i="139"/>
  <c r="L425" i="139"/>
  <c r="J425" i="139"/>
  <c r="F425" i="139"/>
  <c r="U425" i="139"/>
  <c r="S425" i="139"/>
  <c r="T425" i="139"/>
  <c r="R425" i="139"/>
  <c r="H425" i="139"/>
  <c r="P425" i="139"/>
  <c r="I425" i="139"/>
  <c r="Q195" i="139"/>
  <c r="J195" i="139"/>
  <c r="I195" i="139"/>
  <c r="F195" i="139"/>
  <c r="S195" i="139" s="1"/>
  <c r="G195" i="139"/>
  <c r="L195" i="139"/>
  <c r="K195" i="139" s="1"/>
  <c r="H195" i="139"/>
  <c r="O195" i="139"/>
  <c r="M195" i="139"/>
  <c r="U195" i="139"/>
  <c r="Q430" i="139"/>
  <c r="G430" i="139"/>
  <c r="P430" i="139"/>
  <c r="J430" i="139"/>
  <c r="M430" i="139"/>
  <c r="U430" i="139"/>
  <c r="O430" i="139"/>
  <c r="F430" i="139"/>
  <c r="K430" i="139"/>
  <c r="T430" i="139"/>
  <c r="H430" i="139"/>
  <c r="S430" i="139"/>
  <c r="I430" i="139"/>
  <c r="L430" i="139"/>
  <c r="R430" i="139"/>
  <c r="Q250" i="139"/>
  <c r="J250" i="139"/>
  <c r="I250" i="139"/>
  <c r="F250" i="139"/>
  <c r="S250" i="139" s="1"/>
  <c r="G250" i="139"/>
  <c r="H250" i="139"/>
  <c r="L250" i="139"/>
  <c r="K250" i="139" s="1"/>
  <c r="O250" i="139"/>
  <c r="M250" i="139"/>
  <c r="U250" i="139"/>
  <c r="J26" i="139"/>
  <c r="Q26" i="139"/>
  <c r="G26" i="139"/>
  <c r="I26" i="139"/>
  <c r="G533" i="139"/>
  <c r="S533" i="139"/>
  <c r="M533" i="139"/>
  <c r="J533" i="139"/>
  <c r="L533" i="139"/>
  <c r="O533" i="139"/>
  <c r="K533" i="139"/>
  <c r="F533" i="139"/>
  <c r="T533" i="139"/>
  <c r="R533" i="139"/>
  <c r="Q533" i="139"/>
  <c r="I533" i="139"/>
  <c r="P533" i="139"/>
  <c r="U533" i="139"/>
  <c r="H533" i="139"/>
  <c r="P593" i="139"/>
  <c r="R593" i="139"/>
  <c r="M593" i="139"/>
  <c r="O593" i="139"/>
  <c r="S593" i="139"/>
  <c r="K593" i="139"/>
  <c r="F593" i="139"/>
  <c r="T593" i="139"/>
  <c r="Q593" i="139"/>
  <c r="G593" i="139"/>
  <c r="H593" i="139"/>
  <c r="L593" i="139"/>
  <c r="U593" i="139"/>
  <c r="I593" i="139"/>
  <c r="J593" i="139"/>
  <c r="I541" i="139"/>
  <c r="T541" i="139"/>
  <c r="K541" i="139"/>
  <c r="J541" i="139"/>
  <c r="M541" i="139"/>
  <c r="L541" i="139"/>
  <c r="P541" i="139"/>
  <c r="G541" i="139"/>
  <c r="O541" i="139"/>
  <c r="H541" i="139"/>
  <c r="F541" i="139"/>
  <c r="Q541" i="139"/>
  <c r="R541" i="139"/>
  <c r="S541" i="139"/>
  <c r="U541" i="139"/>
  <c r="I224" i="139"/>
  <c r="Q224" i="139"/>
  <c r="J224" i="139"/>
  <c r="F224" i="139"/>
  <c r="S224" i="139" s="1"/>
  <c r="G224" i="139"/>
  <c r="H224" i="139"/>
  <c r="L224" i="139"/>
  <c r="K224" i="139" s="1"/>
  <c r="O224" i="139"/>
  <c r="M224" i="139"/>
  <c r="AU224" i="139" s="1"/>
  <c r="R224" i="139"/>
  <c r="U224" i="139"/>
  <c r="G520" i="139"/>
  <c r="H520" i="139"/>
  <c r="S520" i="139"/>
  <c r="T520" i="139"/>
  <c r="Q520" i="139"/>
  <c r="L520" i="139"/>
  <c r="U520" i="139"/>
  <c r="O520" i="139"/>
  <c r="R520" i="139"/>
  <c r="F520" i="139"/>
  <c r="K520" i="139"/>
  <c r="J520" i="139"/>
  <c r="I520" i="139"/>
  <c r="P520" i="139"/>
  <c r="M520" i="139"/>
  <c r="J115" i="139"/>
  <c r="Q115" i="139"/>
  <c r="F115" i="139"/>
  <c r="S115" i="139" s="1"/>
  <c r="G115" i="139"/>
  <c r="L115" i="139"/>
  <c r="K115" i="139" s="1"/>
  <c r="H115" i="139"/>
  <c r="O115" i="139"/>
  <c r="I115" i="139"/>
  <c r="M115" i="139" s="1"/>
  <c r="T115" i="139"/>
  <c r="R115" i="139"/>
  <c r="U115" i="139"/>
  <c r="P487" i="139"/>
  <c r="K487" i="139"/>
  <c r="S487" i="139"/>
  <c r="J487" i="139"/>
  <c r="U487" i="139"/>
  <c r="G487" i="139"/>
  <c r="I487" i="139"/>
  <c r="M487" i="139"/>
  <c r="T487" i="139"/>
  <c r="R487" i="139"/>
  <c r="H487" i="139"/>
  <c r="L487" i="139"/>
  <c r="F487" i="139"/>
  <c r="Q487" i="139"/>
  <c r="O487" i="139"/>
  <c r="L609" i="128"/>
  <c r="H609" i="128"/>
  <c r="M609" i="128"/>
  <c r="P609" i="128"/>
  <c r="U609" i="128"/>
  <c r="R609" i="128"/>
  <c r="I609" i="128"/>
  <c r="T609" i="128"/>
  <c r="Q609" i="128"/>
  <c r="F609" i="128"/>
  <c r="K609" i="128"/>
  <c r="J609" i="128"/>
  <c r="G609" i="128"/>
  <c r="O609" i="128"/>
  <c r="S609" i="128"/>
  <c r="H169" i="128"/>
  <c r="L169" i="128"/>
  <c r="K169" i="128" s="1"/>
  <c r="M169" i="128"/>
  <c r="O169" i="128"/>
  <c r="U169" i="128"/>
  <c r="I169" i="128"/>
  <c r="Q169" i="128"/>
  <c r="J169" i="128"/>
  <c r="F169" i="128"/>
  <c r="S169" i="128" s="1"/>
  <c r="G169" i="128"/>
  <c r="O547" i="128"/>
  <c r="Q547" i="128"/>
  <c r="M547" i="128"/>
  <c r="S547" i="128"/>
  <c r="L547" i="128"/>
  <c r="F547" i="128"/>
  <c r="I547" i="128"/>
  <c r="H547" i="128"/>
  <c r="U547" i="128"/>
  <c r="J547" i="128"/>
  <c r="T547" i="128"/>
  <c r="K547" i="128"/>
  <c r="R547" i="128"/>
  <c r="G547" i="128"/>
  <c r="P547" i="128"/>
  <c r="T636" i="128"/>
  <c r="R636" i="128"/>
  <c r="J636" i="128"/>
  <c r="L636" i="128"/>
  <c r="K636" i="128"/>
  <c r="F636" i="128"/>
  <c r="I636" i="128"/>
  <c r="M636" i="128"/>
  <c r="Q636" i="128"/>
  <c r="O636" i="128"/>
  <c r="G636" i="128"/>
  <c r="S636" i="128"/>
  <c r="H636" i="128"/>
  <c r="U636" i="128"/>
  <c r="P636" i="128"/>
  <c r="I96" i="128"/>
  <c r="J96" i="128"/>
  <c r="Q96" i="128"/>
  <c r="F96" i="128"/>
  <c r="S96" i="128" s="1"/>
  <c r="G96" i="128"/>
  <c r="F97" i="128" s="1"/>
  <c r="Q73" i="128"/>
  <c r="G73" i="128"/>
  <c r="F74" i="128" s="1"/>
  <c r="S74" i="128" s="1"/>
  <c r="I73" i="128"/>
  <c r="J73" i="128"/>
  <c r="Q29" i="128"/>
  <c r="F29" i="128"/>
  <c r="S29" i="128" s="1"/>
  <c r="G29" i="128"/>
  <c r="F30" i="128" s="1"/>
  <c r="I29" i="128"/>
  <c r="J29" i="128"/>
  <c r="I159" i="128"/>
  <c r="Q159" i="128"/>
  <c r="J159" i="128"/>
  <c r="F159" i="128"/>
  <c r="S159" i="128" s="1"/>
  <c r="G159" i="128"/>
  <c r="H159" i="128"/>
  <c r="L159" i="128"/>
  <c r="K159" i="128" s="1"/>
  <c r="M159" i="128"/>
  <c r="O159" i="128"/>
  <c r="U159" i="128"/>
  <c r="F544" i="128"/>
  <c r="M544" i="128"/>
  <c r="Q544" i="128"/>
  <c r="K544" i="128"/>
  <c r="J544" i="128"/>
  <c r="S544" i="128"/>
  <c r="I544" i="128"/>
  <c r="T544" i="128"/>
  <c r="L544" i="128"/>
  <c r="U544" i="128"/>
  <c r="H544" i="128"/>
  <c r="P544" i="128"/>
  <c r="O544" i="128"/>
  <c r="R544" i="128"/>
  <c r="G544" i="128"/>
  <c r="H175" i="128"/>
  <c r="L175" i="128"/>
  <c r="K175" i="128" s="1"/>
  <c r="O175" i="128"/>
  <c r="M175" i="128"/>
  <c r="U175" i="128"/>
  <c r="I175" i="128"/>
  <c r="J175" i="128"/>
  <c r="Q175" i="128"/>
  <c r="F175" i="128"/>
  <c r="S175" i="128" s="1"/>
  <c r="G175" i="128"/>
  <c r="M683" i="128"/>
  <c r="K683" i="128"/>
  <c r="U683" i="128"/>
  <c r="H683" i="128"/>
  <c r="T683" i="128"/>
  <c r="S683" i="128"/>
  <c r="R683" i="128"/>
  <c r="L683" i="128"/>
  <c r="P683" i="128"/>
  <c r="G683" i="128"/>
  <c r="J683" i="128"/>
  <c r="Q683" i="128"/>
  <c r="F683" i="128"/>
  <c r="I683" i="128"/>
  <c r="O683" i="128"/>
  <c r="G138" i="128"/>
  <c r="F139" i="128" s="1"/>
  <c r="S139" i="128" s="1"/>
  <c r="L138" i="128"/>
  <c r="K138" i="128" s="1"/>
  <c r="H138" i="128"/>
  <c r="O138" i="128" s="1"/>
  <c r="M138" i="128"/>
  <c r="P138" i="128"/>
  <c r="T138" i="128" s="1"/>
  <c r="R138" i="128"/>
  <c r="U138" i="128"/>
  <c r="J138" i="128"/>
  <c r="Q138" i="128"/>
  <c r="I138" i="128"/>
  <c r="F138" i="128"/>
  <c r="S138" i="128" s="1"/>
  <c r="O581" i="128"/>
  <c r="G581" i="128"/>
  <c r="K581" i="128"/>
  <c r="S581" i="128"/>
  <c r="F581" i="128"/>
  <c r="H581" i="128"/>
  <c r="L581" i="128"/>
  <c r="U581" i="128"/>
  <c r="J581" i="128"/>
  <c r="P581" i="128"/>
  <c r="Q581" i="128"/>
  <c r="T581" i="128"/>
  <c r="M581" i="128"/>
  <c r="R581" i="128"/>
  <c r="I581" i="128"/>
  <c r="S412" i="128"/>
  <c r="I412" i="128"/>
  <c r="Q412" i="128"/>
  <c r="P412" i="128"/>
  <c r="F412" i="128"/>
  <c r="T412" i="128"/>
  <c r="G412" i="128"/>
  <c r="R412" i="128"/>
  <c r="U412" i="128"/>
  <c r="J412" i="128"/>
  <c r="O412" i="128"/>
  <c r="M412" i="128"/>
  <c r="H412" i="128"/>
  <c r="L412" i="128"/>
  <c r="K412" i="128"/>
  <c r="I440" i="128"/>
  <c r="J440" i="128"/>
  <c r="K440" i="128"/>
  <c r="L440" i="128"/>
  <c r="Q440" i="128"/>
  <c r="G440" i="128"/>
  <c r="O440" i="128"/>
  <c r="F440" i="128"/>
  <c r="U440" i="128"/>
  <c r="M440" i="128"/>
  <c r="R440" i="128"/>
  <c r="S440" i="128"/>
  <c r="P440" i="128"/>
  <c r="H440" i="128"/>
  <c r="T440" i="128"/>
  <c r="J92" i="128"/>
  <c r="Q92" i="128"/>
  <c r="F92" i="128"/>
  <c r="S92" i="128" s="1"/>
  <c r="G92" i="128"/>
  <c r="F93" i="128" s="1"/>
  <c r="I92" i="128"/>
  <c r="J20" i="128"/>
  <c r="Q20" i="128"/>
  <c r="G20" i="128"/>
  <c r="F21" i="128" s="1"/>
  <c r="S21" i="128" s="1"/>
  <c r="I20" i="128"/>
  <c r="O511" i="128"/>
  <c r="U511" i="128"/>
  <c r="T511" i="128"/>
  <c r="R511" i="128"/>
  <c r="P511" i="128"/>
  <c r="F511" i="128"/>
  <c r="I511" i="128"/>
  <c r="S511" i="128"/>
  <c r="H511" i="128"/>
  <c r="L511" i="128"/>
  <c r="Q511" i="128"/>
  <c r="G511" i="128"/>
  <c r="M511" i="128"/>
  <c r="J511" i="128"/>
  <c r="K511" i="128"/>
  <c r="H122" i="128"/>
  <c r="L122" i="128"/>
  <c r="K122" i="128" s="1"/>
  <c r="O122" i="128"/>
  <c r="I122" i="128"/>
  <c r="M122" i="128" s="1"/>
  <c r="R122" i="128"/>
  <c r="U122" i="128"/>
  <c r="J122" i="128"/>
  <c r="Q122" i="128"/>
  <c r="F122" i="128"/>
  <c r="S122" i="128" s="1"/>
  <c r="G122" i="128"/>
  <c r="S463" i="128"/>
  <c r="Q463" i="128"/>
  <c r="K463" i="128"/>
  <c r="L463" i="128"/>
  <c r="J463" i="128"/>
  <c r="H463" i="128"/>
  <c r="U463" i="128"/>
  <c r="O463" i="128"/>
  <c r="P463" i="128"/>
  <c r="M463" i="128"/>
  <c r="T463" i="128"/>
  <c r="R463" i="128"/>
  <c r="G463" i="128"/>
  <c r="F463" i="128"/>
  <c r="I463" i="128"/>
  <c r="S281" i="128"/>
  <c r="G281" i="128"/>
  <c r="O281" i="128"/>
  <c r="M281" i="128"/>
  <c r="H281" i="128"/>
  <c r="K281" i="128"/>
  <c r="I281" i="128"/>
  <c r="Q281" i="128"/>
  <c r="L281" i="128"/>
  <c r="U281" i="128"/>
  <c r="P281" i="128"/>
  <c r="T281" i="128"/>
  <c r="R281" i="128"/>
  <c r="F281" i="128"/>
  <c r="J281" i="128"/>
  <c r="F266" i="128"/>
  <c r="J266" i="128"/>
  <c r="S266" i="128"/>
  <c r="P266" i="128"/>
  <c r="Q266" i="128"/>
  <c r="T266" i="128"/>
  <c r="O266" i="128"/>
  <c r="R266" i="128"/>
  <c r="M266" i="128"/>
  <c r="U266" i="128"/>
  <c r="G266" i="128"/>
  <c r="H266" i="128"/>
  <c r="I266" i="128"/>
  <c r="K266" i="128"/>
  <c r="L266" i="128"/>
  <c r="P645" i="128"/>
  <c r="S645" i="128"/>
  <c r="T645" i="128"/>
  <c r="O645" i="128"/>
  <c r="L645" i="128"/>
  <c r="H645" i="128"/>
  <c r="R645" i="128"/>
  <c r="U645" i="128"/>
  <c r="M645" i="128"/>
  <c r="I645" i="128"/>
  <c r="F645" i="128"/>
  <c r="J645" i="128"/>
  <c r="K645" i="128"/>
  <c r="G645" i="128"/>
  <c r="Q645" i="128"/>
  <c r="G596" i="128"/>
  <c r="I596" i="128"/>
  <c r="H596" i="128"/>
  <c r="U596" i="128"/>
  <c r="R596" i="128"/>
  <c r="Q596" i="128"/>
  <c r="F596" i="128"/>
  <c r="L596" i="128"/>
  <c r="K596" i="128"/>
  <c r="P596" i="128"/>
  <c r="J596" i="128"/>
  <c r="O596" i="128"/>
  <c r="T596" i="128"/>
  <c r="S596" i="128"/>
  <c r="M596" i="128"/>
  <c r="L553" i="128"/>
  <c r="G553" i="128"/>
  <c r="R553" i="128"/>
  <c r="O553" i="128"/>
  <c r="U553" i="128"/>
  <c r="J553" i="128"/>
  <c r="P553" i="128"/>
  <c r="Q553" i="128"/>
  <c r="T553" i="128"/>
  <c r="S553" i="128"/>
  <c r="I553" i="128"/>
  <c r="F553" i="128"/>
  <c r="H553" i="128"/>
  <c r="M553" i="128"/>
  <c r="K553" i="128"/>
  <c r="U442" i="128"/>
  <c r="J442" i="128"/>
  <c r="P442" i="128"/>
  <c r="R442" i="128"/>
  <c r="I442" i="128"/>
  <c r="K442" i="128"/>
  <c r="O442" i="128"/>
  <c r="F442" i="128"/>
  <c r="H442" i="128"/>
  <c r="L442" i="128"/>
  <c r="G442" i="128"/>
  <c r="M442" i="128"/>
  <c r="Q442" i="128"/>
  <c r="T442" i="128"/>
  <c r="S442" i="128"/>
  <c r="O586" i="128"/>
  <c r="K586" i="128"/>
  <c r="U586" i="128"/>
  <c r="G586" i="128"/>
  <c r="R586" i="128"/>
  <c r="L586" i="128"/>
  <c r="Q586" i="128"/>
  <c r="M586" i="128"/>
  <c r="J586" i="128"/>
  <c r="S586" i="128"/>
  <c r="T586" i="128"/>
  <c r="F586" i="128"/>
  <c r="P586" i="128"/>
  <c r="I586" i="128"/>
  <c r="H586" i="128"/>
  <c r="U518" i="128"/>
  <c r="P518" i="128"/>
  <c r="T518" i="128"/>
  <c r="K518" i="128"/>
  <c r="R518" i="128"/>
  <c r="S518" i="128"/>
  <c r="H518" i="128"/>
  <c r="G518" i="128"/>
  <c r="J518" i="128"/>
  <c r="F518" i="128"/>
  <c r="M518" i="128"/>
  <c r="L518" i="128"/>
  <c r="Q518" i="128"/>
  <c r="O518" i="128"/>
  <c r="I518" i="128"/>
  <c r="U525" i="128"/>
  <c r="R525" i="128"/>
  <c r="K525" i="128"/>
  <c r="J525" i="128"/>
  <c r="M525" i="128"/>
  <c r="S525" i="128"/>
  <c r="Q525" i="128"/>
  <c r="O525" i="128"/>
  <c r="G525" i="128"/>
  <c r="L525" i="128"/>
  <c r="F525" i="128"/>
  <c r="I525" i="128"/>
  <c r="P525" i="128"/>
  <c r="H525" i="128"/>
  <c r="T525" i="128"/>
  <c r="U503" i="128"/>
  <c r="O503" i="128"/>
  <c r="T503" i="128"/>
  <c r="L503" i="128"/>
  <c r="R503" i="128"/>
  <c r="G503" i="128"/>
  <c r="P503" i="128"/>
  <c r="I503" i="128"/>
  <c r="H503" i="128"/>
  <c r="Q503" i="128"/>
  <c r="M503" i="128"/>
  <c r="F503" i="128"/>
  <c r="J503" i="128"/>
  <c r="K503" i="128"/>
  <c r="S503" i="128"/>
  <c r="Q474" i="128"/>
  <c r="K474" i="128"/>
  <c r="I474" i="128"/>
  <c r="G474" i="128"/>
  <c r="O474" i="128"/>
  <c r="F474" i="128"/>
  <c r="M474" i="128"/>
  <c r="J474" i="128"/>
  <c r="T474" i="128"/>
  <c r="H474" i="128"/>
  <c r="U474" i="128"/>
  <c r="S474" i="128"/>
  <c r="P474" i="128"/>
  <c r="L474" i="128"/>
  <c r="R474" i="128"/>
  <c r="J42" i="128"/>
  <c r="Q42" i="128"/>
  <c r="F42" i="128"/>
  <c r="S42" i="128" s="1"/>
  <c r="G42" i="128"/>
  <c r="F43" i="128" s="1"/>
  <c r="S43" i="128" s="1"/>
  <c r="I42" i="128"/>
  <c r="T291" i="128"/>
  <c r="P291" i="128"/>
  <c r="Q291" i="128"/>
  <c r="K291" i="128"/>
  <c r="J291" i="128"/>
  <c r="O291" i="128"/>
  <c r="S291" i="128"/>
  <c r="H291" i="128"/>
  <c r="F291" i="128"/>
  <c r="G291" i="128"/>
  <c r="L291" i="128"/>
  <c r="I291" i="128"/>
  <c r="M291" i="128"/>
  <c r="R291" i="128"/>
  <c r="U291" i="128"/>
  <c r="F516" i="128"/>
  <c r="J516" i="128"/>
  <c r="S516" i="128"/>
  <c r="Q516" i="128"/>
  <c r="I516" i="128"/>
  <c r="H516" i="128"/>
  <c r="M516" i="128"/>
  <c r="G516" i="128"/>
  <c r="K516" i="128"/>
  <c r="T516" i="128"/>
  <c r="O516" i="128"/>
  <c r="R516" i="128"/>
  <c r="U516" i="128"/>
  <c r="P516" i="128"/>
  <c r="L516" i="128"/>
  <c r="O622" i="128"/>
  <c r="R622" i="128"/>
  <c r="H622" i="128"/>
  <c r="U622" i="128"/>
  <c r="J622" i="128"/>
  <c r="T622" i="128"/>
  <c r="S622" i="128"/>
  <c r="F622" i="128"/>
  <c r="Q622" i="128"/>
  <c r="I622" i="128"/>
  <c r="G622" i="128"/>
  <c r="M622" i="128"/>
  <c r="K622" i="128"/>
  <c r="L622" i="128"/>
  <c r="P622" i="128"/>
  <c r="G234" i="128"/>
  <c r="L234" i="128"/>
  <c r="K234" i="128" s="1"/>
  <c r="H234" i="128"/>
  <c r="M234" i="128"/>
  <c r="O234" i="128"/>
  <c r="U234" i="128"/>
  <c r="Q234" i="128"/>
  <c r="J234" i="128"/>
  <c r="I234" i="128"/>
  <c r="F234" i="128"/>
  <c r="S234" i="128" s="1"/>
  <c r="J677" i="128"/>
  <c r="H677" i="128"/>
  <c r="M677" i="128"/>
  <c r="O677" i="128"/>
  <c r="U677" i="128"/>
  <c r="K677" i="128"/>
  <c r="P677" i="128"/>
  <c r="L677" i="128"/>
  <c r="T677" i="128"/>
  <c r="F677" i="128"/>
  <c r="R677" i="128"/>
  <c r="I677" i="128"/>
  <c r="S677" i="128"/>
  <c r="Q677" i="128"/>
  <c r="G677" i="128"/>
  <c r="R420" i="128"/>
  <c r="Q420" i="128"/>
  <c r="O420" i="128"/>
  <c r="H420" i="128"/>
  <c r="K420" i="128"/>
  <c r="I420" i="128"/>
  <c r="L420" i="128"/>
  <c r="F420" i="128"/>
  <c r="G420" i="128"/>
  <c r="J420" i="128"/>
  <c r="P420" i="128"/>
  <c r="T420" i="128"/>
  <c r="U420" i="128"/>
  <c r="S420" i="128"/>
  <c r="M420" i="128"/>
  <c r="K461" i="128"/>
  <c r="L461" i="128"/>
  <c r="Q461" i="128"/>
  <c r="J461" i="128"/>
  <c r="I461" i="128"/>
  <c r="U461" i="128"/>
  <c r="R461" i="128"/>
  <c r="P461" i="128"/>
  <c r="S461" i="128"/>
  <c r="T461" i="128"/>
  <c r="H461" i="128"/>
  <c r="F461" i="128"/>
  <c r="O461" i="128"/>
  <c r="G461" i="128"/>
  <c r="M461" i="128"/>
  <c r="G624" i="128"/>
  <c r="R624" i="128"/>
  <c r="M624" i="128"/>
  <c r="P624" i="128"/>
  <c r="I624" i="128"/>
  <c r="O624" i="128"/>
  <c r="K624" i="128"/>
  <c r="L624" i="128"/>
  <c r="Q624" i="128"/>
  <c r="S624" i="128"/>
  <c r="T624" i="128"/>
  <c r="J624" i="128"/>
  <c r="F624" i="128"/>
  <c r="U624" i="128"/>
  <c r="H624" i="128"/>
  <c r="Q161" i="128"/>
  <c r="I161" i="128"/>
  <c r="J161" i="128"/>
  <c r="F161" i="128"/>
  <c r="S161" i="128" s="1"/>
  <c r="G161" i="128"/>
  <c r="H161" i="128"/>
  <c r="L161" i="128"/>
  <c r="K161" i="128" s="1"/>
  <c r="O161" i="128"/>
  <c r="R161" i="128"/>
  <c r="M161" i="128"/>
  <c r="U161" i="128"/>
  <c r="L276" i="128"/>
  <c r="S276" i="128"/>
  <c r="O276" i="128"/>
  <c r="Q276" i="128"/>
  <c r="J276" i="128"/>
  <c r="H276" i="128"/>
  <c r="U276" i="128"/>
  <c r="R276" i="128"/>
  <c r="T276" i="128"/>
  <c r="P276" i="128"/>
  <c r="F276" i="128"/>
  <c r="M276" i="128"/>
  <c r="K276" i="128"/>
  <c r="I276" i="128"/>
  <c r="G276" i="128"/>
  <c r="R635" i="128"/>
  <c r="Q635" i="128"/>
  <c r="S635" i="128"/>
  <c r="J635" i="128"/>
  <c r="U635" i="128"/>
  <c r="I635" i="128"/>
  <c r="F635" i="128"/>
  <c r="O635" i="128"/>
  <c r="H635" i="128"/>
  <c r="L635" i="128"/>
  <c r="G635" i="128"/>
  <c r="M635" i="128"/>
  <c r="T635" i="128"/>
  <c r="P635" i="128"/>
  <c r="K635" i="128"/>
  <c r="M439" i="128"/>
  <c r="O439" i="128"/>
  <c r="S439" i="128"/>
  <c r="F439" i="128"/>
  <c r="L439" i="128"/>
  <c r="Q439" i="128"/>
  <c r="J439" i="128"/>
  <c r="G439" i="128"/>
  <c r="U439" i="128"/>
  <c r="R439" i="128"/>
  <c r="I439" i="128"/>
  <c r="P439" i="128"/>
  <c r="T439" i="128"/>
  <c r="K439" i="128"/>
  <c r="H439" i="128"/>
  <c r="M407" i="128"/>
  <c r="I407" i="128"/>
  <c r="F407" i="128"/>
  <c r="H407" i="128"/>
  <c r="U407" i="128"/>
  <c r="G407" i="128"/>
  <c r="K407" i="128"/>
  <c r="L407" i="128"/>
  <c r="P407" i="128"/>
  <c r="O407" i="128"/>
  <c r="Q407" i="128"/>
  <c r="T407" i="128"/>
  <c r="R407" i="128"/>
  <c r="S407" i="128"/>
  <c r="J407" i="128"/>
  <c r="O370" i="128"/>
  <c r="G370" i="128"/>
  <c r="J370" i="128"/>
  <c r="K370" i="128"/>
  <c r="F370" i="128"/>
  <c r="I370" i="128"/>
  <c r="L370" i="128"/>
  <c r="H370" i="128"/>
  <c r="R370" i="128"/>
  <c r="P370" i="128"/>
  <c r="Q370" i="128"/>
  <c r="S370" i="128"/>
  <c r="U370" i="128"/>
  <c r="M370" i="128"/>
  <c r="T370" i="128"/>
  <c r="L478" i="128"/>
  <c r="R478" i="128"/>
  <c r="S478" i="128"/>
  <c r="I478" i="128"/>
  <c r="M478" i="128"/>
  <c r="O478" i="128"/>
  <c r="H478" i="128"/>
  <c r="G478" i="128"/>
  <c r="J478" i="128"/>
  <c r="P478" i="128"/>
  <c r="Q478" i="128"/>
  <c r="T478" i="128"/>
  <c r="U478" i="128"/>
  <c r="F478" i="128"/>
  <c r="K478" i="128"/>
  <c r="T390" i="128"/>
  <c r="R390" i="128"/>
  <c r="G390" i="128"/>
  <c r="U390" i="128"/>
  <c r="O390" i="128"/>
  <c r="P390" i="128"/>
  <c r="H390" i="128"/>
  <c r="S390" i="128"/>
  <c r="I390" i="128"/>
  <c r="F390" i="128"/>
  <c r="L390" i="128"/>
  <c r="K390" i="128"/>
  <c r="J390" i="128"/>
  <c r="Q390" i="128"/>
  <c r="M390" i="128"/>
  <c r="F535" i="128"/>
  <c r="S535" i="128"/>
  <c r="J535" i="128"/>
  <c r="L535" i="128"/>
  <c r="U535" i="128"/>
  <c r="I535" i="128"/>
  <c r="T535" i="128"/>
  <c r="O535" i="128"/>
  <c r="P535" i="128"/>
  <c r="G535" i="128"/>
  <c r="R535" i="128"/>
  <c r="H535" i="128"/>
  <c r="Q535" i="128"/>
  <c r="K535" i="128"/>
  <c r="M535" i="128"/>
  <c r="O385" i="128"/>
  <c r="S385" i="128"/>
  <c r="R385" i="128"/>
  <c r="I385" i="128"/>
  <c r="U385" i="128"/>
  <c r="F385" i="128"/>
  <c r="P385" i="128"/>
  <c r="H385" i="128"/>
  <c r="T385" i="128"/>
  <c r="Q385" i="128"/>
  <c r="K385" i="128"/>
  <c r="G385" i="128"/>
  <c r="L385" i="128"/>
  <c r="M385" i="128"/>
  <c r="J385" i="128"/>
  <c r="M204" i="128"/>
  <c r="O204" i="128"/>
  <c r="U204" i="128"/>
  <c r="I204" i="128"/>
  <c r="Q204" i="128"/>
  <c r="H204" i="128"/>
  <c r="J204" i="128"/>
  <c r="F204" i="128"/>
  <c r="S204" i="128" s="1"/>
  <c r="G204" i="128"/>
  <c r="L204" i="128"/>
  <c r="K204" i="128" s="1"/>
  <c r="T368" i="128"/>
  <c r="S368" i="128"/>
  <c r="U368" i="128"/>
  <c r="H368" i="128"/>
  <c r="Q368" i="128"/>
  <c r="R368" i="128"/>
  <c r="O368" i="128"/>
  <c r="P368" i="128"/>
  <c r="I368" i="128"/>
  <c r="M368" i="128"/>
  <c r="F368" i="128"/>
  <c r="G368" i="128"/>
  <c r="K368" i="128"/>
  <c r="L368" i="128"/>
  <c r="J368" i="128"/>
  <c r="G311" i="128"/>
  <c r="O311" i="128"/>
  <c r="Q311" i="128"/>
  <c r="I311" i="128"/>
  <c r="T311" i="128"/>
  <c r="L311" i="128"/>
  <c r="S311" i="128"/>
  <c r="F311" i="128"/>
  <c r="J311" i="128"/>
  <c r="H311" i="128"/>
  <c r="K311" i="128"/>
  <c r="P311" i="128"/>
  <c r="M311" i="128"/>
  <c r="U311" i="128"/>
  <c r="R311" i="128"/>
  <c r="J376" i="128"/>
  <c r="R376" i="128"/>
  <c r="F376" i="128"/>
  <c r="T376" i="128"/>
  <c r="O376" i="128"/>
  <c r="H376" i="128"/>
  <c r="S376" i="128"/>
  <c r="I376" i="128"/>
  <c r="K376" i="128"/>
  <c r="Q376" i="128"/>
  <c r="U376" i="128"/>
  <c r="G376" i="128"/>
  <c r="M376" i="128"/>
  <c r="P376" i="128"/>
  <c r="L376" i="128"/>
  <c r="G32" i="128"/>
  <c r="J32" i="128"/>
  <c r="Q32" i="128"/>
  <c r="I32" i="128"/>
  <c r="Q85" i="128"/>
  <c r="I85" i="128"/>
  <c r="J85" i="128"/>
  <c r="G85" i="128"/>
  <c r="G469" i="128"/>
  <c r="R469" i="128"/>
  <c r="I469" i="128"/>
  <c r="U469" i="128"/>
  <c r="L469" i="128"/>
  <c r="J469" i="128"/>
  <c r="S469" i="128"/>
  <c r="H469" i="128"/>
  <c r="O469" i="128"/>
  <c r="P469" i="128"/>
  <c r="T469" i="128"/>
  <c r="Q469" i="128"/>
  <c r="M469" i="128"/>
  <c r="F469" i="128"/>
  <c r="K469" i="128"/>
  <c r="I80" i="128"/>
  <c r="J80" i="128"/>
  <c r="G80" i="128"/>
  <c r="Q80" i="128"/>
  <c r="J187" i="140"/>
  <c r="Q187" i="140"/>
  <c r="I187" i="140"/>
  <c r="F187" i="140"/>
  <c r="S187" i="140" s="1"/>
  <c r="G187" i="140"/>
  <c r="H187" i="140"/>
  <c r="L187" i="140"/>
  <c r="K187" i="140" s="1"/>
  <c r="M187" i="140"/>
  <c r="O187" i="140"/>
  <c r="U187" i="140"/>
  <c r="R376" i="140"/>
  <c r="P376" i="140"/>
  <c r="Q376" i="140"/>
  <c r="H376" i="140"/>
  <c r="J376" i="140"/>
  <c r="L376" i="140"/>
  <c r="O376" i="140"/>
  <c r="F376" i="140"/>
  <c r="S376" i="140"/>
  <c r="G376" i="140"/>
  <c r="I376" i="140"/>
  <c r="M376" i="140"/>
  <c r="T376" i="140"/>
  <c r="U376" i="140"/>
  <c r="K376" i="140"/>
  <c r="J82" i="140"/>
  <c r="Q82" i="140"/>
  <c r="F82" i="140"/>
  <c r="S82" i="140" s="1"/>
  <c r="G82" i="140"/>
  <c r="L82" i="140"/>
  <c r="K82" i="140" s="1"/>
  <c r="H82" i="140"/>
  <c r="O82" i="140"/>
  <c r="I82" i="140"/>
  <c r="M82" i="140" s="1"/>
  <c r="T82" i="140"/>
  <c r="R82" i="140"/>
  <c r="U82" i="140"/>
  <c r="T619" i="140"/>
  <c r="O619" i="140"/>
  <c r="S619" i="140"/>
  <c r="F619" i="140"/>
  <c r="G619" i="140"/>
  <c r="H619" i="140"/>
  <c r="P619" i="140"/>
  <c r="M619" i="140"/>
  <c r="R619" i="140"/>
  <c r="Q619" i="140"/>
  <c r="L619" i="140"/>
  <c r="U619" i="140"/>
  <c r="J619" i="140"/>
  <c r="I619" i="140"/>
  <c r="K619" i="140"/>
  <c r="Q184" i="140"/>
  <c r="I184" i="140"/>
  <c r="J184" i="140"/>
  <c r="F184" i="140"/>
  <c r="S184" i="140" s="1"/>
  <c r="G184" i="140"/>
  <c r="H184" i="140"/>
  <c r="L184" i="140"/>
  <c r="O184" i="140"/>
  <c r="M184" i="140"/>
  <c r="K184" i="140"/>
  <c r="U184" i="140"/>
  <c r="Q198" i="140"/>
  <c r="I198" i="140"/>
  <c r="J198" i="140"/>
  <c r="F198" i="140"/>
  <c r="S198" i="140" s="1"/>
  <c r="G198" i="140"/>
  <c r="L198" i="140"/>
  <c r="K198" i="140" s="1"/>
  <c r="H198" i="140"/>
  <c r="O198" i="140"/>
  <c r="M198" i="140"/>
  <c r="U198" i="140"/>
  <c r="M265" i="140"/>
  <c r="R265" i="140"/>
  <c r="I265" i="140"/>
  <c r="O265" i="140"/>
  <c r="P265" i="140"/>
  <c r="L265" i="140"/>
  <c r="K265" i="140"/>
  <c r="H265" i="140"/>
  <c r="Q265" i="140"/>
  <c r="F265" i="140"/>
  <c r="U265" i="140"/>
  <c r="S265" i="140"/>
  <c r="G265" i="140"/>
  <c r="J265" i="140"/>
  <c r="T265" i="140"/>
  <c r="J183" i="140"/>
  <c r="I183" i="140"/>
  <c r="Q183" i="140"/>
  <c r="F183" i="140"/>
  <c r="S183" i="140" s="1"/>
  <c r="G183" i="140"/>
  <c r="L183" i="140"/>
  <c r="H183" i="140"/>
  <c r="O183" i="140"/>
  <c r="M183" i="140"/>
  <c r="K183" i="140"/>
  <c r="U183" i="140"/>
  <c r="L491" i="140"/>
  <c r="O491" i="140"/>
  <c r="K491" i="140"/>
  <c r="U491" i="140"/>
  <c r="M491" i="140"/>
  <c r="Q491" i="140"/>
  <c r="T491" i="140"/>
  <c r="G491" i="140"/>
  <c r="J491" i="140"/>
  <c r="F491" i="140"/>
  <c r="I491" i="140"/>
  <c r="P491" i="140"/>
  <c r="S491" i="140"/>
  <c r="R491" i="140"/>
  <c r="H491" i="140"/>
  <c r="J238" i="140"/>
  <c r="I238" i="140"/>
  <c r="Q238" i="140"/>
  <c r="F238" i="140"/>
  <c r="S238" i="140" s="1"/>
  <c r="G238" i="140"/>
  <c r="H238" i="140"/>
  <c r="L238" i="140"/>
  <c r="K238" i="140" s="1"/>
  <c r="M238" i="140"/>
  <c r="O238" i="140"/>
  <c r="U238" i="140"/>
  <c r="J160" i="140"/>
  <c r="I160" i="140"/>
  <c r="Q160" i="140"/>
  <c r="F160" i="140"/>
  <c r="S160" i="140" s="1"/>
  <c r="G160" i="140"/>
  <c r="H160" i="140"/>
  <c r="L160" i="140"/>
  <c r="K160" i="140" s="1"/>
  <c r="M160" i="140"/>
  <c r="O160" i="140"/>
  <c r="U160" i="140"/>
  <c r="F647" i="140"/>
  <c r="J647" i="140"/>
  <c r="H647" i="140"/>
  <c r="G647" i="140"/>
  <c r="Q647" i="140"/>
  <c r="I647" i="140"/>
  <c r="K647" i="140"/>
  <c r="T647" i="140"/>
  <c r="P647" i="140"/>
  <c r="M647" i="140"/>
  <c r="O647" i="140"/>
  <c r="S647" i="140"/>
  <c r="U647" i="140"/>
  <c r="L647" i="140"/>
  <c r="R647" i="140"/>
  <c r="L399" i="140"/>
  <c r="G399" i="140"/>
  <c r="T399" i="140"/>
  <c r="O399" i="140"/>
  <c r="H399" i="140"/>
  <c r="R399" i="140"/>
  <c r="M399" i="140"/>
  <c r="S399" i="140"/>
  <c r="K399" i="140"/>
  <c r="Q399" i="140"/>
  <c r="P399" i="140"/>
  <c r="I399" i="140"/>
  <c r="U399" i="140"/>
  <c r="F399" i="140"/>
  <c r="J399" i="140"/>
  <c r="J245" i="140"/>
  <c r="I245" i="140"/>
  <c r="Q245" i="140"/>
  <c r="F245" i="140"/>
  <c r="S245" i="140" s="1"/>
  <c r="G245" i="140"/>
  <c r="H245" i="140"/>
  <c r="L245" i="140"/>
  <c r="K245" i="140" s="1"/>
  <c r="O245" i="140"/>
  <c r="M245" i="140"/>
  <c r="AU245" i="140" s="1"/>
  <c r="R245" i="140"/>
  <c r="U245" i="140"/>
  <c r="R655" i="140"/>
  <c r="G655" i="140"/>
  <c r="H655" i="140"/>
  <c r="S655" i="140"/>
  <c r="T655" i="140"/>
  <c r="M655" i="140"/>
  <c r="L655" i="140"/>
  <c r="I655" i="140"/>
  <c r="F655" i="140"/>
  <c r="U655" i="140"/>
  <c r="J655" i="140"/>
  <c r="P655" i="140"/>
  <c r="O655" i="140"/>
  <c r="K655" i="140"/>
  <c r="Q655" i="140"/>
  <c r="J17" i="140"/>
  <c r="Q17" i="140"/>
  <c r="F17" i="140"/>
  <c r="S17" i="140" s="1"/>
  <c r="G17" i="140"/>
  <c r="L17" i="140"/>
  <c r="K17" i="140" s="1"/>
  <c r="H17" i="140"/>
  <c r="O17" i="140"/>
  <c r="I17" i="140"/>
  <c r="M17" i="140" s="1"/>
  <c r="T17" i="140"/>
  <c r="R17" i="140"/>
  <c r="U17" i="140"/>
  <c r="I174" i="140"/>
  <c r="Q174" i="140"/>
  <c r="J174" i="140"/>
  <c r="F174" i="140"/>
  <c r="S174" i="140" s="1"/>
  <c r="G174" i="140"/>
  <c r="H174" i="140"/>
  <c r="L174" i="140"/>
  <c r="K174" i="140" s="1"/>
  <c r="M174" i="140"/>
  <c r="O174" i="140"/>
  <c r="U174" i="140"/>
  <c r="L628" i="140"/>
  <c r="I628" i="140"/>
  <c r="G628" i="140"/>
  <c r="K628" i="140"/>
  <c r="U628" i="140"/>
  <c r="S628" i="140"/>
  <c r="H628" i="140"/>
  <c r="T628" i="140"/>
  <c r="O628" i="140"/>
  <c r="M628" i="140"/>
  <c r="Q628" i="140"/>
  <c r="J628" i="140"/>
  <c r="F628" i="140"/>
  <c r="R628" i="140"/>
  <c r="P628" i="140"/>
  <c r="F316" i="140"/>
  <c r="S316" i="140"/>
  <c r="J316" i="140"/>
  <c r="R316" i="140"/>
  <c r="M316" i="140"/>
  <c r="K316" i="140"/>
  <c r="H316" i="140"/>
  <c r="Q316" i="140"/>
  <c r="G316" i="140"/>
  <c r="U316" i="140"/>
  <c r="L316" i="140"/>
  <c r="I316" i="140"/>
  <c r="T316" i="140"/>
  <c r="O316" i="140"/>
  <c r="P316" i="140"/>
  <c r="J569" i="140"/>
  <c r="U569" i="140"/>
  <c r="F569" i="140"/>
  <c r="K569" i="140"/>
  <c r="G569" i="140"/>
  <c r="Q569" i="140"/>
  <c r="P569" i="140"/>
  <c r="R569" i="140"/>
  <c r="H569" i="140"/>
  <c r="T569" i="140"/>
  <c r="M569" i="140"/>
  <c r="L569" i="140"/>
  <c r="S569" i="140"/>
  <c r="I569" i="140"/>
  <c r="O569" i="140"/>
  <c r="J67" i="140"/>
  <c r="Q67" i="140"/>
  <c r="F67" i="140"/>
  <c r="S67" i="140" s="1"/>
  <c r="G67" i="140"/>
  <c r="L67" i="140"/>
  <c r="K67" i="140" s="1"/>
  <c r="H67" i="140"/>
  <c r="O67" i="140"/>
  <c r="I67" i="140"/>
  <c r="M67" i="140" s="1"/>
  <c r="U67" i="140"/>
  <c r="O343" i="140"/>
  <c r="L343" i="140"/>
  <c r="T343" i="140"/>
  <c r="K343" i="140"/>
  <c r="G343" i="140"/>
  <c r="R343" i="140"/>
  <c r="F343" i="140"/>
  <c r="J343" i="140"/>
  <c r="Q343" i="140"/>
  <c r="M343" i="140"/>
  <c r="P343" i="140"/>
  <c r="S343" i="140"/>
  <c r="U343" i="140"/>
  <c r="H343" i="140"/>
  <c r="I343" i="140"/>
  <c r="R462" i="140"/>
  <c r="J462" i="140"/>
  <c r="M462" i="140"/>
  <c r="I462" i="140"/>
  <c r="G462" i="140"/>
  <c r="U462" i="140"/>
  <c r="T462" i="140"/>
  <c r="S462" i="140"/>
  <c r="Q462" i="140"/>
  <c r="P462" i="140"/>
  <c r="O462" i="140"/>
  <c r="F462" i="140"/>
  <c r="L462" i="140"/>
  <c r="K462" i="140"/>
  <c r="H462" i="140"/>
  <c r="G261" i="140"/>
  <c r="R261" i="140"/>
  <c r="I261" i="140"/>
  <c r="T261" i="140"/>
  <c r="P261" i="140"/>
  <c r="F261" i="140"/>
  <c r="H261" i="140"/>
  <c r="Q261" i="140"/>
  <c r="J261" i="140"/>
  <c r="L261" i="140"/>
  <c r="U261" i="140"/>
  <c r="M261" i="140"/>
  <c r="O261" i="140"/>
  <c r="S261" i="140"/>
  <c r="K261" i="140"/>
  <c r="T297" i="140"/>
  <c r="H297" i="140"/>
  <c r="M297" i="140"/>
  <c r="L297" i="140"/>
  <c r="Q297" i="140"/>
  <c r="R297" i="140"/>
  <c r="S297" i="140"/>
  <c r="F297" i="140"/>
  <c r="K297" i="140"/>
  <c r="J297" i="140"/>
  <c r="P297" i="140"/>
  <c r="I297" i="140"/>
  <c r="U297" i="140"/>
  <c r="O297" i="140"/>
  <c r="G297" i="140"/>
  <c r="O414" i="140"/>
  <c r="L414" i="140"/>
  <c r="F414" i="140"/>
  <c r="H414" i="140"/>
  <c r="J414" i="140"/>
  <c r="G414" i="140"/>
  <c r="U414" i="140"/>
  <c r="M414" i="140"/>
  <c r="S414" i="140"/>
  <c r="Q414" i="140"/>
  <c r="K414" i="140"/>
  <c r="R414" i="140"/>
  <c r="P414" i="140"/>
  <c r="I414" i="140"/>
  <c r="T414" i="140"/>
  <c r="G581" i="140"/>
  <c r="U581" i="140"/>
  <c r="P581" i="140"/>
  <c r="J581" i="140"/>
  <c r="T581" i="140"/>
  <c r="H581" i="140"/>
  <c r="I581" i="140"/>
  <c r="K581" i="140"/>
  <c r="R581" i="140"/>
  <c r="M581" i="140"/>
  <c r="S581" i="140"/>
  <c r="F581" i="140"/>
  <c r="O581" i="140"/>
  <c r="L581" i="140"/>
  <c r="Q581" i="140"/>
  <c r="S277" i="140"/>
  <c r="R277" i="140"/>
  <c r="P277" i="140"/>
  <c r="M277" i="140"/>
  <c r="G277" i="140"/>
  <c r="T277" i="140"/>
  <c r="U277" i="140"/>
  <c r="Q277" i="140"/>
  <c r="O277" i="140"/>
  <c r="L277" i="140"/>
  <c r="K277" i="140"/>
  <c r="J277" i="140"/>
  <c r="I277" i="140"/>
  <c r="F277" i="140"/>
  <c r="H277" i="140"/>
  <c r="G447" i="140"/>
  <c r="M447" i="140"/>
  <c r="U447" i="140"/>
  <c r="J447" i="140"/>
  <c r="H447" i="140"/>
  <c r="T447" i="140"/>
  <c r="R447" i="140"/>
  <c r="L447" i="140"/>
  <c r="P447" i="140"/>
  <c r="I447" i="140"/>
  <c r="K447" i="140"/>
  <c r="O447" i="140"/>
  <c r="Q447" i="140"/>
  <c r="F447" i="140"/>
  <c r="S447" i="140"/>
  <c r="T493" i="140"/>
  <c r="L493" i="140"/>
  <c r="H493" i="140"/>
  <c r="F493" i="140"/>
  <c r="I493" i="140"/>
  <c r="S493" i="140"/>
  <c r="O493" i="140"/>
  <c r="K493" i="140"/>
  <c r="P493" i="140"/>
  <c r="R493" i="140"/>
  <c r="U493" i="140"/>
  <c r="G493" i="140"/>
  <c r="J493" i="140"/>
  <c r="M493" i="140"/>
  <c r="Q493" i="140"/>
  <c r="J119" i="140"/>
  <c r="Q119" i="140"/>
  <c r="F119" i="140"/>
  <c r="S119" i="140" s="1"/>
  <c r="G119" i="140"/>
  <c r="L119" i="140"/>
  <c r="K119" i="140" s="1"/>
  <c r="H119" i="140"/>
  <c r="O119" i="140"/>
  <c r="I119" i="140"/>
  <c r="M119" i="140" s="1"/>
  <c r="AU119" i="140" s="1"/>
  <c r="U119" i="140"/>
  <c r="R119" i="140"/>
  <c r="Q499" i="140"/>
  <c r="R499" i="140"/>
  <c r="L499" i="140"/>
  <c r="H499" i="140"/>
  <c r="J499" i="140"/>
  <c r="P499" i="140"/>
  <c r="G499" i="140"/>
  <c r="U499" i="140"/>
  <c r="S499" i="140"/>
  <c r="O499" i="140"/>
  <c r="T499" i="140"/>
  <c r="K499" i="140"/>
  <c r="M499" i="140"/>
  <c r="I499" i="140"/>
  <c r="F499" i="140"/>
  <c r="H625" i="140"/>
  <c r="G625" i="140"/>
  <c r="T625" i="140"/>
  <c r="M625" i="140"/>
  <c r="U625" i="140"/>
  <c r="I625" i="140"/>
  <c r="F625" i="140"/>
  <c r="R625" i="140"/>
  <c r="L625" i="140"/>
  <c r="Q625" i="140"/>
  <c r="S625" i="140"/>
  <c r="P625" i="140"/>
  <c r="O625" i="140"/>
  <c r="K625" i="140"/>
  <c r="J625" i="140"/>
  <c r="I609" i="140"/>
  <c r="K609" i="140"/>
  <c r="O609" i="140"/>
  <c r="H609" i="140"/>
  <c r="G609" i="140"/>
  <c r="P609" i="140"/>
  <c r="J609" i="140"/>
  <c r="Q609" i="140"/>
  <c r="T609" i="140"/>
  <c r="L609" i="140"/>
  <c r="F609" i="140"/>
  <c r="M609" i="140"/>
  <c r="R609" i="140"/>
  <c r="U609" i="140"/>
  <c r="S609" i="140"/>
  <c r="J78" i="140"/>
  <c r="Q78" i="140"/>
  <c r="F78" i="140"/>
  <c r="S78" i="140" s="1"/>
  <c r="G78" i="140"/>
  <c r="L78" i="140"/>
  <c r="K78" i="140" s="1"/>
  <c r="H78" i="140"/>
  <c r="O78" i="140"/>
  <c r="I78" i="140"/>
  <c r="M78" i="140" s="1"/>
  <c r="AS78" i="140" s="1"/>
  <c r="U78" i="140"/>
  <c r="U337" i="140"/>
  <c r="M337" i="140"/>
  <c r="I337" i="140"/>
  <c r="Q337" i="140"/>
  <c r="P337" i="140"/>
  <c r="J337" i="140"/>
  <c r="G337" i="140"/>
  <c r="K337" i="140"/>
  <c r="R337" i="140"/>
  <c r="F337" i="140"/>
  <c r="O337" i="140"/>
  <c r="T337" i="140"/>
  <c r="H337" i="140"/>
  <c r="S337" i="140"/>
  <c r="L337" i="140"/>
  <c r="U657" i="140"/>
  <c r="G657" i="140"/>
  <c r="L657" i="140"/>
  <c r="R657" i="140"/>
  <c r="K657" i="140"/>
  <c r="H657" i="140"/>
  <c r="T657" i="140"/>
  <c r="J657" i="140"/>
  <c r="S657" i="140"/>
  <c r="I657" i="140"/>
  <c r="O657" i="140"/>
  <c r="F657" i="140"/>
  <c r="M657" i="140"/>
  <c r="P657" i="140"/>
  <c r="Q657" i="140"/>
  <c r="K436" i="140"/>
  <c r="H436" i="140"/>
  <c r="I436" i="140"/>
  <c r="L436" i="140"/>
  <c r="G436" i="140"/>
  <c r="Q436" i="140"/>
  <c r="J436" i="140"/>
  <c r="M436" i="140"/>
  <c r="U436" i="140"/>
  <c r="F436" i="140"/>
  <c r="O436" i="140"/>
  <c r="T436" i="140"/>
  <c r="S436" i="140"/>
  <c r="P436" i="140"/>
  <c r="R436" i="140"/>
  <c r="J149" i="140"/>
  <c r="Q149" i="140"/>
  <c r="I149" i="140"/>
  <c r="F149" i="140"/>
  <c r="S149" i="140" s="1"/>
  <c r="G149" i="140"/>
  <c r="L149" i="140"/>
  <c r="K149" i="140" s="1"/>
  <c r="H149" i="140"/>
  <c r="M149" i="140"/>
  <c r="AU149" i="140" s="1"/>
  <c r="O149" i="140"/>
  <c r="R149" i="140"/>
  <c r="U149" i="140"/>
  <c r="O533" i="140"/>
  <c r="L533" i="140"/>
  <c r="M533" i="140"/>
  <c r="H533" i="140"/>
  <c r="K533" i="140"/>
  <c r="I533" i="140"/>
  <c r="G533" i="140"/>
  <c r="T533" i="140"/>
  <c r="J533" i="140"/>
  <c r="F533" i="140"/>
  <c r="S533" i="140"/>
  <c r="P533" i="140"/>
  <c r="U533" i="140"/>
  <c r="Q533" i="140"/>
  <c r="R533" i="140"/>
  <c r="J13" i="140"/>
  <c r="F13" i="140"/>
  <c r="S13" i="140" s="1"/>
  <c r="G13" i="140"/>
  <c r="L13" i="140"/>
  <c r="K13" i="140" s="1"/>
  <c r="H13" i="140"/>
  <c r="O13" i="140"/>
  <c r="Q13" i="140"/>
  <c r="I13" i="140"/>
  <c r="M13" i="140" s="1"/>
  <c r="T13" i="140"/>
  <c r="R13" i="140" s="1"/>
  <c r="U13" i="140"/>
  <c r="I263" i="140"/>
  <c r="G263" i="140"/>
  <c r="Q263" i="140"/>
  <c r="L263" i="140"/>
  <c r="F263" i="140"/>
  <c r="H263" i="140"/>
  <c r="J263" i="140"/>
  <c r="R263" i="140"/>
  <c r="S263" i="140"/>
  <c r="T263" i="140"/>
  <c r="M263" i="140"/>
  <c r="O263" i="140"/>
  <c r="P263" i="140"/>
  <c r="U263" i="140"/>
  <c r="K263" i="140"/>
  <c r="J279" i="140"/>
  <c r="H279" i="140"/>
  <c r="S279" i="140"/>
  <c r="P279" i="140"/>
  <c r="U279" i="140"/>
  <c r="F279" i="140"/>
  <c r="Q279" i="140"/>
  <c r="R279" i="140"/>
  <c r="O279" i="140"/>
  <c r="G279" i="140"/>
  <c r="I279" i="140"/>
  <c r="L279" i="140"/>
  <c r="T279" i="140"/>
  <c r="M279" i="140"/>
  <c r="K279" i="140"/>
  <c r="P667" i="140"/>
  <c r="M667" i="140"/>
  <c r="Q667" i="140"/>
  <c r="I667" i="140"/>
  <c r="S667" i="140"/>
  <c r="F667" i="140"/>
  <c r="R667" i="140"/>
  <c r="U667" i="140"/>
  <c r="O667" i="140"/>
  <c r="T667" i="140"/>
  <c r="J667" i="140"/>
  <c r="H667" i="140"/>
  <c r="K667" i="140"/>
  <c r="G667" i="140"/>
  <c r="L667" i="140"/>
  <c r="Q310" i="140"/>
  <c r="R310" i="140"/>
  <c r="P310" i="140"/>
  <c r="J310" i="140"/>
  <c r="M310" i="140"/>
  <c r="S310" i="140"/>
  <c r="K310" i="140"/>
  <c r="H310" i="140"/>
  <c r="T310" i="140"/>
  <c r="F310" i="140"/>
  <c r="L310" i="140"/>
  <c r="O310" i="140"/>
  <c r="G310" i="140"/>
  <c r="U310" i="140"/>
  <c r="I310" i="140"/>
  <c r="Q170" i="140"/>
  <c r="I170" i="140"/>
  <c r="J170" i="140"/>
  <c r="F170" i="140"/>
  <c r="S170" i="140" s="1"/>
  <c r="G170" i="140"/>
  <c r="L170" i="140"/>
  <c r="K170" i="140" s="1"/>
  <c r="H170" i="140"/>
  <c r="O170" i="140"/>
  <c r="M170" i="140"/>
  <c r="AU170" i="140" s="1"/>
  <c r="R170" i="140"/>
  <c r="U170" i="140"/>
  <c r="S292" i="140"/>
  <c r="K292" i="140"/>
  <c r="P292" i="140"/>
  <c r="M292" i="140"/>
  <c r="O292" i="140"/>
  <c r="I292" i="140"/>
  <c r="L292" i="140"/>
  <c r="U292" i="140"/>
  <c r="H292" i="140"/>
  <c r="J292" i="140"/>
  <c r="G292" i="140"/>
  <c r="Q292" i="140"/>
  <c r="R292" i="140"/>
  <c r="F292" i="140"/>
  <c r="T292" i="140"/>
  <c r="F379" i="140"/>
  <c r="T379" i="140"/>
  <c r="S379" i="140"/>
  <c r="L379" i="140"/>
  <c r="M379" i="140"/>
  <c r="K379" i="140"/>
  <c r="U379" i="140"/>
  <c r="H379" i="140"/>
  <c r="G379" i="140"/>
  <c r="I379" i="140"/>
  <c r="O379" i="140"/>
  <c r="P379" i="140"/>
  <c r="J379" i="140"/>
  <c r="Q379" i="140"/>
  <c r="R379" i="140"/>
  <c r="I615" i="140"/>
  <c r="G615" i="140"/>
  <c r="H615" i="140"/>
  <c r="P615" i="140"/>
  <c r="R615" i="140"/>
  <c r="L615" i="140"/>
  <c r="F615" i="140"/>
  <c r="S615" i="140"/>
  <c r="M615" i="140"/>
  <c r="U615" i="140"/>
  <c r="Q615" i="140"/>
  <c r="O615" i="140"/>
  <c r="J615" i="140"/>
  <c r="T615" i="140"/>
  <c r="K615" i="140"/>
  <c r="L398" i="140"/>
  <c r="R398" i="140"/>
  <c r="U398" i="140"/>
  <c r="I398" i="140"/>
  <c r="S398" i="140"/>
  <c r="P398" i="140"/>
  <c r="M398" i="140"/>
  <c r="G398" i="140"/>
  <c r="T398" i="140"/>
  <c r="J398" i="140"/>
  <c r="F398" i="140"/>
  <c r="O398" i="140"/>
  <c r="K398" i="140"/>
  <c r="Q398" i="140"/>
  <c r="H398" i="140"/>
  <c r="K536" i="140"/>
  <c r="H536" i="140"/>
  <c r="F536" i="140"/>
  <c r="O536" i="140"/>
  <c r="L536" i="140"/>
  <c r="S536" i="140"/>
  <c r="U536" i="140"/>
  <c r="G536" i="140"/>
  <c r="M536" i="140"/>
  <c r="R536" i="140"/>
  <c r="P536" i="140"/>
  <c r="J536" i="140"/>
  <c r="T536" i="140"/>
  <c r="Q536" i="140"/>
  <c r="I536" i="140"/>
  <c r="U658" i="140"/>
  <c r="R658" i="140"/>
  <c r="Q658" i="140"/>
  <c r="G658" i="140"/>
  <c r="T658" i="140"/>
  <c r="L658" i="140"/>
  <c r="H658" i="140"/>
  <c r="M658" i="140"/>
  <c r="S658" i="140"/>
  <c r="J658" i="140"/>
  <c r="P658" i="140"/>
  <c r="F658" i="140"/>
  <c r="O658" i="140"/>
  <c r="I658" i="140"/>
  <c r="K658" i="140"/>
  <c r="J178" i="140"/>
  <c r="I178" i="140"/>
  <c r="Q178" i="140"/>
  <c r="F178" i="140"/>
  <c r="S178" i="140" s="1"/>
  <c r="G178" i="140"/>
  <c r="L178" i="140"/>
  <c r="K178" i="140" s="1"/>
  <c r="H178" i="140"/>
  <c r="O178" i="140"/>
  <c r="M178" i="140"/>
  <c r="U178" i="140"/>
  <c r="S545" i="140"/>
  <c r="F545" i="140"/>
  <c r="P545" i="140"/>
  <c r="L545" i="140"/>
  <c r="M545" i="140"/>
  <c r="J545" i="140"/>
  <c r="T545" i="140"/>
  <c r="H545" i="140"/>
  <c r="R545" i="140"/>
  <c r="G545" i="140"/>
  <c r="I545" i="140"/>
  <c r="U545" i="140"/>
  <c r="K545" i="140"/>
  <c r="Q545" i="140"/>
  <c r="O545" i="140"/>
  <c r="K404" i="140"/>
  <c r="F404" i="140"/>
  <c r="I404" i="140"/>
  <c r="G404" i="140"/>
  <c r="T404" i="140"/>
  <c r="S404" i="140"/>
  <c r="L404" i="140"/>
  <c r="P404" i="140"/>
  <c r="R404" i="140"/>
  <c r="O404" i="140"/>
  <c r="M404" i="140"/>
  <c r="Q404" i="140"/>
  <c r="J404" i="140"/>
  <c r="U404" i="140"/>
  <c r="H404" i="140"/>
  <c r="J543" i="140"/>
  <c r="F543" i="140"/>
  <c r="O543" i="140"/>
  <c r="I543" i="140"/>
  <c r="R543" i="140"/>
  <c r="M543" i="140"/>
  <c r="H543" i="140"/>
  <c r="U543" i="140"/>
  <c r="G543" i="140"/>
  <c r="T543" i="140"/>
  <c r="Q543" i="140"/>
  <c r="K543" i="140"/>
  <c r="S543" i="140"/>
  <c r="L543" i="140"/>
  <c r="P543" i="140"/>
  <c r="S583" i="140"/>
  <c r="M583" i="140"/>
  <c r="I583" i="140"/>
  <c r="L583" i="140"/>
  <c r="U583" i="140"/>
  <c r="J583" i="140"/>
  <c r="T583" i="140"/>
  <c r="P583" i="140"/>
  <c r="F583" i="140"/>
  <c r="Q583" i="140"/>
  <c r="K583" i="140"/>
  <c r="H583" i="140"/>
  <c r="O583" i="140"/>
  <c r="R583" i="140"/>
  <c r="G583" i="140"/>
  <c r="Q180" i="140"/>
  <c r="J180" i="140"/>
  <c r="I180" i="140"/>
  <c r="F180" i="140"/>
  <c r="S180" i="140" s="1"/>
  <c r="G180" i="140"/>
  <c r="L180" i="140"/>
  <c r="K180" i="140" s="1"/>
  <c r="H180" i="140"/>
  <c r="M180" i="140"/>
  <c r="O180" i="140"/>
  <c r="U180" i="140"/>
  <c r="Q193" i="129"/>
  <c r="I193" i="129"/>
  <c r="J193" i="129"/>
  <c r="F193" i="129"/>
  <c r="S193" i="129" s="1"/>
  <c r="G193" i="129"/>
  <c r="L193" i="129"/>
  <c r="K193" i="129" s="1"/>
  <c r="H193" i="129"/>
  <c r="M193" i="129"/>
  <c r="O193" i="129"/>
  <c r="U193" i="129"/>
  <c r="J329" i="129"/>
  <c r="S329" i="129"/>
  <c r="I329" i="129"/>
  <c r="Q329" i="129"/>
  <c r="K329" i="129"/>
  <c r="O329" i="129"/>
  <c r="F329" i="129"/>
  <c r="P329" i="129"/>
  <c r="R329" i="129"/>
  <c r="G329" i="129"/>
  <c r="M329" i="129"/>
  <c r="T329" i="129"/>
  <c r="L329" i="129"/>
  <c r="H329" i="129"/>
  <c r="U329" i="129"/>
  <c r="M275" i="129"/>
  <c r="O275" i="129"/>
  <c r="H275" i="129"/>
  <c r="L275" i="129"/>
  <c r="K275" i="129"/>
  <c r="I275" i="129"/>
  <c r="J275" i="129"/>
  <c r="G275" i="129"/>
  <c r="S275" i="129"/>
  <c r="P275" i="129"/>
  <c r="Q275" i="129"/>
  <c r="R275" i="129"/>
  <c r="F275" i="129"/>
  <c r="T275" i="129"/>
  <c r="U275" i="129"/>
  <c r="L424" i="129"/>
  <c r="M424" i="129"/>
  <c r="F424" i="129"/>
  <c r="O424" i="129"/>
  <c r="K424" i="129"/>
  <c r="R424" i="129"/>
  <c r="J424" i="129"/>
  <c r="Q424" i="129"/>
  <c r="P424" i="129"/>
  <c r="G424" i="129"/>
  <c r="T424" i="129"/>
  <c r="U424" i="129"/>
  <c r="H424" i="129"/>
  <c r="I424" i="129"/>
  <c r="S424" i="129"/>
  <c r="M688" i="129"/>
  <c r="J688" i="129"/>
  <c r="O688" i="129"/>
  <c r="Q688" i="129"/>
  <c r="P688" i="129"/>
  <c r="G688" i="129"/>
  <c r="T688" i="129"/>
  <c r="L688" i="129"/>
  <c r="R688" i="129"/>
  <c r="K688" i="129"/>
  <c r="H688" i="129"/>
  <c r="I688" i="129"/>
  <c r="F688" i="129"/>
  <c r="S688" i="129"/>
  <c r="U688" i="129"/>
  <c r="G649" i="129"/>
  <c r="O649" i="129"/>
  <c r="R649" i="129"/>
  <c r="T649" i="129"/>
  <c r="I649" i="129"/>
  <c r="S649" i="129"/>
  <c r="P649" i="129"/>
  <c r="F649" i="129"/>
  <c r="L649" i="129"/>
  <c r="U649" i="129"/>
  <c r="Q649" i="129"/>
  <c r="K649" i="129"/>
  <c r="J649" i="129"/>
  <c r="H649" i="129"/>
  <c r="M649" i="129"/>
  <c r="J151" i="129"/>
  <c r="Q151" i="129"/>
  <c r="I151" i="129"/>
  <c r="F151" i="129"/>
  <c r="S151" i="129" s="1"/>
  <c r="G151" i="129"/>
  <c r="H151" i="129"/>
  <c r="L151" i="129"/>
  <c r="K151" i="129" s="1"/>
  <c r="O151" i="129"/>
  <c r="M151" i="129"/>
  <c r="U151" i="129"/>
  <c r="J114" i="129"/>
  <c r="Q114" i="129"/>
  <c r="F114" i="129"/>
  <c r="S114" i="129" s="1"/>
  <c r="G114" i="129"/>
  <c r="L114" i="129"/>
  <c r="K114" i="129" s="1"/>
  <c r="H114" i="129"/>
  <c r="O114" i="129"/>
  <c r="I114" i="129"/>
  <c r="M114" i="129" s="1"/>
  <c r="T114" i="129"/>
  <c r="R114" i="129" s="1"/>
  <c r="U114" i="129"/>
  <c r="Q559" i="129"/>
  <c r="L559" i="129"/>
  <c r="S559" i="129"/>
  <c r="J559" i="129"/>
  <c r="M559" i="129"/>
  <c r="H559" i="129"/>
  <c r="I559" i="129"/>
  <c r="K559" i="129"/>
  <c r="G559" i="129"/>
  <c r="F559" i="129"/>
  <c r="P559" i="129"/>
  <c r="U559" i="129"/>
  <c r="O559" i="129"/>
  <c r="T559" i="129"/>
  <c r="R559" i="129"/>
  <c r="K571" i="129"/>
  <c r="J571" i="129"/>
  <c r="H571" i="129"/>
  <c r="S571" i="129"/>
  <c r="R571" i="129"/>
  <c r="I571" i="129"/>
  <c r="U571" i="129"/>
  <c r="G571" i="129"/>
  <c r="T571" i="129"/>
  <c r="O571" i="129"/>
  <c r="M571" i="129"/>
  <c r="L571" i="129"/>
  <c r="Q571" i="129"/>
  <c r="F571" i="129"/>
  <c r="P571" i="129"/>
  <c r="J56" i="129"/>
  <c r="Q56" i="129"/>
  <c r="F56" i="129"/>
  <c r="S56" i="129" s="1"/>
  <c r="G56" i="129"/>
  <c r="F57" i="129" s="1"/>
  <c r="S57" i="129" s="1"/>
  <c r="H56" i="129"/>
  <c r="O56" i="129" s="1"/>
  <c r="L56" i="129"/>
  <c r="K56" i="129" s="1"/>
  <c r="I56" i="129"/>
  <c r="M56" i="129" s="1"/>
  <c r="R56" i="129"/>
  <c r="U56" i="129"/>
  <c r="L641" i="129"/>
  <c r="M641" i="129"/>
  <c r="K641" i="129"/>
  <c r="H641" i="129"/>
  <c r="F641" i="129"/>
  <c r="J641" i="129"/>
  <c r="Q641" i="129"/>
  <c r="S641" i="129"/>
  <c r="I641" i="129"/>
  <c r="G641" i="129"/>
  <c r="O641" i="129"/>
  <c r="P641" i="129"/>
  <c r="U641" i="129"/>
  <c r="R641" i="129"/>
  <c r="T641" i="129"/>
  <c r="Q207" i="129"/>
  <c r="I207" i="129"/>
  <c r="J207" i="129"/>
  <c r="F207" i="129"/>
  <c r="S207" i="129" s="1"/>
  <c r="G207" i="129"/>
  <c r="H207" i="129"/>
  <c r="L207" i="129"/>
  <c r="K207" i="129" s="1"/>
  <c r="O207" i="129"/>
  <c r="M207" i="129"/>
  <c r="U207" i="129"/>
  <c r="J88" i="129"/>
  <c r="Q88" i="129"/>
  <c r="F88" i="129"/>
  <c r="S88" i="129" s="1"/>
  <c r="G88" i="129"/>
  <c r="L88" i="129"/>
  <c r="K88" i="129" s="1"/>
  <c r="H88" i="129"/>
  <c r="O88" i="129"/>
  <c r="I88" i="129"/>
  <c r="M88" i="129" s="1"/>
  <c r="T88" i="129"/>
  <c r="R88" i="129" s="1"/>
  <c r="U88" i="129"/>
  <c r="J22" i="129"/>
  <c r="Q22" i="129"/>
  <c r="F22" i="129"/>
  <c r="S22" i="129" s="1"/>
  <c r="G22" i="129"/>
  <c r="F23" i="129" s="1"/>
  <c r="S23" i="129" s="1"/>
  <c r="H22" i="129"/>
  <c r="O22" i="129" s="1"/>
  <c r="L22" i="129"/>
  <c r="K22" i="129" s="1"/>
  <c r="I22" i="129"/>
  <c r="M22" i="129" s="1"/>
  <c r="T22" i="129"/>
  <c r="R22" i="129" s="1"/>
  <c r="Q199" i="129"/>
  <c r="I199" i="129"/>
  <c r="J199" i="129"/>
  <c r="F199" i="129"/>
  <c r="S199" i="129" s="1"/>
  <c r="G199" i="129"/>
  <c r="H199" i="129"/>
  <c r="L199" i="129"/>
  <c r="K199" i="129" s="1"/>
  <c r="O199" i="129"/>
  <c r="M199" i="129"/>
  <c r="U199" i="129"/>
  <c r="J85" i="129"/>
  <c r="Q85" i="129"/>
  <c r="F85" i="129"/>
  <c r="S85" i="129" s="1"/>
  <c r="G85" i="129"/>
  <c r="L85" i="129"/>
  <c r="K85" i="129" s="1"/>
  <c r="H85" i="129"/>
  <c r="O85" i="129"/>
  <c r="I85" i="129"/>
  <c r="M85" i="129" s="1"/>
  <c r="T85" i="129"/>
  <c r="R85" i="129" s="1"/>
  <c r="U85" i="129"/>
  <c r="F629" i="129"/>
  <c r="S629" i="129"/>
  <c r="I629" i="129"/>
  <c r="P629" i="129"/>
  <c r="K629" i="129"/>
  <c r="R629" i="129"/>
  <c r="M629" i="129"/>
  <c r="U629" i="129"/>
  <c r="Q629" i="129"/>
  <c r="O629" i="129"/>
  <c r="G629" i="129"/>
  <c r="L629" i="129"/>
  <c r="J629" i="129"/>
  <c r="T629" i="129"/>
  <c r="H629" i="129"/>
  <c r="J157" i="129"/>
  <c r="Q157" i="129"/>
  <c r="I157" i="129"/>
  <c r="F157" i="129"/>
  <c r="S157" i="129" s="1"/>
  <c r="G157" i="129"/>
  <c r="L157" i="129"/>
  <c r="K157" i="129" s="1"/>
  <c r="H157" i="129"/>
  <c r="O157" i="129"/>
  <c r="M157" i="129"/>
  <c r="U157" i="129"/>
  <c r="G593" i="129"/>
  <c r="L593" i="129"/>
  <c r="H593" i="129"/>
  <c r="I593" i="129"/>
  <c r="J593" i="129"/>
  <c r="O593" i="129"/>
  <c r="F593" i="129"/>
  <c r="P593" i="129"/>
  <c r="K593" i="129"/>
  <c r="U593" i="129"/>
  <c r="M593" i="129"/>
  <c r="Q593" i="129"/>
  <c r="S593" i="129"/>
  <c r="R593" i="129"/>
  <c r="T593" i="129"/>
  <c r="J166" i="129"/>
  <c r="I166" i="129"/>
  <c r="Q166" i="129"/>
  <c r="F166" i="129"/>
  <c r="S166" i="129" s="1"/>
  <c r="G166" i="129"/>
  <c r="H166" i="129"/>
  <c r="L166" i="129"/>
  <c r="K166" i="129" s="1"/>
  <c r="M166" i="129"/>
  <c r="O166" i="129"/>
  <c r="U166" i="129"/>
  <c r="G452" i="129"/>
  <c r="R452" i="129"/>
  <c r="T452" i="129"/>
  <c r="Q452" i="129"/>
  <c r="K452" i="129"/>
  <c r="P452" i="129"/>
  <c r="M452" i="129"/>
  <c r="H452" i="129"/>
  <c r="F452" i="129"/>
  <c r="S452" i="129"/>
  <c r="J452" i="129"/>
  <c r="L452" i="129"/>
  <c r="U452" i="129"/>
  <c r="O452" i="129"/>
  <c r="I452" i="129"/>
  <c r="I321" i="129"/>
  <c r="J321" i="129"/>
  <c r="K321" i="129"/>
  <c r="O321" i="129"/>
  <c r="L321" i="129"/>
  <c r="Q321" i="129"/>
  <c r="G321" i="129"/>
  <c r="M321" i="129"/>
  <c r="F321" i="129"/>
  <c r="R321" i="129"/>
  <c r="T321" i="129"/>
  <c r="U321" i="129"/>
  <c r="S321" i="129"/>
  <c r="H321" i="129"/>
  <c r="P321" i="129"/>
  <c r="H475" i="129"/>
  <c r="M475" i="129"/>
  <c r="K475" i="129"/>
  <c r="I475" i="129"/>
  <c r="G475" i="129"/>
  <c r="L475" i="129"/>
  <c r="J475" i="129"/>
  <c r="S475" i="129"/>
  <c r="P475" i="129"/>
  <c r="O475" i="129"/>
  <c r="R475" i="129"/>
  <c r="U475" i="129"/>
  <c r="F475" i="129"/>
  <c r="Q475" i="129"/>
  <c r="T475" i="129"/>
  <c r="L403" i="129"/>
  <c r="O403" i="129"/>
  <c r="P403" i="129"/>
  <c r="G403" i="129"/>
  <c r="R403" i="129"/>
  <c r="S403" i="129"/>
  <c r="T403" i="129"/>
  <c r="H403" i="129"/>
  <c r="I403" i="129"/>
  <c r="U403" i="129"/>
  <c r="M403" i="129"/>
  <c r="K403" i="129"/>
  <c r="J403" i="129"/>
  <c r="F403" i="129"/>
  <c r="Q403" i="129"/>
  <c r="K617" i="129"/>
  <c r="I617" i="129"/>
  <c r="P617" i="129"/>
  <c r="R617" i="129"/>
  <c r="U617" i="129"/>
  <c r="G617" i="129"/>
  <c r="J617" i="129"/>
  <c r="M617" i="129"/>
  <c r="L617" i="129"/>
  <c r="O617" i="129"/>
  <c r="S617" i="129"/>
  <c r="Q617" i="129"/>
  <c r="F617" i="129"/>
  <c r="H617" i="129"/>
  <c r="T617" i="129"/>
  <c r="S492" i="129"/>
  <c r="J492" i="129"/>
  <c r="O492" i="129"/>
  <c r="G492" i="129"/>
  <c r="H492" i="129"/>
  <c r="K492" i="129"/>
  <c r="M492" i="129"/>
  <c r="Q492" i="129"/>
  <c r="R492" i="129"/>
  <c r="T492" i="129"/>
  <c r="P492" i="129"/>
  <c r="L492" i="129"/>
  <c r="U492" i="129"/>
  <c r="I492" i="129"/>
  <c r="F492" i="129"/>
  <c r="J73" i="129"/>
  <c r="Q73" i="129"/>
  <c r="F73" i="129"/>
  <c r="S73" i="129" s="1"/>
  <c r="G73" i="129"/>
  <c r="F74" i="129" s="1"/>
  <c r="S74" i="129" s="1"/>
  <c r="L73" i="129"/>
  <c r="K73" i="129" s="1"/>
  <c r="H73" i="129"/>
  <c r="O73" i="129"/>
  <c r="I73" i="129"/>
  <c r="M73" i="129" s="1"/>
  <c r="AU73" i="129" s="1"/>
  <c r="R73" i="129"/>
  <c r="U73" i="129"/>
  <c r="I685" i="129"/>
  <c r="S685" i="129"/>
  <c r="L685" i="129"/>
  <c r="K685" i="129"/>
  <c r="F685" i="129"/>
  <c r="O685" i="129"/>
  <c r="Q685" i="129"/>
  <c r="H685" i="129"/>
  <c r="R685" i="129"/>
  <c r="J685" i="129"/>
  <c r="G685" i="129"/>
  <c r="T685" i="129"/>
  <c r="U685" i="129"/>
  <c r="M685" i="129"/>
  <c r="P685" i="129"/>
  <c r="H572" i="129"/>
  <c r="S572" i="129"/>
  <c r="P572" i="129"/>
  <c r="J572" i="129"/>
  <c r="T572" i="129"/>
  <c r="U572" i="129"/>
  <c r="L572" i="129"/>
  <c r="M572" i="129"/>
  <c r="Q572" i="129"/>
  <c r="I572" i="129"/>
  <c r="G572" i="129"/>
  <c r="K572" i="129"/>
  <c r="F572" i="129"/>
  <c r="O572" i="129"/>
  <c r="R572" i="129"/>
  <c r="Q189" i="129"/>
  <c r="J189" i="129"/>
  <c r="I189" i="129"/>
  <c r="F189" i="129"/>
  <c r="S189" i="129" s="1"/>
  <c r="G189" i="129"/>
  <c r="L189" i="129"/>
  <c r="K189" i="129" s="1"/>
  <c r="H189" i="129"/>
  <c r="O189" i="129"/>
  <c r="M189" i="129"/>
  <c r="U189" i="129"/>
  <c r="M693" i="129"/>
  <c r="P693" i="129"/>
  <c r="R693" i="129"/>
  <c r="U693" i="129"/>
  <c r="T693" i="129"/>
  <c r="G693" i="129"/>
  <c r="J693" i="129"/>
  <c r="K693" i="129"/>
  <c r="L693" i="129"/>
  <c r="Q693" i="129"/>
  <c r="I693" i="129"/>
  <c r="O693" i="129"/>
  <c r="S693" i="129"/>
  <c r="H693" i="129"/>
  <c r="F693" i="129"/>
  <c r="P598" i="129"/>
  <c r="R598" i="129"/>
  <c r="T598" i="129"/>
  <c r="U598" i="129"/>
  <c r="J598" i="129"/>
  <c r="S598" i="129"/>
  <c r="O598" i="129"/>
  <c r="I598" i="129"/>
  <c r="H598" i="129"/>
  <c r="Q598" i="129"/>
  <c r="L598" i="129"/>
  <c r="M598" i="129"/>
  <c r="G598" i="129"/>
  <c r="F598" i="129"/>
  <c r="K598" i="129"/>
  <c r="P271" i="129"/>
  <c r="R271" i="129"/>
  <c r="T271" i="129"/>
  <c r="U271" i="129"/>
  <c r="S271" i="129"/>
  <c r="L271" i="129"/>
  <c r="M271" i="129"/>
  <c r="G271" i="129"/>
  <c r="K271" i="129"/>
  <c r="H271" i="129"/>
  <c r="F271" i="129"/>
  <c r="I271" i="129"/>
  <c r="J271" i="129"/>
  <c r="O271" i="129"/>
  <c r="Q271" i="129"/>
  <c r="K365" i="129"/>
  <c r="J365" i="129"/>
  <c r="L365" i="129"/>
  <c r="F365" i="129"/>
  <c r="I365" i="129"/>
  <c r="G365" i="129"/>
  <c r="S365" i="129"/>
  <c r="H365" i="129"/>
  <c r="R365" i="129"/>
  <c r="O365" i="129"/>
  <c r="M365" i="129"/>
  <c r="Q365" i="129"/>
  <c r="T365" i="129"/>
  <c r="P365" i="129"/>
  <c r="U365" i="129"/>
  <c r="H543" i="129"/>
  <c r="I543" i="129"/>
  <c r="F543" i="129"/>
  <c r="R543" i="129"/>
  <c r="L543" i="129"/>
  <c r="U543" i="129"/>
  <c r="G543" i="129"/>
  <c r="Q543" i="129"/>
  <c r="J543" i="129"/>
  <c r="T543" i="129"/>
  <c r="S543" i="129"/>
  <c r="O543" i="129"/>
  <c r="K543" i="129"/>
  <c r="M543" i="129"/>
  <c r="P543" i="129"/>
  <c r="J140" i="129"/>
  <c r="Q140" i="129"/>
  <c r="I140" i="129"/>
  <c r="G140" i="129"/>
  <c r="H140" i="129"/>
  <c r="L140" i="129"/>
  <c r="K140" i="129" s="1"/>
  <c r="M140" i="129"/>
  <c r="O140" i="129"/>
  <c r="P140" i="129"/>
  <c r="T140" i="129"/>
  <c r="R140" i="129"/>
  <c r="U140" i="129"/>
  <c r="K281" i="129"/>
  <c r="G281" i="129"/>
  <c r="L281" i="129"/>
  <c r="J281" i="129"/>
  <c r="M281" i="129"/>
  <c r="I281" i="129"/>
  <c r="F281" i="129"/>
  <c r="Q281" i="129"/>
  <c r="O281" i="129"/>
  <c r="S281" i="129"/>
  <c r="H281" i="129"/>
  <c r="R281" i="129"/>
  <c r="U281" i="129"/>
  <c r="P281" i="129"/>
  <c r="T281" i="129"/>
  <c r="J356" i="129"/>
  <c r="I356" i="129"/>
  <c r="H356" i="129"/>
  <c r="S356" i="129"/>
  <c r="K356" i="129"/>
  <c r="M356" i="129"/>
  <c r="G356" i="129"/>
  <c r="P356" i="129"/>
  <c r="L356" i="129"/>
  <c r="U356" i="129"/>
  <c r="R356" i="129"/>
  <c r="T356" i="129"/>
  <c r="Q356" i="129"/>
  <c r="O356" i="129"/>
  <c r="F356" i="129"/>
  <c r="Q225" i="129"/>
  <c r="J225" i="129"/>
  <c r="I225" i="129"/>
  <c r="F225" i="129"/>
  <c r="S225" i="129" s="1"/>
  <c r="G225" i="129"/>
  <c r="L225" i="129"/>
  <c r="K225" i="129" s="1"/>
  <c r="H225" i="129"/>
  <c r="M225" i="129"/>
  <c r="O225" i="129"/>
  <c r="U225" i="129"/>
  <c r="H290" i="129"/>
  <c r="L290" i="129"/>
  <c r="O290" i="129"/>
  <c r="J290" i="129"/>
  <c r="I290" i="129"/>
  <c r="S290" i="129"/>
  <c r="F290" i="129"/>
  <c r="G290" i="129"/>
  <c r="P290" i="129"/>
  <c r="T290" i="129"/>
  <c r="U290" i="129"/>
  <c r="M290" i="129"/>
  <c r="Q290" i="129"/>
  <c r="K290" i="129"/>
  <c r="R290" i="129"/>
  <c r="J53" i="129"/>
  <c r="Q53" i="129"/>
  <c r="F53" i="129"/>
  <c r="S53" i="129" s="1"/>
  <c r="G53" i="129"/>
  <c r="L53" i="129" s="1"/>
  <c r="K53" i="129" s="1"/>
  <c r="H53" i="129"/>
  <c r="O53" i="129"/>
  <c r="I53" i="129"/>
  <c r="M53" i="129" s="1"/>
  <c r="R53" i="129"/>
  <c r="U53" i="129"/>
  <c r="P307" i="129"/>
  <c r="T307" i="129"/>
  <c r="F307" i="129"/>
  <c r="J307" i="129"/>
  <c r="I307" i="129"/>
  <c r="L307" i="129"/>
  <c r="Q307" i="129"/>
  <c r="H307" i="129"/>
  <c r="S307" i="129"/>
  <c r="G307" i="129"/>
  <c r="R307" i="129"/>
  <c r="M307" i="129"/>
  <c r="U307" i="129"/>
  <c r="O307" i="129"/>
  <c r="K307" i="129"/>
  <c r="J64" i="129"/>
  <c r="Q64" i="129"/>
  <c r="F64" i="129"/>
  <c r="S64" i="129" s="1"/>
  <c r="G64" i="129"/>
  <c r="F65" i="129" s="1"/>
  <c r="S65" i="129" s="1"/>
  <c r="H64" i="129"/>
  <c r="O64" i="129" s="1"/>
  <c r="L64" i="129"/>
  <c r="K64" i="129" s="1"/>
  <c r="I64" i="129"/>
  <c r="M64" i="129" s="1"/>
  <c r="T64" i="129"/>
  <c r="R64" i="129" s="1"/>
  <c r="U64" i="129"/>
  <c r="I273" i="129"/>
  <c r="G273" i="129"/>
  <c r="L273" i="129"/>
  <c r="Q273" i="129"/>
  <c r="O273" i="129"/>
  <c r="J273" i="129"/>
  <c r="K273" i="129"/>
  <c r="S273" i="129"/>
  <c r="H273" i="129"/>
  <c r="M273" i="129"/>
  <c r="P273" i="129"/>
  <c r="R273" i="129"/>
  <c r="T273" i="129"/>
  <c r="U273" i="129"/>
  <c r="F273" i="129"/>
  <c r="I540" i="129"/>
  <c r="R540" i="129"/>
  <c r="P540" i="129"/>
  <c r="O540" i="129"/>
  <c r="T540" i="129"/>
  <c r="U540" i="129"/>
  <c r="G540" i="129"/>
  <c r="H540" i="129"/>
  <c r="J540" i="129"/>
  <c r="Q540" i="129"/>
  <c r="S540" i="129"/>
  <c r="K540" i="129"/>
  <c r="M540" i="129"/>
  <c r="F540" i="129"/>
  <c r="L540" i="129"/>
  <c r="J57" i="129"/>
  <c r="Q57" i="129"/>
  <c r="G57" i="129"/>
  <c r="L57" i="129" s="1"/>
  <c r="K57" i="129" s="1"/>
  <c r="H57" i="129"/>
  <c r="O57" i="129" s="1"/>
  <c r="I57" i="129"/>
  <c r="M57" i="129" s="1"/>
  <c r="U57" i="129"/>
  <c r="J9" i="129"/>
  <c r="G9" i="129"/>
  <c r="L9" i="129" s="1"/>
  <c r="K9" i="129" s="1"/>
  <c r="H9" i="129"/>
  <c r="O9" i="129" s="1"/>
  <c r="Q9" i="129"/>
  <c r="I9" i="129"/>
  <c r="M9" i="129" s="1"/>
  <c r="U9" i="129"/>
  <c r="P10" i="129" s="1"/>
  <c r="T10" i="129" s="1"/>
  <c r="R10" i="129" s="1"/>
  <c r="Q325" i="129"/>
  <c r="O325" i="129"/>
  <c r="J325" i="129"/>
  <c r="G325" i="129"/>
  <c r="M325" i="129"/>
  <c r="H325" i="129"/>
  <c r="L325" i="129"/>
  <c r="T325" i="129"/>
  <c r="F325" i="129"/>
  <c r="U325" i="129"/>
  <c r="R325" i="129"/>
  <c r="K325" i="129"/>
  <c r="S325" i="129"/>
  <c r="P325" i="129"/>
  <c r="I325" i="129"/>
  <c r="J66" i="129"/>
  <c r="Q66" i="129"/>
  <c r="F66" i="129"/>
  <c r="S66" i="129" s="1"/>
  <c r="G66" i="129"/>
  <c r="H66" i="129"/>
  <c r="L66" i="129"/>
  <c r="K66" i="129" s="1"/>
  <c r="O66" i="129"/>
  <c r="I66" i="129"/>
  <c r="M66" i="129" s="1"/>
  <c r="AS66" i="129" s="1"/>
  <c r="U66" i="129"/>
  <c r="R66" i="129"/>
  <c r="J104" i="129"/>
  <c r="Q104" i="129"/>
  <c r="F104" i="129"/>
  <c r="S104" i="129" s="1"/>
  <c r="G104" i="129"/>
  <c r="L104" i="129"/>
  <c r="K104" i="129" s="1"/>
  <c r="H104" i="129"/>
  <c r="O104" i="129"/>
  <c r="I104" i="129"/>
  <c r="M104" i="129" s="1"/>
  <c r="T104" i="129"/>
  <c r="R104" i="129" s="1"/>
  <c r="U104" i="129"/>
  <c r="O690" i="129"/>
  <c r="S690" i="129"/>
  <c r="L690" i="129"/>
  <c r="H690" i="129"/>
  <c r="F690" i="129"/>
  <c r="I690" i="129"/>
  <c r="G690" i="129"/>
  <c r="J690" i="129"/>
  <c r="K690" i="129"/>
  <c r="T690" i="129"/>
  <c r="R690" i="129"/>
  <c r="U690" i="129"/>
  <c r="Q690" i="129"/>
  <c r="M690" i="129"/>
  <c r="P690" i="129"/>
  <c r="J120" i="129"/>
  <c r="Q120" i="129"/>
  <c r="F120" i="129"/>
  <c r="S120" i="129" s="1"/>
  <c r="G120" i="129"/>
  <c r="L120" i="129"/>
  <c r="K120" i="129" s="1"/>
  <c r="H120" i="129"/>
  <c r="O120" i="129"/>
  <c r="I120" i="129"/>
  <c r="M120" i="129" s="1"/>
  <c r="T120" i="129"/>
  <c r="R120" i="129"/>
  <c r="U120" i="129"/>
  <c r="R439" i="129"/>
  <c r="T439" i="129"/>
  <c r="U439" i="129"/>
  <c r="J439" i="129"/>
  <c r="F439" i="129"/>
  <c r="G439" i="129"/>
  <c r="I439" i="129"/>
  <c r="L439" i="129"/>
  <c r="O439" i="129"/>
  <c r="K439" i="129"/>
  <c r="P439" i="129"/>
  <c r="Q439" i="129"/>
  <c r="S439" i="129"/>
  <c r="M439" i="129"/>
  <c r="H439" i="129"/>
  <c r="J204" i="129"/>
  <c r="Q204" i="129"/>
  <c r="I204" i="129"/>
  <c r="F204" i="129"/>
  <c r="S204" i="129" s="1"/>
  <c r="G204" i="129"/>
  <c r="H204" i="129"/>
  <c r="L204" i="129"/>
  <c r="K204" i="129" s="1"/>
  <c r="M204" i="129"/>
  <c r="O204" i="129"/>
  <c r="U204" i="129"/>
  <c r="P436" i="129"/>
  <c r="T436" i="129"/>
  <c r="U436" i="129"/>
  <c r="O436" i="129"/>
  <c r="S436" i="129"/>
  <c r="R436" i="129"/>
  <c r="F436" i="129"/>
  <c r="J436" i="129"/>
  <c r="H436" i="129"/>
  <c r="K436" i="129"/>
  <c r="M436" i="129"/>
  <c r="L436" i="129"/>
  <c r="G436" i="129"/>
  <c r="Q436" i="129"/>
  <c r="I436" i="129"/>
  <c r="R665" i="129"/>
  <c r="T665" i="129"/>
  <c r="U665" i="129"/>
  <c r="L665" i="129"/>
  <c r="J665" i="129"/>
  <c r="O665" i="129"/>
  <c r="Q665" i="129"/>
  <c r="F665" i="129"/>
  <c r="S665" i="129"/>
  <c r="M665" i="129"/>
  <c r="P665" i="129"/>
  <c r="G665" i="129"/>
  <c r="K665" i="129"/>
  <c r="I665" i="129"/>
  <c r="H665" i="129"/>
  <c r="H400" i="129"/>
  <c r="P400" i="129"/>
  <c r="U400" i="129"/>
  <c r="R400" i="129"/>
  <c r="G400" i="129"/>
  <c r="T400" i="129"/>
  <c r="F400" i="129"/>
  <c r="Q400" i="129"/>
  <c r="S400" i="129"/>
  <c r="M400" i="129"/>
  <c r="O400" i="129"/>
  <c r="J400" i="129"/>
  <c r="I400" i="129"/>
  <c r="L400" i="129"/>
  <c r="K400" i="129"/>
  <c r="M645" i="139"/>
  <c r="T645" i="139"/>
  <c r="Q645" i="139"/>
  <c r="O645" i="139"/>
  <c r="K645" i="139"/>
  <c r="J645" i="139"/>
  <c r="U645" i="139"/>
  <c r="I645" i="139"/>
  <c r="G645" i="139"/>
  <c r="F645" i="139"/>
  <c r="R645" i="139"/>
  <c r="L645" i="139"/>
  <c r="S645" i="139"/>
  <c r="H645" i="139"/>
  <c r="P645" i="139"/>
  <c r="P559" i="139"/>
  <c r="I559" i="139"/>
  <c r="L559" i="139"/>
  <c r="G559" i="139"/>
  <c r="F559" i="139"/>
  <c r="K559" i="139"/>
  <c r="T559" i="139"/>
  <c r="U559" i="139"/>
  <c r="J559" i="139"/>
  <c r="O559" i="139"/>
  <c r="H559" i="139"/>
  <c r="Q559" i="139"/>
  <c r="M559" i="139"/>
  <c r="S559" i="139"/>
  <c r="R559" i="139"/>
  <c r="J87" i="139"/>
  <c r="Q87" i="139"/>
  <c r="G87" i="139"/>
  <c r="I87" i="139"/>
  <c r="U334" i="139"/>
  <c r="K334" i="139"/>
  <c r="M334" i="139"/>
  <c r="F334" i="139"/>
  <c r="R334" i="139"/>
  <c r="Q334" i="139"/>
  <c r="I334" i="139"/>
  <c r="P334" i="139"/>
  <c r="O334" i="139"/>
  <c r="J334" i="139"/>
  <c r="S334" i="139"/>
  <c r="G334" i="139"/>
  <c r="L334" i="139"/>
  <c r="H334" i="139"/>
  <c r="T334" i="139"/>
  <c r="J75" i="139"/>
  <c r="Q75" i="139"/>
  <c r="G75" i="139"/>
  <c r="F76" i="139" s="1"/>
  <c r="I75" i="139"/>
  <c r="S380" i="139"/>
  <c r="U380" i="139"/>
  <c r="Q380" i="139"/>
  <c r="T380" i="139"/>
  <c r="G380" i="139"/>
  <c r="J380" i="139"/>
  <c r="R380" i="139"/>
  <c r="M380" i="139"/>
  <c r="L380" i="139"/>
  <c r="H380" i="139"/>
  <c r="F380" i="139"/>
  <c r="P380" i="139"/>
  <c r="O380" i="139"/>
  <c r="K380" i="139"/>
  <c r="I380" i="139"/>
  <c r="U374" i="139"/>
  <c r="R374" i="139"/>
  <c r="H374" i="139"/>
  <c r="Q374" i="139"/>
  <c r="K374" i="139"/>
  <c r="M374" i="139"/>
  <c r="S374" i="139"/>
  <c r="I374" i="139"/>
  <c r="L374" i="139"/>
  <c r="G374" i="139"/>
  <c r="J374" i="139"/>
  <c r="O374" i="139"/>
  <c r="F374" i="139"/>
  <c r="T374" i="139"/>
  <c r="P374" i="139"/>
  <c r="Q144" i="139"/>
  <c r="I144" i="139"/>
  <c r="J144" i="139"/>
  <c r="F144" i="139"/>
  <c r="S144" i="139" s="1"/>
  <c r="G144" i="139"/>
  <c r="H144" i="139"/>
  <c r="L144" i="139"/>
  <c r="K144" i="139" s="1"/>
  <c r="O144" i="139"/>
  <c r="M144" i="139"/>
  <c r="U144" i="139"/>
  <c r="L684" i="139"/>
  <c r="I684" i="139"/>
  <c r="M684" i="139"/>
  <c r="H684" i="139"/>
  <c r="P684" i="139"/>
  <c r="U684" i="139"/>
  <c r="F684" i="139"/>
  <c r="S684" i="139"/>
  <c r="O684" i="139"/>
  <c r="G684" i="139"/>
  <c r="R684" i="139"/>
  <c r="Q684" i="139"/>
  <c r="K684" i="139"/>
  <c r="T684" i="139"/>
  <c r="J684" i="139"/>
  <c r="I160" i="139"/>
  <c r="Q160" i="139"/>
  <c r="J160" i="139"/>
  <c r="F160" i="139"/>
  <c r="S160" i="139" s="1"/>
  <c r="G160" i="139"/>
  <c r="L160" i="139"/>
  <c r="K160" i="139" s="1"/>
  <c r="H160" i="139"/>
  <c r="M160" i="139"/>
  <c r="O160" i="139"/>
  <c r="U160" i="139"/>
  <c r="J79" i="139"/>
  <c r="Q79" i="139"/>
  <c r="G79" i="139"/>
  <c r="I79" i="139"/>
  <c r="J130" i="139"/>
  <c r="Q130" i="139"/>
  <c r="I130" i="139"/>
  <c r="F130" i="139"/>
  <c r="S130" i="139" s="1"/>
  <c r="G130" i="139"/>
  <c r="L130" i="139"/>
  <c r="K130" i="139" s="1"/>
  <c r="H130" i="139"/>
  <c r="O130" i="139"/>
  <c r="M130" i="139"/>
  <c r="R130" i="139"/>
  <c r="U130" i="139"/>
  <c r="J43" i="139"/>
  <c r="Q43" i="139"/>
  <c r="F43" i="139"/>
  <c r="S43" i="139" s="1"/>
  <c r="G43" i="139"/>
  <c r="I43" i="139"/>
  <c r="I170" i="139"/>
  <c r="Q170" i="139"/>
  <c r="J170" i="139"/>
  <c r="F170" i="139"/>
  <c r="S170" i="139" s="1"/>
  <c r="G170" i="139"/>
  <c r="L170" i="139"/>
  <c r="K170" i="139" s="1"/>
  <c r="H170" i="139"/>
  <c r="O170" i="139"/>
  <c r="M170" i="139"/>
  <c r="AU170" i="139" s="1"/>
  <c r="R170" i="139"/>
  <c r="U170" i="139"/>
  <c r="Q618" i="139"/>
  <c r="T618" i="139"/>
  <c r="R618" i="139"/>
  <c r="H618" i="139"/>
  <c r="G618" i="139"/>
  <c r="K618" i="139"/>
  <c r="L618" i="139"/>
  <c r="F618" i="139"/>
  <c r="J618" i="139"/>
  <c r="M618" i="139"/>
  <c r="U618" i="139"/>
  <c r="I618" i="139"/>
  <c r="O618" i="139"/>
  <c r="P618" i="139"/>
  <c r="S618" i="139"/>
  <c r="Q290" i="139"/>
  <c r="O290" i="139"/>
  <c r="M290" i="139"/>
  <c r="I290" i="139"/>
  <c r="K290" i="139"/>
  <c r="R290" i="139"/>
  <c r="F290" i="139"/>
  <c r="J290" i="139"/>
  <c r="H290" i="139"/>
  <c r="G290" i="139"/>
  <c r="U290" i="139"/>
  <c r="S290" i="139"/>
  <c r="L290" i="139"/>
  <c r="T290" i="139"/>
  <c r="P290" i="139"/>
  <c r="J103" i="139"/>
  <c r="Q103" i="139"/>
  <c r="G103" i="139"/>
  <c r="F104" i="139" s="1"/>
  <c r="S104" i="139" s="1"/>
  <c r="I103" i="139"/>
  <c r="S312" i="139"/>
  <c r="T312" i="139"/>
  <c r="O312" i="139"/>
  <c r="F312" i="139"/>
  <c r="J312" i="139"/>
  <c r="I312" i="139"/>
  <c r="G312" i="139"/>
  <c r="U312" i="139"/>
  <c r="M312" i="139"/>
  <c r="R312" i="139"/>
  <c r="P312" i="139"/>
  <c r="L312" i="139"/>
  <c r="H312" i="139"/>
  <c r="K312" i="139"/>
  <c r="Q312" i="139"/>
  <c r="J95" i="139"/>
  <c r="Q95" i="139"/>
  <c r="F95" i="139"/>
  <c r="S95" i="139" s="1"/>
  <c r="G95" i="139"/>
  <c r="I95" i="139"/>
  <c r="P469" i="139"/>
  <c r="K469" i="139"/>
  <c r="R469" i="139"/>
  <c r="H469" i="139"/>
  <c r="M469" i="139"/>
  <c r="F469" i="139"/>
  <c r="S469" i="139"/>
  <c r="O469" i="139"/>
  <c r="J469" i="139"/>
  <c r="L469" i="139"/>
  <c r="G469" i="139"/>
  <c r="I469" i="139"/>
  <c r="T469" i="139"/>
  <c r="Q469" i="139"/>
  <c r="U469" i="139"/>
  <c r="R294" i="139"/>
  <c r="K294" i="139"/>
  <c r="L294" i="139"/>
  <c r="S294" i="139"/>
  <c r="F294" i="139"/>
  <c r="O294" i="139"/>
  <c r="I294" i="139"/>
  <c r="J294" i="139"/>
  <c r="P294" i="139"/>
  <c r="U294" i="139"/>
  <c r="H294" i="139"/>
  <c r="M294" i="139"/>
  <c r="G294" i="139"/>
  <c r="Q294" i="139"/>
  <c r="T294" i="139"/>
  <c r="J465" i="139"/>
  <c r="U465" i="139"/>
  <c r="P465" i="139"/>
  <c r="F465" i="139"/>
  <c r="H465" i="139"/>
  <c r="M465" i="139"/>
  <c r="R465" i="139"/>
  <c r="I465" i="139"/>
  <c r="O465" i="139"/>
  <c r="T465" i="139"/>
  <c r="Q465" i="139"/>
  <c r="K465" i="139"/>
  <c r="G465" i="139"/>
  <c r="L465" i="139"/>
  <c r="S465" i="139"/>
  <c r="L513" i="139"/>
  <c r="I513" i="139"/>
  <c r="Q513" i="139"/>
  <c r="K513" i="139"/>
  <c r="M513" i="139"/>
  <c r="O513" i="139"/>
  <c r="F513" i="139"/>
  <c r="P513" i="139"/>
  <c r="J513" i="139"/>
  <c r="T513" i="139"/>
  <c r="U513" i="139"/>
  <c r="G513" i="139"/>
  <c r="R513" i="139"/>
  <c r="S513" i="139"/>
  <c r="H513" i="139"/>
  <c r="J368" i="139"/>
  <c r="L368" i="139"/>
  <c r="R368" i="139"/>
  <c r="T368" i="139"/>
  <c r="K368" i="139"/>
  <c r="P368" i="139"/>
  <c r="I368" i="139"/>
  <c r="F368" i="139"/>
  <c r="H368" i="139"/>
  <c r="S368" i="139"/>
  <c r="Q368" i="139"/>
  <c r="M368" i="139"/>
  <c r="O368" i="139"/>
  <c r="G368" i="139"/>
  <c r="U368" i="139"/>
  <c r="F542" i="139"/>
  <c r="I542" i="139"/>
  <c r="G542" i="139"/>
  <c r="L542" i="139"/>
  <c r="T542" i="139"/>
  <c r="S542" i="139"/>
  <c r="U542" i="139"/>
  <c r="P542" i="139"/>
  <c r="M542" i="139"/>
  <c r="Q542" i="139"/>
  <c r="K542" i="139"/>
  <c r="J542" i="139"/>
  <c r="R542" i="139"/>
  <c r="H542" i="139"/>
  <c r="O542" i="139"/>
  <c r="Q437" i="139"/>
  <c r="O437" i="139"/>
  <c r="J437" i="139"/>
  <c r="I437" i="139"/>
  <c r="K437" i="139"/>
  <c r="M437" i="139"/>
  <c r="L437" i="139"/>
  <c r="G437" i="139"/>
  <c r="P437" i="139"/>
  <c r="H437" i="139"/>
  <c r="T437" i="139"/>
  <c r="U437" i="139"/>
  <c r="F437" i="139"/>
  <c r="S437" i="139"/>
  <c r="R437" i="139"/>
  <c r="T408" i="139"/>
  <c r="J408" i="139"/>
  <c r="I408" i="139"/>
  <c r="F408" i="139"/>
  <c r="U408" i="139"/>
  <c r="R408" i="139"/>
  <c r="L408" i="139"/>
  <c r="S408" i="139"/>
  <c r="H408" i="139"/>
  <c r="M408" i="139"/>
  <c r="P408" i="139"/>
  <c r="K408" i="139"/>
  <c r="Q408" i="139"/>
  <c r="G408" i="139"/>
  <c r="O408" i="139"/>
  <c r="P625" i="139"/>
  <c r="F625" i="139"/>
  <c r="T625" i="139"/>
  <c r="U625" i="139"/>
  <c r="H625" i="139"/>
  <c r="K625" i="139"/>
  <c r="R625" i="139"/>
  <c r="I625" i="139"/>
  <c r="Q625" i="139"/>
  <c r="J625" i="139"/>
  <c r="L625" i="139"/>
  <c r="S625" i="139"/>
  <c r="O625" i="139"/>
  <c r="M625" i="139"/>
  <c r="G625" i="139"/>
  <c r="T372" i="139"/>
  <c r="U372" i="139"/>
  <c r="I372" i="139"/>
  <c r="G372" i="139"/>
  <c r="M372" i="139"/>
  <c r="L372" i="139"/>
  <c r="K372" i="139"/>
  <c r="P372" i="139"/>
  <c r="S372" i="139"/>
  <c r="H372" i="139"/>
  <c r="R372" i="139"/>
  <c r="J372" i="139"/>
  <c r="O372" i="139"/>
  <c r="F372" i="139"/>
  <c r="Q372" i="139"/>
  <c r="T646" i="139"/>
  <c r="O646" i="139"/>
  <c r="P646" i="139"/>
  <c r="R646" i="139"/>
  <c r="H646" i="139"/>
  <c r="I646" i="139"/>
  <c r="M646" i="139"/>
  <c r="L646" i="139"/>
  <c r="F646" i="139"/>
  <c r="U646" i="139"/>
  <c r="J646" i="139"/>
  <c r="G646" i="139"/>
  <c r="K646" i="139"/>
  <c r="S646" i="139"/>
  <c r="Q646" i="139"/>
  <c r="K610" i="139"/>
  <c r="U610" i="139"/>
  <c r="R610" i="139"/>
  <c r="M610" i="139"/>
  <c r="S610" i="139"/>
  <c r="F610" i="139"/>
  <c r="Q610" i="139"/>
  <c r="G610" i="139"/>
  <c r="J610" i="139"/>
  <c r="O610" i="139"/>
  <c r="I610" i="139"/>
  <c r="L610" i="139"/>
  <c r="T610" i="139"/>
  <c r="P610" i="139"/>
  <c r="H610" i="139"/>
  <c r="T325" i="139"/>
  <c r="P325" i="139"/>
  <c r="O325" i="139"/>
  <c r="J325" i="139"/>
  <c r="K325" i="139"/>
  <c r="G325" i="139"/>
  <c r="Q325" i="139"/>
  <c r="L325" i="139"/>
  <c r="U325" i="139"/>
  <c r="F325" i="139"/>
  <c r="H325" i="139"/>
  <c r="S325" i="139"/>
  <c r="M325" i="139"/>
  <c r="R325" i="139"/>
  <c r="I325" i="139"/>
  <c r="J111" i="139"/>
  <c r="Q111" i="139"/>
  <c r="F111" i="139"/>
  <c r="S111" i="139" s="1"/>
  <c r="G111" i="139"/>
  <c r="L111" i="139"/>
  <c r="K111" i="139" s="1"/>
  <c r="H111" i="139"/>
  <c r="O111" i="139"/>
  <c r="I111" i="139"/>
  <c r="M111" i="139" s="1"/>
  <c r="T111" i="139"/>
  <c r="U111" i="139"/>
  <c r="R111" i="139"/>
  <c r="L273" i="139"/>
  <c r="G273" i="139"/>
  <c r="U273" i="139"/>
  <c r="Q273" i="139"/>
  <c r="H273" i="139"/>
  <c r="S273" i="139"/>
  <c r="I273" i="139"/>
  <c r="M273" i="139"/>
  <c r="F273" i="139"/>
  <c r="O273" i="139"/>
  <c r="P273" i="139"/>
  <c r="T273" i="139"/>
  <c r="R273" i="139"/>
  <c r="J273" i="139"/>
  <c r="K273" i="139"/>
  <c r="Q244" i="139"/>
  <c r="I244" i="139"/>
  <c r="J244" i="139"/>
  <c r="F244" i="139"/>
  <c r="S244" i="139" s="1"/>
  <c r="G244" i="139"/>
  <c r="H244" i="139"/>
  <c r="L244" i="139"/>
  <c r="K244" i="139" s="1"/>
  <c r="O244" i="139"/>
  <c r="M244" i="139"/>
  <c r="U244" i="139"/>
  <c r="U305" i="139"/>
  <c r="R305" i="139"/>
  <c r="M305" i="139"/>
  <c r="K305" i="139"/>
  <c r="L305" i="139"/>
  <c r="J305" i="139"/>
  <c r="G305" i="139"/>
  <c r="H305" i="139"/>
  <c r="S305" i="139"/>
  <c r="I305" i="139"/>
  <c r="F305" i="139"/>
  <c r="Q305" i="139"/>
  <c r="O305" i="139"/>
  <c r="P305" i="139"/>
  <c r="T305" i="139"/>
  <c r="J36" i="139"/>
  <c r="Q36" i="139"/>
  <c r="G36" i="139"/>
  <c r="F37" i="139" s="1"/>
  <c r="I36" i="139"/>
  <c r="J33" i="139"/>
  <c r="Q33" i="139"/>
  <c r="G33" i="139"/>
  <c r="F34" i="139" s="1"/>
  <c r="I33" i="139"/>
  <c r="R699" i="139"/>
  <c r="M699" i="139"/>
  <c r="T699" i="139"/>
  <c r="J699" i="139"/>
  <c r="U699" i="139"/>
  <c r="I699" i="139"/>
  <c r="Q699" i="139"/>
  <c r="O699" i="139"/>
  <c r="P699" i="139"/>
  <c r="S699" i="139"/>
  <c r="L699" i="139"/>
  <c r="H699" i="139"/>
  <c r="F699" i="139"/>
  <c r="K699" i="139"/>
  <c r="G699" i="139"/>
  <c r="K536" i="139"/>
  <c r="P536" i="139"/>
  <c r="F536" i="139"/>
  <c r="G536" i="139"/>
  <c r="I536" i="139"/>
  <c r="U536" i="139"/>
  <c r="M536" i="139"/>
  <c r="R536" i="139"/>
  <c r="J536" i="139"/>
  <c r="H536" i="139"/>
  <c r="T536" i="139"/>
  <c r="S536" i="139"/>
  <c r="L536" i="139"/>
  <c r="O536" i="139"/>
  <c r="Q536" i="139"/>
  <c r="J37" i="139"/>
  <c r="Q37" i="139"/>
  <c r="G37" i="139"/>
  <c r="F38" i="139" s="1"/>
  <c r="I37" i="139"/>
  <c r="L446" i="139"/>
  <c r="K446" i="139"/>
  <c r="T446" i="139"/>
  <c r="R446" i="139"/>
  <c r="J446" i="139"/>
  <c r="M446" i="139"/>
  <c r="U446" i="139"/>
  <c r="F446" i="139"/>
  <c r="O446" i="139"/>
  <c r="P446" i="139"/>
  <c r="S446" i="139"/>
  <c r="G446" i="139"/>
  <c r="I446" i="139"/>
  <c r="Q446" i="139"/>
  <c r="H446" i="139"/>
  <c r="J89" i="139"/>
  <c r="Q89" i="139"/>
  <c r="G89" i="139"/>
  <c r="F90" i="139" s="1"/>
  <c r="S90" i="139" s="1"/>
  <c r="I89" i="139"/>
  <c r="G553" i="139"/>
  <c r="P553" i="139"/>
  <c r="F553" i="139"/>
  <c r="L553" i="139"/>
  <c r="I553" i="139"/>
  <c r="R553" i="139"/>
  <c r="T553" i="139"/>
  <c r="U553" i="139"/>
  <c r="O553" i="139"/>
  <c r="J553" i="139"/>
  <c r="K553" i="139"/>
  <c r="Q553" i="139"/>
  <c r="H553" i="139"/>
  <c r="S553" i="139"/>
  <c r="M553" i="139"/>
  <c r="G658" i="139"/>
  <c r="R658" i="139"/>
  <c r="I658" i="139"/>
  <c r="F658" i="139"/>
  <c r="H658" i="139"/>
  <c r="L658" i="139"/>
  <c r="T658" i="139"/>
  <c r="Q658" i="139"/>
  <c r="O658" i="139"/>
  <c r="J658" i="139"/>
  <c r="M658" i="139"/>
  <c r="K658" i="139"/>
  <c r="S658" i="139"/>
  <c r="U658" i="139"/>
  <c r="P658" i="139"/>
  <c r="J599" i="139"/>
  <c r="H599" i="139"/>
  <c r="I599" i="139"/>
  <c r="T599" i="139"/>
  <c r="G599" i="139"/>
  <c r="U599" i="139"/>
  <c r="R599" i="139"/>
  <c r="K599" i="139"/>
  <c r="M599" i="139"/>
  <c r="F599" i="139"/>
  <c r="L599" i="139"/>
  <c r="O599" i="139"/>
  <c r="S599" i="139"/>
  <c r="P599" i="139"/>
  <c r="Q599" i="139"/>
  <c r="J239" i="139"/>
  <c r="Q239" i="139"/>
  <c r="I239" i="139"/>
  <c r="F239" i="139"/>
  <c r="S239" i="139" s="1"/>
  <c r="G239" i="139"/>
  <c r="H239" i="139"/>
  <c r="L239" i="139"/>
  <c r="K239" i="139" s="1"/>
  <c r="M239" i="139"/>
  <c r="AU239" i="139" s="1"/>
  <c r="O239" i="139"/>
  <c r="R239" i="139"/>
  <c r="U239" i="139"/>
  <c r="J60" i="139"/>
  <c r="Q60" i="139"/>
  <c r="G60" i="139"/>
  <c r="I60" i="139"/>
  <c r="J88" i="139"/>
  <c r="Q88" i="139"/>
  <c r="F88" i="139"/>
  <c r="S88" i="139" s="1"/>
  <c r="G88" i="139"/>
  <c r="I88" i="139"/>
  <c r="J678" i="139"/>
  <c r="P678" i="139"/>
  <c r="Q678" i="139"/>
  <c r="U678" i="139"/>
  <c r="H678" i="139"/>
  <c r="S678" i="139"/>
  <c r="T678" i="139"/>
  <c r="F678" i="139"/>
  <c r="O678" i="139"/>
  <c r="I678" i="139"/>
  <c r="M678" i="139"/>
  <c r="K678" i="139"/>
  <c r="G678" i="139"/>
  <c r="L678" i="139"/>
  <c r="R678" i="139"/>
  <c r="J232" i="139"/>
  <c r="Q232" i="139"/>
  <c r="I232" i="139"/>
  <c r="F232" i="139"/>
  <c r="S232" i="139" s="1"/>
  <c r="G232" i="139"/>
  <c r="L232" i="139"/>
  <c r="K232" i="139" s="1"/>
  <c r="H232" i="139"/>
  <c r="M232" i="139"/>
  <c r="O232" i="139"/>
  <c r="U232" i="139"/>
  <c r="Q159" i="139"/>
  <c r="I159" i="139"/>
  <c r="J159" i="139"/>
  <c r="F159" i="139"/>
  <c r="S159" i="139" s="1"/>
  <c r="G159" i="139"/>
  <c r="H159" i="139"/>
  <c r="L159" i="139"/>
  <c r="K159" i="139" s="1"/>
  <c r="M159" i="139"/>
  <c r="O159" i="139"/>
  <c r="U159" i="139"/>
  <c r="I695" i="139"/>
  <c r="H695" i="139"/>
  <c r="P695" i="139"/>
  <c r="G695" i="139"/>
  <c r="U695" i="139"/>
  <c r="S695" i="139"/>
  <c r="O695" i="139"/>
  <c r="M695" i="139"/>
  <c r="Q695" i="139"/>
  <c r="T695" i="139"/>
  <c r="L695" i="139"/>
  <c r="R695" i="139"/>
  <c r="F695" i="139"/>
  <c r="J695" i="139"/>
  <c r="K695" i="139"/>
  <c r="U664" i="139"/>
  <c r="S664" i="139"/>
  <c r="T664" i="139"/>
  <c r="K664" i="139"/>
  <c r="Q664" i="139"/>
  <c r="M664" i="139"/>
  <c r="R664" i="139"/>
  <c r="G664" i="139"/>
  <c r="I664" i="139"/>
  <c r="L664" i="139"/>
  <c r="F664" i="139"/>
  <c r="H664" i="139"/>
  <c r="J664" i="139"/>
  <c r="O664" i="139"/>
  <c r="P664" i="139"/>
  <c r="G261" i="139"/>
  <c r="K261" i="139"/>
  <c r="I261" i="139"/>
  <c r="T261" i="139"/>
  <c r="H261" i="139"/>
  <c r="J261" i="139"/>
  <c r="P261" i="139"/>
  <c r="Q261" i="139"/>
  <c r="M261" i="139"/>
  <c r="F261" i="139"/>
  <c r="L261" i="139"/>
  <c r="S261" i="139"/>
  <c r="U261" i="139"/>
  <c r="R261" i="139"/>
  <c r="O261" i="139"/>
  <c r="Q207" i="139"/>
  <c r="J207" i="139"/>
  <c r="I207" i="139"/>
  <c r="F207" i="139"/>
  <c r="S207" i="139" s="1"/>
  <c r="G207" i="139"/>
  <c r="L207" i="139"/>
  <c r="K207" i="139" s="1"/>
  <c r="H207" i="139"/>
  <c r="M207" i="139"/>
  <c r="O207" i="139"/>
  <c r="U207" i="139"/>
  <c r="G543" i="139"/>
  <c r="H543" i="139"/>
  <c r="S543" i="139"/>
  <c r="K543" i="139"/>
  <c r="J543" i="139"/>
  <c r="L543" i="139"/>
  <c r="Q543" i="139"/>
  <c r="R543" i="139"/>
  <c r="M543" i="139"/>
  <c r="P543" i="139"/>
  <c r="T543" i="139"/>
  <c r="O543" i="139"/>
  <c r="U543" i="139"/>
  <c r="I543" i="139"/>
  <c r="F543" i="139"/>
  <c r="Q149" i="139"/>
  <c r="I149" i="139"/>
  <c r="J149" i="139"/>
  <c r="F149" i="139"/>
  <c r="S149" i="139" s="1"/>
  <c r="G149" i="139"/>
  <c r="H149" i="139"/>
  <c r="L149" i="139"/>
  <c r="K149" i="139" s="1"/>
  <c r="O149" i="139"/>
  <c r="M149" i="139"/>
  <c r="AU149" i="139" s="1"/>
  <c r="U149" i="139"/>
  <c r="R149" i="139"/>
  <c r="J105" i="139"/>
  <c r="Q105" i="139"/>
  <c r="G105" i="139"/>
  <c r="I105" i="139"/>
  <c r="S325" i="128"/>
  <c r="K325" i="128"/>
  <c r="F325" i="128"/>
  <c r="M325" i="128"/>
  <c r="G325" i="128"/>
  <c r="R325" i="128"/>
  <c r="Q325" i="128"/>
  <c r="P325" i="128"/>
  <c r="L325" i="128"/>
  <c r="U325" i="128"/>
  <c r="O325" i="128"/>
  <c r="T325" i="128"/>
  <c r="H325" i="128"/>
  <c r="J325" i="128"/>
  <c r="I325" i="128"/>
  <c r="M160" i="128"/>
  <c r="O160" i="128"/>
  <c r="U160" i="128"/>
  <c r="J160" i="128"/>
  <c r="Q160" i="128"/>
  <c r="I160" i="128"/>
  <c r="F160" i="128"/>
  <c r="S160" i="128" s="1"/>
  <c r="G160" i="128"/>
  <c r="H160" i="128"/>
  <c r="L160" i="128"/>
  <c r="K160" i="128" s="1"/>
  <c r="O289" i="128"/>
  <c r="U289" i="128"/>
  <c r="H289" i="128"/>
  <c r="F289" i="128"/>
  <c r="G289" i="128"/>
  <c r="L289" i="128"/>
  <c r="J289" i="128"/>
  <c r="K289" i="128"/>
  <c r="S289" i="128"/>
  <c r="R289" i="128"/>
  <c r="I289" i="128"/>
  <c r="P289" i="128"/>
  <c r="Q289" i="128"/>
  <c r="T289" i="128"/>
  <c r="M289" i="128"/>
  <c r="I67" i="128"/>
  <c r="J67" i="128"/>
  <c r="Q67" i="128"/>
  <c r="G67" i="128"/>
  <c r="Q421" i="128"/>
  <c r="I421" i="128"/>
  <c r="U421" i="128"/>
  <c r="F421" i="128"/>
  <c r="T421" i="128"/>
  <c r="G421" i="128"/>
  <c r="R421" i="128"/>
  <c r="J421" i="128"/>
  <c r="P421" i="128"/>
  <c r="L421" i="128"/>
  <c r="S421" i="128"/>
  <c r="O421" i="128"/>
  <c r="H421" i="128"/>
  <c r="K421" i="128"/>
  <c r="M421" i="128"/>
  <c r="J571" i="128"/>
  <c r="K571" i="128"/>
  <c r="S571" i="128"/>
  <c r="I571" i="128"/>
  <c r="Q571" i="128"/>
  <c r="U571" i="128"/>
  <c r="L571" i="128"/>
  <c r="R571" i="128"/>
  <c r="O571" i="128"/>
  <c r="P571" i="128"/>
  <c r="H571" i="128"/>
  <c r="T571" i="128"/>
  <c r="G571" i="128"/>
  <c r="M571" i="128"/>
  <c r="F571" i="128"/>
  <c r="S319" i="128"/>
  <c r="F319" i="128"/>
  <c r="O319" i="128"/>
  <c r="G319" i="128"/>
  <c r="M319" i="128"/>
  <c r="Q319" i="128"/>
  <c r="T319" i="128"/>
  <c r="P319" i="128"/>
  <c r="U319" i="128"/>
  <c r="J319" i="128"/>
  <c r="R319" i="128"/>
  <c r="K319" i="128"/>
  <c r="L319" i="128"/>
  <c r="H319" i="128"/>
  <c r="I319" i="128"/>
  <c r="R320" i="128"/>
  <c r="J320" i="128"/>
  <c r="T320" i="128"/>
  <c r="H320" i="128"/>
  <c r="U320" i="128"/>
  <c r="M320" i="128"/>
  <c r="L320" i="128"/>
  <c r="Q320" i="128"/>
  <c r="G320" i="128"/>
  <c r="K320" i="128"/>
  <c r="O320" i="128"/>
  <c r="I320" i="128"/>
  <c r="F320" i="128"/>
  <c r="P320" i="128"/>
  <c r="S320" i="128"/>
  <c r="M637" i="128"/>
  <c r="U637" i="128"/>
  <c r="H637" i="128"/>
  <c r="T637" i="128"/>
  <c r="L637" i="128"/>
  <c r="O637" i="128"/>
  <c r="J637" i="128"/>
  <c r="Q637" i="128"/>
  <c r="I637" i="128"/>
  <c r="K637" i="128"/>
  <c r="G637" i="128"/>
  <c r="F637" i="128"/>
  <c r="P637" i="128"/>
  <c r="S637" i="128"/>
  <c r="R637" i="128"/>
  <c r="M241" i="128"/>
  <c r="O241" i="128"/>
  <c r="P241" i="128"/>
  <c r="T241" i="128"/>
  <c r="R241" i="128"/>
  <c r="Q241" i="128"/>
  <c r="U241" i="128"/>
  <c r="I241" i="128"/>
  <c r="J241" i="128"/>
  <c r="F241" i="128"/>
  <c r="S241" i="128" s="1"/>
  <c r="G241" i="128"/>
  <c r="H241" i="128"/>
  <c r="L241" i="128"/>
  <c r="K241" i="128" s="1"/>
  <c r="O424" i="128"/>
  <c r="J424" i="128"/>
  <c r="K424" i="128"/>
  <c r="H424" i="128"/>
  <c r="S424" i="128"/>
  <c r="U424" i="128"/>
  <c r="L424" i="128"/>
  <c r="P424" i="128"/>
  <c r="Q424" i="128"/>
  <c r="T424" i="128"/>
  <c r="G424" i="128"/>
  <c r="R424" i="128"/>
  <c r="F424" i="128"/>
  <c r="I424" i="128"/>
  <c r="M424" i="128"/>
  <c r="F489" i="128"/>
  <c r="S489" i="128"/>
  <c r="K489" i="128"/>
  <c r="L489" i="128"/>
  <c r="U489" i="128"/>
  <c r="P489" i="128"/>
  <c r="R489" i="128"/>
  <c r="G489" i="128"/>
  <c r="T489" i="128"/>
  <c r="O489" i="128"/>
  <c r="H489" i="128"/>
  <c r="M489" i="128"/>
  <c r="Q489" i="128"/>
  <c r="J489" i="128"/>
  <c r="I489" i="128"/>
  <c r="P305" i="128"/>
  <c r="K305" i="128"/>
  <c r="J305" i="128"/>
  <c r="L305" i="128"/>
  <c r="T305" i="128"/>
  <c r="I305" i="128"/>
  <c r="O305" i="128"/>
  <c r="S305" i="128"/>
  <c r="M305" i="128"/>
  <c r="Q305" i="128"/>
  <c r="G305" i="128"/>
  <c r="H305" i="128"/>
  <c r="R305" i="128"/>
  <c r="U305" i="128"/>
  <c r="F305" i="128"/>
  <c r="J614" i="128"/>
  <c r="Q614" i="128"/>
  <c r="F614" i="128"/>
  <c r="T614" i="128"/>
  <c r="K614" i="128"/>
  <c r="U614" i="128"/>
  <c r="H614" i="128"/>
  <c r="P614" i="128"/>
  <c r="M614" i="128"/>
  <c r="R614" i="128"/>
  <c r="O614" i="128"/>
  <c r="G614" i="128"/>
  <c r="L614" i="128"/>
  <c r="I614" i="128"/>
  <c r="S614" i="128"/>
  <c r="J205" i="128"/>
  <c r="Q205" i="128"/>
  <c r="F205" i="128"/>
  <c r="S205" i="128" s="1"/>
  <c r="G205" i="128"/>
  <c r="H205" i="128"/>
  <c r="L205" i="128"/>
  <c r="K205" i="128" s="1"/>
  <c r="M205" i="128"/>
  <c r="O205" i="128"/>
  <c r="U205" i="128"/>
  <c r="I205" i="128"/>
  <c r="J669" i="128"/>
  <c r="R669" i="128"/>
  <c r="H669" i="128"/>
  <c r="Q669" i="128"/>
  <c r="O669" i="128"/>
  <c r="K669" i="128"/>
  <c r="S669" i="128"/>
  <c r="M669" i="128"/>
  <c r="I669" i="128"/>
  <c r="G669" i="128"/>
  <c r="U669" i="128"/>
  <c r="L669" i="128"/>
  <c r="P669" i="128"/>
  <c r="F669" i="128"/>
  <c r="T669" i="128"/>
  <c r="L342" i="128"/>
  <c r="S342" i="128"/>
  <c r="T342" i="128"/>
  <c r="J342" i="128"/>
  <c r="I342" i="128"/>
  <c r="M342" i="128"/>
  <c r="U342" i="128"/>
  <c r="Q342" i="128"/>
  <c r="P342" i="128"/>
  <c r="R342" i="128"/>
  <c r="K342" i="128"/>
  <c r="G342" i="128"/>
  <c r="H342" i="128"/>
  <c r="O342" i="128"/>
  <c r="F342" i="128"/>
  <c r="Q372" i="128"/>
  <c r="O372" i="128"/>
  <c r="F372" i="128"/>
  <c r="L372" i="128"/>
  <c r="J372" i="128"/>
  <c r="M372" i="128"/>
  <c r="G372" i="128"/>
  <c r="K372" i="128"/>
  <c r="R372" i="128"/>
  <c r="H372" i="128"/>
  <c r="U372" i="128"/>
  <c r="I372" i="128"/>
  <c r="P372" i="128"/>
  <c r="S372" i="128"/>
  <c r="T372" i="128"/>
  <c r="J601" i="128"/>
  <c r="K601" i="128"/>
  <c r="M601" i="128"/>
  <c r="G601" i="128"/>
  <c r="H601" i="128"/>
  <c r="U601" i="128"/>
  <c r="O601" i="128"/>
  <c r="T601" i="128"/>
  <c r="I601" i="128"/>
  <c r="R601" i="128"/>
  <c r="S601" i="128"/>
  <c r="P601" i="128"/>
  <c r="Q601" i="128"/>
  <c r="F601" i="128"/>
  <c r="L601" i="128"/>
  <c r="J326" i="128"/>
  <c r="R326" i="128"/>
  <c r="F326" i="128"/>
  <c r="P326" i="128"/>
  <c r="M326" i="128"/>
  <c r="L326" i="128"/>
  <c r="I326" i="128"/>
  <c r="T326" i="128"/>
  <c r="O326" i="128"/>
  <c r="U326" i="128"/>
  <c r="K326" i="128"/>
  <c r="Q326" i="128"/>
  <c r="H326" i="128"/>
  <c r="S326" i="128"/>
  <c r="G326" i="128"/>
  <c r="I240" i="128"/>
  <c r="J240" i="128"/>
  <c r="Q240" i="128"/>
  <c r="F240" i="128"/>
  <c r="S240" i="128" s="1"/>
  <c r="G240" i="128"/>
  <c r="L240" i="128"/>
  <c r="K240" i="128" s="1"/>
  <c r="H240" i="128"/>
  <c r="M240" i="128"/>
  <c r="O240" i="128"/>
  <c r="U240" i="128"/>
  <c r="M617" i="128"/>
  <c r="H617" i="128"/>
  <c r="G617" i="128"/>
  <c r="Q617" i="128"/>
  <c r="S617" i="128"/>
  <c r="P617" i="128"/>
  <c r="K617" i="128"/>
  <c r="R617" i="128"/>
  <c r="J617" i="128"/>
  <c r="O617" i="128"/>
  <c r="I617" i="128"/>
  <c r="U617" i="128"/>
  <c r="T617" i="128"/>
  <c r="L617" i="128"/>
  <c r="F617" i="128"/>
  <c r="M202" i="128"/>
  <c r="J202" i="128"/>
  <c r="H202" i="128"/>
  <c r="L202" i="128"/>
  <c r="K202" i="128" s="1"/>
  <c r="I202" i="128"/>
  <c r="Q202" i="128"/>
  <c r="F202" i="128"/>
  <c r="S202" i="128" s="1"/>
  <c r="G202" i="128"/>
  <c r="O202" i="128"/>
  <c r="U202" i="128"/>
  <c r="I51" i="128"/>
  <c r="J51" i="128"/>
  <c r="Q51" i="128"/>
  <c r="F51" i="128"/>
  <c r="S51" i="128" s="1"/>
  <c r="G51" i="128"/>
  <c r="F52" i="128" s="1"/>
  <c r="S52" i="128" s="1"/>
  <c r="L239" i="128"/>
  <c r="K239" i="128" s="1"/>
  <c r="O239" i="128"/>
  <c r="M239" i="128"/>
  <c r="P239" i="128"/>
  <c r="T239" i="128"/>
  <c r="U239" i="128"/>
  <c r="Q239" i="128"/>
  <c r="R239" i="128"/>
  <c r="I239" i="128"/>
  <c r="J239" i="128"/>
  <c r="F239" i="128"/>
  <c r="S239" i="128" s="1"/>
  <c r="G239" i="128"/>
  <c r="H239" i="128"/>
  <c r="M402" i="128"/>
  <c r="U402" i="128"/>
  <c r="S402" i="128"/>
  <c r="T402" i="128"/>
  <c r="J402" i="128"/>
  <c r="R402" i="128"/>
  <c r="O402" i="128"/>
  <c r="Q402" i="128"/>
  <c r="H402" i="128"/>
  <c r="L402" i="128"/>
  <c r="G402" i="128"/>
  <c r="K402" i="128"/>
  <c r="F402" i="128"/>
  <c r="I402" i="128"/>
  <c r="P402" i="128"/>
  <c r="Q192" i="128"/>
  <c r="I192" i="128"/>
  <c r="F192" i="128"/>
  <c r="S192" i="128" s="1"/>
  <c r="G192" i="128"/>
  <c r="H192" i="128"/>
  <c r="L192" i="128"/>
  <c r="K192" i="128" s="1"/>
  <c r="M192" i="128"/>
  <c r="O192" i="128"/>
  <c r="U192" i="128"/>
  <c r="J192" i="128"/>
  <c r="L411" i="128"/>
  <c r="I411" i="128"/>
  <c r="O411" i="128"/>
  <c r="Q411" i="128"/>
  <c r="G411" i="128"/>
  <c r="U411" i="128"/>
  <c r="M411" i="128"/>
  <c r="R411" i="128"/>
  <c r="K411" i="128"/>
  <c r="P411" i="128"/>
  <c r="J411" i="128"/>
  <c r="T411" i="128"/>
  <c r="F411" i="128"/>
  <c r="S411" i="128"/>
  <c r="H411" i="128"/>
  <c r="O312" i="128"/>
  <c r="G312" i="128"/>
  <c r="R312" i="128"/>
  <c r="U312" i="128"/>
  <c r="P312" i="128"/>
  <c r="K312" i="128"/>
  <c r="M312" i="128"/>
  <c r="F312" i="128"/>
  <c r="Q312" i="128"/>
  <c r="I312" i="128"/>
  <c r="J312" i="128"/>
  <c r="L312" i="128"/>
  <c r="H312" i="128"/>
  <c r="S312" i="128"/>
  <c r="T312" i="128"/>
  <c r="J524" i="128"/>
  <c r="I524" i="128"/>
  <c r="H524" i="128"/>
  <c r="U524" i="128"/>
  <c r="L524" i="128"/>
  <c r="P524" i="128"/>
  <c r="G524" i="128"/>
  <c r="T524" i="128"/>
  <c r="Q524" i="128"/>
  <c r="R524" i="128"/>
  <c r="F524" i="128"/>
  <c r="S524" i="128"/>
  <c r="K524" i="128"/>
  <c r="O524" i="128"/>
  <c r="M524" i="128"/>
  <c r="I156" i="128"/>
  <c r="J156" i="128"/>
  <c r="Q156" i="128"/>
  <c r="F156" i="128"/>
  <c r="S156" i="128" s="1"/>
  <c r="G156" i="128"/>
  <c r="H156" i="128"/>
  <c r="L156" i="128"/>
  <c r="K156" i="128" s="1"/>
  <c r="M156" i="128"/>
  <c r="O156" i="128"/>
  <c r="U156" i="128"/>
  <c r="G486" i="128"/>
  <c r="R486" i="128"/>
  <c r="Q486" i="128"/>
  <c r="F486" i="128"/>
  <c r="S486" i="128"/>
  <c r="I486" i="128"/>
  <c r="O486" i="128"/>
  <c r="K486" i="128"/>
  <c r="T486" i="128"/>
  <c r="H486" i="128"/>
  <c r="P486" i="128"/>
  <c r="M486" i="128"/>
  <c r="L486" i="128"/>
  <c r="J486" i="128"/>
  <c r="U486" i="128"/>
  <c r="U561" i="128"/>
  <c r="T561" i="128"/>
  <c r="R561" i="128"/>
  <c r="L561" i="128"/>
  <c r="M561" i="128"/>
  <c r="Q561" i="128"/>
  <c r="J561" i="128"/>
  <c r="I561" i="128"/>
  <c r="O561" i="128"/>
  <c r="F561" i="128"/>
  <c r="S561" i="128"/>
  <c r="H561" i="128"/>
  <c r="K561" i="128"/>
  <c r="P561" i="128"/>
  <c r="G561" i="128"/>
  <c r="Q358" i="128"/>
  <c r="J358" i="128"/>
  <c r="S358" i="128"/>
  <c r="O358" i="128"/>
  <c r="F358" i="128"/>
  <c r="G358" i="128"/>
  <c r="M358" i="128"/>
  <c r="I358" i="128"/>
  <c r="P358" i="128"/>
  <c r="K358" i="128"/>
  <c r="R358" i="128"/>
  <c r="H358" i="128"/>
  <c r="T358" i="128"/>
  <c r="L358" i="128"/>
  <c r="U358" i="128"/>
  <c r="O527" i="128"/>
  <c r="I527" i="128"/>
  <c r="T527" i="128"/>
  <c r="F527" i="128"/>
  <c r="P527" i="128"/>
  <c r="L527" i="128"/>
  <c r="U527" i="128"/>
  <c r="M527" i="128"/>
  <c r="R527" i="128"/>
  <c r="Q527" i="128"/>
  <c r="K527" i="128"/>
  <c r="G527" i="128"/>
  <c r="S527" i="128"/>
  <c r="H527" i="128"/>
  <c r="J527" i="128"/>
  <c r="M459" i="128"/>
  <c r="L459" i="128"/>
  <c r="J459" i="128"/>
  <c r="H459" i="128"/>
  <c r="F459" i="128"/>
  <c r="R459" i="128"/>
  <c r="G459" i="128"/>
  <c r="P459" i="128"/>
  <c r="S459" i="128"/>
  <c r="U459" i="128"/>
  <c r="Q459" i="128"/>
  <c r="T459" i="128"/>
  <c r="K459" i="128"/>
  <c r="I459" i="128"/>
  <c r="O459" i="128"/>
  <c r="O646" i="128"/>
  <c r="M646" i="128"/>
  <c r="U646" i="128"/>
  <c r="P646" i="128"/>
  <c r="T646" i="128"/>
  <c r="I646" i="128"/>
  <c r="J646" i="128"/>
  <c r="S646" i="128"/>
  <c r="K646" i="128"/>
  <c r="F646" i="128"/>
  <c r="Q646" i="128"/>
  <c r="R646" i="128"/>
  <c r="L646" i="128"/>
  <c r="H646" i="128"/>
  <c r="G646" i="128"/>
  <c r="I34" i="128"/>
  <c r="G34" i="128"/>
  <c r="F35" i="128" s="1"/>
  <c r="S35" i="128" s="1"/>
  <c r="J34" i="128"/>
  <c r="Q34" i="128"/>
  <c r="F34" i="128"/>
  <c r="S34" i="128" s="1"/>
  <c r="L269" i="128"/>
  <c r="U269" i="128"/>
  <c r="I269" i="128"/>
  <c r="R269" i="128"/>
  <c r="G269" i="128"/>
  <c r="T269" i="128"/>
  <c r="F269" i="128"/>
  <c r="H269" i="128"/>
  <c r="J269" i="128"/>
  <c r="O269" i="128"/>
  <c r="M269" i="128"/>
  <c r="S269" i="128"/>
  <c r="K269" i="128"/>
  <c r="P269" i="128"/>
  <c r="Q269" i="128"/>
  <c r="O400" i="128"/>
  <c r="T400" i="128"/>
  <c r="L400" i="128"/>
  <c r="R400" i="128"/>
  <c r="K400" i="128"/>
  <c r="U400" i="128"/>
  <c r="S400" i="128"/>
  <c r="P400" i="128"/>
  <c r="J400" i="128"/>
  <c r="I400" i="128"/>
  <c r="H400" i="128"/>
  <c r="M400" i="128"/>
  <c r="Q400" i="128"/>
  <c r="G400" i="128"/>
  <c r="F400" i="128"/>
  <c r="J158" i="128"/>
  <c r="I158" i="128"/>
  <c r="Q158" i="128"/>
  <c r="F158" i="128"/>
  <c r="S158" i="128" s="1"/>
  <c r="G158" i="128"/>
  <c r="L158" i="128"/>
  <c r="K158" i="128" s="1"/>
  <c r="H158" i="128"/>
  <c r="M158" i="128"/>
  <c r="O158" i="128"/>
  <c r="U158" i="128"/>
  <c r="R158" i="128"/>
  <c r="J47" i="128"/>
  <c r="Q47" i="128"/>
  <c r="G47" i="128"/>
  <c r="H47" i="128"/>
  <c r="I47" i="128"/>
  <c r="F247" i="128"/>
  <c r="S247" i="128" s="1"/>
  <c r="G247" i="128"/>
  <c r="L247" i="128"/>
  <c r="K247" i="128" s="1"/>
  <c r="H247" i="128"/>
  <c r="O247" i="128"/>
  <c r="M247" i="128"/>
  <c r="U247" i="128"/>
  <c r="J247" i="128"/>
  <c r="I247" i="128"/>
  <c r="Q247" i="128"/>
  <c r="M132" i="128"/>
  <c r="T132" i="128"/>
  <c r="R132" i="128"/>
  <c r="U132" i="128"/>
  <c r="J132" i="128"/>
  <c r="Q132" i="128"/>
  <c r="I132" i="128"/>
  <c r="H132" i="128"/>
  <c r="F132" i="128"/>
  <c r="S132" i="128" s="1"/>
  <c r="G132" i="128"/>
  <c r="L132" i="128"/>
  <c r="K132" i="128" s="1"/>
  <c r="O132" i="128"/>
  <c r="H554" i="128"/>
  <c r="O554" i="128"/>
  <c r="S554" i="128"/>
  <c r="U554" i="128"/>
  <c r="P554" i="128"/>
  <c r="G554" i="128"/>
  <c r="K554" i="128"/>
  <c r="T554" i="128"/>
  <c r="Q554" i="128"/>
  <c r="R554" i="128"/>
  <c r="J554" i="128"/>
  <c r="F554" i="128"/>
  <c r="M554" i="128"/>
  <c r="I554" i="128"/>
  <c r="L554" i="128"/>
  <c r="K633" i="128"/>
  <c r="P633" i="128"/>
  <c r="O633" i="128"/>
  <c r="T633" i="128"/>
  <c r="H633" i="128"/>
  <c r="R633" i="128"/>
  <c r="J633" i="128"/>
  <c r="L633" i="128"/>
  <c r="F633" i="128"/>
  <c r="I633" i="128"/>
  <c r="M633" i="128"/>
  <c r="G633" i="128"/>
  <c r="Q633" i="128"/>
  <c r="S633" i="128"/>
  <c r="U633" i="128"/>
  <c r="J99" i="128"/>
  <c r="Q99" i="128"/>
  <c r="F99" i="128"/>
  <c r="S99" i="128" s="1"/>
  <c r="G99" i="128"/>
  <c r="F100" i="128" s="1"/>
  <c r="I99" i="128"/>
  <c r="F443" i="128"/>
  <c r="I443" i="128"/>
  <c r="M443" i="128"/>
  <c r="H443" i="128"/>
  <c r="K443" i="128"/>
  <c r="G443" i="128"/>
  <c r="O443" i="128"/>
  <c r="T443" i="128"/>
  <c r="Q443" i="128"/>
  <c r="R443" i="128"/>
  <c r="L443" i="128"/>
  <c r="P443" i="128"/>
  <c r="S443" i="128"/>
  <c r="U443" i="128"/>
  <c r="J443" i="128"/>
  <c r="L582" i="128"/>
  <c r="M582" i="128"/>
  <c r="F582" i="128"/>
  <c r="Q582" i="128"/>
  <c r="J582" i="128"/>
  <c r="S582" i="128"/>
  <c r="U582" i="128"/>
  <c r="T582" i="128"/>
  <c r="I582" i="128"/>
  <c r="G582" i="128"/>
  <c r="H582" i="128"/>
  <c r="R582" i="128"/>
  <c r="K582" i="128"/>
  <c r="O582" i="128"/>
  <c r="P582" i="128"/>
  <c r="J44" i="128"/>
  <c r="Q44" i="128"/>
  <c r="F44" i="128"/>
  <c r="S44" i="128" s="1"/>
  <c r="G44" i="128"/>
  <c r="I44" i="128"/>
  <c r="J53" i="128"/>
  <c r="Q53" i="128"/>
  <c r="G53" i="128"/>
  <c r="F54" i="128" s="1"/>
  <c r="I53" i="128"/>
  <c r="Q248" i="128"/>
  <c r="F248" i="128"/>
  <c r="S248" i="128" s="1"/>
  <c r="O248" i="128"/>
  <c r="G248" i="128"/>
  <c r="L248" i="128"/>
  <c r="K248" i="128" s="1"/>
  <c r="H248" i="128"/>
  <c r="M248" i="128"/>
  <c r="P248" i="128"/>
  <c r="J248" i="128"/>
  <c r="I248" i="128"/>
  <c r="T248" i="128"/>
  <c r="U248" i="128"/>
  <c r="R248" i="128"/>
  <c r="Q180" i="128"/>
  <c r="M180" i="128"/>
  <c r="I180" i="128"/>
  <c r="L180" i="128"/>
  <c r="K180" i="128" s="1"/>
  <c r="J180" i="128"/>
  <c r="F180" i="128"/>
  <c r="S180" i="128" s="1"/>
  <c r="G180" i="128"/>
  <c r="H180" i="128"/>
  <c r="O180" i="128"/>
  <c r="U180" i="128"/>
  <c r="G625" i="128"/>
  <c r="Q625" i="128"/>
  <c r="K625" i="128"/>
  <c r="M625" i="128"/>
  <c r="R625" i="128"/>
  <c r="O625" i="128"/>
  <c r="S625" i="128"/>
  <c r="U625" i="128"/>
  <c r="L625" i="128"/>
  <c r="F625" i="128"/>
  <c r="J625" i="128"/>
  <c r="I625" i="128"/>
  <c r="T625" i="128"/>
  <c r="P625" i="128"/>
  <c r="H625" i="128"/>
  <c r="G514" i="128"/>
  <c r="R514" i="128"/>
  <c r="M514" i="128"/>
  <c r="U514" i="128"/>
  <c r="I514" i="128"/>
  <c r="S514" i="128"/>
  <c r="F514" i="128"/>
  <c r="Q514" i="128"/>
  <c r="O514" i="128"/>
  <c r="T514" i="128"/>
  <c r="L514" i="128"/>
  <c r="K514" i="128"/>
  <c r="J514" i="128"/>
  <c r="H514" i="128"/>
  <c r="P514" i="128"/>
  <c r="L621" i="128"/>
  <c r="S621" i="128"/>
  <c r="M621" i="128"/>
  <c r="P621" i="128"/>
  <c r="K621" i="128"/>
  <c r="J621" i="128"/>
  <c r="H621" i="128"/>
  <c r="Q621" i="128"/>
  <c r="U621" i="128"/>
  <c r="I621" i="128"/>
  <c r="T621" i="128"/>
  <c r="R621" i="128"/>
  <c r="G621" i="128"/>
  <c r="O621" i="128"/>
  <c r="F621" i="128"/>
  <c r="U509" i="128"/>
  <c r="G509" i="128"/>
  <c r="I509" i="128"/>
  <c r="T509" i="128"/>
  <c r="O509" i="128"/>
  <c r="J509" i="128"/>
  <c r="S509" i="128"/>
  <c r="K509" i="128"/>
  <c r="Q509" i="128"/>
  <c r="P509" i="128"/>
  <c r="F509" i="128"/>
  <c r="M509" i="128"/>
  <c r="H509" i="128"/>
  <c r="L509" i="128"/>
  <c r="R509" i="128"/>
  <c r="J88" i="128"/>
  <c r="Q88" i="128"/>
  <c r="G88" i="128"/>
  <c r="F89" i="128" s="1"/>
  <c r="I88" i="128"/>
  <c r="S276" i="140"/>
  <c r="O276" i="140"/>
  <c r="G276" i="140"/>
  <c r="J276" i="140"/>
  <c r="Q276" i="140"/>
  <c r="U276" i="140"/>
  <c r="I276" i="140"/>
  <c r="H276" i="140"/>
  <c r="T276" i="140"/>
  <c r="R276" i="140"/>
  <c r="F276" i="140"/>
  <c r="L276" i="140"/>
  <c r="P276" i="140"/>
  <c r="M276" i="140"/>
  <c r="K276" i="140"/>
  <c r="M564" i="140"/>
  <c r="T564" i="140"/>
  <c r="Q564" i="140"/>
  <c r="R564" i="140"/>
  <c r="S564" i="140"/>
  <c r="K564" i="140"/>
  <c r="H564" i="140"/>
  <c r="P564" i="140"/>
  <c r="I564" i="140"/>
  <c r="U564" i="140"/>
  <c r="O564" i="140"/>
  <c r="L564" i="140"/>
  <c r="J564" i="140"/>
  <c r="G564" i="140"/>
  <c r="F564" i="140"/>
  <c r="H684" i="140"/>
  <c r="U684" i="140"/>
  <c r="R684" i="140"/>
  <c r="P684" i="140"/>
  <c r="T684" i="140"/>
  <c r="O684" i="140"/>
  <c r="L684" i="140"/>
  <c r="F684" i="140"/>
  <c r="J684" i="140"/>
  <c r="K684" i="140"/>
  <c r="M684" i="140"/>
  <c r="Q684" i="140"/>
  <c r="G684" i="140"/>
  <c r="I684" i="140"/>
  <c r="S684" i="140"/>
  <c r="G501" i="140"/>
  <c r="I501" i="140"/>
  <c r="L501" i="140"/>
  <c r="R501" i="140"/>
  <c r="U501" i="140"/>
  <c r="H501" i="140"/>
  <c r="F501" i="140"/>
  <c r="S501" i="140"/>
  <c r="T501" i="140"/>
  <c r="O501" i="140"/>
  <c r="J501" i="140"/>
  <c r="P501" i="140"/>
  <c r="Q501" i="140"/>
  <c r="K501" i="140"/>
  <c r="M501" i="140"/>
  <c r="J426" i="140"/>
  <c r="M426" i="140"/>
  <c r="H426" i="140"/>
  <c r="T426" i="140"/>
  <c r="O426" i="140"/>
  <c r="K426" i="140"/>
  <c r="U426" i="140"/>
  <c r="G426" i="140"/>
  <c r="L426" i="140"/>
  <c r="P426" i="140"/>
  <c r="R426" i="140"/>
  <c r="S426" i="140"/>
  <c r="Q426" i="140"/>
  <c r="I426" i="140"/>
  <c r="F426" i="140"/>
  <c r="J71" i="140"/>
  <c r="Q71" i="140"/>
  <c r="F71" i="140"/>
  <c r="S71" i="140" s="1"/>
  <c r="G71" i="140"/>
  <c r="L71" i="140"/>
  <c r="K71" i="140" s="1"/>
  <c r="H71" i="140"/>
  <c r="O71" i="140"/>
  <c r="I71" i="140"/>
  <c r="M71" i="140" s="1"/>
  <c r="U71" i="140"/>
  <c r="R71" i="140"/>
  <c r="L332" i="140"/>
  <c r="J332" i="140"/>
  <c r="R332" i="140"/>
  <c r="Q332" i="140"/>
  <c r="P332" i="140"/>
  <c r="F332" i="140"/>
  <c r="H332" i="140"/>
  <c r="I332" i="140"/>
  <c r="T332" i="140"/>
  <c r="M332" i="140"/>
  <c r="S332" i="140"/>
  <c r="U332" i="140"/>
  <c r="O332" i="140"/>
  <c r="K332" i="140"/>
  <c r="G332" i="140"/>
  <c r="H648" i="140"/>
  <c r="T648" i="140"/>
  <c r="L648" i="140"/>
  <c r="G648" i="140"/>
  <c r="J648" i="140"/>
  <c r="R648" i="140"/>
  <c r="S648" i="140"/>
  <c r="I648" i="140"/>
  <c r="U648" i="140"/>
  <c r="O648" i="140"/>
  <c r="F648" i="140"/>
  <c r="M648" i="140"/>
  <c r="Q648" i="140"/>
  <c r="P648" i="140"/>
  <c r="K648" i="140"/>
  <c r="I550" i="140"/>
  <c r="G550" i="140"/>
  <c r="S550" i="140"/>
  <c r="M550" i="140"/>
  <c r="P550" i="140"/>
  <c r="O550" i="140"/>
  <c r="K550" i="140"/>
  <c r="J550" i="140"/>
  <c r="L550" i="140"/>
  <c r="Q550" i="140"/>
  <c r="F550" i="140"/>
  <c r="U550" i="140"/>
  <c r="R550" i="140"/>
  <c r="H550" i="140"/>
  <c r="T550" i="140"/>
  <c r="P459" i="140"/>
  <c r="S459" i="140"/>
  <c r="G459" i="140"/>
  <c r="I459" i="140"/>
  <c r="O459" i="140"/>
  <c r="T459" i="140"/>
  <c r="H459" i="140"/>
  <c r="F459" i="140"/>
  <c r="J459" i="140"/>
  <c r="R459" i="140"/>
  <c r="Q459" i="140"/>
  <c r="U459" i="140"/>
  <c r="M459" i="140"/>
  <c r="K459" i="140"/>
  <c r="L459" i="140"/>
  <c r="I161" i="140"/>
  <c r="Q161" i="140"/>
  <c r="J161" i="140"/>
  <c r="F161" i="140"/>
  <c r="S161" i="140" s="1"/>
  <c r="G161" i="140"/>
  <c r="L161" i="140"/>
  <c r="K161" i="140" s="1"/>
  <c r="H161" i="140"/>
  <c r="O161" i="140"/>
  <c r="M161" i="140"/>
  <c r="AU161" i="140" s="1"/>
  <c r="U161" i="140"/>
  <c r="R161" i="140"/>
  <c r="R542" i="140"/>
  <c r="G542" i="140"/>
  <c r="I542" i="140"/>
  <c r="T542" i="140"/>
  <c r="Q542" i="140"/>
  <c r="K542" i="140"/>
  <c r="H542" i="140"/>
  <c r="U542" i="140"/>
  <c r="P542" i="140"/>
  <c r="S542" i="140"/>
  <c r="J542" i="140"/>
  <c r="F542" i="140"/>
  <c r="M542" i="140"/>
  <c r="O542" i="140"/>
  <c r="L542" i="140"/>
  <c r="F402" i="140"/>
  <c r="O402" i="140"/>
  <c r="M402" i="140"/>
  <c r="S402" i="140"/>
  <c r="G402" i="140"/>
  <c r="R402" i="140"/>
  <c r="Q402" i="140"/>
  <c r="J402" i="140"/>
  <c r="I402" i="140"/>
  <c r="T402" i="140"/>
  <c r="K402" i="140"/>
  <c r="H402" i="140"/>
  <c r="L402" i="140"/>
  <c r="U402" i="140"/>
  <c r="P402" i="140"/>
  <c r="J350" i="140"/>
  <c r="R350" i="140"/>
  <c r="O350" i="140"/>
  <c r="I350" i="140"/>
  <c r="Q350" i="140"/>
  <c r="T350" i="140"/>
  <c r="K350" i="140"/>
  <c r="F350" i="140"/>
  <c r="G350" i="140"/>
  <c r="M350" i="140"/>
  <c r="U350" i="140"/>
  <c r="S350" i="140"/>
  <c r="L350" i="140"/>
  <c r="P350" i="140"/>
  <c r="H350" i="140"/>
  <c r="H661" i="140"/>
  <c r="J661" i="140"/>
  <c r="I661" i="140"/>
  <c r="K661" i="140"/>
  <c r="P661" i="140"/>
  <c r="U661" i="140"/>
  <c r="F661" i="140"/>
  <c r="G661" i="140"/>
  <c r="M661" i="140"/>
  <c r="L661" i="140"/>
  <c r="T661" i="140"/>
  <c r="R661" i="140"/>
  <c r="Q661" i="140"/>
  <c r="S661" i="140"/>
  <c r="O661" i="140"/>
  <c r="J118" i="140"/>
  <c r="Q118" i="140"/>
  <c r="F118" i="140"/>
  <c r="S118" i="140" s="1"/>
  <c r="G118" i="140"/>
  <c r="H118" i="140"/>
  <c r="L118" i="140"/>
  <c r="K118" i="140" s="1"/>
  <c r="O118" i="140"/>
  <c r="I118" i="140"/>
  <c r="M118" i="140" s="1"/>
  <c r="T118" i="140"/>
  <c r="U118" i="140"/>
  <c r="R118" i="140"/>
  <c r="G334" i="140"/>
  <c r="L334" i="140"/>
  <c r="H334" i="140"/>
  <c r="P334" i="140"/>
  <c r="Q334" i="140"/>
  <c r="S334" i="140"/>
  <c r="R334" i="140"/>
  <c r="F334" i="140"/>
  <c r="I334" i="140"/>
  <c r="K334" i="140"/>
  <c r="O334" i="140"/>
  <c r="M334" i="140"/>
  <c r="T334" i="140"/>
  <c r="J334" i="140"/>
  <c r="U334" i="140"/>
  <c r="T366" i="140"/>
  <c r="F366" i="140"/>
  <c r="H366" i="140"/>
  <c r="Q366" i="140"/>
  <c r="P366" i="140"/>
  <c r="K366" i="140"/>
  <c r="U366" i="140"/>
  <c r="G366" i="140"/>
  <c r="I366" i="140"/>
  <c r="M366" i="140"/>
  <c r="L366" i="140"/>
  <c r="J366" i="140"/>
  <c r="S366" i="140"/>
  <c r="O366" i="140"/>
  <c r="R366" i="140"/>
  <c r="J186" i="140"/>
  <c r="Q186" i="140"/>
  <c r="I186" i="140"/>
  <c r="F186" i="140"/>
  <c r="S186" i="140" s="1"/>
  <c r="G186" i="140"/>
  <c r="H186" i="140"/>
  <c r="L186" i="140"/>
  <c r="K186" i="140" s="1"/>
  <c r="O186" i="140"/>
  <c r="M186" i="140"/>
  <c r="U186" i="140"/>
  <c r="J21" i="140"/>
  <c r="Q21" i="140"/>
  <c r="G21" i="140"/>
  <c r="L21" i="140"/>
  <c r="K21" i="140" s="1"/>
  <c r="H21" i="140"/>
  <c r="O21" i="140"/>
  <c r="I21" i="140"/>
  <c r="M21" i="140" s="1"/>
  <c r="AS21" i="140" s="1"/>
  <c r="U21" i="140"/>
  <c r="F482" i="140"/>
  <c r="S482" i="140"/>
  <c r="O482" i="140"/>
  <c r="M482" i="140"/>
  <c r="U482" i="140"/>
  <c r="I482" i="140"/>
  <c r="H482" i="140"/>
  <c r="J482" i="140"/>
  <c r="R482" i="140"/>
  <c r="T482" i="140"/>
  <c r="L482" i="140"/>
  <c r="K482" i="140"/>
  <c r="G482" i="140"/>
  <c r="Q482" i="140"/>
  <c r="P482" i="140"/>
  <c r="L409" i="140"/>
  <c r="Q409" i="140"/>
  <c r="G409" i="140"/>
  <c r="P409" i="140"/>
  <c r="F409" i="140"/>
  <c r="T409" i="140"/>
  <c r="I409" i="140"/>
  <c r="U409" i="140"/>
  <c r="S409" i="140"/>
  <c r="H409" i="140"/>
  <c r="K409" i="140"/>
  <c r="O409" i="140"/>
  <c r="R409" i="140"/>
  <c r="M409" i="140"/>
  <c r="J409" i="140"/>
  <c r="K503" i="140"/>
  <c r="I503" i="140"/>
  <c r="H503" i="140"/>
  <c r="R503" i="140"/>
  <c r="O503" i="140"/>
  <c r="M503" i="140"/>
  <c r="S503" i="140"/>
  <c r="P503" i="140"/>
  <c r="U503" i="140"/>
  <c r="T503" i="140"/>
  <c r="G503" i="140"/>
  <c r="F503" i="140"/>
  <c r="J503" i="140"/>
  <c r="L503" i="140"/>
  <c r="Q503" i="140"/>
  <c r="Q324" i="140"/>
  <c r="P324" i="140"/>
  <c r="K324" i="140"/>
  <c r="I324" i="140"/>
  <c r="O324" i="140"/>
  <c r="G324" i="140"/>
  <c r="R324" i="140"/>
  <c r="U324" i="140"/>
  <c r="L324" i="140"/>
  <c r="H324" i="140"/>
  <c r="T324" i="140"/>
  <c r="J324" i="140"/>
  <c r="S324" i="140"/>
  <c r="M324" i="140"/>
  <c r="F324" i="140"/>
  <c r="J23" i="140"/>
  <c r="Q23" i="140"/>
  <c r="F23" i="140"/>
  <c r="S23" i="140" s="1"/>
  <c r="G23" i="140"/>
  <c r="H23" i="140"/>
  <c r="L23" i="140"/>
  <c r="K23" i="140" s="1"/>
  <c r="O23" i="140"/>
  <c r="I23" i="140"/>
  <c r="M23" i="140" s="1"/>
  <c r="U23" i="140"/>
  <c r="R23" i="140"/>
  <c r="J32" i="140"/>
  <c r="Q32" i="140"/>
  <c r="F32" i="140"/>
  <c r="S32" i="140" s="1"/>
  <c r="G32" i="140"/>
  <c r="L32" i="140"/>
  <c r="K32" i="140" s="1"/>
  <c r="H32" i="140"/>
  <c r="O32" i="140"/>
  <c r="I32" i="140"/>
  <c r="M32" i="140" s="1"/>
  <c r="AU32" i="140" s="1"/>
  <c r="R32" i="140"/>
  <c r="U32" i="140"/>
  <c r="J165" i="140"/>
  <c r="I165" i="140"/>
  <c r="Q165" i="140"/>
  <c r="F165" i="140"/>
  <c r="S165" i="140" s="1"/>
  <c r="G165" i="140"/>
  <c r="L165" i="140"/>
  <c r="K165" i="140" s="1"/>
  <c r="H165" i="140"/>
  <c r="O165" i="140"/>
  <c r="M165" i="140"/>
  <c r="U165" i="140"/>
  <c r="J159" i="140"/>
  <c r="Q159" i="140"/>
  <c r="I159" i="140"/>
  <c r="F159" i="140"/>
  <c r="S159" i="140" s="1"/>
  <c r="G159" i="140"/>
  <c r="H159" i="140"/>
  <c r="L159" i="140"/>
  <c r="K159" i="140" s="1"/>
  <c r="M159" i="140"/>
  <c r="O159" i="140"/>
  <c r="U159" i="140"/>
  <c r="S651" i="140"/>
  <c r="P651" i="140"/>
  <c r="K651" i="140"/>
  <c r="H651" i="140"/>
  <c r="U651" i="140"/>
  <c r="R651" i="140"/>
  <c r="M651" i="140"/>
  <c r="F651" i="140"/>
  <c r="G651" i="140"/>
  <c r="O651" i="140"/>
  <c r="T651" i="140"/>
  <c r="L651" i="140"/>
  <c r="I651" i="140"/>
  <c r="J651" i="140"/>
  <c r="Q651" i="140"/>
  <c r="Q389" i="140"/>
  <c r="P389" i="140"/>
  <c r="J389" i="140"/>
  <c r="S389" i="140"/>
  <c r="U389" i="140"/>
  <c r="R389" i="140"/>
  <c r="K389" i="140"/>
  <c r="F389" i="140"/>
  <c r="T389" i="140"/>
  <c r="M389" i="140"/>
  <c r="O389" i="140"/>
  <c r="I389" i="140"/>
  <c r="G389" i="140"/>
  <c r="H389" i="140"/>
  <c r="L389" i="140"/>
  <c r="U527" i="140"/>
  <c r="J527" i="140"/>
  <c r="H527" i="140"/>
  <c r="P527" i="140"/>
  <c r="Q527" i="140"/>
  <c r="T527" i="140"/>
  <c r="G527" i="140"/>
  <c r="M527" i="140"/>
  <c r="F527" i="140"/>
  <c r="I527" i="140"/>
  <c r="L527" i="140"/>
  <c r="O527" i="140"/>
  <c r="K527" i="140"/>
  <c r="R527" i="140"/>
  <c r="S527" i="140"/>
  <c r="T678" i="140"/>
  <c r="Q678" i="140"/>
  <c r="U678" i="140"/>
  <c r="F678" i="140"/>
  <c r="R678" i="140"/>
  <c r="K678" i="140"/>
  <c r="M678" i="140"/>
  <c r="I678" i="140"/>
  <c r="L678" i="140"/>
  <c r="G678" i="140"/>
  <c r="J678" i="140"/>
  <c r="P678" i="140"/>
  <c r="O678" i="140"/>
  <c r="S678" i="140"/>
  <c r="H678" i="140"/>
  <c r="F293" i="140"/>
  <c r="J293" i="140"/>
  <c r="Q293" i="140"/>
  <c r="S293" i="140"/>
  <c r="U293" i="140"/>
  <c r="L293" i="140"/>
  <c r="R293" i="140"/>
  <c r="M293" i="140"/>
  <c r="G293" i="140"/>
  <c r="H293" i="140"/>
  <c r="K293" i="140"/>
  <c r="I293" i="140"/>
  <c r="O293" i="140"/>
  <c r="P293" i="140"/>
  <c r="T293" i="140"/>
  <c r="U356" i="140"/>
  <c r="K356" i="140"/>
  <c r="G356" i="140"/>
  <c r="T356" i="140"/>
  <c r="J356" i="140"/>
  <c r="F356" i="140"/>
  <c r="L356" i="140"/>
  <c r="P356" i="140"/>
  <c r="M356" i="140"/>
  <c r="R356" i="140"/>
  <c r="S356" i="140"/>
  <c r="Q356" i="140"/>
  <c r="O356" i="140"/>
  <c r="H356" i="140"/>
  <c r="I356" i="140"/>
  <c r="I653" i="140"/>
  <c r="G653" i="140"/>
  <c r="F653" i="140"/>
  <c r="J653" i="140"/>
  <c r="P653" i="140"/>
  <c r="U653" i="140"/>
  <c r="S653" i="140"/>
  <c r="R653" i="140"/>
  <c r="M653" i="140"/>
  <c r="T653" i="140"/>
  <c r="L653" i="140"/>
  <c r="K653" i="140"/>
  <c r="O653" i="140"/>
  <c r="H653" i="140"/>
  <c r="Q653" i="140"/>
  <c r="J227" i="140"/>
  <c r="I227" i="140"/>
  <c r="Q227" i="140"/>
  <c r="F227" i="140"/>
  <c r="S227" i="140" s="1"/>
  <c r="G227" i="140"/>
  <c r="L227" i="140"/>
  <c r="K227" i="140" s="1"/>
  <c r="H227" i="140"/>
  <c r="O227" i="140"/>
  <c r="M227" i="140"/>
  <c r="AU227" i="140" s="1"/>
  <c r="R227" i="140"/>
  <c r="U227" i="140"/>
  <c r="S664" i="140"/>
  <c r="O664" i="140"/>
  <c r="H664" i="140"/>
  <c r="Q664" i="140"/>
  <c r="K664" i="140"/>
  <c r="R664" i="140"/>
  <c r="P664" i="140"/>
  <c r="J664" i="140"/>
  <c r="T664" i="140"/>
  <c r="G664" i="140"/>
  <c r="L664" i="140"/>
  <c r="M664" i="140"/>
  <c r="U664" i="140"/>
  <c r="I664" i="140"/>
  <c r="F664" i="140"/>
  <c r="J360" i="140"/>
  <c r="P360" i="140"/>
  <c r="T360" i="140"/>
  <c r="O360" i="140"/>
  <c r="M360" i="140"/>
  <c r="U360" i="140"/>
  <c r="S360" i="140"/>
  <c r="H360" i="140"/>
  <c r="Q360" i="140"/>
  <c r="K360" i="140"/>
  <c r="F360" i="140"/>
  <c r="R360" i="140"/>
  <c r="G360" i="140"/>
  <c r="L360" i="140"/>
  <c r="I360" i="140"/>
  <c r="J97" i="140"/>
  <c r="Q97" i="140"/>
  <c r="F97" i="140"/>
  <c r="S97" i="140" s="1"/>
  <c r="G97" i="140"/>
  <c r="H97" i="140"/>
  <c r="L97" i="140"/>
  <c r="K97" i="140" s="1"/>
  <c r="O97" i="140"/>
  <c r="I97" i="140"/>
  <c r="M97" i="140" s="1"/>
  <c r="T97" i="140"/>
  <c r="R97" i="140"/>
  <c r="U97" i="140"/>
  <c r="J61" i="140"/>
  <c r="Q61" i="140"/>
  <c r="F61" i="140"/>
  <c r="S61" i="140" s="1"/>
  <c r="G61" i="140"/>
  <c r="L61" i="140"/>
  <c r="K61" i="140" s="1"/>
  <c r="H61" i="140"/>
  <c r="O61" i="140"/>
  <c r="I61" i="140"/>
  <c r="M61" i="140" s="1"/>
  <c r="T61" i="140"/>
  <c r="R61" i="140" s="1"/>
  <c r="U61" i="140"/>
  <c r="U579" i="140"/>
  <c r="Q579" i="140"/>
  <c r="J579" i="140"/>
  <c r="S579" i="140"/>
  <c r="P579" i="140"/>
  <c r="L579" i="140"/>
  <c r="G579" i="140"/>
  <c r="F579" i="140"/>
  <c r="O579" i="140"/>
  <c r="H579" i="140"/>
  <c r="R579" i="140"/>
  <c r="M579" i="140"/>
  <c r="I579" i="140"/>
  <c r="K579" i="140"/>
  <c r="T579" i="140"/>
  <c r="J472" i="140"/>
  <c r="H472" i="140"/>
  <c r="G472" i="140"/>
  <c r="I472" i="140"/>
  <c r="O472" i="140"/>
  <c r="T472" i="140"/>
  <c r="K472" i="140"/>
  <c r="L472" i="140"/>
  <c r="Q472" i="140"/>
  <c r="R472" i="140"/>
  <c r="U472" i="140"/>
  <c r="F472" i="140"/>
  <c r="M472" i="140"/>
  <c r="P472" i="140"/>
  <c r="S472" i="140"/>
  <c r="Q353" i="140"/>
  <c r="L353" i="140"/>
  <c r="M353" i="140"/>
  <c r="S353" i="140"/>
  <c r="G353" i="140"/>
  <c r="P353" i="140"/>
  <c r="T353" i="140"/>
  <c r="R353" i="140"/>
  <c r="O353" i="140"/>
  <c r="F353" i="140"/>
  <c r="H353" i="140"/>
  <c r="I353" i="140"/>
  <c r="U353" i="140"/>
  <c r="J353" i="140"/>
  <c r="K353" i="140"/>
  <c r="H371" i="140"/>
  <c r="M371" i="140"/>
  <c r="S371" i="140"/>
  <c r="T371" i="140"/>
  <c r="P371" i="140"/>
  <c r="K371" i="140"/>
  <c r="I371" i="140"/>
  <c r="R371" i="140"/>
  <c r="Q371" i="140"/>
  <c r="F371" i="140"/>
  <c r="O371" i="140"/>
  <c r="J371" i="140"/>
  <c r="G371" i="140"/>
  <c r="U371" i="140"/>
  <c r="L371" i="140"/>
  <c r="Q674" i="140"/>
  <c r="H674" i="140"/>
  <c r="U674" i="140"/>
  <c r="G674" i="140"/>
  <c r="L674" i="140"/>
  <c r="S674" i="140"/>
  <c r="T674" i="140"/>
  <c r="F674" i="140"/>
  <c r="J674" i="140"/>
  <c r="K674" i="140"/>
  <c r="R674" i="140"/>
  <c r="I674" i="140"/>
  <c r="O674" i="140"/>
  <c r="M674" i="140"/>
  <c r="P674" i="140"/>
  <c r="K291" i="140"/>
  <c r="Q291" i="140"/>
  <c r="L291" i="140"/>
  <c r="G291" i="140"/>
  <c r="U291" i="140"/>
  <c r="R291" i="140"/>
  <c r="P291" i="140"/>
  <c r="O291" i="140"/>
  <c r="S291" i="140"/>
  <c r="T291" i="140"/>
  <c r="J291" i="140"/>
  <c r="F291" i="140"/>
  <c r="I291" i="140"/>
  <c r="H291" i="140"/>
  <c r="M291" i="140"/>
  <c r="P481" i="140"/>
  <c r="I481" i="140"/>
  <c r="H481" i="140"/>
  <c r="F481" i="140"/>
  <c r="R481" i="140"/>
  <c r="O481" i="140"/>
  <c r="U481" i="140"/>
  <c r="T481" i="140"/>
  <c r="Q481" i="140"/>
  <c r="M481" i="140"/>
  <c r="K481" i="140"/>
  <c r="G481" i="140"/>
  <c r="S481" i="140"/>
  <c r="L481" i="140"/>
  <c r="J481" i="140"/>
  <c r="J58" i="140"/>
  <c r="Q58" i="140"/>
  <c r="F58" i="140"/>
  <c r="S58" i="140" s="1"/>
  <c r="G58" i="140"/>
  <c r="L58" i="140"/>
  <c r="K58" i="140" s="1"/>
  <c r="H58" i="140"/>
  <c r="O58" i="140"/>
  <c r="I58" i="140"/>
  <c r="M58" i="140" s="1"/>
  <c r="T58" i="140"/>
  <c r="R58" i="140" s="1"/>
  <c r="U58" i="140"/>
  <c r="J213" i="140"/>
  <c r="Q213" i="140"/>
  <c r="I213" i="140"/>
  <c r="F213" i="140"/>
  <c r="S213" i="140" s="1"/>
  <c r="G213" i="140"/>
  <c r="L213" i="140"/>
  <c r="K213" i="140" s="1"/>
  <c r="H213" i="140"/>
  <c r="M213" i="140"/>
  <c r="O213" i="140"/>
  <c r="U213" i="140"/>
  <c r="J62" i="140"/>
  <c r="Q62" i="140"/>
  <c r="F62" i="140"/>
  <c r="S62" i="140" s="1"/>
  <c r="G62" i="140"/>
  <c r="L62" i="140"/>
  <c r="K62" i="140" s="1"/>
  <c r="H62" i="140"/>
  <c r="O62" i="140"/>
  <c r="I62" i="140"/>
  <c r="M62" i="140" s="1"/>
  <c r="R62" i="140"/>
  <c r="U62" i="140"/>
  <c r="O437" i="140"/>
  <c r="G437" i="140"/>
  <c r="U437" i="140"/>
  <c r="L437" i="140"/>
  <c r="K437" i="140"/>
  <c r="I437" i="140"/>
  <c r="S437" i="140"/>
  <c r="P437" i="140"/>
  <c r="F437" i="140"/>
  <c r="T437" i="140"/>
  <c r="H437" i="140"/>
  <c r="M437" i="140"/>
  <c r="Q437" i="140"/>
  <c r="J437" i="140"/>
  <c r="R437" i="140"/>
  <c r="J10" i="140"/>
  <c r="F10" i="140"/>
  <c r="S10" i="140" s="1"/>
  <c r="G10" i="140"/>
  <c r="L10" i="140"/>
  <c r="H10" i="140"/>
  <c r="O10" i="140"/>
  <c r="K10" i="140"/>
  <c r="Q10" i="140"/>
  <c r="I10" i="140"/>
  <c r="M10" i="140" s="1"/>
  <c r="T10" i="140"/>
  <c r="R10" i="140" s="1"/>
  <c r="U10" i="140"/>
  <c r="I440" i="140"/>
  <c r="H440" i="140"/>
  <c r="L440" i="140"/>
  <c r="U440" i="140"/>
  <c r="T440" i="140"/>
  <c r="K440" i="140"/>
  <c r="R440" i="140"/>
  <c r="O440" i="140"/>
  <c r="G440" i="140"/>
  <c r="J440" i="140"/>
  <c r="S440" i="140"/>
  <c r="Q440" i="140"/>
  <c r="M440" i="140"/>
  <c r="P440" i="140"/>
  <c r="F440" i="140"/>
  <c r="R627" i="140"/>
  <c r="G627" i="140"/>
  <c r="T627" i="140"/>
  <c r="M627" i="140"/>
  <c r="Q627" i="140"/>
  <c r="S627" i="140"/>
  <c r="F627" i="140"/>
  <c r="O627" i="140"/>
  <c r="K627" i="140"/>
  <c r="I627" i="140"/>
  <c r="U627" i="140"/>
  <c r="L627" i="140"/>
  <c r="J627" i="140"/>
  <c r="P627" i="140"/>
  <c r="H627" i="140"/>
  <c r="I205" i="140"/>
  <c r="J205" i="140"/>
  <c r="Q205" i="140"/>
  <c r="F205" i="140"/>
  <c r="S205" i="140" s="1"/>
  <c r="G205" i="140"/>
  <c r="L205" i="140"/>
  <c r="K205" i="140" s="1"/>
  <c r="H205" i="140"/>
  <c r="O205" i="140"/>
  <c r="M205" i="140"/>
  <c r="U205" i="140"/>
  <c r="F617" i="140"/>
  <c r="S617" i="140"/>
  <c r="R617" i="140"/>
  <c r="J617" i="140"/>
  <c r="P617" i="140"/>
  <c r="Q617" i="140"/>
  <c r="T617" i="140"/>
  <c r="O617" i="140"/>
  <c r="G617" i="140"/>
  <c r="H617" i="140"/>
  <c r="L617" i="140"/>
  <c r="I617" i="140"/>
  <c r="K617" i="140"/>
  <c r="M617" i="140"/>
  <c r="U617" i="140"/>
  <c r="Q692" i="140"/>
  <c r="P692" i="140"/>
  <c r="K692" i="140"/>
  <c r="U692" i="140"/>
  <c r="S692" i="140"/>
  <c r="T692" i="140"/>
  <c r="J692" i="140"/>
  <c r="G692" i="140"/>
  <c r="F692" i="140"/>
  <c r="I692" i="140"/>
  <c r="H692" i="140"/>
  <c r="M692" i="140"/>
  <c r="L692" i="140"/>
  <c r="O692" i="140"/>
  <c r="R692" i="140"/>
  <c r="J70" i="140"/>
  <c r="Q70" i="140"/>
  <c r="F70" i="140"/>
  <c r="S70" i="140" s="1"/>
  <c r="G70" i="140"/>
  <c r="L70" i="140"/>
  <c r="K70" i="140" s="1"/>
  <c r="H70" i="140"/>
  <c r="O70" i="140"/>
  <c r="I70" i="140"/>
  <c r="M70" i="140" s="1"/>
  <c r="U70" i="140"/>
  <c r="R70" i="140"/>
  <c r="S456" i="129"/>
  <c r="K456" i="129"/>
  <c r="Q456" i="129"/>
  <c r="G456" i="129"/>
  <c r="F456" i="129"/>
  <c r="R456" i="129"/>
  <c r="T456" i="129"/>
  <c r="M456" i="129"/>
  <c r="J456" i="129"/>
  <c r="P456" i="129"/>
  <c r="O456" i="129"/>
  <c r="U456" i="129"/>
  <c r="H456" i="129"/>
  <c r="L456" i="129"/>
  <c r="I456" i="129"/>
  <c r="F674" i="129"/>
  <c r="J674" i="129"/>
  <c r="H674" i="129"/>
  <c r="I674" i="129"/>
  <c r="P674" i="129"/>
  <c r="T674" i="129"/>
  <c r="K674" i="129"/>
  <c r="R674" i="129"/>
  <c r="M674" i="129"/>
  <c r="Q674" i="129"/>
  <c r="S674" i="129"/>
  <c r="O674" i="129"/>
  <c r="L674" i="129"/>
  <c r="U674" i="129"/>
  <c r="G674" i="129"/>
  <c r="Q202" i="129"/>
  <c r="I202" i="129"/>
  <c r="J202" i="129"/>
  <c r="F202" i="129"/>
  <c r="S202" i="129" s="1"/>
  <c r="G202" i="129"/>
  <c r="H202" i="129"/>
  <c r="L202" i="129"/>
  <c r="K202" i="129" s="1"/>
  <c r="M202" i="129"/>
  <c r="O202" i="129"/>
  <c r="U202" i="129"/>
  <c r="J353" i="129"/>
  <c r="U353" i="129"/>
  <c r="S353" i="129"/>
  <c r="O353" i="129"/>
  <c r="M353" i="129"/>
  <c r="H353" i="129"/>
  <c r="G353" i="129"/>
  <c r="I353" i="129"/>
  <c r="R353" i="129"/>
  <c r="Q353" i="129"/>
  <c r="P353" i="129"/>
  <c r="T353" i="129"/>
  <c r="L353" i="129"/>
  <c r="K353" i="129"/>
  <c r="F353" i="129"/>
  <c r="I455" i="129"/>
  <c r="P455" i="129"/>
  <c r="R455" i="129"/>
  <c r="J455" i="129"/>
  <c r="T455" i="129"/>
  <c r="F455" i="129"/>
  <c r="U455" i="129"/>
  <c r="G455" i="129"/>
  <c r="K455" i="129"/>
  <c r="H455" i="129"/>
  <c r="M455" i="129"/>
  <c r="L455" i="129"/>
  <c r="O455" i="129"/>
  <c r="S455" i="129"/>
  <c r="Q455" i="129"/>
  <c r="P341" i="129"/>
  <c r="T341" i="129"/>
  <c r="R341" i="129"/>
  <c r="F341" i="129"/>
  <c r="I341" i="129"/>
  <c r="O341" i="129"/>
  <c r="G341" i="129"/>
  <c r="J341" i="129"/>
  <c r="M341" i="129"/>
  <c r="U341" i="129"/>
  <c r="S341" i="129"/>
  <c r="K341" i="129"/>
  <c r="H341" i="129"/>
  <c r="L341" i="129"/>
  <c r="Q341" i="129"/>
  <c r="J308" i="129"/>
  <c r="G308" i="129"/>
  <c r="F308" i="129"/>
  <c r="I308" i="129"/>
  <c r="O308" i="129"/>
  <c r="L308" i="129"/>
  <c r="Q308" i="129"/>
  <c r="M308" i="129"/>
  <c r="K308" i="129"/>
  <c r="R308" i="129"/>
  <c r="P308" i="129"/>
  <c r="H308" i="129"/>
  <c r="T308" i="129"/>
  <c r="S308" i="129"/>
  <c r="U308" i="129"/>
  <c r="J8" i="129"/>
  <c r="F8" i="129"/>
  <c r="S8" i="129" s="1"/>
  <c r="G8" i="129"/>
  <c r="F9" i="129" s="1"/>
  <c r="S9" i="129" s="1"/>
  <c r="H8" i="129"/>
  <c r="O8" i="129" s="1"/>
  <c r="L8" i="129"/>
  <c r="K8" i="129" s="1"/>
  <c r="Q8" i="129"/>
  <c r="I8" i="129"/>
  <c r="M8" i="129" s="1"/>
  <c r="T8" i="129"/>
  <c r="U8" i="129" s="1"/>
  <c r="R8" i="129"/>
  <c r="L486" i="129"/>
  <c r="M486" i="129"/>
  <c r="O486" i="129"/>
  <c r="K486" i="129"/>
  <c r="H486" i="129"/>
  <c r="R486" i="129"/>
  <c r="P486" i="129"/>
  <c r="T486" i="129"/>
  <c r="G486" i="129"/>
  <c r="U486" i="129"/>
  <c r="I486" i="129"/>
  <c r="J486" i="129"/>
  <c r="S486" i="129"/>
  <c r="F486" i="129"/>
  <c r="Q486" i="129"/>
  <c r="J254" i="129"/>
  <c r="Q254" i="129"/>
  <c r="I254" i="129"/>
  <c r="G254" i="129"/>
  <c r="L254" i="129"/>
  <c r="F254" i="129"/>
  <c r="H254" i="129"/>
  <c r="S254" i="129"/>
  <c r="O254" i="129"/>
  <c r="M254" i="129"/>
  <c r="AU254" i="129" s="1"/>
  <c r="P254" i="129"/>
  <c r="T254" i="129"/>
  <c r="R254" i="129"/>
  <c r="U254" i="129"/>
  <c r="J26" i="129"/>
  <c r="Q26" i="129"/>
  <c r="F26" i="129"/>
  <c r="S26" i="129" s="1"/>
  <c r="G26" i="129"/>
  <c r="L26" i="129"/>
  <c r="K26" i="129" s="1"/>
  <c r="H26" i="129"/>
  <c r="O26" i="129" s="1"/>
  <c r="I26" i="129"/>
  <c r="M26" i="129" s="1"/>
  <c r="AU26" i="129" s="1"/>
  <c r="U26" i="129"/>
  <c r="Q612" i="129"/>
  <c r="G612" i="129"/>
  <c r="I612" i="129"/>
  <c r="F612" i="129"/>
  <c r="J612" i="129"/>
  <c r="M612" i="129"/>
  <c r="O612" i="129"/>
  <c r="K612" i="129"/>
  <c r="L612" i="129"/>
  <c r="P612" i="129"/>
  <c r="R612" i="129"/>
  <c r="T612" i="129"/>
  <c r="H612" i="129"/>
  <c r="S612" i="129"/>
  <c r="U612" i="129"/>
  <c r="Q386" i="129"/>
  <c r="M386" i="129"/>
  <c r="K386" i="129"/>
  <c r="S386" i="129"/>
  <c r="H386" i="129"/>
  <c r="R386" i="129"/>
  <c r="L386" i="129"/>
  <c r="I386" i="129"/>
  <c r="F386" i="129"/>
  <c r="P386" i="129"/>
  <c r="G386" i="129"/>
  <c r="U386" i="129"/>
  <c r="T386" i="129"/>
  <c r="J386" i="129"/>
  <c r="O386" i="129"/>
  <c r="K650" i="129"/>
  <c r="J650" i="129"/>
  <c r="G650" i="129"/>
  <c r="S650" i="129"/>
  <c r="H650" i="129"/>
  <c r="I650" i="129"/>
  <c r="O650" i="129"/>
  <c r="M650" i="129"/>
  <c r="L650" i="129"/>
  <c r="T650" i="129"/>
  <c r="U650" i="129"/>
  <c r="R650" i="129"/>
  <c r="Q650" i="129"/>
  <c r="F650" i="129"/>
  <c r="P650" i="129"/>
  <c r="J133" i="129"/>
  <c r="Q133" i="129"/>
  <c r="I133" i="129"/>
  <c r="F133" i="129"/>
  <c r="S133" i="129" s="1"/>
  <c r="G133" i="129"/>
  <c r="L133" i="129"/>
  <c r="K133" i="129" s="1"/>
  <c r="H133" i="129"/>
  <c r="O133" i="129"/>
  <c r="M133" i="129"/>
  <c r="R133" i="129"/>
  <c r="U133" i="129"/>
  <c r="J110" i="129"/>
  <c r="Q110" i="129"/>
  <c r="F110" i="129"/>
  <c r="S110" i="129" s="1"/>
  <c r="G110" i="129"/>
  <c r="L110" i="129"/>
  <c r="H110" i="129"/>
  <c r="K110" i="129"/>
  <c r="O110" i="129"/>
  <c r="I110" i="129"/>
  <c r="M110" i="129" s="1"/>
  <c r="AU110" i="129" s="1"/>
  <c r="T110" i="129"/>
  <c r="U110" i="129"/>
  <c r="R110" i="129"/>
  <c r="J24" i="129"/>
  <c r="Q24" i="129"/>
  <c r="G24" i="129"/>
  <c r="L24" i="129"/>
  <c r="K24" i="129" s="1"/>
  <c r="H24" i="129"/>
  <c r="O24" i="129" s="1"/>
  <c r="I24" i="129"/>
  <c r="M24" i="129" s="1"/>
  <c r="U24" i="129"/>
  <c r="R24" i="129"/>
  <c r="J172" i="129"/>
  <c r="Q172" i="129"/>
  <c r="I172" i="129"/>
  <c r="F172" i="129"/>
  <c r="S172" i="129" s="1"/>
  <c r="G172" i="129"/>
  <c r="H172" i="129"/>
  <c r="L172" i="129"/>
  <c r="K172" i="129" s="1"/>
  <c r="M172" i="129"/>
  <c r="O172" i="129"/>
  <c r="U172" i="129"/>
  <c r="J155" i="129"/>
  <c r="I155" i="129"/>
  <c r="Q155" i="129"/>
  <c r="F155" i="129"/>
  <c r="S155" i="129" s="1"/>
  <c r="G155" i="129"/>
  <c r="L155" i="129"/>
  <c r="K155" i="129" s="1"/>
  <c r="H155" i="129"/>
  <c r="O155" i="129"/>
  <c r="M155" i="129"/>
  <c r="AU155" i="129" s="1"/>
  <c r="U155" i="129"/>
  <c r="R155" i="129"/>
  <c r="I190" i="129"/>
  <c r="Q190" i="129"/>
  <c r="J190" i="129"/>
  <c r="F190" i="129"/>
  <c r="S190" i="129" s="1"/>
  <c r="G190" i="129"/>
  <c r="L190" i="129"/>
  <c r="K190" i="129" s="1"/>
  <c r="H190" i="129"/>
  <c r="O190" i="129"/>
  <c r="M190" i="129"/>
  <c r="U190" i="129"/>
  <c r="J93" i="129"/>
  <c r="Q93" i="129"/>
  <c r="F93" i="129"/>
  <c r="S93" i="129" s="1"/>
  <c r="G93" i="129"/>
  <c r="L93" i="129"/>
  <c r="K93" i="129" s="1"/>
  <c r="H93" i="129"/>
  <c r="O93" i="129"/>
  <c r="I93" i="129"/>
  <c r="M93" i="129" s="1"/>
  <c r="U93" i="129"/>
  <c r="I286" i="129"/>
  <c r="J286" i="129"/>
  <c r="R286" i="129"/>
  <c r="P286" i="129"/>
  <c r="T286" i="129"/>
  <c r="U286" i="129"/>
  <c r="L286" i="129"/>
  <c r="K286" i="129"/>
  <c r="Q286" i="129"/>
  <c r="S286" i="129"/>
  <c r="H286" i="129"/>
  <c r="M286" i="129"/>
  <c r="O286" i="129"/>
  <c r="G286" i="129"/>
  <c r="F286" i="129"/>
  <c r="S268" i="129"/>
  <c r="H268" i="129"/>
  <c r="G268" i="129"/>
  <c r="I268" i="129"/>
  <c r="O268" i="129"/>
  <c r="L268" i="129"/>
  <c r="M268" i="129"/>
  <c r="K268" i="129"/>
  <c r="J268" i="129"/>
  <c r="F268" i="129"/>
  <c r="T268" i="129"/>
  <c r="U268" i="129"/>
  <c r="R268" i="129"/>
  <c r="Q268" i="129"/>
  <c r="P268" i="129"/>
  <c r="J184" i="129"/>
  <c r="Q184" i="129"/>
  <c r="I184" i="129"/>
  <c r="F184" i="129"/>
  <c r="S184" i="129" s="1"/>
  <c r="G184" i="129"/>
  <c r="L184" i="129"/>
  <c r="K184" i="129" s="1"/>
  <c r="H184" i="129"/>
  <c r="M184" i="129"/>
  <c r="O184" i="129"/>
  <c r="U184" i="129"/>
  <c r="R330" i="129"/>
  <c r="P330" i="129"/>
  <c r="T330" i="129"/>
  <c r="Q330" i="129"/>
  <c r="U330" i="129"/>
  <c r="H330" i="129"/>
  <c r="S330" i="129"/>
  <c r="J330" i="129"/>
  <c r="G330" i="129"/>
  <c r="M330" i="129"/>
  <c r="K330" i="129"/>
  <c r="L330" i="129"/>
  <c r="O330" i="129"/>
  <c r="I330" i="129"/>
  <c r="F330" i="129"/>
  <c r="F426" i="129"/>
  <c r="G426" i="129"/>
  <c r="S426" i="129"/>
  <c r="L426" i="129"/>
  <c r="Q426" i="129"/>
  <c r="R426" i="129"/>
  <c r="J426" i="129"/>
  <c r="P426" i="129"/>
  <c r="I426" i="129"/>
  <c r="T426" i="129"/>
  <c r="K426" i="129"/>
  <c r="U426" i="129"/>
  <c r="O426" i="129"/>
  <c r="M426" i="129"/>
  <c r="H426" i="129"/>
  <c r="Q231" i="129"/>
  <c r="I231" i="129"/>
  <c r="J231" i="129"/>
  <c r="F231" i="129"/>
  <c r="S231" i="129" s="1"/>
  <c r="G231" i="129"/>
  <c r="L231" i="129"/>
  <c r="K231" i="129" s="1"/>
  <c r="H231" i="129"/>
  <c r="M231" i="129"/>
  <c r="O231" i="129"/>
  <c r="U231" i="129"/>
  <c r="L651" i="129"/>
  <c r="O651" i="129"/>
  <c r="M651" i="129"/>
  <c r="Q651" i="129"/>
  <c r="S651" i="129"/>
  <c r="F651" i="129"/>
  <c r="J651" i="129"/>
  <c r="I651" i="129"/>
  <c r="H651" i="129"/>
  <c r="K651" i="129"/>
  <c r="R651" i="129"/>
  <c r="T651" i="129"/>
  <c r="G651" i="129"/>
  <c r="P651" i="129"/>
  <c r="U651" i="129"/>
  <c r="H282" i="129"/>
  <c r="I282" i="129"/>
  <c r="F282" i="129"/>
  <c r="L282" i="129"/>
  <c r="Q282" i="129"/>
  <c r="M282" i="129"/>
  <c r="S282" i="129"/>
  <c r="G282" i="129"/>
  <c r="J282" i="129"/>
  <c r="K282" i="129"/>
  <c r="O282" i="129"/>
  <c r="P282" i="129"/>
  <c r="U282" i="129"/>
  <c r="R282" i="129"/>
  <c r="T282" i="129"/>
  <c r="I178" i="129"/>
  <c r="J178" i="129"/>
  <c r="Q178" i="129"/>
  <c r="F178" i="129"/>
  <c r="S178" i="129" s="1"/>
  <c r="G178" i="129"/>
  <c r="H178" i="129"/>
  <c r="L178" i="129"/>
  <c r="K178" i="129" s="1"/>
  <c r="M178" i="129"/>
  <c r="O178" i="129"/>
  <c r="U178" i="129"/>
  <c r="Q219" i="129"/>
  <c r="I219" i="129"/>
  <c r="J219" i="129"/>
  <c r="F219" i="129"/>
  <c r="S219" i="129" s="1"/>
  <c r="G219" i="129"/>
  <c r="H219" i="129"/>
  <c r="L219" i="129"/>
  <c r="K219" i="129" s="1"/>
  <c r="M219" i="129"/>
  <c r="O219" i="129"/>
  <c r="U219" i="129"/>
  <c r="K300" i="129"/>
  <c r="R300" i="129"/>
  <c r="T300" i="129"/>
  <c r="P300" i="129"/>
  <c r="H300" i="129"/>
  <c r="G300" i="129"/>
  <c r="L300" i="129"/>
  <c r="Q300" i="129"/>
  <c r="U300" i="129"/>
  <c r="I300" i="129"/>
  <c r="S300" i="129"/>
  <c r="M300" i="129"/>
  <c r="J300" i="129"/>
  <c r="F300" i="129"/>
  <c r="O300" i="129"/>
  <c r="R525" i="129"/>
  <c r="T525" i="129"/>
  <c r="M525" i="129"/>
  <c r="Q525" i="129"/>
  <c r="J525" i="129"/>
  <c r="H525" i="129"/>
  <c r="F525" i="129"/>
  <c r="G525" i="129"/>
  <c r="O525" i="129"/>
  <c r="U525" i="129"/>
  <c r="K525" i="129"/>
  <c r="P525" i="129"/>
  <c r="L525" i="129"/>
  <c r="I525" i="129"/>
  <c r="S525" i="129"/>
  <c r="I198" i="129"/>
  <c r="Q198" i="129"/>
  <c r="J198" i="129"/>
  <c r="F198" i="129"/>
  <c r="S198" i="129" s="1"/>
  <c r="G198" i="129"/>
  <c r="L198" i="129"/>
  <c r="K198" i="129" s="1"/>
  <c r="H198" i="129"/>
  <c r="O198" i="129"/>
  <c r="M198" i="129"/>
  <c r="U198" i="129"/>
  <c r="Q657" i="129"/>
  <c r="K657" i="129"/>
  <c r="T657" i="129"/>
  <c r="L657" i="129"/>
  <c r="M657" i="129"/>
  <c r="S657" i="129"/>
  <c r="G657" i="129"/>
  <c r="I657" i="129"/>
  <c r="F657" i="129"/>
  <c r="H657" i="129"/>
  <c r="R657" i="129"/>
  <c r="O657" i="129"/>
  <c r="P657" i="129"/>
  <c r="U657" i="129"/>
  <c r="J657" i="129"/>
  <c r="K470" i="129"/>
  <c r="Q470" i="129"/>
  <c r="S470" i="129"/>
  <c r="J470" i="129"/>
  <c r="F470" i="129"/>
  <c r="I470" i="129"/>
  <c r="P470" i="129"/>
  <c r="M470" i="129"/>
  <c r="O470" i="129"/>
  <c r="U470" i="129"/>
  <c r="T470" i="129"/>
  <c r="H470" i="129"/>
  <c r="L470" i="129"/>
  <c r="G470" i="129"/>
  <c r="R470" i="129"/>
  <c r="I143" i="129"/>
  <c r="J143" i="129"/>
  <c r="Q143" i="129"/>
  <c r="F143" i="129"/>
  <c r="S143" i="129" s="1"/>
  <c r="G143" i="129"/>
  <c r="L143" i="129"/>
  <c r="K143" i="129" s="1"/>
  <c r="H143" i="129"/>
  <c r="M143" i="129"/>
  <c r="O143" i="129"/>
  <c r="P143" i="129"/>
  <c r="T143" i="129"/>
  <c r="R143" i="129"/>
  <c r="U143" i="129"/>
  <c r="J182" i="129"/>
  <c r="I182" i="129"/>
  <c r="Q182" i="129"/>
  <c r="F182" i="129"/>
  <c r="H182" i="129"/>
  <c r="S182" i="129"/>
  <c r="G182" i="129"/>
  <c r="O182" i="129"/>
  <c r="L182" i="129"/>
  <c r="K182" i="129" s="1"/>
  <c r="M182" i="129"/>
  <c r="AU182" i="129" s="1"/>
  <c r="P182" i="129"/>
  <c r="T182" i="129"/>
  <c r="U182" i="129"/>
  <c r="R182" i="129"/>
  <c r="S479" i="129"/>
  <c r="O479" i="129"/>
  <c r="F479" i="129"/>
  <c r="I479" i="129"/>
  <c r="Q479" i="129"/>
  <c r="P479" i="129"/>
  <c r="K479" i="129"/>
  <c r="R479" i="129"/>
  <c r="T479" i="129"/>
  <c r="U479" i="129"/>
  <c r="J479" i="129"/>
  <c r="H479" i="129"/>
  <c r="L479" i="129"/>
  <c r="G479" i="129"/>
  <c r="M479" i="129"/>
  <c r="O584" i="129"/>
  <c r="F584" i="129"/>
  <c r="H584" i="129"/>
  <c r="M584" i="129"/>
  <c r="L584" i="129"/>
  <c r="G584" i="129"/>
  <c r="I584" i="129"/>
  <c r="J584" i="129"/>
  <c r="Q584" i="129"/>
  <c r="S584" i="129"/>
  <c r="P584" i="129"/>
  <c r="K584" i="129"/>
  <c r="T584" i="129"/>
  <c r="R584" i="129"/>
  <c r="U584" i="129"/>
  <c r="J217" i="129"/>
  <c r="I217" i="129"/>
  <c r="Q217" i="129"/>
  <c r="F217" i="129"/>
  <c r="S217" i="129" s="1"/>
  <c r="G217" i="129"/>
  <c r="H217" i="129"/>
  <c r="L217" i="129"/>
  <c r="K217" i="129" s="1"/>
  <c r="M217" i="129"/>
  <c r="O217" i="129"/>
  <c r="U217" i="129"/>
  <c r="P561" i="129"/>
  <c r="U561" i="129"/>
  <c r="R561" i="129"/>
  <c r="O561" i="129"/>
  <c r="S561" i="129"/>
  <c r="G561" i="129"/>
  <c r="M561" i="129"/>
  <c r="F561" i="129"/>
  <c r="Q561" i="129"/>
  <c r="K561" i="129"/>
  <c r="J561" i="129"/>
  <c r="I561" i="129"/>
  <c r="H561" i="129"/>
  <c r="T561" i="129"/>
  <c r="L561" i="129"/>
  <c r="Q234" i="129"/>
  <c r="I234" i="129"/>
  <c r="J234" i="129"/>
  <c r="F234" i="129"/>
  <c r="S234" i="129" s="1"/>
  <c r="G234" i="129"/>
  <c r="H234" i="129"/>
  <c r="L234" i="129"/>
  <c r="K234" i="129" s="1"/>
  <c r="O234" i="129"/>
  <c r="M234" i="129"/>
  <c r="U234" i="129"/>
  <c r="R299" i="129"/>
  <c r="T299" i="129"/>
  <c r="U299" i="129"/>
  <c r="G299" i="129"/>
  <c r="I299" i="129"/>
  <c r="H299" i="129"/>
  <c r="M299" i="129"/>
  <c r="F299" i="129"/>
  <c r="J299" i="129"/>
  <c r="Q299" i="129"/>
  <c r="L299" i="129"/>
  <c r="O299" i="129"/>
  <c r="P299" i="129"/>
  <c r="S299" i="129"/>
  <c r="K299" i="129"/>
  <c r="M566" i="129"/>
  <c r="K566" i="129"/>
  <c r="H566" i="129"/>
  <c r="R566" i="129"/>
  <c r="G566" i="129"/>
  <c r="P566" i="129"/>
  <c r="T566" i="129"/>
  <c r="J566" i="129"/>
  <c r="F566" i="129"/>
  <c r="U566" i="129"/>
  <c r="S566" i="129"/>
  <c r="L566" i="129"/>
  <c r="O566" i="129"/>
  <c r="Q566" i="129"/>
  <c r="I566" i="129"/>
  <c r="I243" i="129"/>
  <c r="J243" i="129"/>
  <c r="Q243" i="129"/>
  <c r="F243" i="129"/>
  <c r="S243" i="129" s="1"/>
  <c r="G243" i="129"/>
  <c r="L243" i="129"/>
  <c r="K243" i="129" s="1"/>
  <c r="H243" i="129"/>
  <c r="O243" i="129"/>
  <c r="M243" i="129"/>
  <c r="U243" i="129"/>
  <c r="M508" i="129"/>
  <c r="G508" i="129"/>
  <c r="Q508" i="129"/>
  <c r="H508" i="129"/>
  <c r="L508" i="129"/>
  <c r="I508" i="129"/>
  <c r="U508" i="129"/>
  <c r="K508" i="129"/>
  <c r="F508" i="129"/>
  <c r="J508" i="129"/>
  <c r="O508" i="129"/>
  <c r="S508" i="129"/>
  <c r="T508" i="129"/>
  <c r="P508" i="129"/>
  <c r="R508" i="129"/>
  <c r="M602" i="129"/>
  <c r="U602" i="129"/>
  <c r="R602" i="129"/>
  <c r="P602" i="129"/>
  <c r="F602" i="129"/>
  <c r="J602" i="129"/>
  <c r="L602" i="129"/>
  <c r="S602" i="129"/>
  <c r="G602" i="129"/>
  <c r="H602" i="129"/>
  <c r="Q602" i="129"/>
  <c r="I602" i="129"/>
  <c r="O602" i="129"/>
  <c r="T602" i="129"/>
  <c r="K602" i="129"/>
  <c r="G284" i="129"/>
  <c r="O284" i="129"/>
  <c r="I284" i="129"/>
  <c r="M284" i="129"/>
  <c r="Q284" i="129"/>
  <c r="S284" i="129"/>
  <c r="F284" i="129"/>
  <c r="L284" i="129"/>
  <c r="T284" i="129"/>
  <c r="K284" i="129"/>
  <c r="U284" i="129"/>
  <c r="R284" i="129"/>
  <c r="P284" i="129"/>
  <c r="H284" i="129"/>
  <c r="J284" i="129"/>
  <c r="H297" i="129"/>
  <c r="J297" i="129"/>
  <c r="L297" i="129"/>
  <c r="G297" i="129"/>
  <c r="P297" i="129"/>
  <c r="R297" i="129"/>
  <c r="O297" i="129"/>
  <c r="T297" i="129"/>
  <c r="Q297" i="129"/>
  <c r="U297" i="129"/>
  <c r="F297" i="129"/>
  <c r="M297" i="129"/>
  <c r="S297" i="129"/>
  <c r="K297" i="129"/>
  <c r="I297" i="129"/>
  <c r="I504" i="129"/>
  <c r="Q504" i="129"/>
  <c r="T504" i="129"/>
  <c r="L504" i="129"/>
  <c r="G504" i="129"/>
  <c r="P504" i="129"/>
  <c r="J504" i="129"/>
  <c r="U504" i="129"/>
  <c r="S504" i="129"/>
  <c r="M504" i="129"/>
  <c r="K504" i="129"/>
  <c r="H504" i="129"/>
  <c r="F504" i="129"/>
  <c r="O504" i="129"/>
  <c r="R504" i="129"/>
  <c r="F560" i="129"/>
  <c r="S560" i="129"/>
  <c r="G560" i="129"/>
  <c r="O560" i="129"/>
  <c r="L560" i="129"/>
  <c r="R560" i="129"/>
  <c r="Q560" i="129"/>
  <c r="P560" i="129"/>
  <c r="H560" i="129"/>
  <c r="T560" i="129"/>
  <c r="I560" i="129"/>
  <c r="U560" i="129"/>
  <c r="M560" i="129"/>
  <c r="K560" i="129"/>
  <c r="J560" i="129"/>
  <c r="G585" i="129"/>
  <c r="F585" i="129"/>
  <c r="I585" i="129"/>
  <c r="S585" i="129"/>
  <c r="K585" i="129"/>
  <c r="L585" i="129"/>
  <c r="O585" i="129"/>
  <c r="J585" i="129"/>
  <c r="H585" i="129"/>
  <c r="R585" i="129"/>
  <c r="U585" i="129"/>
  <c r="T585" i="129"/>
  <c r="Q585" i="129"/>
  <c r="P585" i="129"/>
  <c r="M585" i="129"/>
  <c r="J640" i="129"/>
  <c r="P640" i="129"/>
  <c r="T640" i="129"/>
  <c r="R640" i="129"/>
  <c r="U640" i="129"/>
  <c r="K640" i="129"/>
  <c r="I640" i="129"/>
  <c r="F640" i="129"/>
  <c r="O640" i="129"/>
  <c r="M640" i="129"/>
  <c r="S640" i="129"/>
  <c r="L640" i="129"/>
  <c r="G640" i="129"/>
  <c r="H640" i="129"/>
  <c r="Q640" i="129"/>
  <c r="I159" i="129"/>
  <c r="J159" i="129"/>
  <c r="Q159" i="129"/>
  <c r="F159" i="129"/>
  <c r="S159" i="129" s="1"/>
  <c r="G159" i="129"/>
  <c r="H159" i="129"/>
  <c r="L159" i="129"/>
  <c r="K159" i="129" s="1"/>
  <c r="M159" i="129"/>
  <c r="O159" i="129"/>
  <c r="U159" i="129"/>
  <c r="R527" i="129"/>
  <c r="T527" i="129"/>
  <c r="U527" i="129"/>
  <c r="F527" i="129"/>
  <c r="L527" i="129"/>
  <c r="S527" i="129"/>
  <c r="Q527" i="129"/>
  <c r="K527" i="129"/>
  <c r="I527" i="129"/>
  <c r="P527" i="129"/>
  <c r="O527" i="129"/>
  <c r="G527" i="129"/>
  <c r="M527" i="129"/>
  <c r="H527" i="129"/>
  <c r="J527" i="129"/>
  <c r="J59" i="129"/>
  <c r="Q59" i="129"/>
  <c r="F59" i="129"/>
  <c r="S59" i="129" s="1"/>
  <c r="G59" i="129"/>
  <c r="L59" i="129"/>
  <c r="K59" i="129" s="1"/>
  <c r="H59" i="129"/>
  <c r="O59" i="129"/>
  <c r="I59" i="129"/>
  <c r="M59" i="129" s="1"/>
  <c r="AU59" i="129" s="1"/>
  <c r="R59" i="129"/>
  <c r="U59" i="129"/>
  <c r="J119" i="129"/>
  <c r="Q119" i="129"/>
  <c r="F119" i="129"/>
  <c r="S119" i="129" s="1"/>
  <c r="G119" i="129"/>
  <c r="L119" i="129"/>
  <c r="K119" i="129" s="1"/>
  <c r="H119" i="129"/>
  <c r="O119" i="129"/>
  <c r="I119" i="129"/>
  <c r="M119" i="129" s="1"/>
  <c r="AU119" i="129" s="1"/>
  <c r="U119" i="129"/>
  <c r="R119" i="129"/>
  <c r="K669" i="139"/>
  <c r="R669" i="139"/>
  <c r="T669" i="139"/>
  <c r="J669" i="139"/>
  <c r="O669" i="139"/>
  <c r="F669" i="139"/>
  <c r="U669" i="139"/>
  <c r="Q669" i="139"/>
  <c r="I669" i="139"/>
  <c r="P669" i="139"/>
  <c r="S669" i="139"/>
  <c r="G669" i="139"/>
  <c r="H669" i="139"/>
  <c r="L669" i="139"/>
  <c r="M669" i="139"/>
  <c r="T557" i="139"/>
  <c r="H557" i="139"/>
  <c r="S557" i="139"/>
  <c r="Q557" i="139"/>
  <c r="U557" i="139"/>
  <c r="J557" i="139"/>
  <c r="R557" i="139"/>
  <c r="F557" i="139"/>
  <c r="K557" i="139"/>
  <c r="P557" i="139"/>
  <c r="I557" i="139"/>
  <c r="M557" i="139"/>
  <c r="O557" i="139"/>
  <c r="L557" i="139"/>
  <c r="G557" i="139"/>
  <c r="J64" i="139"/>
  <c r="Q64" i="139"/>
  <c r="G64" i="139"/>
  <c r="I64" i="139"/>
  <c r="Q272" i="139"/>
  <c r="G272" i="139"/>
  <c r="I272" i="139"/>
  <c r="T272" i="139"/>
  <c r="U272" i="139"/>
  <c r="P272" i="139"/>
  <c r="O272" i="139"/>
  <c r="F272" i="139"/>
  <c r="L272" i="139"/>
  <c r="M272" i="139"/>
  <c r="S272" i="139"/>
  <c r="R272" i="139"/>
  <c r="H272" i="139"/>
  <c r="J272" i="139"/>
  <c r="K272" i="139"/>
  <c r="K393" i="139"/>
  <c r="G393" i="139"/>
  <c r="L393" i="139"/>
  <c r="H393" i="139"/>
  <c r="U393" i="139"/>
  <c r="T393" i="139"/>
  <c r="R393" i="139"/>
  <c r="S393" i="139"/>
  <c r="J393" i="139"/>
  <c r="F393" i="139"/>
  <c r="I393" i="139"/>
  <c r="Q393" i="139"/>
  <c r="O393" i="139"/>
  <c r="M393" i="139"/>
  <c r="P393" i="139"/>
  <c r="L686" i="139"/>
  <c r="P686" i="139"/>
  <c r="S686" i="139"/>
  <c r="H686" i="139"/>
  <c r="K686" i="139"/>
  <c r="F686" i="139"/>
  <c r="G686" i="139"/>
  <c r="Q686" i="139"/>
  <c r="U686" i="139"/>
  <c r="M686" i="139"/>
  <c r="R686" i="139"/>
  <c r="O686" i="139"/>
  <c r="J686" i="139"/>
  <c r="I686" i="139"/>
  <c r="T686" i="139"/>
  <c r="J86" i="139"/>
  <c r="Q86" i="139"/>
  <c r="G86" i="139"/>
  <c r="F87" i="139" s="1"/>
  <c r="I86" i="139"/>
  <c r="K475" i="139"/>
  <c r="F475" i="139"/>
  <c r="J475" i="139"/>
  <c r="L475" i="139"/>
  <c r="H475" i="139"/>
  <c r="S475" i="139"/>
  <c r="G475" i="139"/>
  <c r="O475" i="139"/>
  <c r="T475" i="139"/>
  <c r="M475" i="139"/>
  <c r="I475" i="139"/>
  <c r="P475" i="139"/>
  <c r="Q475" i="139"/>
  <c r="U475" i="139"/>
  <c r="R475" i="139"/>
  <c r="J58" i="139"/>
  <c r="Q58" i="139"/>
  <c r="G58" i="139"/>
  <c r="F59" i="139" s="1"/>
  <c r="I58" i="139"/>
  <c r="G697" i="139"/>
  <c r="U697" i="139"/>
  <c r="J697" i="139"/>
  <c r="I697" i="139"/>
  <c r="T697" i="139"/>
  <c r="H697" i="139"/>
  <c r="K697" i="139"/>
  <c r="L697" i="139"/>
  <c r="P697" i="139"/>
  <c r="S697" i="139"/>
  <c r="M697" i="139"/>
  <c r="R697" i="139"/>
  <c r="Q697" i="139"/>
  <c r="F697" i="139"/>
  <c r="O697" i="139"/>
  <c r="J15" i="139"/>
  <c r="F15" i="139"/>
  <c r="S15" i="139" s="1"/>
  <c r="Q15" i="139"/>
  <c r="G15" i="139"/>
  <c r="I15" i="139"/>
  <c r="J197" i="139"/>
  <c r="I197" i="139"/>
  <c r="Q197" i="139"/>
  <c r="F197" i="139"/>
  <c r="S197" i="139" s="1"/>
  <c r="G197" i="139"/>
  <c r="H197" i="139"/>
  <c r="L197" i="139"/>
  <c r="K197" i="139" s="1"/>
  <c r="O197" i="139"/>
  <c r="M197" i="139"/>
  <c r="AU197" i="139" s="1"/>
  <c r="P197" i="139"/>
  <c r="T197" i="139"/>
  <c r="R197" i="139"/>
  <c r="U197" i="139"/>
  <c r="O376" i="139"/>
  <c r="T376" i="139"/>
  <c r="H376" i="139"/>
  <c r="P376" i="139"/>
  <c r="K376" i="139"/>
  <c r="J376" i="139"/>
  <c r="Q376" i="139"/>
  <c r="G376" i="139"/>
  <c r="M376" i="139"/>
  <c r="U376" i="139"/>
  <c r="S376" i="139"/>
  <c r="F376" i="139"/>
  <c r="R376" i="139"/>
  <c r="L376" i="139"/>
  <c r="I376" i="139"/>
  <c r="J200" i="139"/>
  <c r="I200" i="139"/>
  <c r="Q200" i="139"/>
  <c r="F200" i="139"/>
  <c r="S200" i="139" s="1"/>
  <c r="G200" i="139"/>
  <c r="H200" i="139"/>
  <c r="L200" i="139"/>
  <c r="K200" i="139" s="1"/>
  <c r="M200" i="139"/>
  <c r="AU200" i="139" s="1"/>
  <c r="O200" i="139"/>
  <c r="R200" i="139"/>
  <c r="U200" i="139"/>
  <c r="J254" i="139"/>
  <c r="Q254" i="139"/>
  <c r="I254" i="139"/>
  <c r="G254" i="139"/>
  <c r="L254" i="139"/>
  <c r="F254" i="139"/>
  <c r="H254" i="139"/>
  <c r="S254" i="139"/>
  <c r="M254" i="139"/>
  <c r="AU254" i="139" s="1"/>
  <c r="O254" i="139"/>
  <c r="P254" i="139"/>
  <c r="T254" i="139"/>
  <c r="R254" i="139"/>
  <c r="U254" i="139"/>
  <c r="H313" i="139"/>
  <c r="R313" i="139"/>
  <c r="Q313" i="139"/>
  <c r="F313" i="139"/>
  <c r="P313" i="139"/>
  <c r="T313" i="139"/>
  <c r="U313" i="139"/>
  <c r="O313" i="139"/>
  <c r="I313" i="139"/>
  <c r="K313" i="139"/>
  <c r="L313" i="139"/>
  <c r="G313" i="139"/>
  <c r="S313" i="139"/>
  <c r="J313" i="139"/>
  <c r="M313" i="139"/>
  <c r="U280" i="139"/>
  <c r="T280" i="139"/>
  <c r="K280" i="139"/>
  <c r="R280" i="139"/>
  <c r="S280" i="139"/>
  <c r="P280" i="139"/>
  <c r="F280" i="139"/>
  <c r="I280" i="139"/>
  <c r="L280" i="139"/>
  <c r="Q280" i="139"/>
  <c r="G280" i="139"/>
  <c r="H280" i="139"/>
  <c r="J280" i="139"/>
  <c r="O280" i="139"/>
  <c r="M280" i="139"/>
  <c r="Q192" i="139"/>
  <c r="J192" i="139"/>
  <c r="I192" i="139"/>
  <c r="F192" i="139"/>
  <c r="S192" i="139" s="1"/>
  <c r="G192" i="139"/>
  <c r="H192" i="139"/>
  <c r="L192" i="139"/>
  <c r="K192" i="139" s="1"/>
  <c r="M192" i="139"/>
  <c r="O192" i="139"/>
  <c r="U192" i="139"/>
  <c r="U443" i="139"/>
  <c r="Q443" i="139"/>
  <c r="J443" i="139"/>
  <c r="I443" i="139"/>
  <c r="G443" i="139"/>
  <c r="H443" i="139"/>
  <c r="S443" i="139"/>
  <c r="L443" i="139"/>
  <c r="O443" i="139"/>
  <c r="R443" i="139"/>
  <c r="M443" i="139"/>
  <c r="K443" i="139"/>
  <c r="F443" i="139"/>
  <c r="T443" i="139"/>
  <c r="P443" i="139"/>
  <c r="S654" i="139"/>
  <c r="F654" i="139"/>
  <c r="L654" i="139"/>
  <c r="H654" i="139"/>
  <c r="O654" i="139"/>
  <c r="K654" i="139"/>
  <c r="T654" i="139"/>
  <c r="Q654" i="139"/>
  <c r="G654" i="139"/>
  <c r="R654" i="139"/>
  <c r="J654" i="139"/>
  <c r="P654" i="139"/>
  <c r="M654" i="139"/>
  <c r="I654" i="139"/>
  <c r="U654" i="139"/>
  <c r="U409" i="139"/>
  <c r="M409" i="139"/>
  <c r="P409" i="139"/>
  <c r="L409" i="139"/>
  <c r="J409" i="139"/>
  <c r="F409" i="139"/>
  <c r="T409" i="139"/>
  <c r="O409" i="139"/>
  <c r="S409" i="139"/>
  <c r="Q409" i="139"/>
  <c r="K409" i="139"/>
  <c r="H409" i="139"/>
  <c r="G409" i="139"/>
  <c r="I409" i="139"/>
  <c r="R409" i="139"/>
  <c r="J335" i="139"/>
  <c r="F335" i="139"/>
  <c r="H335" i="139"/>
  <c r="O335" i="139"/>
  <c r="I335" i="139"/>
  <c r="T335" i="139"/>
  <c r="K335" i="139"/>
  <c r="R335" i="139"/>
  <c r="S335" i="139"/>
  <c r="U335" i="139"/>
  <c r="G335" i="139"/>
  <c r="M335" i="139"/>
  <c r="P335" i="139"/>
  <c r="Q335" i="139"/>
  <c r="L335" i="139"/>
  <c r="K578" i="139"/>
  <c r="T578" i="139"/>
  <c r="U578" i="139"/>
  <c r="M578" i="139"/>
  <c r="L578" i="139"/>
  <c r="H578" i="139"/>
  <c r="P578" i="139"/>
  <c r="R578" i="139"/>
  <c r="S578" i="139"/>
  <c r="J578" i="139"/>
  <c r="F578" i="139"/>
  <c r="I578" i="139"/>
  <c r="Q578" i="139"/>
  <c r="O578" i="139"/>
  <c r="G578" i="139"/>
  <c r="H445" i="139"/>
  <c r="G445" i="139"/>
  <c r="L445" i="139"/>
  <c r="R445" i="139"/>
  <c r="P445" i="139"/>
  <c r="S445" i="139"/>
  <c r="T445" i="139"/>
  <c r="O445" i="139"/>
  <c r="K445" i="139"/>
  <c r="Q445" i="139"/>
  <c r="M445" i="139"/>
  <c r="J445" i="139"/>
  <c r="U445" i="139"/>
  <c r="I445" i="139"/>
  <c r="F445" i="139"/>
  <c r="G619" i="139"/>
  <c r="J619" i="139"/>
  <c r="P619" i="139"/>
  <c r="I619" i="139"/>
  <c r="S619" i="139"/>
  <c r="R619" i="139"/>
  <c r="Q619" i="139"/>
  <c r="K619" i="139"/>
  <c r="F619" i="139"/>
  <c r="L619" i="139"/>
  <c r="T619" i="139"/>
  <c r="M619" i="139"/>
  <c r="U619" i="139"/>
  <c r="H619" i="139"/>
  <c r="O619" i="139"/>
  <c r="Q146" i="139"/>
  <c r="I146" i="139"/>
  <c r="J146" i="139"/>
  <c r="F146" i="139"/>
  <c r="S146" i="139" s="1"/>
  <c r="G146" i="139"/>
  <c r="H146" i="139"/>
  <c r="L146" i="139"/>
  <c r="K146" i="139" s="1"/>
  <c r="O146" i="139"/>
  <c r="M146" i="139"/>
  <c r="AU146" i="139" s="1"/>
  <c r="R146" i="139"/>
  <c r="U146" i="139"/>
  <c r="J65" i="139"/>
  <c r="Q65" i="139"/>
  <c r="F65" i="139"/>
  <c r="S65" i="139" s="1"/>
  <c r="G65" i="139"/>
  <c r="F66" i="139" s="1"/>
  <c r="S66" i="139" s="1"/>
  <c r="I65" i="139"/>
  <c r="U411" i="139"/>
  <c r="T411" i="139"/>
  <c r="F411" i="139"/>
  <c r="G411" i="139"/>
  <c r="M411" i="139"/>
  <c r="I411" i="139"/>
  <c r="R411" i="139"/>
  <c r="J411" i="139"/>
  <c r="P411" i="139"/>
  <c r="O411" i="139"/>
  <c r="H411" i="139"/>
  <c r="S411" i="139"/>
  <c r="L411" i="139"/>
  <c r="K411" i="139"/>
  <c r="Q411" i="139"/>
  <c r="Q679" i="139"/>
  <c r="K679" i="139"/>
  <c r="H679" i="139"/>
  <c r="S679" i="139"/>
  <c r="J679" i="139"/>
  <c r="T679" i="139"/>
  <c r="G679" i="139"/>
  <c r="R679" i="139"/>
  <c r="L679" i="139"/>
  <c r="F679" i="139"/>
  <c r="P679" i="139"/>
  <c r="I679" i="139"/>
  <c r="M679" i="139"/>
  <c r="O679" i="139"/>
  <c r="U679" i="139"/>
  <c r="J472" i="139"/>
  <c r="Q472" i="139"/>
  <c r="K472" i="139"/>
  <c r="O472" i="139"/>
  <c r="F472" i="139"/>
  <c r="M472" i="139"/>
  <c r="P472" i="139"/>
  <c r="L472" i="139"/>
  <c r="T472" i="139"/>
  <c r="S472" i="139"/>
  <c r="H472" i="139"/>
  <c r="R472" i="139"/>
  <c r="I472" i="139"/>
  <c r="U472" i="139"/>
  <c r="G472" i="139"/>
  <c r="J580" i="139"/>
  <c r="S580" i="139"/>
  <c r="T580" i="139"/>
  <c r="L580" i="139"/>
  <c r="H580" i="139"/>
  <c r="R580" i="139"/>
  <c r="M580" i="139"/>
  <c r="K580" i="139"/>
  <c r="Q580" i="139"/>
  <c r="U580" i="139"/>
  <c r="F580" i="139"/>
  <c r="O580" i="139"/>
  <c r="P580" i="139"/>
  <c r="G580" i="139"/>
  <c r="I580" i="139"/>
  <c r="L442" i="139"/>
  <c r="O442" i="139"/>
  <c r="K442" i="139"/>
  <c r="U442" i="139"/>
  <c r="T442" i="139"/>
  <c r="G442" i="139"/>
  <c r="R442" i="139"/>
  <c r="F442" i="139"/>
  <c r="H442" i="139"/>
  <c r="S442" i="139"/>
  <c r="I442" i="139"/>
  <c r="J442" i="139"/>
  <c r="M442" i="139"/>
  <c r="P442" i="139"/>
  <c r="Q442" i="139"/>
  <c r="O626" i="139"/>
  <c r="G626" i="139"/>
  <c r="T626" i="139"/>
  <c r="H626" i="139"/>
  <c r="S626" i="139"/>
  <c r="M626" i="139"/>
  <c r="F626" i="139"/>
  <c r="L626" i="139"/>
  <c r="P626" i="139"/>
  <c r="U626" i="139"/>
  <c r="K626" i="139"/>
  <c r="R626" i="139"/>
  <c r="J626" i="139"/>
  <c r="I626" i="139"/>
  <c r="Q626" i="139"/>
  <c r="F292" i="139"/>
  <c r="I292" i="139"/>
  <c r="T292" i="139"/>
  <c r="U292" i="139"/>
  <c r="Q292" i="139"/>
  <c r="O292" i="139"/>
  <c r="L292" i="139"/>
  <c r="M292" i="139"/>
  <c r="S292" i="139"/>
  <c r="P292" i="139"/>
  <c r="K292" i="139"/>
  <c r="J292" i="139"/>
  <c r="G292" i="139"/>
  <c r="R292" i="139"/>
  <c r="H292" i="139"/>
  <c r="U347" i="139"/>
  <c r="F347" i="139"/>
  <c r="T347" i="139"/>
  <c r="M347" i="139"/>
  <c r="P347" i="139"/>
  <c r="I347" i="139"/>
  <c r="K347" i="139"/>
  <c r="S347" i="139"/>
  <c r="Q347" i="139"/>
  <c r="G347" i="139"/>
  <c r="L347" i="139"/>
  <c r="O347" i="139"/>
  <c r="R347" i="139"/>
  <c r="H347" i="139"/>
  <c r="J347" i="139"/>
  <c r="F444" i="139"/>
  <c r="O444" i="139"/>
  <c r="J444" i="139"/>
  <c r="M444" i="139"/>
  <c r="T444" i="139"/>
  <c r="P444" i="139"/>
  <c r="L444" i="139"/>
  <c r="H444" i="139"/>
  <c r="G444" i="139"/>
  <c r="U444" i="139"/>
  <c r="K444" i="139"/>
  <c r="S444" i="139"/>
  <c r="R444" i="139"/>
  <c r="Q444" i="139"/>
  <c r="I444" i="139"/>
  <c r="I156" i="139"/>
  <c r="Q156" i="139"/>
  <c r="J156" i="139"/>
  <c r="F156" i="139"/>
  <c r="S156" i="139" s="1"/>
  <c r="G156" i="139"/>
  <c r="L156" i="139"/>
  <c r="K156" i="139" s="1"/>
  <c r="H156" i="139"/>
  <c r="O156" i="139"/>
  <c r="M156" i="139"/>
  <c r="U156" i="139"/>
  <c r="Q169" i="139"/>
  <c r="J169" i="139"/>
  <c r="I169" i="139"/>
  <c r="F169" i="139"/>
  <c r="S169" i="139" s="1"/>
  <c r="G169" i="139"/>
  <c r="L169" i="139"/>
  <c r="K169" i="139" s="1"/>
  <c r="H169" i="139"/>
  <c r="O169" i="139"/>
  <c r="M169" i="139"/>
  <c r="U169" i="139"/>
  <c r="F283" i="139"/>
  <c r="I283" i="139"/>
  <c r="M283" i="139"/>
  <c r="O283" i="139"/>
  <c r="P283" i="139"/>
  <c r="R283" i="139"/>
  <c r="T283" i="139"/>
  <c r="G283" i="139"/>
  <c r="Q283" i="139"/>
  <c r="S283" i="139"/>
  <c r="K283" i="139"/>
  <c r="H283" i="139"/>
  <c r="L283" i="139"/>
  <c r="J283" i="139"/>
  <c r="U283" i="139"/>
  <c r="M633" i="139"/>
  <c r="F633" i="139"/>
  <c r="L633" i="139"/>
  <c r="K633" i="139"/>
  <c r="T633" i="139"/>
  <c r="P633" i="139"/>
  <c r="G633" i="139"/>
  <c r="R633" i="139"/>
  <c r="J633" i="139"/>
  <c r="S633" i="139"/>
  <c r="U633" i="139"/>
  <c r="O633" i="139"/>
  <c r="H633" i="139"/>
  <c r="Q633" i="139"/>
  <c r="I633" i="139"/>
  <c r="P562" i="139"/>
  <c r="O562" i="139"/>
  <c r="F562" i="139"/>
  <c r="J562" i="139"/>
  <c r="U562" i="139"/>
  <c r="L562" i="139"/>
  <c r="M562" i="139"/>
  <c r="Q562" i="139"/>
  <c r="R562" i="139"/>
  <c r="G562" i="139"/>
  <c r="T562" i="139"/>
  <c r="I562" i="139"/>
  <c r="S562" i="139"/>
  <c r="K562" i="139"/>
  <c r="H562" i="139"/>
  <c r="J92" i="139"/>
  <c r="Q92" i="139"/>
  <c r="G92" i="139"/>
  <c r="F93" i="139" s="1"/>
  <c r="S93" i="139" s="1"/>
  <c r="I92" i="139"/>
  <c r="U670" i="139"/>
  <c r="Q670" i="139"/>
  <c r="L670" i="139"/>
  <c r="O670" i="139"/>
  <c r="H670" i="139"/>
  <c r="S670" i="139"/>
  <c r="R670" i="139"/>
  <c r="J670" i="139"/>
  <c r="I670" i="139"/>
  <c r="G670" i="139"/>
  <c r="P670" i="139"/>
  <c r="M670" i="139"/>
  <c r="F670" i="139"/>
  <c r="K670" i="139"/>
  <c r="T670" i="139"/>
  <c r="M256" i="139"/>
  <c r="I256" i="139"/>
  <c r="S256" i="139"/>
  <c r="P256" i="139"/>
  <c r="O256" i="139"/>
  <c r="L256" i="139"/>
  <c r="U256" i="139"/>
  <c r="K256" i="139"/>
  <c r="J256" i="139"/>
  <c r="Q256" i="139"/>
  <c r="G256" i="139"/>
  <c r="H256" i="139"/>
  <c r="R256" i="139"/>
  <c r="T256" i="139"/>
  <c r="F256" i="139"/>
  <c r="J519" i="139"/>
  <c r="U519" i="139"/>
  <c r="Q519" i="139"/>
  <c r="P519" i="139"/>
  <c r="O519" i="139"/>
  <c r="K519" i="139"/>
  <c r="M519" i="139"/>
  <c r="I519" i="139"/>
  <c r="F519" i="139"/>
  <c r="L519" i="139"/>
  <c r="G519" i="139"/>
  <c r="S519" i="139"/>
  <c r="R519" i="139"/>
  <c r="H519" i="139"/>
  <c r="T519" i="139"/>
  <c r="I142" i="139"/>
  <c r="Q142" i="139"/>
  <c r="J142" i="139"/>
  <c r="F142" i="139"/>
  <c r="S142" i="139" s="1"/>
  <c r="G142" i="139"/>
  <c r="L142" i="139"/>
  <c r="K142" i="139" s="1"/>
  <c r="H142" i="139"/>
  <c r="M142" i="139"/>
  <c r="O142" i="139"/>
  <c r="U142" i="139"/>
  <c r="J11" i="139"/>
  <c r="G11" i="139"/>
  <c r="F12" i="139" s="1"/>
  <c r="S12" i="139" s="1"/>
  <c r="Q11" i="139"/>
  <c r="I11" i="139"/>
  <c r="M389" i="139"/>
  <c r="Q389" i="139"/>
  <c r="R389" i="139"/>
  <c r="G389" i="139"/>
  <c r="P389" i="139"/>
  <c r="S389" i="139"/>
  <c r="I389" i="139"/>
  <c r="L389" i="139"/>
  <c r="J389" i="139"/>
  <c r="F389" i="139"/>
  <c r="U389" i="139"/>
  <c r="K389" i="139"/>
  <c r="H389" i="139"/>
  <c r="O389" i="139"/>
  <c r="T389" i="139"/>
  <c r="I222" i="139"/>
  <c r="Q222" i="139"/>
  <c r="J222" i="139"/>
  <c r="F222" i="139"/>
  <c r="S222" i="139" s="1"/>
  <c r="G222" i="139"/>
  <c r="L222" i="139"/>
  <c r="K222" i="139" s="1"/>
  <c r="H222" i="139"/>
  <c r="O222" i="139"/>
  <c r="M222" i="139"/>
  <c r="U222" i="139"/>
  <c r="T642" i="139"/>
  <c r="U642" i="139"/>
  <c r="Q642" i="139"/>
  <c r="R642" i="139"/>
  <c r="M642" i="139"/>
  <c r="J642" i="139"/>
  <c r="P642" i="139"/>
  <c r="G642" i="139"/>
  <c r="O642" i="139"/>
  <c r="I642" i="139"/>
  <c r="S642" i="139"/>
  <c r="F642" i="139"/>
  <c r="K642" i="139"/>
  <c r="L642" i="139"/>
  <c r="H642" i="139"/>
  <c r="I125" i="139"/>
  <c r="Q125" i="139"/>
  <c r="J125" i="139"/>
  <c r="F125" i="139"/>
  <c r="S125" i="139" s="1"/>
  <c r="G125" i="139"/>
  <c r="L125" i="139"/>
  <c r="H125" i="139"/>
  <c r="O125" i="139"/>
  <c r="M125" i="139"/>
  <c r="AU125" i="139" s="1"/>
  <c r="K125" i="139"/>
  <c r="P125" i="139"/>
  <c r="T125" i="139"/>
  <c r="R125" i="139"/>
  <c r="U125" i="139"/>
  <c r="M378" i="139"/>
  <c r="H378" i="139"/>
  <c r="T378" i="139"/>
  <c r="O378" i="139"/>
  <c r="G378" i="139"/>
  <c r="K378" i="139"/>
  <c r="R378" i="139"/>
  <c r="S378" i="139"/>
  <c r="P378" i="139"/>
  <c r="Q378" i="139"/>
  <c r="F378" i="139"/>
  <c r="L378" i="139"/>
  <c r="J378" i="139"/>
  <c r="U378" i="139"/>
  <c r="I378" i="139"/>
  <c r="J9" i="139"/>
  <c r="G9" i="139"/>
  <c r="Q9" i="139"/>
  <c r="I9" i="139"/>
  <c r="Q136" i="139"/>
  <c r="I136" i="139"/>
  <c r="J136" i="139"/>
  <c r="F136" i="139"/>
  <c r="S136" i="139" s="1"/>
  <c r="G136" i="139"/>
  <c r="H136" i="139"/>
  <c r="L136" i="139"/>
  <c r="K136" i="139" s="1"/>
  <c r="O136" i="139"/>
  <c r="M136" i="139"/>
  <c r="U136" i="139"/>
  <c r="J44" i="139"/>
  <c r="Q44" i="139"/>
  <c r="F44" i="139"/>
  <c r="S44" i="139" s="1"/>
  <c r="G44" i="139"/>
  <c r="F45" i="139" s="1"/>
  <c r="I44" i="139"/>
  <c r="J31" i="139"/>
  <c r="Q31" i="139"/>
  <c r="G31" i="139"/>
  <c r="F32" i="139" s="1"/>
  <c r="S32" i="139" s="1"/>
  <c r="I31" i="139"/>
  <c r="J72" i="139"/>
  <c r="Q72" i="139"/>
  <c r="G72" i="139"/>
  <c r="I72" i="139"/>
  <c r="Q286" i="139"/>
  <c r="M286" i="139"/>
  <c r="R286" i="139"/>
  <c r="K286" i="139"/>
  <c r="L286" i="139"/>
  <c r="H286" i="139"/>
  <c r="J286" i="139"/>
  <c r="O286" i="139"/>
  <c r="I286" i="139"/>
  <c r="F286" i="139"/>
  <c r="S286" i="139"/>
  <c r="T286" i="139"/>
  <c r="P286" i="139"/>
  <c r="U286" i="139"/>
  <c r="G286" i="139"/>
  <c r="H588" i="139"/>
  <c r="L588" i="139"/>
  <c r="Q588" i="139"/>
  <c r="U588" i="139"/>
  <c r="O588" i="139"/>
  <c r="P588" i="139"/>
  <c r="S588" i="139"/>
  <c r="I588" i="139"/>
  <c r="F588" i="139"/>
  <c r="T588" i="139"/>
  <c r="R588" i="139"/>
  <c r="M588" i="139"/>
  <c r="G588" i="139"/>
  <c r="K588" i="139"/>
  <c r="J588" i="139"/>
  <c r="F689" i="128"/>
  <c r="L689" i="128"/>
  <c r="R689" i="128"/>
  <c r="M689" i="128"/>
  <c r="U689" i="128"/>
  <c r="P689" i="128"/>
  <c r="T689" i="128"/>
  <c r="Q689" i="128"/>
  <c r="G689" i="128"/>
  <c r="J689" i="128"/>
  <c r="I689" i="128"/>
  <c r="H689" i="128"/>
  <c r="K689" i="128"/>
  <c r="O689" i="128"/>
  <c r="S689" i="128"/>
  <c r="J578" i="128"/>
  <c r="M578" i="128"/>
  <c r="P578" i="128"/>
  <c r="L578" i="128"/>
  <c r="R578" i="128"/>
  <c r="Q578" i="128"/>
  <c r="U578" i="128"/>
  <c r="S578" i="128"/>
  <c r="T578" i="128"/>
  <c r="G578" i="128"/>
  <c r="I578" i="128"/>
  <c r="K578" i="128"/>
  <c r="O578" i="128"/>
  <c r="H578" i="128"/>
  <c r="F578" i="128"/>
  <c r="J235" i="128"/>
  <c r="Q235" i="128"/>
  <c r="I235" i="128"/>
  <c r="F235" i="128"/>
  <c r="S235" i="128" s="1"/>
  <c r="G235" i="128"/>
  <c r="L235" i="128"/>
  <c r="K235" i="128" s="1"/>
  <c r="H235" i="128"/>
  <c r="M235" i="128"/>
  <c r="O235" i="128"/>
  <c r="U235" i="128"/>
  <c r="J587" i="128"/>
  <c r="F587" i="128"/>
  <c r="G587" i="128"/>
  <c r="U587" i="128"/>
  <c r="M587" i="128"/>
  <c r="T587" i="128"/>
  <c r="H587" i="128"/>
  <c r="R587" i="128"/>
  <c r="S587" i="128"/>
  <c r="P587" i="128"/>
  <c r="Q587" i="128"/>
  <c r="I587" i="128"/>
  <c r="K587" i="128"/>
  <c r="L587" i="128"/>
  <c r="O587" i="128"/>
  <c r="S317" i="128"/>
  <c r="M317" i="128"/>
  <c r="H317" i="128"/>
  <c r="F317" i="128"/>
  <c r="Q317" i="128"/>
  <c r="R317" i="128"/>
  <c r="G317" i="128"/>
  <c r="T317" i="128"/>
  <c r="K317" i="128"/>
  <c r="P317" i="128"/>
  <c r="O317" i="128"/>
  <c r="U317" i="128"/>
  <c r="J317" i="128"/>
  <c r="I317" i="128"/>
  <c r="L317" i="128"/>
  <c r="F602" i="128"/>
  <c r="L602" i="128"/>
  <c r="J602" i="128"/>
  <c r="G602" i="128"/>
  <c r="U602" i="128"/>
  <c r="Q602" i="128"/>
  <c r="P602" i="128"/>
  <c r="K602" i="128"/>
  <c r="T602" i="128"/>
  <c r="H602" i="128"/>
  <c r="R602" i="128"/>
  <c r="O602" i="128"/>
  <c r="I602" i="128"/>
  <c r="M602" i="128"/>
  <c r="S602" i="128"/>
  <c r="L278" i="128"/>
  <c r="T278" i="128"/>
  <c r="H278" i="128"/>
  <c r="K278" i="128"/>
  <c r="O278" i="128"/>
  <c r="U278" i="128"/>
  <c r="I278" i="128"/>
  <c r="Q278" i="128"/>
  <c r="S278" i="128"/>
  <c r="F278" i="128"/>
  <c r="G278" i="128"/>
  <c r="R278" i="128"/>
  <c r="J278" i="128"/>
  <c r="P278" i="128"/>
  <c r="M278" i="128"/>
  <c r="J24" i="128"/>
  <c r="Q24" i="128"/>
  <c r="G24" i="128"/>
  <c r="F25" i="128" s="1"/>
  <c r="S25" i="128" s="1"/>
  <c r="I24" i="128"/>
  <c r="U155" i="128"/>
  <c r="I155" i="128"/>
  <c r="J155" i="128"/>
  <c r="Q155" i="128"/>
  <c r="F155" i="128"/>
  <c r="S155" i="128" s="1"/>
  <c r="G155" i="128"/>
  <c r="H155" i="128"/>
  <c r="L155" i="128"/>
  <c r="K155" i="128" s="1"/>
  <c r="M155" i="128"/>
  <c r="O155" i="128"/>
  <c r="R155" i="128"/>
  <c r="Q687" i="128"/>
  <c r="S687" i="128"/>
  <c r="O687" i="128"/>
  <c r="H687" i="128"/>
  <c r="I687" i="128"/>
  <c r="J687" i="128"/>
  <c r="L687" i="128"/>
  <c r="P687" i="128"/>
  <c r="G687" i="128"/>
  <c r="K687" i="128"/>
  <c r="T687" i="128"/>
  <c r="U687" i="128"/>
  <c r="M687" i="128"/>
  <c r="R687" i="128"/>
  <c r="F687" i="128"/>
  <c r="F258" i="128"/>
  <c r="S258" i="128" s="1"/>
  <c r="G258" i="128"/>
  <c r="L258" i="128"/>
  <c r="K258" i="128" s="1"/>
  <c r="H258" i="128"/>
  <c r="O258" i="128"/>
  <c r="M258" i="128"/>
  <c r="U258" i="128"/>
  <c r="I258" i="128"/>
  <c r="Q258" i="128"/>
  <c r="J258" i="128"/>
  <c r="H638" i="128"/>
  <c r="K638" i="128"/>
  <c r="G638" i="128"/>
  <c r="L638" i="128"/>
  <c r="I638" i="128"/>
  <c r="J638" i="128"/>
  <c r="M638" i="128"/>
  <c r="Q638" i="128"/>
  <c r="U638" i="128"/>
  <c r="P638" i="128"/>
  <c r="R638" i="128"/>
  <c r="S638" i="128"/>
  <c r="T638" i="128"/>
  <c r="O638" i="128"/>
  <c r="F638" i="128"/>
  <c r="S447" i="128"/>
  <c r="H447" i="128"/>
  <c r="U447" i="128"/>
  <c r="O447" i="128"/>
  <c r="J447" i="128"/>
  <c r="K447" i="128"/>
  <c r="T447" i="128"/>
  <c r="L447" i="128"/>
  <c r="R447" i="128"/>
  <c r="P447" i="128"/>
  <c r="F447" i="128"/>
  <c r="I447" i="128"/>
  <c r="Q447" i="128"/>
  <c r="G447" i="128"/>
  <c r="M447" i="128"/>
  <c r="H403" i="128"/>
  <c r="F403" i="128"/>
  <c r="M403" i="128"/>
  <c r="Q403" i="128"/>
  <c r="S403" i="128"/>
  <c r="G403" i="128"/>
  <c r="U403" i="128"/>
  <c r="O403" i="128"/>
  <c r="T403" i="128"/>
  <c r="L403" i="128"/>
  <c r="R403" i="128"/>
  <c r="K403" i="128"/>
  <c r="P403" i="128"/>
  <c r="I403" i="128"/>
  <c r="J403" i="128"/>
  <c r="F151" i="128"/>
  <c r="S151" i="128" s="1"/>
  <c r="G151" i="128"/>
  <c r="H151" i="128"/>
  <c r="L151" i="128"/>
  <c r="K151" i="128" s="1"/>
  <c r="O151" i="128"/>
  <c r="M151" i="128"/>
  <c r="U151" i="128"/>
  <c r="I151" i="128"/>
  <c r="Q151" i="128"/>
  <c r="J151" i="128"/>
  <c r="J83" i="128"/>
  <c r="Q83" i="128"/>
  <c r="G83" i="128"/>
  <c r="F84" i="128" s="1"/>
  <c r="S84" i="128" s="1"/>
  <c r="I83" i="128"/>
  <c r="T522" i="128"/>
  <c r="L522" i="128"/>
  <c r="R522" i="128"/>
  <c r="H522" i="128"/>
  <c r="Q522" i="128"/>
  <c r="M522" i="128"/>
  <c r="U522" i="128"/>
  <c r="S522" i="128"/>
  <c r="P522" i="128"/>
  <c r="J522" i="128"/>
  <c r="O522" i="128"/>
  <c r="F522" i="128"/>
  <c r="G522" i="128"/>
  <c r="K522" i="128"/>
  <c r="I522" i="128"/>
  <c r="L454" i="128"/>
  <c r="U454" i="128"/>
  <c r="S454" i="128"/>
  <c r="P454" i="128"/>
  <c r="G454" i="128"/>
  <c r="T454" i="128"/>
  <c r="M454" i="128"/>
  <c r="K454" i="128"/>
  <c r="J454" i="128"/>
  <c r="I454" i="128"/>
  <c r="F454" i="128"/>
  <c r="O454" i="128"/>
  <c r="Q454" i="128"/>
  <c r="H454" i="128"/>
  <c r="R454" i="128"/>
  <c r="O468" i="128"/>
  <c r="L468" i="128"/>
  <c r="S468" i="128"/>
  <c r="I468" i="128"/>
  <c r="H468" i="128"/>
  <c r="J468" i="128"/>
  <c r="G468" i="128"/>
  <c r="F468" i="128"/>
  <c r="P468" i="128"/>
  <c r="K468" i="128"/>
  <c r="T468" i="128"/>
  <c r="M468" i="128"/>
  <c r="R468" i="128"/>
  <c r="Q468" i="128"/>
  <c r="U468" i="128"/>
  <c r="H127" i="128"/>
  <c r="L127" i="128"/>
  <c r="K127" i="128" s="1"/>
  <c r="O127" i="128"/>
  <c r="I127" i="128"/>
  <c r="M127" i="128" s="1"/>
  <c r="T127" i="128"/>
  <c r="R127" i="128"/>
  <c r="U127" i="128"/>
  <c r="J127" i="128"/>
  <c r="Q127" i="128"/>
  <c r="F127" i="128"/>
  <c r="S127" i="128" s="1"/>
  <c r="G127" i="128"/>
  <c r="J74" i="128"/>
  <c r="Q74" i="128"/>
  <c r="G74" i="128"/>
  <c r="I74" i="128"/>
  <c r="P313" i="128"/>
  <c r="T313" i="128"/>
  <c r="S313" i="128"/>
  <c r="M313" i="128"/>
  <c r="Q313" i="128"/>
  <c r="O313" i="128"/>
  <c r="H313" i="128"/>
  <c r="G313" i="128"/>
  <c r="R313" i="128"/>
  <c r="L313" i="128"/>
  <c r="U313" i="128"/>
  <c r="K313" i="128"/>
  <c r="F313" i="128"/>
  <c r="I313" i="128"/>
  <c r="J313" i="128"/>
  <c r="F497" i="128"/>
  <c r="I497" i="128"/>
  <c r="M497" i="128"/>
  <c r="Q497" i="128"/>
  <c r="R497" i="128"/>
  <c r="U497" i="128"/>
  <c r="P497" i="128"/>
  <c r="T497" i="128"/>
  <c r="G497" i="128"/>
  <c r="L497" i="128"/>
  <c r="K497" i="128"/>
  <c r="H497" i="128"/>
  <c r="J497" i="128"/>
  <c r="S497" i="128"/>
  <c r="O497" i="128"/>
  <c r="T434" i="128"/>
  <c r="F434" i="128"/>
  <c r="R434" i="128"/>
  <c r="S434" i="128"/>
  <c r="L434" i="128"/>
  <c r="P434" i="128"/>
  <c r="M434" i="128"/>
  <c r="K434" i="128"/>
  <c r="O434" i="128"/>
  <c r="I434" i="128"/>
  <c r="Q434" i="128"/>
  <c r="H434" i="128"/>
  <c r="J434" i="128"/>
  <c r="G434" i="128"/>
  <c r="U434" i="128"/>
  <c r="P449" i="128"/>
  <c r="H449" i="128"/>
  <c r="G449" i="128"/>
  <c r="Q449" i="128"/>
  <c r="K449" i="128"/>
  <c r="O449" i="128"/>
  <c r="I449" i="128"/>
  <c r="F449" i="128"/>
  <c r="M449" i="128"/>
  <c r="L449" i="128"/>
  <c r="S449" i="128"/>
  <c r="T449" i="128"/>
  <c r="J449" i="128"/>
  <c r="R449" i="128"/>
  <c r="U449" i="128"/>
  <c r="U225" i="128"/>
  <c r="J225" i="128"/>
  <c r="Q225" i="128"/>
  <c r="I225" i="128"/>
  <c r="F225" i="128"/>
  <c r="S225" i="128" s="1"/>
  <c r="G225" i="128"/>
  <c r="H225" i="128"/>
  <c r="L225" i="128"/>
  <c r="K225" i="128" s="1"/>
  <c r="O225" i="128"/>
  <c r="M225" i="128"/>
  <c r="G38" i="128"/>
  <c r="F39" i="128" s="1"/>
  <c r="I38" i="128"/>
  <c r="J38" i="128"/>
  <c r="Q38" i="128"/>
  <c r="G103" i="128"/>
  <c r="F104" i="128" s="1"/>
  <c r="I103" i="128"/>
  <c r="J103" i="128"/>
  <c r="Q103" i="128"/>
  <c r="Q560" i="128"/>
  <c r="I560" i="128"/>
  <c r="S560" i="128"/>
  <c r="G560" i="128"/>
  <c r="M560" i="128"/>
  <c r="T560" i="128"/>
  <c r="R560" i="128"/>
  <c r="U560" i="128"/>
  <c r="J560" i="128"/>
  <c r="P560" i="128"/>
  <c r="H560" i="128"/>
  <c r="K560" i="128"/>
  <c r="O560" i="128"/>
  <c r="L560" i="128"/>
  <c r="F560" i="128"/>
  <c r="K632" i="128"/>
  <c r="F632" i="128"/>
  <c r="H632" i="128"/>
  <c r="I632" i="128"/>
  <c r="M632" i="128"/>
  <c r="Q632" i="128"/>
  <c r="U632" i="128"/>
  <c r="O632" i="128"/>
  <c r="P632" i="128"/>
  <c r="G632" i="128"/>
  <c r="T632" i="128"/>
  <c r="J632" i="128"/>
  <c r="R632" i="128"/>
  <c r="S632" i="128"/>
  <c r="L632" i="128"/>
  <c r="I133" i="128"/>
  <c r="F133" i="128"/>
  <c r="S133" i="128" s="1"/>
  <c r="G133" i="128"/>
  <c r="H133" i="128"/>
  <c r="L133" i="128"/>
  <c r="K133" i="128" s="1"/>
  <c r="O133" i="128"/>
  <c r="M133" i="128"/>
  <c r="R133" i="128"/>
  <c r="U133" i="128"/>
  <c r="J133" i="128"/>
  <c r="Q133" i="128"/>
  <c r="F441" i="128"/>
  <c r="O441" i="128"/>
  <c r="M441" i="128"/>
  <c r="G441" i="128"/>
  <c r="U441" i="128"/>
  <c r="Q441" i="128"/>
  <c r="P441" i="128"/>
  <c r="S441" i="128"/>
  <c r="T441" i="128"/>
  <c r="I441" i="128"/>
  <c r="R441" i="128"/>
  <c r="L441" i="128"/>
  <c r="J441" i="128"/>
  <c r="H441" i="128"/>
  <c r="K441" i="128"/>
  <c r="Q491" i="128"/>
  <c r="R491" i="128"/>
  <c r="L491" i="128"/>
  <c r="P491" i="128"/>
  <c r="M491" i="128"/>
  <c r="U491" i="128"/>
  <c r="F491" i="128"/>
  <c r="S491" i="128"/>
  <c r="I491" i="128"/>
  <c r="J491" i="128"/>
  <c r="O491" i="128"/>
  <c r="G491" i="128"/>
  <c r="K491" i="128"/>
  <c r="H491" i="128"/>
  <c r="T491" i="128"/>
  <c r="Q86" i="128"/>
  <c r="F86" i="128"/>
  <c r="S86" i="128" s="1"/>
  <c r="G86" i="128"/>
  <c r="I86" i="128"/>
  <c r="J86" i="128"/>
  <c r="K415" i="128"/>
  <c r="O415" i="128"/>
  <c r="F415" i="128"/>
  <c r="S415" i="128"/>
  <c r="I415" i="128"/>
  <c r="U415" i="128"/>
  <c r="L415" i="128"/>
  <c r="T415" i="128"/>
  <c r="Q415" i="128"/>
  <c r="R415" i="128"/>
  <c r="G415" i="128"/>
  <c r="P415" i="128"/>
  <c r="J415" i="128"/>
  <c r="M415" i="128"/>
  <c r="H415" i="128"/>
  <c r="S304" i="128"/>
  <c r="F304" i="128"/>
  <c r="J304" i="128"/>
  <c r="H304" i="128"/>
  <c r="Q304" i="128"/>
  <c r="O304" i="128"/>
  <c r="K304" i="128"/>
  <c r="G304" i="128"/>
  <c r="P304" i="128"/>
  <c r="L304" i="128"/>
  <c r="R304" i="128"/>
  <c r="I304" i="128"/>
  <c r="T304" i="128"/>
  <c r="M304" i="128"/>
  <c r="U304" i="128"/>
  <c r="U306" i="128"/>
  <c r="L306" i="128"/>
  <c r="S306" i="128"/>
  <c r="F306" i="128"/>
  <c r="G306" i="128"/>
  <c r="K306" i="128"/>
  <c r="H306" i="128"/>
  <c r="J306" i="128"/>
  <c r="O306" i="128"/>
  <c r="M306" i="128"/>
  <c r="Q306" i="128"/>
  <c r="I306" i="128"/>
  <c r="T306" i="128"/>
  <c r="R306" i="128"/>
  <c r="P306" i="128"/>
  <c r="J259" i="128"/>
  <c r="Q259" i="128"/>
  <c r="I259" i="128"/>
  <c r="F259" i="128"/>
  <c r="S259" i="128" s="1"/>
  <c r="G259" i="128"/>
  <c r="L259" i="128"/>
  <c r="K259" i="128" s="1"/>
  <c r="H259" i="128"/>
  <c r="O259" i="128"/>
  <c r="M259" i="128"/>
  <c r="U259" i="128"/>
  <c r="J63" i="128"/>
  <c r="Q63" i="128"/>
  <c r="G63" i="128"/>
  <c r="F64" i="128" s="1"/>
  <c r="I63" i="128"/>
  <c r="J577" i="128"/>
  <c r="S577" i="128"/>
  <c r="M577" i="128"/>
  <c r="G577" i="128"/>
  <c r="P577" i="128"/>
  <c r="L577" i="128"/>
  <c r="U577" i="128"/>
  <c r="K577" i="128"/>
  <c r="T577" i="128"/>
  <c r="H577" i="128"/>
  <c r="O577" i="128"/>
  <c r="R577" i="128"/>
  <c r="Q577" i="128"/>
  <c r="I577" i="128"/>
  <c r="F577" i="128"/>
  <c r="U568" i="128"/>
  <c r="P568" i="128"/>
  <c r="T568" i="128"/>
  <c r="M568" i="128"/>
  <c r="O568" i="128"/>
  <c r="H568" i="128"/>
  <c r="L568" i="128"/>
  <c r="I568" i="128"/>
  <c r="F568" i="128"/>
  <c r="R568" i="128"/>
  <c r="J568" i="128"/>
  <c r="K568" i="128"/>
  <c r="G568" i="128"/>
  <c r="S568" i="128"/>
  <c r="Q568" i="128"/>
  <c r="I364" i="128"/>
  <c r="R364" i="128"/>
  <c r="S364" i="128"/>
  <c r="K364" i="128"/>
  <c r="O364" i="128"/>
  <c r="F364" i="128"/>
  <c r="J364" i="128"/>
  <c r="L364" i="128"/>
  <c r="U364" i="128"/>
  <c r="G364" i="128"/>
  <c r="P364" i="128"/>
  <c r="M364" i="128"/>
  <c r="T364" i="128"/>
  <c r="Q364" i="128"/>
  <c r="H364" i="128"/>
  <c r="J52" i="128"/>
  <c r="Q52" i="128"/>
  <c r="G52" i="128"/>
  <c r="F53" i="128" s="1"/>
  <c r="S53" i="128" s="1"/>
  <c r="I52" i="128"/>
  <c r="O656" i="128"/>
  <c r="L656" i="128"/>
  <c r="S656" i="128"/>
  <c r="U656" i="128"/>
  <c r="G656" i="128"/>
  <c r="P656" i="128"/>
  <c r="H656" i="128"/>
  <c r="T656" i="128"/>
  <c r="F656" i="128"/>
  <c r="R656" i="128"/>
  <c r="Q656" i="128"/>
  <c r="K656" i="128"/>
  <c r="M656" i="128"/>
  <c r="I656" i="128"/>
  <c r="J656" i="128"/>
  <c r="F203" i="128"/>
  <c r="S203" i="128" s="1"/>
  <c r="G203" i="128"/>
  <c r="L203" i="128"/>
  <c r="K203" i="128" s="1"/>
  <c r="H203" i="128"/>
  <c r="O203" i="128"/>
  <c r="M203" i="128"/>
  <c r="R203" i="128"/>
  <c r="Q203" i="128"/>
  <c r="U203" i="128"/>
  <c r="I203" i="128"/>
  <c r="J203" i="128"/>
  <c r="I354" i="128"/>
  <c r="F354" i="128"/>
  <c r="T354" i="128"/>
  <c r="H354" i="128"/>
  <c r="U354" i="128"/>
  <c r="K354" i="128"/>
  <c r="P354" i="128"/>
  <c r="L354" i="128"/>
  <c r="R354" i="128"/>
  <c r="Q354" i="128"/>
  <c r="G354" i="128"/>
  <c r="O354" i="128"/>
  <c r="J354" i="128"/>
  <c r="S354" i="128"/>
  <c r="M354" i="128"/>
  <c r="F498" i="128"/>
  <c r="G498" i="128"/>
  <c r="J498" i="128"/>
  <c r="H498" i="128"/>
  <c r="M498" i="128"/>
  <c r="O498" i="128"/>
  <c r="S498" i="128"/>
  <c r="T498" i="128"/>
  <c r="U498" i="128"/>
  <c r="P498" i="128"/>
  <c r="K498" i="128"/>
  <c r="R498" i="128"/>
  <c r="L498" i="128"/>
  <c r="Q498" i="128"/>
  <c r="I498" i="128"/>
  <c r="J121" i="128"/>
  <c r="Q121" i="128"/>
  <c r="F121" i="128"/>
  <c r="S121" i="128" s="1"/>
  <c r="G121" i="128"/>
  <c r="L121" i="128"/>
  <c r="K121" i="128" s="1"/>
  <c r="H121" i="128"/>
  <c r="O121" i="128"/>
  <c r="I121" i="128"/>
  <c r="M121" i="128" s="1"/>
  <c r="T121" i="128"/>
  <c r="R121" i="128" s="1"/>
  <c r="U121" i="128"/>
  <c r="F48" i="128"/>
  <c r="S48" i="128" s="1"/>
  <c r="G48" i="128"/>
  <c r="F49" i="128" s="1"/>
  <c r="S49" i="128" s="1"/>
  <c r="I48" i="128"/>
  <c r="Q48" i="128"/>
  <c r="J48" i="128"/>
  <c r="I618" i="128"/>
  <c r="U618" i="128"/>
  <c r="S618" i="128"/>
  <c r="P618" i="128"/>
  <c r="M618" i="128"/>
  <c r="T618" i="128"/>
  <c r="Q618" i="128"/>
  <c r="R618" i="128"/>
  <c r="H618" i="128"/>
  <c r="J618" i="128"/>
  <c r="L618" i="128"/>
  <c r="G618" i="128"/>
  <c r="K618" i="128"/>
  <c r="F618" i="128"/>
  <c r="O618" i="128"/>
  <c r="G36" i="128"/>
  <c r="F37" i="128" s="1"/>
  <c r="S37" i="128" s="1"/>
  <c r="I36" i="128"/>
  <c r="J36" i="128"/>
  <c r="Q36" i="128"/>
  <c r="S302" i="128"/>
  <c r="L302" i="128"/>
  <c r="G302" i="128"/>
  <c r="I302" i="128"/>
  <c r="U302" i="128"/>
  <c r="K302" i="128"/>
  <c r="J302" i="128"/>
  <c r="M302" i="128"/>
  <c r="T302" i="128"/>
  <c r="H302" i="128"/>
  <c r="O302" i="128"/>
  <c r="R302" i="128"/>
  <c r="P302" i="128"/>
  <c r="F302" i="128"/>
  <c r="Q302" i="128"/>
  <c r="I143" i="128"/>
  <c r="F143" i="128"/>
  <c r="S143" i="128" s="1"/>
  <c r="G143" i="128"/>
  <c r="L143" i="128"/>
  <c r="K143" i="128" s="1"/>
  <c r="P143" i="128"/>
  <c r="H143" i="128"/>
  <c r="M143" i="128"/>
  <c r="O143" i="128"/>
  <c r="J143" i="128"/>
  <c r="Q143" i="128"/>
  <c r="T143" i="128"/>
  <c r="U143" i="128"/>
  <c r="R143" i="128"/>
  <c r="I555" i="128"/>
  <c r="P555" i="128"/>
  <c r="Q555" i="128"/>
  <c r="T555" i="128"/>
  <c r="M555" i="128"/>
  <c r="H555" i="128"/>
  <c r="F555" i="128"/>
  <c r="K555" i="128"/>
  <c r="L555" i="128"/>
  <c r="U555" i="128"/>
  <c r="R555" i="128"/>
  <c r="S555" i="128"/>
  <c r="O555" i="128"/>
  <c r="J555" i="128"/>
  <c r="G555" i="128"/>
  <c r="H187" i="128"/>
  <c r="I187" i="128"/>
  <c r="M187" i="128"/>
  <c r="J187" i="128"/>
  <c r="Q187" i="128"/>
  <c r="F187" i="128"/>
  <c r="S187" i="128" s="1"/>
  <c r="O187" i="128"/>
  <c r="G187" i="128"/>
  <c r="L187" i="128"/>
  <c r="K187" i="128" s="1"/>
  <c r="U187" i="128"/>
  <c r="Q286" i="128"/>
  <c r="G286" i="128"/>
  <c r="M286" i="128"/>
  <c r="S286" i="128"/>
  <c r="P286" i="128"/>
  <c r="H286" i="128"/>
  <c r="U286" i="128"/>
  <c r="J286" i="128"/>
  <c r="F286" i="128"/>
  <c r="R286" i="128"/>
  <c r="T286" i="128"/>
  <c r="I286" i="128"/>
  <c r="L286" i="128"/>
  <c r="O286" i="128"/>
  <c r="K286" i="128"/>
  <c r="J27" i="128"/>
  <c r="Q27" i="128"/>
  <c r="G27" i="128"/>
  <c r="F28" i="128" s="1"/>
  <c r="S28" i="128" s="1"/>
  <c r="I27" i="128"/>
  <c r="J285" i="128"/>
  <c r="L285" i="128"/>
  <c r="U285" i="128"/>
  <c r="H285" i="128"/>
  <c r="M285" i="128"/>
  <c r="R285" i="128"/>
  <c r="Q285" i="128"/>
  <c r="G285" i="128"/>
  <c r="O285" i="128"/>
  <c r="T285" i="128"/>
  <c r="F285" i="128"/>
  <c r="P285" i="128"/>
  <c r="I285" i="128"/>
  <c r="K285" i="128"/>
  <c r="S285" i="128"/>
  <c r="K378" i="140"/>
  <c r="I378" i="140"/>
  <c r="T378" i="140"/>
  <c r="O378" i="140"/>
  <c r="M378" i="140"/>
  <c r="Q378" i="140"/>
  <c r="J378" i="140"/>
  <c r="L378" i="140"/>
  <c r="G378" i="140"/>
  <c r="F378" i="140"/>
  <c r="R378" i="140"/>
  <c r="H378" i="140"/>
  <c r="U378" i="140"/>
  <c r="P378" i="140"/>
  <c r="S378" i="140"/>
  <c r="F401" i="140"/>
  <c r="T401" i="140"/>
  <c r="K401" i="140"/>
  <c r="I401" i="140"/>
  <c r="S401" i="140"/>
  <c r="P401" i="140"/>
  <c r="Q401" i="140"/>
  <c r="M401" i="140"/>
  <c r="R401" i="140"/>
  <c r="J401" i="140"/>
  <c r="O401" i="140"/>
  <c r="L401" i="140"/>
  <c r="U401" i="140"/>
  <c r="H401" i="140"/>
  <c r="G401" i="140"/>
  <c r="U506" i="140"/>
  <c r="S506" i="140"/>
  <c r="I506" i="140"/>
  <c r="M506" i="140"/>
  <c r="L506" i="140"/>
  <c r="H506" i="140"/>
  <c r="K506" i="140"/>
  <c r="O506" i="140"/>
  <c r="Q506" i="140"/>
  <c r="R506" i="140"/>
  <c r="G506" i="140"/>
  <c r="J506" i="140"/>
  <c r="F506" i="140"/>
  <c r="T506" i="140"/>
  <c r="P506" i="140"/>
  <c r="J50" i="140"/>
  <c r="Q50" i="140"/>
  <c r="F50" i="140"/>
  <c r="S50" i="140" s="1"/>
  <c r="G50" i="140"/>
  <c r="L50" i="140"/>
  <c r="K50" i="140" s="1"/>
  <c r="H50" i="140"/>
  <c r="O50" i="140"/>
  <c r="I50" i="140"/>
  <c r="M50" i="140" s="1"/>
  <c r="R50" i="140"/>
  <c r="U50" i="140"/>
  <c r="F328" i="140"/>
  <c r="G328" i="140"/>
  <c r="P328" i="140"/>
  <c r="L328" i="140"/>
  <c r="S328" i="140"/>
  <c r="R328" i="140"/>
  <c r="U328" i="140"/>
  <c r="M328" i="140"/>
  <c r="Q328" i="140"/>
  <c r="H328" i="140"/>
  <c r="J328" i="140"/>
  <c r="O328" i="140"/>
  <c r="T328" i="140"/>
  <c r="I328" i="140"/>
  <c r="K328" i="140"/>
  <c r="Q662" i="140"/>
  <c r="T662" i="140"/>
  <c r="K662" i="140"/>
  <c r="F662" i="140"/>
  <c r="U662" i="140"/>
  <c r="G662" i="140"/>
  <c r="R662" i="140"/>
  <c r="H662" i="140"/>
  <c r="P662" i="140"/>
  <c r="O662" i="140"/>
  <c r="I662" i="140"/>
  <c r="M662" i="140"/>
  <c r="S662" i="140"/>
  <c r="J662" i="140"/>
  <c r="L662" i="140"/>
  <c r="H530" i="140"/>
  <c r="G530" i="140"/>
  <c r="Q530" i="140"/>
  <c r="R530" i="140"/>
  <c r="L530" i="140"/>
  <c r="K530" i="140"/>
  <c r="I530" i="140"/>
  <c r="J530" i="140"/>
  <c r="M530" i="140"/>
  <c r="T530" i="140"/>
  <c r="S530" i="140"/>
  <c r="U530" i="140"/>
  <c r="P530" i="140"/>
  <c r="F530" i="140"/>
  <c r="O530" i="140"/>
  <c r="J25" i="140"/>
  <c r="Q25" i="140"/>
  <c r="F25" i="140"/>
  <c r="S25" i="140" s="1"/>
  <c r="G25" i="140"/>
  <c r="F26" i="140" s="1"/>
  <c r="S26" i="140" s="1"/>
  <c r="L25" i="140"/>
  <c r="K25" i="140" s="1"/>
  <c r="H25" i="140"/>
  <c r="O25" i="140" s="1"/>
  <c r="I25" i="140"/>
  <c r="M25" i="140" s="1"/>
  <c r="U25" i="140"/>
  <c r="G595" i="140"/>
  <c r="S595" i="140"/>
  <c r="L595" i="140"/>
  <c r="T595" i="140"/>
  <c r="Q595" i="140"/>
  <c r="O595" i="140"/>
  <c r="I595" i="140"/>
  <c r="J595" i="140"/>
  <c r="R595" i="140"/>
  <c r="H595" i="140"/>
  <c r="U595" i="140"/>
  <c r="F595" i="140"/>
  <c r="P595" i="140"/>
  <c r="M595" i="140"/>
  <c r="K595" i="140"/>
  <c r="R650" i="140"/>
  <c r="S650" i="140"/>
  <c r="L650" i="140"/>
  <c r="M650" i="140"/>
  <c r="U650" i="140"/>
  <c r="H650" i="140"/>
  <c r="F650" i="140"/>
  <c r="O650" i="140"/>
  <c r="T650" i="140"/>
  <c r="G650" i="140"/>
  <c r="K650" i="140"/>
  <c r="J650" i="140"/>
  <c r="P650" i="140"/>
  <c r="I650" i="140"/>
  <c r="Q650" i="140"/>
  <c r="I143" i="140"/>
  <c r="J143" i="140"/>
  <c r="Q143" i="140"/>
  <c r="F143" i="140"/>
  <c r="S143" i="140" s="1"/>
  <c r="G143" i="140"/>
  <c r="L143" i="140"/>
  <c r="K143" i="140" s="1"/>
  <c r="H143" i="140"/>
  <c r="M143" i="140"/>
  <c r="AU143" i="140" s="1"/>
  <c r="O143" i="140"/>
  <c r="R143" i="140"/>
  <c r="U143" i="140"/>
  <c r="R461" i="140"/>
  <c r="S461" i="140"/>
  <c r="O461" i="140"/>
  <c r="I461" i="140"/>
  <c r="Q461" i="140"/>
  <c r="M461" i="140"/>
  <c r="L461" i="140"/>
  <c r="J461" i="140"/>
  <c r="P461" i="140"/>
  <c r="U461" i="140"/>
  <c r="G461" i="140"/>
  <c r="K461" i="140"/>
  <c r="F461" i="140"/>
  <c r="H461" i="140"/>
  <c r="T461" i="140"/>
  <c r="K677" i="140"/>
  <c r="R677" i="140"/>
  <c r="H677" i="140"/>
  <c r="J677" i="140"/>
  <c r="U677" i="140"/>
  <c r="P677" i="140"/>
  <c r="G677" i="140"/>
  <c r="O677" i="140"/>
  <c r="I677" i="140"/>
  <c r="F677" i="140"/>
  <c r="Q677" i="140"/>
  <c r="L677" i="140"/>
  <c r="S677" i="140"/>
  <c r="M677" i="140"/>
  <c r="T677" i="140"/>
  <c r="G479" i="140"/>
  <c r="R479" i="140"/>
  <c r="L479" i="140"/>
  <c r="S479" i="140"/>
  <c r="H479" i="140"/>
  <c r="K479" i="140"/>
  <c r="O479" i="140"/>
  <c r="U479" i="140"/>
  <c r="I479" i="140"/>
  <c r="M479" i="140"/>
  <c r="T479" i="140"/>
  <c r="F479" i="140"/>
  <c r="J479" i="140"/>
  <c r="P479" i="140"/>
  <c r="Q479" i="140"/>
  <c r="K573" i="140"/>
  <c r="J573" i="140"/>
  <c r="I573" i="140"/>
  <c r="O573" i="140"/>
  <c r="L573" i="140"/>
  <c r="H573" i="140"/>
  <c r="T573" i="140"/>
  <c r="M573" i="140"/>
  <c r="G573" i="140"/>
  <c r="P573" i="140"/>
  <c r="S573" i="140"/>
  <c r="U573" i="140"/>
  <c r="F573" i="140"/>
  <c r="R573" i="140"/>
  <c r="Q573" i="140"/>
  <c r="R685" i="140"/>
  <c r="U685" i="140"/>
  <c r="J685" i="140"/>
  <c r="Q685" i="140"/>
  <c r="S685" i="140"/>
  <c r="M685" i="140"/>
  <c r="T685" i="140"/>
  <c r="K685" i="140"/>
  <c r="G685" i="140"/>
  <c r="P685" i="140"/>
  <c r="F685" i="140"/>
  <c r="H685" i="140"/>
  <c r="L685" i="140"/>
  <c r="O685" i="140"/>
  <c r="I685" i="140"/>
  <c r="H393" i="140"/>
  <c r="Q393" i="140"/>
  <c r="T393" i="140"/>
  <c r="I393" i="140"/>
  <c r="F393" i="140"/>
  <c r="R393" i="140"/>
  <c r="U393" i="140"/>
  <c r="S393" i="140"/>
  <c r="M393" i="140"/>
  <c r="O393" i="140"/>
  <c r="G393" i="140"/>
  <c r="P393" i="140"/>
  <c r="K393" i="140"/>
  <c r="J393" i="140"/>
  <c r="L393" i="140"/>
  <c r="U620" i="140"/>
  <c r="I620" i="140"/>
  <c r="L620" i="140"/>
  <c r="K620" i="140"/>
  <c r="T620" i="140"/>
  <c r="Q620" i="140"/>
  <c r="J620" i="140"/>
  <c r="S620" i="140"/>
  <c r="M620" i="140"/>
  <c r="P620" i="140"/>
  <c r="F620" i="140"/>
  <c r="H620" i="140"/>
  <c r="R620" i="140"/>
  <c r="O620" i="140"/>
  <c r="G620" i="140"/>
  <c r="Q301" i="140"/>
  <c r="I301" i="140"/>
  <c r="F301" i="140"/>
  <c r="P301" i="140"/>
  <c r="O301" i="140"/>
  <c r="U301" i="140"/>
  <c r="T301" i="140"/>
  <c r="K301" i="140"/>
  <c r="H301" i="140"/>
  <c r="J301" i="140"/>
  <c r="G301" i="140"/>
  <c r="L301" i="140"/>
  <c r="M301" i="140"/>
  <c r="S301" i="140"/>
  <c r="R301" i="140"/>
  <c r="L566" i="140"/>
  <c r="I566" i="140"/>
  <c r="F566" i="140"/>
  <c r="H566" i="140"/>
  <c r="J566" i="140"/>
  <c r="S566" i="140"/>
  <c r="U566" i="140"/>
  <c r="M566" i="140"/>
  <c r="O566" i="140"/>
  <c r="G566" i="140"/>
  <c r="P566" i="140"/>
  <c r="T566" i="140"/>
  <c r="K566" i="140"/>
  <c r="Q566" i="140"/>
  <c r="R566" i="140"/>
  <c r="J223" i="140"/>
  <c r="I223" i="140"/>
  <c r="Q223" i="140"/>
  <c r="F223" i="140"/>
  <c r="S223" i="140" s="1"/>
  <c r="G223" i="140"/>
  <c r="L223" i="140"/>
  <c r="K223" i="140" s="1"/>
  <c r="H223" i="140"/>
  <c r="M223" i="140"/>
  <c r="O223" i="140"/>
  <c r="U223" i="140"/>
  <c r="J104" i="140"/>
  <c r="Q104" i="140"/>
  <c r="F104" i="140"/>
  <c r="S104" i="140" s="1"/>
  <c r="G104" i="140"/>
  <c r="L104" i="140"/>
  <c r="K104" i="140" s="1"/>
  <c r="H104" i="140"/>
  <c r="O104" i="140"/>
  <c r="I104" i="140"/>
  <c r="M104" i="140" s="1"/>
  <c r="T104" i="140"/>
  <c r="U104" i="140"/>
  <c r="R104" i="140"/>
  <c r="J686" i="140"/>
  <c r="I686" i="140"/>
  <c r="P686" i="140"/>
  <c r="G686" i="140"/>
  <c r="R686" i="140"/>
  <c r="T686" i="140"/>
  <c r="K686" i="140"/>
  <c r="L686" i="140"/>
  <c r="Q686" i="140"/>
  <c r="M686" i="140"/>
  <c r="H686" i="140"/>
  <c r="F686" i="140"/>
  <c r="O686" i="140"/>
  <c r="U686" i="140"/>
  <c r="S686" i="140"/>
  <c r="F537" i="140"/>
  <c r="P537" i="140"/>
  <c r="R537" i="140"/>
  <c r="U537" i="140"/>
  <c r="G537" i="140"/>
  <c r="L537" i="140"/>
  <c r="J537" i="140"/>
  <c r="H537" i="140"/>
  <c r="S537" i="140"/>
  <c r="Q537" i="140"/>
  <c r="K537" i="140"/>
  <c r="O537" i="140"/>
  <c r="I537" i="140"/>
  <c r="M537" i="140"/>
  <c r="T537" i="140"/>
  <c r="Q240" i="140"/>
  <c r="J240" i="140"/>
  <c r="I240" i="140"/>
  <c r="F240" i="140"/>
  <c r="S240" i="140" s="1"/>
  <c r="G240" i="140"/>
  <c r="H240" i="140"/>
  <c r="L240" i="140"/>
  <c r="K240" i="140" s="1"/>
  <c r="O240" i="140"/>
  <c r="M240" i="140"/>
  <c r="U240" i="140"/>
  <c r="Q669" i="140"/>
  <c r="U669" i="140"/>
  <c r="P669" i="140"/>
  <c r="L669" i="140"/>
  <c r="O669" i="140"/>
  <c r="T669" i="140"/>
  <c r="J669" i="140"/>
  <c r="H669" i="140"/>
  <c r="F669" i="140"/>
  <c r="R669" i="140"/>
  <c r="G669" i="140"/>
  <c r="K669" i="140"/>
  <c r="S669" i="140"/>
  <c r="I669" i="140"/>
  <c r="M669" i="140"/>
  <c r="I142" i="140"/>
  <c r="Q142" i="140"/>
  <c r="J142" i="140"/>
  <c r="F142" i="140"/>
  <c r="S142" i="140" s="1"/>
  <c r="G142" i="140"/>
  <c r="H142" i="140"/>
  <c r="L142" i="140"/>
  <c r="K142" i="140" s="1"/>
  <c r="O142" i="140"/>
  <c r="M142" i="140"/>
  <c r="U142" i="140"/>
  <c r="J100" i="140"/>
  <c r="Q100" i="140"/>
  <c r="F100" i="140"/>
  <c r="S100" i="140" s="1"/>
  <c r="G100" i="140"/>
  <c r="L100" i="140"/>
  <c r="K100" i="140" s="1"/>
  <c r="H100" i="140"/>
  <c r="O100" i="140"/>
  <c r="I100" i="140"/>
  <c r="M100" i="140" s="1"/>
  <c r="T100" i="140"/>
  <c r="R100" i="140"/>
  <c r="U100" i="140"/>
  <c r="J52" i="140"/>
  <c r="Q52" i="140"/>
  <c r="F52" i="140"/>
  <c r="S52" i="140" s="1"/>
  <c r="G52" i="140"/>
  <c r="H52" i="140"/>
  <c r="L52" i="140"/>
  <c r="K52" i="140" s="1"/>
  <c r="O52" i="140"/>
  <c r="I52" i="140"/>
  <c r="M52" i="140" s="1"/>
  <c r="U52" i="140"/>
  <c r="R52" i="140"/>
  <c r="J254" i="140"/>
  <c r="Q254" i="140"/>
  <c r="I254" i="140"/>
  <c r="G254" i="140"/>
  <c r="L254" i="140"/>
  <c r="F254" i="140"/>
  <c r="S254" i="140"/>
  <c r="H254" i="140"/>
  <c r="M254" i="140"/>
  <c r="AU254" i="140" s="1"/>
  <c r="O254" i="140"/>
  <c r="P254" i="140"/>
  <c r="T254" i="140"/>
  <c r="R254" i="140"/>
  <c r="U254" i="140"/>
  <c r="Q196" i="140"/>
  <c r="I196" i="140"/>
  <c r="J196" i="140"/>
  <c r="F196" i="140"/>
  <c r="S196" i="140" s="1"/>
  <c r="G196" i="140"/>
  <c r="L196" i="140"/>
  <c r="K196" i="140" s="1"/>
  <c r="H196" i="140"/>
  <c r="O196" i="140"/>
  <c r="M196" i="140"/>
  <c r="U196" i="140"/>
  <c r="I197" i="140"/>
  <c r="Q197" i="140"/>
  <c r="J197" i="140"/>
  <c r="F197" i="140"/>
  <c r="S197" i="140" s="1"/>
  <c r="G197" i="140"/>
  <c r="H197" i="140"/>
  <c r="L197" i="140"/>
  <c r="K197" i="140" s="1"/>
  <c r="O197" i="140"/>
  <c r="M197" i="140"/>
  <c r="AU197" i="140" s="1"/>
  <c r="P197" i="140"/>
  <c r="T197" i="140"/>
  <c r="R197" i="140"/>
  <c r="U197" i="140"/>
  <c r="J39" i="140"/>
  <c r="Q39" i="140"/>
  <c r="F39" i="140"/>
  <c r="S39" i="140" s="1"/>
  <c r="G39" i="140"/>
  <c r="H39" i="140"/>
  <c r="L39" i="140"/>
  <c r="K39" i="140" s="1"/>
  <c r="O39" i="140"/>
  <c r="I39" i="140"/>
  <c r="M39" i="140" s="1"/>
  <c r="R39" i="140"/>
  <c r="U39" i="140"/>
  <c r="T488" i="140"/>
  <c r="I488" i="140"/>
  <c r="L488" i="140"/>
  <c r="R488" i="140"/>
  <c r="Q488" i="140"/>
  <c r="F488" i="140"/>
  <c r="U488" i="140"/>
  <c r="P488" i="140"/>
  <c r="K488" i="140"/>
  <c r="M488" i="140"/>
  <c r="G488" i="140"/>
  <c r="J488" i="140"/>
  <c r="S488" i="140"/>
  <c r="O488" i="140"/>
  <c r="H488" i="140"/>
  <c r="J217" i="140"/>
  <c r="Q217" i="140"/>
  <c r="I217" i="140"/>
  <c r="F217" i="140"/>
  <c r="S217" i="140" s="1"/>
  <c r="G217" i="140"/>
  <c r="L217" i="140"/>
  <c r="K217" i="140" s="1"/>
  <c r="H217" i="140"/>
  <c r="O217" i="140"/>
  <c r="M217" i="140"/>
  <c r="U217" i="140"/>
  <c r="M680" i="140"/>
  <c r="T680" i="140"/>
  <c r="I680" i="140"/>
  <c r="G680" i="140"/>
  <c r="U680" i="140"/>
  <c r="K680" i="140"/>
  <c r="L680" i="140"/>
  <c r="P680" i="140"/>
  <c r="R680" i="140"/>
  <c r="S680" i="140"/>
  <c r="O680" i="140"/>
  <c r="F680" i="140"/>
  <c r="H680" i="140"/>
  <c r="Q680" i="140"/>
  <c r="J680" i="140"/>
  <c r="P477" i="140"/>
  <c r="I477" i="140"/>
  <c r="S477" i="140"/>
  <c r="H477" i="140"/>
  <c r="K477" i="140"/>
  <c r="F477" i="140"/>
  <c r="Q477" i="140"/>
  <c r="R477" i="140"/>
  <c r="L477" i="140"/>
  <c r="G477" i="140"/>
  <c r="J477" i="140"/>
  <c r="M477" i="140"/>
  <c r="O477" i="140"/>
  <c r="T477" i="140"/>
  <c r="U477" i="140"/>
  <c r="F458" i="140"/>
  <c r="O458" i="140"/>
  <c r="S458" i="140"/>
  <c r="K458" i="140"/>
  <c r="G458" i="140"/>
  <c r="H458" i="140"/>
  <c r="I458" i="140"/>
  <c r="Q458" i="140"/>
  <c r="M458" i="140"/>
  <c r="T458" i="140"/>
  <c r="R458" i="140"/>
  <c r="J458" i="140"/>
  <c r="P458" i="140"/>
  <c r="L458" i="140"/>
  <c r="U458" i="140"/>
  <c r="S460" i="140"/>
  <c r="L460" i="140"/>
  <c r="R460" i="140"/>
  <c r="H460" i="140"/>
  <c r="F460" i="140"/>
  <c r="Q460" i="140"/>
  <c r="T460" i="140"/>
  <c r="G460" i="140"/>
  <c r="U460" i="140"/>
  <c r="K460" i="140"/>
  <c r="I460" i="140"/>
  <c r="J460" i="140"/>
  <c r="O460" i="140"/>
  <c r="P460" i="140"/>
  <c r="M460" i="140"/>
  <c r="G381" i="140"/>
  <c r="L381" i="140"/>
  <c r="K381" i="140"/>
  <c r="I381" i="140"/>
  <c r="U381" i="140"/>
  <c r="J381" i="140"/>
  <c r="S381" i="140"/>
  <c r="O381" i="140"/>
  <c r="P381" i="140"/>
  <c r="Q381" i="140"/>
  <c r="T381" i="140"/>
  <c r="R381" i="140"/>
  <c r="H381" i="140"/>
  <c r="M381" i="140"/>
  <c r="F381" i="140"/>
  <c r="O283" i="140"/>
  <c r="K283" i="140"/>
  <c r="Q283" i="140"/>
  <c r="T283" i="140"/>
  <c r="F283" i="140"/>
  <c r="P283" i="140"/>
  <c r="R283" i="140"/>
  <c r="G283" i="140"/>
  <c r="I283" i="140"/>
  <c r="L283" i="140"/>
  <c r="U283" i="140"/>
  <c r="M283" i="140"/>
  <c r="J283" i="140"/>
  <c r="H283" i="140"/>
  <c r="S283" i="140"/>
  <c r="J243" i="140"/>
  <c r="Q243" i="140"/>
  <c r="I243" i="140"/>
  <c r="F243" i="140"/>
  <c r="S243" i="140" s="1"/>
  <c r="G243" i="140"/>
  <c r="H243" i="140"/>
  <c r="L243" i="140"/>
  <c r="K243" i="140" s="1"/>
  <c r="O243" i="140"/>
  <c r="M243" i="140"/>
  <c r="U243" i="140"/>
  <c r="P612" i="140"/>
  <c r="G612" i="140"/>
  <c r="H612" i="140"/>
  <c r="S612" i="140"/>
  <c r="J612" i="140"/>
  <c r="F612" i="140"/>
  <c r="T612" i="140"/>
  <c r="K612" i="140"/>
  <c r="O612" i="140"/>
  <c r="M612" i="140"/>
  <c r="Q612" i="140"/>
  <c r="U612" i="140"/>
  <c r="I612" i="140"/>
  <c r="L612" i="140"/>
  <c r="R612" i="140"/>
  <c r="K403" i="140"/>
  <c r="U403" i="140"/>
  <c r="H403" i="140"/>
  <c r="G403" i="140"/>
  <c r="P403" i="140"/>
  <c r="J403" i="140"/>
  <c r="L403" i="140"/>
  <c r="T403" i="140"/>
  <c r="I403" i="140"/>
  <c r="O403" i="140"/>
  <c r="S403" i="140"/>
  <c r="F403" i="140"/>
  <c r="R403" i="140"/>
  <c r="M403" i="140"/>
  <c r="Q403" i="140"/>
  <c r="K290" i="140"/>
  <c r="Q290" i="140"/>
  <c r="M290" i="140"/>
  <c r="R290" i="140"/>
  <c r="F290" i="140"/>
  <c r="L290" i="140"/>
  <c r="S290" i="140"/>
  <c r="U290" i="140"/>
  <c r="T290" i="140"/>
  <c r="G290" i="140"/>
  <c r="O290" i="140"/>
  <c r="P290" i="140"/>
  <c r="H290" i="140"/>
  <c r="I290" i="140"/>
  <c r="J290" i="140"/>
  <c r="Q179" i="140"/>
  <c r="I179" i="140"/>
  <c r="J179" i="140"/>
  <c r="F179" i="140"/>
  <c r="S179" i="140" s="1"/>
  <c r="G179" i="140"/>
  <c r="L179" i="140"/>
  <c r="K179" i="140" s="1"/>
  <c r="H179" i="140"/>
  <c r="M179" i="140"/>
  <c r="AU179" i="140" s="1"/>
  <c r="O179" i="140"/>
  <c r="R179" i="140"/>
  <c r="U179" i="140"/>
  <c r="O370" i="140"/>
  <c r="S370" i="140"/>
  <c r="K370" i="140"/>
  <c r="T370" i="140"/>
  <c r="F370" i="140"/>
  <c r="U370" i="140"/>
  <c r="M370" i="140"/>
  <c r="R370" i="140"/>
  <c r="Q370" i="140"/>
  <c r="P370" i="140"/>
  <c r="L370" i="140"/>
  <c r="J370" i="140"/>
  <c r="G370" i="140"/>
  <c r="H370" i="140"/>
  <c r="I370" i="140"/>
  <c r="T384" i="140"/>
  <c r="O384" i="140"/>
  <c r="I384" i="140"/>
  <c r="L384" i="140"/>
  <c r="J384" i="140"/>
  <c r="S384" i="140"/>
  <c r="U384" i="140"/>
  <c r="P384" i="140"/>
  <c r="H384" i="140"/>
  <c r="R384" i="140"/>
  <c r="K384" i="140"/>
  <c r="Q384" i="140"/>
  <c r="M384" i="140"/>
  <c r="F384" i="140"/>
  <c r="G384" i="140"/>
  <c r="O700" i="140"/>
  <c r="L700" i="140"/>
  <c r="H700" i="140"/>
  <c r="S700" i="140"/>
  <c r="R700" i="140"/>
  <c r="Q700" i="140"/>
  <c r="U700" i="140"/>
  <c r="F700" i="140"/>
  <c r="J700" i="140"/>
  <c r="I700" i="140"/>
  <c r="G700" i="140"/>
  <c r="P700" i="140"/>
  <c r="T700" i="140"/>
  <c r="K700" i="140"/>
  <c r="M700" i="140"/>
  <c r="J120" i="140"/>
  <c r="Q120" i="140"/>
  <c r="F120" i="140"/>
  <c r="S120" i="140" s="1"/>
  <c r="G120" i="140"/>
  <c r="L120" i="140"/>
  <c r="K120" i="140" s="1"/>
  <c r="H120" i="140"/>
  <c r="O120" i="140"/>
  <c r="I120" i="140"/>
  <c r="M120" i="140" s="1"/>
  <c r="T120" i="140"/>
  <c r="U120" i="140"/>
  <c r="R120" i="140"/>
  <c r="U466" i="140"/>
  <c r="H466" i="140"/>
  <c r="G466" i="140"/>
  <c r="T466" i="140"/>
  <c r="S466" i="140"/>
  <c r="J466" i="140"/>
  <c r="O466" i="140"/>
  <c r="P466" i="140"/>
  <c r="M466" i="140"/>
  <c r="I466" i="140"/>
  <c r="K466" i="140"/>
  <c r="Q466" i="140"/>
  <c r="L466" i="140"/>
  <c r="R466" i="140"/>
  <c r="F466" i="140"/>
  <c r="J66" i="140"/>
  <c r="Q66" i="140"/>
  <c r="F66" i="140"/>
  <c r="S66" i="140" s="1"/>
  <c r="G66" i="140"/>
  <c r="H66" i="140"/>
  <c r="L66" i="140"/>
  <c r="K66" i="140" s="1"/>
  <c r="O66" i="140"/>
  <c r="I66" i="140"/>
  <c r="M66" i="140" s="1"/>
  <c r="AS66" i="140" s="1"/>
  <c r="U66" i="140"/>
  <c r="K465" i="140"/>
  <c r="R465" i="140"/>
  <c r="P465" i="140"/>
  <c r="Q465" i="140"/>
  <c r="H465" i="140"/>
  <c r="J465" i="140"/>
  <c r="F465" i="140"/>
  <c r="U465" i="140"/>
  <c r="I465" i="140"/>
  <c r="S465" i="140"/>
  <c r="T465" i="140"/>
  <c r="L465" i="140"/>
  <c r="G465" i="140"/>
  <c r="M465" i="140"/>
  <c r="O465" i="140"/>
  <c r="P489" i="140"/>
  <c r="R489" i="140"/>
  <c r="T489" i="140"/>
  <c r="L489" i="140"/>
  <c r="O489" i="140"/>
  <c r="S489" i="140"/>
  <c r="H489" i="140"/>
  <c r="U489" i="140"/>
  <c r="J489" i="140"/>
  <c r="I489" i="140"/>
  <c r="M489" i="140"/>
  <c r="Q489" i="140"/>
  <c r="G489" i="140"/>
  <c r="F489" i="140"/>
  <c r="K489" i="140"/>
  <c r="J111" i="140"/>
  <c r="Q111" i="140"/>
  <c r="F111" i="140"/>
  <c r="S111" i="140" s="1"/>
  <c r="G111" i="140"/>
  <c r="L111" i="140"/>
  <c r="K111" i="140" s="1"/>
  <c r="H111" i="140"/>
  <c r="O111" i="140"/>
  <c r="I111" i="140"/>
  <c r="M111" i="140" s="1"/>
  <c r="T111" i="140"/>
  <c r="R111" i="140"/>
  <c r="U111" i="140"/>
  <c r="M500" i="140"/>
  <c r="Q500" i="140"/>
  <c r="S500" i="140"/>
  <c r="J500" i="140"/>
  <c r="I500" i="140"/>
  <c r="L500" i="140"/>
  <c r="O500" i="140"/>
  <c r="F500" i="140"/>
  <c r="P500" i="140"/>
  <c r="G500" i="140"/>
  <c r="T500" i="140"/>
  <c r="H500" i="140"/>
  <c r="R500" i="140"/>
  <c r="K500" i="140"/>
  <c r="U500" i="140"/>
  <c r="J85" i="140"/>
  <c r="Q85" i="140"/>
  <c r="F85" i="140"/>
  <c r="S85" i="140" s="1"/>
  <c r="G85" i="140"/>
  <c r="H85" i="140"/>
  <c r="L85" i="140"/>
  <c r="K85" i="140" s="1"/>
  <c r="O85" i="140"/>
  <c r="I85" i="140"/>
  <c r="M85" i="140" s="1"/>
  <c r="T85" i="140"/>
  <c r="R85" i="140"/>
  <c r="U85" i="140"/>
  <c r="J326" i="140"/>
  <c r="F326" i="140"/>
  <c r="P326" i="140"/>
  <c r="H326" i="140"/>
  <c r="G326" i="140"/>
  <c r="Q326" i="140"/>
  <c r="S326" i="140"/>
  <c r="R326" i="140"/>
  <c r="U326" i="140"/>
  <c r="T326" i="140"/>
  <c r="M326" i="140"/>
  <c r="I326" i="140"/>
  <c r="K326" i="140"/>
  <c r="L326" i="140"/>
  <c r="O326" i="140"/>
  <c r="J47" i="129"/>
  <c r="Q47" i="129"/>
  <c r="F47" i="129"/>
  <c r="S47" i="129" s="1"/>
  <c r="G47" i="129"/>
  <c r="L47" i="129" s="1"/>
  <c r="K47" i="129" s="1"/>
  <c r="H47" i="129"/>
  <c r="O47" i="129" s="1"/>
  <c r="I47" i="129"/>
  <c r="M47" i="129" s="1"/>
  <c r="U47" i="129"/>
  <c r="R47" i="129"/>
  <c r="O429" i="129"/>
  <c r="L429" i="129"/>
  <c r="M429" i="129"/>
  <c r="I429" i="129"/>
  <c r="F429" i="129"/>
  <c r="K429" i="129"/>
  <c r="S429" i="129"/>
  <c r="G429" i="129"/>
  <c r="H429" i="129"/>
  <c r="T429" i="129"/>
  <c r="U429" i="129"/>
  <c r="R429" i="129"/>
  <c r="Q429" i="129"/>
  <c r="J429" i="129"/>
  <c r="P429" i="129"/>
  <c r="J129" i="129"/>
  <c r="Q129" i="129"/>
  <c r="F129" i="129"/>
  <c r="S129" i="129" s="1"/>
  <c r="G129" i="129"/>
  <c r="H129" i="129"/>
  <c r="L129" i="129"/>
  <c r="K129" i="129" s="1"/>
  <c r="O129" i="129"/>
  <c r="I129" i="129"/>
  <c r="M129" i="129" s="1"/>
  <c r="T129" i="129"/>
  <c r="R129" i="129"/>
  <c r="U129" i="129"/>
  <c r="J36" i="129"/>
  <c r="Q36" i="129"/>
  <c r="F36" i="129"/>
  <c r="S36" i="129" s="1"/>
  <c r="G36" i="129"/>
  <c r="H36" i="129" s="1"/>
  <c r="O36" i="129" s="1"/>
  <c r="L36" i="129"/>
  <c r="K36" i="129" s="1"/>
  <c r="I36" i="129"/>
  <c r="M36" i="129" s="1"/>
  <c r="AS36" i="129" s="1"/>
  <c r="U36" i="129"/>
  <c r="G366" i="129"/>
  <c r="J366" i="129"/>
  <c r="S366" i="129"/>
  <c r="F366" i="129"/>
  <c r="O366" i="129"/>
  <c r="K366" i="129"/>
  <c r="Q366" i="129"/>
  <c r="R366" i="129"/>
  <c r="T366" i="129"/>
  <c r="H366" i="129"/>
  <c r="P366" i="129"/>
  <c r="M366" i="129"/>
  <c r="U366" i="129"/>
  <c r="I366" i="129"/>
  <c r="L366" i="129"/>
  <c r="R348" i="129"/>
  <c r="T348" i="129"/>
  <c r="P348" i="129"/>
  <c r="U348" i="129"/>
  <c r="S348" i="129"/>
  <c r="H348" i="129"/>
  <c r="K348" i="129"/>
  <c r="G348" i="129"/>
  <c r="M348" i="129"/>
  <c r="O348" i="129"/>
  <c r="Q348" i="129"/>
  <c r="J348" i="129"/>
  <c r="F348" i="129"/>
  <c r="L348" i="129"/>
  <c r="I348" i="129"/>
  <c r="K430" i="129"/>
  <c r="M430" i="129"/>
  <c r="F430" i="129"/>
  <c r="Q430" i="129"/>
  <c r="S430" i="129"/>
  <c r="G430" i="129"/>
  <c r="I430" i="129"/>
  <c r="O430" i="129"/>
  <c r="H430" i="129"/>
  <c r="L430" i="129"/>
  <c r="R430" i="129"/>
  <c r="P430" i="129"/>
  <c r="T430" i="129"/>
  <c r="J430" i="129"/>
  <c r="U430" i="129"/>
  <c r="R476" i="129"/>
  <c r="L476" i="129"/>
  <c r="T476" i="129"/>
  <c r="P476" i="129"/>
  <c r="I476" i="129"/>
  <c r="U476" i="129"/>
  <c r="J476" i="129"/>
  <c r="H476" i="129"/>
  <c r="O476" i="129"/>
  <c r="Q476" i="129"/>
  <c r="S476" i="129"/>
  <c r="F476" i="129"/>
  <c r="K476" i="129"/>
  <c r="G476" i="129"/>
  <c r="M476" i="129"/>
  <c r="I413" i="129"/>
  <c r="F413" i="129"/>
  <c r="L413" i="129"/>
  <c r="K413" i="129"/>
  <c r="H413" i="129"/>
  <c r="Q413" i="129"/>
  <c r="S413" i="129"/>
  <c r="O413" i="129"/>
  <c r="G413" i="129"/>
  <c r="M413" i="129"/>
  <c r="P413" i="129"/>
  <c r="T413" i="129"/>
  <c r="U413" i="129"/>
  <c r="R413" i="129"/>
  <c r="J413" i="129"/>
  <c r="L483" i="129"/>
  <c r="M483" i="129"/>
  <c r="O483" i="129"/>
  <c r="H483" i="129"/>
  <c r="K483" i="129"/>
  <c r="S483" i="129"/>
  <c r="Q483" i="129"/>
  <c r="J483" i="129"/>
  <c r="F483" i="129"/>
  <c r="P483" i="129"/>
  <c r="I483" i="129"/>
  <c r="R483" i="129"/>
  <c r="T483" i="129"/>
  <c r="U483" i="129"/>
  <c r="G483" i="129"/>
  <c r="J626" i="129"/>
  <c r="I626" i="129"/>
  <c r="P626" i="129"/>
  <c r="T626" i="129"/>
  <c r="U626" i="129"/>
  <c r="O626" i="129"/>
  <c r="R626" i="129"/>
  <c r="G626" i="129"/>
  <c r="H626" i="129"/>
  <c r="F626" i="129"/>
  <c r="Q626" i="129"/>
  <c r="K626" i="129"/>
  <c r="M626" i="129"/>
  <c r="S626" i="129"/>
  <c r="L626" i="129"/>
  <c r="G495" i="129"/>
  <c r="O495" i="129"/>
  <c r="J495" i="129"/>
  <c r="M495" i="129"/>
  <c r="L495" i="129"/>
  <c r="F495" i="129"/>
  <c r="H495" i="129"/>
  <c r="K495" i="129"/>
  <c r="S495" i="129"/>
  <c r="I495" i="129"/>
  <c r="P495" i="129"/>
  <c r="R495" i="129"/>
  <c r="T495" i="129"/>
  <c r="U495" i="129"/>
  <c r="Q495" i="129"/>
  <c r="M621" i="129"/>
  <c r="L621" i="129"/>
  <c r="O621" i="129"/>
  <c r="S621" i="129"/>
  <c r="G621" i="129"/>
  <c r="I621" i="129"/>
  <c r="J621" i="129"/>
  <c r="Q621" i="129"/>
  <c r="H621" i="129"/>
  <c r="F621" i="129"/>
  <c r="K621" i="129"/>
  <c r="P621" i="129"/>
  <c r="R621" i="129"/>
  <c r="U621" i="129"/>
  <c r="T621" i="129"/>
  <c r="J577" i="129"/>
  <c r="Q577" i="129"/>
  <c r="I577" i="129"/>
  <c r="H577" i="129"/>
  <c r="L577" i="129"/>
  <c r="F577" i="129"/>
  <c r="G577" i="129"/>
  <c r="O577" i="129"/>
  <c r="K577" i="129"/>
  <c r="S577" i="129"/>
  <c r="M577" i="129"/>
  <c r="U577" i="129"/>
  <c r="R577" i="129"/>
  <c r="P577" i="129"/>
  <c r="T577" i="129"/>
  <c r="S390" i="129"/>
  <c r="G390" i="129"/>
  <c r="K390" i="129"/>
  <c r="R390" i="129"/>
  <c r="I390" i="129"/>
  <c r="P390" i="129"/>
  <c r="J390" i="129"/>
  <c r="T390" i="129"/>
  <c r="M390" i="129"/>
  <c r="U390" i="129"/>
  <c r="O390" i="129"/>
  <c r="H390" i="129"/>
  <c r="F390" i="129"/>
  <c r="L390" i="129"/>
  <c r="Q390" i="129"/>
  <c r="J37" i="129"/>
  <c r="Q37" i="129"/>
  <c r="F37" i="129"/>
  <c r="S37" i="129" s="1"/>
  <c r="G37" i="129"/>
  <c r="H37" i="129" s="1"/>
  <c r="O37" i="129" s="1"/>
  <c r="L37" i="129"/>
  <c r="K37" i="129" s="1"/>
  <c r="I37" i="129"/>
  <c r="M37" i="129" s="1"/>
  <c r="T37" i="129"/>
  <c r="R37" i="129" s="1"/>
  <c r="U37" i="129"/>
  <c r="P634" i="129"/>
  <c r="U634" i="129"/>
  <c r="M634" i="129"/>
  <c r="F634" i="129"/>
  <c r="H634" i="129"/>
  <c r="G634" i="129"/>
  <c r="Q634" i="129"/>
  <c r="S634" i="129"/>
  <c r="O634" i="129"/>
  <c r="I634" i="129"/>
  <c r="J634" i="129"/>
  <c r="T634" i="129"/>
  <c r="L634" i="129"/>
  <c r="R634" i="129"/>
  <c r="K634" i="129"/>
  <c r="J108" i="129"/>
  <c r="Q108" i="129"/>
  <c r="F108" i="129"/>
  <c r="S108" i="129" s="1"/>
  <c r="G108" i="129"/>
  <c r="H108" i="129"/>
  <c r="L108" i="129"/>
  <c r="O108" i="129"/>
  <c r="K108" i="129"/>
  <c r="I108" i="129"/>
  <c r="M108" i="129" s="1"/>
  <c r="T108" i="129"/>
  <c r="U108" i="129"/>
  <c r="R108" i="129"/>
  <c r="J94" i="129"/>
  <c r="Q94" i="129"/>
  <c r="F94" i="129"/>
  <c r="S94" i="129" s="1"/>
  <c r="G94" i="129"/>
  <c r="L94" i="129"/>
  <c r="K94" i="129" s="1"/>
  <c r="H94" i="129"/>
  <c r="O94" i="129"/>
  <c r="I94" i="129"/>
  <c r="M94" i="129" s="1"/>
  <c r="T94" i="129"/>
  <c r="R94" i="129" s="1"/>
  <c r="U94" i="129"/>
  <c r="S684" i="129"/>
  <c r="L684" i="129"/>
  <c r="H684" i="129"/>
  <c r="G684" i="129"/>
  <c r="Q684" i="129"/>
  <c r="O684" i="129"/>
  <c r="I684" i="129"/>
  <c r="R684" i="129"/>
  <c r="K684" i="129"/>
  <c r="F684" i="129"/>
  <c r="T684" i="129"/>
  <c r="M684" i="129"/>
  <c r="J684" i="129"/>
  <c r="P684" i="129"/>
  <c r="U684" i="129"/>
  <c r="J27" i="129"/>
  <c r="Q27" i="129"/>
  <c r="F27" i="129"/>
  <c r="S27" i="129" s="1"/>
  <c r="G27" i="129"/>
  <c r="H27" i="129"/>
  <c r="O27" i="129" s="1"/>
  <c r="L27" i="129"/>
  <c r="K27" i="129" s="1"/>
  <c r="I27" i="129"/>
  <c r="M27" i="129" s="1"/>
  <c r="AS27" i="129" s="1"/>
  <c r="U27" i="129"/>
  <c r="J557" i="129"/>
  <c r="I557" i="129"/>
  <c r="O557" i="129"/>
  <c r="F557" i="129"/>
  <c r="L557" i="129"/>
  <c r="M557" i="129"/>
  <c r="G557" i="129"/>
  <c r="S557" i="129"/>
  <c r="K557" i="129"/>
  <c r="H557" i="129"/>
  <c r="Q557" i="129"/>
  <c r="P557" i="129"/>
  <c r="U557" i="129"/>
  <c r="R557" i="129"/>
  <c r="T557" i="129"/>
  <c r="Q175" i="129"/>
  <c r="I175" i="129"/>
  <c r="J175" i="129"/>
  <c r="F175" i="129"/>
  <c r="S175" i="129" s="1"/>
  <c r="G175" i="129"/>
  <c r="L175" i="129"/>
  <c r="K175" i="129" s="1"/>
  <c r="H175" i="129"/>
  <c r="M175" i="129"/>
  <c r="O175" i="129"/>
  <c r="U175" i="129"/>
  <c r="O695" i="129"/>
  <c r="Q695" i="129"/>
  <c r="L695" i="129"/>
  <c r="G695" i="129"/>
  <c r="M695" i="129"/>
  <c r="S695" i="129"/>
  <c r="H695" i="129"/>
  <c r="P695" i="129"/>
  <c r="R695" i="129"/>
  <c r="U695" i="129"/>
  <c r="T695" i="129"/>
  <c r="F695" i="129"/>
  <c r="J695" i="129"/>
  <c r="K695" i="129"/>
  <c r="I695" i="129"/>
  <c r="I257" i="129"/>
  <c r="Q257" i="129"/>
  <c r="J257" i="129"/>
  <c r="F257" i="129"/>
  <c r="S257" i="129" s="1"/>
  <c r="G257" i="129"/>
  <c r="L257" i="129"/>
  <c r="K257" i="129" s="1"/>
  <c r="H257" i="129"/>
  <c r="O257" i="129"/>
  <c r="M257" i="129"/>
  <c r="AU257" i="129" s="1"/>
  <c r="P257" i="129"/>
  <c r="T257" i="129"/>
  <c r="R257" i="129"/>
  <c r="U257" i="129"/>
  <c r="K658" i="129"/>
  <c r="M658" i="129"/>
  <c r="G658" i="129"/>
  <c r="J658" i="129"/>
  <c r="H658" i="129"/>
  <c r="O658" i="129"/>
  <c r="S658" i="129"/>
  <c r="F658" i="129"/>
  <c r="R658" i="129"/>
  <c r="I658" i="129"/>
  <c r="T658" i="129"/>
  <c r="L658" i="129"/>
  <c r="P658" i="129"/>
  <c r="Q658" i="129"/>
  <c r="U658" i="129"/>
  <c r="J142" i="129"/>
  <c r="Q142" i="129"/>
  <c r="I142" i="129"/>
  <c r="F142" i="129"/>
  <c r="S142" i="129" s="1"/>
  <c r="G142" i="129"/>
  <c r="H142" i="129"/>
  <c r="L142" i="129"/>
  <c r="K142" i="129" s="1"/>
  <c r="M142" i="129"/>
  <c r="AS142" i="129" s="1"/>
  <c r="N142" i="129" s="1"/>
  <c r="P142" i="129" s="1"/>
  <c r="T142" i="129" s="1"/>
  <c r="R142" i="129" s="1"/>
  <c r="O142" i="129"/>
  <c r="U142" i="129"/>
  <c r="L578" i="129"/>
  <c r="I578" i="129"/>
  <c r="O578" i="129"/>
  <c r="S578" i="129"/>
  <c r="J578" i="129"/>
  <c r="G578" i="129"/>
  <c r="F578" i="129"/>
  <c r="M578" i="129"/>
  <c r="H578" i="129"/>
  <c r="K578" i="129"/>
  <c r="R578" i="129"/>
  <c r="P578" i="129"/>
  <c r="T578" i="129"/>
  <c r="U578" i="129"/>
  <c r="Q578" i="129"/>
  <c r="F382" i="129"/>
  <c r="J382" i="129"/>
  <c r="G382" i="129"/>
  <c r="O382" i="129"/>
  <c r="M382" i="129"/>
  <c r="S382" i="129"/>
  <c r="L382" i="129"/>
  <c r="Q382" i="129"/>
  <c r="I382" i="129"/>
  <c r="K382" i="129"/>
  <c r="H382" i="129"/>
  <c r="R382" i="129"/>
  <c r="P382" i="129"/>
  <c r="T382" i="129"/>
  <c r="U382" i="129"/>
  <c r="Q236" i="129"/>
  <c r="I236" i="129"/>
  <c r="J236" i="129"/>
  <c r="F236" i="129"/>
  <c r="S236" i="129" s="1"/>
  <c r="G236" i="129"/>
  <c r="L236" i="129"/>
  <c r="K236" i="129" s="1"/>
  <c r="H236" i="129"/>
  <c r="O236" i="129"/>
  <c r="M236" i="129"/>
  <c r="AU236" i="129" s="1"/>
  <c r="P236" i="129"/>
  <c r="T236" i="129"/>
  <c r="R236" i="129"/>
  <c r="U236" i="129"/>
  <c r="J84" i="129"/>
  <c r="Q84" i="129"/>
  <c r="G84" i="129"/>
  <c r="L84" i="129"/>
  <c r="K84" i="129" s="1"/>
  <c r="H84" i="129"/>
  <c r="O84" i="129"/>
  <c r="I84" i="129"/>
  <c r="M84" i="129" s="1"/>
  <c r="AS84" i="129" s="1"/>
  <c r="U84" i="129"/>
  <c r="J246" i="129"/>
  <c r="I246" i="129"/>
  <c r="Q246" i="129"/>
  <c r="F246" i="129"/>
  <c r="S246" i="129" s="1"/>
  <c r="G246" i="129"/>
  <c r="H246" i="129"/>
  <c r="L246" i="129"/>
  <c r="K246" i="129" s="1"/>
  <c r="O246" i="129"/>
  <c r="M246" i="129"/>
  <c r="U246" i="129"/>
  <c r="J60" i="129"/>
  <c r="Q60" i="129"/>
  <c r="F60" i="129"/>
  <c r="S60" i="129" s="1"/>
  <c r="G60" i="129"/>
  <c r="H60" i="129"/>
  <c r="L60" i="129"/>
  <c r="K60" i="129" s="1"/>
  <c r="O60" i="129"/>
  <c r="I60" i="129"/>
  <c r="M60" i="129" s="1"/>
  <c r="R60" i="129"/>
  <c r="U60" i="129"/>
  <c r="J125" i="129"/>
  <c r="Q125" i="129"/>
  <c r="F125" i="129"/>
  <c r="S125" i="129" s="1"/>
  <c r="G125" i="129"/>
  <c r="H125" i="129"/>
  <c r="L125" i="129"/>
  <c r="K125" i="129" s="1"/>
  <c r="O125" i="129"/>
  <c r="I125" i="129"/>
  <c r="M125" i="129" s="1"/>
  <c r="AU125" i="129" s="1"/>
  <c r="U125" i="129"/>
  <c r="J222" i="129"/>
  <c r="I222" i="129"/>
  <c r="Q222" i="129"/>
  <c r="F222" i="129"/>
  <c r="S222" i="129" s="1"/>
  <c r="G222" i="129"/>
  <c r="H222" i="129"/>
  <c r="L222" i="129"/>
  <c r="K222" i="129" s="1"/>
  <c r="M222" i="129"/>
  <c r="O222" i="129"/>
  <c r="U222" i="129"/>
  <c r="J397" i="129"/>
  <c r="G397" i="129"/>
  <c r="Q397" i="129"/>
  <c r="I397" i="129"/>
  <c r="M397" i="129"/>
  <c r="K397" i="129"/>
  <c r="O397" i="129"/>
  <c r="F397" i="129"/>
  <c r="P397" i="129"/>
  <c r="L397" i="129"/>
  <c r="T397" i="129"/>
  <c r="U397" i="129"/>
  <c r="H397" i="129"/>
  <c r="R397" i="129"/>
  <c r="S397" i="129"/>
  <c r="J70" i="129"/>
  <c r="Q70" i="129"/>
  <c r="F70" i="129"/>
  <c r="S70" i="129" s="1"/>
  <c r="G70" i="129"/>
  <c r="H70" i="129" s="1"/>
  <c r="O70" i="129" s="1"/>
  <c r="L70" i="129"/>
  <c r="K70" i="129" s="1"/>
  <c r="I70" i="129"/>
  <c r="M70" i="129" s="1"/>
  <c r="U70" i="129"/>
  <c r="H474" i="129"/>
  <c r="I474" i="129"/>
  <c r="Q474" i="129"/>
  <c r="S474" i="129"/>
  <c r="M474" i="129"/>
  <c r="F474" i="129"/>
  <c r="O474" i="129"/>
  <c r="L474" i="129"/>
  <c r="K474" i="129"/>
  <c r="J474" i="129"/>
  <c r="G474" i="129"/>
  <c r="P474" i="129"/>
  <c r="T474" i="129"/>
  <c r="U474" i="129"/>
  <c r="R474" i="129"/>
  <c r="S406" i="129"/>
  <c r="P406" i="129"/>
  <c r="L406" i="129"/>
  <c r="T406" i="129"/>
  <c r="H406" i="129"/>
  <c r="U406" i="129"/>
  <c r="K406" i="129"/>
  <c r="M406" i="129"/>
  <c r="Q406" i="129"/>
  <c r="O406" i="129"/>
  <c r="I406" i="129"/>
  <c r="R406" i="129"/>
  <c r="J406" i="129"/>
  <c r="F406" i="129"/>
  <c r="G406" i="129"/>
  <c r="J79" i="129"/>
  <c r="Q79" i="129"/>
  <c r="F79" i="129"/>
  <c r="S79" i="129" s="1"/>
  <c r="G79" i="129"/>
  <c r="H79" i="129"/>
  <c r="O79" i="129" s="1"/>
  <c r="L79" i="129"/>
  <c r="K79" i="129" s="1"/>
  <c r="I79" i="129"/>
  <c r="M79" i="129" s="1"/>
  <c r="AU79" i="129" s="1"/>
  <c r="U79" i="129"/>
  <c r="R438" i="129"/>
  <c r="P438" i="129"/>
  <c r="T438" i="129"/>
  <c r="U438" i="129"/>
  <c r="Q438" i="129"/>
  <c r="L438" i="129"/>
  <c r="M438" i="129"/>
  <c r="H438" i="129"/>
  <c r="S438" i="129"/>
  <c r="J438" i="129"/>
  <c r="G438" i="129"/>
  <c r="F438" i="129"/>
  <c r="O438" i="129"/>
  <c r="I438" i="129"/>
  <c r="K438" i="129"/>
  <c r="R528" i="129"/>
  <c r="T528" i="129"/>
  <c r="P528" i="129"/>
  <c r="U528" i="129"/>
  <c r="M528" i="129"/>
  <c r="I528" i="129"/>
  <c r="F528" i="129"/>
  <c r="J528" i="129"/>
  <c r="L528" i="129"/>
  <c r="G528" i="129"/>
  <c r="S528" i="129"/>
  <c r="O528" i="129"/>
  <c r="Q528" i="129"/>
  <c r="K528" i="129"/>
  <c r="H528" i="129"/>
  <c r="I161" i="129"/>
  <c r="J161" i="129"/>
  <c r="Q161" i="129"/>
  <c r="F161" i="129"/>
  <c r="S161" i="129" s="1"/>
  <c r="G161" i="129"/>
  <c r="L161" i="129"/>
  <c r="K161" i="129" s="1"/>
  <c r="H161" i="129"/>
  <c r="M161" i="129"/>
  <c r="AU161" i="129" s="1"/>
  <c r="O161" i="129"/>
  <c r="R161" i="129"/>
  <c r="U161" i="129"/>
  <c r="I226" i="129"/>
  <c r="J226" i="129"/>
  <c r="Q226" i="129"/>
  <c r="F226" i="129"/>
  <c r="S226" i="129" s="1"/>
  <c r="G226" i="129"/>
  <c r="L226" i="129"/>
  <c r="K226" i="129" s="1"/>
  <c r="H226" i="129"/>
  <c r="M226" i="129"/>
  <c r="O226" i="129"/>
  <c r="U226" i="129"/>
  <c r="I497" i="129"/>
  <c r="P497" i="129"/>
  <c r="R497" i="129"/>
  <c r="T497" i="129"/>
  <c r="U497" i="129"/>
  <c r="Q497" i="129"/>
  <c r="F497" i="129"/>
  <c r="K497" i="129"/>
  <c r="G497" i="129"/>
  <c r="M497" i="129"/>
  <c r="H497" i="129"/>
  <c r="L497" i="129"/>
  <c r="J497" i="129"/>
  <c r="O497" i="129"/>
  <c r="S497" i="129"/>
  <c r="Q170" i="129"/>
  <c r="I170" i="129"/>
  <c r="J170" i="129"/>
  <c r="F170" i="129"/>
  <c r="S170" i="129" s="1"/>
  <c r="G170" i="129"/>
  <c r="L170" i="129"/>
  <c r="K170" i="129" s="1"/>
  <c r="H170" i="129"/>
  <c r="M170" i="129"/>
  <c r="AU170" i="129" s="1"/>
  <c r="O170" i="129"/>
  <c r="U170" i="129"/>
  <c r="R170" i="129"/>
  <c r="Q235" i="129"/>
  <c r="J235" i="129"/>
  <c r="I235" i="129"/>
  <c r="F235" i="129"/>
  <c r="S235" i="129" s="1"/>
  <c r="G235" i="129"/>
  <c r="H235" i="129"/>
  <c r="L235" i="129"/>
  <c r="K235" i="129" s="1"/>
  <c r="O235" i="129"/>
  <c r="M235" i="129"/>
  <c r="U235" i="129"/>
  <c r="J76" i="129"/>
  <c r="Q76" i="129"/>
  <c r="F76" i="129"/>
  <c r="S76" i="129" s="1"/>
  <c r="G76" i="129"/>
  <c r="H76" i="129"/>
  <c r="L76" i="129"/>
  <c r="K76" i="129" s="1"/>
  <c r="O76" i="129"/>
  <c r="I76" i="129"/>
  <c r="M76" i="129" s="1"/>
  <c r="T76" i="129"/>
  <c r="R76" i="129" s="1"/>
  <c r="U76" i="129"/>
  <c r="J179" i="129"/>
  <c r="I179" i="129"/>
  <c r="Q179" i="129"/>
  <c r="F179" i="129"/>
  <c r="S179" i="129" s="1"/>
  <c r="G179" i="129"/>
  <c r="L179" i="129"/>
  <c r="K179" i="129" s="1"/>
  <c r="H179" i="129"/>
  <c r="O179" i="129"/>
  <c r="M179" i="129"/>
  <c r="AU179" i="129" s="1"/>
  <c r="P179" i="129"/>
  <c r="T179" i="129"/>
  <c r="R179" i="129"/>
  <c r="U179" i="129"/>
  <c r="I252" i="129"/>
  <c r="J252" i="129"/>
  <c r="Q252" i="129"/>
  <c r="F252" i="129"/>
  <c r="S252" i="129" s="1"/>
  <c r="G252" i="129"/>
  <c r="H252" i="129"/>
  <c r="L252" i="129"/>
  <c r="K252" i="129" s="1"/>
  <c r="M252" i="129"/>
  <c r="O252" i="129"/>
  <c r="U252" i="129"/>
  <c r="I220" i="129"/>
  <c r="Q220" i="129"/>
  <c r="J220" i="129"/>
  <c r="F220" i="129"/>
  <c r="S220" i="129" s="1"/>
  <c r="G220" i="129"/>
  <c r="L220" i="129"/>
  <c r="K220" i="129" s="1"/>
  <c r="H220" i="129"/>
  <c r="O220" i="129"/>
  <c r="M220" i="129"/>
  <c r="U220" i="129"/>
  <c r="F423" i="129"/>
  <c r="K423" i="129"/>
  <c r="J423" i="129"/>
  <c r="G423" i="129"/>
  <c r="O423" i="129"/>
  <c r="L423" i="129"/>
  <c r="R423" i="129"/>
  <c r="T423" i="129"/>
  <c r="U423" i="129"/>
  <c r="S423" i="129"/>
  <c r="M423" i="129"/>
  <c r="H423" i="129"/>
  <c r="I423" i="129"/>
  <c r="Q423" i="129"/>
  <c r="P423" i="129"/>
  <c r="L568" i="129"/>
  <c r="O568" i="129"/>
  <c r="J568" i="129"/>
  <c r="F568" i="129"/>
  <c r="G568" i="129"/>
  <c r="I568" i="129"/>
  <c r="M568" i="129"/>
  <c r="H568" i="129"/>
  <c r="S568" i="129"/>
  <c r="Q568" i="129"/>
  <c r="R568" i="129"/>
  <c r="P568" i="129"/>
  <c r="T568" i="129"/>
  <c r="U568" i="129"/>
  <c r="K568" i="129"/>
  <c r="J209" i="129"/>
  <c r="Q209" i="129"/>
  <c r="I209" i="129"/>
  <c r="F209" i="129"/>
  <c r="S209" i="129" s="1"/>
  <c r="G209" i="129"/>
  <c r="L209" i="129"/>
  <c r="K209" i="129" s="1"/>
  <c r="H209" i="129"/>
  <c r="M209" i="129"/>
  <c r="AU209" i="129" s="1"/>
  <c r="O209" i="129"/>
  <c r="R209" i="129"/>
  <c r="U209" i="129"/>
  <c r="J86" i="129"/>
  <c r="Q86" i="129"/>
  <c r="F86" i="129"/>
  <c r="S86" i="129" s="1"/>
  <c r="G86" i="129"/>
  <c r="L86" i="129"/>
  <c r="K86" i="129" s="1"/>
  <c r="H86" i="129"/>
  <c r="O86" i="129"/>
  <c r="I86" i="129"/>
  <c r="M86" i="129" s="1"/>
  <c r="U86" i="129"/>
  <c r="P454" i="129"/>
  <c r="U454" i="129"/>
  <c r="L454" i="129"/>
  <c r="F454" i="129"/>
  <c r="G454" i="129"/>
  <c r="J454" i="129"/>
  <c r="H454" i="129"/>
  <c r="K454" i="129"/>
  <c r="S454" i="129"/>
  <c r="Q454" i="129"/>
  <c r="M454" i="129"/>
  <c r="R454" i="129"/>
  <c r="T454" i="129"/>
  <c r="I454" i="129"/>
  <c r="O454" i="129"/>
  <c r="K588" i="129"/>
  <c r="Q588" i="129"/>
  <c r="F588" i="129"/>
  <c r="I588" i="129"/>
  <c r="G588" i="129"/>
  <c r="S588" i="129"/>
  <c r="O588" i="129"/>
  <c r="H588" i="129"/>
  <c r="J588" i="129"/>
  <c r="L588" i="129"/>
  <c r="P588" i="129"/>
  <c r="M588" i="129"/>
  <c r="R588" i="129"/>
  <c r="U588" i="129"/>
  <c r="T588" i="129"/>
  <c r="J127" i="129"/>
  <c r="Q127" i="129"/>
  <c r="F127" i="129"/>
  <c r="S127" i="129" s="1"/>
  <c r="G127" i="129"/>
  <c r="L127" i="129"/>
  <c r="K127" i="129" s="1"/>
  <c r="H127" i="129"/>
  <c r="O127" i="129"/>
  <c r="I127" i="129"/>
  <c r="M127" i="129" s="1"/>
  <c r="T127" i="129"/>
  <c r="R127" i="129"/>
  <c r="U127" i="129"/>
  <c r="K540" i="139"/>
  <c r="M540" i="139"/>
  <c r="S540" i="139"/>
  <c r="H540" i="139"/>
  <c r="Q540" i="139"/>
  <c r="R540" i="139"/>
  <c r="I540" i="139"/>
  <c r="O540" i="139"/>
  <c r="G540" i="139"/>
  <c r="T540" i="139"/>
  <c r="U540" i="139"/>
  <c r="L540" i="139"/>
  <c r="F540" i="139"/>
  <c r="P540" i="139"/>
  <c r="J540" i="139"/>
  <c r="U357" i="139"/>
  <c r="R357" i="139"/>
  <c r="Q357" i="139"/>
  <c r="S357" i="139"/>
  <c r="G357" i="139"/>
  <c r="J357" i="139"/>
  <c r="M357" i="139"/>
  <c r="K357" i="139"/>
  <c r="P357" i="139"/>
  <c r="I357" i="139"/>
  <c r="L357" i="139"/>
  <c r="O357" i="139"/>
  <c r="F357" i="139"/>
  <c r="H357" i="139"/>
  <c r="T357" i="139"/>
  <c r="L356" i="139"/>
  <c r="I356" i="139"/>
  <c r="O356" i="139"/>
  <c r="M356" i="139"/>
  <c r="Q356" i="139"/>
  <c r="K356" i="139"/>
  <c r="H356" i="139"/>
  <c r="T356" i="139"/>
  <c r="P356" i="139"/>
  <c r="J356" i="139"/>
  <c r="F356" i="139"/>
  <c r="U356" i="139"/>
  <c r="S356" i="139"/>
  <c r="G356" i="139"/>
  <c r="R356" i="139"/>
  <c r="M336" i="139"/>
  <c r="U336" i="139"/>
  <c r="L336" i="139"/>
  <c r="I336" i="139"/>
  <c r="F336" i="139"/>
  <c r="S336" i="139"/>
  <c r="J336" i="139"/>
  <c r="R336" i="139"/>
  <c r="Q336" i="139"/>
  <c r="O336" i="139"/>
  <c r="H336" i="139"/>
  <c r="K336" i="139"/>
  <c r="T336" i="139"/>
  <c r="G336" i="139"/>
  <c r="P336" i="139"/>
  <c r="M635" i="139"/>
  <c r="L635" i="139"/>
  <c r="H635" i="139"/>
  <c r="S635" i="139"/>
  <c r="Q635" i="139"/>
  <c r="O635" i="139"/>
  <c r="G635" i="139"/>
  <c r="K635" i="139"/>
  <c r="I635" i="139"/>
  <c r="U635" i="139"/>
  <c r="R635" i="139"/>
  <c r="F635" i="139"/>
  <c r="J635" i="139"/>
  <c r="T635" i="139"/>
  <c r="P635" i="139"/>
  <c r="I230" i="139"/>
  <c r="Q230" i="139"/>
  <c r="J230" i="139"/>
  <c r="F230" i="139"/>
  <c r="S230" i="139" s="1"/>
  <c r="G230" i="139"/>
  <c r="L230" i="139"/>
  <c r="K230" i="139" s="1"/>
  <c r="H230" i="139"/>
  <c r="M230" i="139"/>
  <c r="AU230" i="139" s="1"/>
  <c r="O230" i="139"/>
  <c r="R230" i="139"/>
  <c r="U230" i="139"/>
  <c r="L552" i="139"/>
  <c r="G552" i="139"/>
  <c r="M552" i="139"/>
  <c r="T552" i="139"/>
  <c r="K552" i="139"/>
  <c r="S552" i="139"/>
  <c r="J552" i="139"/>
  <c r="R552" i="139"/>
  <c r="Q552" i="139"/>
  <c r="I552" i="139"/>
  <c r="U552" i="139"/>
  <c r="P552" i="139"/>
  <c r="F552" i="139"/>
  <c r="O552" i="139"/>
  <c r="H552" i="139"/>
  <c r="Q211" i="139"/>
  <c r="J211" i="139"/>
  <c r="I211" i="139"/>
  <c r="F211" i="139"/>
  <c r="S211" i="139" s="1"/>
  <c r="G211" i="139"/>
  <c r="H211" i="139"/>
  <c r="L211" i="139"/>
  <c r="K211" i="139" s="1"/>
  <c r="O211" i="139"/>
  <c r="M211" i="139"/>
  <c r="U211" i="139"/>
  <c r="Q573" i="139"/>
  <c r="S573" i="139"/>
  <c r="O573" i="139"/>
  <c r="M573" i="139"/>
  <c r="F573" i="139"/>
  <c r="P573" i="139"/>
  <c r="T573" i="139"/>
  <c r="K573" i="139"/>
  <c r="H573" i="139"/>
  <c r="G573" i="139"/>
  <c r="U573" i="139"/>
  <c r="I573" i="139"/>
  <c r="J573" i="139"/>
  <c r="L573" i="139"/>
  <c r="R573" i="139"/>
  <c r="U511" i="139"/>
  <c r="P511" i="139"/>
  <c r="T511" i="139"/>
  <c r="L511" i="139"/>
  <c r="K511" i="139"/>
  <c r="G511" i="139"/>
  <c r="O511" i="139"/>
  <c r="R511" i="139"/>
  <c r="I511" i="139"/>
  <c r="F511" i="139"/>
  <c r="M511" i="139"/>
  <c r="S511" i="139"/>
  <c r="Q511" i="139"/>
  <c r="J511" i="139"/>
  <c r="H511" i="139"/>
  <c r="Q134" i="139"/>
  <c r="I134" i="139"/>
  <c r="J134" i="139"/>
  <c r="F134" i="139"/>
  <c r="S134" i="139" s="1"/>
  <c r="G134" i="139"/>
  <c r="L134" i="139"/>
  <c r="K134" i="139" s="1"/>
  <c r="H134" i="139"/>
  <c r="M134" i="139"/>
  <c r="AU134" i="139" s="1"/>
  <c r="O134" i="139"/>
  <c r="P134" i="139"/>
  <c r="T134" i="139"/>
  <c r="R134" i="139"/>
  <c r="U134" i="139"/>
  <c r="J240" i="139"/>
  <c r="I240" i="139"/>
  <c r="Q240" i="139"/>
  <c r="F240" i="139"/>
  <c r="S240" i="139" s="1"/>
  <c r="G240" i="139"/>
  <c r="H240" i="139"/>
  <c r="L240" i="139"/>
  <c r="K240" i="139" s="1"/>
  <c r="O240" i="139"/>
  <c r="M240" i="139"/>
  <c r="U240" i="139"/>
  <c r="J131" i="139"/>
  <c r="I131" i="139"/>
  <c r="Q131" i="139"/>
  <c r="F131" i="139"/>
  <c r="S131" i="139" s="1"/>
  <c r="G131" i="139"/>
  <c r="H131" i="139"/>
  <c r="L131" i="139"/>
  <c r="K131" i="139" s="1"/>
  <c r="M131" i="139"/>
  <c r="AU131" i="139" s="1"/>
  <c r="O131" i="139"/>
  <c r="P131" i="139"/>
  <c r="T131" i="139"/>
  <c r="R131" i="139"/>
  <c r="U131" i="139"/>
  <c r="R269" i="139"/>
  <c r="K269" i="139"/>
  <c r="F269" i="139"/>
  <c r="M269" i="139"/>
  <c r="G269" i="139"/>
  <c r="U269" i="139"/>
  <c r="P269" i="139"/>
  <c r="T269" i="139"/>
  <c r="L269" i="139"/>
  <c r="H269" i="139"/>
  <c r="J269" i="139"/>
  <c r="O269" i="139"/>
  <c r="I269" i="139"/>
  <c r="S269" i="139"/>
  <c r="Q269" i="139"/>
  <c r="Q123" i="139"/>
  <c r="J123" i="139"/>
  <c r="I123" i="139"/>
  <c r="G123" i="139"/>
  <c r="H123" i="139"/>
  <c r="L123" i="139"/>
  <c r="K123" i="139"/>
  <c r="M123" i="139"/>
  <c r="O123" i="139"/>
  <c r="R123" i="139"/>
  <c r="U123" i="139"/>
  <c r="K355" i="139"/>
  <c r="J355" i="139"/>
  <c r="H355" i="139"/>
  <c r="M355" i="139"/>
  <c r="R355" i="139"/>
  <c r="F355" i="139"/>
  <c r="U355" i="139"/>
  <c r="I355" i="139"/>
  <c r="P355" i="139"/>
  <c r="S355" i="139"/>
  <c r="L355" i="139"/>
  <c r="T355" i="139"/>
  <c r="Q355" i="139"/>
  <c r="G355" i="139"/>
  <c r="O355" i="139"/>
  <c r="J155" i="139"/>
  <c r="I155" i="139"/>
  <c r="Q155" i="139"/>
  <c r="F155" i="139"/>
  <c r="S155" i="139" s="1"/>
  <c r="G155" i="139"/>
  <c r="L155" i="139"/>
  <c r="K155" i="139" s="1"/>
  <c r="H155" i="139"/>
  <c r="M155" i="139"/>
  <c r="AU155" i="139" s="1"/>
  <c r="O155" i="139"/>
  <c r="R155" i="139"/>
  <c r="U155" i="139"/>
  <c r="T455" i="139"/>
  <c r="R455" i="139"/>
  <c r="U455" i="139"/>
  <c r="O455" i="139"/>
  <c r="P455" i="139"/>
  <c r="M455" i="139"/>
  <c r="Q455" i="139"/>
  <c r="L455" i="139"/>
  <c r="I455" i="139"/>
  <c r="G455" i="139"/>
  <c r="H455" i="139"/>
  <c r="F455" i="139"/>
  <c r="J455" i="139"/>
  <c r="S455" i="139"/>
  <c r="K455" i="139"/>
  <c r="L576" i="139"/>
  <c r="F576" i="139"/>
  <c r="R576" i="139"/>
  <c r="M576" i="139"/>
  <c r="T576" i="139"/>
  <c r="G576" i="139"/>
  <c r="P576" i="139"/>
  <c r="J576" i="139"/>
  <c r="O576" i="139"/>
  <c r="K576" i="139"/>
  <c r="U576" i="139"/>
  <c r="H576" i="139"/>
  <c r="S576" i="139"/>
  <c r="Q576" i="139"/>
  <c r="I576" i="139"/>
  <c r="J85" i="139"/>
  <c r="Q85" i="139"/>
  <c r="G85" i="139"/>
  <c r="F86" i="139" s="1"/>
  <c r="I85" i="139"/>
  <c r="O288" i="139"/>
  <c r="G288" i="139"/>
  <c r="U288" i="139"/>
  <c r="J288" i="139"/>
  <c r="S288" i="139"/>
  <c r="H288" i="139"/>
  <c r="P288" i="139"/>
  <c r="M288" i="139"/>
  <c r="L288" i="139"/>
  <c r="Q288" i="139"/>
  <c r="I288" i="139"/>
  <c r="R288" i="139"/>
  <c r="F288" i="139"/>
  <c r="K288" i="139"/>
  <c r="T288" i="139"/>
  <c r="H449" i="139"/>
  <c r="O449" i="139"/>
  <c r="G449" i="139"/>
  <c r="U449" i="139"/>
  <c r="F449" i="139"/>
  <c r="M449" i="139"/>
  <c r="J449" i="139"/>
  <c r="Q449" i="139"/>
  <c r="I449" i="139"/>
  <c r="R449" i="139"/>
  <c r="T449" i="139"/>
  <c r="K449" i="139"/>
  <c r="S449" i="139"/>
  <c r="P449" i="139"/>
  <c r="L449" i="139"/>
  <c r="M489" i="139"/>
  <c r="I489" i="139"/>
  <c r="L489" i="139"/>
  <c r="K489" i="139"/>
  <c r="T489" i="139"/>
  <c r="S489" i="139"/>
  <c r="O489" i="139"/>
  <c r="F489" i="139"/>
  <c r="G489" i="139"/>
  <c r="J489" i="139"/>
  <c r="R489" i="139"/>
  <c r="H489" i="139"/>
  <c r="Q489" i="139"/>
  <c r="P489" i="139"/>
  <c r="U489" i="139"/>
  <c r="I418" i="139"/>
  <c r="F418" i="139"/>
  <c r="T418" i="139"/>
  <c r="U418" i="139"/>
  <c r="R418" i="139"/>
  <c r="P418" i="139"/>
  <c r="H418" i="139"/>
  <c r="G418" i="139"/>
  <c r="L418" i="139"/>
  <c r="S418" i="139"/>
  <c r="Q418" i="139"/>
  <c r="M418" i="139"/>
  <c r="J418" i="139"/>
  <c r="O418" i="139"/>
  <c r="K418" i="139"/>
  <c r="U505" i="139"/>
  <c r="I505" i="139"/>
  <c r="S505" i="139"/>
  <c r="Q505" i="139"/>
  <c r="O505" i="139"/>
  <c r="H505" i="139"/>
  <c r="P505" i="139"/>
  <c r="K505" i="139"/>
  <c r="G505" i="139"/>
  <c r="J505" i="139"/>
  <c r="M505" i="139"/>
  <c r="T505" i="139"/>
  <c r="R505" i="139"/>
  <c r="F505" i="139"/>
  <c r="L505" i="139"/>
  <c r="J49" i="139"/>
  <c r="Q49" i="139"/>
  <c r="G49" i="139"/>
  <c r="F50" i="139" s="1"/>
  <c r="S50" i="139" s="1"/>
  <c r="I49" i="139"/>
  <c r="Q497" i="139"/>
  <c r="T497" i="139"/>
  <c r="F497" i="139"/>
  <c r="O497" i="139"/>
  <c r="P497" i="139"/>
  <c r="G497" i="139"/>
  <c r="R497" i="139"/>
  <c r="K497" i="139"/>
  <c r="L497" i="139"/>
  <c r="H497" i="139"/>
  <c r="U497" i="139"/>
  <c r="J497" i="139"/>
  <c r="I497" i="139"/>
  <c r="S497" i="139"/>
  <c r="M497" i="139"/>
  <c r="J556" i="139"/>
  <c r="T556" i="139"/>
  <c r="F556" i="139"/>
  <c r="P556" i="139"/>
  <c r="H556" i="139"/>
  <c r="R556" i="139"/>
  <c r="K556" i="139"/>
  <c r="O556" i="139"/>
  <c r="L556" i="139"/>
  <c r="S556" i="139"/>
  <c r="I556" i="139"/>
  <c r="U556" i="139"/>
  <c r="M556" i="139"/>
  <c r="G556" i="139"/>
  <c r="Q556" i="139"/>
  <c r="U691" i="139"/>
  <c r="K691" i="139"/>
  <c r="T691" i="139"/>
  <c r="R691" i="139"/>
  <c r="F691" i="139"/>
  <c r="Q691" i="139"/>
  <c r="G691" i="139"/>
  <c r="H691" i="139"/>
  <c r="M691" i="139"/>
  <c r="I691" i="139"/>
  <c r="L691" i="139"/>
  <c r="P691" i="139"/>
  <c r="S691" i="139"/>
  <c r="O691" i="139"/>
  <c r="J691" i="139"/>
  <c r="H621" i="139"/>
  <c r="P621" i="139"/>
  <c r="Q621" i="139"/>
  <c r="G621" i="139"/>
  <c r="S621" i="139"/>
  <c r="O621" i="139"/>
  <c r="I621" i="139"/>
  <c r="J621" i="139"/>
  <c r="T621" i="139"/>
  <c r="F621" i="139"/>
  <c r="M621" i="139"/>
  <c r="R621" i="139"/>
  <c r="U621" i="139"/>
  <c r="L621" i="139"/>
  <c r="K621" i="139"/>
  <c r="G279" i="139"/>
  <c r="Q279" i="139"/>
  <c r="P279" i="139"/>
  <c r="K279" i="139"/>
  <c r="T279" i="139"/>
  <c r="O279" i="139"/>
  <c r="F279" i="139"/>
  <c r="J279" i="139"/>
  <c r="S279" i="139"/>
  <c r="H279" i="139"/>
  <c r="R279" i="139"/>
  <c r="U279" i="139"/>
  <c r="M279" i="139"/>
  <c r="I279" i="139"/>
  <c r="L279" i="139"/>
  <c r="I637" i="139"/>
  <c r="G637" i="139"/>
  <c r="S637" i="139"/>
  <c r="J637" i="139"/>
  <c r="P637" i="139"/>
  <c r="U637" i="139"/>
  <c r="L637" i="139"/>
  <c r="H637" i="139"/>
  <c r="K637" i="139"/>
  <c r="T637" i="139"/>
  <c r="O637" i="139"/>
  <c r="F637" i="139"/>
  <c r="R637" i="139"/>
  <c r="M637" i="139"/>
  <c r="Q637" i="139"/>
  <c r="J120" i="139"/>
  <c r="Q120" i="139"/>
  <c r="F120" i="139"/>
  <c r="S120" i="139" s="1"/>
  <c r="G120" i="139"/>
  <c r="H120" i="139"/>
  <c r="L120" i="139"/>
  <c r="K120" i="139" s="1"/>
  <c r="O120" i="139"/>
  <c r="I120" i="139"/>
  <c r="M120" i="139" s="1"/>
  <c r="T120" i="139"/>
  <c r="U120" i="139"/>
  <c r="R120" i="139"/>
  <c r="I141" i="139"/>
  <c r="J141" i="139"/>
  <c r="Q141" i="139"/>
  <c r="F141" i="139"/>
  <c r="S141" i="139" s="1"/>
  <c r="G141" i="139"/>
  <c r="H141" i="139"/>
  <c r="L141" i="139"/>
  <c r="K141" i="139" s="1"/>
  <c r="M141" i="139"/>
  <c r="O141" i="139"/>
  <c r="U141" i="139"/>
  <c r="J80" i="139"/>
  <c r="Q80" i="139"/>
  <c r="F80" i="139"/>
  <c r="S80" i="139" s="1"/>
  <c r="G80" i="139"/>
  <c r="F81" i="139" s="1"/>
  <c r="I80" i="139"/>
  <c r="J51" i="139"/>
  <c r="Q51" i="139"/>
  <c r="G51" i="139"/>
  <c r="F52" i="139" s="1"/>
  <c r="I51" i="139"/>
  <c r="P360" i="139"/>
  <c r="G360" i="139"/>
  <c r="L360" i="139"/>
  <c r="S360" i="139"/>
  <c r="T360" i="139"/>
  <c r="K360" i="139"/>
  <c r="U360" i="139"/>
  <c r="Q360" i="139"/>
  <c r="F360" i="139"/>
  <c r="H360" i="139"/>
  <c r="R360" i="139"/>
  <c r="I360" i="139"/>
  <c r="O360" i="139"/>
  <c r="M360" i="139"/>
  <c r="J360" i="139"/>
  <c r="G317" i="139"/>
  <c r="M317" i="139"/>
  <c r="F317" i="139"/>
  <c r="L317" i="139"/>
  <c r="H317" i="139"/>
  <c r="I317" i="139"/>
  <c r="R317" i="139"/>
  <c r="S317" i="139"/>
  <c r="U317" i="139"/>
  <c r="T317" i="139"/>
  <c r="Q317" i="139"/>
  <c r="J317" i="139"/>
  <c r="O317" i="139"/>
  <c r="K317" i="139"/>
  <c r="P317" i="139"/>
  <c r="J235" i="139"/>
  <c r="Q235" i="139"/>
  <c r="I235" i="139"/>
  <c r="F235" i="139"/>
  <c r="S235" i="139" s="1"/>
  <c r="G235" i="139"/>
  <c r="L235" i="139"/>
  <c r="K235" i="139" s="1"/>
  <c r="H235" i="139"/>
  <c r="M235" i="139"/>
  <c r="O235" i="139"/>
  <c r="U235" i="139"/>
  <c r="J78" i="139"/>
  <c r="Q78" i="139"/>
  <c r="G78" i="139"/>
  <c r="F79" i="139" s="1"/>
  <c r="S79" i="139" s="1"/>
  <c r="I78" i="139"/>
  <c r="J10" i="139"/>
  <c r="F10" i="139"/>
  <c r="S10" i="139" s="1"/>
  <c r="G10" i="139"/>
  <c r="F11" i="139" s="1"/>
  <c r="Q10" i="139"/>
  <c r="I10" i="139"/>
  <c r="R322" i="139"/>
  <c r="G322" i="139"/>
  <c r="U322" i="139"/>
  <c r="F322" i="139"/>
  <c r="Q322" i="139"/>
  <c r="P322" i="139"/>
  <c r="L322" i="139"/>
  <c r="H322" i="139"/>
  <c r="I322" i="139"/>
  <c r="M322" i="139"/>
  <c r="O322" i="139"/>
  <c r="K322" i="139"/>
  <c r="S322" i="139"/>
  <c r="T322" i="139"/>
  <c r="J322" i="139"/>
  <c r="J354" i="139"/>
  <c r="P354" i="139"/>
  <c r="G354" i="139"/>
  <c r="F354" i="139"/>
  <c r="H354" i="139"/>
  <c r="M354" i="139"/>
  <c r="K354" i="139"/>
  <c r="O354" i="139"/>
  <c r="S354" i="139"/>
  <c r="Q354" i="139"/>
  <c r="T354" i="139"/>
  <c r="I354" i="139"/>
  <c r="U354" i="139"/>
  <c r="R354" i="139"/>
  <c r="L354" i="139"/>
  <c r="J25" i="139"/>
  <c r="Q25" i="139"/>
  <c r="G25" i="139"/>
  <c r="F26" i="139" s="1"/>
  <c r="I25" i="139"/>
  <c r="J118" i="139"/>
  <c r="Q118" i="139"/>
  <c r="F118" i="139"/>
  <c r="S118" i="139" s="1"/>
  <c r="G118" i="139"/>
  <c r="H118" i="139"/>
  <c r="L118" i="139"/>
  <c r="K118" i="139" s="1"/>
  <c r="O118" i="139"/>
  <c r="I118" i="139"/>
  <c r="M118" i="139" s="1"/>
  <c r="T118" i="139"/>
  <c r="U118" i="139"/>
  <c r="R118" i="139"/>
  <c r="G688" i="139"/>
  <c r="R688" i="139"/>
  <c r="P688" i="139"/>
  <c r="U688" i="139"/>
  <c r="K688" i="139"/>
  <c r="T688" i="139"/>
  <c r="L688" i="139"/>
  <c r="F688" i="139"/>
  <c r="Q688" i="139"/>
  <c r="J688" i="139"/>
  <c r="I688" i="139"/>
  <c r="O688" i="139"/>
  <c r="S688" i="139"/>
  <c r="M688" i="139"/>
  <c r="H688" i="139"/>
  <c r="J59" i="139"/>
  <c r="Q59" i="139"/>
  <c r="G59" i="139"/>
  <c r="F60" i="139" s="1"/>
  <c r="S60" i="139" s="1"/>
  <c r="I59" i="139"/>
  <c r="H500" i="139"/>
  <c r="J500" i="139"/>
  <c r="U500" i="139"/>
  <c r="G500" i="139"/>
  <c r="Q500" i="139"/>
  <c r="S500" i="139"/>
  <c r="O500" i="139"/>
  <c r="L500" i="139"/>
  <c r="M500" i="139"/>
  <c r="P500" i="139"/>
  <c r="F500" i="139"/>
  <c r="T500" i="139"/>
  <c r="I500" i="139"/>
  <c r="R500" i="139"/>
  <c r="K500" i="139"/>
  <c r="J66" i="139"/>
  <c r="Q66" i="139"/>
  <c r="G66" i="139"/>
  <c r="F67" i="139" s="1"/>
  <c r="S67" i="139" s="1"/>
  <c r="I66" i="139"/>
  <c r="T358" i="139"/>
  <c r="R358" i="139"/>
  <c r="L358" i="139"/>
  <c r="J358" i="139"/>
  <c r="S358" i="139"/>
  <c r="K358" i="139"/>
  <c r="F358" i="139"/>
  <c r="U358" i="139"/>
  <c r="Q358" i="139"/>
  <c r="H358" i="139"/>
  <c r="O358" i="139"/>
  <c r="G358" i="139"/>
  <c r="I358" i="139"/>
  <c r="P358" i="139"/>
  <c r="M358" i="139"/>
  <c r="P628" i="139"/>
  <c r="K628" i="139"/>
  <c r="O628" i="139"/>
  <c r="M628" i="139"/>
  <c r="U628" i="139"/>
  <c r="R628" i="139"/>
  <c r="I628" i="139"/>
  <c r="T628" i="139"/>
  <c r="F628" i="139"/>
  <c r="Q628" i="139"/>
  <c r="J628" i="139"/>
  <c r="H628" i="139"/>
  <c r="S628" i="139"/>
  <c r="G628" i="139"/>
  <c r="L628" i="139"/>
  <c r="H284" i="139"/>
  <c r="L284" i="139"/>
  <c r="T284" i="139"/>
  <c r="G284" i="139"/>
  <c r="F284" i="139"/>
  <c r="U284" i="139"/>
  <c r="J284" i="139"/>
  <c r="M284" i="139"/>
  <c r="O284" i="139"/>
  <c r="R284" i="139"/>
  <c r="S284" i="139"/>
  <c r="I284" i="139"/>
  <c r="P284" i="139"/>
  <c r="K284" i="139"/>
  <c r="Q284" i="139"/>
  <c r="K271" i="139"/>
  <c r="U271" i="139"/>
  <c r="P271" i="139"/>
  <c r="I271" i="139"/>
  <c r="F271" i="139"/>
  <c r="O271" i="139"/>
  <c r="J271" i="139"/>
  <c r="M271" i="139"/>
  <c r="R271" i="139"/>
  <c r="L271" i="139"/>
  <c r="G271" i="139"/>
  <c r="Q271" i="139"/>
  <c r="T271" i="139"/>
  <c r="H271" i="139"/>
  <c r="S271" i="139"/>
  <c r="T260" i="139"/>
  <c r="J260" i="139"/>
  <c r="Q260" i="139"/>
  <c r="H260" i="139"/>
  <c r="R260" i="139"/>
  <c r="K260" i="139"/>
  <c r="O260" i="139"/>
  <c r="S260" i="139"/>
  <c r="G260" i="139"/>
  <c r="P260" i="139"/>
  <c r="L260" i="139"/>
  <c r="U260" i="139"/>
  <c r="M260" i="139"/>
  <c r="F260" i="139"/>
  <c r="I260" i="139"/>
  <c r="Q157" i="139"/>
  <c r="I157" i="139"/>
  <c r="J157" i="139"/>
  <c r="F157" i="139"/>
  <c r="S157" i="139" s="1"/>
  <c r="G157" i="139"/>
  <c r="H157" i="139"/>
  <c r="L157" i="139"/>
  <c r="K157" i="139" s="1"/>
  <c r="O157" i="139"/>
  <c r="M157" i="139"/>
  <c r="U157" i="139"/>
  <c r="S351" i="139"/>
  <c r="T351" i="139"/>
  <c r="F351" i="139"/>
  <c r="H351" i="139"/>
  <c r="P351" i="139"/>
  <c r="J351" i="139"/>
  <c r="U351" i="139"/>
  <c r="Q351" i="139"/>
  <c r="G351" i="139"/>
  <c r="R351" i="139"/>
  <c r="K351" i="139"/>
  <c r="L351" i="139"/>
  <c r="O351" i="139"/>
  <c r="M351" i="139"/>
  <c r="I351" i="139"/>
  <c r="U532" i="139"/>
  <c r="F532" i="139"/>
  <c r="K532" i="139"/>
  <c r="M532" i="139"/>
  <c r="R532" i="139"/>
  <c r="G532" i="139"/>
  <c r="T532" i="139"/>
  <c r="L532" i="139"/>
  <c r="P532" i="139"/>
  <c r="H532" i="139"/>
  <c r="J532" i="139"/>
  <c r="S532" i="139"/>
  <c r="I532" i="139"/>
  <c r="O532" i="139"/>
  <c r="Q532" i="139"/>
  <c r="Q203" i="139"/>
  <c r="I203" i="139"/>
  <c r="J203" i="139"/>
  <c r="F203" i="139"/>
  <c r="S203" i="139" s="1"/>
  <c r="G203" i="139"/>
  <c r="L203" i="139"/>
  <c r="K203" i="139" s="1"/>
  <c r="H203" i="139"/>
  <c r="M203" i="139"/>
  <c r="AU203" i="139" s="1"/>
  <c r="O203" i="139"/>
  <c r="R203" i="139"/>
  <c r="U203" i="139"/>
  <c r="Q195" i="128"/>
  <c r="I195" i="128"/>
  <c r="J195" i="128"/>
  <c r="F195" i="128"/>
  <c r="S195" i="128" s="1"/>
  <c r="G195" i="128"/>
  <c r="L195" i="128"/>
  <c r="K195" i="128" s="1"/>
  <c r="H195" i="128"/>
  <c r="O195" i="128"/>
  <c r="M195" i="128"/>
  <c r="U195" i="128"/>
  <c r="L426" i="128"/>
  <c r="P426" i="128"/>
  <c r="I426" i="128"/>
  <c r="T426" i="128"/>
  <c r="K426" i="128"/>
  <c r="R426" i="128"/>
  <c r="Q426" i="128"/>
  <c r="H426" i="128"/>
  <c r="M426" i="128"/>
  <c r="O426" i="128"/>
  <c r="J426" i="128"/>
  <c r="S426" i="128"/>
  <c r="G426" i="128"/>
  <c r="F426" i="128"/>
  <c r="U426" i="128"/>
  <c r="J65" i="128"/>
  <c r="Q65" i="128"/>
  <c r="F65" i="128"/>
  <c r="S65" i="128" s="1"/>
  <c r="G65" i="128"/>
  <c r="F66" i="128" s="1"/>
  <c r="S66" i="128" s="1"/>
  <c r="I65" i="128"/>
  <c r="I532" i="128"/>
  <c r="Q532" i="128"/>
  <c r="P532" i="128"/>
  <c r="U532" i="128"/>
  <c r="T532" i="128"/>
  <c r="R532" i="128"/>
  <c r="S532" i="128"/>
  <c r="M532" i="128"/>
  <c r="H532" i="128"/>
  <c r="O532" i="128"/>
  <c r="G532" i="128"/>
  <c r="K532" i="128"/>
  <c r="F532" i="128"/>
  <c r="J532" i="128"/>
  <c r="L532" i="128"/>
  <c r="I190" i="128"/>
  <c r="F190" i="128"/>
  <c r="S190" i="128" s="1"/>
  <c r="G190" i="128"/>
  <c r="L190" i="128"/>
  <c r="K190" i="128" s="1"/>
  <c r="H190" i="128"/>
  <c r="M190" i="128"/>
  <c r="O190" i="128"/>
  <c r="U190" i="128"/>
  <c r="J190" i="128"/>
  <c r="Q190" i="128"/>
  <c r="L406" i="128"/>
  <c r="O406" i="128"/>
  <c r="F406" i="128"/>
  <c r="I406" i="128"/>
  <c r="U406" i="128"/>
  <c r="K406" i="128"/>
  <c r="P406" i="128"/>
  <c r="S406" i="128"/>
  <c r="T406" i="128"/>
  <c r="M406" i="128"/>
  <c r="R406" i="128"/>
  <c r="J406" i="128"/>
  <c r="H406" i="128"/>
  <c r="G406" i="128"/>
  <c r="Q406" i="128"/>
  <c r="G531" i="128"/>
  <c r="U531" i="128"/>
  <c r="I531" i="128"/>
  <c r="T531" i="128"/>
  <c r="Q531" i="128"/>
  <c r="R531" i="128"/>
  <c r="M531" i="128"/>
  <c r="P531" i="128"/>
  <c r="H531" i="128"/>
  <c r="S531" i="128"/>
  <c r="K531" i="128"/>
  <c r="F531" i="128"/>
  <c r="O531" i="128"/>
  <c r="J531" i="128"/>
  <c r="L531" i="128"/>
  <c r="T457" i="128"/>
  <c r="J457" i="128"/>
  <c r="R457" i="128"/>
  <c r="F457" i="128"/>
  <c r="G457" i="128"/>
  <c r="M457" i="128"/>
  <c r="I457" i="128"/>
  <c r="Q457" i="128"/>
  <c r="K457" i="128"/>
  <c r="O457" i="128"/>
  <c r="S457" i="128"/>
  <c r="U457" i="128"/>
  <c r="L457" i="128"/>
  <c r="P457" i="128"/>
  <c r="H457" i="128"/>
  <c r="O249" i="128"/>
  <c r="U249" i="128"/>
  <c r="J249" i="128"/>
  <c r="Q249" i="128"/>
  <c r="I249" i="128"/>
  <c r="F249" i="128"/>
  <c r="S249" i="128" s="1"/>
  <c r="G249" i="128"/>
  <c r="H249" i="128"/>
  <c r="L249" i="128"/>
  <c r="K249" i="128" s="1"/>
  <c r="M249" i="128"/>
  <c r="L697" i="128"/>
  <c r="Q697" i="128"/>
  <c r="K697" i="128"/>
  <c r="S697" i="128"/>
  <c r="O697" i="128"/>
  <c r="H697" i="128"/>
  <c r="F697" i="128"/>
  <c r="J697" i="128"/>
  <c r="T697" i="128"/>
  <c r="U697" i="128"/>
  <c r="I697" i="128"/>
  <c r="R697" i="128"/>
  <c r="G697" i="128"/>
  <c r="P697" i="128"/>
  <c r="M697" i="128"/>
  <c r="O466" i="128"/>
  <c r="S466" i="128"/>
  <c r="H466" i="128"/>
  <c r="Q466" i="128"/>
  <c r="G466" i="128"/>
  <c r="F466" i="128"/>
  <c r="K466" i="128"/>
  <c r="I466" i="128"/>
  <c r="M466" i="128"/>
  <c r="U466" i="128"/>
  <c r="P466" i="128"/>
  <c r="T466" i="128"/>
  <c r="L466" i="128"/>
  <c r="R466" i="128"/>
  <c r="J466" i="128"/>
  <c r="O197" i="128"/>
  <c r="J197" i="128"/>
  <c r="I197" i="128"/>
  <c r="H197" i="128"/>
  <c r="M197" i="128"/>
  <c r="Q197" i="128"/>
  <c r="L197" i="128"/>
  <c r="K197" i="128" s="1"/>
  <c r="F197" i="128"/>
  <c r="S197" i="128" s="1"/>
  <c r="G197" i="128"/>
  <c r="R197" i="128"/>
  <c r="U197" i="128"/>
  <c r="Q252" i="140"/>
  <c r="I252" i="140"/>
  <c r="J252" i="140"/>
  <c r="F252" i="140"/>
  <c r="S252" i="140" s="1"/>
  <c r="G252" i="140"/>
  <c r="H252" i="140"/>
  <c r="L252" i="140"/>
  <c r="M252" i="140"/>
  <c r="O252" i="140"/>
  <c r="K252" i="140"/>
  <c r="U252" i="140"/>
  <c r="H457" i="140"/>
  <c r="P457" i="140"/>
  <c r="I457" i="140"/>
  <c r="M457" i="140"/>
  <c r="G457" i="140"/>
  <c r="U457" i="140"/>
  <c r="K457" i="140"/>
  <c r="F457" i="140"/>
  <c r="T457" i="140"/>
  <c r="O457" i="140"/>
  <c r="Q457" i="140"/>
  <c r="S457" i="140"/>
  <c r="L457" i="140"/>
  <c r="J457" i="140"/>
  <c r="R457" i="140"/>
  <c r="Q698" i="140"/>
  <c r="I698" i="140"/>
  <c r="L698" i="140"/>
  <c r="K698" i="140"/>
  <c r="F698" i="140"/>
  <c r="R698" i="140"/>
  <c r="P698" i="140"/>
  <c r="O698" i="140"/>
  <c r="M698" i="140"/>
  <c r="H698" i="140"/>
  <c r="J698" i="140"/>
  <c r="U698" i="140"/>
  <c r="T698" i="140"/>
  <c r="G698" i="140"/>
  <c r="S698" i="140"/>
  <c r="I629" i="140"/>
  <c r="Q629" i="140"/>
  <c r="G629" i="140"/>
  <c r="K629" i="140"/>
  <c r="U629" i="140"/>
  <c r="L629" i="140"/>
  <c r="F629" i="140"/>
  <c r="O629" i="140"/>
  <c r="P629" i="140"/>
  <c r="R629" i="140"/>
  <c r="T629" i="140"/>
  <c r="M629" i="140"/>
  <c r="J629" i="140"/>
  <c r="S629" i="140"/>
  <c r="H629" i="140"/>
  <c r="J421" i="140"/>
  <c r="L421" i="140"/>
  <c r="F421" i="140"/>
  <c r="P421" i="140"/>
  <c r="Q421" i="140"/>
  <c r="M421" i="140"/>
  <c r="R421" i="140"/>
  <c r="G421" i="140"/>
  <c r="I421" i="140"/>
  <c r="K421" i="140"/>
  <c r="O421" i="140"/>
  <c r="T421" i="140"/>
  <c r="H421" i="140"/>
  <c r="U421" i="140"/>
  <c r="S421" i="140"/>
  <c r="K347" i="140"/>
  <c r="G347" i="140"/>
  <c r="I347" i="140"/>
  <c r="J347" i="140"/>
  <c r="H347" i="140"/>
  <c r="L347" i="140"/>
  <c r="T347" i="140"/>
  <c r="U347" i="140"/>
  <c r="R347" i="140"/>
  <c r="P347" i="140"/>
  <c r="Q347" i="140"/>
  <c r="F347" i="140"/>
  <c r="O347" i="140"/>
  <c r="M347" i="140"/>
  <c r="S347" i="140"/>
  <c r="K577" i="140"/>
  <c r="S577" i="140"/>
  <c r="T577" i="140"/>
  <c r="R577" i="140"/>
  <c r="L577" i="140"/>
  <c r="M577" i="140"/>
  <c r="J577" i="140"/>
  <c r="Q577" i="140"/>
  <c r="U577" i="140"/>
  <c r="I577" i="140"/>
  <c r="H577" i="140"/>
  <c r="O577" i="140"/>
  <c r="F577" i="140"/>
  <c r="P577" i="140"/>
  <c r="G577" i="140"/>
  <c r="F641" i="140"/>
  <c r="T641" i="140"/>
  <c r="M641" i="140"/>
  <c r="O641" i="140"/>
  <c r="H641" i="140"/>
  <c r="P641" i="140"/>
  <c r="L641" i="140"/>
  <c r="U641" i="140"/>
  <c r="R641" i="140"/>
  <c r="K641" i="140"/>
  <c r="I641" i="140"/>
  <c r="Q641" i="140"/>
  <c r="S641" i="140"/>
  <c r="J641" i="140"/>
  <c r="G641" i="140"/>
  <c r="R696" i="140"/>
  <c r="Q696" i="140"/>
  <c r="K696" i="140"/>
  <c r="L696" i="140"/>
  <c r="O696" i="140"/>
  <c r="M696" i="140"/>
  <c r="U696" i="140"/>
  <c r="T696" i="140"/>
  <c r="P696" i="140"/>
  <c r="H696" i="140"/>
  <c r="J696" i="140"/>
  <c r="I696" i="140"/>
  <c r="F696" i="140"/>
  <c r="G696" i="140"/>
  <c r="S696" i="140"/>
  <c r="I264" i="140"/>
  <c r="U264" i="140"/>
  <c r="S264" i="140"/>
  <c r="F264" i="140"/>
  <c r="O264" i="140"/>
  <c r="H264" i="140"/>
  <c r="K264" i="140"/>
  <c r="R264" i="140"/>
  <c r="M264" i="140"/>
  <c r="G264" i="140"/>
  <c r="T264" i="140"/>
  <c r="Q264" i="140"/>
  <c r="J264" i="140"/>
  <c r="P264" i="140"/>
  <c r="L264" i="140"/>
  <c r="I553" i="140"/>
  <c r="O553" i="140"/>
  <c r="G553" i="140"/>
  <c r="M553" i="140"/>
  <c r="L553" i="140"/>
  <c r="F553" i="140"/>
  <c r="T553" i="140"/>
  <c r="P553" i="140"/>
  <c r="Q553" i="140"/>
  <c r="S553" i="140"/>
  <c r="H553" i="140"/>
  <c r="J553" i="140"/>
  <c r="R553" i="140"/>
  <c r="U553" i="140"/>
  <c r="K553" i="140"/>
  <c r="P387" i="129"/>
  <c r="R387" i="129"/>
  <c r="T387" i="129"/>
  <c r="U387" i="129"/>
  <c r="S387" i="129"/>
  <c r="H387" i="129"/>
  <c r="Q387" i="129"/>
  <c r="J387" i="129"/>
  <c r="M387" i="129"/>
  <c r="F387" i="129"/>
  <c r="K387" i="129"/>
  <c r="O387" i="129"/>
  <c r="L387" i="129"/>
  <c r="I387" i="129"/>
  <c r="G387" i="129"/>
  <c r="S623" i="129"/>
  <c r="O623" i="129"/>
  <c r="J623" i="129"/>
  <c r="P623" i="129"/>
  <c r="G623" i="129"/>
  <c r="R623" i="129"/>
  <c r="L623" i="129"/>
  <c r="U623" i="129"/>
  <c r="K623" i="129"/>
  <c r="Q623" i="129"/>
  <c r="I623" i="129"/>
  <c r="M623" i="129"/>
  <c r="T623" i="129"/>
  <c r="H623" i="129"/>
  <c r="F623" i="129"/>
  <c r="J188" i="129"/>
  <c r="Q188" i="129"/>
  <c r="I188" i="129"/>
  <c r="F188" i="129"/>
  <c r="S188" i="129" s="1"/>
  <c r="G188" i="129"/>
  <c r="L188" i="129"/>
  <c r="K188" i="129" s="1"/>
  <c r="H188" i="129"/>
  <c r="O188" i="129"/>
  <c r="M188" i="129"/>
  <c r="AU188" i="129" s="1"/>
  <c r="P188" i="129"/>
  <c r="T188" i="129"/>
  <c r="R188" i="129"/>
  <c r="U188" i="129"/>
  <c r="J81" i="129"/>
  <c r="Q81" i="129"/>
  <c r="F81" i="129"/>
  <c r="S81" i="129" s="1"/>
  <c r="G81" i="129"/>
  <c r="L81" i="129"/>
  <c r="K81" i="129" s="1"/>
  <c r="H81" i="129"/>
  <c r="O81" i="129"/>
  <c r="I81" i="129"/>
  <c r="M81" i="129" s="1"/>
  <c r="AS81" i="129" s="1"/>
  <c r="R81" i="129"/>
  <c r="G458" i="129"/>
  <c r="H458" i="129"/>
  <c r="J458" i="129"/>
  <c r="S458" i="129"/>
  <c r="Q458" i="129"/>
  <c r="F458" i="129"/>
  <c r="O458" i="129"/>
  <c r="K458" i="129"/>
  <c r="I458" i="129"/>
  <c r="R458" i="129"/>
  <c r="P458" i="129"/>
  <c r="T458" i="129"/>
  <c r="M458" i="129"/>
  <c r="L458" i="129"/>
  <c r="U458" i="129"/>
  <c r="J31" i="129"/>
  <c r="Q31" i="129"/>
  <c r="F31" i="129"/>
  <c r="S31" i="129" s="1"/>
  <c r="G31" i="129"/>
  <c r="F32" i="129" s="1"/>
  <c r="S32" i="129" s="1"/>
  <c r="L31" i="129"/>
  <c r="K31" i="129" s="1"/>
  <c r="H31" i="129"/>
  <c r="O31" i="129" s="1"/>
  <c r="I31" i="129"/>
  <c r="M31" i="129" s="1"/>
  <c r="T31" i="129"/>
  <c r="R31" i="129" s="1"/>
  <c r="U31" i="129"/>
  <c r="F546" i="129"/>
  <c r="S546" i="129"/>
  <c r="J546" i="129"/>
  <c r="I546" i="129"/>
  <c r="K546" i="129"/>
  <c r="M546" i="129"/>
  <c r="Q546" i="129"/>
  <c r="H546" i="129"/>
  <c r="L546" i="129"/>
  <c r="P546" i="129"/>
  <c r="U546" i="129"/>
  <c r="O546" i="129"/>
  <c r="T546" i="129"/>
  <c r="G546" i="129"/>
  <c r="R546" i="129"/>
  <c r="S608" i="129"/>
  <c r="J608" i="129"/>
  <c r="O608" i="129"/>
  <c r="G608" i="129"/>
  <c r="L608" i="129"/>
  <c r="F608" i="129"/>
  <c r="I608" i="129"/>
  <c r="Q608" i="129"/>
  <c r="M608" i="129"/>
  <c r="T608" i="129"/>
  <c r="K608" i="129"/>
  <c r="R608" i="129"/>
  <c r="H608" i="129"/>
  <c r="U608" i="129"/>
  <c r="P608" i="129"/>
  <c r="U615" i="129"/>
  <c r="T615" i="129"/>
  <c r="P615" i="129"/>
  <c r="O615" i="129"/>
  <c r="R615" i="129"/>
  <c r="F615" i="129"/>
  <c r="M615" i="129"/>
  <c r="L615" i="129"/>
  <c r="I615" i="129"/>
  <c r="H615" i="129"/>
  <c r="J615" i="129"/>
  <c r="G615" i="129"/>
  <c r="S615" i="129"/>
  <c r="K615" i="129"/>
  <c r="Q615" i="129"/>
  <c r="J123" i="129"/>
  <c r="Q123" i="129"/>
  <c r="F123" i="129"/>
  <c r="S123" i="129" s="1"/>
  <c r="G123" i="129"/>
  <c r="L123" i="129"/>
  <c r="K123" i="129" s="1"/>
  <c r="H123" i="129"/>
  <c r="O123" i="129"/>
  <c r="I123" i="129"/>
  <c r="M123" i="129" s="1"/>
  <c r="T123" i="129"/>
  <c r="R123" i="129"/>
  <c r="U123" i="129"/>
  <c r="J34" i="129"/>
  <c r="Q34" i="129"/>
  <c r="F34" i="129"/>
  <c r="S34" i="129" s="1"/>
  <c r="G34" i="129"/>
  <c r="L34" i="129"/>
  <c r="K34" i="129" s="1"/>
  <c r="H34" i="129"/>
  <c r="O34" i="129"/>
  <c r="I34" i="129"/>
  <c r="M34" i="129" s="1"/>
  <c r="R34" i="129"/>
  <c r="U34" i="129"/>
  <c r="J106" i="139"/>
  <c r="Q106" i="139"/>
  <c r="F106" i="139"/>
  <c r="S106" i="139" s="1"/>
  <c r="G106" i="139"/>
  <c r="I106" i="139"/>
  <c r="G331" i="139"/>
  <c r="R331" i="139"/>
  <c r="O331" i="139"/>
  <c r="T331" i="139"/>
  <c r="Q331" i="139"/>
  <c r="F331" i="139"/>
  <c r="I331" i="139"/>
  <c r="S331" i="139"/>
  <c r="M331" i="139"/>
  <c r="J331" i="139"/>
  <c r="U331" i="139"/>
  <c r="P331" i="139"/>
  <c r="H331" i="139"/>
  <c r="L331" i="139"/>
  <c r="K331" i="139"/>
  <c r="I189" i="139"/>
  <c r="Q189" i="139"/>
  <c r="J189" i="139"/>
  <c r="F189" i="139"/>
  <c r="S189" i="139" s="1"/>
  <c r="G189" i="139"/>
  <c r="H189" i="139"/>
  <c r="L189" i="139"/>
  <c r="K189" i="139" s="1"/>
  <c r="O189" i="139"/>
  <c r="M189" i="139"/>
  <c r="U189" i="139"/>
  <c r="M344" i="139"/>
  <c r="J344" i="139"/>
  <c r="K344" i="139"/>
  <c r="Q344" i="139"/>
  <c r="T344" i="139"/>
  <c r="O344" i="139"/>
  <c r="R344" i="139"/>
  <c r="H344" i="139"/>
  <c r="F344" i="139"/>
  <c r="P344" i="139"/>
  <c r="G344" i="139"/>
  <c r="I344" i="139"/>
  <c r="L344" i="139"/>
  <c r="S344" i="139"/>
  <c r="U344" i="139"/>
  <c r="Q172" i="139"/>
  <c r="I172" i="139"/>
  <c r="J172" i="139"/>
  <c r="F172" i="139"/>
  <c r="S172" i="139" s="1"/>
  <c r="G172" i="139"/>
  <c r="L172" i="139"/>
  <c r="K172" i="139" s="1"/>
  <c r="H172" i="139"/>
  <c r="O172" i="139"/>
  <c r="M172" i="139"/>
  <c r="U172" i="139"/>
  <c r="R448" i="139"/>
  <c r="T448" i="139"/>
  <c r="L448" i="139"/>
  <c r="H448" i="139"/>
  <c r="P448" i="139"/>
  <c r="M448" i="139"/>
  <c r="F448" i="139"/>
  <c r="O448" i="139"/>
  <c r="S448" i="139"/>
  <c r="U448" i="139"/>
  <c r="G448" i="139"/>
  <c r="I448" i="139"/>
  <c r="K448" i="139"/>
  <c r="J448" i="139"/>
  <c r="Q448" i="139"/>
  <c r="J69" i="139"/>
  <c r="Q69" i="139"/>
  <c r="F69" i="139"/>
  <c r="S69" i="139" s="1"/>
  <c r="G69" i="139"/>
  <c r="F70" i="139" s="1"/>
  <c r="I69" i="139"/>
  <c r="Q575" i="139"/>
  <c r="I575" i="139"/>
  <c r="O575" i="139"/>
  <c r="R575" i="139"/>
  <c r="H575" i="139"/>
  <c r="U575" i="139"/>
  <c r="T575" i="139"/>
  <c r="M575" i="139"/>
  <c r="P575" i="139"/>
  <c r="S575" i="139"/>
  <c r="F575" i="139"/>
  <c r="G575" i="139"/>
  <c r="J575" i="139"/>
  <c r="L575" i="139"/>
  <c r="K575" i="139"/>
  <c r="U365" i="139"/>
  <c r="S365" i="139"/>
  <c r="K365" i="139"/>
  <c r="H365" i="139"/>
  <c r="J365" i="139"/>
  <c r="R365" i="139"/>
  <c r="G365" i="139"/>
  <c r="M365" i="139"/>
  <c r="I365" i="139"/>
  <c r="L365" i="139"/>
  <c r="P365" i="139"/>
  <c r="F365" i="139"/>
  <c r="O365" i="139"/>
  <c r="T365" i="139"/>
  <c r="Q365" i="139"/>
  <c r="J371" i="139"/>
  <c r="I371" i="139"/>
  <c r="G371" i="139"/>
  <c r="R371" i="139"/>
  <c r="L371" i="139"/>
  <c r="S371" i="139"/>
  <c r="P371" i="139"/>
  <c r="T371" i="139"/>
  <c r="H371" i="139"/>
  <c r="U371" i="139"/>
  <c r="K371" i="139"/>
  <c r="F371" i="139"/>
  <c r="Q371" i="139"/>
  <c r="O371" i="139"/>
  <c r="M371" i="139"/>
  <c r="S611" i="139"/>
  <c r="F611" i="139"/>
  <c r="M611" i="139"/>
  <c r="P611" i="139"/>
  <c r="U611" i="139"/>
  <c r="T611" i="139"/>
  <c r="K611" i="139"/>
  <c r="Q611" i="139"/>
  <c r="J611" i="139"/>
  <c r="G611" i="139"/>
  <c r="H611" i="139"/>
  <c r="I611" i="139"/>
  <c r="O611" i="139"/>
  <c r="R611" i="139"/>
  <c r="L611" i="139"/>
  <c r="Q619" i="128"/>
  <c r="O619" i="128"/>
  <c r="M619" i="128"/>
  <c r="G619" i="128"/>
  <c r="J619" i="128"/>
  <c r="H619" i="128"/>
  <c r="S619" i="128"/>
  <c r="U619" i="128"/>
  <c r="I619" i="128"/>
  <c r="T619" i="128"/>
  <c r="L619" i="128"/>
  <c r="R619" i="128"/>
  <c r="P619" i="128"/>
  <c r="F619" i="128"/>
  <c r="K619" i="128"/>
  <c r="L251" i="128"/>
  <c r="K251" i="128" s="1"/>
  <c r="O251" i="128"/>
  <c r="M251" i="128"/>
  <c r="AU251" i="128" s="1"/>
  <c r="P251" i="128"/>
  <c r="T251" i="128"/>
  <c r="R251" i="128"/>
  <c r="Q251" i="128"/>
  <c r="U251" i="128"/>
  <c r="I251" i="128"/>
  <c r="J251" i="128"/>
  <c r="F251" i="128"/>
  <c r="S251" i="128" s="1"/>
  <c r="G251" i="128"/>
  <c r="H251" i="128"/>
  <c r="O323" i="128"/>
  <c r="R323" i="128"/>
  <c r="S323" i="128"/>
  <c r="G323" i="128"/>
  <c r="M323" i="128"/>
  <c r="K323" i="128"/>
  <c r="H323" i="128"/>
  <c r="L323" i="128"/>
  <c r="J323" i="128"/>
  <c r="U323" i="128"/>
  <c r="T323" i="128"/>
  <c r="Q323" i="128"/>
  <c r="P323" i="128"/>
  <c r="F323" i="128"/>
  <c r="I323" i="128"/>
  <c r="L432" i="128"/>
  <c r="O432" i="128"/>
  <c r="H432" i="128"/>
  <c r="G432" i="128"/>
  <c r="I432" i="128"/>
  <c r="K432" i="128"/>
  <c r="R432" i="128"/>
  <c r="F432" i="128"/>
  <c r="U432" i="128"/>
  <c r="M432" i="128"/>
  <c r="P432" i="128"/>
  <c r="J432" i="128"/>
  <c r="T432" i="128"/>
  <c r="Q432" i="128"/>
  <c r="S432" i="128"/>
  <c r="M375" i="128"/>
  <c r="K375" i="128"/>
  <c r="I375" i="128"/>
  <c r="J375" i="128"/>
  <c r="T375" i="128"/>
  <c r="R375" i="128"/>
  <c r="P375" i="128"/>
  <c r="U375" i="128"/>
  <c r="L375" i="128"/>
  <c r="H375" i="128"/>
  <c r="Q375" i="128"/>
  <c r="O375" i="128"/>
  <c r="S375" i="128"/>
  <c r="F375" i="128"/>
  <c r="G375" i="128"/>
  <c r="O393" i="128"/>
  <c r="F393" i="128"/>
  <c r="M393" i="128"/>
  <c r="U393" i="128"/>
  <c r="P393" i="128"/>
  <c r="R393" i="128"/>
  <c r="T393" i="128"/>
  <c r="K393" i="128"/>
  <c r="G393" i="128"/>
  <c r="I393" i="128"/>
  <c r="H393" i="128"/>
  <c r="L393" i="128"/>
  <c r="S393" i="128"/>
  <c r="J393" i="128"/>
  <c r="Q393" i="128"/>
  <c r="O254" i="128"/>
  <c r="P254" i="128"/>
  <c r="T254" i="128"/>
  <c r="Q254" i="128"/>
  <c r="R254" i="128"/>
  <c r="J254" i="128"/>
  <c r="U254" i="128"/>
  <c r="I254" i="128"/>
  <c r="G254" i="128"/>
  <c r="L254" i="128"/>
  <c r="F254" i="128"/>
  <c r="H254" i="128"/>
  <c r="S254" i="128"/>
  <c r="M254" i="128"/>
  <c r="G82" i="128"/>
  <c r="I82" i="128"/>
  <c r="J82" i="128"/>
  <c r="Q82" i="128"/>
  <c r="J167" i="128"/>
  <c r="Q167" i="128"/>
  <c r="I167" i="128"/>
  <c r="F167" i="128"/>
  <c r="S167" i="128" s="1"/>
  <c r="G167" i="128"/>
  <c r="H167" i="128"/>
  <c r="L167" i="128"/>
  <c r="K167" i="128" s="1"/>
  <c r="M167" i="128"/>
  <c r="AU167" i="128" s="1"/>
  <c r="O167" i="128"/>
  <c r="U167" i="128"/>
  <c r="R167" i="128"/>
  <c r="L693" i="128"/>
  <c r="Q693" i="128"/>
  <c r="F693" i="128"/>
  <c r="T693" i="128"/>
  <c r="R693" i="128"/>
  <c r="U693" i="128"/>
  <c r="O693" i="128"/>
  <c r="P693" i="128"/>
  <c r="H693" i="128"/>
  <c r="J693" i="128"/>
  <c r="K693" i="128"/>
  <c r="S693" i="128"/>
  <c r="I693" i="128"/>
  <c r="G693" i="128"/>
  <c r="M693" i="128"/>
  <c r="T458" i="128"/>
  <c r="L458" i="128"/>
  <c r="U458" i="128"/>
  <c r="H458" i="128"/>
  <c r="P458" i="128"/>
  <c r="Q458" i="128"/>
  <c r="R458" i="128"/>
  <c r="K458" i="128"/>
  <c r="J458" i="128"/>
  <c r="S458" i="128"/>
  <c r="I458" i="128"/>
  <c r="F458" i="128"/>
  <c r="O458" i="128"/>
  <c r="M458" i="128"/>
  <c r="G458" i="128"/>
  <c r="U579" i="128"/>
  <c r="F579" i="128"/>
  <c r="T579" i="128"/>
  <c r="S579" i="128"/>
  <c r="P579" i="128"/>
  <c r="H579" i="128"/>
  <c r="R579" i="128"/>
  <c r="G579" i="128"/>
  <c r="M579" i="128"/>
  <c r="K579" i="128"/>
  <c r="O579" i="128"/>
  <c r="J579" i="128"/>
  <c r="Q579" i="128"/>
  <c r="I579" i="128"/>
  <c r="L579" i="128"/>
  <c r="S287" i="128"/>
  <c r="Q287" i="128"/>
  <c r="O287" i="128"/>
  <c r="I287" i="128"/>
  <c r="L287" i="128"/>
  <c r="F287" i="128"/>
  <c r="K287" i="128"/>
  <c r="P287" i="128"/>
  <c r="R287" i="128"/>
  <c r="U287" i="128"/>
  <c r="M287" i="128"/>
  <c r="T287" i="128"/>
  <c r="G287" i="128"/>
  <c r="J287" i="128"/>
  <c r="H287" i="128"/>
  <c r="O551" i="128"/>
  <c r="R551" i="128"/>
  <c r="S551" i="128"/>
  <c r="L551" i="128"/>
  <c r="H551" i="128"/>
  <c r="Q551" i="128"/>
  <c r="J551" i="128"/>
  <c r="F551" i="128"/>
  <c r="M551" i="128"/>
  <c r="G551" i="128"/>
  <c r="T551" i="128"/>
  <c r="K551" i="128"/>
  <c r="P551" i="128"/>
  <c r="I551" i="128"/>
  <c r="U551" i="128"/>
  <c r="K673" i="128"/>
  <c r="G673" i="128"/>
  <c r="J673" i="128"/>
  <c r="P673" i="128"/>
  <c r="T673" i="128"/>
  <c r="O673" i="128"/>
  <c r="H673" i="128"/>
  <c r="Q673" i="128"/>
  <c r="F673" i="128"/>
  <c r="I673" i="128"/>
  <c r="R673" i="128"/>
  <c r="S673" i="128"/>
  <c r="U673" i="128"/>
  <c r="M673" i="128"/>
  <c r="L673" i="128"/>
  <c r="F610" i="128"/>
  <c r="G610" i="128"/>
  <c r="S610" i="128"/>
  <c r="K610" i="128"/>
  <c r="M610" i="128"/>
  <c r="J610" i="128"/>
  <c r="O610" i="128"/>
  <c r="L610" i="128"/>
  <c r="U610" i="128"/>
  <c r="Q610" i="128"/>
  <c r="P610" i="128"/>
  <c r="I610" i="128"/>
  <c r="T610" i="128"/>
  <c r="H610" i="128"/>
  <c r="R610" i="128"/>
  <c r="I107" i="128"/>
  <c r="J107" i="128"/>
  <c r="Q107" i="128"/>
  <c r="F107" i="128"/>
  <c r="S107" i="128" s="1"/>
  <c r="G107" i="128"/>
  <c r="F108" i="128" s="1"/>
  <c r="H347" i="128"/>
  <c r="Q347" i="128"/>
  <c r="U347" i="128"/>
  <c r="F347" i="128"/>
  <c r="R347" i="128"/>
  <c r="S347" i="128"/>
  <c r="P347" i="128"/>
  <c r="G347" i="128"/>
  <c r="T347" i="128"/>
  <c r="O347" i="128"/>
  <c r="L347" i="128"/>
  <c r="M347" i="128"/>
  <c r="I347" i="128"/>
  <c r="J347" i="128"/>
  <c r="K347" i="128"/>
  <c r="J71" i="128"/>
  <c r="Q71" i="128"/>
  <c r="G71" i="128"/>
  <c r="F72" i="128" s="1"/>
  <c r="S72" i="128" s="1"/>
  <c r="I71" i="128"/>
  <c r="L224" i="128"/>
  <c r="K224" i="128" s="1"/>
  <c r="H224" i="128"/>
  <c r="M224" i="128"/>
  <c r="O224" i="128"/>
  <c r="R224" i="128"/>
  <c r="U224" i="128"/>
  <c r="J224" i="128"/>
  <c r="Q224" i="128"/>
  <c r="I224" i="128"/>
  <c r="F224" i="128"/>
  <c r="S224" i="128" s="1"/>
  <c r="G224" i="128"/>
  <c r="H174" i="128"/>
  <c r="L174" i="128"/>
  <c r="K174" i="128" s="1"/>
  <c r="O174" i="128"/>
  <c r="M174" i="128"/>
  <c r="U174" i="128"/>
  <c r="Q174" i="128"/>
  <c r="I174" i="128"/>
  <c r="J174" i="128"/>
  <c r="F174" i="128"/>
  <c r="S174" i="128" s="1"/>
  <c r="G174" i="128"/>
  <c r="L643" i="128"/>
  <c r="O643" i="128"/>
  <c r="I643" i="128"/>
  <c r="Q643" i="128"/>
  <c r="M643" i="128"/>
  <c r="K643" i="128"/>
  <c r="U643" i="128"/>
  <c r="H643" i="128"/>
  <c r="P643" i="128"/>
  <c r="G643" i="128"/>
  <c r="R643" i="128"/>
  <c r="J643" i="128"/>
  <c r="F643" i="128"/>
  <c r="S643" i="128"/>
  <c r="T643" i="128"/>
  <c r="F409" i="128"/>
  <c r="I409" i="128"/>
  <c r="S409" i="128"/>
  <c r="U409" i="128"/>
  <c r="H409" i="128"/>
  <c r="Q409" i="128"/>
  <c r="P409" i="128"/>
  <c r="T409" i="128"/>
  <c r="G409" i="128"/>
  <c r="L409" i="128"/>
  <c r="O409" i="128"/>
  <c r="K409" i="128"/>
  <c r="J409" i="128"/>
  <c r="M409" i="128"/>
  <c r="R409" i="128"/>
  <c r="S367" i="128"/>
  <c r="J367" i="128"/>
  <c r="M367" i="128"/>
  <c r="G367" i="128"/>
  <c r="F367" i="128"/>
  <c r="O367" i="128"/>
  <c r="U367" i="128"/>
  <c r="H367" i="128"/>
  <c r="R367" i="128"/>
  <c r="K367" i="128"/>
  <c r="P367" i="128"/>
  <c r="I367" i="128"/>
  <c r="T367" i="128"/>
  <c r="L367" i="128"/>
  <c r="Q367" i="128"/>
  <c r="T528" i="128"/>
  <c r="S528" i="128"/>
  <c r="Q528" i="128"/>
  <c r="I528" i="128"/>
  <c r="J528" i="128"/>
  <c r="F528" i="128"/>
  <c r="M528" i="128"/>
  <c r="P528" i="128"/>
  <c r="L528" i="128"/>
  <c r="G528" i="128"/>
  <c r="H528" i="128"/>
  <c r="R528" i="128"/>
  <c r="O528" i="128"/>
  <c r="U528" i="128"/>
  <c r="K528" i="128"/>
  <c r="T322" i="128"/>
  <c r="L322" i="128"/>
  <c r="U322" i="128"/>
  <c r="H322" i="128"/>
  <c r="R322" i="128"/>
  <c r="I322" i="128"/>
  <c r="P322" i="128"/>
  <c r="Q322" i="128"/>
  <c r="M322" i="128"/>
  <c r="O322" i="128"/>
  <c r="K322" i="128"/>
  <c r="G322" i="128"/>
  <c r="F322" i="128"/>
  <c r="S322" i="128"/>
  <c r="J322" i="128"/>
  <c r="O139" i="128"/>
  <c r="R139" i="128"/>
  <c r="U139" i="128"/>
  <c r="J139" i="128"/>
  <c r="Q139" i="128"/>
  <c r="I139" i="128"/>
  <c r="G139" i="128"/>
  <c r="L139" i="128" s="1"/>
  <c r="K139" i="128" s="1"/>
  <c r="H139" i="128"/>
  <c r="M139" i="128"/>
  <c r="K263" i="128"/>
  <c r="L263" i="128"/>
  <c r="U263" i="128"/>
  <c r="R263" i="128"/>
  <c r="P263" i="128"/>
  <c r="T263" i="128"/>
  <c r="I263" i="128"/>
  <c r="S263" i="128"/>
  <c r="F263" i="128"/>
  <c r="M263" i="128"/>
  <c r="O263" i="128"/>
  <c r="G263" i="128"/>
  <c r="Q263" i="128"/>
  <c r="H263" i="128"/>
  <c r="J263" i="128"/>
  <c r="I230" i="128"/>
  <c r="J230" i="128"/>
  <c r="F230" i="128"/>
  <c r="S230" i="128" s="1"/>
  <c r="G230" i="128"/>
  <c r="L230" i="128"/>
  <c r="K230" i="128" s="1"/>
  <c r="H230" i="128"/>
  <c r="M230" i="128"/>
  <c r="O230" i="128"/>
  <c r="P230" i="128"/>
  <c r="T230" i="128"/>
  <c r="R230" i="128"/>
  <c r="Q230" i="128"/>
  <c r="U230" i="128"/>
  <c r="J215" i="128"/>
  <c r="F215" i="128"/>
  <c r="S215" i="128" s="1"/>
  <c r="G215" i="128"/>
  <c r="H215" i="128"/>
  <c r="L215" i="128"/>
  <c r="K215" i="128" s="1"/>
  <c r="O215" i="128"/>
  <c r="M215" i="128"/>
  <c r="R215" i="128"/>
  <c r="U215" i="128"/>
  <c r="I215" i="128"/>
  <c r="Q215" i="128"/>
  <c r="F147" i="128"/>
  <c r="S147" i="128" s="1"/>
  <c r="G147" i="128"/>
  <c r="L147" i="128"/>
  <c r="K147" i="128" s="1"/>
  <c r="H147" i="128"/>
  <c r="O147" i="128"/>
  <c r="M147" i="128"/>
  <c r="U147" i="128"/>
  <c r="I147" i="128"/>
  <c r="Q147" i="128"/>
  <c r="J147" i="128"/>
  <c r="I300" i="128"/>
  <c r="K300" i="128"/>
  <c r="F300" i="128"/>
  <c r="O300" i="128"/>
  <c r="Q300" i="128"/>
  <c r="U300" i="128"/>
  <c r="P300" i="128"/>
  <c r="L300" i="128"/>
  <c r="G300" i="128"/>
  <c r="H300" i="128"/>
  <c r="M300" i="128"/>
  <c r="J300" i="128"/>
  <c r="T300" i="128"/>
  <c r="R300" i="128"/>
  <c r="S300" i="128"/>
  <c r="U232" i="128"/>
  <c r="Q232" i="128"/>
  <c r="I232" i="128"/>
  <c r="J232" i="128"/>
  <c r="F232" i="128"/>
  <c r="S232" i="128" s="1"/>
  <c r="G232" i="128"/>
  <c r="L232" i="128"/>
  <c r="K232" i="128" s="1"/>
  <c r="H232" i="128"/>
  <c r="O232" i="128"/>
  <c r="M232" i="128"/>
  <c r="F655" i="128"/>
  <c r="M655" i="128"/>
  <c r="O655" i="128"/>
  <c r="I655" i="128"/>
  <c r="K655" i="128"/>
  <c r="H655" i="128"/>
  <c r="U655" i="128"/>
  <c r="T655" i="128"/>
  <c r="G655" i="128"/>
  <c r="R655" i="128"/>
  <c r="S655" i="128"/>
  <c r="P655" i="128"/>
  <c r="L655" i="128"/>
  <c r="Q655" i="128"/>
  <c r="J655" i="128"/>
  <c r="F255" i="128"/>
  <c r="S255" i="128" s="1"/>
  <c r="G255" i="128"/>
  <c r="H255" i="128"/>
  <c r="L255" i="128"/>
  <c r="K255" i="128" s="1"/>
  <c r="M255" i="128"/>
  <c r="O255" i="128"/>
  <c r="U255" i="128"/>
  <c r="Q255" i="128"/>
  <c r="J255" i="128"/>
  <c r="I255" i="128"/>
  <c r="J163" i="128"/>
  <c r="I163" i="128"/>
  <c r="Q163" i="128"/>
  <c r="F163" i="128"/>
  <c r="S163" i="128" s="1"/>
  <c r="G163" i="128"/>
  <c r="H163" i="128"/>
  <c r="L163" i="128"/>
  <c r="K163" i="128" s="1"/>
  <c r="M163" i="128"/>
  <c r="O163" i="128"/>
  <c r="U163" i="128"/>
  <c r="Q502" i="128"/>
  <c r="K502" i="128"/>
  <c r="H502" i="128"/>
  <c r="U502" i="128"/>
  <c r="L502" i="128"/>
  <c r="T502" i="128"/>
  <c r="J502" i="128"/>
  <c r="M502" i="128"/>
  <c r="I502" i="128"/>
  <c r="G502" i="128"/>
  <c r="S502" i="128"/>
  <c r="R502" i="128"/>
  <c r="O502" i="128"/>
  <c r="P502" i="128"/>
  <c r="F502" i="128"/>
  <c r="K333" i="128"/>
  <c r="J333" i="128"/>
  <c r="S333" i="128"/>
  <c r="P333" i="128"/>
  <c r="O333" i="128"/>
  <c r="F333" i="128"/>
  <c r="R333" i="128"/>
  <c r="I333" i="128"/>
  <c r="H333" i="128"/>
  <c r="L333" i="128"/>
  <c r="U333" i="128"/>
  <c r="T333" i="128"/>
  <c r="Q333" i="128"/>
  <c r="G333" i="128"/>
  <c r="M333" i="128"/>
  <c r="I150" i="128"/>
  <c r="F150" i="128"/>
  <c r="S150" i="128" s="1"/>
  <c r="G150" i="128"/>
  <c r="L150" i="128"/>
  <c r="K150" i="128" s="1"/>
  <c r="H150" i="128"/>
  <c r="O150" i="128"/>
  <c r="M150" i="128"/>
  <c r="U150" i="128"/>
  <c r="Q150" i="128"/>
  <c r="J150" i="128"/>
  <c r="J676" i="128"/>
  <c r="G676" i="128"/>
  <c r="I676" i="128"/>
  <c r="H676" i="128"/>
  <c r="P676" i="128"/>
  <c r="U676" i="128"/>
  <c r="T676" i="128"/>
  <c r="M676" i="128"/>
  <c r="R676" i="128"/>
  <c r="S676" i="128"/>
  <c r="L676" i="128"/>
  <c r="Q676" i="128"/>
  <c r="F676" i="128"/>
  <c r="O676" i="128"/>
  <c r="K676" i="128"/>
  <c r="S668" i="128"/>
  <c r="M668" i="128"/>
  <c r="I668" i="128"/>
  <c r="F668" i="128"/>
  <c r="U668" i="128"/>
  <c r="H668" i="128"/>
  <c r="P668" i="128"/>
  <c r="J668" i="128"/>
  <c r="T668" i="128"/>
  <c r="R668" i="128"/>
  <c r="L668" i="128"/>
  <c r="O668" i="128"/>
  <c r="Q668" i="128"/>
  <c r="K668" i="128"/>
  <c r="G668" i="128"/>
  <c r="U559" i="128"/>
  <c r="M559" i="128"/>
  <c r="T559" i="128"/>
  <c r="O559" i="128"/>
  <c r="R559" i="128"/>
  <c r="L559" i="128"/>
  <c r="P559" i="128"/>
  <c r="Q559" i="128"/>
  <c r="S559" i="128"/>
  <c r="F559" i="128"/>
  <c r="G559" i="128"/>
  <c r="K559" i="128"/>
  <c r="J559" i="128"/>
  <c r="I559" i="128"/>
  <c r="H559" i="128"/>
  <c r="Q79" i="128"/>
  <c r="G79" i="128"/>
  <c r="I79" i="128"/>
  <c r="J79" i="128"/>
  <c r="H584" i="128"/>
  <c r="G584" i="128"/>
  <c r="R584" i="128"/>
  <c r="O584" i="128"/>
  <c r="Q584" i="128"/>
  <c r="K584" i="128"/>
  <c r="S584" i="128"/>
  <c r="P584" i="128"/>
  <c r="L584" i="128"/>
  <c r="M584" i="128"/>
  <c r="U584" i="128"/>
  <c r="I584" i="128"/>
  <c r="T584" i="128"/>
  <c r="F584" i="128"/>
  <c r="J584" i="128"/>
  <c r="G245" i="128"/>
  <c r="L245" i="128"/>
  <c r="K245" i="128" s="1"/>
  <c r="H245" i="128"/>
  <c r="O245" i="128"/>
  <c r="M245" i="128"/>
  <c r="P245" i="128"/>
  <c r="T245" i="128"/>
  <c r="R245" i="128"/>
  <c r="I245" i="128"/>
  <c r="J245" i="128"/>
  <c r="U245" i="128"/>
  <c r="Q245" i="128"/>
  <c r="F245" i="128"/>
  <c r="S245" i="128" s="1"/>
  <c r="O688" i="128"/>
  <c r="I688" i="128"/>
  <c r="Q688" i="128"/>
  <c r="G688" i="128"/>
  <c r="R688" i="128"/>
  <c r="F688" i="128"/>
  <c r="T688" i="128"/>
  <c r="H688" i="128"/>
  <c r="S688" i="128"/>
  <c r="P688" i="128"/>
  <c r="M688" i="128"/>
  <c r="J688" i="128"/>
  <c r="L688" i="128"/>
  <c r="U688" i="128"/>
  <c r="K688" i="128"/>
  <c r="K659" i="128"/>
  <c r="G659" i="128"/>
  <c r="J659" i="128"/>
  <c r="L659" i="128"/>
  <c r="F659" i="128"/>
  <c r="S659" i="128"/>
  <c r="Q659" i="128"/>
  <c r="I659" i="128"/>
  <c r="O659" i="128"/>
  <c r="U659" i="128"/>
  <c r="T659" i="128"/>
  <c r="H659" i="128"/>
  <c r="R659" i="128"/>
  <c r="P659" i="128"/>
  <c r="M659" i="128"/>
  <c r="Q244" i="128"/>
  <c r="J244" i="128"/>
  <c r="I244" i="128"/>
  <c r="F244" i="128"/>
  <c r="S244" i="128" s="1"/>
  <c r="G244" i="128"/>
  <c r="H244" i="128"/>
  <c r="L244" i="128"/>
  <c r="K244" i="128" s="1"/>
  <c r="M244" i="128"/>
  <c r="O244" i="128"/>
  <c r="U244" i="128"/>
  <c r="H572" i="128"/>
  <c r="T572" i="128"/>
  <c r="K572" i="128"/>
  <c r="S572" i="128"/>
  <c r="J572" i="128"/>
  <c r="G572" i="128"/>
  <c r="O572" i="128"/>
  <c r="P572" i="128"/>
  <c r="F572" i="128"/>
  <c r="M572" i="128"/>
  <c r="R572" i="128"/>
  <c r="L572" i="128"/>
  <c r="U572" i="128"/>
  <c r="Q572" i="128"/>
  <c r="I572" i="128"/>
  <c r="J331" i="128"/>
  <c r="O331" i="128"/>
  <c r="S331" i="128"/>
  <c r="F331" i="128"/>
  <c r="M331" i="128"/>
  <c r="T331" i="128"/>
  <c r="K331" i="128"/>
  <c r="P331" i="128"/>
  <c r="R331" i="128"/>
  <c r="H331" i="128"/>
  <c r="Q331" i="128"/>
  <c r="U331" i="128"/>
  <c r="L331" i="128"/>
  <c r="G331" i="128"/>
  <c r="I331" i="128"/>
  <c r="F465" i="128"/>
  <c r="L465" i="128"/>
  <c r="H465" i="128"/>
  <c r="G465" i="128"/>
  <c r="T465" i="128"/>
  <c r="Q465" i="128"/>
  <c r="K465" i="128"/>
  <c r="U465" i="128"/>
  <c r="J465" i="128"/>
  <c r="R465" i="128"/>
  <c r="I465" i="128"/>
  <c r="P465" i="128"/>
  <c r="M465" i="128"/>
  <c r="O465" i="128"/>
  <c r="S465" i="128"/>
  <c r="O136" i="128"/>
  <c r="R136" i="128"/>
  <c r="J136" i="128"/>
  <c r="U136" i="128"/>
  <c r="Q136" i="128"/>
  <c r="S136" i="128"/>
  <c r="I136" i="128"/>
  <c r="F136" i="128"/>
  <c r="G136" i="128"/>
  <c r="H136" i="128"/>
  <c r="M136" i="128"/>
  <c r="L136" i="128"/>
  <c r="K136" i="128"/>
  <c r="F6" i="128"/>
  <c r="S6" i="128" s="1"/>
  <c r="B55" i="128"/>
  <c r="J6" i="128"/>
  <c r="B47" i="128"/>
  <c r="L6" i="128"/>
  <c r="G6" i="128"/>
  <c r="Q6" i="128"/>
  <c r="I6" i="128"/>
  <c r="K6" i="128"/>
  <c r="S296" i="128"/>
  <c r="J296" i="128"/>
  <c r="P296" i="128"/>
  <c r="H296" i="128"/>
  <c r="O296" i="128"/>
  <c r="G296" i="128"/>
  <c r="I296" i="128"/>
  <c r="R296" i="128"/>
  <c r="L296" i="128"/>
  <c r="F296" i="128"/>
  <c r="U296" i="128"/>
  <c r="K296" i="128"/>
  <c r="M296" i="128"/>
  <c r="Q296" i="128"/>
  <c r="T296" i="128"/>
  <c r="Q126" i="128"/>
  <c r="R126" i="128"/>
  <c r="F126" i="128"/>
  <c r="S126" i="128" s="1"/>
  <c r="T126" i="128"/>
  <c r="G126" i="128"/>
  <c r="H126" i="128"/>
  <c r="I126" i="128"/>
  <c r="M126" i="128" s="1"/>
  <c r="L126" i="128"/>
  <c r="K126" i="128" s="1"/>
  <c r="O126" i="128"/>
  <c r="U126" i="128"/>
  <c r="J126" i="128"/>
  <c r="J134" i="128"/>
  <c r="R134" i="128"/>
  <c r="O134" i="128"/>
  <c r="Q134" i="128"/>
  <c r="M134" i="128"/>
  <c r="I134" i="128"/>
  <c r="L134" i="128"/>
  <c r="K134" i="128" s="1"/>
  <c r="F134" i="128"/>
  <c r="S134" i="128" s="1"/>
  <c r="G134" i="128"/>
  <c r="P134" i="128"/>
  <c r="H134" i="128"/>
  <c r="U134" i="128"/>
  <c r="T134" i="128"/>
  <c r="O380" i="128"/>
  <c r="T380" i="128"/>
  <c r="G380" i="128"/>
  <c r="J380" i="128"/>
  <c r="R380" i="128"/>
  <c r="F380" i="128"/>
  <c r="K380" i="128"/>
  <c r="M380" i="128"/>
  <c r="H380" i="128"/>
  <c r="S380" i="128"/>
  <c r="I380" i="128"/>
  <c r="Q380" i="128"/>
  <c r="L380" i="128"/>
  <c r="P380" i="128"/>
  <c r="U380" i="128"/>
  <c r="L563" i="128"/>
  <c r="M563" i="128"/>
  <c r="K563" i="128"/>
  <c r="O563" i="128"/>
  <c r="H563" i="128"/>
  <c r="F563" i="128"/>
  <c r="S563" i="128"/>
  <c r="R563" i="128"/>
  <c r="P563" i="128"/>
  <c r="U563" i="128"/>
  <c r="Q563" i="128"/>
  <c r="G563" i="128"/>
  <c r="T563" i="128"/>
  <c r="J563" i="128"/>
  <c r="I563" i="128"/>
  <c r="J36" i="140"/>
  <c r="Q36" i="140"/>
  <c r="F36" i="140"/>
  <c r="S36" i="140" s="1"/>
  <c r="G36" i="140"/>
  <c r="H36" i="140"/>
  <c r="L36" i="140"/>
  <c r="K36" i="140" s="1"/>
  <c r="O36" i="140"/>
  <c r="I36" i="140"/>
  <c r="M36" i="140" s="1"/>
  <c r="AS36" i="140" s="1"/>
  <c r="U36" i="140"/>
  <c r="U513" i="140"/>
  <c r="R513" i="140"/>
  <c r="S513" i="140"/>
  <c r="I513" i="140"/>
  <c r="K513" i="140"/>
  <c r="P513" i="140"/>
  <c r="O513" i="140"/>
  <c r="M513" i="140"/>
  <c r="L513" i="140"/>
  <c r="J513" i="140"/>
  <c r="G513" i="140"/>
  <c r="T513" i="140"/>
  <c r="F513" i="140"/>
  <c r="H513" i="140"/>
  <c r="Q513" i="140"/>
  <c r="G314" i="140"/>
  <c r="J314" i="140"/>
  <c r="K314" i="140"/>
  <c r="P314" i="140"/>
  <c r="R314" i="140"/>
  <c r="O314" i="140"/>
  <c r="L314" i="140"/>
  <c r="I314" i="140"/>
  <c r="F314" i="140"/>
  <c r="Q314" i="140"/>
  <c r="S314" i="140"/>
  <c r="M314" i="140"/>
  <c r="U314" i="140"/>
  <c r="T314" i="140"/>
  <c r="H314" i="140"/>
  <c r="L638" i="140"/>
  <c r="K638" i="140"/>
  <c r="S638" i="140"/>
  <c r="J638" i="140"/>
  <c r="M638" i="140"/>
  <c r="T638" i="140"/>
  <c r="F638" i="140"/>
  <c r="G638" i="140"/>
  <c r="O638" i="140"/>
  <c r="H638" i="140"/>
  <c r="R638" i="140"/>
  <c r="P638" i="140"/>
  <c r="U638" i="140"/>
  <c r="I638" i="140"/>
  <c r="Q638" i="140"/>
  <c r="K562" i="140"/>
  <c r="J562" i="140"/>
  <c r="T562" i="140"/>
  <c r="O562" i="140"/>
  <c r="L562" i="140"/>
  <c r="G562" i="140"/>
  <c r="I562" i="140"/>
  <c r="Q562" i="140"/>
  <c r="F562" i="140"/>
  <c r="R562" i="140"/>
  <c r="U562" i="140"/>
  <c r="P562" i="140"/>
  <c r="M562" i="140"/>
  <c r="S562" i="140"/>
  <c r="H562" i="140"/>
  <c r="U412" i="140"/>
  <c r="L412" i="140"/>
  <c r="R412" i="140"/>
  <c r="M412" i="140"/>
  <c r="Q412" i="140"/>
  <c r="H412" i="140"/>
  <c r="O412" i="140"/>
  <c r="J412" i="140"/>
  <c r="I412" i="140"/>
  <c r="G412" i="140"/>
  <c r="S412" i="140"/>
  <c r="P412" i="140"/>
  <c r="K412" i="140"/>
  <c r="T412" i="140"/>
  <c r="F412" i="140"/>
  <c r="H313" i="140"/>
  <c r="I313" i="140"/>
  <c r="S313" i="140"/>
  <c r="L313" i="140"/>
  <c r="F313" i="140"/>
  <c r="U313" i="140"/>
  <c r="J313" i="140"/>
  <c r="P313" i="140"/>
  <c r="Q313" i="140"/>
  <c r="K313" i="140"/>
  <c r="O313" i="140"/>
  <c r="R313" i="140"/>
  <c r="M313" i="140"/>
  <c r="G313" i="140"/>
  <c r="T313" i="140"/>
  <c r="P492" i="140"/>
  <c r="U492" i="140"/>
  <c r="M492" i="140"/>
  <c r="O492" i="140"/>
  <c r="L492" i="140"/>
  <c r="H492" i="140"/>
  <c r="R492" i="140"/>
  <c r="S492" i="140"/>
  <c r="Q492" i="140"/>
  <c r="I492" i="140"/>
  <c r="T492" i="140"/>
  <c r="J492" i="140"/>
  <c r="K492" i="140"/>
  <c r="G492" i="140"/>
  <c r="F492" i="140"/>
  <c r="J123" i="140"/>
  <c r="I123" i="140"/>
  <c r="Q123" i="140"/>
  <c r="G123" i="140"/>
  <c r="H123" i="140"/>
  <c r="L123" i="140"/>
  <c r="K123" i="140"/>
  <c r="M123" i="140"/>
  <c r="O123" i="140"/>
  <c r="R123" i="140"/>
  <c r="U123" i="140"/>
  <c r="P687" i="140"/>
  <c r="G687" i="140"/>
  <c r="Q687" i="140"/>
  <c r="S687" i="140"/>
  <c r="F687" i="140"/>
  <c r="K687" i="140"/>
  <c r="R687" i="140"/>
  <c r="H687" i="140"/>
  <c r="O687" i="140"/>
  <c r="T687" i="140"/>
  <c r="I687" i="140"/>
  <c r="J687" i="140"/>
  <c r="M687" i="140"/>
  <c r="U687" i="140"/>
  <c r="L687" i="140"/>
  <c r="U605" i="140"/>
  <c r="K605" i="140"/>
  <c r="O605" i="140"/>
  <c r="Q605" i="140"/>
  <c r="M605" i="140"/>
  <c r="P605" i="140"/>
  <c r="G605" i="140"/>
  <c r="F605" i="140"/>
  <c r="I605" i="140"/>
  <c r="T605" i="140"/>
  <c r="S605" i="140"/>
  <c r="L605" i="140"/>
  <c r="R605" i="140"/>
  <c r="H605" i="140"/>
  <c r="J605" i="140"/>
  <c r="I565" i="140"/>
  <c r="P565" i="140"/>
  <c r="R565" i="140"/>
  <c r="M565" i="140"/>
  <c r="K565" i="140"/>
  <c r="U565" i="140"/>
  <c r="F565" i="140"/>
  <c r="H565" i="140"/>
  <c r="Q565" i="140"/>
  <c r="S565" i="140"/>
  <c r="O565" i="140"/>
  <c r="T565" i="140"/>
  <c r="G565" i="140"/>
  <c r="J565" i="140"/>
  <c r="L565" i="140"/>
  <c r="Q634" i="140"/>
  <c r="G634" i="140"/>
  <c r="I634" i="140"/>
  <c r="U634" i="140"/>
  <c r="K634" i="140"/>
  <c r="O634" i="140"/>
  <c r="T634" i="140"/>
  <c r="S634" i="140"/>
  <c r="H634" i="140"/>
  <c r="F634" i="140"/>
  <c r="R634" i="140"/>
  <c r="P634" i="140"/>
  <c r="L634" i="140"/>
  <c r="M634" i="140"/>
  <c r="J634" i="140"/>
  <c r="S400" i="140"/>
  <c r="R400" i="140"/>
  <c r="I400" i="140"/>
  <c r="H400" i="140"/>
  <c r="T400" i="140"/>
  <c r="L400" i="140"/>
  <c r="Q400" i="140"/>
  <c r="K400" i="140"/>
  <c r="O400" i="140"/>
  <c r="U400" i="140"/>
  <c r="F400" i="140"/>
  <c r="G400" i="140"/>
  <c r="M400" i="140"/>
  <c r="P400" i="140"/>
  <c r="J400" i="140"/>
  <c r="Q559" i="140"/>
  <c r="J559" i="140"/>
  <c r="H559" i="140"/>
  <c r="G559" i="140"/>
  <c r="S559" i="140"/>
  <c r="O559" i="140"/>
  <c r="F559" i="140"/>
  <c r="T559" i="140"/>
  <c r="M559" i="140"/>
  <c r="P559" i="140"/>
  <c r="I559" i="140"/>
  <c r="R559" i="140"/>
  <c r="L559" i="140"/>
  <c r="K559" i="140"/>
  <c r="U559" i="140"/>
  <c r="J37" i="140"/>
  <c r="Q37" i="140"/>
  <c r="F37" i="140"/>
  <c r="S37" i="140" s="1"/>
  <c r="G37" i="140"/>
  <c r="L37" i="140"/>
  <c r="K37" i="140" s="1"/>
  <c r="H37" i="140"/>
  <c r="O37" i="140"/>
  <c r="I37" i="140"/>
  <c r="M37" i="140" s="1"/>
  <c r="T37" i="140"/>
  <c r="R37" i="140" s="1"/>
  <c r="U37" i="140"/>
  <c r="R571" i="140"/>
  <c r="Q571" i="140"/>
  <c r="T571" i="140"/>
  <c r="U571" i="140"/>
  <c r="F571" i="140"/>
  <c r="O571" i="140"/>
  <c r="M571" i="140"/>
  <c r="G571" i="140"/>
  <c r="P571" i="140"/>
  <c r="L571" i="140"/>
  <c r="I571" i="140"/>
  <c r="S571" i="140"/>
  <c r="K571" i="140"/>
  <c r="H571" i="140"/>
  <c r="J571" i="140"/>
  <c r="H670" i="140"/>
  <c r="T670" i="140"/>
  <c r="U670" i="140"/>
  <c r="L670" i="140"/>
  <c r="P670" i="140"/>
  <c r="Q670" i="140"/>
  <c r="F670" i="140"/>
  <c r="K670" i="140"/>
  <c r="O670" i="140"/>
  <c r="R670" i="140"/>
  <c r="M670" i="140"/>
  <c r="G670" i="140"/>
  <c r="J670" i="140"/>
  <c r="S670" i="140"/>
  <c r="I670" i="140"/>
  <c r="H470" i="140"/>
  <c r="M470" i="140"/>
  <c r="P470" i="140"/>
  <c r="O470" i="140"/>
  <c r="G470" i="140"/>
  <c r="U470" i="140"/>
  <c r="K470" i="140"/>
  <c r="I470" i="140"/>
  <c r="T470" i="140"/>
  <c r="L470" i="140"/>
  <c r="Q470" i="140"/>
  <c r="R470" i="140"/>
  <c r="F470" i="140"/>
  <c r="J470" i="140"/>
  <c r="S470" i="140"/>
  <c r="F285" i="140"/>
  <c r="M285" i="140"/>
  <c r="U285" i="140"/>
  <c r="O285" i="140"/>
  <c r="J285" i="140"/>
  <c r="P285" i="140"/>
  <c r="L285" i="140"/>
  <c r="K285" i="140"/>
  <c r="G285" i="140"/>
  <c r="S285" i="140"/>
  <c r="T285" i="140"/>
  <c r="Q285" i="140"/>
  <c r="R285" i="140"/>
  <c r="H285" i="140"/>
  <c r="I285" i="140"/>
  <c r="S262" i="140"/>
  <c r="G262" i="140"/>
  <c r="R262" i="140"/>
  <c r="I262" i="140"/>
  <c r="K262" i="140"/>
  <c r="T262" i="140"/>
  <c r="O262" i="140"/>
  <c r="J262" i="140"/>
  <c r="Q262" i="140"/>
  <c r="P262" i="140"/>
  <c r="M262" i="140"/>
  <c r="F262" i="140"/>
  <c r="L262" i="140"/>
  <c r="U262" i="140"/>
  <c r="H262" i="140"/>
  <c r="J16" i="140"/>
  <c r="Q16" i="140"/>
  <c r="F16" i="140"/>
  <c r="S16" i="140" s="1"/>
  <c r="G16" i="140"/>
  <c r="H16" i="140"/>
  <c r="L16" i="140"/>
  <c r="K16" i="140" s="1"/>
  <c r="O16" i="140"/>
  <c r="I16" i="140"/>
  <c r="M16" i="140" s="1"/>
  <c r="T16" i="140"/>
  <c r="R16" i="140" s="1"/>
  <c r="U16" i="140"/>
  <c r="J105" i="140"/>
  <c r="Q105" i="140"/>
  <c r="F105" i="140"/>
  <c r="S105" i="140" s="1"/>
  <c r="G105" i="140"/>
  <c r="L105" i="140"/>
  <c r="K105" i="140" s="1"/>
  <c r="H105" i="140"/>
  <c r="O105" i="140"/>
  <c r="I105" i="140"/>
  <c r="M105" i="140" s="1"/>
  <c r="T105" i="140"/>
  <c r="U105" i="140"/>
  <c r="R105" i="140"/>
  <c r="F296" i="140"/>
  <c r="R296" i="140"/>
  <c r="M296" i="140"/>
  <c r="J296" i="140"/>
  <c r="S296" i="140"/>
  <c r="L296" i="140"/>
  <c r="P296" i="140"/>
  <c r="K296" i="140"/>
  <c r="G296" i="140"/>
  <c r="U296" i="140"/>
  <c r="T296" i="140"/>
  <c r="O296" i="140"/>
  <c r="H296" i="140"/>
  <c r="Q296" i="140"/>
  <c r="I296" i="140"/>
  <c r="Q270" i="140"/>
  <c r="I270" i="140"/>
  <c r="P270" i="140"/>
  <c r="U270" i="140"/>
  <c r="T270" i="140"/>
  <c r="F270" i="140"/>
  <c r="S270" i="140"/>
  <c r="J270" i="140"/>
  <c r="K270" i="140"/>
  <c r="R270" i="140"/>
  <c r="G270" i="140"/>
  <c r="M270" i="140"/>
  <c r="L270" i="140"/>
  <c r="H270" i="140"/>
  <c r="O270" i="140"/>
  <c r="T424" i="140"/>
  <c r="G424" i="140"/>
  <c r="L424" i="140"/>
  <c r="H424" i="140"/>
  <c r="R424" i="140"/>
  <c r="Q424" i="140"/>
  <c r="I424" i="140"/>
  <c r="P424" i="140"/>
  <c r="M424" i="140"/>
  <c r="U424" i="140"/>
  <c r="K424" i="140"/>
  <c r="S424" i="140"/>
  <c r="O424" i="140"/>
  <c r="J424" i="140"/>
  <c r="F424" i="140"/>
  <c r="G305" i="140"/>
  <c r="K305" i="140"/>
  <c r="H305" i="140"/>
  <c r="J305" i="140"/>
  <c r="F305" i="140"/>
  <c r="O305" i="140"/>
  <c r="R305" i="140"/>
  <c r="L305" i="140"/>
  <c r="Q305" i="140"/>
  <c r="P305" i="140"/>
  <c r="I305" i="140"/>
  <c r="S305" i="140"/>
  <c r="M305" i="140"/>
  <c r="U305" i="140"/>
  <c r="T305" i="140"/>
  <c r="J101" i="140"/>
  <c r="Q101" i="140"/>
  <c r="F101" i="140"/>
  <c r="S101" i="140" s="1"/>
  <c r="G101" i="140"/>
  <c r="L101" i="140"/>
  <c r="K101" i="140" s="1"/>
  <c r="H101" i="140"/>
  <c r="O101" i="140"/>
  <c r="I101" i="140"/>
  <c r="M101" i="140" s="1"/>
  <c r="AU101" i="140" s="1"/>
  <c r="U101" i="140"/>
  <c r="R101" i="140"/>
  <c r="J122" i="140"/>
  <c r="Q122" i="140"/>
  <c r="F122" i="140"/>
  <c r="S122" i="140" s="1"/>
  <c r="G122" i="140"/>
  <c r="F123" i="140" s="1"/>
  <c r="S123" i="140" s="1"/>
  <c r="H122" i="140"/>
  <c r="L122" i="140"/>
  <c r="K122" i="140"/>
  <c r="O122" i="140"/>
  <c r="I122" i="140"/>
  <c r="M122" i="140" s="1"/>
  <c r="P122" i="140"/>
  <c r="T122" i="140"/>
  <c r="R122" i="140"/>
  <c r="U122" i="140"/>
  <c r="O520" i="140"/>
  <c r="G520" i="140"/>
  <c r="P520" i="140"/>
  <c r="U520" i="140"/>
  <c r="S520" i="140"/>
  <c r="R520" i="140"/>
  <c r="H520" i="140"/>
  <c r="T520" i="140"/>
  <c r="F520" i="140"/>
  <c r="L520" i="140"/>
  <c r="Q520" i="140"/>
  <c r="K520" i="140"/>
  <c r="J520" i="140"/>
  <c r="M520" i="140"/>
  <c r="I520" i="140"/>
  <c r="T286" i="140"/>
  <c r="U286" i="140"/>
  <c r="R286" i="140"/>
  <c r="J286" i="140"/>
  <c r="S286" i="140"/>
  <c r="O286" i="140"/>
  <c r="G286" i="140"/>
  <c r="M286" i="140"/>
  <c r="H286" i="140"/>
  <c r="Q286" i="140"/>
  <c r="F286" i="140"/>
  <c r="L286" i="140"/>
  <c r="K286" i="140"/>
  <c r="P286" i="140"/>
  <c r="I286" i="140"/>
  <c r="L618" i="140"/>
  <c r="J618" i="140"/>
  <c r="U618" i="140"/>
  <c r="I618" i="140"/>
  <c r="T618" i="140"/>
  <c r="G618" i="140"/>
  <c r="O618" i="140"/>
  <c r="M618" i="140"/>
  <c r="H618" i="140"/>
  <c r="Q618" i="140"/>
  <c r="K618" i="140"/>
  <c r="S618" i="140"/>
  <c r="R618" i="140"/>
  <c r="F618" i="140"/>
  <c r="P618" i="140"/>
  <c r="O630" i="140"/>
  <c r="Q630" i="140"/>
  <c r="K630" i="140"/>
  <c r="H630" i="140"/>
  <c r="M630" i="140"/>
  <c r="F630" i="140"/>
  <c r="T630" i="140"/>
  <c r="R630" i="140"/>
  <c r="I630" i="140"/>
  <c r="G630" i="140"/>
  <c r="P630" i="140"/>
  <c r="J630" i="140"/>
  <c r="L630" i="140"/>
  <c r="S630" i="140"/>
  <c r="U630" i="140"/>
  <c r="P649" i="140"/>
  <c r="I649" i="140"/>
  <c r="H649" i="140"/>
  <c r="F649" i="140"/>
  <c r="U649" i="140"/>
  <c r="T649" i="140"/>
  <c r="S649" i="140"/>
  <c r="G649" i="140"/>
  <c r="J649" i="140"/>
  <c r="R649" i="140"/>
  <c r="K649" i="140"/>
  <c r="O649" i="140"/>
  <c r="L649" i="140"/>
  <c r="M649" i="140"/>
  <c r="Q649" i="140"/>
  <c r="K335" i="140"/>
  <c r="U335" i="140"/>
  <c r="O335" i="140"/>
  <c r="G335" i="140"/>
  <c r="S335" i="140"/>
  <c r="M335" i="140"/>
  <c r="Q335" i="140"/>
  <c r="L335" i="140"/>
  <c r="R335" i="140"/>
  <c r="I335" i="140"/>
  <c r="T335" i="140"/>
  <c r="J335" i="140"/>
  <c r="F335" i="140"/>
  <c r="P335" i="140"/>
  <c r="H335" i="140"/>
  <c r="J144" i="140"/>
  <c r="I144" i="140"/>
  <c r="Q144" i="140"/>
  <c r="F144" i="140"/>
  <c r="S144" i="140" s="1"/>
  <c r="G144" i="140"/>
  <c r="L144" i="140"/>
  <c r="K144" i="140" s="1"/>
  <c r="H144" i="140"/>
  <c r="M144" i="140"/>
  <c r="O144" i="140"/>
  <c r="U144" i="140"/>
  <c r="O367" i="140"/>
  <c r="Q367" i="140"/>
  <c r="K367" i="140"/>
  <c r="I367" i="140"/>
  <c r="F367" i="140"/>
  <c r="R367" i="140"/>
  <c r="L367" i="140"/>
  <c r="P367" i="140"/>
  <c r="T367" i="140"/>
  <c r="H367" i="140"/>
  <c r="J367" i="140"/>
  <c r="U367" i="140"/>
  <c r="G367" i="140"/>
  <c r="M367" i="140"/>
  <c r="S367" i="140"/>
  <c r="S556" i="140"/>
  <c r="J556" i="140"/>
  <c r="U556" i="140"/>
  <c r="I556" i="140"/>
  <c r="P556" i="140"/>
  <c r="G556" i="140"/>
  <c r="R556" i="140"/>
  <c r="Q556" i="140"/>
  <c r="L556" i="140"/>
  <c r="T556" i="140"/>
  <c r="F556" i="140"/>
  <c r="O556" i="140"/>
  <c r="M556" i="140"/>
  <c r="H556" i="140"/>
  <c r="K556" i="140"/>
  <c r="S603" i="140"/>
  <c r="T603" i="140"/>
  <c r="G603" i="140"/>
  <c r="Q603" i="140"/>
  <c r="H603" i="140"/>
  <c r="O603" i="140"/>
  <c r="P603" i="140"/>
  <c r="U603" i="140"/>
  <c r="K603" i="140"/>
  <c r="F603" i="140"/>
  <c r="M603" i="140"/>
  <c r="J603" i="140"/>
  <c r="L603" i="140"/>
  <c r="R603" i="140"/>
  <c r="I603" i="140"/>
  <c r="L539" i="140"/>
  <c r="S539" i="140"/>
  <c r="I539" i="140"/>
  <c r="J539" i="140"/>
  <c r="G539" i="140"/>
  <c r="O539" i="140"/>
  <c r="M539" i="140"/>
  <c r="P539" i="140"/>
  <c r="T539" i="140"/>
  <c r="R539" i="140"/>
  <c r="K539" i="140"/>
  <c r="H539" i="140"/>
  <c r="F539" i="140"/>
  <c r="Q539" i="140"/>
  <c r="U539" i="140"/>
  <c r="J27" i="140"/>
  <c r="Q27" i="140"/>
  <c r="F27" i="140"/>
  <c r="S27" i="140" s="1"/>
  <c r="G27" i="140"/>
  <c r="L27" i="140"/>
  <c r="K27" i="140" s="1"/>
  <c r="H27" i="140"/>
  <c r="O27" i="140"/>
  <c r="I27" i="140"/>
  <c r="M27" i="140" s="1"/>
  <c r="AS27" i="140" s="1"/>
  <c r="U27" i="140"/>
  <c r="G695" i="140"/>
  <c r="J695" i="140"/>
  <c r="O695" i="140"/>
  <c r="T695" i="140"/>
  <c r="S695" i="140"/>
  <c r="K695" i="140"/>
  <c r="I695" i="140"/>
  <c r="M695" i="140"/>
  <c r="H695" i="140"/>
  <c r="R695" i="140"/>
  <c r="U695" i="140"/>
  <c r="F695" i="140"/>
  <c r="L695" i="140"/>
  <c r="Q695" i="140"/>
  <c r="P695" i="140"/>
  <c r="O486" i="140"/>
  <c r="R486" i="140"/>
  <c r="M486" i="140"/>
  <c r="U486" i="140"/>
  <c r="F486" i="140"/>
  <c r="I486" i="140"/>
  <c r="K486" i="140"/>
  <c r="J486" i="140"/>
  <c r="Q486" i="140"/>
  <c r="G486" i="140"/>
  <c r="H486" i="140"/>
  <c r="L486" i="140"/>
  <c r="S486" i="140"/>
  <c r="T486" i="140"/>
  <c r="P486" i="140"/>
  <c r="G433" i="140"/>
  <c r="M433" i="140"/>
  <c r="T433" i="140"/>
  <c r="I433" i="140"/>
  <c r="J433" i="140"/>
  <c r="P433" i="140"/>
  <c r="Q433" i="140"/>
  <c r="U433" i="140"/>
  <c r="R433" i="140"/>
  <c r="H433" i="140"/>
  <c r="L433" i="140"/>
  <c r="S433" i="140"/>
  <c r="K433" i="140"/>
  <c r="F433" i="140"/>
  <c r="O433" i="140"/>
  <c r="Q229" i="140"/>
  <c r="J229" i="140"/>
  <c r="I229" i="140"/>
  <c r="F229" i="140"/>
  <c r="S229" i="140" s="1"/>
  <c r="G229" i="140"/>
  <c r="H229" i="140"/>
  <c r="L229" i="140"/>
  <c r="K229" i="140" s="1"/>
  <c r="O229" i="140"/>
  <c r="M229" i="140"/>
  <c r="U229" i="140"/>
  <c r="G672" i="140"/>
  <c r="R672" i="140"/>
  <c r="H672" i="140"/>
  <c r="P672" i="140"/>
  <c r="M672" i="140"/>
  <c r="I672" i="140"/>
  <c r="L672" i="140"/>
  <c r="K672" i="140"/>
  <c r="T672" i="140"/>
  <c r="S672" i="140"/>
  <c r="Q672" i="140"/>
  <c r="F672" i="140"/>
  <c r="O672" i="140"/>
  <c r="U672" i="140"/>
  <c r="J672" i="140"/>
  <c r="J35" i="140"/>
  <c r="Q35" i="140"/>
  <c r="F35" i="140"/>
  <c r="S35" i="140" s="1"/>
  <c r="G35" i="140"/>
  <c r="H35" i="140"/>
  <c r="L35" i="140"/>
  <c r="K35" i="140" s="1"/>
  <c r="O35" i="140"/>
  <c r="I35" i="140"/>
  <c r="M35" i="140" s="1"/>
  <c r="R35" i="140"/>
  <c r="U35" i="140"/>
  <c r="F531" i="140"/>
  <c r="T531" i="140"/>
  <c r="S531" i="140"/>
  <c r="O531" i="140"/>
  <c r="Q531" i="140"/>
  <c r="K531" i="140"/>
  <c r="R531" i="140"/>
  <c r="M531" i="140"/>
  <c r="H531" i="140"/>
  <c r="U531" i="140"/>
  <c r="P531" i="140"/>
  <c r="G531" i="140"/>
  <c r="I531" i="140"/>
  <c r="J531" i="140"/>
  <c r="L531" i="140"/>
  <c r="I546" i="140"/>
  <c r="U546" i="140"/>
  <c r="P546" i="140"/>
  <c r="L546" i="140"/>
  <c r="Q546" i="140"/>
  <c r="F546" i="140"/>
  <c r="G546" i="140"/>
  <c r="T546" i="140"/>
  <c r="K546" i="140"/>
  <c r="S546" i="140"/>
  <c r="O546" i="140"/>
  <c r="J546" i="140"/>
  <c r="M546" i="140"/>
  <c r="H546" i="140"/>
  <c r="R546" i="140"/>
  <c r="J133" i="140"/>
  <c r="Q133" i="140"/>
  <c r="I133" i="140"/>
  <c r="F133" i="140"/>
  <c r="S133" i="140" s="1"/>
  <c r="G133" i="140"/>
  <c r="L133" i="140"/>
  <c r="K133" i="140" s="1"/>
  <c r="H133" i="140"/>
  <c r="M133" i="140"/>
  <c r="O133" i="140"/>
  <c r="U133" i="140"/>
  <c r="H303" i="140"/>
  <c r="P303" i="140"/>
  <c r="L303" i="140"/>
  <c r="R303" i="140"/>
  <c r="I303" i="140"/>
  <c r="S303" i="140"/>
  <c r="O303" i="140"/>
  <c r="Q303" i="140"/>
  <c r="F303" i="140"/>
  <c r="M303" i="140"/>
  <c r="G303" i="140"/>
  <c r="T303" i="140"/>
  <c r="J303" i="140"/>
  <c r="K303" i="140"/>
  <c r="U303" i="140"/>
  <c r="F435" i="140"/>
  <c r="M435" i="140"/>
  <c r="O435" i="140"/>
  <c r="I435" i="140"/>
  <c r="K435" i="140"/>
  <c r="P435" i="140"/>
  <c r="R435" i="140"/>
  <c r="T435" i="140"/>
  <c r="L435" i="140"/>
  <c r="G435" i="140"/>
  <c r="H435" i="140"/>
  <c r="J435" i="140"/>
  <c r="U435" i="140"/>
  <c r="S435" i="140"/>
  <c r="Q435" i="140"/>
  <c r="J251" i="140"/>
  <c r="Q251" i="140"/>
  <c r="I251" i="140"/>
  <c r="F251" i="140"/>
  <c r="S251" i="140" s="1"/>
  <c r="G251" i="140"/>
  <c r="L251" i="140"/>
  <c r="K251" i="140" s="1"/>
  <c r="H251" i="140"/>
  <c r="M251" i="140"/>
  <c r="AU251" i="140" s="1"/>
  <c r="O251" i="140"/>
  <c r="R251" i="140"/>
  <c r="U251" i="140"/>
  <c r="P339" i="140"/>
  <c r="O339" i="140"/>
  <c r="H339" i="140"/>
  <c r="U339" i="140"/>
  <c r="J339" i="140"/>
  <c r="G339" i="140"/>
  <c r="Q339" i="140"/>
  <c r="F339" i="140"/>
  <c r="S339" i="140"/>
  <c r="I339" i="140"/>
  <c r="L339" i="140"/>
  <c r="T339" i="140"/>
  <c r="M339" i="140"/>
  <c r="K339" i="140"/>
  <c r="R339" i="140"/>
  <c r="J87" i="140"/>
  <c r="Q87" i="140"/>
  <c r="F87" i="140"/>
  <c r="S87" i="140" s="1"/>
  <c r="G87" i="140"/>
  <c r="H87" i="140"/>
  <c r="L87" i="140"/>
  <c r="K87" i="140" s="1"/>
  <c r="O87" i="140"/>
  <c r="I87" i="140"/>
  <c r="M87" i="140" s="1"/>
  <c r="AS87" i="140" s="1"/>
  <c r="U87" i="140"/>
  <c r="J11" i="140"/>
  <c r="F11" i="140"/>
  <c r="S11" i="140" s="1"/>
  <c r="G11" i="140"/>
  <c r="L11" i="140"/>
  <c r="H11" i="140"/>
  <c r="O11" i="140"/>
  <c r="K11" i="140"/>
  <c r="Q11" i="140"/>
  <c r="I11" i="140"/>
  <c r="M11" i="140" s="1"/>
  <c r="AU11" i="140" s="1"/>
  <c r="R11" i="140"/>
  <c r="U11" i="140"/>
  <c r="R502" i="140"/>
  <c r="H502" i="140"/>
  <c r="P502" i="140"/>
  <c r="U502" i="140"/>
  <c r="S502" i="140"/>
  <c r="I502" i="140"/>
  <c r="F502" i="140"/>
  <c r="J502" i="140"/>
  <c r="L502" i="140"/>
  <c r="T502" i="140"/>
  <c r="Q502" i="140"/>
  <c r="K502" i="140"/>
  <c r="G502" i="140"/>
  <c r="O502" i="140"/>
  <c r="M502" i="140"/>
  <c r="Q448" i="140"/>
  <c r="U448" i="140"/>
  <c r="R448" i="140"/>
  <c r="K448" i="140"/>
  <c r="O448" i="140"/>
  <c r="H448" i="140"/>
  <c r="M448" i="140"/>
  <c r="L448" i="140"/>
  <c r="J448" i="140"/>
  <c r="T448" i="140"/>
  <c r="G448" i="140"/>
  <c r="P448" i="140"/>
  <c r="F448" i="140"/>
  <c r="S448" i="140"/>
  <c r="I448" i="140"/>
  <c r="S669" i="129"/>
  <c r="G669" i="129"/>
  <c r="O669" i="129"/>
  <c r="K669" i="129"/>
  <c r="Q669" i="129"/>
  <c r="F669" i="129"/>
  <c r="P669" i="129"/>
  <c r="I669" i="129"/>
  <c r="H669" i="129"/>
  <c r="J669" i="129"/>
  <c r="U669" i="129"/>
  <c r="M669" i="129"/>
  <c r="L669" i="129"/>
  <c r="R669" i="129"/>
  <c r="T669" i="129"/>
  <c r="J17" i="129"/>
  <c r="Q17" i="129"/>
  <c r="G17" i="129"/>
  <c r="F18" i="129" s="1"/>
  <c r="S18" i="129" s="1"/>
  <c r="H17" i="129"/>
  <c r="O17" i="129" s="1"/>
  <c r="L17" i="129"/>
  <c r="K17" i="129" s="1"/>
  <c r="I17" i="129"/>
  <c r="M17" i="129" s="1"/>
  <c r="U17" i="129"/>
  <c r="Q200" i="129"/>
  <c r="J200" i="129"/>
  <c r="I200" i="129"/>
  <c r="F200" i="129"/>
  <c r="S200" i="129" s="1"/>
  <c r="G200" i="129"/>
  <c r="H200" i="129"/>
  <c r="L200" i="129"/>
  <c r="K200" i="129" s="1"/>
  <c r="M200" i="129"/>
  <c r="AU200" i="129" s="1"/>
  <c r="O200" i="129"/>
  <c r="R200" i="129"/>
  <c r="U200" i="129"/>
  <c r="G418" i="129"/>
  <c r="H418" i="129"/>
  <c r="K418" i="129"/>
  <c r="U418" i="129"/>
  <c r="M418" i="129"/>
  <c r="S418" i="129"/>
  <c r="Q418" i="129"/>
  <c r="J418" i="129"/>
  <c r="O418" i="129"/>
  <c r="L418" i="129"/>
  <c r="F418" i="129"/>
  <c r="P418" i="129"/>
  <c r="I418" i="129"/>
  <c r="R418" i="129"/>
  <c r="T418" i="129"/>
  <c r="O293" i="129"/>
  <c r="S293" i="129"/>
  <c r="F293" i="129"/>
  <c r="P293" i="129"/>
  <c r="T293" i="129"/>
  <c r="M293" i="129"/>
  <c r="U293" i="129"/>
  <c r="I293" i="129"/>
  <c r="Q293" i="129"/>
  <c r="K293" i="129"/>
  <c r="H293" i="129"/>
  <c r="J293" i="129"/>
  <c r="R293" i="129"/>
  <c r="L293" i="129"/>
  <c r="G293" i="129"/>
  <c r="Q195" i="129"/>
  <c r="I195" i="129"/>
  <c r="J195" i="129"/>
  <c r="F195" i="129"/>
  <c r="S195" i="129" s="1"/>
  <c r="G195" i="129"/>
  <c r="H195" i="129"/>
  <c r="L195" i="129"/>
  <c r="K195" i="129" s="1"/>
  <c r="O195" i="129"/>
  <c r="M195" i="129"/>
  <c r="U195" i="129"/>
  <c r="J412" i="129"/>
  <c r="L412" i="129"/>
  <c r="M412" i="129"/>
  <c r="S412" i="129"/>
  <c r="F412" i="129"/>
  <c r="I412" i="129"/>
  <c r="O412" i="129"/>
  <c r="K412" i="129"/>
  <c r="Q412" i="129"/>
  <c r="H412" i="129"/>
  <c r="G412" i="129"/>
  <c r="R412" i="129"/>
  <c r="T412" i="129"/>
  <c r="P412" i="129"/>
  <c r="U412" i="129"/>
  <c r="P407" i="129"/>
  <c r="R407" i="129"/>
  <c r="S407" i="129"/>
  <c r="T407" i="129"/>
  <c r="F407" i="129"/>
  <c r="U407" i="129"/>
  <c r="Q407" i="129"/>
  <c r="L407" i="129"/>
  <c r="M407" i="129"/>
  <c r="O407" i="129"/>
  <c r="H407" i="129"/>
  <c r="I407" i="129"/>
  <c r="G407" i="129"/>
  <c r="J407" i="129"/>
  <c r="K407" i="129"/>
  <c r="Q667" i="129"/>
  <c r="K667" i="129"/>
  <c r="O667" i="129"/>
  <c r="J667" i="129"/>
  <c r="S667" i="129"/>
  <c r="G667" i="129"/>
  <c r="M667" i="129"/>
  <c r="I667" i="129"/>
  <c r="L667" i="129"/>
  <c r="P667" i="129"/>
  <c r="U667" i="129"/>
  <c r="R667" i="129"/>
  <c r="T667" i="129"/>
  <c r="F667" i="129"/>
  <c r="H667" i="129"/>
  <c r="G519" i="129"/>
  <c r="L519" i="129"/>
  <c r="S519" i="129"/>
  <c r="H519" i="129"/>
  <c r="K519" i="129"/>
  <c r="Q519" i="129"/>
  <c r="M519" i="129"/>
  <c r="O519" i="129"/>
  <c r="F519" i="129"/>
  <c r="I519" i="129"/>
  <c r="P519" i="129"/>
  <c r="R519" i="129"/>
  <c r="T519" i="129"/>
  <c r="J519" i="129"/>
  <c r="U519" i="129"/>
  <c r="J332" i="129"/>
  <c r="S332" i="129"/>
  <c r="O332" i="129"/>
  <c r="I332" i="129"/>
  <c r="K332" i="129"/>
  <c r="H332" i="129"/>
  <c r="F332" i="129"/>
  <c r="G332" i="129"/>
  <c r="M332" i="129"/>
  <c r="R332" i="129"/>
  <c r="L332" i="129"/>
  <c r="T332" i="129"/>
  <c r="P332" i="129"/>
  <c r="Q332" i="129"/>
  <c r="U332" i="129"/>
  <c r="J422" i="129"/>
  <c r="F422" i="129"/>
  <c r="S422" i="129"/>
  <c r="H422" i="129"/>
  <c r="M422" i="129"/>
  <c r="I422" i="129"/>
  <c r="G422" i="129"/>
  <c r="L422" i="129"/>
  <c r="O422" i="129"/>
  <c r="Q422" i="129"/>
  <c r="R422" i="129"/>
  <c r="T422" i="129"/>
  <c r="P422" i="129"/>
  <c r="K422" i="129"/>
  <c r="U422" i="129"/>
  <c r="J87" i="129"/>
  <c r="Q87" i="129"/>
  <c r="F87" i="129"/>
  <c r="S87" i="129" s="1"/>
  <c r="G87" i="129"/>
  <c r="L87" i="129"/>
  <c r="K87" i="129" s="1"/>
  <c r="H87" i="129"/>
  <c r="O87" i="129"/>
  <c r="I87" i="129"/>
  <c r="M87" i="129" s="1"/>
  <c r="AS87" i="129" s="1"/>
  <c r="U87" i="129"/>
  <c r="O592" i="129"/>
  <c r="J592" i="129"/>
  <c r="F592" i="129"/>
  <c r="I592" i="129"/>
  <c r="K592" i="129"/>
  <c r="M592" i="129"/>
  <c r="G592" i="129"/>
  <c r="S592" i="129"/>
  <c r="H592" i="129"/>
  <c r="Q592" i="129"/>
  <c r="T592" i="129"/>
  <c r="P592" i="129"/>
  <c r="R592" i="129"/>
  <c r="U592" i="129"/>
  <c r="L592" i="129"/>
  <c r="M569" i="129"/>
  <c r="K569" i="129"/>
  <c r="H569" i="129"/>
  <c r="T569" i="129"/>
  <c r="I569" i="129"/>
  <c r="Q569" i="129"/>
  <c r="G569" i="129"/>
  <c r="J569" i="129"/>
  <c r="O569" i="129"/>
  <c r="U569" i="129"/>
  <c r="L569" i="129"/>
  <c r="F569" i="129"/>
  <c r="P569" i="129"/>
  <c r="R569" i="129"/>
  <c r="S569" i="129"/>
  <c r="S659" i="129"/>
  <c r="P659" i="129"/>
  <c r="R659" i="129"/>
  <c r="J659" i="129"/>
  <c r="U659" i="129"/>
  <c r="T659" i="129"/>
  <c r="G659" i="129"/>
  <c r="Q659" i="129"/>
  <c r="F659" i="129"/>
  <c r="K659" i="129"/>
  <c r="L659" i="129"/>
  <c r="H659" i="129"/>
  <c r="I659" i="129"/>
  <c r="O659" i="129"/>
  <c r="M659" i="129"/>
  <c r="I461" i="129"/>
  <c r="Q461" i="129"/>
  <c r="O461" i="129"/>
  <c r="P461" i="129"/>
  <c r="U461" i="129"/>
  <c r="F461" i="129"/>
  <c r="J461" i="129"/>
  <c r="M461" i="129"/>
  <c r="H461" i="129"/>
  <c r="T461" i="129"/>
  <c r="L461" i="129"/>
  <c r="K461" i="129"/>
  <c r="G461" i="129"/>
  <c r="R461" i="129"/>
  <c r="S461" i="129"/>
  <c r="J135" i="129"/>
  <c r="Q135" i="129"/>
  <c r="I135" i="129"/>
  <c r="F135" i="129"/>
  <c r="S135" i="129" s="1"/>
  <c r="G135" i="129"/>
  <c r="H135" i="129"/>
  <c r="L135" i="129"/>
  <c r="M135" i="129"/>
  <c r="K135" i="129"/>
  <c r="O135" i="129"/>
  <c r="U135" i="129"/>
  <c r="J21" i="129"/>
  <c r="Q21" i="129"/>
  <c r="F21" i="129"/>
  <c r="S21" i="129" s="1"/>
  <c r="G21" i="129"/>
  <c r="H21" i="129"/>
  <c r="O21" i="129" s="1"/>
  <c r="L21" i="129"/>
  <c r="K21" i="129" s="1"/>
  <c r="I21" i="129"/>
  <c r="M21" i="129" s="1"/>
  <c r="R21" i="129"/>
  <c r="U21" i="129"/>
  <c r="K552" i="129"/>
  <c r="I552" i="129"/>
  <c r="L552" i="129"/>
  <c r="H552" i="129"/>
  <c r="F552" i="129"/>
  <c r="O552" i="129"/>
  <c r="G552" i="129"/>
  <c r="S552" i="129"/>
  <c r="Q552" i="129"/>
  <c r="J552" i="129"/>
  <c r="R552" i="129"/>
  <c r="T552" i="129"/>
  <c r="P552" i="129"/>
  <c r="U552" i="129"/>
  <c r="M552" i="129"/>
  <c r="J30" i="129"/>
  <c r="Q30" i="129"/>
  <c r="F30" i="129"/>
  <c r="S30" i="129" s="1"/>
  <c r="G30" i="129"/>
  <c r="L30" i="129" s="1"/>
  <c r="K30" i="129" s="1"/>
  <c r="H30" i="129"/>
  <c r="O30" i="129"/>
  <c r="I30" i="129"/>
  <c r="M30" i="129" s="1"/>
  <c r="AS30" i="129" s="1"/>
  <c r="U30" i="129"/>
  <c r="I154" i="129"/>
  <c r="Q154" i="129"/>
  <c r="J154" i="129"/>
  <c r="F154" i="129"/>
  <c r="S154" i="129" s="1"/>
  <c r="G154" i="129"/>
  <c r="L154" i="129"/>
  <c r="K154" i="129" s="1"/>
  <c r="H154" i="129"/>
  <c r="M154" i="129"/>
  <c r="O154" i="129"/>
  <c r="U154" i="129"/>
  <c r="J102" i="129"/>
  <c r="Q102" i="129"/>
  <c r="F102" i="129"/>
  <c r="S102" i="129" s="1"/>
  <c r="G102" i="129"/>
  <c r="H102" i="129"/>
  <c r="L102" i="129"/>
  <c r="K102" i="129" s="1"/>
  <c r="O102" i="129"/>
  <c r="I102" i="129"/>
  <c r="M102" i="129" s="1"/>
  <c r="T102" i="129"/>
  <c r="U102" i="129" s="1"/>
  <c r="R102" i="129"/>
  <c r="P375" i="129"/>
  <c r="R375" i="129"/>
  <c r="T375" i="129"/>
  <c r="U375" i="129"/>
  <c r="K375" i="129"/>
  <c r="Q375" i="129"/>
  <c r="M375" i="129"/>
  <c r="G375" i="129"/>
  <c r="F375" i="129"/>
  <c r="S375" i="129"/>
  <c r="I375" i="129"/>
  <c r="L375" i="129"/>
  <c r="H375" i="129"/>
  <c r="O375" i="129"/>
  <c r="J375" i="129"/>
  <c r="J12" i="129"/>
  <c r="F12" i="129"/>
  <c r="S12" i="129" s="1"/>
  <c r="G12" i="129"/>
  <c r="L12" i="129" s="1"/>
  <c r="K12" i="129" s="1"/>
  <c r="H12" i="129"/>
  <c r="O12" i="129" s="1"/>
  <c r="Q12" i="129"/>
  <c r="I12" i="129"/>
  <c r="M12" i="129" s="1"/>
  <c r="R12" i="129"/>
  <c r="J491" i="129"/>
  <c r="O491" i="129"/>
  <c r="F491" i="129"/>
  <c r="K491" i="129"/>
  <c r="H491" i="129"/>
  <c r="Q491" i="129"/>
  <c r="G491" i="129"/>
  <c r="P491" i="129"/>
  <c r="R491" i="129"/>
  <c r="T491" i="129"/>
  <c r="U491" i="129"/>
  <c r="L491" i="129"/>
  <c r="M491" i="129"/>
  <c r="S491" i="129"/>
  <c r="I491" i="129"/>
  <c r="J69" i="129"/>
  <c r="Q69" i="129"/>
  <c r="F69" i="129"/>
  <c r="S69" i="129" s="1"/>
  <c r="G69" i="129"/>
  <c r="L69" i="129" s="1"/>
  <c r="K69" i="129" s="1"/>
  <c r="H69" i="129"/>
  <c r="O69" i="129" s="1"/>
  <c r="I69" i="129"/>
  <c r="M69" i="129" s="1"/>
  <c r="AS69" i="129" s="1"/>
  <c r="U69" i="129"/>
  <c r="O505" i="129"/>
  <c r="F505" i="129"/>
  <c r="J505" i="129"/>
  <c r="L505" i="129"/>
  <c r="K505" i="129"/>
  <c r="M505" i="129"/>
  <c r="I505" i="129"/>
  <c r="S505" i="129"/>
  <c r="H505" i="129"/>
  <c r="R505" i="129"/>
  <c r="Q505" i="129"/>
  <c r="T505" i="129"/>
  <c r="U505" i="129"/>
  <c r="G505" i="129"/>
  <c r="P505" i="129"/>
  <c r="J228" i="129"/>
  <c r="I228" i="129"/>
  <c r="Q228" i="129"/>
  <c r="F228" i="129"/>
  <c r="S228" i="129" s="1"/>
  <c r="G228" i="129"/>
  <c r="H228" i="129"/>
  <c r="L228" i="129"/>
  <c r="K228" i="129" s="1"/>
  <c r="M228" i="129"/>
  <c r="O228" i="129"/>
  <c r="U228" i="129"/>
  <c r="I167" i="129"/>
  <c r="J167" i="129"/>
  <c r="Q167" i="129"/>
  <c r="F167" i="129"/>
  <c r="S167" i="129" s="1"/>
  <c r="G167" i="129"/>
  <c r="L167" i="129"/>
  <c r="K167" i="129" s="1"/>
  <c r="H167" i="129"/>
  <c r="M167" i="129"/>
  <c r="AU167" i="129" s="1"/>
  <c r="O167" i="129"/>
  <c r="R167" i="129"/>
  <c r="U167" i="129"/>
  <c r="O587" i="129"/>
  <c r="I587" i="129"/>
  <c r="F587" i="129"/>
  <c r="Q587" i="129"/>
  <c r="L587" i="129"/>
  <c r="S587" i="129"/>
  <c r="H587" i="129"/>
  <c r="J587" i="129"/>
  <c r="M587" i="129"/>
  <c r="K587" i="129"/>
  <c r="G587" i="129"/>
  <c r="R587" i="129"/>
  <c r="T587" i="129"/>
  <c r="P587" i="129"/>
  <c r="U587" i="129"/>
  <c r="U538" i="129"/>
  <c r="P538" i="129"/>
  <c r="R538" i="129"/>
  <c r="I538" i="129"/>
  <c r="T538" i="129"/>
  <c r="Q538" i="129"/>
  <c r="H538" i="129"/>
  <c r="F538" i="129"/>
  <c r="O538" i="129"/>
  <c r="M538" i="129"/>
  <c r="K538" i="129"/>
  <c r="L538" i="129"/>
  <c r="S538" i="129"/>
  <c r="J538" i="129"/>
  <c r="G538" i="129"/>
  <c r="J50" i="129"/>
  <c r="Q50" i="129"/>
  <c r="G50" i="129"/>
  <c r="F51" i="129" s="1"/>
  <c r="S51" i="129" s="1"/>
  <c r="H50" i="129"/>
  <c r="O50" i="129" s="1"/>
  <c r="L50" i="129"/>
  <c r="K50" i="129" s="1"/>
  <c r="I50" i="129"/>
  <c r="M50" i="129" s="1"/>
  <c r="AU50" i="129" s="1"/>
  <c r="R50" i="129"/>
  <c r="U50" i="129"/>
  <c r="J91" i="129"/>
  <c r="Q91" i="129"/>
  <c r="F91" i="129"/>
  <c r="S91" i="129" s="1"/>
  <c r="G91" i="129"/>
  <c r="L91" i="129"/>
  <c r="K91" i="129" s="1"/>
  <c r="H91" i="129"/>
  <c r="O91" i="129"/>
  <c r="I91" i="129"/>
  <c r="M91" i="129" s="1"/>
  <c r="T91" i="129"/>
  <c r="R91" i="129" s="1"/>
  <c r="U91" i="129"/>
  <c r="J112" i="129"/>
  <c r="Q112" i="129"/>
  <c r="F112" i="129"/>
  <c r="S112" i="129" s="1"/>
  <c r="G112" i="129"/>
  <c r="L112" i="129"/>
  <c r="H112" i="129"/>
  <c r="K112" i="129"/>
  <c r="O112" i="129"/>
  <c r="I112" i="129"/>
  <c r="M112" i="129" s="1"/>
  <c r="T112" i="129"/>
  <c r="R112" i="129"/>
  <c r="U112" i="129"/>
  <c r="G635" i="129"/>
  <c r="H635" i="129"/>
  <c r="S635" i="129"/>
  <c r="K635" i="129"/>
  <c r="I635" i="129"/>
  <c r="O635" i="129"/>
  <c r="R635" i="129"/>
  <c r="U635" i="129"/>
  <c r="Q635" i="129"/>
  <c r="J635" i="129"/>
  <c r="T635" i="129"/>
  <c r="F635" i="129"/>
  <c r="L635" i="129"/>
  <c r="M635" i="129"/>
  <c r="P635" i="129"/>
  <c r="S404" i="129"/>
  <c r="O404" i="129"/>
  <c r="G404" i="129"/>
  <c r="F404" i="129"/>
  <c r="L404" i="129"/>
  <c r="J404" i="129"/>
  <c r="H404" i="129"/>
  <c r="M404" i="129"/>
  <c r="P404" i="129"/>
  <c r="T404" i="129"/>
  <c r="U404" i="129"/>
  <c r="K404" i="129"/>
  <c r="Q404" i="129"/>
  <c r="I404" i="129"/>
  <c r="R404" i="129"/>
  <c r="L478" i="129"/>
  <c r="P478" i="129"/>
  <c r="O478" i="129"/>
  <c r="K478" i="129"/>
  <c r="T478" i="129"/>
  <c r="M478" i="129"/>
  <c r="H478" i="129"/>
  <c r="U478" i="129"/>
  <c r="F478" i="129"/>
  <c r="I478" i="129"/>
  <c r="S478" i="129"/>
  <c r="G478" i="129"/>
  <c r="Q478" i="129"/>
  <c r="J478" i="129"/>
  <c r="R478" i="129"/>
  <c r="J333" i="129"/>
  <c r="K333" i="129"/>
  <c r="H333" i="129"/>
  <c r="F333" i="129"/>
  <c r="O333" i="129"/>
  <c r="M333" i="129"/>
  <c r="I333" i="129"/>
  <c r="T333" i="129"/>
  <c r="L333" i="129"/>
  <c r="R333" i="129"/>
  <c r="G333" i="129"/>
  <c r="Q333" i="129"/>
  <c r="S333" i="129"/>
  <c r="P333" i="129"/>
  <c r="U333" i="129"/>
  <c r="J7" i="129"/>
  <c r="F7" i="129"/>
  <c r="S7" i="129" s="1"/>
  <c r="G7" i="129"/>
  <c r="L7" i="129" s="1"/>
  <c r="K7" i="129" s="1"/>
  <c r="H7" i="129"/>
  <c r="O7" i="129" s="1"/>
  <c r="Q7" i="129"/>
  <c r="I7" i="129"/>
  <c r="M7" i="129" s="1"/>
  <c r="R7" i="129"/>
  <c r="J35" i="129"/>
  <c r="Q35" i="129"/>
  <c r="F35" i="129"/>
  <c r="S35" i="129" s="1"/>
  <c r="G35" i="129"/>
  <c r="L35" i="129" s="1"/>
  <c r="K35" i="129" s="1"/>
  <c r="H35" i="129"/>
  <c r="O35" i="129" s="1"/>
  <c r="I35" i="129"/>
  <c r="M35" i="129" s="1"/>
  <c r="U35" i="129"/>
  <c r="U415" i="129"/>
  <c r="R415" i="129"/>
  <c r="M415" i="129"/>
  <c r="H415" i="129"/>
  <c r="L415" i="129"/>
  <c r="P415" i="129"/>
  <c r="G415" i="129"/>
  <c r="O415" i="129"/>
  <c r="F415" i="129"/>
  <c r="T415" i="129"/>
  <c r="Q415" i="129"/>
  <c r="S415" i="129"/>
  <c r="K415" i="129"/>
  <c r="I415" i="129"/>
  <c r="J415" i="129"/>
  <c r="T328" i="129"/>
  <c r="U328" i="129"/>
  <c r="F328" i="129"/>
  <c r="R328" i="129"/>
  <c r="S328" i="129"/>
  <c r="I328" i="129"/>
  <c r="O328" i="129"/>
  <c r="P328" i="129"/>
  <c r="L328" i="129"/>
  <c r="J328" i="129"/>
  <c r="K328" i="129"/>
  <c r="Q328" i="129"/>
  <c r="M328" i="129"/>
  <c r="H328" i="129"/>
  <c r="G328" i="129"/>
  <c r="I153" i="129"/>
  <c r="Q153" i="129"/>
  <c r="J153" i="129"/>
  <c r="F153" i="129"/>
  <c r="S153" i="129" s="1"/>
  <c r="G153" i="129"/>
  <c r="L153" i="129"/>
  <c r="K153" i="129" s="1"/>
  <c r="H153" i="129"/>
  <c r="M153" i="129"/>
  <c r="O153" i="129"/>
  <c r="U153" i="129"/>
  <c r="K272" i="129"/>
  <c r="R272" i="129"/>
  <c r="T272" i="129"/>
  <c r="P272" i="129"/>
  <c r="U272" i="129"/>
  <c r="L272" i="129"/>
  <c r="J272" i="129"/>
  <c r="G272" i="129"/>
  <c r="M272" i="129"/>
  <c r="O272" i="129"/>
  <c r="F272" i="129"/>
  <c r="I272" i="129"/>
  <c r="H272" i="129"/>
  <c r="Q272" i="129"/>
  <c r="S272" i="129"/>
  <c r="J97" i="129"/>
  <c r="Q97" i="129"/>
  <c r="F97" i="129"/>
  <c r="S97" i="129" s="1"/>
  <c r="G97" i="129"/>
  <c r="H97" i="129"/>
  <c r="L97" i="129"/>
  <c r="K97" i="129" s="1"/>
  <c r="O97" i="129"/>
  <c r="I97" i="129"/>
  <c r="M97" i="129" s="1"/>
  <c r="T97" i="129"/>
  <c r="R97" i="129" s="1"/>
  <c r="U97" i="129"/>
  <c r="Q162" i="129"/>
  <c r="I162" i="129"/>
  <c r="J162" i="129"/>
  <c r="F162" i="129"/>
  <c r="S162" i="129" s="1"/>
  <c r="G162" i="129"/>
  <c r="L162" i="129"/>
  <c r="K162" i="129" s="1"/>
  <c r="H162" i="129"/>
  <c r="M162" i="129"/>
  <c r="O162" i="129"/>
  <c r="U162" i="129"/>
  <c r="H433" i="129"/>
  <c r="Q433" i="129"/>
  <c r="K433" i="129"/>
  <c r="O433" i="129"/>
  <c r="R433" i="129"/>
  <c r="F433" i="129"/>
  <c r="T433" i="129"/>
  <c r="G433" i="129"/>
  <c r="U433" i="129"/>
  <c r="S433" i="129"/>
  <c r="M433" i="129"/>
  <c r="J433" i="129"/>
  <c r="L433" i="129"/>
  <c r="I433" i="129"/>
  <c r="P433" i="129"/>
  <c r="J106" i="129"/>
  <c r="Q106" i="129"/>
  <c r="F106" i="129"/>
  <c r="S106" i="129" s="1"/>
  <c r="G106" i="129"/>
  <c r="H106" i="129"/>
  <c r="L106" i="129"/>
  <c r="K106" i="129" s="1"/>
  <c r="O106" i="129"/>
  <c r="I106" i="129"/>
  <c r="M106" i="129" s="1"/>
  <c r="T106" i="129"/>
  <c r="R106" i="129" s="1"/>
  <c r="U106" i="129"/>
  <c r="J171" i="129"/>
  <c r="I171" i="129"/>
  <c r="Q171" i="129"/>
  <c r="F171" i="129"/>
  <c r="S171" i="129" s="1"/>
  <c r="H171" i="129"/>
  <c r="G171" i="129"/>
  <c r="L171" i="129"/>
  <c r="K171" i="129" s="1"/>
  <c r="O171" i="129"/>
  <c r="M171" i="129"/>
  <c r="U171" i="129"/>
  <c r="S529" i="129"/>
  <c r="F529" i="129"/>
  <c r="J529" i="129"/>
  <c r="I529" i="129"/>
  <c r="H529" i="129"/>
  <c r="K529" i="129"/>
  <c r="Q529" i="129"/>
  <c r="G529" i="129"/>
  <c r="L529" i="129"/>
  <c r="P529" i="129"/>
  <c r="R529" i="129"/>
  <c r="T529" i="129"/>
  <c r="U529" i="129"/>
  <c r="O529" i="129"/>
  <c r="M529" i="129"/>
  <c r="Q334" i="129"/>
  <c r="G334" i="129"/>
  <c r="H334" i="129"/>
  <c r="I334" i="129"/>
  <c r="M334" i="129"/>
  <c r="L334" i="129"/>
  <c r="K334" i="129"/>
  <c r="P334" i="129"/>
  <c r="O334" i="129"/>
  <c r="U334" i="129"/>
  <c r="F334" i="129"/>
  <c r="S334" i="129"/>
  <c r="R334" i="129"/>
  <c r="J334" i="129"/>
  <c r="T334" i="129"/>
  <c r="J75" i="129"/>
  <c r="Q75" i="129"/>
  <c r="F75" i="129"/>
  <c r="S75" i="129" s="1"/>
  <c r="G75" i="129"/>
  <c r="L75" i="129"/>
  <c r="K75" i="129" s="1"/>
  <c r="H75" i="129"/>
  <c r="O75" i="129"/>
  <c r="I75" i="129"/>
  <c r="M75" i="129" s="1"/>
  <c r="AS75" i="129" s="1"/>
  <c r="R75" i="129"/>
  <c r="L501" i="129"/>
  <c r="P501" i="129"/>
  <c r="T501" i="129"/>
  <c r="U501" i="129"/>
  <c r="S501" i="129"/>
  <c r="O501" i="129"/>
  <c r="R501" i="129"/>
  <c r="Q501" i="129"/>
  <c r="M501" i="129"/>
  <c r="I501" i="129"/>
  <c r="G501" i="129"/>
  <c r="K501" i="129"/>
  <c r="H501" i="129"/>
  <c r="F501" i="129"/>
  <c r="J501" i="129"/>
  <c r="J13" i="129"/>
  <c r="F13" i="129"/>
  <c r="S13" i="129" s="1"/>
  <c r="G13" i="129"/>
  <c r="H13" i="129"/>
  <c r="O13" i="129" s="1"/>
  <c r="L13" i="129"/>
  <c r="K13" i="129" s="1"/>
  <c r="Q13" i="129"/>
  <c r="I13" i="129"/>
  <c r="M13" i="129" s="1"/>
  <c r="AU13" i="129" s="1"/>
  <c r="U13" i="129"/>
  <c r="P381" i="129"/>
  <c r="T381" i="129"/>
  <c r="U381" i="129"/>
  <c r="R381" i="129"/>
  <c r="L381" i="129"/>
  <c r="J381" i="129"/>
  <c r="F381" i="129"/>
  <c r="I381" i="129"/>
  <c r="S381" i="129"/>
  <c r="Q381" i="129"/>
  <c r="M381" i="129"/>
  <c r="H381" i="129"/>
  <c r="K381" i="129"/>
  <c r="O381" i="129"/>
  <c r="G381" i="129"/>
  <c r="J68" i="129"/>
  <c r="Q68" i="129"/>
  <c r="F68" i="129"/>
  <c r="S68" i="129" s="1"/>
  <c r="G68" i="129"/>
  <c r="L68" i="129"/>
  <c r="K68" i="129" s="1"/>
  <c r="H68" i="129"/>
  <c r="O68" i="129"/>
  <c r="I68" i="129"/>
  <c r="M68" i="129" s="1"/>
  <c r="U68" i="129"/>
  <c r="T493" i="129"/>
  <c r="U493" i="129"/>
  <c r="R493" i="129"/>
  <c r="Q493" i="129"/>
  <c r="K493" i="129"/>
  <c r="I493" i="129"/>
  <c r="G493" i="129"/>
  <c r="F493" i="129"/>
  <c r="H493" i="129"/>
  <c r="J493" i="129"/>
  <c r="M493" i="129"/>
  <c r="O493" i="129"/>
  <c r="S493" i="129"/>
  <c r="P493" i="129"/>
  <c r="L493" i="129"/>
  <c r="F665" i="139"/>
  <c r="T665" i="139"/>
  <c r="P665" i="139"/>
  <c r="U665" i="139"/>
  <c r="L665" i="139"/>
  <c r="Q665" i="139"/>
  <c r="G665" i="139"/>
  <c r="H665" i="139"/>
  <c r="M665" i="139"/>
  <c r="J665" i="139"/>
  <c r="I665" i="139"/>
  <c r="O665" i="139"/>
  <c r="S665" i="139"/>
  <c r="K665" i="139"/>
  <c r="R665" i="139"/>
  <c r="J350" i="139"/>
  <c r="T350" i="139"/>
  <c r="S350" i="139"/>
  <c r="F350" i="139"/>
  <c r="P350" i="139"/>
  <c r="L350" i="139"/>
  <c r="O350" i="139"/>
  <c r="R350" i="139"/>
  <c r="G350" i="139"/>
  <c r="K350" i="139"/>
  <c r="M350" i="139"/>
  <c r="U350" i="139"/>
  <c r="I350" i="139"/>
  <c r="H350" i="139"/>
  <c r="Q350" i="139"/>
  <c r="S407" i="139"/>
  <c r="R407" i="139"/>
  <c r="L407" i="139"/>
  <c r="J407" i="139"/>
  <c r="M407" i="139"/>
  <c r="H407" i="139"/>
  <c r="T407" i="139"/>
  <c r="F407" i="139"/>
  <c r="I407" i="139"/>
  <c r="K407" i="139"/>
  <c r="P407" i="139"/>
  <c r="Q407" i="139"/>
  <c r="O407" i="139"/>
  <c r="U407" i="139"/>
  <c r="G407" i="139"/>
  <c r="G447" i="139"/>
  <c r="Q447" i="139"/>
  <c r="I447" i="139"/>
  <c r="K447" i="139"/>
  <c r="R447" i="139"/>
  <c r="M447" i="139"/>
  <c r="O447" i="139"/>
  <c r="F447" i="139"/>
  <c r="T447" i="139"/>
  <c r="U447" i="139"/>
  <c r="S447" i="139"/>
  <c r="L447" i="139"/>
  <c r="J447" i="139"/>
  <c r="P447" i="139"/>
  <c r="H447" i="139"/>
  <c r="S648" i="139"/>
  <c r="J648" i="139"/>
  <c r="H648" i="139"/>
  <c r="T648" i="139"/>
  <c r="G648" i="139"/>
  <c r="P648" i="139"/>
  <c r="F648" i="139"/>
  <c r="L648" i="139"/>
  <c r="O648" i="139"/>
  <c r="K648" i="139"/>
  <c r="Q648" i="139"/>
  <c r="R648" i="139"/>
  <c r="U648" i="139"/>
  <c r="I648" i="139"/>
  <c r="M648" i="139"/>
  <c r="O306" i="139"/>
  <c r="U306" i="139"/>
  <c r="M306" i="139"/>
  <c r="P306" i="139"/>
  <c r="H306" i="139"/>
  <c r="G306" i="139"/>
  <c r="L306" i="139"/>
  <c r="T306" i="139"/>
  <c r="R306" i="139"/>
  <c r="K306" i="139"/>
  <c r="F306" i="139"/>
  <c r="S306" i="139"/>
  <c r="I306" i="139"/>
  <c r="Q306" i="139"/>
  <c r="J306" i="139"/>
  <c r="I135" i="139"/>
  <c r="J135" i="139"/>
  <c r="Q135" i="139"/>
  <c r="F135" i="139"/>
  <c r="S135" i="139" s="1"/>
  <c r="G135" i="139"/>
  <c r="H135" i="139"/>
  <c r="L135" i="139"/>
  <c r="K135" i="139" s="1"/>
  <c r="O135" i="139"/>
  <c r="M135" i="139"/>
  <c r="U135" i="139"/>
  <c r="U680" i="139"/>
  <c r="G680" i="139"/>
  <c r="L680" i="139"/>
  <c r="F680" i="139"/>
  <c r="T680" i="139"/>
  <c r="H680" i="139"/>
  <c r="K680" i="139"/>
  <c r="S680" i="139"/>
  <c r="R680" i="139"/>
  <c r="J680" i="139"/>
  <c r="M680" i="139"/>
  <c r="I680" i="139"/>
  <c r="P680" i="139"/>
  <c r="Q680" i="139"/>
  <c r="O680" i="139"/>
  <c r="J117" i="139"/>
  <c r="Q117" i="139"/>
  <c r="F117" i="139"/>
  <c r="S117" i="139" s="1"/>
  <c r="G117" i="139"/>
  <c r="H117" i="139"/>
  <c r="L117" i="139"/>
  <c r="K117" i="139" s="1"/>
  <c r="O117" i="139"/>
  <c r="I117" i="139"/>
  <c r="M117" i="139" s="1"/>
  <c r="T117" i="139"/>
  <c r="U117" i="139"/>
  <c r="R117" i="139"/>
  <c r="R672" i="139"/>
  <c r="P672" i="139"/>
  <c r="U672" i="139"/>
  <c r="J672" i="139"/>
  <c r="G672" i="139"/>
  <c r="I672" i="139"/>
  <c r="F672" i="139"/>
  <c r="M672" i="139"/>
  <c r="K672" i="139"/>
  <c r="O672" i="139"/>
  <c r="H672" i="139"/>
  <c r="S672" i="139"/>
  <c r="Q672" i="139"/>
  <c r="T672" i="139"/>
  <c r="L672" i="139"/>
  <c r="I198" i="139"/>
  <c r="Q198" i="139"/>
  <c r="J198" i="139"/>
  <c r="F198" i="139"/>
  <c r="S198" i="139" s="1"/>
  <c r="G198" i="139"/>
  <c r="L198" i="139"/>
  <c r="K198" i="139" s="1"/>
  <c r="H198" i="139"/>
  <c r="M198" i="139"/>
  <c r="O198" i="139"/>
  <c r="U198" i="139"/>
  <c r="Q438" i="139"/>
  <c r="T438" i="139"/>
  <c r="K438" i="139"/>
  <c r="I438" i="139"/>
  <c r="R438" i="139"/>
  <c r="O438" i="139"/>
  <c r="G438" i="139"/>
  <c r="L438" i="139"/>
  <c r="J438" i="139"/>
  <c r="H438" i="139"/>
  <c r="P438" i="139"/>
  <c r="F438" i="139"/>
  <c r="M438" i="139"/>
  <c r="U438" i="139"/>
  <c r="S438" i="139"/>
  <c r="H545" i="139"/>
  <c r="P545" i="139"/>
  <c r="L545" i="139"/>
  <c r="U545" i="139"/>
  <c r="K545" i="139"/>
  <c r="T545" i="139"/>
  <c r="O545" i="139"/>
  <c r="G545" i="139"/>
  <c r="M545" i="139"/>
  <c r="I545" i="139"/>
  <c r="S545" i="139"/>
  <c r="F545" i="139"/>
  <c r="R545" i="139"/>
  <c r="Q545" i="139"/>
  <c r="J545" i="139"/>
  <c r="J57" i="139"/>
  <c r="Q57" i="139"/>
  <c r="G57" i="139"/>
  <c r="F58" i="139" s="1"/>
  <c r="F57" i="139"/>
  <c r="S57" i="139" s="1"/>
  <c r="I57" i="139"/>
  <c r="I641" i="139"/>
  <c r="O641" i="139"/>
  <c r="P641" i="139"/>
  <c r="L641" i="139"/>
  <c r="R641" i="139"/>
  <c r="F641" i="139"/>
  <c r="K641" i="139"/>
  <c r="Q641" i="139"/>
  <c r="G641" i="139"/>
  <c r="U641" i="139"/>
  <c r="H641" i="139"/>
  <c r="T641" i="139"/>
  <c r="J641" i="139"/>
  <c r="M641" i="139"/>
  <c r="S641" i="139"/>
  <c r="P326" i="139"/>
  <c r="F326" i="139"/>
  <c r="R326" i="139"/>
  <c r="L326" i="139"/>
  <c r="H326" i="139"/>
  <c r="K326" i="139"/>
  <c r="G326" i="139"/>
  <c r="J326" i="139"/>
  <c r="Q326" i="139"/>
  <c r="I326" i="139"/>
  <c r="S326" i="139"/>
  <c r="T326" i="139"/>
  <c r="U326" i="139"/>
  <c r="M326" i="139"/>
  <c r="O326" i="139"/>
  <c r="J210" i="139"/>
  <c r="Q210" i="139"/>
  <c r="I210" i="139"/>
  <c r="F210" i="139"/>
  <c r="S210" i="139" s="1"/>
  <c r="G210" i="139"/>
  <c r="L210" i="139"/>
  <c r="K210" i="139" s="1"/>
  <c r="H210" i="139"/>
  <c r="O210" i="139"/>
  <c r="M210" i="139"/>
  <c r="U210" i="139"/>
  <c r="Q314" i="139"/>
  <c r="H314" i="139"/>
  <c r="F314" i="139"/>
  <c r="K314" i="139"/>
  <c r="G314" i="139"/>
  <c r="U314" i="139"/>
  <c r="M314" i="139"/>
  <c r="R314" i="139"/>
  <c r="J314" i="139"/>
  <c r="O314" i="139"/>
  <c r="P314" i="139"/>
  <c r="L314" i="139"/>
  <c r="T314" i="139"/>
  <c r="S314" i="139"/>
  <c r="I314" i="139"/>
  <c r="M569" i="139"/>
  <c r="K569" i="139"/>
  <c r="O569" i="139"/>
  <c r="L569" i="139"/>
  <c r="G569" i="139"/>
  <c r="U569" i="139"/>
  <c r="Q569" i="139"/>
  <c r="H569" i="139"/>
  <c r="J569" i="139"/>
  <c r="R569" i="139"/>
  <c r="F569" i="139"/>
  <c r="T569" i="139"/>
  <c r="S569" i="139"/>
  <c r="I569" i="139"/>
  <c r="P569" i="139"/>
  <c r="R652" i="139"/>
  <c r="U652" i="139"/>
  <c r="L652" i="139"/>
  <c r="J652" i="139"/>
  <c r="H652" i="139"/>
  <c r="I652" i="139"/>
  <c r="T652" i="139"/>
  <c r="M652" i="139"/>
  <c r="O652" i="139"/>
  <c r="S652" i="139"/>
  <c r="P652" i="139"/>
  <c r="G652" i="139"/>
  <c r="F652" i="139"/>
  <c r="Q652" i="139"/>
  <c r="K652" i="139"/>
  <c r="O277" i="139"/>
  <c r="I277" i="139"/>
  <c r="H277" i="139"/>
  <c r="P277" i="139"/>
  <c r="K277" i="139"/>
  <c r="T277" i="139"/>
  <c r="L277" i="139"/>
  <c r="G277" i="139"/>
  <c r="F277" i="139"/>
  <c r="J277" i="139"/>
  <c r="M277" i="139"/>
  <c r="U277" i="139"/>
  <c r="Q277" i="139"/>
  <c r="R277" i="139"/>
  <c r="S277" i="139"/>
  <c r="S604" i="139"/>
  <c r="R604" i="139"/>
  <c r="U604" i="139"/>
  <c r="I604" i="139"/>
  <c r="L604" i="139"/>
  <c r="M604" i="139"/>
  <c r="O604" i="139"/>
  <c r="F604" i="139"/>
  <c r="H604" i="139"/>
  <c r="P604" i="139"/>
  <c r="T604" i="139"/>
  <c r="Q604" i="139"/>
  <c r="G604" i="139"/>
  <c r="K604" i="139"/>
  <c r="J604" i="139"/>
  <c r="J108" i="139"/>
  <c r="Q108" i="139"/>
  <c r="G108" i="139"/>
  <c r="F109" i="139" s="1"/>
  <c r="S109" i="139" s="1"/>
  <c r="I108" i="139"/>
  <c r="U387" i="139"/>
  <c r="T387" i="139"/>
  <c r="R387" i="139"/>
  <c r="G387" i="139"/>
  <c r="L387" i="139"/>
  <c r="I387" i="139"/>
  <c r="J387" i="139"/>
  <c r="S387" i="139"/>
  <c r="K387" i="139"/>
  <c r="M387" i="139"/>
  <c r="O387" i="139"/>
  <c r="P387" i="139"/>
  <c r="Q387" i="139"/>
  <c r="H387" i="139"/>
  <c r="F387" i="139"/>
  <c r="J32" i="139"/>
  <c r="Q32" i="139"/>
  <c r="G32" i="139"/>
  <c r="I32" i="139"/>
  <c r="I158" i="139"/>
  <c r="J158" i="139"/>
  <c r="Q158" i="139"/>
  <c r="F158" i="139"/>
  <c r="S158" i="139" s="1"/>
  <c r="G158" i="139"/>
  <c r="L158" i="139"/>
  <c r="K158" i="139" s="1"/>
  <c r="H158" i="139"/>
  <c r="M158" i="139"/>
  <c r="AU158" i="139" s="1"/>
  <c r="O158" i="139"/>
  <c r="R158" i="139"/>
  <c r="U158" i="139"/>
  <c r="P591" i="139"/>
  <c r="G591" i="139"/>
  <c r="J591" i="139"/>
  <c r="T591" i="139"/>
  <c r="H591" i="139"/>
  <c r="F591" i="139"/>
  <c r="I591" i="139"/>
  <c r="L591" i="139"/>
  <c r="Q591" i="139"/>
  <c r="K591" i="139"/>
  <c r="R591" i="139"/>
  <c r="M591" i="139"/>
  <c r="O591" i="139"/>
  <c r="U591" i="139"/>
  <c r="S591" i="139"/>
  <c r="O343" i="139"/>
  <c r="G343" i="139"/>
  <c r="S343" i="139"/>
  <c r="R343" i="139"/>
  <c r="M343" i="139"/>
  <c r="I343" i="139"/>
  <c r="F343" i="139"/>
  <c r="P343" i="139"/>
  <c r="J343" i="139"/>
  <c r="H343" i="139"/>
  <c r="T343" i="139"/>
  <c r="K343" i="139"/>
  <c r="U343" i="139"/>
  <c r="Q343" i="139"/>
  <c r="L343" i="139"/>
  <c r="U412" i="139"/>
  <c r="M412" i="139"/>
  <c r="H412" i="139"/>
  <c r="L412" i="139"/>
  <c r="S412" i="139"/>
  <c r="F412" i="139"/>
  <c r="K412" i="139"/>
  <c r="O412" i="139"/>
  <c r="J412" i="139"/>
  <c r="G412" i="139"/>
  <c r="Q412" i="139"/>
  <c r="P412" i="139"/>
  <c r="T412" i="139"/>
  <c r="R412" i="139"/>
  <c r="I412" i="139"/>
  <c r="J48" i="139"/>
  <c r="Q48" i="139"/>
  <c r="F48" i="139"/>
  <c r="S48" i="139" s="1"/>
  <c r="G48" i="139"/>
  <c r="I48" i="139"/>
  <c r="J168" i="139"/>
  <c r="Q168" i="139"/>
  <c r="I168" i="139"/>
  <c r="F168" i="139"/>
  <c r="S168" i="139" s="1"/>
  <c r="G168" i="139"/>
  <c r="L168" i="139"/>
  <c r="K168" i="139" s="1"/>
  <c r="H168" i="139"/>
  <c r="O168" i="139"/>
  <c r="M168" i="139"/>
  <c r="U168" i="139"/>
  <c r="M339" i="139"/>
  <c r="Q339" i="139"/>
  <c r="O339" i="139"/>
  <c r="S339" i="139"/>
  <c r="P339" i="139"/>
  <c r="F339" i="139"/>
  <c r="I339" i="139"/>
  <c r="H339" i="139"/>
  <c r="R339" i="139"/>
  <c r="T339" i="139"/>
  <c r="L339" i="139"/>
  <c r="G339" i="139"/>
  <c r="J339" i="139"/>
  <c r="K339" i="139"/>
  <c r="U339" i="139"/>
  <c r="J22" i="139"/>
  <c r="Q22" i="139"/>
  <c r="G22" i="139"/>
  <c r="I22" i="139"/>
  <c r="G663" i="139"/>
  <c r="L663" i="139"/>
  <c r="U663" i="139"/>
  <c r="S663" i="139"/>
  <c r="K663" i="139"/>
  <c r="F663" i="139"/>
  <c r="J663" i="139"/>
  <c r="M663" i="139"/>
  <c r="T663" i="139"/>
  <c r="O663" i="139"/>
  <c r="Q663" i="139"/>
  <c r="I663" i="139"/>
  <c r="H663" i="139"/>
  <c r="P663" i="139"/>
  <c r="R663" i="139"/>
  <c r="I212" i="139"/>
  <c r="J212" i="139"/>
  <c r="Q212" i="139"/>
  <c r="F212" i="139"/>
  <c r="S212" i="139" s="1"/>
  <c r="G212" i="139"/>
  <c r="L212" i="139"/>
  <c r="K212" i="139" s="1"/>
  <c r="H212" i="139"/>
  <c r="O212" i="139"/>
  <c r="M212" i="139"/>
  <c r="AU212" i="139" s="1"/>
  <c r="R212" i="139"/>
  <c r="U212" i="139"/>
  <c r="Q187" i="139"/>
  <c r="J187" i="139"/>
  <c r="I187" i="139"/>
  <c r="F187" i="139"/>
  <c r="S187" i="139" s="1"/>
  <c r="G187" i="139"/>
  <c r="L187" i="139"/>
  <c r="K187" i="139" s="1"/>
  <c r="H187" i="139"/>
  <c r="O187" i="139"/>
  <c r="M187" i="139"/>
  <c r="U187" i="139"/>
  <c r="S547" i="139"/>
  <c r="R547" i="139"/>
  <c r="K547" i="139"/>
  <c r="U547" i="139"/>
  <c r="H547" i="139"/>
  <c r="M547" i="139"/>
  <c r="P547" i="139"/>
  <c r="O547" i="139"/>
  <c r="L547" i="139"/>
  <c r="F547" i="139"/>
  <c r="T547" i="139"/>
  <c r="I547" i="139"/>
  <c r="J547" i="139"/>
  <c r="G547" i="139"/>
  <c r="Q547" i="139"/>
  <c r="J221" i="139"/>
  <c r="Q221" i="139"/>
  <c r="I221" i="139"/>
  <c r="F221" i="139"/>
  <c r="S221" i="139" s="1"/>
  <c r="G221" i="139"/>
  <c r="H221" i="139"/>
  <c r="L221" i="139"/>
  <c r="K221" i="139" s="1"/>
  <c r="M221" i="139"/>
  <c r="AU221" i="139" s="1"/>
  <c r="O221" i="139"/>
  <c r="R221" i="139"/>
  <c r="U221" i="139"/>
  <c r="G563" i="139"/>
  <c r="Q563" i="139"/>
  <c r="H563" i="139"/>
  <c r="L563" i="139"/>
  <c r="U563" i="139"/>
  <c r="M563" i="139"/>
  <c r="F563" i="139"/>
  <c r="K563" i="139"/>
  <c r="T563" i="139"/>
  <c r="R563" i="139"/>
  <c r="P563" i="139"/>
  <c r="I563" i="139"/>
  <c r="S563" i="139"/>
  <c r="J563" i="139"/>
  <c r="O563" i="139"/>
  <c r="S558" i="139"/>
  <c r="H558" i="139"/>
  <c r="R558" i="139"/>
  <c r="M558" i="139"/>
  <c r="P558" i="139"/>
  <c r="O558" i="139"/>
  <c r="L558" i="139"/>
  <c r="F558" i="139"/>
  <c r="G558" i="139"/>
  <c r="K558" i="139"/>
  <c r="I558" i="139"/>
  <c r="Q558" i="139"/>
  <c r="U558" i="139"/>
  <c r="T558" i="139"/>
  <c r="J558" i="139"/>
  <c r="P668" i="139"/>
  <c r="O668" i="139"/>
  <c r="K668" i="139"/>
  <c r="U668" i="139"/>
  <c r="I668" i="139"/>
  <c r="H668" i="139"/>
  <c r="F668" i="139"/>
  <c r="Q668" i="139"/>
  <c r="G668" i="139"/>
  <c r="L668" i="139"/>
  <c r="M668" i="139"/>
  <c r="T668" i="139"/>
  <c r="J668" i="139"/>
  <c r="R668" i="139"/>
  <c r="S668" i="139"/>
  <c r="O362" i="139"/>
  <c r="S362" i="139"/>
  <c r="G362" i="139"/>
  <c r="Q362" i="139"/>
  <c r="H362" i="139"/>
  <c r="L362" i="139"/>
  <c r="P362" i="139"/>
  <c r="K362" i="139"/>
  <c r="T362" i="139"/>
  <c r="F362" i="139"/>
  <c r="I362" i="139"/>
  <c r="U362" i="139"/>
  <c r="M362" i="139"/>
  <c r="J362" i="139"/>
  <c r="R362" i="139"/>
  <c r="F550" i="139"/>
  <c r="S550" i="139"/>
  <c r="R550" i="139"/>
  <c r="K550" i="139"/>
  <c r="M550" i="139"/>
  <c r="I550" i="139"/>
  <c r="T550" i="139"/>
  <c r="U550" i="139"/>
  <c r="H550" i="139"/>
  <c r="G550" i="139"/>
  <c r="L550" i="139"/>
  <c r="O550" i="139"/>
  <c r="Q550" i="139"/>
  <c r="P550" i="139"/>
  <c r="J550" i="139"/>
  <c r="Q247" i="139"/>
  <c r="I247" i="139"/>
  <c r="J247" i="139"/>
  <c r="F247" i="139"/>
  <c r="S247" i="139" s="1"/>
  <c r="G247" i="139"/>
  <c r="L247" i="139"/>
  <c r="K247" i="139" s="1"/>
  <c r="H247" i="139"/>
  <c r="M247" i="139"/>
  <c r="O247" i="139"/>
  <c r="U247" i="139"/>
  <c r="J104" i="139"/>
  <c r="Q104" i="139"/>
  <c r="G104" i="139"/>
  <c r="I104" i="139"/>
  <c r="R463" i="139"/>
  <c r="I463" i="139"/>
  <c r="P463" i="139"/>
  <c r="U463" i="139"/>
  <c r="M463" i="139"/>
  <c r="F463" i="139"/>
  <c r="S463" i="139"/>
  <c r="G463" i="139"/>
  <c r="T463" i="139"/>
  <c r="J463" i="139"/>
  <c r="O463" i="139"/>
  <c r="L463" i="139"/>
  <c r="H463" i="139"/>
  <c r="K463" i="139"/>
  <c r="Q463" i="139"/>
  <c r="F421" i="139"/>
  <c r="T421" i="139"/>
  <c r="Q421" i="139"/>
  <c r="K421" i="139"/>
  <c r="S421" i="139"/>
  <c r="J421" i="139"/>
  <c r="G421" i="139"/>
  <c r="O421" i="139"/>
  <c r="U421" i="139"/>
  <c r="I421" i="139"/>
  <c r="R421" i="139"/>
  <c r="H421" i="139"/>
  <c r="P421" i="139"/>
  <c r="M421" i="139"/>
  <c r="L421" i="139"/>
  <c r="Q629" i="139"/>
  <c r="K629" i="139"/>
  <c r="S629" i="139"/>
  <c r="M629" i="139"/>
  <c r="O629" i="139"/>
  <c r="I629" i="139"/>
  <c r="H629" i="139"/>
  <c r="G629" i="139"/>
  <c r="F629" i="139"/>
  <c r="U629" i="139"/>
  <c r="T629" i="139"/>
  <c r="L629" i="139"/>
  <c r="J629" i="139"/>
  <c r="R629" i="139"/>
  <c r="P629" i="139"/>
  <c r="M309" i="139"/>
  <c r="R309" i="139"/>
  <c r="G309" i="139"/>
  <c r="O309" i="139"/>
  <c r="I309" i="139"/>
  <c r="U309" i="139"/>
  <c r="F309" i="139"/>
  <c r="L309" i="139"/>
  <c r="T309" i="139"/>
  <c r="H309" i="139"/>
  <c r="Q309" i="139"/>
  <c r="J309" i="139"/>
  <c r="K309" i="139"/>
  <c r="S309" i="139"/>
  <c r="P309" i="139"/>
  <c r="J122" i="139"/>
  <c r="Q122" i="139"/>
  <c r="F122" i="139"/>
  <c r="S122" i="139" s="1"/>
  <c r="G122" i="139"/>
  <c r="F123" i="139" s="1"/>
  <c r="S123" i="139" s="1"/>
  <c r="H122" i="139"/>
  <c r="L122" i="139"/>
  <c r="K122" i="139"/>
  <c r="O122" i="139"/>
  <c r="I122" i="139"/>
  <c r="M122" i="139" s="1"/>
  <c r="AU122" i="139" s="1"/>
  <c r="P122" i="139"/>
  <c r="T122" i="139"/>
  <c r="R122" i="139"/>
  <c r="U122" i="139"/>
  <c r="M546" i="139"/>
  <c r="S546" i="139"/>
  <c r="L546" i="139"/>
  <c r="Q546" i="139"/>
  <c r="K546" i="139"/>
  <c r="J546" i="139"/>
  <c r="H546" i="139"/>
  <c r="U546" i="139"/>
  <c r="I546" i="139"/>
  <c r="G546" i="139"/>
  <c r="T546" i="139"/>
  <c r="R546" i="139"/>
  <c r="P546" i="139"/>
  <c r="O546" i="139"/>
  <c r="F546" i="139"/>
  <c r="O349" i="139"/>
  <c r="I349" i="139"/>
  <c r="U349" i="139"/>
  <c r="L349" i="139"/>
  <c r="M349" i="139"/>
  <c r="P349" i="139"/>
  <c r="T349" i="139"/>
  <c r="S349" i="139"/>
  <c r="R349" i="139"/>
  <c r="J349" i="139"/>
  <c r="K349" i="139"/>
  <c r="Q349" i="139"/>
  <c r="F349" i="139"/>
  <c r="G349" i="139"/>
  <c r="H349" i="139"/>
  <c r="J29" i="139"/>
  <c r="Q29" i="139"/>
  <c r="G29" i="139"/>
  <c r="F30" i="139" s="1"/>
  <c r="I29" i="139"/>
  <c r="O476" i="139"/>
  <c r="K476" i="139"/>
  <c r="S476" i="139"/>
  <c r="G476" i="139"/>
  <c r="J476" i="139"/>
  <c r="M476" i="139"/>
  <c r="Q476" i="139"/>
  <c r="F476" i="139"/>
  <c r="T476" i="139"/>
  <c r="I476" i="139"/>
  <c r="H476" i="139"/>
  <c r="L476" i="139"/>
  <c r="R476" i="139"/>
  <c r="P476" i="139"/>
  <c r="U476" i="139"/>
  <c r="M584" i="139"/>
  <c r="U584" i="139"/>
  <c r="F584" i="139"/>
  <c r="I584" i="139"/>
  <c r="H584" i="139"/>
  <c r="S584" i="139"/>
  <c r="J584" i="139"/>
  <c r="L584" i="139"/>
  <c r="P584" i="139"/>
  <c r="R584" i="139"/>
  <c r="G584" i="139"/>
  <c r="Q584" i="139"/>
  <c r="T584" i="139"/>
  <c r="K584" i="139"/>
  <c r="O584" i="139"/>
  <c r="Q162" i="139"/>
  <c r="I162" i="139"/>
  <c r="J162" i="139"/>
  <c r="F162" i="139"/>
  <c r="S162" i="139" s="1"/>
  <c r="G162" i="139"/>
  <c r="L162" i="139"/>
  <c r="K162" i="139" s="1"/>
  <c r="H162" i="139"/>
  <c r="M162" i="139"/>
  <c r="O162" i="139"/>
  <c r="U162" i="139"/>
  <c r="Q477" i="139"/>
  <c r="L477" i="139"/>
  <c r="I477" i="139"/>
  <c r="K477" i="139"/>
  <c r="P477" i="139"/>
  <c r="G477" i="139"/>
  <c r="H477" i="139"/>
  <c r="F477" i="139"/>
  <c r="M477" i="139"/>
  <c r="S477" i="139"/>
  <c r="R477" i="139"/>
  <c r="U477" i="139"/>
  <c r="O477" i="139"/>
  <c r="J477" i="139"/>
  <c r="T477" i="139"/>
  <c r="R675" i="139"/>
  <c r="G675" i="139"/>
  <c r="P675" i="139"/>
  <c r="T675" i="139"/>
  <c r="M675" i="139"/>
  <c r="Q675" i="139"/>
  <c r="U675" i="139"/>
  <c r="J675" i="139"/>
  <c r="K675" i="139"/>
  <c r="L675" i="139"/>
  <c r="I675" i="139"/>
  <c r="F675" i="139"/>
  <c r="O675" i="139"/>
  <c r="H675" i="139"/>
  <c r="S675" i="139"/>
  <c r="Q419" i="128"/>
  <c r="I419" i="128"/>
  <c r="K419" i="128"/>
  <c r="L419" i="128"/>
  <c r="S419" i="128"/>
  <c r="O419" i="128"/>
  <c r="U419" i="128"/>
  <c r="G419" i="128"/>
  <c r="T419" i="128"/>
  <c r="F419" i="128"/>
  <c r="P419" i="128"/>
  <c r="J419" i="128"/>
  <c r="H419" i="128"/>
  <c r="M419" i="128"/>
  <c r="R419" i="128"/>
  <c r="Q7" i="128"/>
  <c r="I7" i="128"/>
  <c r="J7" i="128"/>
  <c r="G7" i="128"/>
  <c r="F8" i="128" s="1"/>
  <c r="S8" i="128" s="1"/>
  <c r="Q678" i="128"/>
  <c r="F678" i="128"/>
  <c r="H678" i="128"/>
  <c r="K678" i="128"/>
  <c r="U678" i="128"/>
  <c r="T678" i="128"/>
  <c r="R678" i="128"/>
  <c r="S678" i="128"/>
  <c r="G678" i="128"/>
  <c r="M678" i="128"/>
  <c r="I678" i="128"/>
  <c r="O678" i="128"/>
  <c r="P678" i="128"/>
  <c r="J678" i="128"/>
  <c r="L678" i="128"/>
  <c r="R679" i="128"/>
  <c r="F679" i="128"/>
  <c r="P679" i="128"/>
  <c r="H679" i="128"/>
  <c r="O679" i="128"/>
  <c r="J679" i="128"/>
  <c r="Q679" i="128"/>
  <c r="G679" i="128"/>
  <c r="I679" i="128"/>
  <c r="S679" i="128"/>
  <c r="M679" i="128"/>
  <c r="K679" i="128"/>
  <c r="U679" i="128"/>
  <c r="L679" i="128"/>
  <c r="T679" i="128"/>
  <c r="F303" i="128"/>
  <c r="M303" i="128"/>
  <c r="U303" i="128"/>
  <c r="J303" i="128"/>
  <c r="R303" i="128"/>
  <c r="L303" i="128"/>
  <c r="T303" i="128"/>
  <c r="K303" i="128"/>
  <c r="P303" i="128"/>
  <c r="H303" i="128"/>
  <c r="S303" i="128"/>
  <c r="O303" i="128"/>
  <c r="I303" i="128"/>
  <c r="Q303" i="128"/>
  <c r="G303" i="128"/>
  <c r="I658" i="128"/>
  <c r="U658" i="128"/>
  <c r="P658" i="128"/>
  <c r="K658" i="128"/>
  <c r="J658" i="128"/>
  <c r="H658" i="128"/>
  <c r="T658" i="128"/>
  <c r="G658" i="128"/>
  <c r="R658" i="128"/>
  <c r="O658" i="128"/>
  <c r="Q658" i="128"/>
  <c r="L658" i="128"/>
  <c r="F658" i="128"/>
  <c r="S658" i="128"/>
  <c r="M658" i="128"/>
  <c r="H650" i="128"/>
  <c r="P650" i="128"/>
  <c r="O650" i="128"/>
  <c r="J650" i="128"/>
  <c r="G650" i="128"/>
  <c r="S650" i="128"/>
  <c r="L650" i="128"/>
  <c r="K650" i="128"/>
  <c r="Q650" i="128"/>
  <c r="M650" i="128"/>
  <c r="T650" i="128"/>
  <c r="U650" i="128"/>
  <c r="F650" i="128"/>
  <c r="I650" i="128"/>
  <c r="R650" i="128"/>
  <c r="S396" i="128"/>
  <c r="L396" i="128"/>
  <c r="F396" i="128"/>
  <c r="J396" i="128"/>
  <c r="O396" i="128"/>
  <c r="M396" i="128"/>
  <c r="K396" i="128"/>
  <c r="U396" i="128"/>
  <c r="H396" i="128"/>
  <c r="P396" i="128"/>
  <c r="Q396" i="128"/>
  <c r="T396" i="128"/>
  <c r="G396" i="128"/>
  <c r="R396" i="128"/>
  <c r="I396" i="128"/>
  <c r="G435" i="128"/>
  <c r="Q435" i="128"/>
  <c r="F435" i="128"/>
  <c r="I435" i="128"/>
  <c r="J435" i="128"/>
  <c r="U435" i="128"/>
  <c r="H435" i="128"/>
  <c r="P435" i="128"/>
  <c r="M435" i="128"/>
  <c r="T435" i="128"/>
  <c r="O435" i="128"/>
  <c r="R435" i="128"/>
  <c r="L435" i="128"/>
  <c r="K435" i="128"/>
  <c r="S435" i="128"/>
  <c r="J31" i="128"/>
  <c r="Q31" i="128"/>
  <c r="G31" i="128"/>
  <c r="I31" i="128"/>
  <c r="R551" i="140"/>
  <c r="M551" i="140"/>
  <c r="K551" i="140"/>
  <c r="Q551" i="140"/>
  <c r="I551" i="140"/>
  <c r="P551" i="140"/>
  <c r="U551" i="140"/>
  <c r="F551" i="140"/>
  <c r="G551" i="140"/>
  <c r="S551" i="140"/>
  <c r="J551" i="140"/>
  <c r="L551" i="140"/>
  <c r="H551" i="140"/>
  <c r="O551" i="140"/>
  <c r="T551" i="140"/>
  <c r="H368" i="140"/>
  <c r="R368" i="140"/>
  <c r="T368" i="140"/>
  <c r="U368" i="140"/>
  <c r="M368" i="140"/>
  <c r="O368" i="140"/>
  <c r="I368" i="140"/>
  <c r="P368" i="140"/>
  <c r="J368" i="140"/>
  <c r="Q368" i="140"/>
  <c r="L368" i="140"/>
  <c r="S368" i="140"/>
  <c r="G368" i="140"/>
  <c r="F368" i="140"/>
  <c r="K368" i="140"/>
  <c r="R258" i="140"/>
  <c r="I258" i="140"/>
  <c r="F258" i="140"/>
  <c r="P258" i="140"/>
  <c r="L258" i="140"/>
  <c r="G258" i="140"/>
  <c r="K258" i="140"/>
  <c r="U258" i="140"/>
  <c r="H258" i="140"/>
  <c r="O258" i="140"/>
  <c r="S258" i="140"/>
  <c r="Q258" i="140"/>
  <c r="M258" i="140"/>
  <c r="J258" i="140"/>
  <c r="T258" i="140"/>
  <c r="Q494" i="140"/>
  <c r="K494" i="140"/>
  <c r="G494" i="140"/>
  <c r="H494" i="140"/>
  <c r="U494" i="140"/>
  <c r="O494" i="140"/>
  <c r="T494" i="140"/>
  <c r="P494" i="140"/>
  <c r="R494" i="140"/>
  <c r="M494" i="140"/>
  <c r="I494" i="140"/>
  <c r="L494" i="140"/>
  <c r="F494" i="140"/>
  <c r="J494" i="140"/>
  <c r="S494" i="140"/>
  <c r="J20" i="140"/>
  <c r="Q20" i="140"/>
  <c r="F20" i="140"/>
  <c r="S20" i="140" s="1"/>
  <c r="G20" i="140"/>
  <c r="F21" i="140" s="1"/>
  <c r="S21" i="140" s="1"/>
  <c r="H20" i="140"/>
  <c r="O20" i="140" s="1"/>
  <c r="L20" i="140"/>
  <c r="K20" i="140" s="1"/>
  <c r="I20" i="140"/>
  <c r="M20" i="140" s="1"/>
  <c r="AU20" i="140" s="1"/>
  <c r="T20" i="140"/>
  <c r="U20" i="140" s="1"/>
  <c r="R20" i="140"/>
  <c r="I385" i="140"/>
  <c r="H385" i="140"/>
  <c r="M385" i="140"/>
  <c r="F385" i="140"/>
  <c r="Q385" i="140"/>
  <c r="P385" i="140"/>
  <c r="J385" i="140"/>
  <c r="U385" i="140"/>
  <c r="L385" i="140"/>
  <c r="G385" i="140"/>
  <c r="K385" i="140"/>
  <c r="S385" i="140"/>
  <c r="T385" i="140"/>
  <c r="O385" i="140"/>
  <c r="R385" i="140"/>
  <c r="J148" i="140"/>
  <c r="Q148" i="140"/>
  <c r="I148" i="140"/>
  <c r="F148" i="140"/>
  <c r="S148" i="140" s="1"/>
  <c r="G148" i="140"/>
  <c r="H148" i="140"/>
  <c r="L148" i="140"/>
  <c r="K148" i="140" s="1"/>
  <c r="O148" i="140"/>
  <c r="M148" i="140"/>
  <c r="U148" i="140"/>
  <c r="G572" i="140"/>
  <c r="P572" i="140"/>
  <c r="J572" i="140"/>
  <c r="I572" i="140"/>
  <c r="R572" i="140"/>
  <c r="F572" i="140"/>
  <c r="T572" i="140"/>
  <c r="O572" i="140"/>
  <c r="U572" i="140"/>
  <c r="Q572" i="140"/>
  <c r="K572" i="140"/>
  <c r="S572" i="140"/>
  <c r="M572" i="140"/>
  <c r="L572" i="140"/>
  <c r="H572" i="140"/>
  <c r="K380" i="140"/>
  <c r="U380" i="140"/>
  <c r="S380" i="140"/>
  <c r="H380" i="140"/>
  <c r="R380" i="140"/>
  <c r="L380" i="140"/>
  <c r="P380" i="140"/>
  <c r="O380" i="140"/>
  <c r="T380" i="140"/>
  <c r="F380" i="140"/>
  <c r="G380" i="140"/>
  <c r="J380" i="140"/>
  <c r="Q380" i="140"/>
  <c r="I380" i="140"/>
  <c r="M380" i="140"/>
  <c r="O257" i="140"/>
  <c r="P257" i="140"/>
  <c r="R257" i="140"/>
  <c r="F257" i="140"/>
  <c r="H257" i="140"/>
  <c r="U257" i="140"/>
  <c r="S257" i="140"/>
  <c r="Q257" i="140"/>
  <c r="K257" i="140"/>
  <c r="L257" i="140"/>
  <c r="G257" i="140"/>
  <c r="M257" i="140"/>
  <c r="J257" i="140"/>
  <c r="I257" i="140"/>
  <c r="T257" i="140"/>
  <c r="I557" i="140"/>
  <c r="R557" i="140"/>
  <c r="F557" i="140"/>
  <c r="U557" i="140"/>
  <c r="Q557" i="140"/>
  <c r="K557" i="140"/>
  <c r="L557" i="140"/>
  <c r="G557" i="140"/>
  <c r="J557" i="140"/>
  <c r="P557" i="140"/>
  <c r="S557" i="140"/>
  <c r="M557" i="140"/>
  <c r="T557" i="140"/>
  <c r="H557" i="140"/>
  <c r="O557" i="140"/>
  <c r="J74" i="140"/>
  <c r="Q74" i="140"/>
  <c r="F74" i="140"/>
  <c r="S74" i="140" s="1"/>
  <c r="G74" i="140"/>
  <c r="L74" i="140"/>
  <c r="K74" i="140" s="1"/>
  <c r="H74" i="140"/>
  <c r="O74" i="140"/>
  <c r="I74" i="140"/>
  <c r="M74" i="140" s="1"/>
  <c r="R74" i="140"/>
  <c r="U74" i="140"/>
  <c r="O583" i="129"/>
  <c r="K583" i="129"/>
  <c r="Q583" i="129"/>
  <c r="J583" i="129"/>
  <c r="F583" i="129"/>
  <c r="I583" i="129"/>
  <c r="G583" i="129"/>
  <c r="L583" i="129"/>
  <c r="H583" i="129"/>
  <c r="M583" i="129"/>
  <c r="S583" i="129"/>
  <c r="P583" i="129"/>
  <c r="R583" i="129"/>
  <c r="U583" i="129"/>
  <c r="T583" i="129"/>
  <c r="F604" i="129"/>
  <c r="O604" i="129"/>
  <c r="Q604" i="129"/>
  <c r="I604" i="129"/>
  <c r="G604" i="129"/>
  <c r="P604" i="129"/>
  <c r="R604" i="129"/>
  <c r="K604" i="129"/>
  <c r="T604" i="129"/>
  <c r="M604" i="129"/>
  <c r="U604" i="129"/>
  <c r="J604" i="129"/>
  <c r="L604" i="129"/>
  <c r="S604" i="129"/>
  <c r="H604" i="129"/>
  <c r="J620" i="129"/>
  <c r="L620" i="129"/>
  <c r="S620" i="129"/>
  <c r="G620" i="129"/>
  <c r="H620" i="129"/>
  <c r="Q620" i="129"/>
  <c r="M620" i="129"/>
  <c r="O620" i="129"/>
  <c r="K620" i="129"/>
  <c r="I620" i="129"/>
  <c r="P620" i="129"/>
  <c r="T620" i="129"/>
  <c r="F620" i="129"/>
  <c r="R620" i="129"/>
  <c r="U620" i="129"/>
  <c r="J317" i="129"/>
  <c r="K317" i="129"/>
  <c r="I317" i="129"/>
  <c r="O317" i="129"/>
  <c r="G317" i="129"/>
  <c r="M317" i="129"/>
  <c r="R317" i="129"/>
  <c r="Q317" i="129"/>
  <c r="F317" i="129"/>
  <c r="H317" i="129"/>
  <c r="L317" i="129"/>
  <c r="S317" i="129"/>
  <c r="T317" i="129"/>
  <c r="U317" i="129"/>
  <c r="P317" i="129"/>
  <c r="J40" i="129"/>
  <c r="Q40" i="129"/>
  <c r="F40" i="129"/>
  <c r="S40" i="129" s="1"/>
  <c r="G40" i="129"/>
  <c r="L40" i="129" s="1"/>
  <c r="K40" i="129" s="1"/>
  <c r="H40" i="129"/>
  <c r="O40" i="129"/>
  <c r="I40" i="129"/>
  <c r="M40" i="129" s="1"/>
  <c r="T40" i="129"/>
  <c r="R40" i="129" s="1"/>
  <c r="U40" i="129"/>
  <c r="J113" i="129"/>
  <c r="Q113" i="129"/>
  <c r="F113" i="129"/>
  <c r="S113" i="129" s="1"/>
  <c r="G113" i="129"/>
  <c r="H113" i="129"/>
  <c r="L113" i="129"/>
  <c r="K113" i="129" s="1"/>
  <c r="O113" i="129"/>
  <c r="I113" i="129"/>
  <c r="M113" i="129" s="1"/>
  <c r="AU113" i="129" s="1"/>
  <c r="T113" i="129"/>
  <c r="U113" i="129"/>
  <c r="R113" i="129"/>
  <c r="G681" i="129"/>
  <c r="R681" i="129"/>
  <c r="F681" i="129"/>
  <c r="U681" i="129"/>
  <c r="I681" i="129"/>
  <c r="T681" i="129"/>
  <c r="S681" i="129"/>
  <c r="H681" i="129"/>
  <c r="L681" i="129"/>
  <c r="K681" i="129"/>
  <c r="J681" i="129"/>
  <c r="O681" i="129"/>
  <c r="P681" i="129"/>
  <c r="Q681" i="129"/>
  <c r="M681" i="129"/>
  <c r="Q258" i="129"/>
  <c r="I258" i="129"/>
  <c r="J258" i="129"/>
  <c r="F258" i="129"/>
  <c r="S258" i="129" s="1"/>
  <c r="G258" i="129"/>
  <c r="H258" i="129"/>
  <c r="L258" i="129"/>
  <c r="K258" i="129" s="1"/>
  <c r="O258" i="129"/>
  <c r="M258" i="129"/>
  <c r="U258" i="129"/>
  <c r="J132" i="129"/>
  <c r="Q132" i="129"/>
  <c r="I132" i="129"/>
  <c r="F132" i="129"/>
  <c r="S132" i="129" s="1"/>
  <c r="G132" i="129"/>
  <c r="L132" i="129"/>
  <c r="K132" i="129" s="1"/>
  <c r="H132" i="129"/>
  <c r="O132" i="129"/>
  <c r="M132" i="129"/>
  <c r="T132" i="129"/>
  <c r="R132" i="129"/>
  <c r="U132" i="129"/>
  <c r="M311" i="129"/>
  <c r="I311" i="129"/>
  <c r="H311" i="129"/>
  <c r="Q311" i="129"/>
  <c r="L311" i="129"/>
  <c r="G311" i="129"/>
  <c r="P311" i="129"/>
  <c r="S311" i="129"/>
  <c r="R311" i="129"/>
  <c r="J311" i="129"/>
  <c r="T311" i="129"/>
  <c r="U311" i="129"/>
  <c r="O311" i="129"/>
  <c r="K311" i="129"/>
  <c r="F311" i="129"/>
  <c r="J90" i="129"/>
  <c r="Q90" i="129"/>
  <c r="F90" i="129"/>
  <c r="S90" i="129" s="1"/>
  <c r="G90" i="129"/>
  <c r="H90" i="129"/>
  <c r="L90" i="129"/>
  <c r="K90" i="129" s="1"/>
  <c r="O90" i="129"/>
  <c r="I90" i="129"/>
  <c r="M90" i="129" s="1"/>
  <c r="AS90" i="129" s="1"/>
  <c r="U90" i="129"/>
  <c r="J229" i="139"/>
  <c r="Q229" i="139"/>
  <c r="I229" i="139"/>
  <c r="F229" i="139"/>
  <c r="S229" i="139" s="1"/>
  <c r="G229" i="139"/>
  <c r="L229" i="139"/>
  <c r="K229" i="139" s="1"/>
  <c r="H229" i="139"/>
  <c r="O229" i="139"/>
  <c r="M229" i="139"/>
  <c r="U229" i="139"/>
  <c r="O566" i="139"/>
  <c r="F566" i="139"/>
  <c r="U566" i="139"/>
  <c r="I566" i="139"/>
  <c r="L566" i="139"/>
  <c r="K566" i="139"/>
  <c r="G566" i="139"/>
  <c r="T566" i="139"/>
  <c r="Q566" i="139"/>
  <c r="R566" i="139"/>
  <c r="H566" i="139"/>
  <c r="J566" i="139"/>
  <c r="P566" i="139"/>
  <c r="S566" i="139"/>
  <c r="M566" i="139"/>
  <c r="P524" i="139"/>
  <c r="I524" i="139"/>
  <c r="J524" i="139"/>
  <c r="O524" i="139"/>
  <c r="U524" i="139"/>
  <c r="K524" i="139"/>
  <c r="S524" i="139"/>
  <c r="L524" i="139"/>
  <c r="F524" i="139"/>
  <c r="M524" i="139"/>
  <c r="G524" i="139"/>
  <c r="Q524" i="139"/>
  <c r="T524" i="139"/>
  <c r="R524" i="139"/>
  <c r="H524" i="139"/>
  <c r="J101" i="139"/>
  <c r="Q101" i="139"/>
  <c r="F101" i="139"/>
  <c r="S101" i="139" s="1"/>
  <c r="G101" i="139"/>
  <c r="I101" i="139"/>
  <c r="P427" i="139"/>
  <c r="R427" i="139"/>
  <c r="J427" i="139"/>
  <c r="Q427" i="139"/>
  <c r="M427" i="139"/>
  <c r="T427" i="139"/>
  <c r="S427" i="139"/>
  <c r="H427" i="139"/>
  <c r="K427" i="139"/>
  <c r="G427" i="139"/>
  <c r="O427" i="139"/>
  <c r="U427" i="139"/>
  <c r="I427" i="139"/>
  <c r="F427" i="139"/>
  <c r="L427" i="139"/>
  <c r="I147" i="139"/>
  <c r="Q147" i="139"/>
  <c r="J147" i="139"/>
  <c r="F147" i="139"/>
  <c r="S147" i="139" s="1"/>
  <c r="G147" i="139"/>
  <c r="L147" i="139"/>
  <c r="K147" i="139" s="1"/>
  <c r="H147" i="139"/>
  <c r="O147" i="139"/>
  <c r="M147" i="139"/>
  <c r="U147" i="139"/>
  <c r="P423" i="139"/>
  <c r="T423" i="139"/>
  <c r="H423" i="139"/>
  <c r="J423" i="139"/>
  <c r="Q423" i="139"/>
  <c r="O423" i="139"/>
  <c r="G423" i="139"/>
  <c r="R423" i="139"/>
  <c r="F423" i="139"/>
  <c r="L423" i="139"/>
  <c r="M423" i="139"/>
  <c r="U423" i="139"/>
  <c r="I423" i="139"/>
  <c r="S423" i="139"/>
  <c r="K423" i="139"/>
  <c r="J110" i="139"/>
  <c r="Q110" i="139"/>
  <c r="G110" i="139"/>
  <c r="I110" i="139"/>
  <c r="I188" i="139"/>
  <c r="J188" i="139"/>
  <c r="Q188" i="139"/>
  <c r="F188" i="139"/>
  <c r="S188" i="139" s="1"/>
  <c r="G188" i="139"/>
  <c r="H188" i="139"/>
  <c r="L188" i="139"/>
  <c r="K188" i="139" s="1"/>
  <c r="O188" i="139"/>
  <c r="M188" i="139"/>
  <c r="AU188" i="139" s="1"/>
  <c r="P188" i="139"/>
  <c r="T188" i="139"/>
  <c r="R188" i="139"/>
  <c r="U188" i="139"/>
  <c r="O360" i="128"/>
  <c r="T360" i="128"/>
  <c r="L360" i="128"/>
  <c r="K360" i="128"/>
  <c r="Q360" i="128"/>
  <c r="I360" i="128"/>
  <c r="R360" i="128"/>
  <c r="H360" i="128"/>
  <c r="U360" i="128"/>
  <c r="F360" i="128"/>
  <c r="S360" i="128"/>
  <c r="P360" i="128"/>
  <c r="J360" i="128"/>
  <c r="M360" i="128"/>
  <c r="G360" i="128"/>
  <c r="M630" i="128"/>
  <c r="H630" i="128"/>
  <c r="O630" i="128"/>
  <c r="I630" i="128"/>
  <c r="F630" i="128"/>
  <c r="Q630" i="128"/>
  <c r="U630" i="128"/>
  <c r="S630" i="128"/>
  <c r="P630" i="128"/>
  <c r="L630" i="128"/>
  <c r="R630" i="128"/>
  <c r="J630" i="128"/>
  <c r="T630" i="128"/>
  <c r="G630" i="128"/>
  <c r="K630" i="128"/>
  <c r="J237" i="128"/>
  <c r="Q237" i="128"/>
  <c r="I237" i="128"/>
  <c r="F237" i="128"/>
  <c r="S237" i="128" s="1"/>
  <c r="G237" i="128"/>
  <c r="H237" i="128"/>
  <c r="L237" i="128"/>
  <c r="K237" i="128" s="1"/>
  <c r="M237" i="128"/>
  <c r="O237" i="128"/>
  <c r="U237" i="128"/>
  <c r="P653" i="128"/>
  <c r="O653" i="128"/>
  <c r="T653" i="128"/>
  <c r="U653" i="128"/>
  <c r="H653" i="128"/>
  <c r="M653" i="128"/>
  <c r="K653" i="128"/>
  <c r="J653" i="128"/>
  <c r="Q653" i="128"/>
  <c r="L653" i="128"/>
  <c r="F653" i="128"/>
  <c r="I653" i="128"/>
  <c r="G653" i="128"/>
  <c r="R653" i="128"/>
  <c r="S653" i="128"/>
  <c r="H308" i="128"/>
  <c r="R308" i="128"/>
  <c r="L308" i="128"/>
  <c r="T308" i="128"/>
  <c r="M308" i="128"/>
  <c r="P308" i="128"/>
  <c r="I308" i="128"/>
  <c r="G308" i="128"/>
  <c r="Q308" i="128"/>
  <c r="J308" i="128"/>
  <c r="F308" i="128"/>
  <c r="O308" i="128"/>
  <c r="K308" i="128"/>
  <c r="S308" i="128"/>
  <c r="U308" i="128"/>
  <c r="G87" i="128"/>
  <c r="I87" i="128"/>
  <c r="J87" i="128"/>
  <c r="Q87" i="128"/>
  <c r="F87" i="128"/>
  <c r="S87" i="128" s="1"/>
  <c r="I113" i="128"/>
  <c r="M113" i="128" s="1"/>
  <c r="T113" i="128"/>
  <c r="R113" i="128" s="1"/>
  <c r="U113" i="128"/>
  <c r="J113" i="128"/>
  <c r="Q113" i="128"/>
  <c r="F113" i="128"/>
  <c r="S113" i="128" s="1"/>
  <c r="G113" i="128"/>
  <c r="L113" i="128"/>
  <c r="K113" i="128" s="1"/>
  <c r="H113" i="128"/>
  <c r="O113" i="128"/>
  <c r="T517" i="128"/>
  <c r="R517" i="128"/>
  <c r="Q517" i="128"/>
  <c r="S517" i="128"/>
  <c r="J517" i="128"/>
  <c r="O517" i="128"/>
  <c r="K517" i="128"/>
  <c r="L517" i="128"/>
  <c r="F517" i="128"/>
  <c r="M517" i="128"/>
  <c r="G517" i="128"/>
  <c r="U517" i="128"/>
  <c r="I517" i="128"/>
  <c r="H517" i="128"/>
  <c r="P517" i="128"/>
  <c r="J634" i="128"/>
  <c r="L634" i="128"/>
  <c r="O634" i="128"/>
  <c r="G634" i="128"/>
  <c r="Q634" i="128"/>
  <c r="F634" i="128"/>
  <c r="M634" i="128"/>
  <c r="K634" i="128"/>
  <c r="U634" i="128"/>
  <c r="P634" i="128"/>
  <c r="T634" i="128"/>
  <c r="R634" i="128"/>
  <c r="S634" i="128"/>
  <c r="I634" i="128"/>
  <c r="H634" i="128"/>
  <c r="O519" i="128"/>
  <c r="T519" i="128"/>
  <c r="M519" i="128"/>
  <c r="P519" i="128"/>
  <c r="L519" i="128"/>
  <c r="R519" i="128"/>
  <c r="Q519" i="128"/>
  <c r="G519" i="128"/>
  <c r="K519" i="128"/>
  <c r="S519" i="128"/>
  <c r="F519" i="128"/>
  <c r="J519" i="128"/>
  <c r="I519" i="128"/>
  <c r="H519" i="128"/>
  <c r="U519" i="128"/>
  <c r="H170" i="128"/>
  <c r="L170" i="128"/>
  <c r="K170" i="128" s="1"/>
  <c r="O170" i="128"/>
  <c r="M170" i="128"/>
  <c r="R170" i="128"/>
  <c r="U170" i="128"/>
  <c r="I170" i="128"/>
  <c r="Q170" i="128"/>
  <c r="J170" i="128"/>
  <c r="F170" i="128"/>
  <c r="S170" i="128" s="1"/>
  <c r="G170" i="128"/>
  <c r="O217" i="128"/>
  <c r="U217" i="128"/>
  <c r="Q217" i="128"/>
  <c r="I217" i="128"/>
  <c r="J217" i="128"/>
  <c r="F217" i="128"/>
  <c r="S217" i="128" s="1"/>
  <c r="G217" i="128"/>
  <c r="H217" i="128"/>
  <c r="L217" i="128"/>
  <c r="K217" i="128" s="1"/>
  <c r="M217" i="128"/>
  <c r="K261" i="128"/>
  <c r="O261" i="128"/>
  <c r="T261" i="128"/>
  <c r="P261" i="128"/>
  <c r="H261" i="128"/>
  <c r="L261" i="128"/>
  <c r="I261" i="128"/>
  <c r="G261" i="128"/>
  <c r="U261" i="128"/>
  <c r="S261" i="128"/>
  <c r="R261" i="128"/>
  <c r="F261" i="128"/>
  <c r="Q261" i="128"/>
  <c r="J261" i="128"/>
  <c r="M261" i="128"/>
  <c r="P612" i="128"/>
  <c r="O612" i="128"/>
  <c r="R612" i="128"/>
  <c r="G612" i="128"/>
  <c r="U612" i="128"/>
  <c r="J612" i="128"/>
  <c r="T612" i="128"/>
  <c r="L612" i="128"/>
  <c r="F612" i="128"/>
  <c r="I612" i="128"/>
  <c r="K612" i="128"/>
  <c r="Q612" i="128"/>
  <c r="H612" i="128"/>
  <c r="M612" i="128"/>
  <c r="S612" i="128"/>
  <c r="F114" i="128"/>
  <c r="S114" i="128" s="1"/>
  <c r="G114" i="128"/>
  <c r="L114" i="128"/>
  <c r="K114" i="128" s="1"/>
  <c r="H114" i="128"/>
  <c r="O114" i="128"/>
  <c r="I114" i="128"/>
  <c r="M114" i="128" s="1"/>
  <c r="T114" i="128"/>
  <c r="R114" i="128" s="1"/>
  <c r="U114" i="128"/>
  <c r="J114" i="128"/>
  <c r="Q114" i="128"/>
  <c r="J112" i="128"/>
  <c r="Q112" i="128"/>
  <c r="F112" i="128"/>
  <c r="S112" i="128" s="1"/>
  <c r="G112" i="128"/>
  <c r="H112" i="128"/>
  <c r="L112" i="128"/>
  <c r="K112" i="128"/>
  <c r="O112" i="128"/>
  <c r="I112" i="128"/>
  <c r="M112" i="128" s="1"/>
  <c r="T112" i="128"/>
  <c r="R112" i="128" s="1"/>
  <c r="U112" i="128"/>
  <c r="G696" i="128"/>
  <c r="T696" i="128"/>
  <c r="R696" i="128"/>
  <c r="O696" i="128"/>
  <c r="P696" i="128"/>
  <c r="H696" i="128"/>
  <c r="I696" i="128"/>
  <c r="L696" i="128"/>
  <c r="S696" i="128"/>
  <c r="M696" i="128"/>
  <c r="F696" i="128"/>
  <c r="Q696" i="128"/>
  <c r="J696" i="128"/>
  <c r="K696" i="128"/>
  <c r="U696" i="128"/>
  <c r="R329" i="128"/>
  <c r="P329" i="128"/>
  <c r="T329" i="128"/>
  <c r="F329" i="128"/>
  <c r="J329" i="128"/>
  <c r="H329" i="128"/>
  <c r="U329" i="128"/>
  <c r="I329" i="128"/>
  <c r="L329" i="128"/>
  <c r="S329" i="128"/>
  <c r="Q329" i="128"/>
  <c r="K329" i="128"/>
  <c r="G329" i="128"/>
  <c r="O329" i="128"/>
  <c r="M329" i="128"/>
  <c r="J328" i="128"/>
  <c r="Q328" i="128"/>
  <c r="L328" i="128"/>
  <c r="H328" i="128"/>
  <c r="I328" i="128"/>
  <c r="F328" i="128"/>
  <c r="S328" i="128"/>
  <c r="U328" i="128"/>
  <c r="O328" i="128"/>
  <c r="P328" i="128"/>
  <c r="K328" i="128"/>
  <c r="R328" i="128"/>
  <c r="G328" i="128"/>
  <c r="T328" i="128"/>
  <c r="M328" i="128"/>
  <c r="L494" i="128"/>
  <c r="F494" i="128"/>
  <c r="O494" i="128"/>
  <c r="I494" i="128"/>
  <c r="H494" i="128"/>
  <c r="S494" i="128"/>
  <c r="U494" i="128"/>
  <c r="J494" i="128"/>
  <c r="M494" i="128"/>
  <c r="Q494" i="128"/>
  <c r="P494" i="128"/>
  <c r="K494" i="128"/>
  <c r="T494" i="128"/>
  <c r="R494" i="128"/>
  <c r="G494" i="128"/>
  <c r="J8" i="128"/>
  <c r="G8" i="128"/>
  <c r="Q8" i="128"/>
  <c r="I8" i="128"/>
  <c r="P236" i="128"/>
  <c r="T236" i="128"/>
  <c r="U236" i="128"/>
  <c r="J236" i="128"/>
  <c r="R236" i="128"/>
  <c r="Q236" i="128"/>
  <c r="F236" i="128"/>
  <c r="S236" i="128" s="1"/>
  <c r="G236" i="128"/>
  <c r="H236" i="128"/>
  <c r="L236" i="128"/>
  <c r="K236" i="128" s="1"/>
  <c r="M236" i="128"/>
  <c r="O236" i="128"/>
  <c r="I236" i="128"/>
  <c r="G168" i="128"/>
  <c r="M168" i="128"/>
  <c r="U168" i="128"/>
  <c r="Q168" i="128"/>
  <c r="I168" i="128"/>
  <c r="J168" i="128"/>
  <c r="F168" i="128"/>
  <c r="S168" i="128" s="1"/>
  <c r="L168" i="128"/>
  <c r="K168" i="128" s="1"/>
  <c r="H168" i="128"/>
  <c r="O168" i="128"/>
  <c r="H666" i="128"/>
  <c r="R666" i="128"/>
  <c r="F666" i="128"/>
  <c r="O666" i="128"/>
  <c r="M666" i="128"/>
  <c r="Q666" i="128"/>
  <c r="K666" i="128"/>
  <c r="S666" i="128"/>
  <c r="G666" i="128"/>
  <c r="L666" i="128"/>
  <c r="P666" i="128"/>
  <c r="I666" i="128"/>
  <c r="U666" i="128"/>
  <c r="J666" i="128"/>
  <c r="T666" i="128"/>
  <c r="G446" i="128"/>
  <c r="M446" i="128"/>
  <c r="H446" i="128"/>
  <c r="U446" i="128"/>
  <c r="O446" i="128"/>
  <c r="P446" i="128"/>
  <c r="F446" i="128"/>
  <c r="T446" i="128"/>
  <c r="R446" i="128"/>
  <c r="J446" i="128"/>
  <c r="L446" i="128"/>
  <c r="K446" i="128"/>
  <c r="S446" i="128"/>
  <c r="I446" i="128"/>
  <c r="Q446" i="128"/>
  <c r="G295" i="128"/>
  <c r="O295" i="128"/>
  <c r="Q295" i="128"/>
  <c r="U295" i="128"/>
  <c r="I295" i="128"/>
  <c r="R295" i="128"/>
  <c r="M295" i="128"/>
  <c r="T295" i="128"/>
  <c r="J295" i="128"/>
  <c r="P295" i="128"/>
  <c r="L295" i="128"/>
  <c r="F295" i="128"/>
  <c r="S295" i="128"/>
  <c r="H295" i="128"/>
  <c r="K295" i="128"/>
  <c r="O613" i="128"/>
  <c r="H613" i="128"/>
  <c r="F613" i="128"/>
  <c r="S613" i="128"/>
  <c r="I613" i="128"/>
  <c r="U613" i="128"/>
  <c r="M613" i="128"/>
  <c r="K613" i="128"/>
  <c r="G613" i="128"/>
  <c r="P613" i="128"/>
  <c r="L613" i="128"/>
  <c r="T613" i="128"/>
  <c r="R613" i="128"/>
  <c r="Q613" i="128"/>
  <c r="J613" i="128"/>
  <c r="G353" i="128"/>
  <c r="T353" i="128"/>
  <c r="L353" i="128"/>
  <c r="M353" i="128"/>
  <c r="F353" i="128"/>
  <c r="J353" i="128"/>
  <c r="K353" i="128"/>
  <c r="H353" i="128"/>
  <c r="S353" i="128"/>
  <c r="O353" i="128"/>
  <c r="R353" i="128"/>
  <c r="I353" i="128"/>
  <c r="U353" i="128"/>
  <c r="Q353" i="128"/>
  <c r="P353" i="128"/>
  <c r="J22" i="128"/>
  <c r="Q22" i="128"/>
  <c r="F22" i="128"/>
  <c r="S22" i="128" s="1"/>
  <c r="G22" i="128"/>
  <c r="F23" i="128" s="1"/>
  <c r="S23" i="128" s="1"/>
  <c r="I22" i="128"/>
  <c r="F149" i="128"/>
  <c r="S149" i="128" s="1"/>
  <c r="G149" i="128"/>
  <c r="H149" i="128"/>
  <c r="L149" i="128"/>
  <c r="K149" i="128" s="1"/>
  <c r="M149" i="128"/>
  <c r="O149" i="128"/>
  <c r="R149" i="128"/>
  <c r="U149" i="128"/>
  <c r="Q149" i="128"/>
  <c r="I149" i="128"/>
  <c r="J149" i="128"/>
  <c r="H674" i="128"/>
  <c r="G674" i="128"/>
  <c r="K674" i="128"/>
  <c r="I674" i="128"/>
  <c r="J674" i="128"/>
  <c r="O674" i="128"/>
  <c r="U674" i="128"/>
  <c r="Q674" i="128"/>
  <c r="P674" i="128"/>
  <c r="F674" i="128"/>
  <c r="T674" i="128"/>
  <c r="L674" i="128"/>
  <c r="R674" i="128"/>
  <c r="M674" i="128"/>
  <c r="S674" i="128"/>
  <c r="T495" i="128"/>
  <c r="L495" i="128"/>
  <c r="F495" i="128"/>
  <c r="G495" i="128"/>
  <c r="R495" i="128"/>
  <c r="J495" i="128"/>
  <c r="S495" i="128"/>
  <c r="O495" i="128"/>
  <c r="K495" i="128"/>
  <c r="U495" i="128"/>
  <c r="I495" i="128"/>
  <c r="H495" i="128"/>
  <c r="M495" i="128"/>
  <c r="P495" i="128"/>
  <c r="Q495" i="128"/>
  <c r="J66" i="128"/>
  <c r="Q66" i="128"/>
  <c r="G66" i="128"/>
  <c r="F67" i="128" s="1"/>
  <c r="I66" i="128"/>
  <c r="Q530" i="128"/>
  <c r="F530" i="128"/>
  <c r="O530" i="128"/>
  <c r="M530" i="128"/>
  <c r="P530" i="128"/>
  <c r="G530" i="128"/>
  <c r="T530" i="128"/>
  <c r="J530" i="128"/>
  <c r="I530" i="128"/>
  <c r="H530" i="128"/>
  <c r="S530" i="128"/>
  <c r="K530" i="128"/>
  <c r="U530" i="128"/>
  <c r="L530" i="128"/>
  <c r="R530" i="128"/>
  <c r="K352" i="128"/>
  <c r="O352" i="128"/>
  <c r="J352" i="128"/>
  <c r="I352" i="128"/>
  <c r="M352" i="128"/>
  <c r="L352" i="128"/>
  <c r="R352" i="128"/>
  <c r="F352" i="128"/>
  <c r="T352" i="128"/>
  <c r="Q352" i="128"/>
  <c r="G352" i="128"/>
  <c r="U352" i="128"/>
  <c r="H352" i="128"/>
  <c r="P352" i="128"/>
  <c r="S352" i="128"/>
  <c r="J238" i="128"/>
  <c r="F238" i="128"/>
  <c r="S238" i="128" s="1"/>
  <c r="G238" i="128"/>
  <c r="H238" i="128"/>
  <c r="L238" i="128"/>
  <c r="K238" i="128" s="1"/>
  <c r="O238" i="128"/>
  <c r="M238" i="128"/>
  <c r="U238" i="128"/>
  <c r="I238" i="128"/>
  <c r="Q238" i="128"/>
  <c r="I533" i="128"/>
  <c r="G533" i="128"/>
  <c r="O533" i="128"/>
  <c r="J533" i="128"/>
  <c r="M533" i="128"/>
  <c r="F533" i="128"/>
  <c r="H533" i="128"/>
  <c r="K533" i="128"/>
  <c r="U533" i="128"/>
  <c r="L533" i="128"/>
  <c r="P533" i="128"/>
  <c r="S533" i="128"/>
  <c r="R533" i="128"/>
  <c r="Q533" i="128"/>
  <c r="T533" i="128"/>
  <c r="Q670" i="128"/>
  <c r="R670" i="128"/>
  <c r="L670" i="128"/>
  <c r="J670" i="128"/>
  <c r="I670" i="128"/>
  <c r="P670" i="128"/>
  <c r="O670" i="128"/>
  <c r="F670" i="128"/>
  <c r="H670" i="128"/>
  <c r="S670" i="128"/>
  <c r="M670" i="128"/>
  <c r="K670" i="128"/>
  <c r="T670" i="128"/>
  <c r="G670" i="128"/>
  <c r="U670" i="128"/>
  <c r="R301" i="128"/>
  <c r="H301" i="128"/>
  <c r="Q301" i="128"/>
  <c r="K301" i="128"/>
  <c r="I301" i="128"/>
  <c r="G301" i="128"/>
  <c r="F301" i="128"/>
  <c r="L301" i="128"/>
  <c r="J301" i="128"/>
  <c r="M301" i="128"/>
  <c r="P301" i="128"/>
  <c r="T301" i="128"/>
  <c r="O301" i="128"/>
  <c r="S301" i="128"/>
  <c r="U301" i="128"/>
  <c r="Q57" i="128"/>
  <c r="F57" i="128"/>
  <c r="S57" i="128" s="1"/>
  <c r="G57" i="128"/>
  <c r="F58" i="128" s="1"/>
  <c r="S58" i="128" s="1"/>
  <c r="I57" i="128"/>
  <c r="J57" i="128"/>
  <c r="I78" i="128"/>
  <c r="J78" i="128"/>
  <c r="Q78" i="128"/>
  <c r="F78" i="128"/>
  <c r="S78" i="128" s="1"/>
  <c r="G78" i="128"/>
  <c r="F79" i="128" s="1"/>
  <c r="O437" i="128"/>
  <c r="J437" i="128"/>
  <c r="H437" i="128"/>
  <c r="U437" i="128"/>
  <c r="M437" i="128"/>
  <c r="P437" i="128"/>
  <c r="F437" i="128"/>
  <c r="T437" i="128"/>
  <c r="Q437" i="128"/>
  <c r="R437" i="128"/>
  <c r="K437" i="128"/>
  <c r="L437" i="128"/>
  <c r="G437" i="128"/>
  <c r="I437" i="128"/>
  <c r="S437" i="128"/>
  <c r="F534" i="128"/>
  <c r="Q534" i="128"/>
  <c r="G534" i="128"/>
  <c r="M534" i="128"/>
  <c r="U534" i="128"/>
  <c r="T534" i="128"/>
  <c r="R534" i="128"/>
  <c r="J534" i="128"/>
  <c r="P534" i="128"/>
  <c r="H534" i="128"/>
  <c r="I534" i="128"/>
  <c r="O534" i="128"/>
  <c r="S534" i="128"/>
  <c r="K534" i="128"/>
  <c r="L534" i="128"/>
  <c r="H340" i="128"/>
  <c r="L340" i="128"/>
  <c r="Q340" i="128"/>
  <c r="K340" i="128"/>
  <c r="J340" i="128"/>
  <c r="O340" i="128"/>
  <c r="T340" i="128"/>
  <c r="M340" i="128"/>
  <c r="U340" i="128"/>
  <c r="S340" i="128"/>
  <c r="P340" i="128"/>
  <c r="F340" i="128"/>
  <c r="R340" i="128"/>
  <c r="G340" i="128"/>
  <c r="I340" i="128"/>
  <c r="G59" i="128"/>
  <c r="F60" i="128" s="1"/>
  <c r="I59" i="128"/>
  <c r="Q59" i="128"/>
  <c r="J59" i="128"/>
  <c r="S566" i="128"/>
  <c r="R566" i="128"/>
  <c r="K566" i="128"/>
  <c r="T566" i="128"/>
  <c r="J566" i="128"/>
  <c r="H566" i="128"/>
  <c r="F566" i="128"/>
  <c r="M566" i="128"/>
  <c r="Q566" i="128"/>
  <c r="L566" i="128"/>
  <c r="I566" i="128"/>
  <c r="U566" i="128"/>
  <c r="G566" i="128"/>
  <c r="P566" i="128"/>
  <c r="O566" i="128"/>
  <c r="F608" i="128"/>
  <c r="Q608" i="128"/>
  <c r="G608" i="128"/>
  <c r="K608" i="128"/>
  <c r="H608" i="128"/>
  <c r="U608" i="128"/>
  <c r="I608" i="128"/>
  <c r="P608" i="128"/>
  <c r="O608" i="128"/>
  <c r="T608" i="128"/>
  <c r="M608" i="128"/>
  <c r="J608" i="128"/>
  <c r="R608" i="128"/>
  <c r="S608" i="128"/>
  <c r="L608" i="128"/>
  <c r="S626" i="128"/>
  <c r="P626" i="128"/>
  <c r="Q626" i="128"/>
  <c r="K626" i="128"/>
  <c r="O626" i="128"/>
  <c r="F626" i="128"/>
  <c r="J626" i="128"/>
  <c r="M626" i="128"/>
  <c r="I626" i="128"/>
  <c r="G626" i="128"/>
  <c r="L626" i="128"/>
  <c r="H626" i="128"/>
  <c r="U626" i="128"/>
  <c r="T626" i="128"/>
  <c r="R626" i="128"/>
  <c r="T589" i="128"/>
  <c r="R589" i="128"/>
  <c r="P589" i="128"/>
  <c r="U589" i="128"/>
  <c r="O589" i="128"/>
  <c r="K589" i="128"/>
  <c r="H589" i="128"/>
  <c r="G589" i="128"/>
  <c r="L589" i="128"/>
  <c r="S589" i="128"/>
  <c r="M589" i="128"/>
  <c r="J589" i="128"/>
  <c r="F589" i="128"/>
  <c r="Q589" i="128"/>
  <c r="I589" i="128"/>
  <c r="Q450" i="128"/>
  <c r="K450" i="128"/>
  <c r="O450" i="128"/>
  <c r="P450" i="128"/>
  <c r="M450" i="128"/>
  <c r="L450" i="128"/>
  <c r="I450" i="128"/>
  <c r="F450" i="128"/>
  <c r="H450" i="128"/>
  <c r="R450" i="128"/>
  <c r="J450" i="128"/>
  <c r="U450" i="128"/>
  <c r="G450" i="128"/>
  <c r="T450" i="128"/>
  <c r="S450" i="128"/>
  <c r="K684" i="128"/>
  <c r="O684" i="128"/>
  <c r="S684" i="128"/>
  <c r="M684" i="128"/>
  <c r="I684" i="128"/>
  <c r="Q684" i="128"/>
  <c r="H684" i="128"/>
  <c r="T684" i="128"/>
  <c r="L684" i="128"/>
  <c r="P684" i="128"/>
  <c r="F684" i="128"/>
  <c r="G684" i="128"/>
  <c r="R684" i="128"/>
  <c r="U684" i="128"/>
  <c r="J684" i="128"/>
  <c r="M520" i="128"/>
  <c r="H520" i="128"/>
  <c r="U520" i="128"/>
  <c r="O520" i="128"/>
  <c r="I520" i="128"/>
  <c r="G520" i="128"/>
  <c r="P520" i="128"/>
  <c r="L520" i="128"/>
  <c r="R520" i="128"/>
  <c r="Q520" i="128"/>
  <c r="T520" i="128"/>
  <c r="J520" i="128"/>
  <c r="F520" i="128"/>
  <c r="K520" i="128"/>
  <c r="S520" i="128"/>
  <c r="Q378" i="128"/>
  <c r="H378" i="128"/>
  <c r="S378" i="128"/>
  <c r="U378" i="128"/>
  <c r="L378" i="128"/>
  <c r="I378" i="128"/>
  <c r="T378" i="128"/>
  <c r="J378" i="128"/>
  <c r="R378" i="128"/>
  <c r="G378" i="128"/>
  <c r="M378" i="128"/>
  <c r="O378" i="128"/>
  <c r="P378" i="128"/>
  <c r="K378" i="128"/>
  <c r="F378" i="128"/>
  <c r="J130" i="128"/>
  <c r="Q130" i="128"/>
  <c r="F130" i="128"/>
  <c r="S130" i="128" s="1"/>
  <c r="I130" i="128"/>
  <c r="M130" i="128" s="1"/>
  <c r="G130" i="128"/>
  <c r="H130" i="128"/>
  <c r="T130" i="128"/>
  <c r="L130" i="128"/>
  <c r="K130" i="128" s="1"/>
  <c r="O130" i="128"/>
  <c r="U130" i="128"/>
  <c r="R130" i="128"/>
  <c r="M332" i="128"/>
  <c r="H332" i="128"/>
  <c r="T332" i="128"/>
  <c r="I332" i="128"/>
  <c r="K332" i="128"/>
  <c r="U332" i="128"/>
  <c r="S332" i="128"/>
  <c r="P332" i="128"/>
  <c r="J332" i="128"/>
  <c r="Q332" i="128"/>
  <c r="L332" i="128"/>
  <c r="F332" i="128"/>
  <c r="R332" i="128"/>
  <c r="O332" i="128"/>
  <c r="G332" i="128"/>
  <c r="J118" i="128"/>
  <c r="H118" i="128"/>
  <c r="Q118" i="128"/>
  <c r="T118" i="128"/>
  <c r="R118" i="128" s="1"/>
  <c r="F118" i="128"/>
  <c r="S118" i="128" s="1"/>
  <c r="G118" i="128"/>
  <c r="L118" i="128"/>
  <c r="K118" i="128" s="1"/>
  <c r="O118" i="128"/>
  <c r="U118" i="128"/>
  <c r="I118" i="128"/>
  <c r="M118" i="128" s="1"/>
  <c r="H475" i="128"/>
  <c r="Q475" i="128"/>
  <c r="T475" i="128"/>
  <c r="J475" i="128"/>
  <c r="M475" i="128"/>
  <c r="U475" i="128"/>
  <c r="K475" i="128"/>
  <c r="I475" i="128"/>
  <c r="S475" i="128"/>
  <c r="G475" i="128"/>
  <c r="R475" i="128"/>
  <c r="O475" i="128"/>
  <c r="L475" i="128"/>
  <c r="F475" i="128"/>
  <c r="P475" i="128"/>
  <c r="K628" i="128"/>
  <c r="U628" i="128"/>
  <c r="S628" i="128"/>
  <c r="Q628" i="128"/>
  <c r="H628" i="128"/>
  <c r="I628" i="128"/>
  <c r="L628" i="128"/>
  <c r="P628" i="128"/>
  <c r="T628" i="128"/>
  <c r="O628" i="128"/>
  <c r="M628" i="128"/>
  <c r="G628" i="128"/>
  <c r="J628" i="128"/>
  <c r="F628" i="128"/>
  <c r="R628" i="128"/>
  <c r="J260" i="140"/>
  <c r="K260" i="140"/>
  <c r="M260" i="140"/>
  <c r="I260" i="140"/>
  <c r="U260" i="140"/>
  <c r="P260" i="140"/>
  <c r="G260" i="140"/>
  <c r="S260" i="140"/>
  <c r="T260" i="140"/>
  <c r="Q260" i="140"/>
  <c r="F260" i="140"/>
  <c r="R260" i="140"/>
  <c r="H260" i="140"/>
  <c r="O260" i="140"/>
  <c r="L260" i="140"/>
  <c r="J108" i="140"/>
  <c r="Q108" i="140"/>
  <c r="F108" i="140"/>
  <c r="S108" i="140" s="1"/>
  <c r="G108" i="140"/>
  <c r="L108" i="140"/>
  <c r="K108" i="140" s="1"/>
  <c r="H108" i="140"/>
  <c r="O108" i="140"/>
  <c r="I108" i="140"/>
  <c r="M108" i="140" s="1"/>
  <c r="T108" i="140"/>
  <c r="R108" i="140"/>
  <c r="U108" i="140"/>
  <c r="G511" i="140"/>
  <c r="Q511" i="140"/>
  <c r="T511" i="140"/>
  <c r="R511" i="140"/>
  <c r="P511" i="140"/>
  <c r="F511" i="140"/>
  <c r="S511" i="140"/>
  <c r="M511" i="140"/>
  <c r="H511" i="140"/>
  <c r="J511" i="140"/>
  <c r="K511" i="140"/>
  <c r="O511" i="140"/>
  <c r="U511" i="140"/>
  <c r="I511" i="140"/>
  <c r="L511" i="140"/>
  <c r="I456" i="140"/>
  <c r="L456" i="140"/>
  <c r="Q456" i="140"/>
  <c r="U456" i="140"/>
  <c r="K456" i="140"/>
  <c r="T456" i="140"/>
  <c r="P456" i="140"/>
  <c r="R456" i="140"/>
  <c r="G456" i="140"/>
  <c r="M456" i="140"/>
  <c r="H456" i="140"/>
  <c r="O456" i="140"/>
  <c r="J456" i="140"/>
  <c r="S456" i="140"/>
  <c r="F456" i="140"/>
  <c r="I659" i="140"/>
  <c r="M659" i="140"/>
  <c r="O659" i="140"/>
  <c r="G659" i="140"/>
  <c r="R659" i="140"/>
  <c r="F659" i="140"/>
  <c r="L659" i="140"/>
  <c r="P659" i="140"/>
  <c r="H659" i="140"/>
  <c r="Q659" i="140"/>
  <c r="T659" i="140"/>
  <c r="J659" i="140"/>
  <c r="S659" i="140"/>
  <c r="U659" i="140"/>
  <c r="K659" i="140"/>
  <c r="T540" i="140"/>
  <c r="P540" i="140"/>
  <c r="U540" i="140"/>
  <c r="H540" i="140"/>
  <c r="O540" i="140"/>
  <c r="S540" i="140"/>
  <c r="F540" i="140"/>
  <c r="K540" i="140"/>
  <c r="Q540" i="140"/>
  <c r="M540" i="140"/>
  <c r="I540" i="140"/>
  <c r="R540" i="140"/>
  <c r="J540" i="140"/>
  <c r="L540" i="140"/>
  <c r="G540" i="140"/>
  <c r="J541" i="140"/>
  <c r="O541" i="140"/>
  <c r="K541" i="140"/>
  <c r="R541" i="140"/>
  <c r="I541" i="140"/>
  <c r="H541" i="140"/>
  <c r="Q541" i="140"/>
  <c r="M541" i="140"/>
  <c r="F541" i="140"/>
  <c r="P541" i="140"/>
  <c r="G541" i="140"/>
  <c r="U541" i="140"/>
  <c r="L541" i="140"/>
  <c r="S541" i="140"/>
  <c r="T541" i="140"/>
  <c r="I395" i="140"/>
  <c r="J395" i="140"/>
  <c r="T395" i="140"/>
  <c r="U395" i="140"/>
  <c r="P395" i="140"/>
  <c r="R395" i="140"/>
  <c r="F395" i="140"/>
  <c r="O395" i="140"/>
  <c r="K395" i="140"/>
  <c r="M395" i="140"/>
  <c r="H395" i="140"/>
  <c r="Q395" i="140"/>
  <c r="S395" i="140"/>
  <c r="G395" i="140"/>
  <c r="L395" i="140"/>
  <c r="J248" i="140"/>
  <c r="Q248" i="140"/>
  <c r="I248" i="140"/>
  <c r="F248" i="140"/>
  <c r="S248" i="140" s="1"/>
  <c r="G248" i="140"/>
  <c r="H248" i="140"/>
  <c r="L248" i="140"/>
  <c r="K248" i="140" s="1"/>
  <c r="M248" i="140"/>
  <c r="AU248" i="140" s="1"/>
  <c r="O248" i="140"/>
  <c r="R248" i="140"/>
  <c r="U248" i="140"/>
  <c r="Q132" i="140"/>
  <c r="J132" i="140"/>
  <c r="I132" i="140"/>
  <c r="F132" i="140"/>
  <c r="S132" i="140" s="1"/>
  <c r="G132" i="140"/>
  <c r="H132" i="140"/>
  <c r="L132" i="140"/>
  <c r="K132" i="140" s="1"/>
  <c r="M132" i="140"/>
  <c r="O132" i="140"/>
  <c r="U132" i="140"/>
  <c r="U688" i="140"/>
  <c r="H688" i="140"/>
  <c r="R688" i="140"/>
  <c r="F688" i="140"/>
  <c r="T688" i="140"/>
  <c r="L688" i="140"/>
  <c r="G688" i="140"/>
  <c r="M688" i="140"/>
  <c r="P688" i="140"/>
  <c r="K688" i="140"/>
  <c r="Q688" i="140"/>
  <c r="O688" i="140"/>
  <c r="S688" i="140"/>
  <c r="J688" i="140"/>
  <c r="I688" i="140"/>
  <c r="K599" i="140"/>
  <c r="G599" i="140"/>
  <c r="M599" i="140"/>
  <c r="S599" i="140"/>
  <c r="F599" i="140"/>
  <c r="I599" i="140"/>
  <c r="T599" i="140"/>
  <c r="O599" i="140"/>
  <c r="J599" i="140"/>
  <c r="H599" i="140"/>
  <c r="L599" i="140"/>
  <c r="P599" i="140"/>
  <c r="Q599" i="140"/>
  <c r="R599" i="140"/>
  <c r="U599" i="140"/>
  <c r="I141" i="140"/>
  <c r="J141" i="140"/>
  <c r="Q141" i="140"/>
  <c r="F141" i="140"/>
  <c r="S141" i="140" s="1"/>
  <c r="G141" i="140"/>
  <c r="L141" i="140"/>
  <c r="K141" i="140" s="1"/>
  <c r="H141" i="140"/>
  <c r="O141" i="140"/>
  <c r="M141" i="140"/>
  <c r="U141" i="140"/>
  <c r="O474" i="140"/>
  <c r="S474" i="140"/>
  <c r="I474" i="140"/>
  <c r="H474" i="140"/>
  <c r="T474" i="140"/>
  <c r="Q474" i="140"/>
  <c r="F474" i="140"/>
  <c r="M474" i="140"/>
  <c r="L474" i="140"/>
  <c r="R474" i="140"/>
  <c r="J474" i="140"/>
  <c r="G474" i="140"/>
  <c r="P474" i="140"/>
  <c r="U474" i="140"/>
  <c r="K474" i="140"/>
  <c r="H476" i="140"/>
  <c r="I476" i="140"/>
  <c r="J476" i="140"/>
  <c r="T476" i="140"/>
  <c r="S476" i="140"/>
  <c r="F476" i="140"/>
  <c r="Q476" i="140"/>
  <c r="P476" i="140"/>
  <c r="O476" i="140"/>
  <c r="K476" i="140"/>
  <c r="G476" i="140"/>
  <c r="M476" i="140"/>
  <c r="U476" i="140"/>
  <c r="L476" i="140"/>
  <c r="R476" i="140"/>
  <c r="S397" i="140"/>
  <c r="Q397" i="140"/>
  <c r="L397" i="140"/>
  <c r="K397" i="140"/>
  <c r="I397" i="140"/>
  <c r="M397" i="140"/>
  <c r="F397" i="140"/>
  <c r="T397" i="140"/>
  <c r="R397" i="140"/>
  <c r="O397" i="140"/>
  <c r="J397" i="140"/>
  <c r="U397" i="140"/>
  <c r="G397" i="140"/>
  <c r="H397" i="140"/>
  <c r="P397" i="140"/>
  <c r="J610" i="140"/>
  <c r="G610" i="140"/>
  <c r="U610" i="140"/>
  <c r="O610" i="140"/>
  <c r="L610" i="140"/>
  <c r="S610" i="140"/>
  <c r="P610" i="140"/>
  <c r="T610" i="140"/>
  <c r="K610" i="140"/>
  <c r="H610" i="140"/>
  <c r="I610" i="140"/>
  <c r="F610" i="140"/>
  <c r="R610" i="140"/>
  <c r="M610" i="140"/>
  <c r="Q610" i="140"/>
  <c r="Q155" i="140"/>
  <c r="J155" i="140"/>
  <c r="I155" i="140"/>
  <c r="F155" i="140"/>
  <c r="S155" i="140" s="1"/>
  <c r="G155" i="140"/>
  <c r="H155" i="140"/>
  <c r="L155" i="140"/>
  <c r="K155" i="140" s="1"/>
  <c r="M155" i="140"/>
  <c r="AU155" i="140" s="1"/>
  <c r="O155" i="140"/>
  <c r="R155" i="140"/>
  <c r="U155" i="140"/>
  <c r="H504" i="140"/>
  <c r="G504" i="140"/>
  <c r="I504" i="140"/>
  <c r="T504" i="140"/>
  <c r="J504" i="140"/>
  <c r="S504" i="140"/>
  <c r="O504" i="140"/>
  <c r="R504" i="140"/>
  <c r="P504" i="140"/>
  <c r="K504" i="140"/>
  <c r="Q504" i="140"/>
  <c r="L504" i="140"/>
  <c r="M504" i="140"/>
  <c r="F504" i="140"/>
  <c r="U504" i="140"/>
  <c r="S449" i="140"/>
  <c r="G449" i="140"/>
  <c r="H449" i="140"/>
  <c r="J449" i="140"/>
  <c r="U449" i="140"/>
  <c r="K449" i="140"/>
  <c r="F449" i="140"/>
  <c r="P449" i="140"/>
  <c r="R449" i="140"/>
  <c r="M449" i="140"/>
  <c r="I449" i="140"/>
  <c r="T449" i="140"/>
  <c r="O449" i="140"/>
  <c r="L449" i="140"/>
  <c r="Q449" i="140"/>
  <c r="F560" i="140"/>
  <c r="I560" i="140"/>
  <c r="H560" i="140"/>
  <c r="T560" i="140"/>
  <c r="R560" i="140"/>
  <c r="L560" i="140"/>
  <c r="O560" i="140"/>
  <c r="U560" i="140"/>
  <c r="K560" i="140"/>
  <c r="Q560" i="140"/>
  <c r="P560" i="140"/>
  <c r="S560" i="140"/>
  <c r="M560" i="140"/>
  <c r="J560" i="140"/>
  <c r="G560" i="140"/>
  <c r="Q318" i="140"/>
  <c r="P318" i="140"/>
  <c r="L318" i="140"/>
  <c r="M318" i="140"/>
  <c r="O318" i="140"/>
  <c r="K318" i="140"/>
  <c r="R318" i="140"/>
  <c r="S318" i="140"/>
  <c r="F318" i="140"/>
  <c r="H318" i="140"/>
  <c r="U318" i="140"/>
  <c r="T318" i="140"/>
  <c r="J318" i="140"/>
  <c r="I318" i="140"/>
  <c r="G318" i="140"/>
  <c r="G624" i="140"/>
  <c r="K624" i="140"/>
  <c r="Q624" i="140"/>
  <c r="T624" i="140"/>
  <c r="I624" i="140"/>
  <c r="J624" i="140"/>
  <c r="U624" i="140"/>
  <c r="H624" i="140"/>
  <c r="P624" i="140"/>
  <c r="O624" i="140"/>
  <c r="L624" i="140"/>
  <c r="F624" i="140"/>
  <c r="M624" i="140"/>
  <c r="R624" i="140"/>
  <c r="S624" i="140"/>
  <c r="P278" i="140"/>
  <c r="T278" i="140"/>
  <c r="K278" i="140"/>
  <c r="H278" i="140"/>
  <c r="F278" i="140"/>
  <c r="U278" i="140"/>
  <c r="Q278" i="140"/>
  <c r="M278" i="140"/>
  <c r="O278" i="140"/>
  <c r="S278" i="140"/>
  <c r="G278" i="140"/>
  <c r="J278" i="140"/>
  <c r="L278" i="140"/>
  <c r="R278" i="140"/>
  <c r="I278" i="140"/>
  <c r="Q145" i="140"/>
  <c r="J145" i="140"/>
  <c r="I145" i="140"/>
  <c r="F145" i="140"/>
  <c r="S145" i="140" s="1"/>
  <c r="G145" i="140"/>
  <c r="H145" i="140"/>
  <c r="L145" i="140"/>
  <c r="K145" i="140" s="1"/>
  <c r="M145" i="140"/>
  <c r="O145" i="140"/>
  <c r="U145" i="140"/>
  <c r="P523" i="140"/>
  <c r="Q523" i="140"/>
  <c r="J523" i="140"/>
  <c r="H523" i="140"/>
  <c r="U523" i="140"/>
  <c r="M523" i="140"/>
  <c r="I523" i="140"/>
  <c r="S523" i="140"/>
  <c r="G523" i="140"/>
  <c r="T523" i="140"/>
  <c r="L523" i="140"/>
  <c r="O523" i="140"/>
  <c r="K523" i="140"/>
  <c r="R523" i="140"/>
  <c r="F523" i="140"/>
  <c r="H391" i="140"/>
  <c r="U391" i="140"/>
  <c r="G391" i="140"/>
  <c r="M391" i="140"/>
  <c r="J391" i="140"/>
  <c r="K391" i="140"/>
  <c r="O391" i="140"/>
  <c r="F391" i="140"/>
  <c r="L391" i="140"/>
  <c r="P391" i="140"/>
  <c r="S391" i="140"/>
  <c r="I391" i="140"/>
  <c r="Q391" i="140"/>
  <c r="R391" i="140"/>
  <c r="T391" i="140"/>
  <c r="F289" i="140"/>
  <c r="O289" i="140"/>
  <c r="U289" i="140"/>
  <c r="I289" i="140"/>
  <c r="K289" i="140"/>
  <c r="R289" i="140"/>
  <c r="M289" i="140"/>
  <c r="S289" i="140"/>
  <c r="P289" i="140"/>
  <c r="Q289" i="140"/>
  <c r="G289" i="140"/>
  <c r="J289" i="140"/>
  <c r="T289" i="140"/>
  <c r="L289" i="140"/>
  <c r="H289" i="140"/>
  <c r="I153" i="140"/>
  <c r="Q153" i="140"/>
  <c r="J153" i="140"/>
  <c r="F153" i="140"/>
  <c r="S153" i="140" s="1"/>
  <c r="G153" i="140"/>
  <c r="L153" i="140"/>
  <c r="K153" i="140" s="1"/>
  <c r="H153" i="140"/>
  <c r="M153" i="140"/>
  <c r="O153" i="140"/>
  <c r="U153" i="140"/>
  <c r="F271" i="140"/>
  <c r="Q271" i="140"/>
  <c r="L271" i="140"/>
  <c r="G271" i="140"/>
  <c r="O271" i="140"/>
  <c r="H271" i="140"/>
  <c r="I271" i="140"/>
  <c r="U271" i="140"/>
  <c r="S271" i="140"/>
  <c r="M271" i="140"/>
  <c r="P271" i="140"/>
  <c r="R271" i="140"/>
  <c r="J271" i="140"/>
  <c r="K271" i="140"/>
  <c r="T271" i="140"/>
  <c r="T528" i="140"/>
  <c r="J528" i="140"/>
  <c r="K528" i="140"/>
  <c r="U528" i="140"/>
  <c r="L528" i="140"/>
  <c r="R528" i="140"/>
  <c r="P528" i="140"/>
  <c r="I528" i="140"/>
  <c r="Q528" i="140"/>
  <c r="H528" i="140"/>
  <c r="G528" i="140"/>
  <c r="O528" i="140"/>
  <c r="M528" i="140"/>
  <c r="S528" i="140"/>
  <c r="F528" i="140"/>
  <c r="J239" i="140"/>
  <c r="I239" i="140"/>
  <c r="Q239" i="140"/>
  <c r="F239" i="140"/>
  <c r="S239" i="140" s="1"/>
  <c r="G239" i="140"/>
  <c r="H239" i="140"/>
  <c r="L239" i="140"/>
  <c r="K239" i="140" s="1"/>
  <c r="O239" i="140"/>
  <c r="M239" i="140"/>
  <c r="AU239" i="140" s="1"/>
  <c r="R239" i="140"/>
  <c r="U239" i="140"/>
  <c r="J115" i="140"/>
  <c r="Q115" i="140"/>
  <c r="F115" i="140"/>
  <c r="S115" i="140" s="1"/>
  <c r="G115" i="140"/>
  <c r="H115" i="140"/>
  <c r="L115" i="140"/>
  <c r="K115" i="140" s="1"/>
  <c r="O115" i="140"/>
  <c r="I115" i="140"/>
  <c r="M115" i="140" s="1"/>
  <c r="T115" i="140"/>
  <c r="U115" i="140"/>
  <c r="R115" i="140"/>
  <c r="F660" i="140"/>
  <c r="H660" i="140"/>
  <c r="Q660" i="140"/>
  <c r="S660" i="140"/>
  <c r="U660" i="140"/>
  <c r="O660" i="140"/>
  <c r="J660" i="140"/>
  <c r="T660" i="140"/>
  <c r="K660" i="140"/>
  <c r="M660" i="140"/>
  <c r="R660" i="140"/>
  <c r="P660" i="140"/>
  <c r="G660" i="140"/>
  <c r="L660" i="140"/>
  <c r="I660" i="140"/>
  <c r="J76" i="140"/>
  <c r="Q76" i="140"/>
  <c r="F76" i="140"/>
  <c r="S76" i="140" s="1"/>
  <c r="G76" i="140"/>
  <c r="L76" i="140"/>
  <c r="K76" i="140" s="1"/>
  <c r="H76" i="140"/>
  <c r="O76" i="140"/>
  <c r="I76" i="140"/>
  <c r="M76" i="140" s="1"/>
  <c r="T76" i="140"/>
  <c r="R76" i="140"/>
  <c r="U76" i="140"/>
  <c r="J117" i="140"/>
  <c r="Q117" i="140"/>
  <c r="F117" i="140"/>
  <c r="S117" i="140" s="1"/>
  <c r="G117" i="140"/>
  <c r="H117" i="140"/>
  <c r="L117" i="140"/>
  <c r="K117" i="140" s="1"/>
  <c r="O117" i="140"/>
  <c r="I117" i="140"/>
  <c r="M117" i="140" s="1"/>
  <c r="T117" i="140"/>
  <c r="R117" i="140"/>
  <c r="U117" i="140"/>
  <c r="S259" i="140"/>
  <c r="G259" i="140"/>
  <c r="T259" i="140"/>
  <c r="F259" i="140"/>
  <c r="J259" i="140"/>
  <c r="H259" i="140"/>
  <c r="K259" i="140"/>
  <c r="L259" i="140"/>
  <c r="R259" i="140"/>
  <c r="U259" i="140"/>
  <c r="I259" i="140"/>
  <c r="P259" i="140"/>
  <c r="O259" i="140"/>
  <c r="Q259" i="140"/>
  <c r="M259" i="140"/>
  <c r="Q130" i="140"/>
  <c r="I130" i="140"/>
  <c r="J130" i="140"/>
  <c r="F130" i="140"/>
  <c r="S130" i="140" s="1"/>
  <c r="G130" i="140"/>
  <c r="L130" i="140"/>
  <c r="K130" i="140" s="1"/>
  <c r="H130" i="140"/>
  <c r="O130" i="140"/>
  <c r="M130" i="140"/>
  <c r="R130" i="140"/>
  <c r="U130" i="140"/>
  <c r="O311" i="140"/>
  <c r="J311" i="140"/>
  <c r="L311" i="140"/>
  <c r="I311" i="140"/>
  <c r="T311" i="140"/>
  <c r="R311" i="140"/>
  <c r="S311" i="140"/>
  <c r="P311" i="140"/>
  <c r="Q311" i="140"/>
  <c r="M311" i="140"/>
  <c r="G311" i="140"/>
  <c r="H311" i="140"/>
  <c r="K311" i="140"/>
  <c r="F311" i="140"/>
  <c r="U311" i="140"/>
  <c r="M529" i="140"/>
  <c r="G529" i="140"/>
  <c r="T529" i="140"/>
  <c r="U529" i="140"/>
  <c r="J529" i="140"/>
  <c r="O529" i="140"/>
  <c r="I529" i="140"/>
  <c r="R529" i="140"/>
  <c r="S529" i="140"/>
  <c r="P529" i="140"/>
  <c r="F529" i="140"/>
  <c r="L529" i="140"/>
  <c r="Q529" i="140"/>
  <c r="K529" i="140"/>
  <c r="H529" i="140"/>
  <c r="P302" i="140"/>
  <c r="I302" i="140"/>
  <c r="U302" i="140"/>
  <c r="S302" i="140"/>
  <c r="J302" i="140"/>
  <c r="F302" i="140"/>
  <c r="R302" i="140"/>
  <c r="K302" i="140"/>
  <c r="L302" i="140"/>
  <c r="M302" i="140"/>
  <c r="T302" i="140"/>
  <c r="H302" i="140"/>
  <c r="G302" i="140"/>
  <c r="O302" i="140"/>
  <c r="Q302" i="140"/>
  <c r="S526" i="140"/>
  <c r="J526" i="140"/>
  <c r="Q526" i="140"/>
  <c r="O526" i="140"/>
  <c r="M526" i="140"/>
  <c r="K526" i="140"/>
  <c r="I526" i="140"/>
  <c r="P526" i="140"/>
  <c r="L526" i="140"/>
  <c r="H526" i="140"/>
  <c r="F526" i="140"/>
  <c r="U526" i="140"/>
  <c r="T526" i="140"/>
  <c r="R526" i="140"/>
  <c r="G526" i="140"/>
  <c r="P635" i="140"/>
  <c r="K635" i="140"/>
  <c r="R635" i="140"/>
  <c r="O635" i="140"/>
  <c r="U635" i="140"/>
  <c r="G635" i="140"/>
  <c r="I635" i="140"/>
  <c r="M635" i="140"/>
  <c r="H635" i="140"/>
  <c r="F635" i="140"/>
  <c r="J635" i="140"/>
  <c r="T635" i="140"/>
  <c r="S635" i="140"/>
  <c r="Q635" i="140"/>
  <c r="L635" i="140"/>
  <c r="H369" i="140"/>
  <c r="Q369" i="140"/>
  <c r="L369" i="140"/>
  <c r="S369" i="140"/>
  <c r="G369" i="140"/>
  <c r="P369" i="140"/>
  <c r="F369" i="140"/>
  <c r="J369" i="140"/>
  <c r="U369" i="140"/>
  <c r="T369" i="140"/>
  <c r="O369" i="140"/>
  <c r="M369" i="140"/>
  <c r="R369" i="140"/>
  <c r="K369" i="140"/>
  <c r="I369" i="140"/>
  <c r="J12" i="140"/>
  <c r="F12" i="140"/>
  <c r="S12" i="140" s="1"/>
  <c r="G12" i="140"/>
  <c r="H12" i="140"/>
  <c r="L12" i="140"/>
  <c r="K12" i="140" s="1"/>
  <c r="O12" i="140"/>
  <c r="Q12" i="140"/>
  <c r="I12" i="140"/>
  <c r="M12" i="140" s="1"/>
  <c r="AS12" i="140" s="1"/>
  <c r="U12" i="140"/>
  <c r="P607" i="140"/>
  <c r="G607" i="140"/>
  <c r="L607" i="140"/>
  <c r="J607" i="140"/>
  <c r="I607" i="140"/>
  <c r="T607" i="140"/>
  <c r="K607" i="140"/>
  <c r="H607" i="140"/>
  <c r="Q607" i="140"/>
  <c r="M607" i="140"/>
  <c r="F607" i="140"/>
  <c r="S607" i="140"/>
  <c r="U607" i="140"/>
  <c r="O607" i="140"/>
  <c r="R607" i="140"/>
  <c r="J116" i="140"/>
  <c r="Q116" i="140"/>
  <c r="F116" i="140"/>
  <c r="S116" i="140" s="1"/>
  <c r="G116" i="140"/>
  <c r="L116" i="140"/>
  <c r="K116" i="140" s="1"/>
  <c r="H116" i="140"/>
  <c r="O116" i="140"/>
  <c r="I116" i="140"/>
  <c r="M116" i="140" s="1"/>
  <c r="T116" i="140"/>
  <c r="U116" i="140"/>
  <c r="R116" i="140"/>
  <c r="Q129" i="140"/>
  <c r="I129" i="140"/>
  <c r="J129" i="140"/>
  <c r="F129" i="140"/>
  <c r="S129" i="140" s="1"/>
  <c r="G129" i="140"/>
  <c r="H129" i="140"/>
  <c r="L129" i="140"/>
  <c r="K129" i="140" s="1"/>
  <c r="M129" i="140"/>
  <c r="O129" i="140"/>
  <c r="R129" i="140"/>
  <c r="U129" i="140"/>
  <c r="Q220" i="140"/>
  <c r="I220" i="140"/>
  <c r="J220" i="140"/>
  <c r="F220" i="140"/>
  <c r="S220" i="140" s="1"/>
  <c r="G220" i="140"/>
  <c r="L220" i="140"/>
  <c r="K220" i="140" s="1"/>
  <c r="H220" i="140"/>
  <c r="O220" i="140"/>
  <c r="M220" i="140"/>
  <c r="U220" i="140"/>
  <c r="J107" i="140"/>
  <c r="Q107" i="140"/>
  <c r="F107" i="140"/>
  <c r="S107" i="140" s="1"/>
  <c r="G107" i="140"/>
  <c r="H107" i="140"/>
  <c r="L107" i="140"/>
  <c r="K107" i="140" s="1"/>
  <c r="O107" i="140"/>
  <c r="I107" i="140"/>
  <c r="M107" i="140" s="1"/>
  <c r="AU107" i="140" s="1"/>
  <c r="U107" i="140"/>
  <c r="R107" i="140"/>
  <c r="I131" i="140"/>
  <c r="J131" i="140"/>
  <c r="Q131" i="140"/>
  <c r="F131" i="140"/>
  <c r="S131" i="140" s="1"/>
  <c r="G131" i="140"/>
  <c r="L131" i="140"/>
  <c r="K131" i="140" s="1"/>
  <c r="H131" i="140"/>
  <c r="M131" i="140"/>
  <c r="AU131" i="140" s="1"/>
  <c r="O131" i="140"/>
  <c r="P131" i="140"/>
  <c r="T131" i="140"/>
  <c r="R131" i="140"/>
  <c r="U131" i="140"/>
  <c r="S445" i="140"/>
  <c r="K445" i="140"/>
  <c r="U445" i="140"/>
  <c r="L445" i="140"/>
  <c r="M445" i="140"/>
  <c r="T445" i="140"/>
  <c r="H445" i="140"/>
  <c r="J445" i="140"/>
  <c r="R445" i="140"/>
  <c r="I445" i="140"/>
  <c r="P445" i="140"/>
  <c r="F445" i="140"/>
  <c r="Q445" i="140"/>
  <c r="O445" i="140"/>
  <c r="G445" i="140"/>
  <c r="O532" i="140"/>
  <c r="I532" i="140"/>
  <c r="U532" i="140"/>
  <c r="G532" i="140"/>
  <c r="K532" i="140"/>
  <c r="T532" i="140"/>
  <c r="Q532" i="140"/>
  <c r="F532" i="140"/>
  <c r="P532" i="140"/>
  <c r="J532" i="140"/>
  <c r="L532" i="140"/>
  <c r="H532" i="140"/>
  <c r="R532" i="140"/>
  <c r="S532" i="140"/>
  <c r="M532" i="140"/>
  <c r="J622" i="140"/>
  <c r="T622" i="140"/>
  <c r="S622" i="140"/>
  <c r="R622" i="140"/>
  <c r="G622" i="140"/>
  <c r="Q622" i="140"/>
  <c r="O622" i="140"/>
  <c r="H622" i="140"/>
  <c r="K622" i="140"/>
  <c r="F622" i="140"/>
  <c r="M622" i="140"/>
  <c r="L622" i="140"/>
  <c r="U622" i="140"/>
  <c r="I622" i="140"/>
  <c r="P622" i="140"/>
  <c r="G309" i="140"/>
  <c r="S309" i="140"/>
  <c r="L309" i="140"/>
  <c r="T309" i="140"/>
  <c r="F309" i="140"/>
  <c r="P309" i="140"/>
  <c r="M309" i="140"/>
  <c r="J309" i="140"/>
  <c r="Q309" i="140"/>
  <c r="R309" i="140"/>
  <c r="O309" i="140"/>
  <c r="U309" i="140"/>
  <c r="K309" i="140"/>
  <c r="H309" i="140"/>
  <c r="I309" i="140"/>
  <c r="K515" i="140"/>
  <c r="Q515" i="140"/>
  <c r="I515" i="140"/>
  <c r="F515" i="140"/>
  <c r="G515" i="140"/>
  <c r="T515" i="140"/>
  <c r="R515" i="140"/>
  <c r="P515" i="140"/>
  <c r="U515" i="140"/>
  <c r="L515" i="140"/>
  <c r="H515" i="140"/>
  <c r="O515" i="140"/>
  <c r="M515" i="140"/>
  <c r="S515" i="140"/>
  <c r="J515" i="140"/>
  <c r="S272" i="140"/>
  <c r="K272" i="140"/>
  <c r="L272" i="140"/>
  <c r="G272" i="140"/>
  <c r="F272" i="140"/>
  <c r="H272" i="140"/>
  <c r="P272" i="140"/>
  <c r="I272" i="140"/>
  <c r="M272" i="140"/>
  <c r="O272" i="140"/>
  <c r="Q272" i="140"/>
  <c r="T272" i="140"/>
  <c r="U272" i="140"/>
  <c r="R272" i="140"/>
  <c r="J272" i="140"/>
  <c r="L6" i="140"/>
  <c r="F6" i="140"/>
  <c r="S6" i="140" s="1"/>
  <c r="J6" i="140"/>
  <c r="K6" i="140"/>
  <c r="B55" i="140"/>
  <c r="B47" i="140"/>
  <c r="G6" i="140"/>
  <c r="H6" i="140" s="1"/>
  <c r="C31" i="140" s="1"/>
  <c r="C35" i="140" s="1"/>
  <c r="O6" i="140"/>
  <c r="Q6" i="140"/>
  <c r="I6" i="140"/>
  <c r="M6" i="140" s="1"/>
  <c r="N6" i="140"/>
  <c r="P6" i="140"/>
  <c r="T6" i="140"/>
  <c r="R6" i="140"/>
  <c r="U6" i="140"/>
  <c r="L512" i="129"/>
  <c r="M512" i="129"/>
  <c r="I512" i="129"/>
  <c r="H512" i="129"/>
  <c r="O512" i="129"/>
  <c r="G512" i="129"/>
  <c r="Q512" i="129"/>
  <c r="K512" i="129"/>
  <c r="F512" i="129"/>
  <c r="S512" i="129"/>
  <c r="R512" i="129"/>
  <c r="T512" i="129"/>
  <c r="P512" i="129"/>
  <c r="J512" i="129"/>
  <c r="U512" i="129"/>
  <c r="M630" i="129"/>
  <c r="P630" i="129"/>
  <c r="Q630" i="129"/>
  <c r="J630" i="129"/>
  <c r="K630" i="129"/>
  <c r="R630" i="129"/>
  <c r="T630" i="129"/>
  <c r="U630" i="129"/>
  <c r="O630" i="129"/>
  <c r="L630" i="129"/>
  <c r="F630" i="129"/>
  <c r="H630" i="129"/>
  <c r="S630" i="129"/>
  <c r="G630" i="129"/>
  <c r="I630" i="129"/>
  <c r="Q678" i="129"/>
  <c r="O678" i="129"/>
  <c r="L678" i="129"/>
  <c r="S678" i="129"/>
  <c r="K678" i="129"/>
  <c r="H678" i="129"/>
  <c r="M678" i="129"/>
  <c r="I678" i="129"/>
  <c r="G678" i="129"/>
  <c r="J678" i="129"/>
  <c r="F678" i="129"/>
  <c r="P678" i="129"/>
  <c r="R678" i="129"/>
  <c r="T678" i="129"/>
  <c r="U678" i="129"/>
  <c r="J63" i="129"/>
  <c r="Q63" i="129"/>
  <c r="F63" i="129"/>
  <c r="S63" i="129" s="1"/>
  <c r="G63" i="129"/>
  <c r="L63" i="129"/>
  <c r="K63" i="129" s="1"/>
  <c r="H63" i="129"/>
  <c r="O63" i="129" s="1"/>
  <c r="I63" i="129"/>
  <c r="M63" i="129" s="1"/>
  <c r="R63" i="129"/>
  <c r="U63" i="129"/>
  <c r="I156" i="129"/>
  <c r="J156" i="129"/>
  <c r="Q156" i="129"/>
  <c r="F156" i="129"/>
  <c r="S156" i="129" s="1"/>
  <c r="G156" i="129"/>
  <c r="H156" i="129"/>
  <c r="L156" i="129"/>
  <c r="K156" i="129" s="1"/>
  <c r="M156" i="129"/>
  <c r="O156" i="129"/>
  <c r="U156" i="129"/>
  <c r="R607" i="129"/>
  <c r="U607" i="129"/>
  <c r="T607" i="129"/>
  <c r="J607" i="129"/>
  <c r="G607" i="129"/>
  <c r="S607" i="129"/>
  <c r="F607" i="129"/>
  <c r="K607" i="129"/>
  <c r="Q607" i="129"/>
  <c r="P607" i="129"/>
  <c r="L607" i="129"/>
  <c r="O607" i="129"/>
  <c r="H607" i="129"/>
  <c r="M607" i="129"/>
  <c r="I607" i="129"/>
  <c r="J138" i="129"/>
  <c r="Q138" i="129"/>
  <c r="I138" i="129"/>
  <c r="F138" i="129"/>
  <c r="S138" i="129" s="1"/>
  <c r="G138" i="129"/>
  <c r="L138" i="129" s="1"/>
  <c r="H138" i="129"/>
  <c r="O138" i="129" s="1"/>
  <c r="K138" i="129"/>
  <c r="M138" i="129"/>
  <c r="P138" i="129"/>
  <c r="T138" i="129" s="1"/>
  <c r="R138" i="129"/>
  <c r="J432" i="129"/>
  <c r="F432" i="129"/>
  <c r="G432" i="129"/>
  <c r="K432" i="129"/>
  <c r="S432" i="129"/>
  <c r="L432" i="129"/>
  <c r="M432" i="129"/>
  <c r="I432" i="129"/>
  <c r="Q432" i="129"/>
  <c r="O432" i="129"/>
  <c r="R432" i="129"/>
  <c r="T432" i="129"/>
  <c r="P432" i="129"/>
  <c r="U432" i="129"/>
  <c r="H432" i="129"/>
  <c r="K521" i="129"/>
  <c r="Q521" i="129"/>
  <c r="L521" i="129"/>
  <c r="S521" i="129"/>
  <c r="F521" i="129"/>
  <c r="G521" i="129"/>
  <c r="J521" i="129"/>
  <c r="P521" i="129"/>
  <c r="H521" i="129"/>
  <c r="I521" i="129"/>
  <c r="R521" i="129"/>
  <c r="M521" i="129"/>
  <c r="O521" i="129"/>
  <c r="T521" i="129"/>
  <c r="U521" i="129"/>
  <c r="J357" i="129"/>
  <c r="S357" i="129"/>
  <c r="Q357" i="129"/>
  <c r="H357" i="129"/>
  <c r="F357" i="129"/>
  <c r="K357" i="129"/>
  <c r="M357" i="129"/>
  <c r="I357" i="129"/>
  <c r="L357" i="129"/>
  <c r="G357" i="129"/>
  <c r="T357" i="129"/>
  <c r="U357" i="129"/>
  <c r="R357" i="129"/>
  <c r="O357" i="129"/>
  <c r="P357" i="129"/>
  <c r="I420" i="129"/>
  <c r="R420" i="129"/>
  <c r="F420" i="129"/>
  <c r="P420" i="129"/>
  <c r="Q420" i="129"/>
  <c r="K420" i="129"/>
  <c r="T420" i="129"/>
  <c r="U420" i="129"/>
  <c r="S420" i="129"/>
  <c r="L420" i="129"/>
  <c r="J420" i="129"/>
  <c r="M420" i="129"/>
  <c r="G420" i="129"/>
  <c r="O420" i="129"/>
  <c r="H420" i="129"/>
  <c r="L349" i="129"/>
  <c r="G349" i="129"/>
  <c r="F349" i="129"/>
  <c r="O349" i="129"/>
  <c r="I349" i="129"/>
  <c r="Q349" i="129"/>
  <c r="M349" i="129"/>
  <c r="J349" i="129"/>
  <c r="H349" i="129"/>
  <c r="S349" i="129"/>
  <c r="K349" i="129"/>
  <c r="P349" i="129"/>
  <c r="T349" i="129"/>
  <c r="U349" i="129"/>
  <c r="R349" i="129"/>
  <c r="F443" i="129"/>
  <c r="G443" i="129"/>
  <c r="M443" i="129"/>
  <c r="H443" i="129"/>
  <c r="L443" i="129"/>
  <c r="J443" i="129"/>
  <c r="P443" i="129"/>
  <c r="K443" i="129"/>
  <c r="Q443" i="129"/>
  <c r="R443" i="129"/>
  <c r="T443" i="129"/>
  <c r="U443" i="129"/>
  <c r="O443" i="129"/>
  <c r="I443" i="129"/>
  <c r="S443" i="129"/>
  <c r="J431" i="129"/>
  <c r="I431" i="129"/>
  <c r="H431" i="129"/>
  <c r="K431" i="129"/>
  <c r="L431" i="129"/>
  <c r="G431" i="129"/>
  <c r="M431" i="129"/>
  <c r="S431" i="129"/>
  <c r="F431" i="129"/>
  <c r="P431" i="129"/>
  <c r="Q431" i="129"/>
  <c r="R431" i="129"/>
  <c r="T431" i="129"/>
  <c r="U431" i="129"/>
  <c r="O431" i="129"/>
  <c r="J180" i="129"/>
  <c r="Q180" i="129"/>
  <c r="I180" i="129"/>
  <c r="F180" i="129"/>
  <c r="S180" i="129" s="1"/>
  <c r="G180" i="129"/>
  <c r="L180" i="129"/>
  <c r="K180" i="129" s="1"/>
  <c r="H180" i="129"/>
  <c r="O180" i="129"/>
  <c r="M180" i="129"/>
  <c r="U180" i="129"/>
  <c r="I586" i="129"/>
  <c r="K586" i="129"/>
  <c r="H586" i="129"/>
  <c r="G586" i="129"/>
  <c r="J586" i="129"/>
  <c r="P586" i="129"/>
  <c r="U586" i="129"/>
  <c r="M586" i="129"/>
  <c r="F586" i="129"/>
  <c r="S586" i="129"/>
  <c r="Q586" i="129"/>
  <c r="O586" i="129"/>
  <c r="L586" i="129"/>
  <c r="T586" i="129"/>
  <c r="R586" i="129"/>
  <c r="H676" i="129"/>
  <c r="J676" i="129"/>
  <c r="O676" i="129"/>
  <c r="M676" i="129"/>
  <c r="Q676" i="129"/>
  <c r="I676" i="129"/>
  <c r="S676" i="129"/>
  <c r="P676" i="129"/>
  <c r="L676" i="129"/>
  <c r="T676" i="129"/>
  <c r="K676" i="129"/>
  <c r="U676" i="129"/>
  <c r="G676" i="129"/>
  <c r="R676" i="129"/>
  <c r="F676" i="129"/>
  <c r="J46" i="129"/>
  <c r="Q46" i="129"/>
  <c r="G46" i="129"/>
  <c r="L46" i="129" s="1"/>
  <c r="K46" i="129" s="1"/>
  <c r="H46" i="129"/>
  <c r="O46" i="129" s="1"/>
  <c r="I46" i="129"/>
  <c r="M46" i="129" s="1"/>
  <c r="T46" i="129"/>
  <c r="R46" i="129" s="1"/>
  <c r="O643" i="129"/>
  <c r="J643" i="129"/>
  <c r="P643" i="129"/>
  <c r="U643" i="129"/>
  <c r="M643" i="129"/>
  <c r="G643" i="129"/>
  <c r="F643" i="129"/>
  <c r="H643" i="129"/>
  <c r="I643" i="129"/>
  <c r="L643" i="129"/>
  <c r="T643" i="129"/>
  <c r="R643" i="129"/>
  <c r="S643" i="129"/>
  <c r="K643" i="129"/>
  <c r="Q643" i="129"/>
  <c r="J71" i="129"/>
  <c r="Q71" i="129"/>
  <c r="F71" i="129"/>
  <c r="S71" i="129" s="1"/>
  <c r="G71" i="129"/>
  <c r="L71" i="129" s="1"/>
  <c r="K71" i="129" s="1"/>
  <c r="H71" i="129"/>
  <c r="O71" i="129" s="1"/>
  <c r="I71" i="129"/>
  <c r="M71" i="129" s="1"/>
  <c r="AU71" i="129" s="1"/>
  <c r="U71" i="129"/>
  <c r="F580" i="129"/>
  <c r="K580" i="129"/>
  <c r="S580" i="129"/>
  <c r="G580" i="129"/>
  <c r="R580" i="129"/>
  <c r="L580" i="129"/>
  <c r="T580" i="129"/>
  <c r="O580" i="129"/>
  <c r="J580" i="129"/>
  <c r="U580" i="129"/>
  <c r="H580" i="129"/>
  <c r="Q580" i="129"/>
  <c r="M580" i="129"/>
  <c r="P580" i="129"/>
  <c r="I580" i="129"/>
  <c r="I318" i="129"/>
  <c r="J318" i="129"/>
  <c r="Q318" i="129"/>
  <c r="S318" i="129"/>
  <c r="K318" i="129"/>
  <c r="L318" i="129"/>
  <c r="O318" i="129"/>
  <c r="H318" i="129"/>
  <c r="R318" i="129"/>
  <c r="P318" i="129"/>
  <c r="G318" i="129"/>
  <c r="T318" i="129"/>
  <c r="F318" i="129"/>
  <c r="U318" i="129"/>
  <c r="M318" i="129"/>
  <c r="J29" i="129"/>
  <c r="Q29" i="129"/>
  <c r="G29" i="129"/>
  <c r="L29" i="129"/>
  <c r="K29" i="129" s="1"/>
  <c r="H29" i="129"/>
  <c r="O29" i="129"/>
  <c r="I29" i="129"/>
  <c r="M29" i="129" s="1"/>
  <c r="AU29" i="129" s="1"/>
  <c r="U29" i="129"/>
  <c r="R29" i="129"/>
  <c r="J118" i="129"/>
  <c r="Q118" i="129"/>
  <c r="F118" i="129"/>
  <c r="S118" i="129" s="1"/>
  <c r="G118" i="129"/>
  <c r="H118" i="129"/>
  <c r="L118" i="129"/>
  <c r="K118" i="129" s="1"/>
  <c r="O118" i="129"/>
  <c r="I118" i="129"/>
  <c r="M118" i="129" s="1"/>
  <c r="U118" i="129"/>
  <c r="J111" i="129"/>
  <c r="Q111" i="129"/>
  <c r="F111" i="129"/>
  <c r="S111" i="129" s="1"/>
  <c r="G111" i="129"/>
  <c r="H111" i="129"/>
  <c r="L111" i="129"/>
  <c r="O111" i="129"/>
  <c r="K111" i="129"/>
  <c r="I111" i="129"/>
  <c r="M111" i="129" s="1"/>
  <c r="T111" i="129"/>
  <c r="R111" i="129" s="1"/>
  <c r="U111" i="129"/>
  <c r="G624" i="129"/>
  <c r="Q624" i="129"/>
  <c r="O624" i="129"/>
  <c r="S624" i="129"/>
  <c r="M624" i="129"/>
  <c r="F624" i="129"/>
  <c r="H624" i="129"/>
  <c r="K624" i="129"/>
  <c r="T624" i="129"/>
  <c r="L624" i="129"/>
  <c r="U624" i="129"/>
  <c r="J624" i="129"/>
  <c r="P624" i="129"/>
  <c r="R624" i="129"/>
  <c r="I624" i="129"/>
  <c r="I691" i="129"/>
  <c r="H691" i="129"/>
  <c r="M691" i="129"/>
  <c r="Q691" i="129"/>
  <c r="O691" i="129"/>
  <c r="R691" i="129"/>
  <c r="F691" i="129"/>
  <c r="U691" i="129"/>
  <c r="G691" i="129"/>
  <c r="T691" i="129"/>
  <c r="J691" i="129"/>
  <c r="L691" i="129"/>
  <c r="S691" i="129"/>
  <c r="P691" i="129"/>
  <c r="K691" i="129"/>
  <c r="J41" i="129"/>
  <c r="Q41" i="129"/>
  <c r="F41" i="129"/>
  <c r="S41" i="129" s="1"/>
  <c r="G41" i="129"/>
  <c r="L41" i="129"/>
  <c r="K41" i="129" s="1"/>
  <c r="H41" i="129"/>
  <c r="O41" i="129"/>
  <c r="I41" i="129"/>
  <c r="M41" i="129" s="1"/>
  <c r="AU41" i="129" s="1"/>
  <c r="R41" i="129"/>
  <c r="F346" i="129"/>
  <c r="J346" i="129"/>
  <c r="G346" i="129"/>
  <c r="Q346" i="129"/>
  <c r="O346" i="129"/>
  <c r="H346" i="129"/>
  <c r="K346" i="129"/>
  <c r="L346" i="129"/>
  <c r="S346" i="129"/>
  <c r="M346" i="129"/>
  <c r="R346" i="129"/>
  <c r="P346" i="129"/>
  <c r="T346" i="129"/>
  <c r="U346" i="129"/>
  <c r="I346" i="129"/>
  <c r="J78" i="129"/>
  <c r="Q78" i="129"/>
  <c r="F78" i="129"/>
  <c r="S78" i="129" s="1"/>
  <c r="G78" i="129"/>
  <c r="L78" i="129"/>
  <c r="K78" i="129" s="1"/>
  <c r="H78" i="129"/>
  <c r="O78" i="129"/>
  <c r="I78" i="129"/>
  <c r="M78" i="129" s="1"/>
  <c r="AS78" i="129" s="1"/>
  <c r="R78" i="129"/>
  <c r="U78" i="129"/>
  <c r="K514" i="129"/>
  <c r="M514" i="129"/>
  <c r="Q514" i="129"/>
  <c r="G514" i="129"/>
  <c r="F514" i="129"/>
  <c r="H514" i="129"/>
  <c r="I514" i="129"/>
  <c r="S514" i="129"/>
  <c r="O514" i="129"/>
  <c r="L514" i="129"/>
  <c r="R514" i="129"/>
  <c r="J514" i="129"/>
  <c r="P514" i="129"/>
  <c r="T514" i="129"/>
  <c r="U514" i="129"/>
  <c r="U510" i="129"/>
  <c r="P510" i="129"/>
  <c r="J510" i="129"/>
  <c r="R510" i="129"/>
  <c r="Q510" i="129"/>
  <c r="O510" i="129"/>
  <c r="T510" i="129"/>
  <c r="G510" i="129"/>
  <c r="L510" i="129"/>
  <c r="M510" i="129"/>
  <c r="K510" i="129"/>
  <c r="F510" i="129"/>
  <c r="S510" i="129"/>
  <c r="H510" i="129"/>
  <c r="I510" i="129"/>
  <c r="P680" i="129"/>
  <c r="R680" i="129"/>
  <c r="U680" i="129"/>
  <c r="M680" i="129"/>
  <c r="K680" i="129"/>
  <c r="T680" i="129"/>
  <c r="I680" i="129"/>
  <c r="S680" i="129"/>
  <c r="J680" i="129"/>
  <c r="Q680" i="129"/>
  <c r="H680" i="129"/>
  <c r="L680" i="129"/>
  <c r="F680" i="129"/>
  <c r="G680" i="129"/>
  <c r="O680" i="129"/>
  <c r="L372" i="129"/>
  <c r="P372" i="129"/>
  <c r="U372" i="129"/>
  <c r="T372" i="129"/>
  <c r="Q372" i="129"/>
  <c r="O372" i="129"/>
  <c r="J372" i="129"/>
  <c r="K372" i="129"/>
  <c r="S372" i="129"/>
  <c r="F372" i="129"/>
  <c r="G372" i="129"/>
  <c r="M372" i="129"/>
  <c r="H372" i="129"/>
  <c r="I372" i="129"/>
  <c r="R372" i="129"/>
  <c r="J502" i="129"/>
  <c r="O502" i="129"/>
  <c r="R502" i="129"/>
  <c r="P502" i="129"/>
  <c r="S502" i="129"/>
  <c r="L502" i="129"/>
  <c r="K502" i="129"/>
  <c r="T502" i="129"/>
  <c r="F502" i="129"/>
  <c r="M502" i="129"/>
  <c r="U502" i="129"/>
  <c r="I502" i="129"/>
  <c r="Q502" i="129"/>
  <c r="H502" i="129"/>
  <c r="G502" i="129"/>
  <c r="H489" i="129"/>
  <c r="I489" i="129"/>
  <c r="K489" i="129"/>
  <c r="F489" i="129"/>
  <c r="G489" i="129"/>
  <c r="O489" i="129"/>
  <c r="M489" i="129"/>
  <c r="J489" i="129"/>
  <c r="Q489" i="129"/>
  <c r="L489" i="129"/>
  <c r="R489" i="129"/>
  <c r="U489" i="129"/>
  <c r="S489" i="129"/>
  <c r="P489" i="129"/>
  <c r="T489" i="129"/>
  <c r="I530" i="129"/>
  <c r="J530" i="129"/>
  <c r="M530" i="129"/>
  <c r="K530" i="129"/>
  <c r="F530" i="129"/>
  <c r="O530" i="129"/>
  <c r="H530" i="129"/>
  <c r="Q530" i="129"/>
  <c r="G530" i="129"/>
  <c r="S530" i="129"/>
  <c r="P530" i="129"/>
  <c r="T530" i="129"/>
  <c r="U530" i="129"/>
  <c r="L530" i="129"/>
  <c r="R530" i="129"/>
  <c r="M388" i="129"/>
  <c r="P388" i="129"/>
  <c r="Q388" i="129"/>
  <c r="T388" i="129"/>
  <c r="J388" i="129"/>
  <c r="U388" i="129"/>
  <c r="H388" i="129"/>
  <c r="L388" i="129"/>
  <c r="G388" i="129"/>
  <c r="O388" i="129"/>
  <c r="I388" i="129"/>
  <c r="F388" i="129"/>
  <c r="K388" i="129"/>
  <c r="S388" i="129"/>
  <c r="R388" i="129"/>
  <c r="S507" i="129"/>
  <c r="G507" i="129"/>
  <c r="K507" i="129"/>
  <c r="O507" i="129"/>
  <c r="P507" i="129"/>
  <c r="J507" i="129"/>
  <c r="R507" i="129"/>
  <c r="L507" i="129"/>
  <c r="T507" i="129"/>
  <c r="H507" i="129"/>
  <c r="U507" i="129"/>
  <c r="M507" i="129"/>
  <c r="F507" i="129"/>
  <c r="Q507" i="129"/>
  <c r="I507" i="129"/>
  <c r="M292" i="129"/>
  <c r="Q292" i="129"/>
  <c r="O292" i="129"/>
  <c r="J292" i="129"/>
  <c r="L292" i="129"/>
  <c r="G292" i="129"/>
  <c r="H292" i="129"/>
  <c r="K292" i="129"/>
  <c r="I292" i="129"/>
  <c r="R292" i="129"/>
  <c r="P292" i="129"/>
  <c r="T292" i="129"/>
  <c r="F292" i="129"/>
  <c r="U292" i="129"/>
  <c r="S292" i="129"/>
  <c r="R606" i="129"/>
  <c r="U606" i="129"/>
  <c r="S606" i="129"/>
  <c r="L606" i="129"/>
  <c r="Q606" i="129"/>
  <c r="M606" i="129"/>
  <c r="K606" i="129"/>
  <c r="F606" i="129"/>
  <c r="H606" i="129"/>
  <c r="P606" i="129"/>
  <c r="G606" i="129"/>
  <c r="T606" i="129"/>
  <c r="O606" i="129"/>
  <c r="J606" i="129"/>
  <c r="I606" i="129"/>
  <c r="R342" i="129"/>
  <c r="P342" i="129"/>
  <c r="U342" i="129"/>
  <c r="S342" i="129"/>
  <c r="F342" i="129"/>
  <c r="J342" i="129"/>
  <c r="L342" i="129"/>
  <c r="I342" i="129"/>
  <c r="T342" i="129"/>
  <c r="H342" i="129"/>
  <c r="G342" i="129"/>
  <c r="M342" i="129"/>
  <c r="K342" i="129"/>
  <c r="O342" i="129"/>
  <c r="Q342" i="129"/>
  <c r="J15" i="129"/>
  <c r="F15" i="129"/>
  <c r="S15" i="129" s="1"/>
  <c r="G15" i="129"/>
  <c r="Q15" i="129"/>
  <c r="L15" i="129"/>
  <c r="K15" i="129" s="1"/>
  <c r="H15" i="129"/>
  <c r="O15" i="129" s="1"/>
  <c r="I15" i="129"/>
  <c r="M15" i="129" s="1"/>
  <c r="AS15" i="129" s="1"/>
  <c r="U15" i="129"/>
  <c r="P16" i="129" s="1"/>
  <c r="T16" i="129" s="1"/>
  <c r="R16" i="129" s="1"/>
  <c r="O694" i="129"/>
  <c r="M694" i="129"/>
  <c r="P694" i="129"/>
  <c r="S694" i="129"/>
  <c r="R694" i="129"/>
  <c r="T694" i="129"/>
  <c r="U694" i="129"/>
  <c r="I694" i="129"/>
  <c r="K694" i="129"/>
  <c r="Q694" i="129"/>
  <c r="G694" i="129"/>
  <c r="F694" i="129"/>
  <c r="J694" i="129"/>
  <c r="H694" i="129"/>
  <c r="L694" i="129"/>
  <c r="G351" i="129"/>
  <c r="P351" i="129"/>
  <c r="R351" i="129"/>
  <c r="T351" i="129"/>
  <c r="U351" i="129"/>
  <c r="I351" i="129"/>
  <c r="J351" i="129"/>
  <c r="K351" i="129"/>
  <c r="S351" i="129"/>
  <c r="H351" i="129"/>
  <c r="Q351" i="129"/>
  <c r="F351" i="129"/>
  <c r="O351" i="129"/>
  <c r="L351" i="129"/>
  <c r="M351" i="129"/>
  <c r="J72" i="129"/>
  <c r="Q72" i="129"/>
  <c r="F72" i="129"/>
  <c r="S72" i="129" s="1"/>
  <c r="G72" i="129"/>
  <c r="H72" i="129"/>
  <c r="L72" i="129"/>
  <c r="K72" i="129" s="1"/>
  <c r="O72" i="129"/>
  <c r="I72" i="129"/>
  <c r="M72" i="129" s="1"/>
  <c r="AS72" i="129" s="1"/>
  <c r="R72" i="129"/>
  <c r="U72" i="129"/>
  <c r="J89" i="129"/>
  <c r="Q89" i="129"/>
  <c r="F89" i="129"/>
  <c r="S89" i="129" s="1"/>
  <c r="G89" i="129"/>
  <c r="L89" i="129"/>
  <c r="K89" i="129" s="1"/>
  <c r="H89" i="129"/>
  <c r="O89" i="129"/>
  <c r="I89" i="129"/>
  <c r="M89" i="129" s="1"/>
  <c r="AU89" i="129" s="1"/>
  <c r="R89" i="129"/>
  <c r="U89" i="129"/>
  <c r="J16" i="129"/>
  <c r="Q16" i="129"/>
  <c r="F16" i="129"/>
  <c r="S16" i="129" s="1"/>
  <c r="G16" i="129"/>
  <c r="F17" i="129" s="1"/>
  <c r="S17" i="129" s="1"/>
  <c r="L16" i="129"/>
  <c r="K16" i="129" s="1"/>
  <c r="H16" i="129"/>
  <c r="O16" i="129" s="1"/>
  <c r="I16" i="129"/>
  <c r="M16" i="129" s="1"/>
  <c r="U16" i="129"/>
  <c r="J33" i="129"/>
  <c r="Q33" i="129"/>
  <c r="G33" i="129"/>
  <c r="L33" i="129" s="1"/>
  <c r="K33" i="129" s="1"/>
  <c r="H33" i="129"/>
  <c r="O33" i="129" s="1"/>
  <c r="I33" i="129"/>
  <c r="M33" i="129" s="1"/>
  <c r="AS33" i="129" s="1"/>
  <c r="U33" i="129"/>
  <c r="J98" i="129"/>
  <c r="Q98" i="129"/>
  <c r="F98" i="129"/>
  <c r="S98" i="129" s="1"/>
  <c r="G98" i="129"/>
  <c r="L98" i="129"/>
  <c r="K98" i="129" s="1"/>
  <c r="H98" i="129"/>
  <c r="O98" i="129"/>
  <c r="I98" i="129"/>
  <c r="M98" i="129" s="1"/>
  <c r="R98" i="129"/>
  <c r="U98" i="129"/>
  <c r="S315" i="129"/>
  <c r="K315" i="129"/>
  <c r="R315" i="129"/>
  <c r="U315" i="129"/>
  <c r="G315" i="129"/>
  <c r="Q315" i="129"/>
  <c r="L315" i="129"/>
  <c r="M315" i="129"/>
  <c r="F315" i="129"/>
  <c r="P315" i="129"/>
  <c r="O315" i="129"/>
  <c r="H315" i="129"/>
  <c r="I315" i="129"/>
  <c r="T315" i="129"/>
  <c r="J315" i="129"/>
  <c r="O261" i="129"/>
  <c r="K261" i="129"/>
  <c r="M261" i="129"/>
  <c r="Q261" i="129"/>
  <c r="S261" i="129"/>
  <c r="P261" i="129"/>
  <c r="F261" i="129"/>
  <c r="T261" i="129"/>
  <c r="J261" i="129"/>
  <c r="U261" i="129"/>
  <c r="L261" i="129"/>
  <c r="R261" i="129"/>
  <c r="G261" i="129"/>
  <c r="I261" i="129"/>
  <c r="H261" i="129"/>
  <c r="S697" i="129"/>
  <c r="J697" i="129"/>
  <c r="L697" i="129"/>
  <c r="I697" i="129"/>
  <c r="O697" i="129"/>
  <c r="Q697" i="129"/>
  <c r="M697" i="129"/>
  <c r="H697" i="129"/>
  <c r="K697" i="129"/>
  <c r="F697" i="129"/>
  <c r="R697" i="129"/>
  <c r="T697" i="129"/>
  <c r="G697" i="129"/>
  <c r="P697" i="129"/>
  <c r="U697" i="129"/>
  <c r="P616" i="129"/>
  <c r="T616" i="129"/>
  <c r="U616" i="129"/>
  <c r="I616" i="129"/>
  <c r="G616" i="129"/>
  <c r="H616" i="129"/>
  <c r="O616" i="129"/>
  <c r="M616" i="129"/>
  <c r="K616" i="129"/>
  <c r="F616" i="129"/>
  <c r="S616" i="129"/>
  <c r="R616" i="129"/>
  <c r="Q616" i="129"/>
  <c r="J616" i="129"/>
  <c r="L616" i="129"/>
  <c r="T562" i="129"/>
  <c r="U562" i="129"/>
  <c r="R562" i="129"/>
  <c r="J562" i="129"/>
  <c r="G562" i="129"/>
  <c r="H562" i="129"/>
  <c r="M562" i="129"/>
  <c r="Q562" i="129"/>
  <c r="F562" i="129"/>
  <c r="O562" i="129"/>
  <c r="I562" i="129"/>
  <c r="L562" i="129"/>
  <c r="K562" i="129"/>
  <c r="S562" i="129"/>
  <c r="P562" i="129"/>
  <c r="R603" i="129"/>
  <c r="T603" i="129"/>
  <c r="I603" i="129"/>
  <c r="P603" i="129"/>
  <c r="H603" i="129"/>
  <c r="K603" i="129"/>
  <c r="O603" i="129"/>
  <c r="L603" i="129"/>
  <c r="S603" i="129"/>
  <c r="J603" i="129"/>
  <c r="F603" i="129"/>
  <c r="U603" i="129"/>
  <c r="G603" i="129"/>
  <c r="M603" i="129"/>
  <c r="Q603" i="129"/>
  <c r="H567" i="129"/>
  <c r="O567" i="129"/>
  <c r="P567" i="129"/>
  <c r="U567" i="129"/>
  <c r="K567" i="129"/>
  <c r="I567" i="129"/>
  <c r="S567" i="129"/>
  <c r="Q567" i="129"/>
  <c r="G567" i="129"/>
  <c r="J567" i="129"/>
  <c r="R567" i="129"/>
  <c r="T567" i="129"/>
  <c r="L567" i="129"/>
  <c r="F567" i="129"/>
  <c r="M567" i="129"/>
  <c r="F6" i="129"/>
  <c r="S6" i="129" s="1"/>
  <c r="J6" i="129"/>
  <c r="B47" i="129"/>
  <c r="K6" i="129"/>
  <c r="L6" i="129"/>
  <c r="B55" i="129"/>
  <c r="G6" i="129"/>
  <c r="H6" i="129"/>
  <c r="O6" i="129"/>
  <c r="Q6" i="129"/>
  <c r="I6" i="129"/>
  <c r="M6" i="129" s="1"/>
  <c r="R6" i="129"/>
  <c r="U6" i="129"/>
  <c r="T366" i="139"/>
  <c r="H366" i="139"/>
  <c r="P366" i="139"/>
  <c r="G366" i="139"/>
  <c r="S366" i="139"/>
  <c r="U366" i="139"/>
  <c r="R366" i="139"/>
  <c r="M366" i="139"/>
  <c r="O366" i="139"/>
  <c r="K366" i="139"/>
  <c r="L366" i="139"/>
  <c r="I366" i="139"/>
  <c r="F366" i="139"/>
  <c r="J366" i="139"/>
  <c r="Q366" i="139"/>
  <c r="I329" i="139"/>
  <c r="M329" i="139"/>
  <c r="Q329" i="139"/>
  <c r="F329" i="139"/>
  <c r="J329" i="139"/>
  <c r="O329" i="139"/>
  <c r="U329" i="139"/>
  <c r="T329" i="139"/>
  <c r="K329" i="139"/>
  <c r="G329" i="139"/>
  <c r="P329" i="139"/>
  <c r="H329" i="139"/>
  <c r="R329" i="139"/>
  <c r="L329" i="139"/>
  <c r="S329" i="139"/>
  <c r="Q226" i="139"/>
  <c r="J226" i="139"/>
  <c r="I226" i="139"/>
  <c r="F226" i="139"/>
  <c r="S226" i="139" s="1"/>
  <c r="G226" i="139"/>
  <c r="H226" i="139"/>
  <c r="L226" i="139"/>
  <c r="K226" i="139" s="1"/>
  <c r="O226" i="139"/>
  <c r="M226" i="139"/>
  <c r="U226" i="139"/>
  <c r="R478" i="139"/>
  <c r="M478" i="139"/>
  <c r="F478" i="139"/>
  <c r="T478" i="139"/>
  <c r="O478" i="139"/>
  <c r="L478" i="139"/>
  <c r="S478" i="139"/>
  <c r="U478" i="139"/>
  <c r="G478" i="139"/>
  <c r="K478" i="139"/>
  <c r="P478" i="139"/>
  <c r="I478" i="139"/>
  <c r="Q478" i="139"/>
  <c r="J478" i="139"/>
  <c r="H478" i="139"/>
  <c r="S459" i="139"/>
  <c r="L459" i="139"/>
  <c r="J459" i="139"/>
  <c r="F459" i="139"/>
  <c r="U459" i="139"/>
  <c r="G459" i="139"/>
  <c r="T459" i="139"/>
  <c r="M459" i="139"/>
  <c r="P459" i="139"/>
  <c r="O459" i="139"/>
  <c r="H459" i="139"/>
  <c r="Q459" i="139"/>
  <c r="I459" i="139"/>
  <c r="R459" i="139"/>
  <c r="K459" i="139"/>
  <c r="Q291" i="139"/>
  <c r="I291" i="139"/>
  <c r="P291" i="139"/>
  <c r="M291" i="139"/>
  <c r="H291" i="139"/>
  <c r="U291" i="139"/>
  <c r="S291" i="139"/>
  <c r="G291" i="139"/>
  <c r="O291" i="139"/>
  <c r="L291" i="139"/>
  <c r="K291" i="139"/>
  <c r="T291" i="139"/>
  <c r="F291" i="139"/>
  <c r="R291" i="139"/>
  <c r="J291" i="139"/>
  <c r="Q143" i="139"/>
  <c r="I143" i="139"/>
  <c r="J143" i="139"/>
  <c r="F143" i="139"/>
  <c r="S143" i="139" s="1"/>
  <c r="G143" i="139"/>
  <c r="H143" i="139"/>
  <c r="L143" i="139"/>
  <c r="K143" i="139" s="1"/>
  <c r="O143" i="139"/>
  <c r="M143" i="139"/>
  <c r="AU143" i="139" s="1"/>
  <c r="R143" i="139"/>
  <c r="U143" i="139"/>
  <c r="J67" i="139"/>
  <c r="Q67" i="139"/>
  <c r="G67" i="139"/>
  <c r="F68" i="139" s="1"/>
  <c r="I67" i="139"/>
  <c r="P295" i="139"/>
  <c r="O295" i="139"/>
  <c r="G295" i="139"/>
  <c r="M295" i="139"/>
  <c r="U295" i="139"/>
  <c r="F295" i="139"/>
  <c r="J295" i="139"/>
  <c r="I295" i="139"/>
  <c r="T295" i="139"/>
  <c r="K295" i="139"/>
  <c r="Q295" i="139"/>
  <c r="L295" i="139"/>
  <c r="S295" i="139"/>
  <c r="R295" i="139"/>
  <c r="H295" i="139"/>
  <c r="L415" i="139"/>
  <c r="M415" i="139"/>
  <c r="G415" i="139"/>
  <c r="U415" i="139"/>
  <c r="O415" i="139"/>
  <c r="T415" i="139"/>
  <c r="P415" i="139"/>
  <c r="J415" i="139"/>
  <c r="Q415" i="139"/>
  <c r="K415" i="139"/>
  <c r="H415" i="139"/>
  <c r="I415" i="139"/>
  <c r="R415" i="139"/>
  <c r="S415" i="139"/>
  <c r="F415" i="139"/>
  <c r="Q595" i="139"/>
  <c r="L595" i="139"/>
  <c r="G595" i="139"/>
  <c r="S595" i="139"/>
  <c r="I595" i="139"/>
  <c r="M595" i="139"/>
  <c r="R595" i="139"/>
  <c r="J595" i="139"/>
  <c r="U595" i="139"/>
  <c r="P595" i="139"/>
  <c r="F595" i="139"/>
  <c r="H595" i="139"/>
  <c r="K595" i="139"/>
  <c r="T595" i="139"/>
  <c r="O595" i="139"/>
  <c r="F650" i="139"/>
  <c r="J650" i="139"/>
  <c r="H650" i="139"/>
  <c r="P650" i="139"/>
  <c r="U650" i="139"/>
  <c r="I650" i="139"/>
  <c r="S650" i="139"/>
  <c r="Q650" i="139"/>
  <c r="M650" i="139"/>
  <c r="O650" i="139"/>
  <c r="L650" i="139"/>
  <c r="G650" i="139"/>
  <c r="R650" i="139"/>
  <c r="K650" i="139"/>
  <c r="T650" i="139"/>
  <c r="I428" i="139"/>
  <c r="L428" i="139"/>
  <c r="T428" i="139"/>
  <c r="R428" i="139"/>
  <c r="U428" i="139"/>
  <c r="P428" i="139"/>
  <c r="O428" i="139"/>
  <c r="H428" i="139"/>
  <c r="F428" i="139"/>
  <c r="G428" i="139"/>
  <c r="J428" i="139"/>
  <c r="M428" i="139"/>
  <c r="Q428" i="139"/>
  <c r="K428" i="139"/>
  <c r="S428" i="139"/>
  <c r="J82" i="139"/>
  <c r="Q82" i="139"/>
  <c r="F82" i="139"/>
  <c r="S82" i="139" s="1"/>
  <c r="G82" i="139"/>
  <c r="F83" i="139" s="1"/>
  <c r="I82" i="139"/>
  <c r="F452" i="139"/>
  <c r="L452" i="139"/>
  <c r="T452" i="139"/>
  <c r="S452" i="139"/>
  <c r="M452" i="139"/>
  <c r="K452" i="139"/>
  <c r="J452" i="139"/>
  <c r="P452" i="139"/>
  <c r="R452" i="139"/>
  <c r="G452" i="139"/>
  <c r="I452" i="139"/>
  <c r="H452" i="139"/>
  <c r="O452" i="139"/>
  <c r="U452" i="139"/>
  <c r="Q452" i="139"/>
  <c r="R530" i="139"/>
  <c r="G530" i="139"/>
  <c r="I530" i="139"/>
  <c r="F530" i="139"/>
  <c r="U530" i="139"/>
  <c r="O530" i="139"/>
  <c r="P530" i="139"/>
  <c r="M530" i="139"/>
  <c r="K530" i="139"/>
  <c r="J530" i="139"/>
  <c r="S530" i="139"/>
  <c r="T530" i="139"/>
  <c r="L530" i="139"/>
  <c r="H530" i="139"/>
  <c r="Q530" i="139"/>
  <c r="J28" i="139"/>
  <c r="Q28" i="139"/>
  <c r="F28" i="139"/>
  <c r="S28" i="139" s="1"/>
  <c r="G28" i="139"/>
  <c r="F29" i="139" s="1"/>
  <c r="I28" i="139"/>
  <c r="R602" i="139"/>
  <c r="J602" i="139"/>
  <c r="P602" i="139"/>
  <c r="M602" i="139"/>
  <c r="G602" i="139"/>
  <c r="F602" i="139"/>
  <c r="Q602" i="139"/>
  <c r="I602" i="139"/>
  <c r="U602" i="139"/>
  <c r="H602" i="139"/>
  <c r="K602" i="139"/>
  <c r="O602" i="139"/>
  <c r="T602" i="139"/>
  <c r="S602" i="139"/>
  <c r="L602" i="139"/>
  <c r="T632" i="139"/>
  <c r="U632" i="139"/>
  <c r="L632" i="139"/>
  <c r="M632" i="139"/>
  <c r="F632" i="139"/>
  <c r="J632" i="139"/>
  <c r="P632" i="139"/>
  <c r="G632" i="139"/>
  <c r="I632" i="139"/>
  <c r="R632" i="139"/>
  <c r="O632" i="139"/>
  <c r="S632" i="139"/>
  <c r="Q632" i="139"/>
  <c r="H632" i="139"/>
  <c r="K632" i="139"/>
  <c r="J46" i="139"/>
  <c r="Q46" i="139"/>
  <c r="F46" i="139"/>
  <c r="S46" i="139" s="1"/>
  <c r="G46" i="139"/>
  <c r="F47" i="139" s="1"/>
  <c r="I46" i="139"/>
  <c r="K622" i="139"/>
  <c r="P622" i="139"/>
  <c r="F622" i="139"/>
  <c r="M622" i="139"/>
  <c r="G622" i="139"/>
  <c r="S622" i="139"/>
  <c r="Q622" i="139"/>
  <c r="U622" i="139"/>
  <c r="H622" i="139"/>
  <c r="T622" i="139"/>
  <c r="O622" i="139"/>
  <c r="L622" i="139"/>
  <c r="J622" i="139"/>
  <c r="R622" i="139"/>
  <c r="I622" i="139"/>
  <c r="L615" i="139"/>
  <c r="M615" i="139"/>
  <c r="F615" i="139"/>
  <c r="K615" i="139"/>
  <c r="H615" i="139"/>
  <c r="P615" i="139"/>
  <c r="S615" i="139"/>
  <c r="J615" i="139"/>
  <c r="G615" i="139"/>
  <c r="O615" i="139"/>
  <c r="R615" i="139"/>
  <c r="U615" i="139"/>
  <c r="T615" i="139"/>
  <c r="I615" i="139"/>
  <c r="Q615" i="139"/>
  <c r="H340" i="139"/>
  <c r="J340" i="139"/>
  <c r="U340" i="139"/>
  <c r="T340" i="139"/>
  <c r="L340" i="139"/>
  <c r="Q340" i="139"/>
  <c r="R340" i="139"/>
  <c r="I340" i="139"/>
  <c r="P340" i="139"/>
  <c r="M340" i="139"/>
  <c r="G340" i="139"/>
  <c r="F340" i="139"/>
  <c r="S340" i="139"/>
  <c r="O340" i="139"/>
  <c r="K340" i="139"/>
  <c r="P337" i="139"/>
  <c r="T337" i="139"/>
  <c r="Q337" i="139"/>
  <c r="S337" i="139"/>
  <c r="F337" i="139"/>
  <c r="R337" i="139"/>
  <c r="M337" i="139"/>
  <c r="L337" i="139"/>
  <c r="H337" i="139"/>
  <c r="K337" i="139"/>
  <c r="J337" i="139"/>
  <c r="U337" i="139"/>
  <c r="G337" i="139"/>
  <c r="I337" i="139"/>
  <c r="O337" i="139"/>
  <c r="I299" i="139"/>
  <c r="S299" i="139"/>
  <c r="R299" i="139"/>
  <c r="M299" i="139"/>
  <c r="P299" i="139"/>
  <c r="L299" i="139"/>
  <c r="F299" i="139"/>
  <c r="O299" i="139"/>
  <c r="H299" i="139"/>
  <c r="T299" i="139"/>
  <c r="Q299" i="139"/>
  <c r="G299" i="139"/>
  <c r="U299" i="139"/>
  <c r="K299" i="139"/>
  <c r="J299" i="139"/>
  <c r="I259" i="139"/>
  <c r="F259" i="139"/>
  <c r="S259" i="139"/>
  <c r="L259" i="139"/>
  <c r="K259" i="139"/>
  <c r="M259" i="139"/>
  <c r="Q259" i="139"/>
  <c r="R259" i="139"/>
  <c r="J259" i="139"/>
  <c r="T259" i="139"/>
  <c r="G259" i="139"/>
  <c r="U259" i="139"/>
  <c r="P259" i="139"/>
  <c r="H259" i="139"/>
  <c r="O259" i="139"/>
  <c r="F515" i="139"/>
  <c r="U515" i="139"/>
  <c r="H515" i="139"/>
  <c r="M515" i="139"/>
  <c r="S515" i="139"/>
  <c r="R515" i="139"/>
  <c r="K515" i="139"/>
  <c r="P515" i="139"/>
  <c r="J515" i="139"/>
  <c r="O515" i="139"/>
  <c r="G515" i="139"/>
  <c r="Q515" i="139"/>
  <c r="L515" i="139"/>
  <c r="T515" i="139"/>
  <c r="I515" i="139"/>
  <c r="T285" i="139"/>
  <c r="F285" i="139"/>
  <c r="M285" i="139"/>
  <c r="O285" i="139"/>
  <c r="K285" i="139"/>
  <c r="Q285" i="139"/>
  <c r="R285" i="139"/>
  <c r="L285" i="139"/>
  <c r="G285" i="139"/>
  <c r="P285" i="139"/>
  <c r="U285" i="139"/>
  <c r="H285" i="139"/>
  <c r="J285" i="139"/>
  <c r="S285" i="139"/>
  <c r="I285" i="139"/>
  <c r="J107" i="139"/>
  <c r="Q107" i="139"/>
  <c r="F107" i="139"/>
  <c r="S107" i="139" s="1"/>
  <c r="G107" i="139"/>
  <c r="I107" i="139"/>
  <c r="U300" i="139"/>
  <c r="S300" i="139"/>
  <c r="J300" i="139"/>
  <c r="Q300" i="139"/>
  <c r="H300" i="139"/>
  <c r="G300" i="139"/>
  <c r="P300" i="139"/>
  <c r="R300" i="139"/>
  <c r="L300" i="139"/>
  <c r="I300" i="139"/>
  <c r="F300" i="139"/>
  <c r="T300" i="139"/>
  <c r="O300" i="139"/>
  <c r="M300" i="139"/>
  <c r="K300" i="139"/>
  <c r="M403" i="139"/>
  <c r="T403" i="139"/>
  <c r="U403" i="139"/>
  <c r="G403" i="139"/>
  <c r="L403" i="139"/>
  <c r="S403" i="139"/>
  <c r="K403" i="139"/>
  <c r="P403" i="139"/>
  <c r="I403" i="139"/>
  <c r="J403" i="139"/>
  <c r="R403" i="139"/>
  <c r="H403" i="139"/>
  <c r="Q403" i="139"/>
  <c r="O403" i="139"/>
  <c r="F403" i="139"/>
  <c r="J112" i="139"/>
  <c r="Q112" i="139"/>
  <c r="F112" i="139"/>
  <c r="S112" i="139" s="1"/>
  <c r="G112" i="139"/>
  <c r="L112" i="139"/>
  <c r="K112" i="139" s="1"/>
  <c r="H112" i="139"/>
  <c r="O112" i="139"/>
  <c r="I112" i="139"/>
  <c r="M112" i="139" s="1"/>
  <c r="T112" i="139"/>
  <c r="U112" i="139"/>
  <c r="R112" i="139"/>
  <c r="U474" i="139"/>
  <c r="R474" i="139"/>
  <c r="T474" i="139"/>
  <c r="O474" i="139"/>
  <c r="Q474" i="139"/>
  <c r="G474" i="139"/>
  <c r="S474" i="139"/>
  <c r="K474" i="139"/>
  <c r="F474" i="139"/>
  <c r="I474" i="139"/>
  <c r="L474" i="139"/>
  <c r="P474" i="139"/>
  <c r="H474" i="139"/>
  <c r="M474" i="139"/>
  <c r="J474" i="139"/>
  <c r="F607" i="139"/>
  <c r="K607" i="139"/>
  <c r="T607" i="139"/>
  <c r="L607" i="139"/>
  <c r="M607" i="139"/>
  <c r="U607" i="139"/>
  <c r="S607" i="139"/>
  <c r="J607" i="139"/>
  <c r="I607" i="139"/>
  <c r="P607" i="139"/>
  <c r="O607" i="139"/>
  <c r="R607" i="139"/>
  <c r="H607" i="139"/>
  <c r="Q607" i="139"/>
  <c r="G607" i="139"/>
  <c r="Q179" i="139"/>
  <c r="I179" i="139"/>
  <c r="J179" i="139"/>
  <c r="F179" i="139"/>
  <c r="S179" i="139" s="1"/>
  <c r="G179" i="139"/>
  <c r="H179" i="139"/>
  <c r="L179" i="139"/>
  <c r="K179" i="139" s="1"/>
  <c r="M179" i="139"/>
  <c r="AU179" i="139" s="1"/>
  <c r="O179" i="139"/>
  <c r="R179" i="139"/>
  <c r="U179" i="139"/>
  <c r="I381" i="139"/>
  <c r="K381" i="139"/>
  <c r="G381" i="139"/>
  <c r="L381" i="139"/>
  <c r="F381" i="139"/>
  <c r="S381" i="139"/>
  <c r="O381" i="139"/>
  <c r="U381" i="139"/>
  <c r="J381" i="139"/>
  <c r="M381" i="139"/>
  <c r="Q381" i="139"/>
  <c r="R381" i="139"/>
  <c r="T381" i="139"/>
  <c r="P381" i="139"/>
  <c r="H381" i="139"/>
  <c r="J96" i="139"/>
  <c r="Q96" i="139"/>
  <c r="F96" i="139"/>
  <c r="S96" i="139" s="1"/>
  <c r="G96" i="139"/>
  <c r="F97" i="139" s="1"/>
  <c r="I96" i="139"/>
  <c r="F587" i="139"/>
  <c r="S587" i="139"/>
  <c r="R587" i="139"/>
  <c r="P587" i="139"/>
  <c r="I587" i="139"/>
  <c r="O587" i="139"/>
  <c r="M587" i="139"/>
  <c r="Q587" i="139"/>
  <c r="G587" i="139"/>
  <c r="H587" i="139"/>
  <c r="K587" i="139"/>
  <c r="L587" i="139"/>
  <c r="J587" i="139"/>
  <c r="T587" i="139"/>
  <c r="U587" i="139"/>
  <c r="Q208" i="139"/>
  <c r="I208" i="139"/>
  <c r="J208" i="139"/>
  <c r="F208" i="139"/>
  <c r="S208" i="139" s="1"/>
  <c r="G208" i="139"/>
  <c r="L208" i="139"/>
  <c r="K208" i="139" s="1"/>
  <c r="H208" i="139"/>
  <c r="O208" i="139"/>
  <c r="M208" i="139"/>
  <c r="U208" i="139"/>
  <c r="J257" i="139"/>
  <c r="U257" i="139"/>
  <c r="T257" i="139"/>
  <c r="H257" i="139"/>
  <c r="R257" i="139"/>
  <c r="M257" i="139"/>
  <c r="L257" i="139"/>
  <c r="S257" i="139"/>
  <c r="F257" i="139"/>
  <c r="I257" i="139"/>
  <c r="Q257" i="139"/>
  <c r="K257" i="139"/>
  <c r="O257" i="139"/>
  <c r="G257" i="139"/>
  <c r="P257" i="139"/>
  <c r="J21" i="139"/>
  <c r="Q21" i="139"/>
  <c r="F21" i="139"/>
  <c r="S21" i="139" s="1"/>
  <c r="G21" i="139"/>
  <c r="F22" i="139" s="1"/>
  <c r="I21" i="139"/>
  <c r="G551" i="139"/>
  <c r="S551" i="139"/>
  <c r="F551" i="139"/>
  <c r="U551" i="139"/>
  <c r="R551" i="139"/>
  <c r="I551" i="139"/>
  <c r="J551" i="139"/>
  <c r="M551" i="139"/>
  <c r="K551" i="139"/>
  <c r="Q551" i="139"/>
  <c r="H551" i="139"/>
  <c r="T551" i="139"/>
  <c r="L551" i="139"/>
  <c r="P551" i="139"/>
  <c r="O551" i="139"/>
  <c r="O597" i="139"/>
  <c r="U597" i="139"/>
  <c r="I597" i="139"/>
  <c r="S597" i="139"/>
  <c r="F597" i="139"/>
  <c r="L597" i="139"/>
  <c r="H597" i="139"/>
  <c r="K597" i="139"/>
  <c r="P597" i="139"/>
  <c r="M597" i="139"/>
  <c r="T597" i="139"/>
  <c r="R597" i="139"/>
  <c r="G597" i="139"/>
  <c r="Q597" i="139"/>
  <c r="J597" i="139"/>
  <c r="J8" i="139"/>
  <c r="F8" i="139"/>
  <c r="S8" i="139" s="1"/>
  <c r="G8" i="139"/>
  <c r="Q8" i="139"/>
  <c r="I8" i="139"/>
  <c r="O348" i="139"/>
  <c r="J348" i="139"/>
  <c r="I348" i="139"/>
  <c r="H348" i="139"/>
  <c r="S348" i="139"/>
  <c r="T348" i="139"/>
  <c r="K348" i="139"/>
  <c r="Q348" i="139"/>
  <c r="U348" i="139"/>
  <c r="R348" i="139"/>
  <c r="P348" i="139"/>
  <c r="F348" i="139"/>
  <c r="M348" i="139"/>
  <c r="L348" i="139"/>
  <c r="G348" i="139"/>
  <c r="P433" i="139"/>
  <c r="H433" i="139"/>
  <c r="M433" i="139"/>
  <c r="G433" i="139"/>
  <c r="Q433" i="139"/>
  <c r="O433" i="139"/>
  <c r="T433" i="139"/>
  <c r="J433" i="139"/>
  <c r="S433" i="139"/>
  <c r="F433" i="139"/>
  <c r="I433" i="139"/>
  <c r="U433" i="139"/>
  <c r="K433" i="139"/>
  <c r="L433" i="139"/>
  <c r="R433" i="139"/>
  <c r="U422" i="139"/>
  <c r="M422" i="139"/>
  <c r="I422" i="139"/>
  <c r="H422" i="139"/>
  <c r="S422" i="139"/>
  <c r="K422" i="139"/>
  <c r="R422" i="139"/>
  <c r="L422" i="139"/>
  <c r="Q422" i="139"/>
  <c r="F422" i="139"/>
  <c r="J422" i="139"/>
  <c r="P422" i="139"/>
  <c r="T422" i="139"/>
  <c r="O422" i="139"/>
  <c r="G422" i="139"/>
  <c r="T589" i="139"/>
  <c r="P589" i="139"/>
  <c r="U589" i="139"/>
  <c r="H589" i="139"/>
  <c r="J589" i="139"/>
  <c r="R589" i="139"/>
  <c r="O589" i="139"/>
  <c r="S589" i="139"/>
  <c r="F589" i="139"/>
  <c r="Q589" i="139"/>
  <c r="I589" i="139"/>
  <c r="M589" i="139"/>
  <c r="G589" i="139"/>
  <c r="K589" i="139"/>
  <c r="L589" i="139"/>
  <c r="P297" i="139"/>
  <c r="U297" i="139"/>
  <c r="L297" i="139"/>
  <c r="M297" i="139"/>
  <c r="G297" i="139"/>
  <c r="K297" i="139"/>
  <c r="F297" i="139"/>
  <c r="J297" i="139"/>
  <c r="R297" i="139"/>
  <c r="Q297" i="139"/>
  <c r="I297" i="139"/>
  <c r="O297" i="139"/>
  <c r="H297" i="139"/>
  <c r="S297" i="139"/>
  <c r="T297" i="139"/>
  <c r="F453" i="139"/>
  <c r="T453" i="139"/>
  <c r="H453" i="139"/>
  <c r="U453" i="139"/>
  <c r="L453" i="139"/>
  <c r="Q453" i="139"/>
  <c r="I453" i="139"/>
  <c r="M453" i="139"/>
  <c r="O453" i="139"/>
  <c r="P453" i="139"/>
  <c r="S453" i="139"/>
  <c r="G453" i="139"/>
  <c r="J453" i="139"/>
  <c r="K453" i="139"/>
  <c r="R453" i="139"/>
  <c r="J93" i="139"/>
  <c r="Q93" i="139"/>
  <c r="G93" i="139"/>
  <c r="F94" i="139" s="1"/>
  <c r="I93" i="139"/>
  <c r="H289" i="139"/>
  <c r="Q289" i="139"/>
  <c r="S289" i="139"/>
  <c r="F289" i="139"/>
  <c r="J289" i="139"/>
  <c r="R289" i="139"/>
  <c r="U289" i="139"/>
  <c r="K289" i="139"/>
  <c r="I289" i="139"/>
  <c r="M289" i="139"/>
  <c r="T289" i="139"/>
  <c r="O289" i="139"/>
  <c r="P289" i="139"/>
  <c r="L289" i="139"/>
  <c r="G289" i="139"/>
  <c r="T521" i="139"/>
  <c r="U521" i="139"/>
  <c r="S521" i="139"/>
  <c r="R521" i="139"/>
  <c r="K521" i="139"/>
  <c r="G521" i="139"/>
  <c r="F521" i="139"/>
  <c r="L521" i="139"/>
  <c r="H521" i="139"/>
  <c r="P521" i="139"/>
  <c r="I521" i="139"/>
  <c r="Q521" i="139"/>
  <c r="O521" i="139"/>
  <c r="M521" i="139"/>
  <c r="J521" i="139"/>
  <c r="L692" i="139"/>
  <c r="T692" i="139"/>
  <c r="J692" i="139"/>
  <c r="S692" i="139"/>
  <c r="H692" i="139"/>
  <c r="G692" i="139"/>
  <c r="O692" i="139"/>
  <c r="M692" i="139"/>
  <c r="R692" i="139"/>
  <c r="P692" i="139"/>
  <c r="Q692" i="139"/>
  <c r="K692" i="139"/>
  <c r="F692" i="139"/>
  <c r="I692" i="139"/>
  <c r="U692" i="139"/>
  <c r="T414" i="139"/>
  <c r="I414" i="139"/>
  <c r="J414" i="139"/>
  <c r="L414" i="139"/>
  <c r="R414" i="139"/>
  <c r="H414" i="139"/>
  <c r="P414" i="139"/>
  <c r="O414" i="139"/>
  <c r="K414" i="139"/>
  <c r="U414" i="139"/>
  <c r="M414" i="139"/>
  <c r="Q414" i="139"/>
  <c r="G414" i="139"/>
  <c r="S414" i="139"/>
  <c r="F414" i="139"/>
  <c r="J373" i="139"/>
  <c r="K373" i="139"/>
  <c r="T373" i="139"/>
  <c r="L373" i="139"/>
  <c r="G373" i="139"/>
  <c r="O373" i="139"/>
  <c r="U373" i="139"/>
  <c r="I373" i="139"/>
  <c r="P373" i="139"/>
  <c r="F373" i="139"/>
  <c r="R373" i="139"/>
  <c r="H373" i="139"/>
  <c r="S373" i="139"/>
  <c r="M373" i="139"/>
  <c r="Q373" i="139"/>
  <c r="R304" i="139"/>
  <c r="K304" i="139"/>
  <c r="U304" i="139"/>
  <c r="J304" i="139"/>
  <c r="P304" i="139"/>
  <c r="S304" i="139"/>
  <c r="Q304" i="139"/>
  <c r="O304" i="139"/>
  <c r="F304" i="139"/>
  <c r="T304" i="139"/>
  <c r="G304" i="139"/>
  <c r="I304" i="139"/>
  <c r="H304" i="139"/>
  <c r="L304" i="139"/>
  <c r="M304" i="139"/>
  <c r="AI9" i="139"/>
  <c r="AI8" i="139"/>
  <c r="W13" i="139"/>
  <c r="AE18" i="139"/>
  <c r="AI17" i="139"/>
  <c r="AJ14" i="139"/>
  <c r="AA10" i="139"/>
  <c r="AJ8" i="139"/>
  <c r="AO13" i="139"/>
  <c r="AL10" i="139"/>
  <c r="AN16" i="139"/>
  <c r="AJ11" i="139"/>
  <c r="AH10" i="139"/>
  <c r="X13" i="139"/>
  <c r="AH9" i="139"/>
  <c r="AC11" i="139"/>
  <c r="L79" i="139" s="1"/>
  <c r="AN7" i="139"/>
  <c r="AF18" i="139"/>
  <c r="AA7" i="139"/>
  <c r="AN17" i="139"/>
  <c r="AJ9" i="139"/>
  <c r="Z9" i="139"/>
  <c r="L41" i="139" s="1"/>
  <c r="AC14" i="139"/>
  <c r="AF15" i="139"/>
  <c r="AA15" i="139"/>
  <c r="AH15" i="139"/>
  <c r="AO17" i="139"/>
  <c r="AO7" i="139"/>
  <c r="AH7" i="139"/>
  <c r="AM12" i="139"/>
  <c r="AO14" i="139"/>
  <c r="AO11" i="139"/>
  <c r="AG17" i="139"/>
  <c r="AE13" i="139"/>
  <c r="AO16" i="139"/>
  <c r="AD18" i="139"/>
  <c r="AD15" i="139"/>
  <c r="Z17" i="139"/>
  <c r="AF9" i="139"/>
  <c r="AB10" i="139"/>
  <c r="AN12" i="139"/>
  <c r="X9" i="139"/>
  <c r="AL12" i="139"/>
  <c r="AN8" i="139"/>
  <c r="AK17" i="139"/>
  <c r="X17" i="139"/>
  <c r="Y8" i="139"/>
  <c r="L28" i="139" s="1"/>
  <c r="AN18" i="139"/>
  <c r="AP10" i="139"/>
  <c r="X7" i="139"/>
  <c r="AI18" i="139"/>
  <c r="W17" i="139"/>
  <c r="Y16" i="139"/>
  <c r="AI16" i="139"/>
  <c r="AP13" i="139"/>
  <c r="AL7" i="139"/>
  <c r="AP16" i="139"/>
  <c r="AK16" i="139"/>
  <c r="W15" i="139"/>
  <c r="AM18" i="139"/>
  <c r="AM8" i="139"/>
  <c r="AB15" i="139"/>
  <c r="AP8" i="139"/>
  <c r="AA14" i="139"/>
  <c r="W7" i="139"/>
  <c r="AO15" i="139"/>
  <c r="AC10" i="139"/>
  <c r="AL8" i="139"/>
  <c r="AE17" i="139"/>
  <c r="AK9" i="139"/>
  <c r="AD13" i="139"/>
  <c r="AG9" i="139"/>
  <c r="AO12" i="139"/>
  <c r="Y7" i="139"/>
  <c r="AH16" i="139"/>
  <c r="AP7" i="139"/>
  <c r="AD8" i="139"/>
  <c r="AE16" i="139"/>
  <c r="L108" i="139" s="1"/>
  <c r="AC16" i="139"/>
  <c r="AE10" i="139"/>
  <c r="AJ7" i="139"/>
  <c r="AF7" i="139"/>
  <c r="AJ13" i="139"/>
  <c r="AK14" i="139"/>
  <c r="AF13" i="139"/>
  <c r="AM9" i="139"/>
  <c r="AD7" i="139"/>
  <c r="AF11" i="139"/>
  <c r="AP9" i="139"/>
  <c r="X14" i="139"/>
  <c r="AI11" i="139"/>
  <c r="AA18" i="139"/>
  <c r="AA9" i="139"/>
  <c r="AI10" i="139"/>
  <c r="AI13" i="139"/>
  <c r="AL17" i="139"/>
  <c r="AK12" i="139"/>
  <c r="AA16" i="139"/>
  <c r="AD16" i="139"/>
  <c r="AB13" i="139"/>
  <c r="Z14" i="139"/>
  <c r="Y18" i="139"/>
  <c r="AL18" i="139"/>
  <c r="X12" i="139"/>
  <c r="Y14" i="139"/>
  <c r="AA13" i="139"/>
  <c r="AL9" i="139"/>
  <c r="AK11" i="139"/>
  <c r="AN11" i="139"/>
  <c r="AJ18" i="139"/>
  <c r="Z7" i="139"/>
  <c r="AJ10" i="139"/>
  <c r="AF17" i="139"/>
  <c r="AM15" i="139"/>
  <c r="AM14" i="139"/>
  <c r="AD14" i="139"/>
  <c r="AC18" i="139"/>
  <c r="L86" i="139" s="1"/>
  <c r="AC12" i="139"/>
  <c r="AL13" i="139"/>
  <c r="AH18" i="139"/>
  <c r="AL16" i="139"/>
  <c r="X8" i="139"/>
  <c r="AE7" i="139"/>
  <c r="AP14" i="139"/>
  <c r="W11" i="139"/>
  <c r="AB7" i="139"/>
  <c r="AN13" i="139"/>
  <c r="AA8" i="139"/>
  <c r="AK8" i="139"/>
  <c r="AG11" i="139"/>
  <c r="AM17" i="139"/>
  <c r="AM7" i="139"/>
  <c r="AM11" i="139"/>
  <c r="AH12" i="139"/>
  <c r="AG14" i="139"/>
  <c r="AC15" i="139"/>
  <c r="AH11" i="139"/>
  <c r="X10" i="139"/>
  <c r="Y10" i="139"/>
  <c r="Z8" i="139"/>
  <c r="L40" i="139" s="1"/>
  <c r="AG10" i="139"/>
  <c r="AH8" i="139"/>
  <c r="AD9" i="139"/>
  <c r="AD11" i="139"/>
  <c r="L91" i="139" s="1"/>
  <c r="AB16" i="139"/>
  <c r="AN9" i="139"/>
  <c r="AB8" i="139"/>
  <c r="L64" i="139" s="1"/>
  <c r="AN14" i="139"/>
  <c r="AB17" i="139"/>
  <c r="AB9" i="139"/>
  <c r="AJ17" i="139"/>
  <c r="AJ15" i="139"/>
  <c r="AE11" i="139"/>
  <c r="AG13" i="139"/>
  <c r="AE15" i="139"/>
  <c r="AN10" i="139"/>
  <c r="AC13" i="139"/>
  <c r="AL14" i="139"/>
  <c r="AL11" i="139"/>
  <c r="AC8" i="139"/>
  <c r="W9" i="139"/>
  <c r="X16" i="139"/>
  <c r="Y12" i="139"/>
  <c r="AP18" i="139"/>
  <c r="AH17" i="139"/>
  <c r="X18" i="139"/>
  <c r="AO8" i="139"/>
  <c r="X11" i="139"/>
  <c r="Z16" i="139"/>
  <c r="Y13" i="139"/>
  <c r="AC17" i="139"/>
  <c r="W18" i="139"/>
  <c r="AD10" i="139"/>
  <c r="AD12" i="139"/>
  <c r="AE12" i="139"/>
  <c r="AG16" i="139"/>
  <c r="X15" i="139"/>
  <c r="AE9" i="139"/>
  <c r="AK10" i="139"/>
  <c r="AE8" i="139"/>
  <c r="Z15" i="139"/>
  <c r="AG18" i="139"/>
  <c r="AE14" i="139"/>
  <c r="AP15" i="139"/>
  <c r="Z18" i="139"/>
  <c r="AJ12" i="139"/>
  <c r="AD17" i="139"/>
  <c r="L97" i="139" s="1"/>
  <c r="AB14" i="139"/>
  <c r="L70" i="139" s="1"/>
  <c r="AM13" i="139"/>
  <c r="AI7" i="139"/>
  <c r="AP17" i="139"/>
  <c r="W12" i="139"/>
  <c r="Y17" i="139"/>
  <c r="Z11" i="139"/>
  <c r="AA12" i="139"/>
  <c r="AK7" i="139"/>
  <c r="AG12" i="139"/>
  <c r="AB11" i="139"/>
  <c r="W14" i="139"/>
  <c r="L10" i="139" s="1"/>
  <c r="AI15" i="139"/>
  <c r="AF10" i="139"/>
  <c r="AC7" i="139"/>
  <c r="AH13" i="139"/>
  <c r="AK13" i="139"/>
  <c r="AN15" i="139"/>
  <c r="AJ16" i="139"/>
  <c r="AM10" i="139"/>
  <c r="Z13" i="139"/>
  <c r="L45" i="139" s="1"/>
  <c r="AB12" i="139"/>
  <c r="AO10" i="139"/>
  <c r="AO9" i="139"/>
  <c r="Y15" i="139"/>
  <c r="W16" i="139"/>
  <c r="Z12" i="139"/>
  <c r="AM16" i="139"/>
  <c r="W10" i="139"/>
  <c r="AF8" i="139"/>
  <c r="AI14" i="139"/>
  <c r="AK18" i="139"/>
  <c r="AA17" i="139"/>
  <c r="AI12" i="139"/>
  <c r="AF16" i="139"/>
  <c r="Y9" i="139"/>
  <c r="Y11" i="139"/>
  <c r="W8" i="139"/>
  <c r="AL15" i="139"/>
  <c r="AP11" i="139"/>
  <c r="AK15" i="139"/>
  <c r="AG7" i="139"/>
  <c r="Z10" i="139"/>
  <c r="L42" i="139" s="1"/>
  <c r="AG8" i="139"/>
  <c r="AH14" i="139"/>
  <c r="AF12" i="139"/>
  <c r="AA11" i="139"/>
  <c r="AO18" i="139"/>
  <c r="AC9" i="139"/>
  <c r="AP12" i="139"/>
  <c r="AB18" i="139"/>
  <c r="AG15" i="139"/>
  <c r="AF14" i="139"/>
  <c r="J73" i="139"/>
  <c r="Q73" i="139"/>
  <c r="F73" i="139"/>
  <c r="S73" i="139" s="1"/>
  <c r="G73" i="139"/>
  <c r="I73" i="139"/>
  <c r="Q194" i="128"/>
  <c r="R194" i="128"/>
  <c r="I194" i="128"/>
  <c r="J194" i="128"/>
  <c r="F194" i="128"/>
  <c r="S194" i="128" s="1"/>
  <c r="G194" i="128"/>
  <c r="L194" i="128"/>
  <c r="K194" i="128" s="1"/>
  <c r="H194" i="128"/>
  <c r="M194" i="128"/>
  <c r="O194" i="128"/>
  <c r="P194" i="128"/>
  <c r="T194" i="128"/>
  <c r="U194" i="128"/>
  <c r="G55" i="128"/>
  <c r="H55" i="128" s="1"/>
  <c r="I55" i="128"/>
  <c r="J55" i="128"/>
  <c r="Q55" i="128"/>
  <c r="H453" i="128"/>
  <c r="R453" i="128"/>
  <c r="G453" i="128"/>
  <c r="T453" i="128"/>
  <c r="I453" i="128"/>
  <c r="M453" i="128"/>
  <c r="K453" i="128"/>
  <c r="L453" i="128"/>
  <c r="Q453" i="128"/>
  <c r="J453" i="128"/>
  <c r="F453" i="128"/>
  <c r="O453" i="128"/>
  <c r="U453" i="128"/>
  <c r="S453" i="128"/>
  <c r="P453" i="128"/>
  <c r="O366" i="128"/>
  <c r="U366" i="128"/>
  <c r="K366" i="128"/>
  <c r="T366" i="128"/>
  <c r="J366" i="128"/>
  <c r="I366" i="128"/>
  <c r="H366" i="128"/>
  <c r="P366" i="128"/>
  <c r="R366" i="128"/>
  <c r="M366" i="128"/>
  <c r="S366" i="128"/>
  <c r="L366" i="128"/>
  <c r="G366" i="128"/>
  <c r="Q366" i="128"/>
  <c r="F366" i="128"/>
  <c r="U207" i="128"/>
  <c r="J207" i="128"/>
  <c r="I207" i="128"/>
  <c r="Q207" i="128"/>
  <c r="F207" i="128"/>
  <c r="S207" i="128" s="1"/>
  <c r="G207" i="128"/>
  <c r="L207" i="128"/>
  <c r="K207" i="128" s="1"/>
  <c r="H207" i="128"/>
  <c r="O207" i="128"/>
  <c r="M207" i="128"/>
  <c r="J49" i="128"/>
  <c r="Q49" i="128"/>
  <c r="G49" i="128"/>
  <c r="H49" i="128" s="1"/>
  <c r="I49" i="128"/>
  <c r="H471" i="128"/>
  <c r="K471" i="128"/>
  <c r="U471" i="128"/>
  <c r="I471" i="128"/>
  <c r="T471" i="128"/>
  <c r="F471" i="128"/>
  <c r="R471" i="128"/>
  <c r="M471" i="128"/>
  <c r="P471" i="128"/>
  <c r="G471" i="128"/>
  <c r="Q471" i="128"/>
  <c r="O471" i="128"/>
  <c r="L471" i="128"/>
  <c r="S471" i="128"/>
  <c r="J471" i="128"/>
  <c r="J252" i="128"/>
  <c r="F252" i="128"/>
  <c r="S252" i="128" s="1"/>
  <c r="G252" i="128"/>
  <c r="H252" i="128"/>
  <c r="L252" i="128"/>
  <c r="K252" i="128" s="1"/>
  <c r="M252" i="128"/>
  <c r="O252" i="128"/>
  <c r="U252" i="128"/>
  <c r="Q252" i="128"/>
  <c r="I252" i="128"/>
  <c r="S606" i="128"/>
  <c r="K606" i="128"/>
  <c r="U606" i="128"/>
  <c r="M606" i="128"/>
  <c r="P606" i="128"/>
  <c r="F606" i="128"/>
  <c r="T606" i="128"/>
  <c r="J606" i="128"/>
  <c r="R606" i="128"/>
  <c r="L606" i="128"/>
  <c r="Q606" i="128"/>
  <c r="O606" i="128"/>
  <c r="G606" i="128"/>
  <c r="H606" i="128"/>
  <c r="I606" i="128"/>
  <c r="U144" i="128"/>
  <c r="J144" i="128"/>
  <c r="Q144" i="128"/>
  <c r="I144" i="128"/>
  <c r="F144" i="128"/>
  <c r="S144" i="128" s="1"/>
  <c r="G144" i="128"/>
  <c r="H144" i="128"/>
  <c r="L144" i="128"/>
  <c r="K144" i="128" s="1"/>
  <c r="M144" i="128"/>
  <c r="O144" i="128"/>
  <c r="L299" i="128"/>
  <c r="M299" i="128"/>
  <c r="G299" i="128"/>
  <c r="S299" i="128"/>
  <c r="J299" i="128"/>
  <c r="K299" i="128"/>
  <c r="H299" i="128"/>
  <c r="U299" i="128"/>
  <c r="O299" i="128"/>
  <c r="R299" i="128"/>
  <c r="F299" i="128"/>
  <c r="P299" i="128"/>
  <c r="Q299" i="128"/>
  <c r="T299" i="128"/>
  <c r="I299" i="128"/>
  <c r="U119" i="128"/>
  <c r="J119" i="128"/>
  <c r="Q119" i="128"/>
  <c r="F119" i="128"/>
  <c r="S119" i="128" s="1"/>
  <c r="G119" i="128"/>
  <c r="L119" i="128"/>
  <c r="K119" i="128" s="1"/>
  <c r="H119" i="128"/>
  <c r="O119" i="128"/>
  <c r="I119" i="128"/>
  <c r="M119" i="128" s="1"/>
  <c r="T119" i="128"/>
  <c r="R119" i="128"/>
  <c r="K283" i="128"/>
  <c r="I283" i="128"/>
  <c r="U283" i="128"/>
  <c r="J283" i="128"/>
  <c r="G283" i="128"/>
  <c r="R283" i="128"/>
  <c r="P283" i="128"/>
  <c r="T283" i="128"/>
  <c r="Q283" i="128"/>
  <c r="M283" i="128"/>
  <c r="S283" i="128"/>
  <c r="H283" i="128"/>
  <c r="F283" i="128"/>
  <c r="L283" i="128"/>
  <c r="O283" i="128"/>
  <c r="R348" i="128"/>
  <c r="G348" i="128"/>
  <c r="F348" i="128"/>
  <c r="J348" i="128"/>
  <c r="O348" i="128"/>
  <c r="S348" i="128"/>
  <c r="H348" i="128"/>
  <c r="I348" i="128"/>
  <c r="Q348" i="128"/>
  <c r="M348" i="128"/>
  <c r="K348" i="128"/>
  <c r="L348" i="128"/>
  <c r="T348" i="128"/>
  <c r="U348" i="128"/>
  <c r="P348" i="128"/>
  <c r="K505" i="128"/>
  <c r="F505" i="128"/>
  <c r="O505" i="128"/>
  <c r="Q505" i="128"/>
  <c r="M505" i="128"/>
  <c r="H505" i="128"/>
  <c r="L505" i="128"/>
  <c r="U505" i="128"/>
  <c r="I505" i="128"/>
  <c r="T505" i="128"/>
  <c r="G505" i="128"/>
  <c r="R505" i="128"/>
  <c r="S505" i="128"/>
  <c r="P505" i="128"/>
  <c r="J505" i="128"/>
  <c r="L485" i="128"/>
  <c r="K485" i="128"/>
  <c r="H485" i="128"/>
  <c r="M485" i="128"/>
  <c r="J485" i="128"/>
  <c r="S485" i="128"/>
  <c r="U485" i="128"/>
  <c r="I485" i="128"/>
  <c r="T485" i="128"/>
  <c r="Q485" i="128"/>
  <c r="R485" i="128"/>
  <c r="G485" i="128"/>
  <c r="P485" i="128"/>
  <c r="O485" i="128"/>
  <c r="F485" i="128"/>
  <c r="Q11" i="128"/>
  <c r="I11" i="128"/>
  <c r="J11" i="128"/>
  <c r="G11" i="128"/>
  <c r="F12" i="128" s="1"/>
  <c r="G433" i="128"/>
  <c r="U433" i="128"/>
  <c r="Q433" i="128"/>
  <c r="S433" i="128"/>
  <c r="O433" i="128"/>
  <c r="J433" i="128"/>
  <c r="H433" i="128"/>
  <c r="F433" i="128"/>
  <c r="M433" i="128"/>
  <c r="R433" i="128"/>
  <c r="K433" i="128"/>
  <c r="P433" i="128"/>
  <c r="L433" i="128"/>
  <c r="T433" i="128"/>
  <c r="I433" i="128"/>
  <c r="Q58" i="128"/>
  <c r="G58" i="128"/>
  <c r="F59" i="128" s="1"/>
  <c r="I58" i="128"/>
  <c r="J58" i="128"/>
  <c r="S660" i="128"/>
  <c r="G660" i="128"/>
  <c r="F660" i="128"/>
  <c r="K660" i="128"/>
  <c r="J660" i="128"/>
  <c r="O660" i="128"/>
  <c r="U660" i="128"/>
  <c r="Q660" i="128"/>
  <c r="I660" i="128"/>
  <c r="L660" i="128"/>
  <c r="P660" i="128"/>
  <c r="H660" i="128"/>
  <c r="T660" i="128"/>
  <c r="M660" i="128"/>
  <c r="R660" i="128"/>
  <c r="Q253" i="128"/>
  <c r="J253" i="128"/>
  <c r="I253" i="128"/>
  <c r="F253" i="128"/>
  <c r="S253" i="128" s="1"/>
  <c r="G253" i="128"/>
  <c r="L253" i="128"/>
  <c r="K253" i="128" s="1"/>
  <c r="K254" i="128" s="1"/>
  <c r="H253" i="128"/>
  <c r="M253" i="128"/>
  <c r="O253" i="128"/>
  <c r="U253" i="128"/>
  <c r="M425" i="128"/>
  <c r="T425" i="128"/>
  <c r="R425" i="128"/>
  <c r="G425" i="128"/>
  <c r="Q425" i="128"/>
  <c r="U425" i="128"/>
  <c r="O425" i="128"/>
  <c r="P425" i="128"/>
  <c r="I425" i="128"/>
  <c r="F425" i="128"/>
  <c r="K425" i="128"/>
  <c r="H425" i="128"/>
  <c r="L425" i="128"/>
  <c r="S425" i="128"/>
  <c r="J425" i="128"/>
  <c r="L496" i="128"/>
  <c r="S496" i="128"/>
  <c r="U496" i="128"/>
  <c r="K496" i="128"/>
  <c r="G496" i="128"/>
  <c r="M496" i="128"/>
  <c r="O496" i="128"/>
  <c r="P496" i="128"/>
  <c r="T496" i="128"/>
  <c r="R496" i="128"/>
  <c r="F496" i="128"/>
  <c r="H496" i="128"/>
  <c r="I496" i="128"/>
  <c r="J496" i="128"/>
  <c r="Q496" i="128"/>
  <c r="J61" i="128"/>
  <c r="Q61" i="128"/>
  <c r="F61" i="128"/>
  <c r="S61" i="128" s="1"/>
  <c r="G61" i="128"/>
  <c r="I61" i="128"/>
  <c r="Q583" i="128"/>
  <c r="G583" i="128"/>
  <c r="R583" i="128"/>
  <c r="L583" i="128"/>
  <c r="J583" i="128"/>
  <c r="S583" i="128"/>
  <c r="T583" i="128"/>
  <c r="F583" i="128"/>
  <c r="P583" i="128"/>
  <c r="M583" i="128"/>
  <c r="H583" i="128"/>
  <c r="U583" i="128"/>
  <c r="O583" i="128"/>
  <c r="K583" i="128"/>
  <c r="I583" i="128"/>
  <c r="P598" i="128"/>
  <c r="R598" i="128"/>
  <c r="U598" i="128"/>
  <c r="T598" i="128"/>
  <c r="Q598" i="128"/>
  <c r="J598" i="128"/>
  <c r="L598" i="128"/>
  <c r="K598" i="128"/>
  <c r="S598" i="128"/>
  <c r="G598" i="128"/>
  <c r="F598" i="128"/>
  <c r="I598" i="128"/>
  <c r="O598" i="128"/>
  <c r="M598" i="128"/>
  <c r="H598" i="128"/>
  <c r="L318" i="128"/>
  <c r="G318" i="128"/>
  <c r="J318" i="128"/>
  <c r="R318" i="128"/>
  <c r="P318" i="128"/>
  <c r="K318" i="128"/>
  <c r="O318" i="128"/>
  <c r="T318" i="128"/>
  <c r="S318" i="128"/>
  <c r="U318" i="128"/>
  <c r="F318" i="128"/>
  <c r="H318" i="128"/>
  <c r="Q318" i="128"/>
  <c r="M318" i="128"/>
  <c r="I318" i="128"/>
  <c r="I250" i="128"/>
  <c r="J250" i="128"/>
  <c r="Q250" i="128"/>
  <c r="F250" i="128"/>
  <c r="S250" i="128" s="1"/>
  <c r="G250" i="128"/>
  <c r="L250" i="128"/>
  <c r="K250" i="128" s="1"/>
  <c r="H250" i="128"/>
  <c r="M250" i="128"/>
  <c r="O250" i="128"/>
  <c r="U250" i="128"/>
  <c r="G120" i="128"/>
  <c r="L120" i="128"/>
  <c r="K120" i="128" s="1"/>
  <c r="H120" i="128"/>
  <c r="O120" i="128"/>
  <c r="I120" i="128"/>
  <c r="M120" i="128" s="1"/>
  <c r="T120" i="128"/>
  <c r="U120" i="128"/>
  <c r="R120" i="128"/>
  <c r="J120" i="128"/>
  <c r="Q120" i="128"/>
  <c r="F120" i="128"/>
  <c r="S120" i="128" s="1"/>
  <c r="G242" i="128"/>
  <c r="H242" i="128"/>
  <c r="L242" i="128"/>
  <c r="K242" i="128" s="1"/>
  <c r="M242" i="128"/>
  <c r="O242" i="128"/>
  <c r="P242" i="128"/>
  <c r="T242" i="128"/>
  <c r="R242" i="128"/>
  <c r="J242" i="128"/>
  <c r="U242" i="128"/>
  <c r="I242" i="128"/>
  <c r="Q242" i="128"/>
  <c r="F242" i="128"/>
  <c r="S242" i="128" s="1"/>
  <c r="K460" i="128"/>
  <c r="R460" i="128"/>
  <c r="G460" i="128"/>
  <c r="F460" i="128"/>
  <c r="M460" i="128"/>
  <c r="S460" i="128"/>
  <c r="Q460" i="128"/>
  <c r="O460" i="128"/>
  <c r="H460" i="128"/>
  <c r="I460" i="128"/>
  <c r="U460" i="128"/>
  <c r="L460" i="128"/>
  <c r="P460" i="128"/>
  <c r="J460" i="128"/>
  <c r="T460" i="128"/>
  <c r="P416" i="128"/>
  <c r="S416" i="128"/>
  <c r="R416" i="128"/>
  <c r="I416" i="128"/>
  <c r="U416" i="128"/>
  <c r="K416" i="128"/>
  <c r="G416" i="128"/>
  <c r="T416" i="128"/>
  <c r="F416" i="128"/>
  <c r="L416" i="128"/>
  <c r="O416" i="128"/>
  <c r="Q416" i="128"/>
  <c r="M416" i="128"/>
  <c r="J416" i="128"/>
  <c r="H416" i="128"/>
  <c r="F349" i="128"/>
  <c r="S349" i="128"/>
  <c r="H349" i="128"/>
  <c r="K349" i="128"/>
  <c r="O349" i="128"/>
  <c r="M349" i="128"/>
  <c r="Q349" i="128"/>
  <c r="J349" i="128"/>
  <c r="T349" i="128"/>
  <c r="L349" i="128"/>
  <c r="R349" i="128"/>
  <c r="I349" i="128"/>
  <c r="U349" i="128"/>
  <c r="G349" i="128"/>
  <c r="P349" i="128"/>
  <c r="J84" i="128"/>
  <c r="Q84" i="128"/>
  <c r="G84" i="128"/>
  <c r="F85" i="128" s="1"/>
  <c r="S85" i="128" s="1"/>
  <c r="I84" i="128"/>
  <c r="H558" i="128"/>
  <c r="R558" i="128"/>
  <c r="M558" i="128"/>
  <c r="G558" i="128"/>
  <c r="K558" i="128"/>
  <c r="I558" i="128"/>
  <c r="J558" i="128"/>
  <c r="L558" i="128"/>
  <c r="O558" i="128"/>
  <c r="F558" i="128"/>
  <c r="U558" i="128"/>
  <c r="Q558" i="128"/>
  <c r="P558" i="128"/>
  <c r="S558" i="128"/>
  <c r="T558" i="128"/>
  <c r="I72" i="128"/>
  <c r="J72" i="128"/>
  <c r="Q72" i="128"/>
  <c r="G72" i="128"/>
  <c r="H377" i="128"/>
  <c r="U377" i="128"/>
  <c r="O377" i="128"/>
  <c r="P377" i="128"/>
  <c r="J377" i="128"/>
  <c r="T377" i="128"/>
  <c r="K377" i="128"/>
  <c r="R377" i="128"/>
  <c r="F377" i="128"/>
  <c r="L377" i="128"/>
  <c r="I377" i="128"/>
  <c r="G377" i="128"/>
  <c r="M377" i="128"/>
  <c r="Q377" i="128"/>
  <c r="S377" i="128"/>
  <c r="L480" i="128"/>
  <c r="G480" i="128"/>
  <c r="F480" i="128"/>
  <c r="Q480" i="128"/>
  <c r="S480" i="128"/>
  <c r="H480" i="128"/>
  <c r="O480" i="128"/>
  <c r="R480" i="128"/>
  <c r="T480" i="128"/>
  <c r="K480" i="128"/>
  <c r="U480" i="128"/>
  <c r="J480" i="128"/>
  <c r="P480" i="128"/>
  <c r="I480" i="128"/>
  <c r="M480" i="128"/>
  <c r="Q663" i="128"/>
  <c r="O663" i="128"/>
  <c r="F663" i="128"/>
  <c r="S663" i="128"/>
  <c r="J663" i="128"/>
  <c r="L663" i="128"/>
  <c r="U663" i="128"/>
  <c r="T663" i="128"/>
  <c r="H663" i="128"/>
  <c r="R663" i="128"/>
  <c r="P663" i="128"/>
  <c r="I663" i="128"/>
  <c r="K663" i="128"/>
  <c r="G663" i="128"/>
  <c r="M663" i="128"/>
  <c r="G173" i="128"/>
  <c r="H173" i="128"/>
  <c r="L173" i="128"/>
  <c r="K173" i="128" s="1"/>
  <c r="M173" i="128"/>
  <c r="O173" i="128"/>
  <c r="U173" i="128"/>
  <c r="R173" i="128"/>
  <c r="F173" i="128"/>
  <c r="S173" i="128" s="1"/>
  <c r="J173" i="128"/>
  <c r="I173" i="128"/>
  <c r="Q173" i="128"/>
  <c r="P506" i="128"/>
  <c r="S506" i="128"/>
  <c r="Q506" i="128"/>
  <c r="H506" i="128"/>
  <c r="M506" i="128"/>
  <c r="F506" i="128"/>
  <c r="I506" i="128"/>
  <c r="O506" i="128"/>
  <c r="G506" i="128"/>
  <c r="J506" i="128"/>
  <c r="U506" i="128"/>
  <c r="K506" i="128"/>
  <c r="T506" i="128"/>
  <c r="L506" i="128"/>
  <c r="R506" i="128"/>
  <c r="O265" i="128"/>
  <c r="J265" i="128"/>
  <c r="L265" i="128"/>
  <c r="K265" i="128"/>
  <c r="I265" i="128"/>
  <c r="M265" i="128"/>
  <c r="T265" i="128"/>
  <c r="H265" i="128"/>
  <c r="G265" i="128"/>
  <c r="U265" i="128"/>
  <c r="F265" i="128"/>
  <c r="S265" i="128"/>
  <c r="R265" i="128"/>
  <c r="Q265" i="128"/>
  <c r="P265" i="128"/>
  <c r="L444" i="128"/>
  <c r="U444" i="128"/>
  <c r="K444" i="128"/>
  <c r="P444" i="128"/>
  <c r="T444" i="128"/>
  <c r="G444" i="128"/>
  <c r="J444" i="128"/>
  <c r="S444" i="128"/>
  <c r="I444" i="128"/>
  <c r="O444" i="128"/>
  <c r="H444" i="128"/>
  <c r="F444" i="128"/>
  <c r="R444" i="128"/>
  <c r="M444" i="128"/>
  <c r="Q444" i="128"/>
  <c r="Q229" i="128"/>
  <c r="F229" i="128"/>
  <c r="S229" i="128" s="1"/>
  <c r="G229" i="128"/>
  <c r="L229" i="128"/>
  <c r="K229" i="128" s="1"/>
  <c r="H229" i="128"/>
  <c r="M229" i="128"/>
  <c r="O229" i="128"/>
  <c r="U229" i="128"/>
  <c r="I229" i="128"/>
  <c r="J229" i="128"/>
  <c r="I343" i="128"/>
  <c r="H343" i="128"/>
  <c r="Q343" i="128"/>
  <c r="F343" i="128"/>
  <c r="M343" i="128"/>
  <c r="T343" i="128"/>
  <c r="S343" i="128"/>
  <c r="U343" i="128"/>
  <c r="J343" i="128"/>
  <c r="K343" i="128"/>
  <c r="R343" i="128"/>
  <c r="G343" i="128"/>
  <c r="P343" i="128"/>
  <c r="L343" i="128"/>
  <c r="O343" i="128"/>
  <c r="Q256" i="128"/>
  <c r="J256" i="128"/>
  <c r="I256" i="128"/>
  <c r="F256" i="128"/>
  <c r="S256" i="128" s="1"/>
  <c r="G256" i="128"/>
  <c r="H256" i="128"/>
  <c r="L256" i="128"/>
  <c r="K256" i="128" s="1"/>
  <c r="O256" i="128"/>
  <c r="M256" i="128"/>
  <c r="U256" i="128"/>
  <c r="G23" i="128"/>
  <c r="F24" i="128" s="1"/>
  <c r="I23" i="128"/>
  <c r="J23" i="128"/>
  <c r="Q23" i="128"/>
  <c r="I500" i="128"/>
  <c r="L500" i="128"/>
  <c r="F500" i="128"/>
  <c r="G500" i="128"/>
  <c r="U500" i="128"/>
  <c r="T500" i="128"/>
  <c r="O500" i="128"/>
  <c r="R500" i="128"/>
  <c r="M500" i="128"/>
  <c r="H500" i="128"/>
  <c r="K500" i="128"/>
  <c r="P500" i="128"/>
  <c r="J500" i="128"/>
  <c r="S500" i="128"/>
  <c r="Q500" i="128"/>
  <c r="S648" i="128"/>
  <c r="U648" i="128"/>
  <c r="K648" i="128"/>
  <c r="T648" i="128"/>
  <c r="Q648" i="128"/>
  <c r="L648" i="128"/>
  <c r="R648" i="128"/>
  <c r="O648" i="128"/>
  <c r="M648" i="128"/>
  <c r="F648" i="128"/>
  <c r="P648" i="128"/>
  <c r="J648" i="128"/>
  <c r="G648" i="128"/>
  <c r="I648" i="128"/>
  <c r="H648" i="128"/>
  <c r="F123" i="128"/>
  <c r="S123" i="128" s="1"/>
  <c r="G123" i="128"/>
  <c r="H123" i="128"/>
  <c r="T123" i="128"/>
  <c r="L123" i="128"/>
  <c r="K123" i="128" s="1"/>
  <c r="O123" i="128"/>
  <c r="I123" i="128"/>
  <c r="M123" i="128" s="1"/>
  <c r="R123" i="128"/>
  <c r="U123" i="128"/>
  <c r="Q123" i="128"/>
  <c r="J123" i="128"/>
  <c r="J140" i="128"/>
  <c r="U140" i="128"/>
  <c r="Q140" i="128"/>
  <c r="I140" i="128"/>
  <c r="F140" i="128"/>
  <c r="S140" i="128" s="1"/>
  <c r="G140" i="128"/>
  <c r="F141" i="128" s="1"/>
  <c r="S141" i="128" s="1"/>
  <c r="H140" i="128"/>
  <c r="T140" i="128"/>
  <c r="L140" i="128"/>
  <c r="K140" i="128" s="1"/>
  <c r="O140" i="128"/>
  <c r="M140" i="128"/>
  <c r="P140" i="128"/>
  <c r="R140" i="128"/>
  <c r="I81" i="128"/>
  <c r="Q81" i="128"/>
  <c r="J81" i="128"/>
  <c r="F81" i="128"/>
  <c r="S81" i="128" s="1"/>
  <c r="G81" i="128"/>
  <c r="U414" i="128"/>
  <c r="L414" i="128"/>
  <c r="P414" i="128"/>
  <c r="K414" i="128"/>
  <c r="M414" i="128"/>
  <c r="J414" i="128"/>
  <c r="G414" i="128"/>
  <c r="I414" i="128"/>
  <c r="F414" i="128"/>
  <c r="H414" i="128"/>
  <c r="T414" i="128"/>
  <c r="O414" i="128"/>
  <c r="R414" i="128"/>
  <c r="Q414" i="128"/>
  <c r="S414" i="128"/>
  <c r="I548" i="128"/>
  <c r="R548" i="128"/>
  <c r="L548" i="128"/>
  <c r="K548" i="128"/>
  <c r="T548" i="128"/>
  <c r="Q548" i="128"/>
  <c r="S548" i="128"/>
  <c r="J548" i="128"/>
  <c r="O548" i="128"/>
  <c r="F548" i="128"/>
  <c r="H548" i="128"/>
  <c r="M548" i="128"/>
  <c r="G548" i="128"/>
  <c r="U548" i="128"/>
  <c r="P548" i="128"/>
  <c r="G594" i="128"/>
  <c r="R594" i="128"/>
  <c r="I594" i="128"/>
  <c r="U594" i="128"/>
  <c r="M594" i="128"/>
  <c r="S594" i="128"/>
  <c r="T594" i="128"/>
  <c r="F594" i="128"/>
  <c r="O594" i="128"/>
  <c r="P594" i="128"/>
  <c r="J594" i="128"/>
  <c r="K594" i="128"/>
  <c r="L594" i="128"/>
  <c r="H594" i="128"/>
  <c r="Q594" i="128"/>
  <c r="M492" i="128"/>
  <c r="T492" i="128"/>
  <c r="F492" i="128"/>
  <c r="O492" i="128"/>
  <c r="U492" i="128"/>
  <c r="H492" i="128"/>
  <c r="K492" i="128"/>
  <c r="Q492" i="128"/>
  <c r="J492" i="128"/>
  <c r="I492" i="128"/>
  <c r="L492" i="128"/>
  <c r="G492" i="128"/>
  <c r="S492" i="128"/>
  <c r="R492" i="128"/>
  <c r="P492" i="128"/>
  <c r="M218" i="128"/>
  <c r="F218" i="128"/>
  <c r="S218" i="128" s="1"/>
  <c r="O218" i="128"/>
  <c r="G218" i="128"/>
  <c r="R218" i="128"/>
  <c r="J218" i="128"/>
  <c r="U218" i="128"/>
  <c r="H218" i="128"/>
  <c r="Q218" i="128"/>
  <c r="I218" i="128"/>
  <c r="L218" i="128"/>
  <c r="K218" i="128" s="1"/>
  <c r="W9" i="128"/>
  <c r="AN13" i="128"/>
  <c r="AE16" i="128"/>
  <c r="AP7" i="128"/>
  <c r="AE7" i="128"/>
  <c r="W12" i="128"/>
  <c r="AG9" i="128"/>
  <c r="W17" i="128"/>
  <c r="W8" i="128"/>
  <c r="AE11" i="128"/>
  <c r="X9" i="128"/>
  <c r="AE10" i="128"/>
  <c r="AM14" i="128"/>
  <c r="AD17" i="128"/>
  <c r="Z9" i="128"/>
  <c r="AI15" i="128"/>
  <c r="W18" i="128"/>
  <c r="L14" i="128" s="1"/>
  <c r="AF7" i="128"/>
  <c r="AM13" i="128"/>
  <c r="AK8" i="128"/>
  <c r="X8" i="128"/>
  <c r="AO10" i="128"/>
  <c r="Z12" i="128"/>
  <c r="AK12" i="128"/>
  <c r="W15" i="128"/>
  <c r="AO11" i="128"/>
  <c r="AH15" i="128"/>
  <c r="AP11" i="128"/>
  <c r="AA9" i="128"/>
  <c r="L53" i="128" s="1"/>
  <c r="Z7" i="128"/>
  <c r="AB13" i="128"/>
  <c r="Y14" i="128"/>
  <c r="AN10" i="128"/>
  <c r="AL9" i="128"/>
  <c r="AF11" i="128"/>
  <c r="AK13" i="128"/>
  <c r="AL14" i="128"/>
  <c r="AD9" i="128"/>
  <c r="AI11" i="128"/>
  <c r="Y8" i="128"/>
  <c r="AB9" i="128"/>
  <c r="AM18" i="128"/>
  <c r="AM15" i="128"/>
  <c r="AH12" i="128"/>
  <c r="AB16" i="128"/>
  <c r="Z15" i="128"/>
  <c r="AI12" i="128"/>
  <c r="AH13" i="128"/>
  <c r="AI16" i="128"/>
  <c r="AH17" i="128"/>
  <c r="AF10" i="128"/>
  <c r="AC14" i="128"/>
  <c r="AC15" i="128"/>
  <c r="AH7" i="128"/>
  <c r="AH18" i="128"/>
  <c r="AK7" i="128"/>
  <c r="AD12" i="128"/>
  <c r="AF16" i="128"/>
  <c r="AK18" i="128"/>
  <c r="AJ13" i="128"/>
  <c r="Y13" i="128"/>
  <c r="AC12" i="128"/>
  <c r="AG12" i="128"/>
  <c r="AG15" i="128"/>
  <c r="AK15" i="128"/>
  <c r="AK16" i="128"/>
  <c r="AN15" i="128"/>
  <c r="Y11" i="128"/>
  <c r="W14" i="128"/>
  <c r="Y10" i="128"/>
  <c r="Y18" i="128"/>
  <c r="W10" i="128"/>
  <c r="AB8" i="128"/>
  <c r="AJ11" i="128"/>
  <c r="AC13" i="128"/>
  <c r="AC17" i="128"/>
  <c r="AB12" i="128"/>
  <c r="AC11" i="128"/>
  <c r="AA18" i="128"/>
  <c r="L62" i="128" s="1"/>
  <c r="X7" i="128"/>
  <c r="X12" i="128"/>
  <c r="L20" i="128" s="1"/>
  <c r="AB10" i="128"/>
  <c r="AD11" i="128"/>
  <c r="AD13" i="128"/>
  <c r="L93" i="128" s="1"/>
  <c r="AP9" i="128"/>
  <c r="AD16" i="128"/>
  <c r="L96" i="128" s="1"/>
  <c r="AG11" i="128"/>
  <c r="AO12" i="128"/>
  <c r="AN7" i="128"/>
  <c r="AK14" i="128"/>
  <c r="AN12" i="128"/>
  <c r="AB14" i="128"/>
  <c r="Z10" i="128"/>
  <c r="W11" i="128"/>
  <c r="AN18" i="128"/>
  <c r="AL15" i="128"/>
  <c r="Z8" i="128"/>
  <c r="L40" i="128" s="1"/>
  <c r="AB15" i="128"/>
  <c r="AF17" i="128"/>
  <c r="AI17" i="128"/>
  <c r="AH9" i="128"/>
  <c r="AN9" i="128"/>
  <c r="W16" i="128"/>
  <c r="AC10" i="128"/>
  <c r="AB11" i="128"/>
  <c r="AP10" i="128"/>
  <c r="AO7" i="128"/>
  <c r="AG13" i="128"/>
  <c r="AJ18" i="128"/>
  <c r="AO8" i="128"/>
  <c r="AL10" i="128"/>
  <c r="AG16" i="128"/>
  <c r="AL17" i="128"/>
  <c r="AA16" i="128"/>
  <c r="AC8" i="128"/>
  <c r="AA13" i="128"/>
  <c r="L57" i="128" s="1"/>
  <c r="AF13" i="128"/>
  <c r="Z11" i="128"/>
  <c r="L43" i="128" s="1"/>
  <c r="AA7" i="128"/>
  <c r="AB7" i="128"/>
  <c r="AC16" i="128"/>
  <c r="AD15" i="128"/>
  <c r="Z16" i="128"/>
  <c r="AP8" i="128"/>
  <c r="AI7" i="128"/>
  <c r="X13" i="128"/>
  <c r="X16" i="128"/>
  <c r="AH16" i="128"/>
  <c r="AF15" i="128"/>
  <c r="AG14" i="128"/>
  <c r="X18" i="128"/>
  <c r="AM8" i="128"/>
  <c r="AL12" i="128"/>
  <c r="AO15" i="128"/>
  <c r="AA17" i="128"/>
  <c r="Y9" i="128"/>
  <c r="L29" i="128" s="1"/>
  <c r="Y7" i="128"/>
  <c r="AP17" i="128"/>
  <c r="AF8" i="128"/>
  <c r="AD14" i="128"/>
  <c r="AE18" i="128"/>
  <c r="L110" i="128" s="1"/>
  <c r="Y12" i="128"/>
  <c r="AD8" i="128"/>
  <c r="L88" i="128" s="1"/>
  <c r="AP12" i="128"/>
  <c r="AA15" i="128"/>
  <c r="AF14" i="128"/>
  <c r="AO13" i="128"/>
  <c r="AO18" i="128"/>
  <c r="AH10" i="128"/>
  <c r="AM9" i="128"/>
  <c r="AI13" i="128"/>
  <c r="AJ8" i="128"/>
  <c r="AP14" i="128"/>
  <c r="AI9" i="128"/>
  <c r="Z17" i="128"/>
  <c r="AL7" i="128"/>
  <c r="AG18" i="128"/>
  <c r="AI18" i="128"/>
  <c r="AJ9" i="128"/>
  <c r="AL11" i="128"/>
  <c r="AP18" i="128"/>
  <c r="AH8" i="128"/>
  <c r="Z13" i="128"/>
  <c r="AN16" i="128"/>
  <c r="AI14" i="128"/>
  <c r="AC9" i="128"/>
  <c r="AL8" i="128"/>
  <c r="AC7" i="128"/>
  <c r="AK10" i="128"/>
  <c r="AL16" i="128"/>
  <c r="AK17" i="128"/>
  <c r="AA8" i="128"/>
  <c r="AO17" i="128"/>
  <c r="AM7" i="128"/>
  <c r="AL13" i="128"/>
  <c r="Z14" i="128"/>
  <c r="AF12" i="128"/>
  <c r="AG8" i="128"/>
  <c r="AG10" i="128"/>
  <c r="W13" i="128"/>
  <c r="AM17" i="128"/>
  <c r="AF18" i="128"/>
  <c r="AL18" i="128"/>
  <c r="AF9" i="128"/>
  <c r="AP16" i="128"/>
  <c r="AN8" i="128"/>
  <c r="AO9" i="128"/>
  <c r="AE9" i="128"/>
  <c r="L101" i="128" s="1"/>
  <c r="AE12" i="128"/>
  <c r="AP15" i="128"/>
  <c r="AO14" i="128"/>
  <c r="X11" i="128"/>
  <c r="AE13" i="128"/>
  <c r="AD18" i="128"/>
  <c r="L98" i="128" s="1"/>
  <c r="AP13" i="128"/>
  <c r="AG7" i="128"/>
  <c r="AA14" i="128"/>
  <c r="AJ7" i="128"/>
  <c r="AO16" i="128"/>
  <c r="Y15" i="128"/>
  <c r="X17" i="128"/>
  <c r="L25" i="128" s="1"/>
  <c r="AJ15" i="128"/>
  <c r="AA11" i="128"/>
  <c r="AG17" i="128"/>
  <c r="AC18" i="128"/>
  <c r="AJ16" i="128"/>
  <c r="AA12" i="128"/>
  <c r="AE8" i="128"/>
  <c r="L100" i="128" s="1"/>
  <c r="AB17" i="128"/>
  <c r="X15" i="128"/>
  <c r="AJ10" i="128"/>
  <c r="AE17" i="128"/>
  <c r="L109" i="128" s="1"/>
  <c r="AM11" i="128"/>
  <c r="AM12" i="128"/>
  <c r="X10" i="128"/>
  <c r="L18" i="128" s="1"/>
  <c r="W7" i="128"/>
  <c r="AD7" i="128"/>
  <c r="Y17" i="128"/>
  <c r="AE14" i="128"/>
  <c r="AJ17" i="128"/>
  <c r="AM10" i="128"/>
  <c r="AK9" i="128"/>
  <c r="AE15" i="128"/>
  <c r="Z18" i="128"/>
  <c r="AN11" i="128"/>
  <c r="AM16" i="128"/>
  <c r="AD10" i="128"/>
  <c r="AN17" i="128"/>
  <c r="AA10" i="128"/>
  <c r="L54" i="128" s="1"/>
  <c r="AH14" i="128"/>
  <c r="Y16" i="128"/>
  <c r="AH11" i="128"/>
  <c r="AI10" i="128"/>
  <c r="AJ12" i="128"/>
  <c r="AB18" i="128"/>
  <c r="L74" i="128" s="1"/>
  <c r="AI8" i="128"/>
  <c r="AJ14" i="128"/>
  <c r="AN14" i="128"/>
  <c r="X14" i="128"/>
  <c r="AK11" i="128"/>
  <c r="J63" i="140"/>
  <c r="Q63" i="140"/>
  <c r="F63" i="140"/>
  <c r="S63" i="140" s="1"/>
  <c r="G63" i="140"/>
  <c r="L63" i="140"/>
  <c r="K63" i="140" s="1"/>
  <c r="H63" i="140"/>
  <c r="O63" i="140"/>
  <c r="I63" i="140"/>
  <c r="M63" i="140" s="1"/>
  <c r="AS63" i="140" s="1"/>
  <c r="U63" i="140"/>
  <c r="Q216" i="140"/>
  <c r="J216" i="140"/>
  <c r="I216" i="140"/>
  <c r="F216" i="140"/>
  <c r="S216" i="140" s="1"/>
  <c r="G216" i="140"/>
  <c r="L216" i="140"/>
  <c r="K216" i="140" s="1"/>
  <c r="H216" i="140"/>
  <c r="O216" i="140"/>
  <c r="M216" i="140"/>
  <c r="U216" i="140"/>
  <c r="M299" i="140"/>
  <c r="L299" i="140"/>
  <c r="Q299" i="140"/>
  <c r="R299" i="140"/>
  <c r="G299" i="140"/>
  <c r="K299" i="140"/>
  <c r="H299" i="140"/>
  <c r="I299" i="140"/>
  <c r="O299" i="140"/>
  <c r="U299" i="140"/>
  <c r="F299" i="140"/>
  <c r="T299" i="140"/>
  <c r="S299" i="140"/>
  <c r="P299" i="140"/>
  <c r="J299" i="140"/>
  <c r="P375" i="140"/>
  <c r="L375" i="140"/>
  <c r="J375" i="140"/>
  <c r="Q375" i="140"/>
  <c r="S375" i="140"/>
  <c r="H375" i="140"/>
  <c r="T375" i="140"/>
  <c r="R375" i="140"/>
  <c r="U375" i="140"/>
  <c r="O375" i="140"/>
  <c r="G375" i="140"/>
  <c r="K375" i="140"/>
  <c r="I375" i="140"/>
  <c r="F375" i="140"/>
  <c r="M375" i="140"/>
  <c r="Q249" i="140"/>
  <c r="I249" i="140"/>
  <c r="J249" i="140"/>
  <c r="F249" i="140"/>
  <c r="S249" i="140" s="1"/>
  <c r="G249" i="140"/>
  <c r="H249" i="140"/>
  <c r="L249" i="140"/>
  <c r="K249" i="140" s="1"/>
  <c r="O249" i="140"/>
  <c r="M249" i="140"/>
  <c r="U249" i="140"/>
  <c r="H390" i="140"/>
  <c r="S390" i="140"/>
  <c r="M390" i="140"/>
  <c r="K390" i="140"/>
  <c r="Q390" i="140"/>
  <c r="I390" i="140"/>
  <c r="R390" i="140"/>
  <c r="O390" i="140"/>
  <c r="U390" i="140"/>
  <c r="G390" i="140"/>
  <c r="L390" i="140"/>
  <c r="J390" i="140"/>
  <c r="T390" i="140"/>
  <c r="F390" i="140"/>
  <c r="P390" i="140"/>
  <c r="M483" i="140"/>
  <c r="S483" i="140"/>
  <c r="F483" i="140"/>
  <c r="H483" i="140"/>
  <c r="Q483" i="140"/>
  <c r="P483" i="140"/>
  <c r="O483" i="140"/>
  <c r="K483" i="140"/>
  <c r="U483" i="140"/>
  <c r="T483" i="140"/>
  <c r="G483" i="140"/>
  <c r="J483" i="140"/>
  <c r="I483" i="140"/>
  <c r="L483" i="140"/>
  <c r="R483" i="140"/>
  <c r="G322" i="140"/>
  <c r="I322" i="140"/>
  <c r="U322" i="140"/>
  <c r="T322" i="140"/>
  <c r="Q322" i="140"/>
  <c r="K322" i="140"/>
  <c r="H322" i="140"/>
  <c r="S322" i="140"/>
  <c r="M322" i="140"/>
  <c r="L322" i="140"/>
  <c r="O322" i="140"/>
  <c r="J322" i="140"/>
  <c r="F322" i="140"/>
  <c r="P322" i="140"/>
  <c r="R322" i="140"/>
  <c r="H497" i="140"/>
  <c r="S497" i="140"/>
  <c r="U497" i="140"/>
  <c r="Q497" i="140"/>
  <c r="O497" i="140"/>
  <c r="M497" i="140"/>
  <c r="R497" i="140"/>
  <c r="I497" i="140"/>
  <c r="K497" i="140"/>
  <c r="P497" i="140"/>
  <c r="F497" i="140"/>
  <c r="G497" i="140"/>
  <c r="J497" i="140"/>
  <c r="L497" i="140"/>
  <c r="T497" i="140"/>
  <c r="I185" i="140"/>
  <c r="J185" i="140"/>
  <c r="Q185" i="140"/>
  <c r="F185" i="140"/>
  <c r="S185" i="140" s="1"/>
  <c r="G185" i="140"/>
  <c r="L185" i="140"/>
  <c r="H185" i="140"/>
  <c r="K185" i="140"/>
  <c r="M185" i="140"/>
  <c r="AU185" i="140" s="1"/>
  <c r="O185" i="140"/>
  <c r="P185" i="140"/>
  <c r="T185" i="140"/>
  <c r="R185" i="140"/>
  <c r="U185" i="140"/>
  <c r="M432" i="140"/>
  <c r="H432" i="140"/>
  <c r="K432" i="140"/>
  <c r="R432" i="140"/>
  <c r="L432" i="140"/>
  <c r="I432" i="140"/>
  <c r="T432" i="140"/>
  <c r="Q432" i="140"/>
  <c r="F432" i="140"/>
  <c r="G432" i="140"/>
  <c r="J432" i="140"/>
  <c r="S432" i="140"/>
  <c r="U432" i="140"/>
  <c r="O432" i="140"/>
  <c r="P432" i="140"/>
  <c r="J34" i="140"/>
  <c r="Q34" i="140"/>
  <c r="F34" i="140"/>
  <c r="S34" i="140" s="1"/>
  <c r="G34" i="140"/>
  <c r="H34" i="140"/>
  <c r="L34" i="140"/>
  <c r="K34" i="140" s="1"/>
  <c r="O34" i="140"/>
  <c r="I34" i="140"/>
  <c r="M34" i="140" s="1"/>
  <c r="R34" i="140"/>
  <c r="U34" i="140"/>
  <c r="I139" i="140"/>
  <c r="Q139" i="140"/>
  <c r="J139" i="140"/>
  <c r="F139" i="140"/>
  <c r="S139" i="140" s="1"/>
  <c r="G139" i="140"/>
  <c r="H139" i="140"/>
  <c r="L139" i="140"/>
  <c r="K139" i="140" s="1"/>
  <c r="O139" i="140"/>
  <c r="M139" i="140"/>
  <c r="U139" i="140"/>
  <c r="T608" i="140"/>
  <c r="K608" i="140"/>
  <c r="G608" i="140"/>
  <c r="H608" i="140"/>
  <c r="O608" i="140"/>
  <c r="I608" i="140"/>
  <c r="Q608" i="140"/>
  <c r="U608" i="140"/>
  <c r="R608" i="140"/>
  <c r="M608" i="140"/>
  <c r="J608" i="140"/>
  <c r="S608" i="140"/>
  <c r="P608" i="140"/>
  <c r="F608" i="140"/>
  <c r="L608" i="140"/>
  <c r="S442" i="140"/>
  <c r="I442" i="140"/>
  <c r="R442" i="140"/>
  <c r="J442" i="140"/>
  <c r="P442" i="140"/>
  <c r="M442" i="140"/>
  <c r="L442" i="140"/>
  <c r="H442" i="140"/>
  <c r="G442" i="140"/>
  <c r="O442" i="140"/>
  <c r="F442" i="140"/>
  <c r="Q442" i="140"/>
  <c r="U442" i="140"/>
  <c r="T442" i="140"/>
  <c r="K442" i="140"/>
  <c r="M631" i="140"/>
  <c r="R631" i="140"/>
  <c r="G631" i="140"/>
  <c r="U631" i="140"/>
  <c r="T631" i="140"/>
  <c r="I631" i="140"/>
  <c r="L631" i="140"/>
  <c r="K631" i="140"/>
  <c r="O631" i="140"/>
  <c r="J631" i="140"/>
  <c r="F631" i="140"/>
  <c r="H631" i="140"/>
  <c r="S631" i="140"/>
  <c r="P631" i="140"/>
  <c r="Q631" i="140"/>
  <c r="J48" i="140"/>
  <c r="Q48" i="140"/>
  <c r="F48" i="140"/>
  <c r="S48" i="140" s="1"/>
  <c r="G48" i="140"/>
  <c r="H48" i="140"/>
  <c r="L48" i="140"/>
  <c r="K48" i="140" s="1"/>
  <c r="O48" i="140"/>
  <c r="I48" i="140"/>
  <c r="M48" i="140" s="1"/>
  <c r="AS48" i="140" s="1"/>
  <c r="U48" i="140"/>
  <c r="O590" i="140"/>
  <c r="L590" i="140"/>
  <c r="S590" i="140"/>
  <c r="Q590" i="140"/>
  <c r="I590" i="140"/>
  <c r="T590" i="140"/>
  <c r="J590" i="140"/>
  <c r="R590" i="140"/>
  <c r="G590" i="140"/>
  <c r="M590" i="140"/>
  <c r="H590" i="140"/>
  <c r="K590" i="140"/>
  <c r="P590" i="140"/>
  <c r="U590" i="140"/>
  <c r="F590" i="140"/>
  <c r="S439" i="140"/>
  <c r="P439" i="140"/>
  <c r="J439" i="140"/>
  <c r="K439" i="140"/>
  <c r="O439" i="140"/>
  <c r="M439" i="140"/>
  <c r="R439" i="140"/>
  <c r="I439" i="140"/>
  <c r="T439" i="140"/>
  <c r="Q439" i="140"/>
  <c r="U439" i="140"/>
  <c r="H439" i="140"/>
  <c r="F439" i="140"/>
  <c r="L439" i="140"/>
  <c r="G439" i="140"/>
  <c r="U423" i="140"/>
  <c r="O423" i="140"/>
  <c r="T423" i="140"/>
  <c r="M423" i="140"/>
  <c r="J423" i="140"/>
  <c r="K423" i="140"/>
  <c r="H423" i="140"/>
  <c r="Q423" i="140"/>
  <c r="G423" i="140"/>
  <c r="I423" i="140"/>
  <c r="S423" i="140"/>
  <c r="F423" i="140"/>
  <c r="P423" i="140"/>
  <c r="R423" i="140"/>
  <c r="L423" i="140"/>
  <c r="J28" i="140"/>
  <c r="Q28" i="140"/>
  <c r="F28" i="140"/>
  <c r="S28" i="140" s="1"/>
  <c r="G28" i="140"/>
  <c r="H28" i="140"/>
  <c r="L28" i="140"/>
  <c r="K28" i="140" s="1"/>
  <c r="O28" i="140"/>
  <c r="I28" i="140"/>
  <c r="M28" i="140" s="1"/>
  <c r="T28" i="140"/>
  <c r="R28" i="140" s="1"/>
  <c r="U28" i="140"/>
  <c r="J69" i="140"/>
  <c r="Q69" i="140"/>
  <c r="F69" i="140"/>
  <c r="S69" i="140" s="1"/>
  <c r="G69" i="140"/>
  <c r="L69" i="140"/>
  <c r="K69" i="140" s="1"/>
  <c r="H69" i="140"/>
  <c r="O69" i="140"/>
  <c r="I69" i="140"/>
  <c r="M69" i="140" s="1"/>
  <c r="AS69" i="140" s="1"/>
  <c r="U69" i="140"/>
  <c r="O693" i="140"/>
  <c r="I693" i="140"/>
  <c r="U693" i="140"/>
  <c r="J693" i="140"/>
  <c r="Q693" i="140"/>
  <c r="H693" i="140"/>
  <c r="K693" i="140"/>
  <c r="P693" i="140"/>
  <c r="S693" i="140"/>
  <c r="M693" i="140"/>
  <c r="T693" i="140"/>
  <c r="G693" i="140"/>
  <c r="R693" i="140"/>
  <c r="F693" i="140"/>
  <c r="L693" i="140"/>
  <c r="O586" i="140"/>
  <c r="R586" i="140"/>
  <c r="T586" i="140"/>
  <c r="H586" i="140"/>
  <c r="Q586" i="140"/>
  <c r="J586" i="140"/>
  <c r="G586" i="140"/>
  <c r="M586" i="140"/>
  <c r="P586" i="140"/>
  <c r="S586" i="140"/>
  <c r="U586" i="140"/>
  <c r="I586" i="140"/>
  <c r="K586" i="140"/>
  <c r="L586" i="140"/>
  <c r="F586" i="140"/>
  <c r="M558" i="140"/>
  <c r="S558" i="140"/>
  <c r="J558" i="140"/>
  <c r="G558" i="140"/>
  <c r="K558" i="140"/>
  <c r="Q558" i="140"/>
  <c r="F558" i="140"/>
  <c r="L558" i="140"/>
  <c r="O558" i="140"/>
  <c r="T558" i="140"/>
  <c r="R558" i="140"/>
  <c r="U558" i="140"/>
  <c r="P558" i="140"/>
  <c r="H558" i="140"/>
  <c r="I558" i="140"/>
  <c r="G522" i="140"/>
  <c r="K522" i="140"/>
  <c r="P522" i="140"/>
  <c r="H522" i="140"/>
  <c r="O522" i="140"/>
  <c r="J522" i="140"/>
  <c r="F522" i="140"/>
  <c r="R522" i="140"/>
  <c r="U522" i="140"/>
  <c r="M522" i="140"/>
  <c r="Q522" i="140"/>
  <c r="I522" i="140"/>
  <c r="L522" i="140"/>
  <c r="S522" i="140"/>
  <c r="T522" i="140"/>
  <c r="T336" i="140"/>
  <c r="I336" i="140"/>
  <c r="P336" i="140"/>
  <c r="U336" i="140"/>
  <c r="J336" i="140"/>
  <c r="K336" i="140"/>
  <c r="M336" i="140"/>
  <c r="H336" i="140"/>
  <c r="L336" i="140"/>
  <c r="O336" i="140"/>
  <c r="F336" i="140"/>
  <c r="Q336" i="140"/>
  <c r="S336" i="140"/>
  <c r="R336" i="140"/>
  <c r="G336" i="140"/>
  <c r="R275" i="140"/>
  <c r="K275" i="140"/>
  <c r="O275" i="140"/>
  <c r="Q275" i="140"/>
  <c r="F275" i="140"/>
  <c r="T275" i="140"/>
  <c r="P275" i="140"/>
  <c r="J275" i="140"/>
  <c r="S275" i="140"/>
  <c r="I275" i="140"/>
  <c r="G275" i="140"/>
  <c r="M275" i="140"/>
  <c r="L275" i="140"/>
  <c r="U275" i="140"/>
  <c r="H275" i="140"/>
  <c r="L325" i="140"/>
  <c r="R325" i="140"/>
  <c r="U325" i="140"/>
  <c r="M325" i="140"/>
  <c r="S325" i="140"/>
  <c r="K325" i="140"/>
  <c r="G325" i="140"/>
  <c r="T325" i="140"/>
  <c r="H325" i="140"/>
  <c r="I325" i="140"/>
  <c r="Q325" i="140"/>
  <c r="O325" i="140"/>
  <c r="J325" i="140"/>
  <c r="F325" i="140"/>
  <c r="P325" i="140"/>
  <c r="J15" i="140"/>
  <c r="F15" i="140"/>
  <c r="S15" i="140" s="1"/>
  <c r="Q15" i="140"/>
  <c r="G15" i="140"/>
  <c r="L15" i="140"/>
  <c r="K15" i="140" s="1"/>
  <c r="H15" i="140"/>
  <c r="O15" i="140"/>
  <c r="I15" i="140"/>
  <c r="M15" i="140" s="1"/>
  <c r="AS15" i="140" s="1"/>
  <c r="U15" i="140"/>
  <c r="Q173" i="140"/>
  <c r="I173" i="140"/>
  <c r="J173" i="140"/>
  <c r="F173" i="140"/>
  <c r="S173" i="140" s="1"/>
  <c r="G173" i="140"/>
  <c r="H173" i="140"/>
  <c r="L173" i="140"/>
  <c r="K173" i="140" s="1"/>
  <c r="M173" i="140"/>
  <c r="AU173" i="140" s="1"/>
  <c r="O173" i="140"/>
  <c r="R173" i="140"/>
  <c r="U173" i="140"/>
  <c r="I218" i="140"/>
  <c r="J218" i="140"/>
  <c r="Q218" i="140"/>
  <c r="F218" i="140"/>
  <c r="S218" i="140" s="1"/>
  <c r="G218" i="140"/>
  <c r="H218" i="140"/>
  <c r="L218" i="140"/>
  <c r="K218" i="140" s="1"/>
  <c r="O218" i="140"/>
  <c r="M218" i="140"/>
  <c r="AU218" i="140" s="1"/>
  <c r="U218" i="140"/>
  <c r="R218" i="140"/>
  <c r="J232" i="140"/>
  <c r="I232" i="140"/>
  <c r="Q232" i="140"/>
  <c r="F232" i="140"/>
  <c r="S232" i="140" s="1"/>
  <c r="G232" i="140"/>
  <c r="H232" i="140"/>
  <c r="L232" i="140"/>
  <c r="K232" i="140" s="1"/>
  <c r="O232" i="140"/>
  <c r="M232" i="140"/>
  <c r="U232" i="140"/>
  <c r="J31" i="140"/>
  <c r="Q31" i="140"/>
  <c r="F31" i="140"/>
  <c r="S31" i="140" s="1"/>
  <c r="G31" i="140"/>
  <c r="H31" i="140"/>
  <c r="L31" i="140"/>
  <c r="K31" i="140" s="1"/>
  <c r="O31" i="140"/>
  <c r="I31" i="140"/>
  <c r="M31" i="140" s="1"/>
  <c r="T31" i="140"/>
  <c r="R31" i="140" s="1"/>
  <c r="U31" i="140"/>
  <c r="J49" i="140"/>
  <c r="Q49" i="140"/>
  <c r="F49" i="140"/>
  <c r="S49" i="140" s="1"/>
  <c r="G49" i="140"/>
  <c r="L49" i="140"/>
  <c r="K49" i="140" s="1"/>
  <c r="H49" i="140"/>
  <c r="O49" i="140"/>
  <c r="I49" i="140"/>
  <c r="M49" i="140" s="1"/>
  <c r="T49" i="140"/>
  <c r="R49" i="140" s="1"/>
  <c r="U49" i="140"/>
  <c r="J135" i="140"/>
  <c r="Q135" i="140"/>
  <c r="I135" i="140"/>
  <c r="F135" i="140"/>
  <c r="S135" i="140" s="1"/>
  <c r="G135" i="140"/>
  <c r="L135" i="140"/>
  <c r="K135" i="140" s="1"/>
  <c r="H135" i="140"/>
  <c r="M135" i="140"/>
  <c r="O135" i="140"/>
  <c r="U135" i="140"/>
  <c r="I164" i="140"/>
  <c r="J164" i="140"/>
  <c r="Q164" i="140"/>
  <c r="F164" i="140"/>
  <c r="S164" i="140" s="1"/>
  <c r="G164" i="140"/>
  <c r="L164" i="140"/>
  <c r="K164" i="140" s="1"/>
  <c r="H164" i="140"/>
  <c r="O164" i="140"/>
  <c r="M164" i="140"/>
  <c r="AU164" i="140" s="1"/>
  <c r="U164" i="140"/>
  <c r="R164" i="140"/>
  <c r="I514" i="140"/>
  <c r="L514" i="140"/>
  <c r="F514" i="140"/>
  <c r="T514" i="140"/>
  <c r="G514" i="140"/>
  <c r="P514" i="140"/>
  <c r="K514" i="140"/>
  <c r="J514" i="140"/>
  <c r="U514" i="140"/>
  <c r="Q514" i="140"/>
  <c r="M514" i="140"/>
  <c r="O514" i="140"/>
  <c r="S514" i="140"/>
  <c r="R514" i="140"/>
  <c r="H514" i="140"/>
  <c r="J57" i="140"/>
  <c r="Q57" i="140"/>
  <c r="G57" i="140"/>
  <c r="F57" i="140"/>
  <c r="S57" i="140" s="1"/>
  <c r="H57" i="140"/>
  <c r="L57" i="140"/>
  <c r="K57" i="140" s="1"/>
  <c r="O57" i="140"/>
  <c r="I57" i="140"/>
  <c r="M57" i="140" s="1"/>
  <c r="AS57" i="140" s="1"/>
  <c r="U57" i="140"/>
  <c r="O487" i="140"/>
  <c r="I487" i="140"/>
  <c r="G487" i="140"/>
  <c r="U487" i="140"/>
  <c r="R487" i="140"/>
  <c r="P487" i="140"/>
  <c r="K487" i="140"/>
  <c r="T487" i="140"/>
  <c r="J487" i="140"/>
  <c r="F487" i="140"/>
  <c r="H487" i="140"/>
  <c r="S487" i="140"/>
  <c r="Q487" i="140"/>
  <c r="M487" i="140"/>
  <c r="L487" i="140"/>
  <c r="K431" i="140"/>
  <c r="F431" i="140"/>
  <c r="I431" i="140"/>
  <c r="P431" i="140"/>
  <c r="J431" i="140"/>
  <c r="H431" i="140"/>
  <c r="U431" i="140"/>
  <c r="T431" i="140"/>
  <c r="R431" i="140"/>
  <c r="L431" i="140"/>
  <c r="S431" i="140"/>
  <c r="Q431" i="140"/>
  <c r="O431" i="140"/>
  <c r="G431" i="140"/>
  <c r="M431" i="140"/>
  <c r="Q200" i="140"/>
  <c r="I200" i="140"/>
  <c r="J200" i="140"/>
  <c r="F200" i="140"/>
  <c r="S200" i="140" s="1"/>
  <c r="G200" i="140"/>
  <c r="H200" i="140"/>
  <c r="L200" i="140"/>
  <c r="K200" i="140" s="1"/>
  <c r="M200" i="140"/>
  <c r="AU200" i="140" s="1"/>
  <c r="O200" i="140"/>
  <c r="R200" i="140"/>
  <c r="U200" i="140"/>
  <c r="J190" i="140"/>
  <c r="I190" i="140"/>
  <c r="Q190" i="140"/>
  <c r="F190" i="140"/>
  <c r="S190" i="140" s="1"/>
  <c r="G190" i="140"/>
  <c r="H190" i="140"/>
  <c r="L190" i="140"/>
  <c r="K190" i="140" s="1"/>
  <c r="M190" i="140"/>
  <c r="O190" i="140"/>
  <c r="U190" i="140"/>
  <c r="Q163" i="140"/>
  <c r="J163" i="140"/>
  <c r="I163" i="140"/>
  <c r="F163" i="140"/>
  <c r="S163" i="140" s="1"/>
  <c r="G163" i="140"/>
  <c r="L163" i="140"/>
  <c r="K163" i="140" s="1"/>
  <c r="H163" i="140"/>
  <c r="O163" i="140"/>
  <c r="M163" i="140"/>
  <c r="U163" i="140"/>
  <c r="J96" i="140"/>
  <c r="Q96" i="140"/>
  <c r="F96" i="140"/>
  <c r="S96" i="140" s="1"/>
  <c r="G96" i="140"/>
  <c r="L96" i="140"/>
  <c r="K96" i="140" s="1"/>
  <c r="H96" i="140"/>
  <c r="O96" i="140"/>
  <c r="I96" i="140"/>
  <c r="M96" i="140" s="1"/>
  <c r="AS96" i="140" s="1"/>
  <c r="U96" i="140"/>
  <c r="J77" i="140"/>
  <c r="Q77" i="140"/>
  <c r="F77" i="140"/>
  <c r="S77" i="140" s="1"/>
  <c r="G77" i="140"/>
  <c r="H77" i="140"/>
  <c r="L77" i="140"/>
  <c r="K77" i="140" s="1"/>
  <c r="O77" i="140"/>
  <c r="I77" i="140"/>
  <c r="M77" i="140" s="1"/>
  <c r="U77" i="140"/>
  <c r="R77" i="140"/>
  <c r="I154" i="140"/>
  <c r="Q154" i="140"/>
  <c r="J154" i="140"/>
  <c r="F154" i="140"/>
  <c r="S154" i="140" s="1"/>
  <c r="G154" i="140"/>
  <c r="L154" i="140"/>
  <c r="K154" i="140" s="1"/>
  <c r="H154" i="140"/>
  <c r="O154" i="140"/>
  <c r="M154" i="140"/>
  <c r="U154" i="140"/>
  <c r="J632" i="140"/>
  <c r="R632" i="140"/>
  <c r="H632" i="140"/>
  <c r="G632" i="140"/>
  <c r="M632" i="140"/>
  <c r="S632" i="140"/>
  <c r="P632" i="140"/>
  <c r="U632" i="140"/>
  <c r="F632" i="140"/>
  <c r="I632" i="140"/>
  <c r="L632" i="140"/>
  <c r="T632" i="140"/>
  <c r="Q632" i="140"/>
  <c r="O632" i="140"/>
  <c r="K632" i="140"/>
  <c r="I182" i="140"/>
  <c r="J182" i="140"/>
  <c r="Q182" i="140"/>
  <c r="F182" i="140"/>
  <c r="S182" i="140"/>
  <c r="G182" i="140"/>
  <c r="H182" i="140"/>
  <c r="K182" i="140"/>
  <c r="M182" i="140"/>
  <c r="AU182" i="140" s="1"/>
  <c r="L182" i="140"/>
  <c r="O182" i="140"/>
  <c r="P182" i="140"/>
  <c r="T182" i="140"/>
  <c r="R182" i="140"/>
  <c r="U182" i="140"/>
  <c r="L690" i="140"/>
  <c r="I690" i="140"/>
  <c r="F690" i="140"/>
  <c r="K690" i="140"/>
  <c r="P690" i="140"/>
  <c r="M690" i="140"/>
  <c r="G690" i="140"/>
  <c r="R690" i="140"/>
  <c r="U690" i="140"/>
  <c r="S690" i="140"/>
  <c r="O690" i="140"/>
  <c r="J690" i="140"/>
  <c r="Q690" i="140"/>
  <c r="H690" i="140"/>
  <c r="T690" i="140"/>
  <c r="J327" i="140"/>
  <c r="R327" i="140"/>
  <c r="F327" i="140"/>
  <c r="Q327" i="140"/>
  <c r="M327" i="140"/>
  <c r="L327" i="140"/>
  <c r="H327" i="140"/>
  <c r="S327" i="140"/>
  <c r="K327" i="140"/>
  <c r="I327" i="140"/>
  <c r="P327" i="140"/>
  <c r="T327" i="140"/>
  <c r="O327" i="140"/>
  <c r="U327" i="140"/>
  <c r="G327" i="140"/>
  <c r="J138" i="140"/>
  <c r="I138" i="140"/>
  <c r="Q138" i="140"/>
  <c r="F138" i="140"/>
  <c r="S138" i="140" s="1"/>
  <c r="G138" i="140"/>
  <c r="H138" i="140"/>
  <c r="L138" i="140"/>
  <c r="K138" i="140" s="1"/>
  <c r="O138" i="140"/>
  <c r="M138" i="140"/>
  <c r="U138" i="140"/>
  <c r="O663" i="140"/>
  <c r="U663" i="140"/>
  <c r="Q663" i="140"/>
  <c r="S663" i="140"/>
  <c r="F663" i="140"/>
  <c r="H663" i="140"/>
  <c r="T663" i="140"/>
  <c r="K663" i="140"/>
  <c r="G663" i="140"/>
  <c r="P663" i="140"/>
  <c r="J663" i="140"/>
  <c r="M663" i="140"/>
  <c r="L663" i="140"/>
  <c r="R663" i="140"/>
  <c r="I663" i="140"/>
  <c r="J38" i="140"/>
  <c r="Q38" i="140"/>
  <c r="F38" i="140"/>
  <c r="S38" i="140" s="1"/>
  <c r="G38" i="140"/>
  <c r="H38" i="140"/>
  <c r="L38" i="140"/>
  <c r="K38" i="140" s="1"/>
  <c r="O38" i="140"/>
  <c r="I38" i="140"/>
  <c r="M38" i="140" s="1"/>
  <c r="R38" i="140"/>
  <c r="U38" i="140"/>
  <c r="H333" i="140"/>
  <c r="F333" i="140"/>
  <c r="M333" i="140"/>
  <c r="I333" i="140"/>
  <c r="S333" i="140"/>
  <c r="O333" i="140"/>
  <c r="U333" i="140"/>
  <c r="R333" i="140"/>
  <c r="T333" i="140"/>
  <c r="L333" i="140"/>
  <c r="Q333" i="140"/>
  <c r="G333" i="140"/>
  <c r="J333" i="140"/>
  <c r="P333" i="140"/>
  <c r="K333" i="140"/>
  <c r="U646" i="140"/>
  <c r="O646" i="140"/>
  <c r="R646" i="140"/>
  <c r="G646" i="140"/>
  <c r="F646" i="140"/>
  <c r="Q646" i="140"/>
  <c r="I646" i="140"/>
  <c r="T646" i="140"/>
  <c r="H646" i="140"/>
  <c r="S646" i="140"/>
  <c r="L646" i="140"/>
  <c r="M646" i="140"/>
  <c r="J646" i="140"/>
  <c r="P646" i="140"/>
  <c r="K646" i="140"/>
  <c r="Q580" i="140"/>
  <c r="P580" i="140"/>
  <c r="K580" i="140"/>
  <c r="H580" i="140"/>
  <c r="F580" i="140"/>
  <c r="I580" i="140"/>
  <c r="U580" i="140"/>
  <c r="T580" i="140"/>
  <c r="O580" i="140"/>
  <c r="S580" i="140"/>
  <c r="L580" i="140"/>
  <c r="M580" i="140"/>
  <c r="G580" i="140"/>
  <c r="J580" i="140"/>
  <c r="R580" i="140"/>
  <c r="AP15" i="140"/>
  <c r="AN9" i="140"/>
  <c r="X17" i="140"/>
  <c r="AP12" i="140"/>
  <c r="AG14" i="140"/>
  <c r="AG17" i="140"/>
  <c r="AG10" i="140"/>
  <c r="Z7" i="140"/>
  <c r="AD12" i="140"/>
  <c r="AM9" i="140"/>
  <c r="AE13" i="140"/>
  <c r="AJ8" i="140"/>
  <c r="AC15" i="140"/>
  <c r="Y14" i="140"/>
  <c r="AH17" i="140"/>
  <c r="AJ9" i="140"/>
  <c r="AB11" i="140"/>
  <c r="AO7" i="140"/>
  <c r="AA13" i="140"/>
  <c r="AG16" i="140"/>
  <c r="AJ7" i="140"/>
  <c r="AB15" i="140"/>
  <c r="AH9" i="140"/>
  <c r="AA15" i="140"/>
  <c r="Y8" i="140"/>
  <c r="AM18" i="140"/>
  <c r="AB14" i="140"/>
  <c r="AG18" i="140"/>
  <c r="AJ16" i="140"/>
  <c r="AP18" i="140"/>
  <c r="AM12" i="140"/>
  <c r="AN13" i="140"/>
  <c r="AN18" i="140"/>
  <c r="AE12" i="140"/>
  <c r="AE17" i="140"/>
  <c r="AC11" i="140"/>
  <c r="AO10" i="140"/>
  <c r="AA14" i="140"/>
  <c r="AI16" i="140"/>
  <c r="AK7" i="140"/>
  <c r="AA7" i="140"/>
  <c r="AL10" i="140"/>
  <c r="X7" i="140"/>
  <c r="AC16" i="140"/>
  <c r="AO18" i="140"/>
  <c r="AD10" i="140"/>
  <c r="AN11" i="140"/>
  <c r="W12" i="140"/>
  <c r="W17" i="140"/>
  <c r="Y10" i="140"/>
  <c r="W8" i="140"/>
  <c r="AC12" i="140"/>
  <c r="AM16" i="140"/>
  <c r="AK16" i="140"/>
  <c r="AI12" i="140"/>
  <c r="AJ11" i="140"/>
  <c r="AO17" i="140"/>
  <c r="AE8" i="140"/>
  <c r="AP10" i="140"/>
  <c r="AN15" i="140"/>
  <c r="AP14" i="140"/>
  <c r="AA17" i="140"/>
  <c r="AF17" i="140"/>
  <c r="AF16" i="140"/>
  <c r="AM10" i="140"/>
  <c r="W7" i="140"/>
  <c r="X18" i="140"/>
  <c r="AN12" i="140"/>
  <c r="AH11" i="140"/>
  <c r="AJ14" i="140"/>
  <c r="AF10" i="140"/>
  <c r="AH12" i="140"/>
  <c r="AC7" i="140"/>
  <c r="AI7" i="140"/>
  <c r="AO9" i="140"/>
  <c r="Y11" i="140"/>
  <c r="AE15" i="140"/>
  <c r="AD16" i="140"/>
  <c r="AJ15" i="140"/>
  <c r="AI13" i="140"/>
  <c r="AH18" i="140"/>
  <c r="AH10" i="140"/>
  <c r="W16" i="140"/>
  <c r="X13" i="140"/>
  <c r="AE14" i="140"/>
  <c r="AD11" i="140"/>
  <c r="AE10" i="140"/>
  <c r="AI17" i="140"/>
  <c r="W9" i="140"/>
  <c r="AN7" i="140"/>
  <c r="X16" i="140"/>
  <c r="AL14" i="140"/>
  <c r="AK17" i="140"/>
  <c r="AP7" i="140"/>
  <c r="AA18" i="140"/>
  <c r="AN14" i="140"/>
  <c r="AG8" i="140"/>
  <c r="AL9" i="140"/>
  <c r="AK12" i="140"/>
  <c r="AK14" i="140"/>
  <c r="AG11" i="140"/>
  <c r="AD17" i="140"/>
  <c r="AI10" i="140"/>
  <c r="AL12" i="140"/>
  <c r="AJ13" i="140"/>
  <c r="Z13" i="140"/>
  <c r="AM7" i="140"/>
  <c r="AC14" i="140"/>
  <c r="AB10" i="140"/>
  <c r="Z10" i="140"/>
  <c r="AO16" i="140"/>
  <c r="AJ10" i="140"/>
  <c r="Z18" i="140"/>
  <c r="AB9" i="140"/>
  <c r="AH14" i="140"/>
  <c r="Y15" i="140"/>
  <c r="AL18" i="140"/>
  <c r="AP11" i="140"/>
  <c r="AF14" i="140"/>
  <c r="Z12" i="140"/>
  <c r="AG7" i="140"/>
  <c r="AM17" i="140"/>
  <c r="AH16" i="140"/>
  <c r="AM8" i="140"/>
  <c r="AL16" i="140"/>
  <c r="Z16" i="140"/>
  <c r="AO11" i="140"/>
  <c r="AI11" i="140"/>
  <c r="AF11" i="140"/>
  <c r="AF9" i="140"/>
  <c r="AF15" i="140"/>
  <c r="Z14" i="140"/>
  <c r="AO14" i="140"/>
  <c r="AK10" i="140"/>
  <c r="Y17" i="140"/>
  <c r="AB7" i="140"/>
  <c r="AO15" i="140"/>
  <c r="AP9" i="140"/>
  <c r="Y16" i="140"/>
  <c r="AL15" i="140"/>
  <c r="Y13" i="140"/>
  <c r="X10" i="140"/>
  <c r="AL17" i="140"/>
  <c r="AD7" i="140"/>
  <c r="AC18" i="140"/>
  <c r="AH13" i="140"/>
  <c r="AC9" i="140"/>
  <c r="AI14" i="140"/>
  <c r="AM11" i="140"/>
  <c r="AM13" i="140"/>
  <c r="AG12" i="140"/>
  <c r="AI8" i="140"/>
  <c r="Z11" i="140"/>
  <c r="AL13" i="140"/>
  <c r="Z17" i="140"/>
  <c r="W13" i="140"/>
  <c r="AA8" i="140"/>
  <c r="AA9" i="140"/>
  <c r="AD8" i="140"/>
  <c r="AA11" i="140"/>
  <c r="AB17" i="140"/>
  <c r="Y7" i="140"/>
  <c r="X14" i="140"/>
  <c r="Y18" i="140"/>
  <c r="AG13" i="140"/>
  <c r="AM15" i="140"/>
  <c r="AC8" i="140"/>
  <c r="AH8" i="140"/>
  <c r="AE18" i="140"/>
  <c r="Y12" i="140"/>
  <c r="AI15" i="140"/>
  <c r="AK18" i="140"/>
  <c r="AD15" i="140"/>
  <c r="AB18" i="140"/>
  <c r="AP17" i="140"/>
  <c r="Z15" i="140"/>
  <c r="X8" i="140"/>
  <c r="AF18" i="140"/>
  <c r="AE9" i="140"/>
  <c r="AO12" i="140"/>
  <c r="AB13" i="140"/>
  <c r="AC10" i="140"/>
  <c r="AK8" i="140"/>
  <c r="AJ17" i="140"/>
  <c r="AJ12" i="140"/>
  <c r="AE16" i="140"/>
  <c r="AL11" i="140"/>
  <c r="AL7" i="140"/>
  <c r="AA16" i="140"/>
  <c r="AC13" i="140"/>
  <c r="AJ18" i="140"/>
  <c r="AE7" i="140"/>
  <c r="AH15" i="140"/>
  <c r="AP16" i="140"/>
  <c r="AL8" i="140"/>
  <c r="AF8" i="140"/>
  <c r="AP13" i="140"/>
  <c r="AP8" i="140"/>
  <c r="Z9" i="140"/>
  <c r="AI18" i="140"/>
  <c r="AA12" i="140"/>
  <c r="AN10" i="140"/>
  <c r="AF13" i="140"/>
  <c r="Z8" i="140"/>
  <c r="AD13" i="140"/>
  <c r="AH7" i="140"/>
  <c r="W10" i="140"/>
  <c r="AD18" i="140"/>
  <c r="X15" i="140"/>
  <c r="AD14" i="140"/>
  <c r="AK13" i="140"/>
  <c r="AK15" i="140"/>
  <c r="AD9" i="140"/>
  <c r="AB8" i="140"/>
  <c r="W18" i="140"/>
  <c r="AA10" i="140"/>
  <c r="AG9" i="140"/>
  <c r="AC17" i="140"/>
  <c r="AF7" i="140"/>
  <c r="W15" i="140"/>
  <c r="X9" i="140"/>
  <c r="W14" i="140"/>
  <c r="AO8" i="140"/>
  <c r="AB16" i="140"/>
  <c r="X12" i="140"/>
  <c r="AO13" i="140"/>
  <c r="AB12" i="140"/>
  <c r="Y9" i="140"/>
  <c r="AK9" i="140"/>
  <c r="W11" i="140"/>
  <c r="AN8" i="140"/>
  <c r="X11" i="140"/>
  <c r="AN17" i="140"/>
  <c r="AE11" i="140"/>
  <c r="AI9" i="140"/>
  <c r="AK11" i="140"/>
  <c r="AM14" i="140"/>
  <c r="AN16" i="140"/>
  <c r="AF12" i="140"/>
  <c r="AG15" i="140"/>
  <c r="O338" i="129"/>
  <c r="M338" i="129"/>
  <c r="F338" i="129"/>
  <c r="R338" i="129"/>
  <c r="I338" i="129"/>
  <c r="P338" i="129"/>
  <c r="L338" i="129"/>
  <c r="T338" i="129"/>
  <c r="U338" i="129"/>
  <c r="K338" i="129"/>
  <c r="J338" i="129"/>
  <c r="H338" i="129"/>
  <c r="S338" i="129"/>
  <c r="G338" i="129"/>
  <c r="Q338" i="129"/>
  <c r="J227" i="129"/>
  <c r="I227" i="129"/>
  <c r="Q227" i="129"/>
  <c r="F227" i="129"/>
  <c r="S227" i="129" s="1"/>
  <c r="G227" i="129"/>
  <c r="L227" i="129"/>
  <c r="K227" i="129" s="1"/>
  <c r="H227" i="129"/>
  <c r="M227" i="129"/>
  <c r="AU227" i="129" s="1"/>
  <c r="O227" i="129"/>
  <c r="P227" i="129"/>
  <c r="T227" i="129"/>
  <c r="R227" i="129"/>
  <c r="U227" i="129"/>
  <c r="M605" i="129"/>
  <c r="Q605" i="129"/>
  <c r="I605" i="129"/>
  <c r="O605" i="129"/>
  <c r="K605" i="129"/>
  <c r="S605" i="129"/>
  <c r="G605" i="129"/>
  <c r="F605" i="129"/>
  <c r="H605" i="129"/>
  <c r="P605" i="129"/>
  <c r="R605" i="129"/>
  <c r="U605" i="129"/>
  <c r="T605" i="129"/>
  <c r="J605" i="129"/>
  <c r="L605" i="129"/>
  <c r="G414" i="129"/>
  <c r="L414" i="129"/>
  <c r="P414" i="129"/>
  <c r="U414" i="129"/>
  <c r="J414" i="129"/>
  <c r="S414" i="129"/>
  <c r="M414" i="129"/>
  <c r="R414" i="129"/>
  <c r="O414" i="129"/>
  <c r="T414" i="129"/>
  <c r="K414" i="129"/>
  <c r="Q414" i="129"/>
  <c r="H414" i="129"/>
  <c r="I414" i="129"/>
  <c r="F414" i="129"/>
  <c r="J147" i="129"/>
  <c r="I147" i="129"/>
  <c r="Q147" i="129"/>
  <c r="F147" i="129"/>
  <c r="S147" i="129" s="1"/>
  <c r="G147" i="129"/>
  <c r="H147" i="129"/>
  <c r="L147" i="129"/>
  <c r="K147" i="129" s="1"/>
  <c r="M147" i="129"/>
  <c r="O147" i="129"/>
  <c r="U147" i="129"/>
  <c r="J39" i="129"/>
  <c r="Q39" i="129"/>
  <c r="F39" i="129"/>
  <c r="S39" i="129" s="1"/>
  <c r="G39" i="129"/>
  <c r="H39" i="129"/>
  <c r="O39" i="129" s="1"/>
  <c r="L39" i="129"/>
  <c r="K39" i="129" s="1"/>
  <c r="I39" i="129"/>
  <c r="M39" i="129" s="1"/>
  <c r="U39" i="129"/>
  <c r="K687" i="129"/>
  <c r="S687" i="129"/>
  <c r="O687" i="129"/>
  <c r="Q687" i="129"/>
  <c r="F687" i="129"/>
  <c r="M687" i="129"/>
  <c r="I687" i="129"/>
  <c r="L687" i="129"/>
  <c r="H687" i="129"/>
  <c r="J687" i="129"/>
  <c r="G687" i="129"/>
  <c r="R687" i="129"/>
  <c r="U687" i="129"/>
  <c r="T687" i="129"/>
  <c r="P687" i="129"/>
  <c r="J391" i="129"/>
  <c r="O391" i="129"/>
  <c r="I391" i="129"/>
  <c r="G391" i="129"/>
  <c r="K391" i="129"/>
  <c r="S391" i="129"/>
  <c r="P391" i="129"/>
  <c r="Q391" i="129"/>
  <c r="H391" i="129"/>
  <c r="T391" i="129"/>
  <c r="R391" i="129"/>
  <c r="U391" i="129"/>
  <c r="F391" i="129"/>
  <c r="M391" i="129"/>
  <c r="L391" i="129"/>
  <c r="P277" i="129"/>
  <c r="J277" i="129"/>
  <c r="T277" i="129"/>
  <c r="K277" i="129"/>
  <c r="R277" i="129"/>
  <c r="U277" i="129"/>
  <c r="I277" i="129"/>
  <c r="G277" i="129"/>
  <c r="Q277" i="129"/>
  <c r="L277" i="129"/>
  <c r="O277" i="129"/>
  <c r="H277" i="129"/>
  <c r="F277" i="129"/>
  <c r="M277" i="129"/>
  <c r="S277" i="129"/>
  <c r="Q211" i="129"/>
  <c r="I211" i="129"/>
  <c r="J211" i="129"/>
  <c r="F211" i="129"/>
  <c r="S211" i="129" s="1"/>
  <c r="G211" i="129"/>
  <c r="H211" i="129"/>
  <c r="L211" i="129"/>
  <c r="K211" i="129" s="1"/>
  <c r="O211" i="129"/>
  <c r="M211" i="129"/>
  <c r="U211" i="129"/>
  <c r="S535" i="129"/>
  <c r="H535" i="129"/>
  <c r="G535" i="129"/>
  <c r="K535" i="129"/>
  <c r="Q535" i="129"/>
  <c r="F535" i="129"/>
  <c r="P535" i="129"/>
  <c r="R535" i="129"/>
  <c r="M535" i="129"/>
  <c r="U535" i="129"/>
  <c r="I535" i="129"/>
  <c r="O535" i="129"/>
  <c r="T535" i="129"/>
  <c r="J535" i="129"/>
  <c r="L535" i="129"/>
  <c r="L539" i="129"/>
  <c r="O539" i="129"/>
  <c r="K539" i="129"/>
  <c r="H539" i="129"/>
  <c r="Q539" i="129"/>
  <c r="S539" i="129"/>
  <c r="J539" i="129"/>
  <c r="F539" i="129"/>
  <c r="I539" i="129"/>
  <c r="P539" i="129"/>
  <c r="R539" i="129"/>
  <c r="U539" i="129"/>
  <c r="T539" i="129"/>
  <c r="M539" i="129"/>
  <c r="G539" i="129"/>
  <c r="F656" i="129"/>
  <c r="Q656" i="129"/>
  <c r="G656" i="129"/>
  <c r="O656" i="129"/>
  <c r="M656" i="129"/>
  <c r="S656" i="129"/>
  <c r="H656" i="129"/>
  <c r="I656" i="129"/>
  <c r="J656" i="129"/>
  <c r="L656" i="129"/>
  <c r="K656" i="129"/>
  <c r="T656" i="129"/>
  <c r="R656" i="129"/>
  <c r="P656" i="129"/>
  <c r="U656" i="129"/>
  <c r="L358" i="129"/>
  <c r="M358" i="129"/>
  <c r="F358" i="129"/>
  <c r="H358" i="129"/>
  <c r="S358" i="129"/>
  <c r="K358" i="129"/>
  <c r="G358" i="129"/>
  <c r="O358" i="129"/>
  <c r="J358" i="129"/>
  <c r="P358" i="129"/>
  <c r="T358" i="129"/>
  <c r="I358" i="129"/>
  <c r="U358" i="129"/>
  <c r="Q358" i="129"/>
  <c r="R358" i="129"/>
  <c r="I240" i="129"/>
  <c r="Q240" i="129"/>
  <c r="J240" i="129"/>
  <c r="F240" i="129"/>
  <c r="S240" i="129" s="1"/>
  <c r="G240" i="129"/>
  <c r="L240" i="129"/>
  <c r="K240" i="129" s="1"/>
  <c r="H240" i="129"/>
  <c r="O240" i="129"/>
  <c r="M240" i="129"/>
  <c r="U240" i="129"/>
  <c r="L513" i="129"/>
  <c r="H513" i="129"/>
  <c r="K513" i="129"/>
  <c r="P513" i="129"/>
  <c r="O513" i="129"/>
  <c r="R513" i="129"/>
  <c r="F513" i="129"/>
  <c r="T513" i="129"/>
  <c r="S513" i="129"/>
  <c r="G513" i="129"/>
  <c r="Q513" i="129"/>
  <c r="J513" i="129"/>
  <c r="I513" i="129"/>
  <c r="U513" i="129"/>
  <c r="M513" i="129"/>
  <c r="J134" i="129"/>
  <c r="Q134" i="129"/>
  <c r="I134" i="129"/>
  <c r="F134" i="129"/>
  <c r="S134" i="129" s="1"/>
  <c r="G134" i="129"/>
  <c r="L134" i="129"/>
  <c r="K134" i="129" s="1"/>
  <c r="H134" i="129"/>
  <c r="O134" i="129"/>
  <c r="M134" i="129"/>
  <c r="U134" i="129"/>
  <c r="L596" i="129"/>
  <c r="F596" i="129"/>
  <c r="Q596" i="129"/>
  <c r="G596" i="129"/>
  <c r="S596" i="129"/>
  <c r="M596" i="129"/>
  <c r="I596" i="129"/>
  <c r="K596" i="129"/>
  <c r="P596" i="129"/>
  <c r="R596" i="129"/>
  <c r="T596" i="129"/>
  <c r="U596" i="129"/>
  <c r="O596" i="129"/>
  <c r="J596" i="129"/>
  <c r="H596" i="129"/>
  <c r="L570" i="129"/>
  <c r="R570" i="129"/>
  <c r="P570" i="129"/>
  <c r="U570" i="129"/>
  <c r="Q570" i="129"/>
  <c r="J570" i="129"/>
  <c r="T570" i="129"/>
  <c r="F570" i="129"/>
  <c r="M570" i="129"/>
  <c r="H570" i="129"/>
  <c r="K570" i="129"/>
  <c r="S570" i="129"/>
  <c r="O570" i="129"/>
  <c r="G570" i="129"/>
  <c r="I570" i="129"/>
  <c r="J677" i="129"/>
  <c r="O677" i="129"/>
  <c r="I677" i="129"/>
  <c r="S677" i="129"/>
  <c r="M677" i="129"/>
  <c r="K677" i="129"/>
  <c r="H677" i="129"/>
  <c r="Q677" i="129"/>
  <c r="L677" i="129"/>
  <c r="F677" i="129"/>
  <c r="P677" i="129"/>
  <c r="R677" i="129"/>
  <c r="U677" i="129"/>
  <c r="T677" i="129"/>
  <c r="G677" i="129"/>
  <c r="M579" i="129"/>
  <c r="Q579" i="129"/>
  <c r="S579" i="129"/>
  <c r="F579" i="129"/>
  <c r="L579" i="129"/>
  <c r="G579" i="129"/>
  <c r="J579" i="129"/>
  <c r="H579" i="129"/>
  <c r="I579" i="129"/>
  <c r="O579" i="129"/>
  <c r="R579" i="129"/>
  <c r="T579" i="129"/>
  <c r="K579" i="129"/>
  <c r="P579" i="129"/>
  <c r="U579" i="129"/>
  <c r="M496" i="129"/>
  <c r="L496" i="129"/>
  <c r="Q496" i="129"/>
  <c r="H496" i="129"/>
  <c r="K496" i="129"/>
  <c r="S496" i="129"/>
  <c r="G496" i="129"/>
  <c r="J496" i="129"/>
  <c r="F496" i="129"/>
  <c r="R496" i="129"/>
  <c r="T496" i="129"/>
  <c r="I496" i="129"/>
  <c r="P496" i="129"/>
  <c r="U496" i="129"/>
  <c r="O496" i="129"/>
  <c r="K594" i="129"/>
  <c r="I594" i="129"/>
  <c r="S594" i="129"/>
  <c r="Q594" i="129"/>
  <c r="M594" i="129"/>
  <c r="J594" i="129"/>
  <c r="H594" i="129"/>
  <c r="L594" i="129"/>
  <c r="G594" i="129"/>
  <c r="P594" i="129"/>
  <c r="T594" i="129"/>
  <c r="U594" i="129"/>
  <c r="F594" i="129"/>
  <c r="R594" i="129"/>
  <c r="O594" i="129"/>
  <c r="K410" i="129"/>
  <c r="L410" i="129"/>
  <c r="M410" i="129"/>
  <c r="J410" i="129"/>
  <c r="Q410" i="129"/>
  <c r="F410" i="129"/>
  <c r="I410" i="129"/>
  <c r="G410" i="129"/>
  <c r="S410" i="129"/>
  <c r="R410" i="129"/>
  <c r="P410" i="129"/>
  <c r="T410" i="129"/>
  <c r="H410" i="129"/>
  <c r="U410" i="129"/>
  <c r="O410" i="129"/>
  <c r="J38" i="129"/>
  <c r="Q38" i="129"/>
  <c r="F38" i="129"/>
  <c r="S38" i="129" s="1"/>
  <c r="G38" i="129"/>
  <c r="L38" i="129" s="1"/>
  <c r="K38" i="129" s="1"/>
  <c r="H38" i="129"/>
  <c r="O38" i="129" s="1"/>
  <c r="I38" i="129"/>
  <c r="M38" i="129" s="1"/>
  <c r="U38" i="129"/>
  <c r="R38" i="129"/>
  <c r="Q250" i="129"/>
  <c r="J250" i="129"/>
  <c r="I250" i="129"/>
  <c r="F250" i="129"/>
  <c r="S250" i="129" s="1"/>
  <c r="G250" i="129"/>
  <c r="H250" i="129"/>
  <c r="L250" i="129"/>
  <c r="K250" i="129" s="1"/>
  <c r="M250" i="129"/>
  <c r="O250" i="129"/>
  <c r="U250" i="129"/>
  <c r="S618" i="129"/>
  <c r="Q618" i="129"/>
  <c r="F618" i="129"/>
  <c r="I618" i="129"/>
  <c r="O618" i="129"/>
  <c r="H618" i="129"/>
  <c r="L618" i="129"/>
  <c r="M618" i="129"/>
  <c r="K618" i="129"/>
  <c r="J618" i="129"/>
  <c r="G618" i="129"/>
  <c r="T618" i="129"/>
  <c r="R618" i="129"/>
  <c r="P618" i="129"/>
  <c r="U618" i="129"/>
  <c r="L683" i="129"/>
  <c r="S683" i="129"/>
  <c r="G683" i="129"/>
  <c r="J683" i="129"/>
  <c r="H683" i="129"/>
  <c r="I683" i="129"/>
  <c r="M683" i="129"/>
  <c r="F683" i="129"/>
  <c r="R683" i="129"/>
  <c r="O683" i="129"/>
  <c r="U683" i="129"/>
  <c r="K683" i="129"/>
  <c r="T683" i="129"/>
  <c r="Q683" i="129"/>
  <c r="P683" i="129"/>
  <c r="J44" i="129"/>
  <c r="Q44" i="129"/>
  <c r="F44" i="129"/>
  <c r="S44" i="129" s="1"/>
  <c r="G44" i="129"/>
  <c r="H44" i="129" s="1"/>
  <c r="O44" i="129" s="1"/>
  <c r="L44" i="129"/>
  <c r="K44" i="129" s="1"/>
  <c r="I44" i="129"/>
  <c r="M44" i="129" s="1"/>
  <c r="AU44" i="129" s="1"/>
  <c r="R44" i="129"/>
  <c r="U44" i="129"/>
  <c r="Q532" i="129"/>
  <c r="J532" i="129"/>
  <c r="S532" i="129"/>
  <c r="F532" i="129"/>
  <c r="K532" i="129"/>
  <c r="G532" i="129"/>
  <c r="P532" i="129"/>
  <c r="I532" i="129"/>
  <c r="L532" i="129"/>
  <c r="U532" i="129"/>
  <c r="R532" i="129"/>
  <c r="O532" i="129"/>
  <c r="H532" i="129"/>
  <c r="M532" i="129"/>
  <c r="T532" i="129"/>
  <c r="H441" i="129"/>
  <c r="J441" i="129"/>
  <c r="L441" i="129"/>
  <c r="Q441" i="129"/>
  <c r="O441" i="129"/>
  <c r="F441" i="129"/>
  <c r="K441" i="129"/>
  <c r="I441" i="129"/>
  <c r="G441" i="129"/>
  <c r="M441" i="129"/>
  <c r="R441" i="129"/>
  <c r="T441" i="129"/>
  <c r="S441" i="129"/>
  <c r="U441" i="129"/>
  <c r="P441" i="129"/>
  <c r="Q148" i="129"/>
  <c r="J148" i="129"/>
  <c r="I148" i="129"/>
  <c r="F148" i="129"/>
  <c r="S148" i="129" s="1"/>
  <c r="G148" i="129"/>
  <c r="L148" i="129"/>
  <c r="K148" i="129" s="1"/>
  <c r="H148" i="129"/>
  <c r="M148" i="129"/>
  <c r="O148" i="129"/>
  <c r="U148" i="129"/>
  <c r="J103" i="129"/>
  <c r="Q103" i="129"/>
  <c r="F103" i="129"/>
  <c r="S103" i="129" s="1"/>
  <c r="G103" i="129"/>
  <c r="L103" i="129"/>
  <c r="K103" i="129" s="1"/>
  <c r="H103" i="129"/>
  <c r="O103" i="129"/>
  <c r="I103" i="129"/>
  <c r="M103" i="129" s="1"/>
  <c r="T103" i="129"/>
  <c r="R103" i="129" s="1"/>
  <c r="U103" i="129"/>
  <c r="I523" i="129"/>
  <c r="R523" i="129"/>
  <c r="U523" i="129"/>
  <c r="O523" i="129"/>
  <c r="P523" i="129"/>
  <c r="M523" i="129"/>
  <c r="H523" i="129"/>
  <c r="T523" i="129"/>
  <c r="G523" i="129"/>
  <c r="Q523" i="129"/>
  <c r="K523" i="129"/>
  <c r="S523" i="129"/>
  <c r="F523" i="129"/>
  <c r="J523" i="129"/>
  <c r="L523" i="129"/>
  <c r="J99" i="129"/>
  <c r="Q99" i="129"/>
  <c r="F99" i="129"/>
  <c r="S99" i="129" s="1"/>
  <c r="G99" i="129"/>
  <c r="H99" i="129"/>
  <c r="L99" i="129"/>
  <c r="K99" i="129" s="1"/>
  <c r="O99" i="129"/>
  <c r="I99" i="129"/>
  <c r="M99" i="129" s="1"/>
  <c r="T99" i="129"/>
  <c r="R99" i="129" s="1"/>
  <c r="U99" i="129"/>
  <c r="J168" i="129"/>
  <c r="Q168" i="129"/>
  <c r="I168" i="129"/>
  <c r="F168" i="129"/>
  <c r="S168" i="129" s="1"/>
  <c r="G168" i="129"/>
  <c r="H168" i="129"/>
  <c r="L168" i="129"/>
  <c r="K168" i="129" s="1"/>
  <c r="M168" i="129"/>
  <c r="O168" i="129"/>
  <c r="U168" i="129"/>
  <c r="F448" i="129"/>
  <c r="Q448" i="129"/>
  <c r="O448" i="129"/>
  <c r="I448" i="129"/>
  <c r="J448" i="129"/>
  <c r="M448" i="129"/>
  <c r="S448" i="129"/>
  <c r="G448" i="129"/>
  <c r="L448" i="129"/>
  <c r="H448" i="129"/>
  <c r="K448" i="129"/>
  <c r="R448" i="129"/>
  <c r="T448" i="129"/>
  <c r="P448" i="129"/>
  <c r="U448" i="129"/>
  <c r="Q319" i="129"/>
  <c r="J319" i="129"/>
  <c r="L319" i="129"/>
  <c r="F319" i="129"/>
  <c r="M319" i="129"/>
  <c r="K319" i="129"/>
  <c r="S319" i="129"/>
  <c r="H319" i="129"/>
  <c r="I319" i="129"/>
  <c r="R319" i="129"/>
  <c r="T319" i="129"/>
  <c r="G319" i="129"/>
  <c r="U319" i="129"/>
  <c r="O319" i="129"/>
  <c r="P319" i="129"/>
  <c r="S361" i="129"/>
  <c r="M361" i="129"/>
  <c r="R361" i="129"/>
  <c r="G361" i="129"/>
  <c r="T361" i="129"/>
  <c r="H361" i="129"/>
  <c r="U361" i="129"/>
  <c r="K361" i="129"/>
  <c r="F361" i="129"/>
  <c r="Q361" i="129"/>
  <c r="L361" i="129"/>
  <c r="O361" i="129"/>
  <c r="I361" i="129"/>
  <c r="P361" i="129"/>
  <c r="J361" i="129"/>
  <c r="Q402" i="129"/>
  <c r="I402" i="129"/>
  <c r="S402" i="129"/>
  <c r="L402" i="129"/>
  <c r="K402" i="129"/>
  <c r="F402" i="129"/>
  <c r="H402" i="129"/>
  <c r="M402" i="129"/>
  <c r="G402" i="129"/>
  <c r="J402" i="129"/>
  <c r="O402" i="129"/>
  <c r="P402" i="129"/>
  <c r="U402" i="129"/>
  <c r="T402" i="129"/>
  <c r="R402" i="129"/>
  <c r="P553" i="129"/>
  <c r="R553" i="129"/>
  <c r="I553" i="129"/>
  <c r="K553" i="129"/>
  <c r="J553" i="129"/>
  <c r="F553" i="129"/>
  <c r="G553" i="129"/>
  <c r="O553" i="129"/>
  <c r="H553" i="129"/>
  <c r="L553" i="129"/>
  <c r="U553" i="129"/>
  <c r="M553" i="129"/>
  <c r="T553" i="129"/>
  <c r="Q553" i="129"/>
  <c r="S553" i="129"/>
  <c r="P269" i="129"/>
  <c r="T269" i="129"/>
  <c r="U269" i="129"/>
  <c r="R269" i="129"/>
  <c r="O269" i="129"/>
  <c r="M269" i="129"/>
  <c r="J269" i="129"/>
  <c r="H269" i="129"/>
  <c r="K269" i="129"/>
  <c r="G269" i="129"/>
  <c r="S269" i="129"/>
  <c r="Q269" i="129"/>
  <c r="F269" i="129"/>
  <c r="L269" i="129"/>
  <c r="I269" i="129"/>
  <c r="R637" i="129"/>
  <c r="U637" i="129"/>
  <c r="T637" i="129"/>
  <c r="I637" i="129"/>
  <c r="J637" i="129"/>
  <c r="L637" i="129"/>
  <c r="M637" i="129"/>
  <c r="F637" i="129"/>
  <c r="P637" i="129"/>
  <c r="K637" i="129"/>
  <c r="G637" i="129"/>
  <c r="O637" i="129"/>
  <c r="H637" i="129"/>
  <c r="Q637" i="129"/>
  <c r="S637" i="129"/>
  <c r="K291" i="129"/>
  <c r="L291" i="129"/>
  <c r="S291" i="129"/>
  <c r="M291" i="129"/>
  <c r="Q291" i="129"/>
  <c r="J291" i="129"/>
  <c r="I291" i="129"/>
  <c r="P291" i="129"/>
  <c r="R291" i="129"/>
  <c r="F291" i="129"/>
  <c r="T291" i="129"/>
  <c r="O291" i="129"/>
  <c r="U291" i="129"/>
  <c r="H291" i="129"/>
  <c r="G291" i="129"/>
  <c r="G278" i="129"/>
  <c r="I278" i="129"/>
  <c r="R278" i="129"/>
  <c r="P278" i="129"/>
  <c r="T278" i="129"/>
  <c r="U278" i="129"/>
  <c r="H278" i="129"/>
  <c r="L278" i="129"/>
  <c r="F278" i="129"/>
  <c r="Q278" i="129"/>
  <c r="O278" i="129"/>
  <c r="M278" i="129"/>
  <c r="K278" i="129"/>
  <c r="J278" i="129"/>
  <c r="S278" i="129"/>
  <c r="H646" i="129"/>
  <c r="J646" i="129"/>
  <c r="M646" i="129"/>
  <c r="U646" i="129"/>
  <c r="Q646" i="129"/>
  <c r="F646" i="129"/>
  <c r="K646" i="129"/>
  <c r="I646" i="129"/>
  <c r="G646" i="129"/>
  <c r="R646" i="129"/>
  <c r="P646" i="129"/>
  <c r="T646" i="129"/>
  <c r="L646" i="129"/>
  <c r="O646" i="129"/>
  <c r="S646" i="129"/>
  <c r="I255" i="129"/>
  <c r="J255" i="129"/>
  <c r="Q255" i="129"/>
  <c r="F255" i="129"/>
  <c r="S255" i="129" s="1"/>
  <c r="G255" i="129"/>
  <c r="H255" i="129"/>
  <c r="L255" i="129"/>
  <c r="K255" i="129" s="1"/>
  <c r="M255" i="129"/>
  <c r="O255" i="129"/>
  <c r="U255" i="129"/>
  <c r="S287" i="129"/>
  <c r="K287" i="129"/>
  <c r="J287" i="129"/>
  <c r="M287" i="129"/>
  <c r="F287" i="129"/>
  <c r="O287" i="129"/>
  <c r="I287" i="129"/>
  <c r="H287" i="129"/>
  <c r="P287" i="129"/>
  <c r="G287" i="129"/>
  <c r="R287" i="129"/>
  <c r="L287" i="129"/>
  <c r="T287" i="129"/>
  <c r="U287" i="129"/>
  <c r="Q287" i="129"/>
  <c r="S655" i="129"/>
  <c r="G655" i="129"/>
  <c r="F655" i="129"/>
  <c r="M655" i="129"/>
  <c r="O655" i="129"/>
  <c r="Q655" i="129"/>
  <c r="J655" i="129"/>
  <c r="I655" i="129"/>
  <c r="P655" i="129"/>
  <c r="R655" i="129"/>
  <c r="L655" i="129"/>
  <c r="U655" i="129"/>
  <c r="T655" i="129"/>
  <c r="H655" i="129"/>
  <c r="K655" i="129"/>
  <c r="J25" i="129"/>
  <c r="Q25" i="129"/>
  <c r="F25" i="129"/>
  <c r="S25" i="129" s="1"/>
  <c r="G25" i="129"/>
  <c r="H25" i="129" s="1"/>
  <c r="O25" i="129" s="1"/>
  <c r="L25" i="129"/>
  <c r="K25" i="129" s="1"/>
  <c r="I25" i="129"/>
  <c r="M25" i="129" s="1"/>
  <c r="U25" i="129"/>
  <c r="L419" i="129"/>
  <c r="O419" i="129"/>
  <c r="G419" i="129"/>
  <c r="I419" i="129"/>
  <c r="Q419" i="129"/>
  <c r="M419" i="129"/>
  <c r="S419" i="129"/>
  <c r="J419" i="129"/>
  <c r="F419" i="129"/>
  <c r="H419" i="129"/>
  <c r="R419" i="129"/>
  <c r="U419" i="129"/>
  <c r="T419" i="129"/>
  <c r="K419" i="129"/>
  <c r="P419" i="129"/>
  <c r="J28" i="129"/>
  <c r="Q28" i="129"/>
  <c r="F28" i="129"/>
  <c r="S28" i="129" s="1"/>
  <c r="G28" i="129"/>
  <c r="F29" i="129" s="1"/>
  <c r="S29" i="129" s="1"/>
  <c r="L28" i="129"/>
  <c r="K28" i="129" s="1"/>
  <c r="H28" i="129"/>
  <c r="O28" i="129" s="1"/>
  <c r="I28" i="129"/>
  <c r="M28" i="129" s="1"/>
  <c r="T28" i="129"/>
  <c r="R28" i="129" s="1"/>
  <c r="U28" i="129"/>
  <c r="J233" i="129"/>
  <c r="I233" i="129"/>
  <c r="Q233" i="129"/>
  <c r="F233" i="129"/>
  <c r="S233" i="129" s="1"/>
  <c r="G233" i="129"/>
  <c r="L233" i="129"/>
  <c r="K233" i="129" s="1"/>
  <c r="H233" i="129"/>
  <c r="O233" i="129"/>
  <c r="M233" i="129"/>
  <c r="AU233" i="129" s="1"/>
  <c r="P233" i="129"/>
  <c r="T233" i="129"/>
  <c r="R233" i="129"/>
  <c r="U233" i="129"/>
  <c r="J54" i="129"/>
  <c r="Q54" i="129"/>
  <c r="F54" i="129"/>
  <c r="S54" i="129" s="1"/>
  <c r="G54" i="129"/>
  <c r="H54" i="129" s="1"/>
  <c r="O54" i="129" s="1"/>
  <c r="L54" i="129"/>
  <c r="K54" i="129" s="1"/>
  <c r="I54" i="129"/>
  <c r="M54" i="129" s="1"/>
  <c r="R54" i="129"/>
  <c r="R304" i="129"/>
  <c r="T304" i="129"/>
  <c r="P304" i="129"/>
  <c r="U304" i="129"/>
  <c r="S304" i="129"/>
  <c r="J304" i="129"/>
  <c r="L304" i="129"/>
  <c r="O304" i="129"/>
  <c r="G304" i="129"/>
  <c r="M304" i="129"/>
  <c r="K304" i="129"/>
  <c r="H304" i="129"/>
  <c r="F304" i="129"/>
  <c r="Q304" i="129"/>
  <c r="I304" i="129"/>
  <c r="S457" i="129"/>
  <c r="P457" i="129"/>
  <c r="R457" i="129"/>
  <c r="T457" i="129"/>
  <c r="U457" i="129"/>
  <c r="F457" i="129"/>
  <c r="K457" i="129"/>
  <c r="M457" i="129"/>
  <c r="H457" i="129"/>
  <c r="G457" i="129"/>
  <c r="J457" i="129"/>
  <c r="O457" i="129"/>
  <c r="L457" i="129"/>
  <c r="I457" i="129"/>
  <c r="Q457" i="129"/>
  <c r="Q173" i="129"/>
  <c r="I173" i="129"/>
  <c r="J173" i="129"/>
  <c r="F173" i="129"/>
  <c r="S173" i="129" s="1"/>
  <c r="G173" i="129"/>
  <c r="H173" i="129"/>
  <c r="L173" i="129"/>
  <c r="K173" i="129" s="1"/>
  <c r="O173" i="129"/>
  <c r="M173" i="129"/>
  <c r="AU173" i="129" s="1"/>
  <c r="R173" i="129"/>
  <c r="U173" i="129"/>
  <c r="AD12" i="129"/>
  <c r="AP18" i="129"/>
  <c r="AG15" i="129"/>
  <c r="AC9" i="129"/>
  <c r="AD11" i="129"/>
  <c r="AH13" i="129"/>
  <c r="AO13" i="129"/>
  <c r="AD16" i="129"/>
  <c r="AD18" i="129"/>
  <c r="AF12" i="129"/>
  <c r="AJ11" i="129"/>
  <c r="W13" i="129"/>
  <c r="X11" i="129"/>
  <c r="Z8" i="129"/>
  <c r="AF10" i="129"/>
  <c r="X10" i="129"/>
  <c r="AD15" i="129"/>
  <c r="Z17" i="129"/>
  <c r="AD10" i="129"/>
  <c r="AK7" i="129"/>
  <c r="AP17" i="129"/>
  <c r="AG11" i="129"/>
  <c r="AN11" i="129"/>
  <c r="AO9" i="129"/>
  <c r="AK8" i="129"/>
  <c r="AD8" i="129"/>
  <c r="AN18" i="129"/>
  <c r="AH18" i="129"/>
  <c r="AD9" i="129"/>
  <c r="AC17" i="129"/>
  <c r="AN14" i="129"/>
  <c r="X15" i="129"/>
  <c r="AP16" i="129"/>
  <c r="AM8" i="129"/>
  <c r="Y16" i="129"/>
  <c r="AH15" i="129"/>
  <c r="Y12" i="129"/>
  <c r="AF9" i="129"/>
  <c r="AB9" i="129"/>
  <c r="AA15" i="129"/>
  <c r="X8" i="129"/>
  <c r="AM10" i="129"/>
  <c r="AB18" i="129"/>
  <c r="AM7" i="129"/>
  <c r="AG16" i="129"/>
  <c r="AP8" i="129"/>
  <c r="AD17" i="129"/>
  <c r="AB12" i="129"/>
  <c r="AM17" i="129"/>
  <c r="AI12" i="129"/>
  <c r="AA17" i="129"/>
  <c r="X17" i="129"/>
  <c r="AK13" i="129"/>
  <c r="AF8" i="129"/>
  <c r="AI15" i="129"/>
  <c r="AL18" i="129"/>
  <c r="AH9" i="129"/>
  <c r="AP14" i="129"/>
  <c r="AB15" i="129"/>
  <c r="X14" i="129"/>
  <c r="AK10" i="129"/>
  <c r="AK12" i="129"/>
  <c r="Z11" i="129"/>
  <c r="AA18" i="129"/>
  <c r="AA16" i="129"/>
  <c r="AP10" i="129"/>
  <c r="AB10" i="129"/>
  <c r="AI16" i="129"/>
  <c r="W17" i="129"/>
  <c r="AP9" i="129"/>
  <c r="AD13" i="129"/>
  <c r="W18" i="129"/>
  <c r="AL13" i="129"/>
  <c r="AG17" i="129"/>
  <c r="Z9" i="129"/>
  <c r="Y10" i="129"/>
  <c r="AE17" i="129"/>
  <c r="Z18" i="129"/>
  <c r="Z10" i="129"/>
  <c r="AI9" i="129"/>
  <c r="Z7" i="129"/>
  <c r="AA10" i="129"/>
  <c r="AJ12" i="129"/>
  <c r="AF17" i="129"/>
  <c r="AG13" i="129"/>
  <c r="AE14" i="129"/>
  <c r="W9" i="129"/>
  <c r="AI13" i="129"/>
  <c r="AG9" i="129"/>
  <c r="AE13" i="129"/>
  <c r="AL12" i="129"/>
  <c r="AM12" i="129"/>
  <c r="AB11" i="129"/>
  <c r="AP7" i="129"/>
  <c r="AB7" i="129"/>
  <c r="AE18" i="129"/>
  <c r="AC13" i="129"/>
  <c r="W12" i="129"/>
  <c r="AG18" i="129"/>
  <c r="W11" i="129"/>
  <c r="AM14" i="129"/>
  <c r="AE10" i="129"/>
  <c r="Z16" i="129"/>
  <c r="AO8" i="129"/>
  <c r="AE8" i="129"/>
  <c r="AA14" i="129"/>
  <c r="W7" i="129"/>
  <c r="AK18" i="129"/>
  <c r="Y8" i="129"/>
  <c r="AJ9" i="129"/>
  <c r="AH7" i="129"/>
  <c r="AC12" i="129"/>
  <c r="AM18" i="129"/>
  <c r="Y15" i="129"/>
  <c r="AB14" i="129"/>
  <c r="AO18" i="129"/>
  <c r="AM15" i="129"/>
  <c r="AN17" i="129"/>
  <c r="AH16" i="129"/>
  <c r="Y17" i="129"/>
  <c r="AN15" i="129"/>
  <c r="AH12" i="129"/>
  <c r="AO16" i="129"/>
  <c r="Y13" i="129"/>
  <c r="AH8" i="129"/>
  <c r="AO10" i="129"/>
  <c r="W16" i="129"/>
  <c r="AK15" i="129"/>
  <c r="AL14" i="129"/>
  <c r="AI7" i="129"/>
  <c r="AE12" i="129"/>
  <c r="AI11" i="129"/>
  <c r="AC8" i="129"/>
  <c r="AN12" i="129"/>
  <c r="X7" i="129"/>
  <c r="AO14" i="129"/>
  <c r="AL15" i="129"/>
  <c r="AH11" i="129"/>
  <c r="AB13" i="129"/>
  <c r="AF18" i="129"/>
  <c r="AM9" i="129"/>
  <c r="Y14" i="129"/>
  <c r="AL9" i="129"/>
  <c r="AF11" i="129"/>
  <c r="AC16" i="129"/>
  <c r="AN13" i="129"/>
  <c r="AF16" i="129"/>
  <c r="AB8" i="129"/>
  <c r="AE15" i="129"/>
  <c r="AA13" i="129"/>
  <c r="X13" i="129"/>
  <c r="AC14" i="129"/>
  <c r="AN9" i="129"/>
  <c r="AF13" i="129"/>
  <c r="AJ14" i="129"/>
  <c r="AO7" i="129"/>
  <c r="X9" i="129"/>
  <c r="W15" i="129"/>
  <c r="Y7" i="129"/>
  <c r="AL10" i="129"/>
  <c r="AE9" i="129"/>
  <c r="AC7" i="129"/>
  <c r="AL7" i="129"/>
  <c r="AG14" i="129"/>
  <c r="AN8" i="129"/>
  <c r="AG7" i="129"/>
  <c r="Y9" i="129"/>
  <c r="AN16" i="129"/>
  <c r="Z13" i="129"/>
  <c r="AG8" i="129"/>
  <c r="AK9" i="129"/>
  <c r="X18" i="129"/>
  <c r="AA7" i="129"/>
  <c r="AJ15" i="129"/>
  <c r="Z14" i="129"/>
  <c r="Z12" i="129"/>
  <c r="AA8" i="129"/>
  <c r="AO15" i="129"/>
  <c r="AI10" i="129"/>
  <c r="AL17" i="129"/>
  <c r="AH10" i="129"/>
  <c r="AE7" i="129"/>
  <c r="Z15" i="129"/>
  <c r="AE16" i="129"/>
  <c r="Y18" i="129"/>
  <c r="AA11" i="129"/>
  <c r="AJ7" i="129"/>
  <c r="AJ10" i="129"/>
  <c r="AM16" i="129"/>
  <c r="AI18" i="129"/>
  <c r="AM13" i="129"/>
  <c r="AC15" i="129"/>
  <c r="AD7" i="129"/>
  <c r="AA12" i="129"/>
  <c r="AN7" i="129"/>
  <c r="AF7" i="129"/>
  <c r="AP12" i="129"/>
  <c r="AL16" i="129"/>
  <c r="AL8" i="129"/>
  <c r="W10" i="129"/>
  <c r="AP15" i="129"/>
  <c r="AM11" i="129"/>
  <c r="AJ8" i="129"/>
  <c r="AK14" i="129"/>
  <c r="AJ17" i="129"/>
  <c r="AO17" i="129"/>
  <c r="AA9" i="129"/>
  <c r="AG10" i="129"/>
  <c r="W8" i="129"/>
  <c r="AJ13" i="129"/>
  <c r="AF15" i="129"/>
  <c r="AO11" i="129"/>
  <c r="AP11" i="129"/>
  <c r="AC18" i="129"/>
  <c r="AF14" i="129"/>
  <c r="AP13" i="129"/>
  <c r="AK11" i="129"/>
  <c r="AI14" i="129"/>
  <c r="Y11" i="129"/>
  <c r="AC10" i="129"/>
  <c r="AK17" i="129"/>
  <c r="AH17" i="129"/>
  <c r="AL11" i="129"/>
  <c r="AK16" i="129"/>
  <c r="AJ16" i="129"/>
  <c r="W14" i="129"/>
  <c r="X16" i="129"/>
  <c r="AN10" i="129"/>
  <c r="AI8" i="129"/>
  <c r="AG12" i="129"/>
  <c r="AO12" i="129"/>
  <c r="AB17" i="129"/>
  <c r="AJ18" i="129"/>
  <c r="AB16" i="129"/>
  <c r="AD14" i="129"/>
  <c r="AI17" i="129"/>
  <c r="AE11" i="129"/>
  <c r="X12" i="129"/>
  <c r="AH14" i="129"/>
  <c r="AC11" i="129"/>
  <c r="J454" i="139"/>
  <c r="P454" i="139"/>
  <c r="T454" i="139"/>
  <c r="G454" i="139"/>
  <c r="K454" i="139"/>
  <c r="L454" i="139"/>
  <c r="F454" i="139"/>
  <c r="R454" i="139"/>
  <c r="H454" i="139"/>
  <c r="U454" i="139"/>
  <c r="S454" i="139"/>
  <c r="O454" i="139"/>
  <c r="M454" i="139"/>
  <c r="Q454" i="139"/>
  <c r="I454" i="139"/>
  <c r="T426" i="139"/>
  <c r="U426" i="139"/>
  <c r="L426" i="139"/>
  <c r="P426" i="139"/>
  <c r="S426" i="139"/>
  <c r="H426" i="139"/>
  <c r="I426" i="139"/>
  <c r="J426" i="139"/>
  <c r="K426" i="139"/>
  <c r="R426" i="139"/>
  <c r="O426" i="139"/>
  <c r="F426" i="139"/>
  <c r="G426" i="139"/>
  <c r="Q426" i="139"/>
  <c r="M426" i="139"/>
  <c r="F561" i="139"/>
  <c r="T561" i="139"/>
  <c r="L561" i="139"/>
  <c r="J561" i="139"/>
  <c r="S561" i="139"/>
  <c r="U561" i="139"/>
  <c r="K561" i="139"/>
  <c r="I561" i="139"/>
  <c r="H561" i="139"/>
  <c r="R561" i="139"/>
  <c r="Q561" i="139"/>
  <c r="M561" i="139"/>
  <c r="P561" i="139"/>
  <c r="O561" i="139"/>
  <c r="G561" i="139"/>
  <c r="O404" i="139"/>
  <c r="H404" i="139"/>
  <c r="G404" i="139"/>
  <c r="Q404" i="139"/>
  <c r="K404" i="139"/>
  <c r="T404" i="139"/>
  <c r="L404" i="139"/>
  <c r="R404" i="139"/>
  <c r="U404" i="139"/>
  <c r="I404" i="139"/>
  <c r="S404" i="139"/>
  <c r="P404" i="139"/>
  <c r="M404" i="139"/>
  <c r="J404" i="139"/>
  <c r="F404" i="139"/>
  <c r="U388" i="139"/>
  <c r="L388" i="139"/>
  <c r="T388" i="139"/>
  <c r="K388" i="139"/>
  <c r="G388" i="139"/>
  <c r="J388" i="139"/>
  <c r="R388" i="139"/>
  <c r="H388" i="139"/>
  <c r="I388" i="139"/>
  <c r="O388" i="139"/>
  <c r="M388" i="139"/>
  <c r="S388" i="139"/>
  <c r="P388" i="139"/>
  <c r="Q388" i="139"/>
  <c r="F388" i="139"/>
  <c r="F510" i="139"/>
  <c r="I510" i="139"/>
  <c r="P510" i="139"/>
  <c r="Q510" i="139"/>
  <c r="H510" i="139"/>
  <c r="U510" i="139"/>
  <c r="S510" i="139"/>
  <c r="M510" i="139"/>
  <c r="O510" i="139"/>
  <c r="T510" i="139"/>
  <c r="R510" i="139"/>
  <c r="G510" i="139"/>
  <c r="L510" i="139"/>
  <c r="K510" i="139"/>
  <c r="J510" i="139"/>
  <c r="Q674" i="139"/>
  <c r="P674" i="139"/>
  <c r="O674" i="139"/>
  <c r="G674" i="139"/>
  <c r="M674" i="139"/>
  <c r="S674" i="139"/>
  <c r="K674" i="139"/>
  <c r="L674" i="139"/>
  <c r="R674" i="139"/>
  <c r="J674" i="139"/>
  <c r="F674" i="139"/>
  <c r="H674" i="139"/>
  <c r="T674" i="139"/>
  <c r="I674" i="139"/>
  <c r="U674" i="139"/>
  <c r="Q267" i="139"/>
  <c r="L267" i="139"/>
  <c r="F267" i="139"/>
  <c r="I267" i="139"/>
  <c r="M267" i="139"/>
  <c r="J267" i="139"/>
  <c r="G267" i="139"/>
  <c r="O267" i="139"/>
  <c r="P267" i="139"/>
  <c r="K267" i="139"/>
  <c r="U267" i="139"/>
  <c r="S267" i="139"/>
  <c r="H267" i="139"/>
  <c r="R267" i="139"/>
  <c r="T267" i="139"/>
  <c r="Q202" i="139"/>
  <c r="I202" i="139"/>
  <c r="J202" i="139"/>
  <c r="F202" i="139"/>
  <c r="S202" i="139" s="1"/>
  <c r="G202" i="139"/>
  <c r="H202" i="139"/>
  <c r="L202" i="139"/>
  <c r="K202" i="139" s="1"/>
  <c r="O202" i="139"/>
  <c r="M202" i="139"/>
  <c r="U202" i="139"/>
  <c r="K671" i="139"/>
  <c r="M671" i="139"/>
  <c r="O671" i="139"/>
  <c r="J671" i="139"/>
  <c r="L671" i="139"/>
  <c r="F671" i="139"/>
  <c r="R671" i="139"/>
  <c r="T671" i="139"/>
  <c r="G671" i="139"/>
  <c r="U671" i="139"/>
  <c r="Q671" i="139"/>
  <c r="H671" i="139"/>
  <c r="S671" i="139"/>
  <c r="I671" i="139"/>
  <c r="P671" i="139"/>
  <c r="J74" i="139"/>
  <c r="Q74" i="139"/>
  <c r="G74" i="139"/>
  <c r="F75" i="139" s="1"/>
  <c r="I74" i="139"/>
  <c r="J71" i="139"/>
  <c r="Q71" i="139"/>
  <c r="F71" i="139"/>
  <c r="S71" i="139" s="1"/>
  <c r="G71" i="139"/>
  <c r="F72" i="139" s="1"/>
  <c r="I71" i="139"/>
  <c r="K639" i="139"/>
  <c r="G639" i="139"/>
  <c r="F639" i="139"/>
  <c r="L639" i="139"/>
  <c r="P639" i="139"/>
  <c r="O639" i="139"/>
  <c r="J639" i="139"/>
  <c r="I639" i="139"/>
  <c r="M639" i="139"/>
  <c r="U639" i="139"/>
  <c r="T639" i="139"/>
  <c r="S639" i="139"/>
  <c r="R639" i="139"/>
  <c r="Q639" i="139"/>
  <c r="H639" i="139"/>
  <c r="J54" i="139"/>
  <c r="Q54" i="139"/>
  <c r="G54" i="139"/>
  <c r="F55" i="139" s="1"/>
  <c r="I54" i="139"/>
  <c r="J16" i="139"/>
  <c r="Q16" i="139"/>
  <c r="F16" i="139"/>
  <c r="S16" i="139" s="1"/>
  <c r="G16" i="139"/>
  <c r="F17" i="139" s="1"/>
  <c r="I16" i="139"/>
  <c r="P434" i="139"/>
  <c r="T434" i="139"/>
  <c r="L434" i="139"/>
  <c r="I434" i="139"/>
  <c r="M434" i="139"/>
  <c r="U434" i="139"/>
  <c r="J434" i="139"/>
  <c r="O434" i="139"/>
  <c r="Q434" i="139"/>
  <c r="H434" i="139"/>
  <c r="R434" i="139"/>
  <c r="G434" i="139"/>
  <c r="K434" i="139"/>
  <c r="S434" i="139"/>
  <c r="F434" i="139"/>
  <c r="L694" i="139"/>
  <c r="H694" i="139"/>
  <c r="F694" i="139"/>
  <c r="K694" i="139"/>
  <c r="S694" i="139"/>
  <c r="I694" i="139"/>
  <c r="O694" i="139"/>
  <c r="G694" i="139"/>
  <c r="M694" i="139"/>
  <c r="T694" i="139"/>
  <c r="R694" i="139"/>
  <c r="P694" i="139"/>
  <c r="J694" i="139"/>
  <c r="U694" i="139"/>
  <c r="Q694" i="139"/>
  <c r="T659" i="139"/>
  <c r="S659" i="139"/>
  <c r="J659" i="139"/>
  <c r="O659" i="139"/>
  <c r="M659" i="139"/>
  <c r="Q659" i="139"/>
  <c r="I659" i="139"/>
  <c r="P659" i="139"/>
  <c r="U659" i="139"/>
  <c r="G659" i="139"/>
  <c r="L659" i="139"/>
  <c r="H659" i="139"/>
  <c r="R659" i="139"/>
  <c r="F659" i="139"/>
  <c r="K659" i="139"/>
  <c r="J406" i="139"/>
  <c r="P406" i="139"/>
  <c r="S406" i="139"/>
  <c r="R406" i="139"/>
  <c r="F406" i="139"/>
  <c r="K406" i="139"/>
  <c r="I406" i="139"/>
  <c r="U406" i="139"/>
  <c r="Q406" i="139"/>
  <c r="M406" i="139"/>
  <c r="H406" i="139"/>
  <c r="T406" i="139"/>
  <c r="O406" i="139"/>
  <c r="L406" i="139"/>
  <c r="G406" i="139"/>
  <c r="J19" i="139"/>
  <c r="Q19" i="139"/>
  <c r="F19" i="139"/>
  <c r="S19" i="139" s="1"/>
  <c r="G19" i="139"/>
  <c r="F20" i="139" s="1"/>
  <c r="I19" i="139"/>
  <c r="Q133" i="139"/>
  <c r="I133" i="139"/>
  <c r="J133" i="139"/>
  <c r="F133" i="139"/>
  <c r="S133" i="139" s="1"/>
  <c r="G133" i="139"/>
  <c r="L133" i="139"/>
  <c r="K133" i="139" s="1"/>
  <c r="H133" i="139"/>
  <c r="M133" i="139"/>
  <c r="O133" i="139"/>
  <c r="U133" i="139"/>
  <c r="Q164" i="139"/>
  <c r="I164" i="139"/>
  <c r="J164" i="139"/>
  <c r="F164" i="139"/>
  <c r="S164" i="139" s="1"/>
  <c r="G164" i="139"/>
  <c r="H164" i="139"/>
  <c r="L164" i="139"/>
  <c r="K164" i="139" s="1"/>
  <c r="O164" i="139"/>
  <c r="M164" i="139"/>
  <c r="AU164" i="139" s="1"/>
  <c r="R164" i="139"/>
  <c r="U164" i="139"/>
  <c r="J237" i="139"/>
  <c r="Q237" i="139"/>
  <c r="I237" i="139"/>
  <c r="F237" i="139"/>
  <c r="S237" i="139" s="1"/>
  <c r="G237" i="139"/>
  <c r="L237" i="139"/>
  <c r="K237" i="139" s="1"/>
  <c r="H237" i="139"/>
  <c r="M237" i="139"/>
  <c r="O237" i="139"/>
  <c r="U237" i="139"/>
  <c r="J77" i="139"/>
  <c r="Q77" i="139"/>
  <c r="F77" i="139"/>
  <c r="S77" i="139" s="1"/>
  <c r="G77" i="139"/>
  <c r="F78" i="139" s="1"/>
  <c r="I77" i="139"/>
  <c r="J227" i="139"/>
  <c r="Q227" i="139"/>
  <c r="I227" i="139"/>
  <c r="F227" i="139"/>
  <c r="S227" i="139" s="1"/>
  <c r="G227" i="139"/>
  <c r="H227" i="139"/>
  <c r="L227" i="139"/>
  <c r="K227" i="139" s="1"/>
  <c r="M227" i="139"/>
  <c r="AU227" i="139" s="1"/>
  <c r="O227" i="139"/>
  <c r="R227" i="139"/>
  <c r="U227" i="139"/>
  <c r="K666" i="139"/>
  <c r="O666" i="139"/>
  <c r="M666" i="139"/>
  <c r="H666" i="139"/>
  <c r="R666" i="139"/>
  <c r="F666" i="139"/>
  <c r="L666" i="139"/>
  <c r="P666" i="139"/>
  <c r="U666" i="139"/>
  <c r="J666" i="139"/>
  <c r="G666" i="139"/>
  <c r="Q666" i="139"/>
  <c r="T666" i="139"/>
  <c r="I666" i="139"/>
  <c r="S666" i="139"/>
  <c r="P596" i="139"/>
  <c r="L596" i="139"/>
  <c r="G596" i="139"/>
  <c r="I596" i="139"/>
  <c r="K596" i="139"/>
  <c r="F596" i="139"/>
  <c r="H596" i="139"/>
  <c r="Q596" i="139"/>
  <c r="J596" i="139"/>
  <c r="R596" i="139"/>
  <c r="T596" i="139"/>
  <c r="S596" i="139"/>
  <c r="U596" i="139"/>
  <c r="M596" i="139"/>
  <c r="O596" i="139"/>
  <c r="O440" i="139"/>
  <c r="R440" i="139"/>
  <c r="J440" i="139"/>
  <c r="T440" i="139"/>
  <c r="F440" i="139"/>
  <c r="M440" i="139"/>
  <c r="I440" i="139"/>
  <c r="U440" i="139"/>
  <c r="K440" i="139"/>
  <c r="H440" i="139"/>
  <c r="S440" i="139"/>
  <c r="L440" i="139"/>
  <c r="G440" i="139"/>
  <c r="Q440" i="139"/>
  <c r="P440" i="139"/>
  <c r="I205" i="139"/>
  <c r="J205" i="139"/>
  <c r="Q205" i="139"/>
  <c r="F205" i="139"/>
  <c r="S205" i="139" s="1"/>
  <c r="G205" i="139"/>
  <c r="L205" i="139"/>
  <c r="K205" i="139" s="1"/>
  <c r="H205" i="139"/>
  <c r="M205" i="139"/>
  <c r="O205" i="139"/>
  <c r="U205" i="139"/>
  <c r="G673" i="139"/>
  <c r="J673" i="139"/>
  <c r="H673" i="139"/>
  <c r="T673" i="139"/>
  <c r="R673" i="139"/>
  <c r="F673" i="139"/>
  <c r="O673" i="139"/>
  <c r="P673" i="139"/>
  <c r="S673" i="139"/>
  <c r="I673" i="139"/>
  <c r="M673" i="139"/>
  <c r="K673" i="139"/>
  <c r="Q673" i="139"/>
  <c r="U673" i="139"/>
  <c r="L673" i="139"/>
  <c r="S640" i="139"/>
  <c r="R640" i="139"/>
  <c r="F640" i="139"/>
  <c r="Q640" i="139"/>
  <c r="H640" i="139"/>
  <c r="G640" i="139"/>
  <c r="T640" i="139"/>
  <c r="U640" i="139"/>
  <c r="P640" i="139"/>
  <c r="L640" i="139"/>
  <c r="K640" i="139"/>
  <c r="J640" i="139"/>
  <c r="O640" i="139"/>
  <c r="I640" i="139"/>
  <c r="M640" i="139"/>
  <c r="M480" i="139"/>
  <c r="R480" i="139"/>
  <c r="O480" i="139"/>
  <c r="Q480" i="139"/>
  <c r="L480" i="139"/>
  <c r="I480" i="139"/>
  <c r="K480" i="139"/>
  <c r="T480" i="139"/>
  <c r="P480" i="139"/>
  <c r="J480" i="139"/>
  <c r="U480" i="139"/>
  <c r="G480" i="139"/>
  <c r="F480" i="139"/>
  <c r="S480" i="139"/>
  <c r="H480" i="139"/>
  <c r="K479" i="139"/>
  <c r="T479" i="139"/>
  <c r="Q479" i="139"/>
  <c r="O479" i="139"/>
  <c r="J479" i="139"/>
  <c r="H479" i="139"/>
  <c r="R479" i="139"/>
  <c r="L479" i="139"/>
  <c r="G479" i="139"/>
  <c r="I479" i="139"/>
  <c r="F479" i="139"/>
  <c r="U479" i="139"/>
  <c r="M479" i="139"/>
  <c r="S479" i="139"/>
  <c r="P479" i="139"/>
  <c r="J61" i="139"/>
  <c r="Q61" i="139"/>
  <c r="F61" i="139"/>
  <c r="S61" i="139" s="1"/>
  <c r="G61" i="139"/>
  <c r="F62" i="139" s="1"/>
  <c r="I61" i="139"/>
  <c r="J102" i="139"/>
  <c r="Q102" i="139"/>
  <c r="F102" i="139"/>
  <c r="S102" i="139" s="1"/>
  <c r="G102" i="139"/>
  <c r="F103" i="139" s="1"/>
  <c r="I102" i="139"/>
  <c r="L655" i="139"/>
  <c r="I655" i="139"/>
  <c r="H655" i="139"/>
  <c r="O655" i="139"/>
  <c r="T655" i="139"/>
  <c r="K655" i="139"/>
  <c r="J655" i="139"/>
  <c r="G655" i="139"/>
  <c r="U655" i="139"/>
  <c r="S655" i="139"/>
  <c r="R655" i="139"/>
  <c r="P655" i="139"/>
  <c r="M655" i="139"/>
  <c r="Q655" i="139"/>
  <c r="F655" i="139"/>
  <c r="J185" i="139"/>
  <c r="I185" i="139"/>
  <c r="Q185" i="139"/>
  <c r="F185" i="139"/>
  <c r="S185" i="139" s="1"/>
  <c r="G185" i="139"/>
  <c r="H185" i="139"/>
  <c r="L185" i="139"/>
  <c r="O185" i="139"/>
  <c r="M185" i="139"/>
  <c r="AU185" i="139" s="1"/>
  <c r="K185" i="139"/>
  <c r="P185" i="139"/>
  <c r="T185" i="139"/>
  <c r="U185" i="139"/>
  <c r="R185" i="139"/>
  <c r="J245" i="139"/>
  <c r="Q245" i="139"/>
  <c r="I245" i="139"/>
  <c r="F245" i="139"/>
  <c r="S245" i="139" s="1"/>
  <c r="G245" i="139"/>
  <c r="L245" i="139"/>
  <c r="K245" i="139" s="1"/>
  <c r="H245" i="139"/>
  <c r="M245" i="139"/>
  <c r="AU245" i="139" s="1"/>
  <c r="O245" i="139"/>
  <c r="R245" i="139"/>
  <c r="U245" i="139"/>
  <c r="J523" i="139"/>
  <c r="P523" i="139"/>
  <c r="R523" i="139"/>
  <c r="I523" i="139"/>
  <c r="K523" i="139"/>
  <c r="U523" i="139"/>
  <c r="M523" i="139"/>
  <c r="T523" i="139"/>
  <c r="H523" i="139"/>
  <c r="L523" i="139"/>
  <c r="Q523" i="139"/>
  <c r="S523" i="139"/>
  <c r="G523" i="139"/>
  <c r="F523" i="139"/>
  <c r="O523" i="139"/>
  <c r="Q341" i="139"/>
  <c r="H341" i="139"/>
  <c r="G341" i="139"/>
  <c r="U341" i="139"/>
  <c r="S341" i="139"/>
  <c r="M341" i="139"/>
  <c r="O341" i="139"/>
  <c r="F341" i="139"/>
  <c r="L341" i="139"/>
  <c r="R341" i="139"/>
  <c r="K341" i="139"/>
  <c r="J341" i="139"/>
  <c r="P341" i="139"/>
  <c r="I341" i="139"/>
  <c r="T341" i="139"/>
  <c r="S397" i="139"/>
  <c r="G397" i="139"/>
  <c r="P397" i="139"/>
  <c r="M397" i="139"/>
  <c r="F397" i="139"/>
  <c r="Q397" i="139"/>
  <c r="L397" i="139"/>
  <c r="R397" i="139"/>
  <c r="O397" i="139"/>
  <c r="U397" i="139"/>
  <c r="T397" i="139"/>
  <c r="I397" i="139"/>
  <c r="J397" i="139"/>
  <c r="H397" i="139"/>
  <c r="K397" i="139"/>
  <c r="J148" i="139"/>
  <c r="I148" i="139"/>
  <c r="Q148" i="139"/>
  <c r="F148" i="139"/>
  <c r="S148" i="139" s="1"/>
  <c r="G148" i="139"/>
  <c r="H148" i="139"/>
  <c r="L148" i="139"/>
  <c r="K148" i="139" s="1"/>
  <c r="O148" i="139"/>
  <c r="M148" i="139"/>
  <c r="U148" i="139"/>
  <c r="P501" i="139"/>
  <c r="H501" i="139"/>
  <c r="U501" i="139"/>
  <c r="Q501" i="139"/>
  <c r="G501" i="139"/>
  <c r="M501" i="139"/>
  <c r="O501" i="139"/>
  <c r="L501" i="139"/>
  <c r="F501" i="139"/>
  <c r="T501" i="139"/>
  <c r="I501" i="139"/>
  <c r="R501" i="139"/>
  <c r="K501" i="139"/>
  <c r="S501" i="139"/>
  <c r="J501" i="139"/>
  <c r="I228" i="139"/>
  <c r="J228" i="139"/>
  <c r="Q228" i="139"/>
  <c r="F228" i="139"/>
  <c r="S228" i="139" s="1"/>
  <c r="G228" i="139"/>
  <c r="L228" i="139"/>
  <c r="K228" i="139" s="1"/>
  <c r="H228" i="139"/>
  <c r="O228" i="139"/>
  <c r="M228" i="139"/>
  <c r="U228" i="139"/>
  <c r="P391" i="139"/>
  <c r="J391" i="139"/>
  <c r="M391" i="139"/>
  <c r="T391" i="139"/>
  <c r="S391" i="139"/>
  <c r="Q391" i="139"/>
  <c r="O391" i="139"/>
  <c r="I391" i="139"/>
  <c r="L391" i="139"/>
  <c r="R391" i="139"/>
  <c r="G391" i="139"/>
  <c r="K391" i="139"/>
  <c r="U391" i="139"/>
  <c r="H391" i="139"/>
  <c r="F391" i="139"/>
  <c r="J35" i="139"/>
  <c r="Q35" i="139"/>
  <c r="F35" i="139"/>
  <c r="S35" i="139" s="1"/>
  <c r="G35" i="139"/>
  <c r="F36" i="139" s="1"/>
  <c r="I35" i="139"/>
  <c r="T649" i="139"/>
  <c r="I649" i="139"/>
  <c r="Q649" i="139"/>
  <c r="M649" i="139"/>
  <c r="P649" i="139"/>
  <c r="R649" i="139"/>
  <c r="L649" i="139"/>
  <c r="J649" i="139"/>
  <c r="O649" i="139"/>
  <c r="S649" i="139"/>
  <c r="G649" i="139"/>
  <c r="H649" i="139"/>
  <c r="K649" i="139"/>
  <c r="U649" i="139"/>
  <c r="F649" i="139"/>
  <c r="S698" i="139"/>
  <c r="J698" i="139"/>
  <c r="I698" i="139"/>
  <c r="Q698" i="139"/>
  <c r="T698" i="139"/>
  <c r="R698" i="139"/>
  <c r="P698" i="139"/>
  <c r="F698" i="139"/>
  <c r="L698" i="139"/>
  <c r="K698" i="139"/>
  <c r="O698" i="139"/>
  <c r="U698" i="139"/>
  <c r="H698" i="139"/>
  <c r="M698" i="139"/>
  <c r="G698" i="139"/>
  <c r="Q338" i="139"/>
  <c r="J338" i="139"/>
  <c r="O338" i="139"/>
  <c r="T338" i="139"/>
  <c r="P338" i="139"/>
  <c r="L338" i="139"/>
  <c r="G338" i="139"/>
  <c r="F338" i="139"/>
  <c r="U338" i="139"/>
  <c r="K338" i="139"/>
  <c r="M338" i="139"/>
  <c r="H338" i="139"/>
  <c r="I338" i="139"/>
  <c r="R338" i="139"/>
  <c r="S338" i="139"/>
  <c r="U627" i="139"/>
  <c r="F627" i="139"/>
  <c r="K627" i="139"/>
  <c r="J627" i="139"/>
  <c r="Q627" i="139"/>
  <c r="R627" i="139"/>
  <c r="L627" i="139"/>
  <c r="T627" i="139"/>
  <c r="H627" i="139"/>
  <c r="I627" i="139"/>
  <c r="S627" i="139"/>
  <c r="G627" i="139"/>
  <c r="P627" i="139"/>
  <c r="M627" i="139"/>
  <c r="O627" i="139"/>
  <c r="T318" i="139"/>
  <c r="S318" i="139"/>
  <c r="R318" i="139"/>
  <c r="P318" i="139"/>
  <c r="K318" i="139"/>
  <c r="Q318" i="139"/>
  <c r="I318" i="139"/>
  <c r="M318" i="139"/>
  <c r="U318" i="139"/>
  <c r="L318" i="139"/>
  <c r="O318" i="139"/>
  <c r="G318" i="139"/>
  <c r="H318" i="139"/>
  <c r="F318" i="139"/>
  <c r="J318" i="139"/>
  <c r="I504" i="139"/>
  <c r="L504" i="139"/>
  <c r="M504" i="139"/>
  <c r="T504" i="139"/>
  <c r="Q504" i="139"/>
  <c r="U504" i="139"/>
  <c r="G504" i="139"/>
  <c r="K504" i="139"/>
  <c r="O504" i="139"/>
  <c r="J504" i="139"/>
  <c r="H504" i="139"/>
  <c r="R504" i="139"/>
  <c r="F504" i="139"/>
  <c r="S504" i="139"/>
  <c r="P504" i="139"/>
  <c r="M287" i="139"/>
  <c r="I287" i="139"/>
  <c r="Q287" i="139"/>
  <c r="H287" i="139"/>
  <c r="P287" i="139"/>
  <c r="U287" i="139"/>
  <c r="T287" i="139"/>
  <c r="S287" i="139"/>
  <c r="F287" i="139"/>
  <c r="K287" i="139"/>
  <c r="L287" i="139"/>
  <c r="R287" i="139"/>
  <c r="J287" i="139"/>
  <c r="O287" i="139"/>
  <c r="G287" i="139"/>
  <c r="J24" i="139"/>
  <c r="Q24" i="139"/>
  <c r="F24" i="139"/>
  <c r="S24" i="139" s="1"/>
  <c r="G24" i="139"/>
  <c r="F25" i="139" s="1"/>
  <c r="I24" i="139"/>
  <c r="J17" i="139"/>
  <c r="Q17" i="139"/>
  <c r="G17" i="139"/>
  <c r="F18" i="139" s="1"/>
  <c r="S18" i="139" s="1"/>
  <c r="I17" i="139"/>
  <c r="U643" i="139"/>
  <c r="F643" i="139"/>
  <c r="O643" i="139"/>
  <c r="L643" i="139"/>
  <c r="S643" i="139"/>
  <c r="K643" i="139"/>
  <c r="Q643" i="139"/>
  <c r="P643" i="139"/>
  <c r="H643" i="139"/>
  <c r="R643" i="139"/>
  <c r="G643" i="139"/>
  <c r="J643" i="139"/>
  <c r="I643" i="139"/>
  <c r="T643" i="139"/>
  <c r="M643" i="139"/>
  <c r="T508" i="139"/>
  <c r="M508" i="139"/>
  <c r="S508" i="139"/>
  <c r="Q508" i="139"/>
  <c r="L508" i="139"/>
  <c r="I508" i="139"/>
  <c r="O508" i="139"/>
  <c r="K508" i="139"/>
  <c r="H508" i="139"/>
  <c r="G508" i="139"/>
  <c r="J508" i="139"/>
  <c r="P508" i="139"/>
  <c r="U508" i="139"/>
  <c r="R508" i="139"/>
  <c r="F508" i="139"/>
  <c r="F6" i="139"/>
  <c r="S6" i="139" s="1"/>
  <c r="L6" i="139"/>
  <c r="J6" i="139"/>
  <c r="K6" i="139"/>
  <c r="B55" i="139"/>
  <c r="B47" i="139"/>
  <c r="G6" i="139"/>
  <c r="Q6" i="139"/>
  <c r="I6" i="139"/>
  <c r="H6" i="133"/>
  <c r="C29" i="133" s="1"/>
  <c r="C33" i="133" s="1"/>
  <c r="H68" i="117"/>
  <c r="H98" i="117"/>
  <c r="H69" i="117"/>
  <c r="H53" i="117"/>
  <c r="H88" i="117"/>
  <c r="H86" i="117"/>
  <c r="H82" i="117"/>
  <c r="H87" i="117"/>
  <c r="H64" i="117"/>
  <c r="H63" i="117"/>
  <c r="H14" i="117"/>
  <c r="H17" i="117"/>
  <c r="H7" i="117"/>
  <c r="N7" i="117" s="1"/>
  <c r="H22" i="117"/>
  <c r="H90" i="117"/>
  <c r="H27" i="117"/>
  <c r="H71" i="117"/>
  <c r="H65" i="117"/>
  <c r="H75" i="117"/>
  <c r="H60" i="117"/>
  <c r="H25" i="117"/>
  <c r="R25" i="117"/>
  <c r="H76" i="117"/>
  <c r="R13" i="117"/>
  <c r="H13" i="117"/>
  <c r="H55" i="117"/>
  <c r="F83" i="117"/>
  <c r="R83" i="117" s="1"/>
  <c r="F91" i="117"/>
  <c r="H91" i="117" s="1"/>
  <c r="H24" i="117"/>
  <c r="R86" i="117"/>
  <c r="H56" i="117"/>
  <c r="F70" i="117"/>
  <c r="R70" i="117" s="1"/>
  <c r="F72" i="117"/>
  <c r="R72" i="117" s="1"/>
  <c r="H26" i="117"/>
  <c r="H45" i="117"/>
  <c r="H30" i="117"/>
  <c r="H38" i="117"/>
  <c r="H35" i="117"/>
  <c r="K7" i="117"/>
  <c r="K8" i="117" s="1"/>
  <c r="K9" i="117" s="1"/>
  <c r="K10" i="117" s="1"/>
  <c r="K11" i="117" s="1"/>
  <c r="K12" i="117" s="1"/>
  <c r="K13" i="117" s="1"/>
  <c r="H6" i="138"/>
  <c r="C29" i="138" s="1"/>
  <c r="C33" i="138" s="1"/>
  <c r="H8" i="117"/>
  <c r="H39" i="117"/>
  <c r="H51" i="117"/>
  <c r="F9" i="117"/>
  <c r="R9" i="117" s="1"/>
  <c r="H40" i="117"/>
  <c r="H19" i="117"/>
  <c r="R63" i="117"/>
  <c r="H11" i="117"/>
  <c r="H94" i="117"/>
  <c r="F81" i="117"/>
  <c r="H80" i="117"/>
  <c r="H57" i="117"/>
  <c r="H16" i="117"/>
  <c r="H49" i="117"/>
  <c r="F50" i="117"/>
  <c r="F73" i="117"/>
  <c r="H18" i="117"/>
  <c r="R44" i="117"/>
  <c r="H44" i="117"/>
  <c r="H34" i="117"/>
  <c r="H58" i="117"/>
  <c r="R74" i="117"/>
  <c r="H74" i="117"/>
  <c r="F67" i="117"/>
  <c r="H66" i="117"/>
  <c r="R33" i="117"/>
  <c r="H33" i="117"/>
  <c r="F93" i="117"/>
  <c r="H92" i="117"/>
  <c r="F97" i="117"/>
  <c r="R97" i="117" s="1"/>
  <c r="H96" i="117"/>
  <c r="R48" i="117"/>
  <c r="R95" i="117"/>
  <c r="H95" i="117"/>
  <c r="H79" i="117"/>
  <c r="R12" i="117"/>
  <c r="H12" i="117"/>
  <c r="R68" i="117"/>
  <c r="H28" i="117"/>
  <c r="R64" i="117"/>
  <c r="R6" i="117"/>
  <c r="H6" i="117"/>
  <c r="C29" i="117" s="1"/>
  <c r="C33" i="117" s="1"/>
  <c r="R29" i="117"/>
  <c r="H29" i="117"/>
  <c r="H77" i="117"/>
  <c r="H41" i="117"/>
  <c r="R41" i="117"/>
  <c r="H15" i="117"/>
  <c r="F21" i="117"/>
  <c r="R21" i="117" s="1"/>
  <c r="H42" i="117"/>
  <c r="R37" i="117"/>
  <c r="H37" i="117"/>
  <c r="F84" i="117"/>
  <c r="R84" i="117" s="1"/>
  <c r="H62" i="117"/>
  <c r="R23" i="117"/>
  <c r="H89" i="117"/>
  <c r="R65" i="117"/>
  <c r="F10" i="117"/>
  <c r="R10" i="117" s="1"/>
  <c r="H32" i="117"/>
  <c r="F46" i="117"/>
  <c r="R46" i="117" s="1"/>
  <c r="F85" i="117"/>
  <c r="H43" i="117"/>
  <c r="F61" i="117"/>
  <c r="F20" i="117"/>
  <c r="R20" i="117" s="1"/>
  <c r="F78" i="117"/>
  <c r="F52" i="117"/>
  <c r="R52" i="117" s="1"/>
  <c r="H36" i="117"/>
  <c r="H59" i="117"/>
  <c r="F54" i="117"/>
  <c r="F31" i="117"/>
  <c r="F47" i="117"/>
  <c r="R47" i="117" s="1"/>
  <c r="H6" i="137"/>
  <c r="C29" i="137" s="1"/>
  <c r="C33" i="137" s="1"/>
  <c r="BI6" i="133"/>
  <c r="BG6" i="133"/>
  <c r="BF6" i="133"/>
  <c r="AE6" i="133"/>
  <c r="AJ6" i="133"/>
  <c r="AI6" i="133"/>
  <c r="AA6" i="133"/>
  <c r="V10" i="133"/>
  <c r="BB6" i="133"/>
  <c r="AC6" i="133"/>
  <c r="BA6" i="133"/>
  <c r="AO6" i="133"/>
  <c r="BC6" i="133"/>
  <c r="Z6" i="133"/>
  <c r="BM6" i="133"/>
  <c r="BL6" i="133"/>
  <c r="V9" i="133"/>
  <c r="BN6" i="133"/>
  <c r="AP6" i="133"/>
  <c r="AV6" i="133"/>
  <c r="AF6" i="133"/>
  <c r="AX6" i="133"/>
  <c r="AR6" i="133"/>
  <c r="X6" i="133"/>
  <c r="AD6" i="133"/>
  <c r="BO6" i="133"/>
  <c r="AT6" i="133"/>
  <c r="AN6" i="133"/>
  <c r="AQ6" i="133"/>
  <c r="BK6" i="133"/>
  <c r="AL6" i="133"/>
  <c r="AK6" i="133"/>
  <c r="AZ6" i="133"/>
  <c r="AM6" i="133"/>
  <c r="BE6" i="133"/>
  <c r="AY6" i="133"/>
  <c r="V8" i="133"/>
  <c r="AB6" i="133"/>
  <c r="BJ6" i="133"/>
  <c r="BH6" i="133"/>
  <c r="Y6" i="133"/>
  <c r="AU6" i="133"/>
  <c r="BP6" i="133"/>
  <c r="AW6" i="133"/>
  <c r="V7" i="133"/>
  <c r="C13" i="133" s="1"/>
  <c r="AV6" i="137"/>
  <c r="AI6" i="137"/>
  <c r="V10" i="137"/>
  <c r="BC6" i="137"/>
  <c r="BB6" i="137"/>
  <c r="X6" i="137"/>
  <c r="BO6" i="137"/>
  <c r="AD6" i="137"/>
  <c r="AZ6" i="137"/>
  <c r="AF6" i="137"/>
  <c r="BN6" i="137"/>
  <c r="BF6" i="137"/>
  <c r="BA6" i="137"/>
  <c r="AN6" i="137"/>
  <c r="BE6" i="137"/>
  <c r="V9" i="137"/>
  <c r="AP6" i="137"/>
  <c r="BL6" i="137"/>
  <c r="BP6" i="137"/>
  <c r="AR6" i="137"/>
  <c r="Y6" i="137"/>
  <c r="AT6" i="137"/>
  <c r="AW6" i="137"/>
  <c r="V7" i="137"/>
  <c r="C13" i="137" s="1"/>
  <c r="BI6" i="137"/>
  <c r="AJ6" i="137"/>
  <c r="AC6" i="137"/>
  <c r="AX6" i="137"/>
  <c r="BJ6" i="137"/>
  <c r="AB6" i="137"/>
  <c r="BM6" i="137"/>
  <c r="BK6" i="137"/>
  <c r="AU6" i="137"/>
  <c r="AQ6" i="137"/>
  <c r="BH6" i="137"/>
  <c r="AO6" i="137"/>
  <c r="Z6" i="137"/>
  <c r="AA6" i="137"/>
  <c r="AL6" i="137"/>
  <c r="AK6" i="137"/>
  <c r="AE6" i="137"/>
  <c r="AY6" i="137"/>
  <c r="AM6" i="137"/>
  <c r="BG6" i="137"/>
  <c r="V8" i="137"/>
  <c r="AO6" i="138"/>
  <c r="BL6" i="138"/>
  <c r="AB6" i="138"/>
  <c r="BP6" i="138"/>
  <c r="X6" i="138"/>
  <c r="AZ6" i="138"/>
  <c r="BM6" i="138"/>
  <c r="V9" i="138"/>
  <c r="V8" i="138"/>
  <c r="AX6" i="138"/>
  <c r="AI6" i="138"/>
  <c r="BO6" i="138"/>
  <c r="AC6" i="138"/>
  <c r="BJ6" i="138"/>
  <c r="AY6" i="138"/>
  <c r="AD6" i="138"/>
  <c r="AW6" i="138"/>
  <c r="BE6" i="138"/>
  <c r="Y6" i="138"/>
  <c r="BB6" i="138"/>
  <c r="BF6" i="138"/>
  <c r="AJ6" i="138"/>
  <c r="AT6" i="138"/>
  <c r="BA6" i="138"/>
  <c r="AN6" i="138"/>
  <c r="AQ6" i="138"/>
  <c r="V10" i="138"/>
  <c r="AA6" i="138"/>
  <c r="AM6" i="138"/>
  <c r="BK6" i="138"/>
  <c r="BN6" i="138"/>
  <c r="V7" i="138"/>
  <c r="C13" i="138" s="1"/>
  <c r="BH6" i="138"/>
  <c r="BC6" i="138"/>
  <c r="AL6" i="138"/>
  <c r="AF6" i="138"/>
  <c r="Z6" i="138"/>
  <c r="AR6" i="138"/>
  <c r="AP6" i="138"/>
  <c r="AU6" i="138"/>
  <c r="BG6" i="138"/>
  <c r="AV6" i="138"/>
  <c r="BI6" i="138"/>
  <c r="AE6" i="138"/>
  <c r="AK6" i="138"/>
  <c r="I145" i="139" l="1"/>
  <c r="F145" i="139"/>
  <c r="S145" i="139" s="1"/>
  <c r="L145" i="139"/>
  <c r="K145" i="139" s="1"/>
  <c r="O145" i="139"/>
  <c r="U145" i="139"/>
  <c r="J124" i="139"/>
  <c r="F124" i="139"/>
  <c r="S124" i="139" s="1"/>
  <c r="L124" i="139"/>
  <c r="O124" i="139"/>
  <c r="M124" i="139"/>
  <c r="J567" i="139"/>
  <c r="U567" i="139"/>
  <c r="H567" i="139"/>
  <c r="T567" i="139"/>
  <c r="R567" i="139"/>
  <c r="S498" i="139"/>
  <c r="G498" i="139"/>
  <c r="P498" i="139"/>
  <c r="M498" i="139"/>
  <c r="AU498" i="139" s="1"/>
  <c r="K498" i="139"/>
  <c r="I498" i="139"/>
  <c r="U498" i="139"/>
  <c r="K682" i="139"/>
  <c r="I682" i="139"/>
  <c r="F682" i="139"/>
  <c r="P682" i="139"/>
  <c r="T682" i="139"/>
  <c r="G682" i="139"/>
  <c r="Q682" i="139"/>
  <c r="P263" i="139"/>
  <c r="G263" i="139"/>
  <c r="O263" i="139"/>
  <c r="L263" i="139"/>
  <c r="H263" i="139"/>
  <c r="J263" i="139"/>
  <c r="S263" i="139"/>
  <c r="F263" i="139"/>
  <c r="L493" i="139"/>
  <c r="P493" i="139"/>
  <c r="F493" i="139"/>
  <c r="H493" i="139"/>
  <c r="G493" i="139"/>
  <c r="I493" i="139"/>
  <c r="O493" i="139"/>
  <c r="J53" i="139"/>
  <c r="G53" i="139"/>
  <c r="F54" i="139" s="1"/>
  <c r="S54" i="139" s="1"/>
  <c r="U420" i="139"/>
  <c r="I420" i="139"/>
  <c r="G420" i="139"/>
  <c r="Q420" i="139"/>
  <c r="H420" i="139"/>
  <c r="P420" i="139"/>
  <c r="M420" i="139"/>
  <c r="N420" i="139" s="1"/>
  <c r="L420" i="139"/>
  <c r="I431" i="139"/>
  <c r="R431" i="139"/>
  <c r="P431" i="139"/>
  <c r="K431" i="139"/>
  <c r="Q431" i="139"/>
  <c r="F431" i="139"/>
  <c r="H431" i="139"/>
  <c r="S431" i="139"/>
  <c r="K462" i="139"/>
  <c r="S462" i="139"/>
  <c r="F462" i="139"/>
  <c r="R462" i="139"/>
  <c r="H462" i="139"/>
  <c r="O462" i="139"/>
  <c r="I462" i="139"/>
  <c r="L462" i="139"/>
  <c r="G302" i="139"/>
  <c r="F302" i="139"/>
  <c r="S302" i="139"/>
  <c r="K302" i="139"/>
  <c r="M302" i="139"/>
  <c r="AS302" i="139" s="1"/>
  <c r="L302" i="139"/>
  <c r="H302" i="139"/>
  <c r="K385" i="139"/>
  <c r="G385" i="139"/>
  <c r="R385" i="139"/>
  <c r="F385" i="139"/>
  <c r="U385" i="139"/>
  <c r="T385" i="139"/>
  <c r="P385" i="139"/>
  <c r="Q385" i="139"/>
  <c r="F53" i="139"/>
  <c r="S567" i="139"/>
  <c r="P567" i="139"/>
  <c r="M567" i="139"/>
  <c r="AU567" i="139" s="1"/>
  <c r="F567" i="139"/>
  <c r="L567" i="139"/>
  <c r="I567" i="139"/>
  <c r="AS203" i="140"/>
  <c r="N203" i="140" s="1"/>
  <c r="P203" i="140" s="1"/>
  <c r="T203" i="140" s="1"/>
  <c r="AS218" i="129"/>
  <c r="N218" i="129" s="1"/>
  <c r="P218" i="129" s="1"/>
  <c r="T218" i="129" s="1"/>
  <c r="AS218" i="139"/>
  <c r="N218" i="139" s="1"/>
  <c r="P218" i="139" s="1"/>
  <c r="T218" i="139" s="1"/>
  <c r="AS206" i="140"/>
  <c r="N206" i="140" s="1"/>
  <c r="P206" i="140" s="1"/>
  <c r="T206" i="140" s="1"/>
  <c r="L24" i="128"/>
  <c r="L110" i="139"/>
  <c r="L26" i="128"/>
  <c r="L37" i="128"/>
  <c r="L66" i="139"/>
  <c r="L78" i="128"/>
  <c r="L53" i="139"/>
  <c r="C31" i="129"/>
  <c r="C35" i="129" s="1"/>
  <c r="H31" i="128"/>
  <c r="L58" i="128"/>
  <c r="H40" i="139"/>
  <c r="L102" i="128"/>
  <c r="S92" i="139"/>
  <c r="H92" i="139"/>
  <c r="L7" i="128"/>
  <c r="K7" i="128" s="1"/>
  <c r="H80" i="139"/>
  <c r="L80" i="139"/>
  <c r="H6" i="128"/>
  <c r="C31" i="128" s="1"/>
  <c r="C35" i="128" s="1"/>
  <c r="H106" i="128"/>
  <c r="H15" i="128"/>
  <c r="L59" i="128"/>
  <c r="H104" i="139"/>
  <c r="L73" i="139"/>
  <c r="H101" i="139"/>
  <c r="L30" i="128"/>
  <c r="S17" i="139"/>
  <c r="H17" i="139"/>
  <c r="S59" i="139"/>
  <c r="H59" i="139"/>
  <c r="S37" i="139"/>
  <c r="H37" i="139"/>
  <c r="AD19" i="129"/>
  <c r="AS137" i="139"/>
  <c r="N137" i="139" s="1"/>
  <c r="L65" i="128"/>
  <c r="L57" i="139"/>
  <c r="H51" i="128"/>
  <c r="F20" i="128"/>
  <c r="H87" i="128"/>
  <c r="F7" i="128"/>
  <c r="S7" i="128" s="1"/>
  <c r="L44" i="128"/>
  <c r="H28" i="139"/>
  <c r="H66" i="139"/>
  <c r="H51" i="139"/>
  <c r="H64" i="139"/>
  <c r="H17" i="128"/>
  <c r="L89" i="128"/>
  <c r="L93" i="139"/>
  <c r="H57" i="139"/>
  <c r="H103" i="128"/>
  <c r="F74" i="139"/>
  <c r="S74" i="139" s="1"/>
  <c r="H85" i="139"/>
  <c r="H29" i="128"/>
  <c r="H96" i="128"/>
  <c r="H99" i="139"/>
  <c r="H8" i="139"/>
  <c r="H14" i="128"/>
  <c r="S10" i="128"/>
  <c r="H10" i="128"/>
  <c r="H11" i="128"/>
  <c r="H22" i="128"/>
  <c r="H65" i="139"/>
  <c r="H42" i="128"/>
  <c r="H23" i="128"/>
  <c r="AD19" i="128"/>
  <c r="H106" i="139"/>
  <c r="H91" i="128"/>
  <c r="L24" i="139"/>
  <c r="H19" i="139"/>
  <c r="L74" i="139"/>
  <c r="H107" i="128"/>
  <c r="H24" i="139"/>
  <c r="H10" i="139"/>
  <c r="H16" i="139"/>
  <c r="H58" i="128"/>
  <c r="H46" i="139"/>
  <c r="H69" i="128"/>
  <c r="S53" i="139"/>
  <c r="H53" i="139"/>
  <c r="Z19" i="139"/>
  <c r="L32" i="139"/>
  <c r="H71" i="128"/>
  <c r="L9" i="139"/>
  <c r="L43" i="139"/>
  <c r="H77" i="128"/>
  <c r="H84" i="139"/>
  <c r="H98" i="128"/>
  <c r="L19" i="139"/>
  <c r="L107" i="139"/>
  <c r="L82" i="128"/>
  <c r="H65" i="128"/>
  <c r="L105" i="139"/>
  <c r="L88" i="139"/>
  <c r="H93" i="139"/>
  <c r="L101" i="139"/>
  <c r="AE19" i="129"/>
  <c r="AE19" i="140"/>
  <c r="H110" i="139"/>
  <c r="L48" i="139"/>
  <c r="L31" i="139"/>
  <c r="L58" i="139"/>
  <c r="L103" i="139"/>
  <c r="L102" i="139"/>
  <c r="H78" i="128"/>
  <c r="L8" i="128"/>
  <c r="L106" i="139"/>
  <c r="H52" i="128"/>
  <c r="L92" i="139"/>
  <c r="H21" i="139"/>
  <c r="H66" i="128"/>
  <c r="L36" i="139"/>
  <c r="K7" i="139"/>
  <c r="O8" i="139" s="1"/>
  <c r="L104" i="139"/>
  <c r="L46" i="139"/>
  <c r="H82" i="139"/>
  <c r="L72" i="139"/>
  <c r="L15" i="139"/>
  <c r="H99" i="128"/>
  <c r="L95" i="139"/>
  <c r="H61" i="139"/>
  <c r="L77" i="139"/>
  <c r="H54" i="139"/>
  <c r="L71" i="139"/>
  <c r="Y19" i="129"/>
  <c r="X19" i="129"/>
  <c r="AB19" i="129"/>
  <c r="AC19" i="140"/>
  <c r="AA19" i="140"/>
  <c r="S24" i="128"/>
  <c r="H24" i="128"/>
  <c r="H79" i="139"/>
  <c r="S62" i="139"/>
  <c r="H62" i="139"/>
  <c r="S78" i="139"/>
  <c r="H78" i="139"/>
  <c r="S55" i="139"/>
  <c r="H55" i="139"/>
  <c r="S72" i="139"/>
  <c r="H72" i="139"/>
  <c r="AD19" i="140"/>
  <c r="AB19" i="140"/>
  <c r="Z19" i="140"/>
  <c r="F73" i="128"/>
  <c r="L72" i="128"/>
  <c r="H72" i="128"/>
  <c r="S86" i="139"/>
  <c r="H86" i="139"/>
  <c r="S25" i="139"/>
  <c r="H25" i="139"/>
  <c r="S20" i="139"/>
  <c r="H20" i="139"/>
  <c r="S75" i="139"/>
  <c r="H75" i="139"/>
  <c r="AA19" i="129"/>
  <c r="L86" i="128"/>
  <c r="H35" i="139"/>
  <c r="L35" i="139"/>
  <c r="S29" i="139"/>
  <c r="H29" i="139"/>
  <c r="H6" i="139"/>
  <c r="M6" i="139" s="1"/>
  <c r="F7" i="139"/>
  <c r="S36" i="139"/>
  <c r="H36" i="139"/>
  <c r="H102" i="139"/>
  <c r="AC19" i="129"/>
  <c r="S59" i="128"/>
  <c r="H59" i="128"/>
  <c r="S79" i="128"/>
  <c r="H79" i="128"/>
  <c r="S58" i="139"/>
  <c r="H58" i="139"/>
  <c r="L16" i="139"/>
  <c r="Z19" i="129"/>
  <c r="X19" i="140"/>
  <c r="S22" i="139"/>
  <c r="H22" i="139"/>
  <c r="S67" i="128"/>
  <c r="H67" i="128"/>
  <c r="L87" i="128"/>
  <c r="S11" i="139"/>
  <c r="H11" i="139"/>
  <c r="H60" i="139"/>
  <c r="L17" i="139"/>
  <c r="S103" i="139"/>
  <c r="H103" i="139"/>
  <c r="L61" i="139"/>
  <c r="H77" i="139"/>
  <c r="L54" i="139"/>
  <c r="H71" i="139"/>
  <c r="Y19" i="140"/>
  <c r="Y19" i="128"/>
  <c r="H81" i="128"/>
  <c r="L81" i="128"/>
  <c r="F82" i="128"/>
  <c r="L61" i="128"/>
  <c r="F62" i="128"/>
  <c r="S68" i="139"/>
  <c r="H68" i="139"/>
  <c r="H69" i="139"/>
  <c r="L59" i="139"/>
  <c r="S81" i="139"/>
  <c r="H81" i="139"/>
  <c r="L49" i="139"/>
  <c r="H31" i="139"/>
  <c r="L65" i="139"/>
  <c r="L60" i="139"/>
  <c r="L87" i="139"/>
  <c r="S91" i="139"/>
  <c r="H91" i="139"/>
  <c r="L62" i="139"/>
  <c r="S90" i="128"/>
  <c r="H90" i="128"/>
  <c r="L109" i="139"/>
  <c r="L60" i="128"/>
  <c r="L76" i="139"/>
  <c r="L55" i="139"/>
  <c r="L70" i="128"/>
  <c r="AD19" i="139"/>
  <c r="H8" i="128"/>
  <c r="F9" i="128"/>
  <c r="S9" i="128" s="1"/>
  <c r="F108" i="139"/>
  <c r="L69" i="139"/>
  <c r="H27" i="128"/>
  <c r="H63" i="128"/>
  <c r="H86" i="128"/>
  <c r="L83" i="128"/>
  <c r="L44" i="139"/>
  <c r="F9" i="139"/>
  <c r="H15" i="139"/>
  <c r="F88" i="128"/>
  <c r="H53" i="128"/>
  <c r="H95" i="139"/>
  <c r="L38" i="139"/>
  <c r="L77" i="128"/>
  <c r="L100" i="139"/>
  <c r="L84" i="139"/>
  <c r="L97" i="128"/>
  <c r="L94" i="139"/>
  <c r="L39" i="139"/>
  <c r="L21" i="128"/>
  <c r="H41" i="128"/>
  <c r="H28" i="128"/>
  <c r="AC19" i="128"/>
  <c r="AB19" i="128"/>
  <c r="X19" i="128"/>
  <c r="L15" i="128"/>
  <c r="H84" i="128"/>
  <c r="H73" i="139"/>
  <c r="AB19" i="139"/>
  <c r="S47" i="139"/>
  <c r="H47" i="139"/>
  <c r="L82" i="139"/>
  <c r="M6" i="128"/>
  <c r="N6" i="128" s="1"/>
  <c r="S70" i="139"/>
  <c r="H70" i="139"/>
  <c r="F49" i="139"/>
  <c r="L63" i="128"/>
  <c r="H74" i="128"/>
  <c r="F75" i="128"/>
  <c r="S75" i="128" s="1"/>
  <c r="F83" i="128"/>
  <c r="H44" i="139"/>
  <c r="L47" i="128"/>
  <c r="L67" i="128"/>
  <c r="F68" i="128"/>
  <c r="F105" i="139"/>
  <c r="S105" i="139" s="1"/>
  <c r="L89" i="139"/>
  <c r="L37" i="139"/>
  <c r="L33" i="139"/>
  <c r="L47" i="139"/>
  <c r="S109" i="128"/>
  <c r="H109" i="128"/>
  <c r="H18" i="139"/>
  <c r="L104" i="128"/>
  <c r="L52" i="139"/>
  <c r="H16" i="128"/>
  <c r="L95" i="128"/>
  <c r="AA19" i="128"/>
  <c r="L84" i="128"/>
  <c r="L11" i="128"/>
  <c r="L21" i="139"/>
  <c r="L96" i="139"/>
  <c r="S83" i="139"/>
  <c r="H83" i="139"/>
  <c r="S60" i="128"/>
  <c r="H60" i="128"/>
  <c r="L29" i="139"/>
  <c r="L22" i="139"/>
  <c r="F23" i="139"/>
  <c r="L107" i="128"/>
  <c r="L25" i="139"/>
  <c r="S64" i="128"/>
  <c r="H64" i="128"/>
  <c r="S45" i="139"/>
  <c r="H45" i="139"/>
  <c r="S89" i="128"/>
  <c r="H89" i="128"/>
  <c r="S34" i="139"/>
  <c r="H34" i="139"/>
  <c r="L26" i="139"/>
  <c r="L106" i="128"/>
  <c r="L68" i="139"/>
  <c r="L39" i="128"/>
  <c r="L63" i="139"/>
  <c r="L30" i="139"/>
  <c r="Z19" i="128"/>
  <c r="L8" i="139"/>
  <c r="H96" i="139"/>
  <c r="L66" i="128"/>
  <c r="L31" i="128"/>
  <c r="F32" i="128"/>
  <c r="H48" i="139"/>
  <c r="H32" i="139"/>
  <c r="H44" i="128"/>
  <c r="F45" i="128"/>
  <c r="S45" i="128" s="1"/>
  <c r="L99" i="128"/>
  <c r="F89" i="139"/>
  <c r="S38" i="139"/>
  <c r="H38" i="139"/>
  <c r="F33" i="139"/>
  <c r="S93" i="128"/>
  <c r="H93" i="128"/>
  <c r="L12" i="139"/>
  <c r="S101" i="128"/>
  <c r="H101" i="128"/>
  <c r="S110" i="128"/>
  <c r="H110" i="128"/>
  <c r="L27" i="139"/>
  <c r="L14" i="139"/>
  <c r="L50" i="139"/>
  <c r="L90" i="128"/>
  <c r="AE19" i="128"/>
  <c r="S12" i="128"/>
  <c r="H12" i="128"/>
  <c r="AE19" i="139"/>
  <c r="AA19" i="139"/>
  <c r="S97" i="139"/>
  <c r="H97" i="139"/>
  <c r="S30" i="139"/>
  <c r="H30" i="139"/>
  <c r="S108" i="128"/>
  <c r="H108" i="128"/>
  <c r="S26" i="139"/>
  <c r="H26" i="139"/>
  <c r="L78" i="139"/>
  <c r="L51" i="139"/>
  <c r="L85" i="139"/>
  <c r="L27" i="128"/>
  <c r="H48" i="128"/>
  <c r="L103" i="128"/>
  <c r="L38" i="128"/>
  <c r="S87" i="139"/>
  <c r="H87" i="139"/>
  <c r="H34" i="128"/>
  <c r="L51" i="128"/>
  <c r="S76" i="139"/>
  <c r="H76" i="139"/>
  <c r="S30" i="128"/>
  <c r="H30" i="128"/>
  <c r="S97" i="128"/>
  <c r="H97" i="128"/>
  <c r="S100" i="139"/>
  <c r="H100" i="139"/>
  <c r="L81" i="139"/>
  <c r="L56" i="139"/>
  <c r="L49" i="128"/>
  <c r="F50" i="128"/>
  <c r="AC19" i="139"/>
  <c r="L75" i="139"/>
  <c r="Y19" i="139"/>
  <c r="X19" i="139"/>
  <c r="H107" i="139"/>
  <c r="H67" i="139"/>
  <c r="L22" i="128"/>
  <c r="L79" i="128"/>
  <c r="F80" i="128"/>
  <c r="H36" i="128"/>
  <c r="L48" i="128"/>
  <c r="L52" i="128"/>
  <c r="S104" i="128"/>
  <c r="H104" i="128"/>
  <c r="H38" i="128"/>
  <c r="S54" i="128"/>
  <c r="H54" i="128"/>
  <c r="S100" i="128"/>
  <c r="H100" i="128"/>
  <c r="L34" i="128"/>
  <c r="H88" i="139"/>
  <c r="H43" i="139"/>
  <c r="H85" i="128"/>
  <c r="L98" i="139"/>
  <c r="L83" i="139"/>
  <c r="L68" i="128"/>
  <c r="S42" i="139"/>
  <c r="H42" i="139"/>
  <c r="L23" i="139"/>
  <c r="L23" i="128"/>
  <c r="H61" i="128"/>
  <c r="L55" i="128"/>
  <c r="F56" i="128"/>
  <c r="S94" i="139"/>
  <c r="H94" i="139"/>
  <c r="L67" i="139"/>
  <c r="H57" i="128"/>
  <c r="O6" i="128"/>
  <c r="L71" i="128"/>
  <c r="S52" i="139"/>
  <c r="H52" i="139"/>
  <c r="L36" i="128"/>
  <c r="S39" i="128"/>
  <c r="H39" i="128"/>
  <c r="L11" i="139"/>
  <c r="S41" i="139"/>
  <c r="H41" i="139"/>
  <c r="S14" i="139"/>
  <c r="H14" i="139"/>
  <c r="L13" i="128"/>
  <c r="L105" i="128"/>
  <c r="L76" i="128"/>
  <c r="L34" i="139"/>
  <c r="H12" i="139"/>
  <c r="H90" i="139"/>
  <c r="L20" i="139"/>
  <c r="H35" i="128"/>
  <c r="L13" i="139"/>
  <c r="H45" i="128"/>
  <c r="H105" i="128"/>
  <c r="L75" i="128"/>
  <c r="H76" i="128"/>
  <c r="F95" i="128"/>
  <c r="L80" i="128"/>
  <c r="L99" i="139"/>
  <c r="L90" i="139"/>
  <c r="H98" i="139"/>
  <c r="L50" i="128"/>
  <c r="F63" i="139"/>
  <c r="L46" i="128"/>
  <c r="F27" i="139"/>
  <c r="L64" i="128"/>
  <c r="L73" i="128"/>
  <c r="F39" i="139"/>
  <c r="L18" i="139"/>
  <c r="F46" i="128"/>
  <c r="L92" i="128"/>
  <c r="L56" i="128"/>
  <c r="H26" i="128"/>
  <c r="H37" i="128"/>
  <c r="L108" i="128"/>
  <c r="H102" i="128"/>
  <c r="H109" i="139"/>
  <c r="F13" i="139"/>
  <c r="H25" i="128"/>
  <c r="H21" i="128"/>
  <c r="L9" i="128"/>
  <c r="L42" i="128"/>
  <c r="H92" i="128"/>
  <c r="L69" i="128"/>
  <c r="F40" i="128"/>
  <c r="S40" i="128" s="1"/>
  <c r="H43" i="128"/>
  <c r="L16" i="128"/>
  <c r="L85" i="128"/>
  <c r="L32" i="128"/>
  <c r="L33" i="128"/>
  <c r="L94" i="128"/>
  <c r="L10" i="128"/>
  <c r="L41" i="128"/>
  <c r="L91" i="128"/>
  <c r="H50" i="139"/>
  <c r="L12" i="128"/>
  <c r="F70" i="128"/>
  <c r="S70" i="128" s="1"/>
  <c r="L28" i="128"/>
  <c r="F33" i="128"/>
  <c r="S33" i="128" s="1"/>
  <c r="L19" i="128"/>
  <c r="L35" i="128"/>
  <c r="L45" i="128"/>
  <c r="L17" i="128"/>
  <c r="F18" i="128"/>
  <c r="AS242" i="139"/>
  <c r="N242" i="139" s="1"/>
  <c r="P242" i="139" s="1"/>
  <c r="T242" i="139" s="1"/>
  <c r="AS146" i="140"/>
  <c r="N146" i="140" s="1"/>
  <c r="P146" i="140" s="1"/>
  <c r="T146" i="140" s="1"/>
  <c r="AU75" i="140"/>
  <c r="N75" i="140" s="1"/>
  <c r="P75" i="140" s="1"/>
  <c r="T75" i="140" s="1"/>
  <c r="R75" i="140" s="1"/>
  <c r="AS185" i="129"/>
  <c r="N185" i="129" s="1"/>
  <c r="AU45" i="140"/>
  <c r="N45" i="140" s="1"/>
  <c r="P45" i="140" s="1"/>
  <c r="T45" i="140" s="1"/>
  <c r="R45" i="140" s="1"/>
  <c r="AS26" i="129"/>
  <c r="N26" i="129" s="1"/>
  <c r="P26" i="129" s="1"/>
  <c r="T26" i="129" s="1"/>
  <c r="R26" i="129" s="1"/>
  <c r="W19" i="129"/>
  <c r="W19" i="140"/>
  <c r="W19" i="128"/>
  <c r="W19" i="139"/>
  <c r="AS152" i="139"/>
  <c r="N152" i="139" s="1"/>
  <c r="P152" i="139" s="1"/>
  <c r="T152" i="139" s="1"/>
  <c r="AU98" i="140"/>
  <c r="AS140" i="140"/>
  <c r="N140" i="140" s="1"/>
  <c r="P140" i="140" s="1"/>
  <c r="T140" i="140" s="1"/>
  <c r="AS215" i="140"/>
  <c r="N215" i="140" s="1"/>
  <c r="P215" i="140" s="1"/>
  <c r="T215" i="140" s="1"/>
  <c r="AS209" i="140"/>
  <c r="N209" i="140" s="1"/>
  <c r="P209" i="140" s="1"/>
  <c r="T209" i="140" s="1"/>
  <c r="AS152" i="129"/>
  <c r="N152" i="129" s="1"/>
  <c r="P152" i="129" s="1"/>
  <c r="T152" i="129" s="1"/>
  <c r="AS149" i="139"/>
  <c r="N149" i="139" s="1"/>
  <c r="P149" i="139" s="1"/>
  <c r="T149" i="139" s="1"/>
  <c r="AU131" i="129"/>
  <c r="AS134" i="140"/>
  <c r="N134" i="140" s="1"/>
  <c r="AS161" i="139"/>
  <c r="N161" i="139" s="1"/>
  <c r="P161" i="139" s="1"/>
  <c r="T161" i="139" s="1"/>
  <c r="AS107" i="129"/>
  <c r="N107" i="129" s="1"/>
  <c r="P107" i="129" s="1"/>
  <c r="T107" i="129" s="1"/>
  <c r="U107" i="129" s="1"/>
  <c r="AS230" i="140"/>
  <c r="N230" i="140" s="1"/>
  <c r="P230" i="140" s="1"/>
  <c r="T230" i="140" s="1"/>
  <c r="AS230" i="139"/>
  <c r="N230" i="139" s="1"/>
  <c r="P230" i="139" s="1"/>
  <c r="T230" i="139" s="1"/>
  <c r="AS89" i="140"/>
  <c r="AS251" i="128"/>
  <c r="N251" i="128" s="1"/>
  <c r="AS131" i="129"/>
  <c r="N131" i="129" s="1"/>
  <c r="P131" i="129" s="1"/>
  <c r="T131" i="129" s="1"/>
  <c r="R131" i="129" s="1"/>
  <c r="AS32" i="129"/>
  <c r="N32" i="129" s="1"/>
  <c r="P32" i="129" s="1"/>
  <c r="T32" i="129" s="1"/>
  <c r="AU30" i="129"/>
  <c r="N30" i="129" s="1"/>
  <c r="P30" i="129" s="1"/>
  <c r="T30" i="129" s="1"/>
  <c r="R30" i="129" s="1"/>
  <c r="AS251" i="129"/>
  <c r="N251" i="129" s="1"/>
  <c r="AS119" i="139"/>
  <c r="N119" i="139" s="1"/>
  <c r="P119" i="139" s="1"/>
  <c r="T119" i="139" s="1"/>
  <c r="AU24" i="140"/>
  <c r="N24" i="140" s="1"/>
  <c r="P24" i="140" s="1"/>
  <c r="T24" i="140" s="1"/>
  <c r="R24" i="140" s="1"/>
  <c r="AU51" i="129"/>
  <c r="N51" i="129" s="1"/>
  <c r="P51" i="129" s="1"/>
  <c r="T51" i="129" s="1"/>
  <c r="R51" i="129" s="1"/>
  <c r="AS176" i="140"/>
  <c r="N176" i="140" s="1"/>
  <c r="P176" i="140" s="1"/>
  <c r="T176" i="140" s="1"/>
  <c r="AU61" i="129"/>
  <c r="N61" i="129" s="1"/>
  <c r="P61" i="129" s="1"/>
  <c r="T61" i="129" s="1"/>
  <c r="R61" i="129" s="1"/>
  <c r="AU133" i="129"/>
  <c r="AS203" i="129"/>
  <c r="N203" i="129" s="1"/>
  <c r="P203" i="129" s="1"/>
  <c r="T203" i="129" s="1"/>
  <c r="AS248" i="139"/>
  <c r="N248" i="139" s="1"/>
  <c r="P248" i="139" s="1"/>
  <c r="T248" i="139" s="1"/>
  <c r="AS176" i="129"/>
  <c r="N176" i="129" s="1"/>
  <c r="P176" i="129" s="1"/>
  <c r="T176" i="129" s="1"/>
  <c r="AS44" i="140"/>
  <c r="AS188" i="140"/>
  <c r="N188" i="140" s="1"/>
  <c r="AS194" i="139"/>
  <c r="N194" i="139" s="1"/>
  <c r="AU18" i="140"/>
  <c r="N18" i="140" s="1"/>
  <c r="P18" i="140" s="1"/>
  <c r="T18" i="140" s="1"/>
  <c r="R18" i="140" s="1"/>
  <c r="AS113" i="139"/>
  <c r="N113" i="139" s="1"/>
  <c r="P113" i="139" s="1"/>
  <c r="T113" i="139" s="1"/>
  <c r="AS149" i="129"/>
  <c r="N149" i="129" s="1"/>
  <c r="P149" i="129" s="1"/>
  <c r="T149" i="129" s="1"/>
  <c r="AS26" i="140"/>
  <c r="N26" i="140" s="1"/>
  <c r="P26" i="140" s="1"/>
  <c r="T26" i="140" s="1"/>
  <c r="AS155" i="129"/>
  <c r="N155" i="129" s="1"/>
  <c r="P155" i="129" s="1"/>
  <c r="T155" i="129" s="1"/>
  <c r="AS236" i="139"/>
  <c r="N236" i="139" s="1"/>
  <c r="P236" i="139" s="1"/>
  <c r="T236" i="139" s="1"/>
  <c r="AS173" i="139"/>
  <c r="N173" i="139" s="1"/>
  <c r="P173" i="139" s="1"/>
  <c r="T173" i="139" s="1"/>
  <c r="AS170" i="139"/>
  <c r="N170" i="139" s="1"/>
  <c r="P170" i="139" s="1"/>
  <c r="T170" i="139" s="1"/>
  <c r="AS119" i="129"/>
  <c r="N119" i="129" s="1"/>
  <c r="P119" i="129" s="1"/>
  <c r="T119" i="129" s="1"/>
  <c r="U121" i="129" s="1"/>
  <c r="AS167" i="139"/>
  <c r="N167" i="139" s="1"/>
  <c r="P167" i="139" s="1"/>
  <c r="T167" i="139" s="1"/>
  <c r="AS203" i="139"/>
  <c r="N203" i="139" s="1"/>
  <c r="P203" i="139" s="1"/>
  <c r="T203" i="139" s="1"/>
  <c r="AS11" i="129"/>
  <c r="N11" i="129" s="1"/>
  <c r="P11" i="129" s="1"/>
  <c r="T11" i="129" s="1"/>
  <c r="R11" i="129" s="1"/>
  <c r="AS194" i="140"/>
  <c r="N194" i="140" s="1"/>
  <c r="AU33" i="140"/>
  <c r="N33" i="140" s="1"/>
  <c r="P33" i="140" s="1"/>
  <c r="T33" i="140" s="1"/>
  <c r="R33" i="140" s="1"/>
  <c r="AS158" i="129"/>
  <c r="N158" i="129" s="1"/>
  <c r="P158" i="129" s="1"/>
  <c r="T158" i="129" s="1"/>
  <c r="AS128" i="129"/>
  <c r="N128" i="129" s="1"/>
  <c r="P128" i="129" s="1"/>
  <c r="T128" i="129" s="1"/>
  <c r="R128" i="129" s="1"/>
  <c r="AS212" i="140"/>
  <c r="N212" i="140" s="1"/>
  <c r="P212" i="140" s="1"/>
  <c r="T212" i="140" s="1"/>
  <c r="AS128" i="140"/>
  <c r="N128" i="140" s="1"/>
  <c r="AU21" i="140"/>
  <c r="N21" i="140" s="1"/>
  <c r="P21" i="140" s="1"/>
  <c r="T21" i="140" s="1"/>
  <c r="R21" i="140" s="1"/>
  <c r="AS194" i="129"/>
  <c r="N194" i="129" s="1"/>
  <c r="AS179" i="128"/>
  <c r="N179" i="128" s="1"/>
  <c r="AS104" i="129"/>
  <c r="AU78" i="140"/>
  <c r="N78" i="140" s="1"/>
  <c r="P78" i="140" s="1"/>
  <c r="T78" i="140" s="1"/>
  <c r="R78" i="140" s="1"/>
  <c r="AU72" i="140"/>
  <c r="N72" i="140" s="1"/>
  <c r="P72" i="140" s="1"/>
  <c r="T72" i="140" s="1"/>
  <c r="R72" i="140" s="1"/>
  <c r="AU54" i="140"/>
  <c r="N54" i="140" s="1"/>
  <c r="P54" i="140" s="1"/>
  <c r="T54" i="140" s="1"/>
  <c r="R54" i="140" s="1"/>
  <c r="AS146" i="129"/>
  <c r="N146" i="129" s="1"/>
  <c r="P146" i="129" s="1"/>
  <c r="T146" i="129" s="1"/>
  <c r="AS74" i="129"/>
  <c r="N74" i="129" s="1"/>
  <c r="P74" i="129" s="1"/>
  <c r="T74" i="129" s="1"/>
  <c r="R74" i="129" s="1"/>
  <c r="AS14" i="129"/>
  <c r="N14" i="129" s="1"/>
  <c r="P14" i="129" s="1"/>
  <c r="AS80" i="129"/>
  <c r="N80" i="129" s="1"/>
  <c r="P80" i="129" s="1"/>
  <c r="T80" i="129" s="1"/>
  <c r="AS65" i="129"/>
  <c r="N65" i="129" s="1"/>
  <c r="P65" i="129" s="1"/>
  <c r="T65" i="129" s="1"/>
  <c r="R65" i="129" s="1"/>
  <c r="AS68" i="140"/>
  <c r="AS191" i="140"/>
  <c r="N191" i="140" s="1"/>
  <c r="AS221" i="129"/>
  <c r="N221" i="129" s="1"/>
  <c r="P221" i="129" s="1"/>
  <c r="T221" i="129" s="1"/>
  <c r="AS233" i="128"/>
  <c r="N233" i="128" s="1"/>
  <c r="AU84" i="140"/>
  <c r="N84" i="140" s="1"/>
  <c r="P84" i="140" s="1"/>
  <c r="T84" i="140" s="1"/>
  <c r="R84" i="140" s="1"/>
  <c r="AU42" i="140"/>
  <c r="N42" i="140" s="1"/>
  <c r="P42" i="140" s="1"/>
  <c r="T42" i="140" s="1"/>
  <c r="R42" i="140" s="1"/>
  <c r="AS224" i="140"/>
  <c r="N224" i="140" s="1"/>
  <c r="P224" i="140" s="1"/>
  <c r="T224" i="140" s="1"/>
  <c r="AS206" i="139"/>
  <c r="N206" i="139" s="1"/>
  <c r="P206" i="139" s="1"/>
  <c r="T206" i="139" s="1"/>
  <c r="AS149" i="140"/>
  <c r="N149" i="140" s="1"/>
  <c r="P149" i="140" s="1"/>
  <c r="T149" i="140" s="1"/>
  <c r="AS251" i="139"/>
  <c r="N251" i="139" s="1"/>
  <c r="P251" i="139" s="1"/>
  <c r="T251" i="139" s="1"/>
  <c r="AS233" i="140"/>
  <c r="N233" i="140" s="1"/>
  <c r="P233" i="140" s="1"/>
  <c r="T233" i="140" s="1"/>
  <c r="AS95" i="129"/>
  <c r="N95" i="129" s="1"/>
  <c r="P95" i="129" s="1"/>
  <c r="T95" i="129" s="1"/>
  <c r="R95" i="129" s="1"/>
  <c r="AS73" i="129"/>
  <c r="N73" i="129" s="1"/>
  <c r="P73" i="129" s="1"/>
  <c r="T73" i="129" s="1"/>
  <c r="AS79" i="129"/>
  <c r="N79" i="129" s="1"/>
  <c r="P79" i="129" s="1"/>
  <c r="T79" i="129" s="1"/>
  <c r="R79" i="129" s="1"/>
  <c r="L5" i="117"/>
  <c r="AS212" i="129"/>
  <c r="N212" i="129" s="1"/>
  <c r="P212" i="129" s="1"/>
  <c r="T212" i="129" s="1"/>
  <c r="AU36" i="129"/>
  <c r="N36" i="129" s="1"/>
  <c r="P36" i="129" s="1"/>
  <c r="T36" i="129" s="1"/>
  <c r="R36" i="129" s="1"/>
  <c r="AU51" i="140"/>
  <c r="N51" i="140" s="1"/>
  <c r="P51" i="140" s="1"/>
  <c r="T51" i="140" s="1"/>
  <c r="R51" i="140" s="1"/>
  <c r="AS191" i="129"/>
  <c r="N191" i="129" s="1"/>
  <c r="AU90" i="140"/>
  <c r="N90" i="140" s="1"/>
  <c r="P90" i="140" s="1"/>
  <c r="AS221" i="140"/>
  <c r="N221" i="140" s="1"/>
  <c r="P221" i="140" s="1"/>
  <c r="T221" i="140" s="1"/>
  <c r="AS248" i="129"/>
  <c r="N248" i="129" s="1"/>
  <c r="AS155" i="140"/>
  <c r="N155" i="140" s="1"/>
  <c r="P155" i="140" s="1"/>
  <c r="T155" i="140" s="1"/>
  <c r="AS77" i="129"/>
  <c r="N77" i="129" s="1"/>
  <c r="P77" i="129" s="1"/>
  <c r="T77" i="129" s="1"/>
  <c r="AS32" i="140"/>
  <c r="N32" i="140" s="1"/>
  <c r="P32" i="140" s="1"/>
  <c r="T32" i="140" s="1"/>
  <c r="AS233" i="139"/>
  <c r="N233" i="139" s="1"/>
  <c r="P233" i="139" s="1"/>
  <c r="T233" i="139" s="1"/>
  <c r="AS209" i="139"/>
  <c r="N209" i="139" s="1"/>
  <c r="P209" i="139" s="1"/>
  <c r="T209" i="139" s="1"/>
  <c r="AS119" i="140"/>
  <c r="N119" i="140" s="1"/>
  <c r="P119" i="140" s="1"/>
  <c r="T119" i="140" s="1"/>
  <c r="AS158" i="140"/>
  <c r="N158" i="140" s="1"/>
  <c r="P158" i="140" s="1"/>
  <c r="T158" i="140" s="1"/>
  <c r="AS29" i="129"/>
  <c r="N29" i="129" s="1"/>
  <c r="P29" i="129" s="1"/>
  <c r="T29" i="129" s="1"/>
  <c r="AS134" i="139"/>
  <c r="N134" i="139" s="1"/>
  <c r="AS236" i="129"/>
  <c r="N236" i="129" s="1"/>
  <c r="AS191" i="139"/>
  <c r="N191" i="139" s="1"/>
  <c r="AS143" i="129"/>
  <c r="N143" i="129" s="1"/>
  <c r="AU165" i="139"/>
  <c r="AS137" i="129"/>
  <c r="N137" i="129" s="1"/>
  <c r="P137" i="129" s="1"/>
  <c r="T137" i="129" s="1"/>
  <c r="U138" i="129" s="1"/>
  <c r="AS41" i="129"/>
  <c r="N41" i="129" s="1"/>
  <c r="P41" i="129" s="1"/>
  <c r="T41" i="129" s="1"/>
  <c r="U41" i="129" s="1"/>
  <c r="AU42" i="129" s="1"/>
  <c r="N42" i="129" s="1"/>
  <c r="P42" i="129" s="1"/>
  <c r="T42" i="129" s="1"/>
  <c r="R42" i="129" s="1"/>
  <c r="AS83" i="140"/>
  <c r="AS116" i="139"/>
  <c r="N116" i="139" s="1"/>
  <c r="P116" i="139" s="1"/>
  <c r="T116" i="139" s="1"/>
  <c r="AS176" i="139"/>
  <c r="N176" i="139" s="1"/>
  <c r="P176" i="139" s="1"/>
  <c r="T176" i="139" s="1"/>
  <c r="AS131" i="140"/>
  <c r="N131" i="140" s="1"/>
  <c r="AU36" i="140"/>
  <c r="N36" i="140" s="1"/>
  <c r="P36" i="140" s="1"/>
  <c r="T36" i="140" s="1"/>
  <c r="R36" i="140" s="1"/>
  <c r="AU90" i="129"/>
  <c r="N90" i="129" s="1"/>
  <c r="P90" i="129" s="1"/>
  <c r="T90" i="129" s="1"/>
  <c r="R90" i="129" s="1"/>
  <c r="AS164" i="140"/>
  <c r="N164" i="140" s="1"/>
  <c r="P164" i="140" s="1"/>
  <c r="T164" i="140" s="1"/>
  <c r="AS212" i="139"/>
  <c r="N212" i="139" s="1"/>
  <c r="P212" i="139" s="1"/>
  <c r="T212" i="139" s="1"/>
  <c r="AS218" i="140"/>
  <c r="N218" i="140" s="1"/>
  <c r="P218" i="140" s="1"/>
  <c r="T218" i="140" s="1"/>
  <c r="AS197" i="140"/>
  <c r="N197" i="140" s="1"/>
  <c r="AU27" i="129"/>
  <c r="N27" i="129" s="1"/>
  <c r="P27" i="129" s="1"/>
  <c r="T27" i="129" s="1"/>
  <c r="R27" i="129" s="1"/>
  <c r="AS49" i="129"/>
  <c r="N49" i="129" s="1"/>
  <c r="P49" i="129" s="1"/>
  <c r="T49" i="129" s="1"/>
  <c r="R49" i="129" s="1"/>
  <c r="AU397" i="139"/>
  <c r="AS397" i="139"/>
  <c r="N397" i="139"/>
  <c r="AS250" i="129"/>
  <c r="N250" i="129" s="1"/>
  <c r="P250" i="129" s="1"/>
  <c r="T250" i="129" s="1"/>
  <c r="R250" i="129" s="1"/>
  <c r="AU250" i="129"/>
  <c r="AU237" i="128"/>
  <c r="AS237" i="128"/>
  <c r="N237" i="128" s="1"/>
  <c r="P237" i="128" s="1"/>
  <c r="T237" i="128" s="1"/>
  <c r="R237" i="128" s="1"/>
  <c r="AU198" i="139"/>
  <c r="AS198" i="139"/>
  <c r="N198" i="139" s="1"/>
  <c r="P198" i="139" s="1"/>
  <c r="T198" i="139" s="1"/>
  <c r="R198" i="139" s="1"/>
  <c r="AU25" i="129"/>
  <c r="AS25" i="129"/>
  <c r="N25" i="129"/>
  <c r="P25" i="129" s="1"/>
  <c r="T25" i="129" s="1"/>
  <c r="R25" i="129" s="1"/>
  <c r="AU579" i="129"/>
  <c r="N579" i="129"/>
  <c r="AS579" i="129"/>
  <c r="AS240" i="129"/>
  <c r="N240" i="129" s="1"/>
  <c r="P240" i="129" s="1"/>
  <c r="T240" i="129" s="1"/>
  <c r="R240" i="129" s="1"/>
  <c r="AU240" i="129"/>
  <c r="AU535" i="129"/>
  <c r="N535" i="129"/>
  <c r="AS535" i="129"/>
  <c r="N439" i="140"/>
  <c r="AU439" i="140"/>
  <c r="AS439" i="140"/>
  <c r="AS483" i="140"/>
  <c r="N483" i="140"/>
  <c r="AU483" i="140"/>
  <c r="N265" i="128"/>
  <c r="AS265" i="128"/>
  <c r="AU265" i="128"/>
  <c r="AS250" i="128"/>
  <c r="N250" i="128" s="1"/>
  <c r="P250" i="128" s="1"/>
  <c r="T250" i="128" s="1"/>
  <c r="R250" i="128" s="1"/>
  <c r="AU250" i="128"/>
  <c r="AU598" i="128"/>
  <c r="N598" i="128"/>
  <c r="AS598" i="128"/>
  <c r="N453" i="128"/>
  <c r="AU453" i="128"/>
  <c r="AS453" i="128"/>
  <c r="AU562" i="129"/>
  <c r="N562" i="129"/>
  <c r="AS562" i="129"/>
  <c r="AU16" i="129"/>
  <c r="AS16" i="129"/>
  <c r="N16" i="129" s="1"/>
  <c r="AU431" i="129"/>
  <c r="N431" i="129"/>
  <c r="AS431" i="129"/>
  <c r="AU357" i="129"/>
  <c r="AS357" i="129"/>
  <c r="N357" i="129"/>
  <c r="AU607" i="129"/>
  <c r="AS607" i="129"/>
  <c r="N607" i="129"/>
  <c r="AU302" i="140"/>
  <c r="N302" i="140"/>
  <c r="AS302" i="140"/>
  <c r="AS529" i="140"/>
  <c r="N529" i="140"/>
  <c r="AU529" i="140"/>
  <c r="AU523" i="140"/>
  <c r="AS523" i="140"/>
  <c r="N523" i="140"/>
  <c r="AU118" i="128"/>
  <c r="AS118" i="128"/>
  <c r="N118" i="128"/>
  <c r="P118" i="128" s="1"/>
  <c r="AU332" i="128"/>
  <c r="AS332" i="128"/>
  <c r="N332" i="128"/>
  <c r="AU238" i="128"/>
  <c r="AS238" i="128"/>
  <c r="N238" i="128" s="1"/>
  <c r="P238" i="128" s="1"/>
  <c r="T238" i="128" s="1"/>
  <c r="R238" i="128" s="1"/>
  <c r="AU328" i="128"/>
  <c r="AS328" i="128"/>
  <c r="N328" i="128"/>
  <c r="AU114" i="128"/>
  <c r="N114" i="128"/>
  <c r="P114" i="128" s="1"/>
  <c r="AS114" i="128"/>
  <c r="AS217" i="128"/>
  <c r="N217" i="128" s="1"/>
  <c r="P217" i="128" s="1"/>
  <c r="T217" i="128" s="1"/>
  <c r="R217" i="128" s="1"/>
  <c r="AU217" i="128"/>
  <c r="AU679" i="128"/>
  <c r="AS679" i="128"/>
  <c r="N679" i="128"/>
  <c r="AU419" i="128"/>
  <c r="AS419" i="128"/>
  <c r="N419" i="128"/>
  <c r="N675" i="139"/>
  <c r="AU675" i="139"/>
  <c r="AS675" i="139"/>
  <c r="AU421" i="139"/>
  <c r="AS421" i="139"/>
  <c r="N421" i="139"/>
  <c r="AU463" i="139"/>
  <c r="AS463" i="139"/>
  <c r="N463" i="139"/>
  <c r="AU550" i="139"/>
  <c r="AS550" i="139"/>
  <c r="N550" i="139"/>
  <c r="N668" i="139"/>
  <c r="AS668" i="139"/>
  <c r="AU668" i="139"/>
  <c r="AU387" i="139"/>
  <c r="AS387" i="139"/>
  <c r="N387" i="139"/>
  <c r="AS672" i="139"/>
  <c r="AU672" i="139"/>
  <c r="N672" i="139"/>
  <c r="AU350" i="139"/>
  <c r="N350" i="139"/>
  <c r="AS350" i="139"/>
  <c r="AU404" i="129"/>
  <c r="N404" i="129"/>
  <c r="AS404" i="129"/>
  <c r="AU228" i="129"/>
  <c r="AS228" i="129"/>
  <c r="N228" i="129" s="1"/>
  <c r="P228" i="129" s="1"/>
  <c r="T228" i="129" s="1"/>
  <c r="R228" i="129" s="1"/>
  <c r="AU375" i="129"/>
  <c r="AS375" i="129"/>
  <c r="N375" i="129"/>
  <c r="AU667" i="129"/>
  <c r="AS667" i="129"/>
  <c r="N667" i="129"/>
  <c r="AU418" i="129"/>
  <c r="AS418" i="129"/>
  <c r="N418" i="129"/>
  <c r="AS546" i="140"/>
  <c r="AU546" i="140"/>
  <c r="N546" i="140"/>
  <c r="AU672" i="140"/>
  <c r="N672" i="140"/>
  <c r="AS672" i="140"/>
  <c r="N465" i="128"/>
  <c r="AU465" i="128"/>
  <c r="AS465" i="128"/>
  <c r="AU688" i="128"/>
  <c r="N688" i="128"/>
  <c r="AS688" i="128"/>
  <c r="AS559" i="128"/>
  <c r="AU559" i="128"/>
  <c r="N559" i="128"/>
  <c r="AU676" i="128"/>
  <c r="N676" i="128"/>
  <c r="AS676" i="128"/>
  <c r="N673" i="128"/>
  <c r="AU673" i="128"/>
  <c r="AS673" i="128"/>
  <c r="AS458" i="128"/>
  <c r="AU458" i="128"/>
  <c r="N458" i="128"/>
  <c r="N331" i="139"/>
  <c r="AS331" i="139"/>
  <c r="AU331" i="139"/>
  <c r="AU698" i="140"/>
  <c r="AS698" i="140"/>
  <c r="N698" i="140"/>
  <c r="AU271" i="139"/>
  <c r="AS271" i="139"/>
  <c r="N271" i="139"/>
  <c r="N354" i="139"/>
  <c r="AU354" i="139"/>
  <c r="AS354" i="139"/>
  <c r="N637" i="139"/>
  <c r="AS637" i="139"/>
  <c r="AU637" i="139"/>
  <c r="AU397" i="129"/>
  <c r="N397" i="129"/>
  <c r="AS397" i="129"/>
  <c r="AU413" i="129"/>
  <c r="N413" i="129"/>
  <c r="AS413" i="129"/>
  <c r="N700" i="140"/>
  <c r="AU700" i="140"/>
  <c r="AS700" i="140"/>
  <c r="AS403" i="140"/>
  <c r="AU403" i="140"/>
  <c r="N403" i="140"/>
  <c r="AU488" i="140"/>
  <c r="AS488" i="140"/>
  <c r="N488" i="140"/>
  <c r="AS39" i="140"/>
  <c r="N39" i="140" s="1"/>
  <c r="P39" i="140" s="1"/>
  <c r="T39" i="140" s="1"/>
  <c r="AU39" i="140"/>
  <c r="AS223" i="140"/>
  <c r="N223" i="140" s="1"/>
  <c r="P223" i="140" s="1"/>
  <c r="T223" i="140" s="1"/>
  <c r="R223" i="140" s="1"/>
  <c r="AU223" i="140"/>
  <c r="AU656" i="128"/>
  <c r="N656" i="128"/>
  <c r="AS656" i="128"/>
  <c r="AU642" i="139"/>
  <c r="AS642" i="139"/>
  <c r="N642" i="139"/>
  <c r="AU670" i="139"/>
  <c r="N670" i="139"/>
  <c r="AS670" i="139"/>
  <c r="AU443" i="139"/>
  <c r="AS443" i="139"/>
  <c r="N443" i="139"/>
  <c r="AU313" i="139"/>
  <c r="N313" i="139"/>
  <c r="AS313" i="139"/>
  <c r="AU686" i="139"/>
  <c r="AS686" i="139"/>
  <c r="N686" i="139"/>
  <c r="AU479" i="129"/>
  <c r="N479" i="129"/>
  <c r="AS479" i="129"/>
  <c r="AU330" i="129"/>
  <c r="AS330" i="129"/>
  <c r="N330" i="129"/>
  <c r="AS184" i="129"/>
  <c r="N184" i="129" s="1"/>
  <c r="P184" i="129" s="1"/>
  <c r="T184" i="129" s="1"/>
  <c r="R184" i="129" s="1"/>
  <c r="AU184" i="129"/>
  <c r="AU190" i="129"/>
  <c r="AS190" i="129"/>
  <c r="N190" i="129" s="1"/>
  <c r="P190" i="129" s="1"/>
  <c r="T190" i="129" s="1"/>
  <c r="R190" i="129" s="1"/>
  <c r="AU674" i="129"/>
  <c r="AS674" i="129"/>
  <c r="N674" i="129"/>
  <c r="AS62" i="140"/>
  <c r="AU62" i="140"/>
  <c r="N62" i="140"/>
  <c r="P62" i="140" s="1"/>
  <c r="T62" i="140" s="1"/>
  <c r="N356" i="140"/>
  <c r="AS356" i="140"/>
  <c r="AU356" i="140"/>
  <c r="AS482" i="140"/>
  <c r="AU482" i="140"/>
  <c r="N482" i="140"/>
  <c r="AU633" i="128"/>
  <c r="AS633" i="128"/>
  <c r="N633" i="128"/>
  <c r="N312" i="128"/>
  <c r="AU312" i="128"/>
  <c r="AS312" i="128"/>
  <c r="AU695" i="139"/>
  <c r="N695" i="139"/>
  <c r="AS695" i="139"/>
  <c r="AU380" i="139"/>
  <c r="AS380" i="139"/>
  <c r="N380" i="139"/>
  <c r="AU9" i="129"/>
  <c r="N9" i="129" s="1"/>
  <c r="P9" i="129" s="1"/>
  <c r="T9" i="129" s="1"/>
  <c r="R9" i="129" s="1"/>
  <c r="AS9" i="129"/>
  <c r="AU356" i="129"/>
  <c r="N356" i="129"/>
  <c r="AS356" i="129"/>
  <c r="AU617" i="129"/>
  <c r="N617" i="129"/>
  <c r="AS617" i="129"/>
  <c r="AU403" i="129"/>
  <c r="N403" i="129"/>
  <c r="AS403" i="129"/>
  <c r="AU475" i="129"/>
  <c r="N475" i="129"/>
  <c r="AS475" i="129"/>
  <c r="AS85" i="129"/>
  <c r="N85" i="129" s="1"/>
  <c r="P85" i="129" s="1"/>
  <c r="AU85" i="129"/>
  <c r="AU649" i="129"/>
  <c r="N649" i="129"/>
  <c r="AS649" i="129"/>
  <c r="N583" i="140"/>
  <c r="AU583" i="140"/>
  <c r="AS583" i="140"/>
  <c r="AU178" i="140"/>
  <c r="AS178" i="140"/>
  <c r="N178" i="140" s="1"/>
  <c r="P178" i="140" s="1"/>
  <c r="T178" i="140" s="1"/>
  <c r="R178" i="140" s="1"/>
  <c r="AU615" i="140"/>
  <c r="AS615" i="140"/>
  <c r="N615" i="140"/>
  <c r="N310" i="140"/>
  <c r="AU310" i="140"/>
  <c r="AS310" i="140"/>
  <c r="AU533" i="140"/>
  <c r="N533" i="140"/>
  <c r="AS533" i="140"/>
  <c r="AU261" i="140"/>
  <c r="AS261" i="140"/>
  <c r="N261" i="140"/>
  <c r="N462" i="140"/>
  <c r="AU462" i="140"/>
  <c r="AS462" i="140"/>
  <c r="AU390" i="128"/>
  <c r="AS390" i="128"/>
  <c r="N390" i="128"/>
  <c r="N518" i="128"/>
  <c r="AU518" i="128"/>
  <c r="AS518" i="128"/>
  <c r="AU412" i="128"/>
  <c r="N412" i="128"/>
  <c r="AS412" i="128"/>
  <c r="N609" i="128"/>
  <c r="AS609" i="128"/>
  <c r="AU609" i="128"/>
  <c r="N507" i="139"/>
  <c r="AS507" i="139"/>
  <c r="AU507" i="139"/>
  <c r="N488" i="139"/>
  <c r="AU488" i="139"/>
  <c r="AS488" i="139"/>
  <c r="AS184" i="139"/>
  <c r="N184" i="139" s="1"/>
  <c r="P184" i="139" s="1"/>
  <c r="T184" i="139" s="1"/>
  <c r="R184" i="139" s="1"/>
  <c r="AU184" i="139"/>
  <c r="AS439" i="139"/>
  <c r="AU439" i="139"/>
  <c r="N439" i="139"/>
  <c r="AU400" i="139"/>
  <c r="AS400" i="139"/>
  <c r="N400" i="139"/>
  <c r="N424" i="139"/>
  <c r="AU424" i="139"/>
  <c r="AS424" i="139"/>
  <c r="AU660" i="129"/>
  <c r="N660" i="129"/>
  <c r="AS660" i="129"/>
  <c r="AS22" i="140"/>
  <c r="AU22" i="140"/>
  <c r="N22" i="140"/>
  <c r="P22" i="140" s="1"/>
  <c r="N247" i="140"/>
  <c r="P247" i="140" s="1"/>
  <c r="T247" i="140" s="1"/>
  <c r="R247" i="140" s="1"/>
  <c r="AS247" i="140"/>
  <c r="AU247" i="140"/>
  <c r="AS88" i="140"/>
  <c r="AU88" i="140"/>
  <c r="N88" i="140"/>
  <c r="P88" i="140" s="1"/>
  <c r="AU175" i="140"/>
  <c r="AS175" i="140"/>
  <c r="N175" i="140" s="1"/>
  <c r="P175" i="140" s="1"/>
  <c r="T175" i="140" s="1"/>
  <c r="R175" i="140" s="1"/>
  <c r="N455" i="128"/>
  <c r="AU455" i="128"/>
  <c r="AS455" i="128"/>
  <c r="AU154" i="128"/>
  <c r="AS154" i="128"/>
  <c r="N154" i="128" s="1"/>
  <c r="P154" i="128" s="1"/>
  <c r="T154" i="128" s="1"/>
  <c r="R154" i="128" s="1"/>
  <c r="AS482" i="128"/>
  <c r="AU482" i="128"/>
  <c r="N482" i="128"/>
  <c r="N275" i="128"/>
  <c r="AS275" i="128"/>
  <c r="AU275" i="128"/>
  <c r="AU416" i="139"/>
  <c r="N416" i="139"/>
  <c r="AS416" i="139"/>
  <c r="AS114" i="139"/>
  <c r="N114" i="139" s="1"/>
  <c r="P114" i="139" s="1"/>
  <c r="AU114" i="139"/>
  <c r="AU316" i="139"/>
  <c r="AS316" i="139"/>
  <c r="N316" i="139"/>
  <c r="N585" i="139"/>
  <c r="AU585" i="139"/>
  <c r="AS585" i="139"/>
  <c r="AU542" i="129"/>
  <c r="N542" i="129"/>
  <c r="AS542" i="129"/>
  <c r="AU378" i="129"/>
  <c r="N378" i="129"/>
  <c r="AS378" i="129"/>
  <c r="AU487" i="129"/>
  <c r="AS487" i="129"/>
  <c r="N487" i="129"/>
  <c r="AS254" i="129"/>
  <c r="N254" i="129" s="1"/>
  <c r="AS48" i="129"/>
  <c r="AU48" i="129"/>
  <c r="N48" i="129"/>
  <c r="P48" i="129" s="1"/>
  <c r="T48" i="129" s="1"/>
  <c r="AS167" i="140"/>
  <c r="N167" i="140" s="1"/>
  <c r="P167" i="140" s="1"/>
  <c r="T167" i="140" s="1"/>
  <c r="AU65" i="140"/>
  <c r="N65" i="140"/>
  <c r="P65" i="140" s="1"/>
  <c r="T65" i="140" s="1"/>
  <c r="AS109" i="140"/>
  <c r="AU109" i="140"/>
  <c r="N109" i="140"/>
  <c r="P109" i="140" s="1"/>
  <c r="AU288" i="140"/>
  <c r="N288" i="140"/>
  <c r="AS288" i="140"/>
  <c r="N555" i="140"/>
  <c r="AS555" i="140"/>
  <c r="AU555" i="140"/>
  <c r="AU428" i="128"/>
  <c r="AS428" i="128"/>
  <c r="N428" i="128"/>
  <c r="N487" i="128"/>
  <c r="AS487" i="128"/>
  <c r="AU487" i="128"/>
  <c r="N509" i="139"/>
  <c r="AS509" i="139"/>
  <c r="AU509" i="139"/>
  <c r="AU138" i="139"/>
  <c r="AS138" i="139"/>
  <c r="N138" i="139" s="1"/>
  <c r="P138" i="139" s="1"/>
  <c r="T138" i="139" s="1"/>
  <c r="R138" i="139" s="1"/>
  <c r="AU468" i="139"/>
  <c r="AS468" i="139"/>
  <c r="N468" i="139"/>
  <c r="N634" i="139"/>
  <c r="AU634" i="139"/>
  <c r="AS634" i="139"/>
  <c r="AS243" i="139"/>
  <c r="N243" i="139" s="1"/>
  <c r="P243" i="139" s="1"/>
  <c r="T243" i="139" s="1"/>
  <c r="R243" i="139" s="1"/>
  <c r="AU243" i="139"/>
  <c r="AS154" i="139"/>
  <c r="N154" i="139" s="1"/>
  <c r="P154" i="139" s="1"/>
  <c r="T154" i="139" s="1"/>
  <c r="R154" i="139" s="1"/>
  <c r="AU154" i="139"/>
  <c r="AS170" i="129"/>
  <c r="N170" i="129" s="1"/>
  <c r="P170" i="129" s="1"/>
  <c r="T170" i="129" s="1"/>
  <c r="AU288" i="129"/>
  <c r="AS288" i="129"/>
  <c r="N288" i="129"/>
  <c r="AU473" i="129"/>
  <c r="N473" i="129"/>
  <c r="AS473" i="129"/>
  <c r="AU81" i="129"/>
  <c r="N81" i="129" s="1"/>
  <c r="P81" i="129" s="1"/>
  <c r="T81" i="129" s="1"/>
  <c r="U81" i="129" s="1"/>
  <c r="AU373" i="129"/>
  <c r="AS373" i="129"/>
  <c r="N373" i="129"/>
  <c r="AU83" i="129"/>
  <c r="AS83" i="129"/>
  <c r="N83" i="129"/>
  <c r="P83" i="129" s="1"/>
  <c r="T83" i="129" s="1"/>
  <c r="AU241" i="129"/>
  <c r="AS241" i="129"/>
  <c r="N241" i="129" s="1"/>
  <c r="AU150" i="140"/>
  <c r="AS150" i="140"/>
  <c r="N150" i="140" s="1"/>
  <c r="P150" i="140" s="1"/>
  <c r="T150" i="140" s="1"/>
  <c r="R150" i="140" s="1"/>
  <c r="AU405" i="140"/>
  <c r="AS405" i="140"/>
  <c r="N405" i="140"/>
  <c r="AS507" i="140"/>
  <c r="N507" i="140"/>
  <c r="AU507" i="140"/>
  <c r="AU345" i="140"/>
  <c r="N345" i="140"/>
  <c r="AS345" i="140"/>
  <c r="AU81" i="140"/>
  <c r="N81" i="140" s="1"/>
  <c r="P81" i="140" s="1"/>
  <c r="T81" i="140" s="1"/>
  <c r="R81" i="140" s="1"/>
  <c r="AU484" i="140"/>
  <c r="AS484" i="140"/>
  <c r="N484" i="140"/>
  <c r="AU574" i="128"/>
  <c r="N574" i="128"/>
  <c r="AS574" i="128"/>
  <c r="AS364" i="139"/>
  <c r="AU364" i="139"/>
  <c r="N364" i="139"/>
  <c r="AU310" i="139"/>
  <c r="AS310" i="139"/>
  <c r="N310" i="139"/>
  <c r="AS311" i="139"/>
  <c r="N311" i="139"/>
  <c r="AU311" i="139"/>
  <c r="AU582" i="139"/>
  <c r="N582" i="139"/>
  <c r="AS582" i="139"/>
  <c r="AU181" i="139"/>
  <c r="AS181" i="139"/>
  <c r="N181" i="139" s="1"/>
  <c r="P181" i="139" s="1"/>
  <c r="T181" i="139" s="1"/>
  <c r="R181" i="139" s="1"/>
  <c r="AS303" i="139"/>
  <c r="N303" i="139"/>
  <c r="AU303" i="139"/>
  <c r="AS451" i="139"/>
  <c r="N451" i="139"/>
  <c r="AU451" i="139"/>
  <c r="AU183" i="129"/>
  <c r="AS183" i="129"/>
  <c r="N183" i="129" s="1"/>
  <c r="P183" i="129" s="1"/>
  <c r="T183" i="129" s="1"/>
  <c r="R183" i="129" s="1"/>
  <c r="AU266" i="129"/>
  <c r="N266" i="129"/>
  <c r="AS266" i="129"/>
  <c r="AU68" i="140"/>
  <c r="N68" i="140"/>
  <c r="P68" i="140" s="1"/>
  <c r="T68" i="140" s="1"/>
  <c r="U68" i="140" s="1"/>
  <c r="AU69" i="140" s="1"/>
  <c r="N69" i="140" s="1"/>
  <c r="P69" i="140" s="1"/>
  <c r="T69" i="140" s="1"/>
  <c r="R69" i="140" s="1"/>
  <c r="AU241" i="140"/>
  <c r="AS241" i="140"/>
  <c r="N241" i="140" s="1"/>
  <c r="P241" i="140" s="1"/>
  <c r="T241" i="140" s="1"/>
  <c r="R241" i="140" s="1"/>
  <c r="AS281" i="140"/>
  <c r="N281" i="140"/>
  <c r="AU281" i="140"/>
  <c r="AU512" i="140"/>
  <c r="AS512" i="140"/>
  <c r="N512" i="140"/>
  <c r="AS544" i="140"/>
  <c r="N544" i="140"/>
  <c r="AU544" i="140"/>
  <c r="N620" i="139"/>
  <c r="AU620" i="139"/>
  <c r="AS620" i="139"/>
  <c r="N592" i="139"/>
  <c r="AU592" i="139"/>
  <c r="AS592" i="139"/>
  <c r="AS125" i="139"/>
  <c r="N125" i="139" s="1"/>
  <c r="AS128" i="139"/>
  <c r="N128" i="139" s="1"/>
  <c r="AS146" i="139"/>
  <c r="N146" i="139" s="1"/>
  <c r="P146" i="139" s="1"/>
  <c r="T146" i="139" s="1"/>
  <c r="N353" i="139"/>
  <c r="AS353" i="139"/>
  <c r="AU353" i="139"/>
  <c r="AS687" i="139"/>
  <c r="AU687" i="139"/>
  <c r="N687" i="139"/>
  <c r="AU482" i="139"/>
  <c r="AS482" i="139"/>
  <c r="N482" i="139"/>
  <c r="AU395" i="129"/>
  <c r="AS395" i="129"/>
  <c r="N395" i="129"/>
  <c r="AU638" i="129"/>
  <c r="N638" i="129"/>
  <c r="AS638" i="129"/>
  <c r="AU15" i="129"/>
  <c r="N15" i="129" s="1"/>
  <c r="P15" i="129" s="1"/>
  <c r="T15" i="129" s="1"/>
  <c r="R15" i="129" s="1"/>
  <c r="AU20" i="129"/>
  <c r="N20" i="129" s="1"/>
  <c r="P20" i="129" s="1"/>
  <c r="T20" i="129" s="1"/>
  <c r="R20" i="129" s="1"/>
  <c r="AS20" i="129"/>
  <c r="AU545" i="129"/>
  <c r="AS545" i="129"/>
  <c r="N545" i="129"/>
  <c r="AU296" i="129"/>
  <c r="AS296" i="129"/>
  <c r="N296" i="129"/>
  <c r="AS509" i="140"/>
  <c r="N509" i="140"/>
  <c r="AU509" i="140"/>
  <c r="AS94" i="140"/>
  <c r="N94" i="140" s="1"/>
  <c r="P94" i="140" s="1"/>
  <c r="AU94" i="140"/>
  <c r="AS467" i="140"/>
  <c r="N467" i="140"/>
  <c r="AU467" i="140"/>
  <c r="AU493" i="128"/>
  <c r="N493" i="128"/>
  <c r="AS493" i="128"/>
  <c r="AU413" i="128"/>
  <c r="N413" i="128"/>
  <c r="AS413" i="128"/>
  <c r="AS184" i="128"/>
  <c r="N184" i="128" s="1"/>
  <c r="P184" i="128" s="1"/>
  <c r="T184" i="128" s="1"/>
  <c r="R184" i="128" s="1"/>
  <c r="AU184" i="128"/>
  <c r="AS148" i="139"/>
  <c r="N148" i="139" s="1"/>
  <c r="P148" i="139" s="1"/>
  <c r="T148" i="139" s="1"/>
  <c r="R148" i="139" s="1"/>
  <c r="AU148" i="139"/>
  <c r="AS480" i="139"/>
  <c r="N480" i="139"/>
  <c r="AU480" i="139"/>
  <c r="AU202" i="139"/>
  <c r="AS202" i="139"/>
  <c r="N202" i="139" s="1"/>
  <c r="P202" i="139" s="1"/>
  <c r="T202" i="139" s="1"/>
  <c r="R202" i="139" s="1"/>
  <c r="AU28" i="129"/>
  <c r="AS28" i="129"/>
  <c r="N28" i="129"/>
  <c r="P28" i="129" s="1"/>
  <c r="AU410" i="129"/>
  <c r="AS410" i="129"/>
  <c r="N410" i="129"/>
  <c r="N432" i="140"/>
  <c r="AU432" i="140"/>
  <c r="AS432" i="140"/>
  <c r="N497" i="140"/>
  <c r="AS497" i="140"/>
  <c r="AU497" i="140"/>
  <c r="AS322" i="140"/>
  <c r="AU322" i="140"/>
  <c r="N322" i="140"/>
  <c r="AS390" i="140"/>
  <c r="N390" i="140"/>
  <c r="AU390" i="140"/>
  <c r="AU218" i="128"/>
  <c r="AS218" i="128"/>
  <c r="N218" i="128" s="1"/>
  <c r="P218" i="128" s="1"/>
  <c r="T218" i="128" s="1"/>
  <c r="AS140" i="128"/>
  <c r="N140" i="128" s="1"/>
  <c r="AU140" i="128"/>
  <c r="AU444" i="128"/>
  <c r="N444" i="128"/>
  <c r="AS444" i="128"/>
  <c r="AU558" i="128"/>
  <c r="AS558" i="128"/>
  <c r="N558" i="128"/>
  <c r="N304" i="139"/>
  <c r="AU304" i="139"/>
  <c r="AS304" i="139"/>
  <c r="AS589" i="139"/>
  <c r="N589" i="139"/>
  <c r="AU589" i="139"/>
  <c r="AS112" i="139"/>
  <c r="N112" i="139" s="1"/>
  <c r="P112" i="139" s="1"/>
  <c r="AU112" i="139"/>
  <c r="AU300" i="139"/>
  <c r="AS300" i="139"/>
  <c r="N300" i="139"/>
  <c r="AS285" i="139"/>
  <c r="N285" i="139"/>
  <c r="AU285" i="139"/>
  <c r="AS602" i="139"/>
  <c r="N602" i="139"/>
  <c r="AU602" i="139"/>
  <c r="AU366" i="139"/>
  <c r="AS366" i="139"/>
  <c r="N366" i="139"/>
  <c r="AU261" i="129"/>
  <c r="AS261" i="129"/>
  <c r="N261" i="129"/>
  <c r="AU292" i="129"/>
  <c r="AS292" i="129"/>
  <c r="N292" i="129"/>
  <c r="AU643" i="129"/>
  <c r="N643" i="129"/>
  <c r="AS643" i="129"/>
  <c r="AU369" i="140"/>
  <c r="AS369" i="140"/>
  <c r="N369" i="140"/>
  <c r="AU271" i="140"/>
  <c r="N271" i="140"/>
  <c r="AS271" i="140"/>
  <c r="AU153" i="140"/>
  <c r="AS153" i="140"/>
  <c r="N153" i="140" s="1"/>
  <c r="P153" i="140" s="1"/>
  <c r="T153" i="140" s="1"/>
  <c r="R153" i="140" s="1"/>
  <c r="N474" i="140"/>
  <c r="AS474" i="140"/>
  <c r="AU474" i="140"/>
  <c r="AU437" i="128"/>
  <c r="AS437" i="128"/>
  <c r="N437" i="128"/>
  <c r="AU674" i="128"/>
  <c r="AS674" i="128"/>
  <c r="N674" i="128"/>
  <c r="AU295" i="128"/>
  <c r="N295" i="128"/>
  <c r="AS295" i="128"/>
  <c r="AU653" i="128"/>
  <c r="N653" i="128"/>
  <c r="AS653" i="128"/>
  <c r="AU620" i="129"/>
  <c r="AS620" i="129"/>
  <c r="N620" i="129"/>
  <c r="AU604" i="129"/>
  <c r="AS604" i="129"/>
  <c r="N604" i="129"/>
  <c r="AU148" i="140"/>
  <c r="AS148" i="140"/>
  <c r="N148" i="140" s="1"/>
  <c r="P148" i="140" s="1"/>
  <c r="T148" i="140" s="1"/>
  <c r="R148" i="140" s="1"/>
  <c r="AU547" i="139"/>
  <c r="AS547" i="139"/>
  <c r="N547" i="139"/>
  <c r="AU210" i="139"/>
  <c r="AS210" i="139"/>
  <c r="N210" i="139" s="1"/>
  <c r="P210" i="139" s="1"/>
  <c r="T210" i="139" s="1"/>
  <c r="R210" i="139" s="1"/>
  <c r="AS91" i="129"/>
  <c r="N91" i="129" s="1"/>
  <c r="P91" i="129" s="1"/>
  <c r="AU91" i="129"/>
  <c r="AU659" i="129"/>
  <c r="AS659" i="129"/>
  <c r="N659" i="129"/>
  <c r="AU407" i="129"/>
  <c r="AS407" i="129"/>
  <c r="N407" i="129"/>
  <c r="AU16" i="140"/>
  <c r="AS16" i="140"/>
  <c r="N16" i="140"/>
  <c r="P16" i="140" s="1"/>
  <c r="AS262" i="140"/>
  <c r="N262" i="140"/>
  <c r="AU262" i="140"/>
  <c r="AU285" i="140"/>
  <c r="AS285" i="140"/>
  <c r="N285" i="140"/>
  <c r="AS638" i="140"/>
  <c r="AU638" i="140"/>
  <c r="N638" i="140"/>
  <c r="AS300" i="128"/>
  <c r="AU300" i="128"/>
  <c r="N300" i="128"/>
  <c r="AU139" i="128"/>
  <c r="AS139" i="128"/>
  <c r="N139" i="128" s="1"/>
  <c r="P139" i="128" s="1"/>
  <c r="T139" i="128" s="1"/>
  <c r="AU254" i="128"/>
  <c r="AS254" i="128"/>
  <c r="N254" i="128" s="1"/>
  <c r="N448" i="139"/>
  <c r="AU448" i="139"/>
  <c r="AS448" i="139"/>
  <c r="AU615" i="129"/>
  <c r="AS615" i="129"/>
  <c r="N615" i="129"/>
  <c r="AU458" i="129"/>
  <c r="AS458" i="129"/>
  <c r="N458" i="129"/>
  <c r="N697" i="128"/>
  <c r="AU697" i="128"/>
  <c r="AS697" i="128"/>
  <c r="AU531" i="128"/>
  <c r="N531" i="128"/>
  <c r="AS531" i="128"/>
  <c r="N406" i="128"/>
  <c r="AU406" i="128"/>
  <c r="AS406" i="128"/>
  <c r="AS556" i="139"/>
  <c r="N556" i="139"/>
  <c r="AU556" i="139"/>
  <c r="N686" i="140"/>
  <c r="AU686" i="140"/>
  <c r="AS686" i="140"/>
  <c r="AS301" i="140"/>
  <c r="AU301" i="140"/>
  <c r="N301" i="140"/>
  <c r="N328" i="140"/>
  <c r="AU328" i="140"/>
  <c r="AS328" i="140"/>
  <c r="AS259" i="128"/>
  <c r="N259" i="128" s="1"/>
  <c r="P259" i="128" s="1"/>
  <c r="T259" i="128" s="1"/>
  <c r="R259" i="128" s="1"/>
  <c r="AU259" i="128"/>
  <c r="AU454" i="128"/>
  <c r="N454" i="128"/>
  <c r="AS454" i="128"/>
  <c r="AS235" i="128"/>
  <c r="N235" i="128" s="1"/>
  <c r="P235" i="128" s="1"/>
  <c r="T235" i="128" s="1"/>
  <c r="R235" i="128" s="1"/>
  <c r="AU235" i="128"/>
  <c r="AU411" i="139"/>
  <c r="AS411" i="139"/>
  <c r="N411" i="139"/>
  <c r="AS192" i="139"/>
  <c r="N192" i="139" s="1"/>
  <c r="P192" i="139" s="1"/>
  <c r="T192" i="139" s="1"/>
  <c r="R192" i="139" s="1"/>
  <c r="AU192" i="139"/>
  <c r="AU217" i="129"/>
  <c r="AS217" i="129"/>
  <c r="N217" i="129" s="1"/>
  <c r="P217" i="129" s="1"/>
  <c r="T217" i="129" s="1"/>
  <c r="R217" i="129" s="1"/>
  <c r="AU142" i="129"/>
  <c r="AU470" i="129"/>
  <c r="N470" i="129"/>
  <c r="AS470" i="129"/>
  <c r="AU198" i="129"/>
  <c r="AS198" i="129"/>
  <c r="N198" i="129" s="1"/>
  <c r="P198" i="129" s="1"/>
  <c r="T198" i="129" s="1"/>
  <c r="R198" i="129" s="1"/>
  <c r="AU8" i="129"/>
  <c r="AS8" i="129"/>
  <c r="N8" i="129" s="1"/>
  <c r="P8" i="129" s="1"/>
  <c r="N692" i="140"/>
  <c r="AU692" i="140"/>
  <c r="AS692" i="140"/>
  <c r="AU627" i="140"/>
  <c r="AS627" i="140"/>
  <c r="N627" i="140"/>
  <c r="AS579" i="140"/>
  <c r="N579" i="140"/>
  <c r="AU579" i="140"/>
  <c r="AS186" i="140"/>
  <c r="N186" i="140"/>
  <c r="P186" i="140" s="1"/>
  <c r="T186" i="140" s="1"/>
  <c r="R186" i="140" s="1"/>
  <c r="AU186" i="140"/>
  <c r="AU426" i="140"/>
  <c r="AS426" i="140"/>
  <c r="N426" i="140"/>
  <c r="AS276" i="140"/>
  <c r="N276" i="140"/>
  <c r="AU276" i="140"/>
  <c r="N554" i="128"/>
  <c r="AU554" i="128"/>
  <c r="AS554" i="128"/>
  <c r="AS132" i="128"/>
  <c r="N132" i="128"/>
  <c r="P132" i="128" s="1"/>
  <c r="AU132" i="128"/>
  <c r="AU269" i="128"/>
  <c r="N269" i="128"/>
  <c r="AS269" i="128"/>
  <c r="AU524" i="128"/>
  <c r="AS524" i="128"/>
  <c r="N524" i="128"/>
  <c r="AU192" i="128"/>
  <c r="AS192" i="128"/>
  <c r="N192" i="128" s="1"/>
  <c r="P192" i="128" s="1"/>
  <c r="T192" i="128" s="1"/>
  <c r="R192" i="128" s="1"/>
  <c r="AU342" i="128"/>
  <c r="AS342" i="128"/>
  <c r="N342" i="128"/>
  <c r="AU205" i="128"/>
  <c r="AS205" i="128"/>
  <c r="N205" i="128" s="1"/>
  <c r="P205" i="128" s="1"/>
  <c r="T205" i="128" s="1"/>
  <c r="R205" i="128" s="1"/>
  <c r="N319" i="128"/>
  <c r="AS319" i="128"/>
  <c r="AU319" i="128"/>
  <c r="AS245" i="139"/>
  <c r="N245" i="139" s="1"/>
  <c r="P245" i="139" s="1"/>
  <c r="T245" i="139" s="1"/>
  <c r="AU294" i="139"/>
  <c r="AS294" i="139"/>
  <c r="N294" i="139"/>
  <c r="N684" i="139"/>
  <c r="AU684" i="139"/>
  <c r="AS684" i="139"/>
  <c r="AS120" i="129"/>
  <c r="AU120" i="129"/>
  <c r="N120" i="129"/>
  <c r="P120" i="129" s="1"/>
  <c r="AU540" i="129"/>
  <c r="N540" i="129"/>
  <c r="AS540" i="129"/>
  <c r="AU189" i="129"/>
  <c r="AS189" i="129"/>
  <c r="N189" i="129" s="1"/>
  <c r="P189" i="129" s="1"/>
  <c r="T189" i="129" s="1"/>
  <c r="R189" i="129" s="1"/>
  <c r="AU452" i="129"/>
  <c r="AS452" i="129"/>
  <c r="N452" i="129"/>
  <c r="AU207" i="129"/>
  <c r="AS207" i="129"/>
  <c r="N207" i="129" s="1"/>
  <c r="P207" i="129" s="1"/>
  <c r="T207" i="129" s="1"/>
  <c r="R207" i="129" s="1"/>
  <c r="AU17" i="140"/>
  <c r="AS17" i="140"/>
  <c r="N17" i="140" s="1"/>
  <c r="P17" i="140" s="1"/>
  <c r="N376" i="128"/>
  <c r="AS376" i="128"/>
  <c r="AU376" i="128"/>
  <c r="AU478" i="128"/>
  <c r="AS478" i="128"/>
  <c r="N478" i="128"/>
  <c r="AU463" i="128"/>
  <c r="N463" i="128"/>
  <c r="AS463" i="128"/>
  <c r="AU533" i="139"/>
  <c r="AS533" i="139"/>
  <c r="N533" i="139"/>
  <c r="AS425" i="139"/>
  <c r="N425" i="139"/>
  <c r="AU425" i="139"/>
  <c r="AU528" i="139"/>
  <c r="AS528" i="139"/>
  <c r="N528" i="139"/>
  <c r="AS333" i="139"/>
  <c r="AU333" i="139"/>
  <c r="N333" i="139"/>
  <c r="AS196" i="139"/>
  <c r="N196" i="139" s="1"/>
  <c r="P196" i="139" s="1"/>
  <c r="T196" i="139" s="1"/>
  <c r="R196" i="139" s="1"/>
  <c r="AU196" i="139"/>
  <c r="AU386" i="139"/>
  <c r="AS386" i="139"/>
  <c r="N386" i="139"/>
  <c r="AS130" i="129"/>
  <c r="N130" i="129" s="1"/>
  <c r="P130" i="129" s="1"/>
  <c r="AU130" i="129"/>
  <c r="AU394" i="129"/>
  <c r="N394" i="129"/>
  <c r="AS394" i="129"/>
  <c r="AU93" i="140"/>
  <c r="AS93" i="140"/>
  <c r="N93" i="140"/>
  <c r="P93" i="140" s="1"/>
  <c r="T93" i="140" s="1"/>
  <c r="R93" i="140" s="1"/>
  <c r="AS604" i="140"/>
  <c r="AU604" i="140"/>
  <c r="N604" i="140"/>
  <c r="AS331" i="140"/>
  <c r="AU331" i="140"/>
  <c r="N331" i="140"/>
  <c r="N645" i="140"/>
  <c r="AU645" i="140"/>
  <c r="AS645" i="140"/>
  <c r="AS245" i="140"/>
  <c r="N245" i="140" s="1"/>
  <c r="P245" i="140" s="1"/>
  <c r="T245" i="140" s="1"/>
  <c r="AU267" i="128"/>
  <c r="AS267" i="128"/>
  <c r="N267" i="128"/>
  <c r="AU309" i="128"/>
  <c r="N309" i="128"/>
  <c r="AS309" i="128"/>
  <c r="AU593" i="128"/>
  <c r="N593" i="128"/>
  <c r="AS593" i="128"/>
  <c r="AS201" i="128"/>
  <c r="N201" i="128" s="1"/>
  <c r="P201" i="128" s="1"/>
  <c r="T201" i="128" s="1"/>
  <c r="R201" i="128" s="1"/>
  <c r="AU201" i="128"/>
  <c r="AS210" i="128"/>
  <c r="N210" i="128" s="1"/>
  <c r="P210" i="128" s="1"/>
  <c r="T210" i="128" s="1"/>
  <c r="R210" i="128" s="1"/>
  <c r="AU210" i="128"/>
  <c r="AS698" i="128"/>
  <c r="AU698" i="128"/>
  <c r="N698" i="128"/>
  <c r="AU507" i="128"/>
  <c r="N507" i="128"/>
  <c r="AS507" i="128"/>
  <c r="AS630" i="139"/>
  <c r="N630" i="139"/>
  <c r="AU630" i="139"/>
  <c r="N450" i="139"/>
  <c r="AU450" i="139"/>
  <c r="AS450" i="139"/>
  <c r="AS221" i="139"/>
  <c r="N221" i="139" s="1"/>
  <c r="P221" i="139" s="1"/>
  <c r="T221" i="139" s="1"/>
  <c r="AS656" i="139"/>
  <c r="AU656" i="139"/>
  <c r="N656" i="139"/>
  <c r="AU647" i="139"/>
  <c r="AS647" i="139"/>
  <c r="N647" i="139"/>
  <c r="AU534" i="139"/>
  <c r="AS534" i="139"/>
  <c r="N534" i="139"/>
  <c r="AU335" i="129"/>
  <c r="N335" i="129"/>
  <c r="AS335" i="129"/>
  <c r="AS253" i="129"/>
  <c r="N253" i="129" s="1"/>
  <c r="P253" i="129" s="1"/>
  <c r="T253" i="129" s="1"/>
  <c r="R253" i="129" s="1"/>
  <c r="AU253" i="129"/>
  <c r="AU549" i="129"/>
  <c r="AS549" i="129"/>
  <c r="N549" i="129"/>
  <c r="AS101" i="129"/>
  <c r="N101" i="129" s="1"/>
  <c r="P101" i="129" s="1"/>
  <c r="T101" i="129" s="1"/>
  <c r="R101" i="129" s="1"/>
  <c r="AU421" i="129"/>
  <c r="AS421" i="129"/>
  <c r="N421" i="129"/>
  <c r="AS166" i="140"/>
  <c r="N166" i="140" s="1"/>
  <c r="P166" i="140" s="1"/>
  <c r="T166" i="140" s="1"/>
  <c r="R166" i="140" s="1"/>
  <c r="AU166" i="140"/>
  <c r="AS107" i="140"/>
  <c r="N107" i="140" s="1"/>
  <c r="P107" i="140" s="1"/>
  <c r="T107" i="140" s="1"/>
  <c r="AS246" i="140"/>
  <c r="N246" i="140" s="1"/>
  <c r="P246" i="140" s="1"/>
  <c r="T246" i="140" s="1"/>
  <c r="R246" i="140" s="1"/>
  <c r="AU246" i="140"/>
  <c r="AU89" i="140"/>
  <c r="N89" i="140"/>
  <c r="P89" i="140" s="1"/>
  <c r="T89" i="140" s="1"/>
  <c r="N578" i="140"/>
  <c r="AU578" i="140"/>
  <c r="AS578" i="140"/>
  <c r="AS565" i="128"/>
  <c r="AU565" i="128"/>
  <c r="N565" i="128"/>
  <c r="AS165" i="128"/>
  <c r="N165" i="128" s="1"/>
  <c r="P165" i="128" s="1"/>
  <c r="T165" i="128" s="1"/>
  <c r="R165" i="128" s="1"/>
  <c r="AU165" i="128"/>
  <c r="AU398" i="128"/>
  <c r="N398" i="128"/>
  <c r="AS398" i="128"/>
  <c r="AU484" i="128"/>
  <c r="AS484" i="128"/>
  <c r="N484" i="128"/>
  <c r="AU135" i="128"/>
  <c r="AS135" i="128"/>
  <c r="N135" i="128"/>
  <c r="P135" i="128" s="1"/>
  <c r="T135" i="128" s="1"/>
  <c r="R135" i="128" s="1"/>
  <c r="N355" i="128"/>
  <c r="AU355" i="128"/>
  <c r="AS355" i="128"/>
  <c r="AS282" i="128"/>
  <c r="N282" i="128"/>
  <c r="AU282" i="128"/>
  <c r="AU423" i="128"/>
  <c r="N423" i="128"/>
  <c r="AS423" i="128"/>
  <c r="AU386" i="128"/>
  <c r="N386" i="128"/>
  <c r="AS386" i="128"/>
  <c r="AU548" i="139"/>
  <c r="N548" i="139"/>
  <c r="AS548" i="139"/>
  <c r="N581" i="139"/>
  <c r="AU581" i="139"/>
  <c r="AS581" i="139"/>
  <c r="AU370" i="139"/>
  <c r="AS370" i="139"/>
  <c r="N370" i="139"/>
  <c r="N464" i="139"/>
  <c r="AU464" i="139"/>
  <c r="AS464" i="139"/>
  <c r="AS175" i="139"/>
  <c r="N175" i="139" s="1"/>
  <c r="P175" i="139" s="1"/>
  <c r="T175" i="139" s="1"/>
  <c r="R175" i="139" s="1"/>
  <c r="AU175" i="139"/>
  <c r="AS179" i="139"/>
  <c r="N179" i="139" s="1"/>
  <c r="P179" i="139" s="1"/>
  <c r="T179" i="139" s="1"/>
  <c r="AU383" i="129"/>
  <c r="N383" i="129"/>
  <c r="AS383" i="129"/>
  <c r="AS169" i="129"/>
  <c r="N169" i="129" s="1"/>
  <c r="P169" i="129" s="1"/>
  <c r="T169" i="129" s="1"/>
  <c r="R169" i="129" s="1"/>
  <c r="AU169" i="129"/>
  <c r="AU472" i="129"/>
  <c r="AS472" i="129"/>
  <c r="N472" i="129"/>
  <c r="AU368" i="129"/>
  <c r="AS368" i="129"/>
  <c r="N368" i="129"/>
  <c r="AU267" i="129"/>
  <c r="AS267" i="129"/>
  <c r="N267" i="129"/>
  <c r="AU556" i="129"/>
  <c r="AS556" i="129"/>
  <c r="N556" i="129"/>
  <c r="AU490" i="129"/>
  <c r="AS490" i="129"/>
  <c r="N490" i="129"/>
  <c r="AU326" i="129"/>
  <c r="N326" i="129"/>
  <c r="AS326" i="129"/>
  <c r="N601" i="140"/>
  <c r="AU601" i="140"/>
  <c r="AS601" i="140"/>
  <c r="AS121" i="140"/>
  <c r="N121" i="140" s="1"/>
  <c r="P121" i="140" s="1"/>
  <c r="AU121" i="140"/>
  <c r="AU430" i="140"/>
  <c r="N430" i="140"/>
  <c r="AS430" i="140"/>
  <c r="N598" i="140"/>
  <c r="AU598" i="140"/>
  <c r="AS598" i="140"/>
  <c r="AU616" i="128"/>
  <c r="AS616" i="128"/>
  <c r="N616" i="128"/>
  <c r="AS115" i="128"/>
  <c r="AU115" i="128"/>
  <c r="N115" i="128"/>
  <c r="P115" i="128" s="1"/>
  <c r="AS464" i="128"/>
  <c r="AU464" i="128"/>
  <c r="N464" i="128"/>
  <c r="AU508" i="128"/>
  <c r="N508" i="128"/>
  <c r="AS508" i="128"/>
  <c r="AS425" i="140"/>
  <c r="AU425" i="140"/>
  <c r="N425" i="140"/>
  <c r="N348" i="140"/>
  <c r="AU348" i="140"/>
  <c r="AS348" i="140"/>
  <c r="AU672" i="128"/>
  <c r="N672" i="128"/>
  <c r="AS672" i="128"/>
  <c r="AU691" i="128"/>
  <c r="AS691" i="128"/>
  <c r="N691" i="128"/>
  <c r="N369" i="139"/>
  <c r="AU369" i="139"/>
  <c r="AS369" i="139"/>
  <c r="AS231" i="139"/>
  <c r="AU231" i="139"/>
  <c r="N231" i="139"/>
  <c r="P231" i="139" s="1"/>
  <c r="T231" i="139" s="1"/>
  <c r="R231" i="139" s="1"/>
  <c r="AU531" i="129"/>
  <c r="AS531" i="129"/>
  <c r="N531" i="129"/>
  <c r="AU663" i="129"/>
  <c r="AS663" i="129"/>
  <c r="N663" i="129"/>
  <c r="AU614" i="129"/>
  <c r="N614" i="129"/>
  <c r="AS614" i="129"/>
  <c r="N588" i="140"/>
  <c r="AS588" i="140"/>
  <c r="AU588" i="140"/>
  <c r="N450" i="140"/>
  <c r="AU450" i="140"/>
  <c r="AS450" i="140"/>
  <c r="AU355" i="140"/>
  <c r="AS355" i="140"/>
  <c r="N355" i="140"/>
  <c r="AS495" i="140"/>
  <c r="AU495" i="140"/>
  <c r="N495" i="140"/>
  <c r="AS20" i="140"/>
  <c r="N20" i="140" s="1"/>
  <c r="P20" i="140" s="1"/>
  <c r="AU682" i="140"/>
  <c r="N682" i="140"/>
  <c r="AS682" i="140"/>
  <c r="AU410" i="140"/>
  <c r="AS410" i="140"/>
  <c r="N410" i="140"/>
  <c r="N268" i="128"/>
  <c r="AU268" i="128"/>
  <c r="AS268" i="128"/>
  <c r="AS177" i="139"/>
  <c r="N177" i="139" s="1"/>
  <c r="P177" i="139" s="1"/>
  <c r="T177" i="139" s="1"/>
  <c r="R177" i="139" s="1"/>
  <c r="AU177" i="139"/>
  <c r="AU204" i="139"/>
  <c r="AS204" i="139"/>
  <c r="N204" i="139" s="1"/>
  <c r="P204" i="139" s="1"/>
  <c r="T204" i="139" s="1"/>
  <c r="R204" i="139" s="1"/>
  <c r="AS653" i="139"/>
  <c r="N653" i="139"/>
  <c r="AU653" i="139"/>
  <c r="AS484" i="139"/>
  <c r="N484" i="139"/>
  <c r="AU484" i="139"/>
  <c r="AU145" i="139"/>
  <c r="AS145" i="139"/>
  <c r="N145" i="139" s="1"/>
  <c r="P145" i="139" s="1"/>
  <c r="T145" i="139" s="1"/>
  <c r="R145" i="139" s="1"/>
  <c r="AU465" i="129"/>
  <c r="N465" i="129"/>
  <c r="AS465" i="129"/>
  <c r="AU696" i="129"/>
  <c r="AS696" i="129"/>
  <c r="N696" i="129"/>
  <c r="AS115" i="129"/>
  <c r="AU115" i="129"/>
  <c r="N115" i="129"/>
  <c r="P115" i="129" s="1"/>
  <c r="AU547" i="129"/>
  <c r="N547" i="129"/>
  <c r="AS547" i="129"/>
  <c r="AU285" i="129"/>
  <c r="N285" i="129"/>
  <c r="AS285" i="129"/>
  <c r="AS117" i="129"/>
  <c r="AU117" i="129"/>
  <c r="N117" i="129"/>
  <c r="P117" i="129" s="1"/>
  <c r="AS227" i="140"/>
  <c r="N227" i="140" s="1"/>
  <c r="P227" i="140" s="1"/>
  <c r="T227" i="140" s="1"/>
  <c r="AU256" i="140"/>
  <c r="N256" i="140"/>
  <c r="AS256" i="140"/>
  <c r="AU535" i="140"/>
  <c r="N535" i="140"/>
  <c r="AS535" i="140"/>
  <c r="AU383" i="140"/>
  <c r="AS383" i="140"/>
  <c r="N383" i="140"/>
  <c r="AS561" i="140"/>
  <c r="AU561" i="140"/>
  <c r="N561" i="140"/>
  <c r="AU568" i="140"/>
  <c r="AS568" i="140"/>
  <c r="N568" i="140"/>
  <c r="AU550" i="128"/>
  <c r="AS550" i="128"/>
  <c r="N550" i="128"/>
  <c r="N488" i="128"/>
  <c r="AU488" i="128"/>
  <c r="AS488" i="128"/>
  <c r="AU340" i="139"/>
  <c r="AS340" i="139"/>
  <c r="N340" i="139"/>
  <c r="AU118" i="129"/>
  <c r="AS118" i="129"/>
  <c r="N118" i="129" s="1"/>
  <c r="P118" i="129" s="1"/>
  <c r="N660" i="140"/>
  <c r="AU660" i="140"/>
  <c r="AS660" i="140"/>
  <c r="AU397" i="140"/>
  <c r="AS397" i="140"/>
  <c r="N397" i="140"/>
  <c r="AU643" i="139"/>
  <c r="N643" i="139"/>
  <c r="AS643" i="139"/>
  <c r="AS318" i="139"/>
  <c r="AU318" i="139"/>
  <c r="N318" i="139"/>
  <c r="AU640" i="139"/>
  <c r="AS640" i="139"/>
  <c r="N640" i="139"/>
  <c r="AU237" i="139"/>
  <c r="AS237" i="139"/>
  <c r="N237" i="139" s="1"/>
  <c r="P237" i="139" s="1"/>
  <c r="T237" i="139" s="1"/>
  <c r="R237" i="139" s="1"/>
  <c r="AU255" i="129"/>
  <c r="AS255" i="129"/>
  <c r="N255" i="129" s="1"/>
  <c r="P255" i="129" s="1"/>
  <c r="T255" i="129" s="1"/>
  <c r="R255" i="129" s="1"/>
  <c r="AU594" i="129"/>
  <c r="AS594" i="129"/>
  <c r="N594" i="129"/>
  <c r="AU147" i="129"/>
  <c r="AS147" i="129"/>
  <c r="N147" i="129" s="1"/>
  <c r="P147" i="129" s="1"/>
  <c r="T147" i="129" s="1"/>
  <c r="R147" i="129" s="1"/>
  <c r="AU646" i="140"/>
  <c r="AS646" i="140"/>
  <c r="N646" i="140"/>
  <c r="AS333" i="140"/>
  <c r="N333" i="140"/>
  <c r="AU333" i="140"/>
  <c r="AS327" i="140"/>
  <c r="AU327" i="140"/>
  <c r="N327" i="140"/>
  <c r="N275" i="140"/>
  <c r="AU275" i="140"/>
  <c r="AS275" i="140"/>
  <c r="AS375" i="140"/>
  <c r="AU375" i="140"/>
  <c r="N375" i="140"/>
  <c r="AU256" i="128"/>
  <c r="AS256" i="128"/>
  <c r="N256" i="128" s="1"/>
  <c r="P256" i="128" s="1"/>
  <c r="T256" i="128" s="1"/>
  <c r="R256" i="128" s="1"/>
  <c r="AU485" i="128"/>
  <c r="N485" i="128"/>
  <c r="AS485" i="128"/>
  <c r="AS348" i="128"/>
  <c r="AU348" i="128"/>
  <c r="N348" i="128"/>
  <c r="AU606" i="128"/>
  <c r="N606" i="128"/>
  <c r="AS606" i="128"/>
  <c r="AU207" i="128"/>
  <c r="AS207" i="128"/>
  <c r="N207" i="128" s="1"/>
  <c r="P207" i="128" s="1"/>
  <c r="T207" i="128" s="1"/>
  <c r="R207" i="128" s="1"/>
  <c r="AS521" i="139"/>
  <c r="N521" i="139"/>
  <c r="AU521" i="139"/>
  <c r="AS422" i="139"/>
  <c r="N422" i="139"/>
  <c r="AU422" i="139"/>
  <c r="AU607" i="139"/>
  <c r="N607" i="139"/>
  <c r="AS607" i="139"/>
  <c r="AU603" i="129"/>
  <c r="N603" i="129"/>
  <c r="AS603" i="129"/>
  <c r="AU616" i="129"/>
  <c r="N616" i="129"/>
  <c r="AS616" i="129"/>
  <c r="AU318" i="129"/>
  <c r="AS318" i="129"/>
  <c r="N318" i="129"/>
  <c r="AS63" i="129"/>
  <c r="N63" i="129" s="1"/>
  <c r="P63" i="129" s="1"/>
  <c r="T63" i="129" s="1"/>
  <c r="AU63" i="129"/>
  <c r="AU630" i="129"/>
  <c r="N630" i="129"/>
  <c r="AS630" i="129"/>
  <c r="N515" i="140"/>
  <c r="AS515" i="140"/>
  <c r="AU515" i="140"/>
  <c r="AU116" i="140"/>
  <c r="N116" i="140"/>
  <c r="P116" i="140" s="1"/>
  <c r="AS526" i="140"/>
  <c r="N526" i="140"/>
  <c r="AU526" i="140"/>
  <c r="AU236" i="128"/>
  <c r="AS236" i="128"/>
  <c r="N236" i="128" s="1"/>
  <c r="AS368" i="140"/>
  <c r="N368" i="140"/>
  <c r="AU368" i="140"/>
  <c r="AU658" i="128"/>
  <c r="AS658" i="128"/>
  <c r="N658" i="128"/>
  <c r="N641" i="139"/>
  <c r="AU641" i="139"/>
  <c r="AS641" i="139"/>
  <c r="AS112" i="129"/>
  <c r="AU112" i="129"/>
  <c r="N112" i="129"/>
  <c r="P112" i="129" s="1"/>
  <c r="AU587" i="129"/>
  <c r="N587" i="129"/>
  <c r="AS587" i="129"/>
  <c r="AS135" i="129"/>
  <c r="N135" i="129"/>
  <c r="P135" i="129" s="1"/>
  <c r="T135" i="129" s="1"/>
  <c r="R135" i="129" s="1"/>
  <c r="AU195" i="129"/>
  <c r="AS195" i="129"/>
  <c r="N195" i="129" s="1"/>
  <c r="P195" i="129" s="1"/>
  <c r="T195" i="129" s="1"/>
  <c r="R195" i="129" s="1"/>
  <c r="AU669" i="129"/>
  <c r="AS669" i="129"/>
  <c r="N669" i="129"/>
  <c r="AS303" i="140"/>
  <c r="N303" i="140"/>
  <c r="AU303" i="140"/>
  <c r="AU133" i="140"/>
  <c r="AS133" i="140"/>
  <c r="N133" i="140" s="1"/>
  <c r="P133" i="140" s="1"/>
  <c r="T133" i="140" s="1"/>
  <c r="R133" i="140" s="1"/>
  <c r="AS286" i="140"/>
  <c r="N286" i="140"/>
  <c r="AU286" i="140"/>
  <c r="AS305" i="140"/>
  <c r="N305" i="140"/>
  <c r="AU305" i="140"/>
  <c r="AS37" i="140"/>
  <c r="AU37" i="140"/>
  <c r="N37" i="140"/>
  <c r="P37" i="140" s="1"/>
  <c r="N562" i="140"/>
  <c r="AS562" i="140"/>
  <c r="AU562" i="140"/>
  <c r="AS163" i="128"/>
  <c r="N163" i="128" s="1"/>
  <c r="P163" i="128" s="1"/>
  <c r="T163" i="128" s="1"/>
  <c r="R163" i="128" s="1"/>
  <c r="AU163" i="128"/>
  <c r="AU215" i="128"/>
  <c r="AS215" i="128"/>
  <c r="N215" i="128" s="1"/>
  <c r="P215" i="128" s="1"/>
  <c r="T215" i="128" s="1"/>
  <c r="AU579" i="128"/>
  <c r="AS579" i="128"/>
  <c r="N579" i="128"/>
  <c r="N693" i="128"/>
  <c r="AU693" i="128"/>
  <c r="AS693" i="128"/>
  <c r="AU432" i="128"/>
  <c r="N432" i="128"/>
  <c r="AS432" i="128"/>
  <c r="AU608" i="129"/>
  <c r="AS608" i="129"/>
  <c r="N608" i="129"/>
  <c r="AS195" i="128"/>
  <c r="N195" i="128" s="1"/>
  <c r="P195" i="128" s="1"/>
  <c r="T195" i="128" s="1"/>
  <c r="R195" i="128" s="1"/>
  <c r="AU195" i="128"/>
  <c r="N351" i="139"/>
  <c r="AS351" i="139"/>
  <c r="AU351" i="139"/>
  <c r="AS358" i="139"/>
  <c r="N358" i="139"/>
  <c r="AU358" i="139"/>
  <c r="AS691" i="139"/>
  <c r="N691" i="139"/>
  <c r="AU691" i="139"/>
  <c r="AU497" i="139"/>
  <c r="N497" i="139"/>
  <c r="AS497" i="139"/>
  <c r="AU336" i="139"/>
  <c r="AS336" i="139"/>
  <c r="N336" i="139"/>
  <c r="N356" i="139"/>
  <c r="AU356" i="139"/>
  <c r="AS356" i="139"/>
  <c r="AS357" i="139"/>
  <c r="N357" i="139"/>
  <c r="AU357" i="139"/>
  <c r="AU588" i="129"/>
  <c r="N588" i="129"/>
  <c r="AS588" i="129"/>
  <c r="AS227" i="129"/>
  <c r="N227" i="129" s="1"/>
  <c r="AU474" i="129"/>
  <c r="N474" i="129"/>
  <c r="AS474" i="129"/>
  <c r="AS60" i="129"/>
  <c r="N60" i="129" s="1"/>
  <c r="P60" i="129" s="1"/>
  <c r="T60" i="129" s="1"/>
  <c r="AU60" i="129"/>
  <c r="AU634" i="129"/>
  <c r="AS634" i="129"/>
  <c r="N634" i="129"/>
  <c r="AU430" i="129"/>
  <c r="AS430" i="129"/>
  <c r="N430" i="129"/>
  <c r="AS370" i="140"/>
  <c r="AU370" i="140"/>
  <c r="N370" i="140"/>
  <c r="AS104" i="140"/>
  <c r="N104" i="140" s="1"/>
  <c r="P104" i="140" s="1"/>
  <c r="AU104" i="140"/>
  <c r="N595" i="140"/>
  <c r="AU595" i="140"/>
  <c r="AS595" i="140"/>
  <c r="N285" i="128"/>
  <c r="AU285" i="128"/>
  <c r="AS285" i="128"/>
  <c r="AS187" i="128"/>
  <c r="N187" i="128" s="1"/>
  <c r="P187" i="128" s="1"/>
  <c r="T187" i="128" s="1"/>
  <c r="R187" i="128" s="1"/>
  <c r="AU187" i="128"/>
  <c r="AU143" i="128"/>
  <c r="AS143" i="128"/>
  <c r="N143" i="128" s="1"/>
  <c r="AU577" i="128"/>
  <c r="AS577" i="128"/>
  <c r="N577" i="128"/>
  <c r="AU304" i="128"/>
  <c r="N304" i="128"/>
  <c r="AS304" i="128"/>
  <c r="AU491" i="128"/>
  <c r="N491" i="128"/>
  <c r="AS491" i="128"/>
  <c r="AS133" i="128"/>
  <c r="N133" i="128"/>
  <c r="P133" i="128" s="1"/>
  <c r="T133" i="128" s="1"/>
  <c r="AS449" i="128"/>
  <c r="AU449" i="128"/>
  <c r="N449" i="128"/>
  <c r="AU497" i="128"/>
  <c r="AS497" i="128"/>
  <c r="N497" i="128"/>
  <c r="AU687" i="128"/>
  <c r="N687" i="128"/>
  <c r="AS687" i="128"/>
  <c r="AS136" i="139"/>
  <c r="N136" i="139" s="1"/>
  <c r="P136" i="139" s="1"/>
  <c r="T136" i="139" s="1"/>
  <c r="R136" i="139" s="1"/>
  <c r="AU136" i="139"/>
  <c r="N444" i="139"/>
  <c r="AU444" i="139"/>
  <c r="AS444" i="139"/>
  <c r="AU580" i="139"/>
  <c r="AS580" i="139"/>
  <c r="N580" i="139"/>
  <c r="AU679" i="139"/>
  <c r="N679" i="139"/>
  <c r="AS679" i="139"/>
  <c r="AS335" i="139"/>
  <c r="N335" i="139"/>
  <c r="AU335" i="139"/>
  <c r="AU560" i="129"/>
  <c r="N560" i="129"/>
  <c r="AS560" i="129"/>
  <c r="AU602" i="129"/>
  <c r="AS602" i="129"/>
  <c r="N602" i="129"/>
  <c r="AS179" i="129"/>
  <c r="N179" i="129" s="1"/>
  <c r="AU286" i="129"/>
  <c r="N286" i="129"/>
  <c r="AS286" i="129"/>
  <c r="AS134" i="129"/>
  <c r="N134" i="129" s="1"/>
  <c r="P134" i="129" s="1"/>
  <c r="T134" i="129" s="1"/>
  <c r="R134" i="129" s="1"/>
  <c r="AS70" i="140"/>
  <c r="N70" i="140" s="1"/>
  <c r="P70" i="140" s="1"/>
  <c r="T70" i="140" s="1"/>
  <c r="AU70" i="140"/>
  <c r="AU617" i="140"/>
  <c r="AS617" i="140"/>
  <c r="N617" i="140"/>
  <c r="N371" i="140"/>
  <c r="AU371" i="140"/>
  <c r="AS371" i="140"/>
  <c r="AU97" i="140"/>
  <c r="AS97" i="140"/>
  <c r="N97" i="140"/>
  <c r="P97" i="140" s="1"/>
  <c r="AU159" i="140"/>
  <c r="AS159" i="140"/>
  <c r="N159" i="140" s="1"/>
  <c r="P159" i="140" s="1"/>
  <c r="T159" i="140" s="1"/>
  <c r="R159" i="140" s="1"/>
  <c r="N542" i="140"/>
  <c r="AS542" i="140"/>
  <c r="AU542" i="140"/>
  <c r="AU459" i="128"/>
  <c r="AS459" i="128"/>
  <c r="N459" i="128"/>
  <c r="AS358" i="128"/>
  <c r="AU358" i="128"/>
  <c r="N358" i="128"/>
  <c r="N669" i="128"/>
  <c r="AS669" i="128"/>
  <c r="AU669" i="128"/>
  <c r="AS614" i="128"/>
  <c r="AU614" i="128"/>
  <c r="N614" i="128"/>
  <c r="AU699" i="139"/>
  <c r="N699" i="139"/>
  <c r="AS699" i="139"/>
  <c r="AS244" i="139"/>
  <c r="N244" i="139" s="1"/>
  <c r="P244" i="139" s="1"/>
  <c r="T244" i="139" s="1"/>
  <c r="R244" i="139" s="1"/>
  <c r="AU244" i="139"/>
  <c r="AU625" i="139"/>
  <c r="AS625" i="139"/>
  <c r="N625" i="139"/>
  <c r="AU513" i="139"/>
  <c r="N513" i="139"/>
  <c r="AS513" i="139"/>
  <c r="AU104" i="129"/>
  <c r="N104" i="129"/>
  <c r="P104" i="129" s="1"/>
  <c r="AU685" i="129"/>
  <c r="AS685" i="129"/>
  <c r="N685" i="129"/>
  <c r="AS89" i="129"/>
  <c r="N89" i="129" s="1"/>
  <c r="P89" i="129" s="1"/>
  <c r="T89" i="129" s="1"/>
  <c r="AU571" i="129"/>
  <c r="N571" i="129"/>
  <c r="AS571" i="129"/>
  <c r="N628" i="140"/>
  <c r="AU628" i="140"/>
  <c r="AS628" i="140"/>
  <c r="AU174" i="140"/>
  <c r="AS174" i="140"/>
  <c r="N174" i="140" s="1"/>
  <c r="P174" i="140" s="1"/>
  <c r="T174" i="140" s="1"/>
  <c r="R174" i="140" s="1"/>
  <c r="AU439" i="128"/>
  <c r="AS439" i="128"/>
  <c r="N439" i="128"/>
  <c r="AU420" i="128"/>
  <c r="AS420" i="128"/>
  <c r="N420" i="128"/>
  <c r="AU234" i="128"/>
  <c r="AS234" i="128"/>
  <c r="N234" i="128" s="1"/>
  <c r="P234" i="128" s="1"/>
  <c r="T234" i="128" s="1"/>
  <c r="R234" i="128" s="1"/>
  <c r="AS291" i="128"/>
  <c r="AU291" i="128"/>
  <c r="N291" i="128"/>
  <c r="AU581" i="128"/>
  <c r="AS581" i="128"/>
  <c r="N581" i="128"/>
  <c r="N494" i="139"/>
  <c r="AU494" i="139"/>
  <c r="AS494" i="139"/>
  <c r="AU544" i="129"/>
  <c r="N544" i="129"/>
  <c r="AS544" i="129"/>
  <c r="AU445" i="129"/>
  <c r="N445" i="129"/>
  <c r="AS445" i="129"/>
  <c r="AU671" i="129"/>
  <c r="AS671" i="129"/>
  <c r="N671" i="129"/>
  <c r="AU347" i="129"/>
  <c r="N347" i="129"/>
  <c r="AS347" i="129"/>
  <c r="AU645" i="129"/>
  <c r="AS645" i="129"/>
  <c r="N645" i="129"/>
  <c r="AU668" i="129"/>
  <c r="AS668" i="129"/>
  <c r="N668" i="129"/>
  <c r="N282" i="140"/>
  <c r="AU282" i="140"/>
  <c r="AS282" i="140"/>
  <c r="AU57" i="140"/>
  <c r="N57" i="140" s="1"/>
  <c r="P57" i="140" s="1"/>
  <c r="T57" i="140" s="1"/>
  <c r="R57" i="140" s="1"/>
  <c r="AS640" i="140"/>
  <c r="AU640" i="140"/>
  <c r="N640" i="140"/>
  <c r="AS251" i="140"/>
  <c r="N251" i="140" s="1"/>
  <c r="P251" i="140" s="1"/>
  <c r="T251" i="140" s="1"/>
  <c r="AU195" i="140"/>
  <c r="AS195" i="140"/>
  <c r="N195" i="140" s="1"/>
  <c r="P195" i="140" s="1"/>
  <c r="T195" i="140" s="1"/>
  <c r="R195" i="140" s="1"/>
  <c r="AU576" i="128"/>
  <c r="N576" i="128"/>
  <c r="AS576" i="128"/>
  <c r="AU141" i="128"/>
  <c r="AS141" i="128"/>
  <c r="N141" i="128" s="1"/>
  <c r="P141" i="128" s="1"/>
  <c r="T141" i="128" s="1"/>
  <c r="R141" i="128" s="1"/>
  <c r="AU473" i="128"/>
  <c r="AS473" i="128"/>
  <c r="N473" i="128"/>
  <c r="AU363" i="128"/>
  <c r="AS363" i="128"/>
  <c r="N363" i="128"/>
  <c r="AU422" i="128"/>
  <c r="AS422" i="128"/>
  <c r="N422" i="128"/>
  <c r="AS441" i="139"/>
  <c r="AU441" i="139"/>
  <c r="N441" i="139"/>
  <c r="AS624" i="139"/>
  <c r="N624" i="139"/>
  <c r="AU624" i="139"/>
  <c r="AS467" i="139"/>
  <c r="AU467" i="139"/>
  <c r="N467" i="139"/>
  <c r="AU346" i="139"/>
  <c r="AS346" i="139"/>
  <c r="N346" i="139"/>
  <c r="AU518" i="129"/>
  <c r="AS518" i="129"/>
  <c r="N518" i="129"/>
  <c r="AU498" i="129"/>
  <c r="AS498" i="129"/>
  <c r="N498" i="129"/>
  <c r="AS174" i="129"/>
  <c r="N174" i="129" s="1"/>
  <c r="P174" i="129" s="1"/>
  <c r="T174" i="129" s="1"/>
  <c r="R174" i="129" s="1"/>
  <c r="AU174" i="129"/>
  <c r="AU485" i="129"/>
  <c r="AS485" i="129"/>
  <c r="N485" i="129"/>
  <c r="AS147" i="140"/>
  <c r="N147" i="140" s="1"/>
  <c r="P147" i="140" s="1"/>
  <c r="T147" i="140" s="1"/>
  <c r="R147" i="140" s="1"/>
  <c r="AU147" i="140"/>
  <c r="AU219" i="140"/>
  <c r="AS219" i="140"/>
  <c r="N219" i="140" s="1"/>
  <c r="P219" i="140" s="1"/>
  <c r="T219" i="140" s="1"/>
  <c r="R219" i="140" s="1"/>
  <c r="AS171" i="128"/>
  <c r="N171" i="128" s="1"/>
  <c r="P171" i="128" s="1"/>
  <c r="T171" i="128" s="1"/>
  <c r="R171" i="128" s="1"/>
  <c r="AU171" i="128"/>
  <c r="N351" i="128"/>
  <c r="AS351" i="128"/>
  <c r="AU351" i="128"/>
  <c r="AU128" i="128"/>
  <c r="AS128" i="128"/>
  <c r="N128" i="128" s="1"/>
  <c r="P128" i="128" s="1"/>
  <c r="T128" i="128" s="1"/>
  <c r="R128" i="128" s="1"/>
  <c r="AS556" i="128"/>
  <c r="AU556" i="128"/>
  <c r="N556" i="128"/>
  <c r="AU476" i="128"/>
  <c r="AS476" i="128"/>
  <c r="N476" i="128"/>
  <c r="N499" i="139"/>
  <c r="AU499" i="139"/>
  <c r="AS499" i="139"/>
  <c r="AU377" i="139"/>
  <c r="N377" i="139"/>
  <c r="AS377" i="139"/>
  <c r="AS208" i="140"/>
  <c r="N208" i="140" s="1"/>
  <c r="P208" i="140" s="1"/>
  <c r="T208" i="140" s="1"/>
  <c r="R208" i="140" s="1"/>
  <c r="AU208" i="140"/>
  <c r="AU255" i="139"/>
  <c r="AS255" i="139"/>
  <c r="N255" i="139"/>
  <c r="N392" i="139"/>
  <c r="AU392" i="139"/>
  <c r="AS392" i="139"/>
  <c r="AU387" i="140"/>
  <c r="N387" i="140"/>
  <c r="AS387" i="140"/>
  <c r="AS211" i="140"/>
  <c r="N211" i="140" s="1"/>
  <c r="P211" i="140" s="1"/>
  <c r="T211" i="140" s="1"/>
  <c r="R211" i="140" s="1"/>
  <c r="AU211" i="140"/>
  <c r="N613" i="140"/>
  <c r="AS613" i="140"/>
  <c r="AU613" i="140"/>
  <c r="AS490" i="140"/>
  <c r="N490" i="140"/>
  <c r="AU490" i="140"/>
  <c r="AS80" i="140"/>
  <c r="AU80" i="140"/>
  <c r="N80" i="140"/>
  <c r="P80" i="140" s="1"/>
  <c r="T80" i="140" s="1"/>
  <c r="AU444" i="140"/>
  <c r="AS444" i="140"/>
  <c r="N444" i="140"/>
  <c r="AU395" i="128"/>
  <c r="N395" i="128"/>
  <c r="AS395" i="128"/>
  <c r="AS382" i="128"/>
  <c r="N382" i="128"/>
  <c r="AU382" i="128"/>
  <c r="AU499" i="128"/>
  <c r="AS499" i="128"/>
  <c r="N499" i="128"/>
  <c r="AU219" i="128"/>
  <c r="AS219" i="128"/>
  <c r="N219" i="128" s="1"/>
  <c r="P219" i="128" s="1"/>
  <c r="T219" i="128" s="1"/>
  <c r="R219" i="128" s="1"/>
  <c r="AS197" i="129"/>
  <c r="N197" i="129" s="1"/>
  <c r="P197" i="129" s="1"/>
  <c r="T197" i="129" s="1"/>
  <c r="AU600" i="129"/>
  <c r="N600" i="129"/>
  <c r="AS600" i="129"/>
  <c r="AU221" i="128"/>
  <c r="AS221" i="128"/>
  <c r="N221" i="128" s="1"/>
  <c r="P221" i="128" s="1"/>
  <c r="T221" i="128" s="1"/>
  <c r="AU472" i="128"/>
  <c r="N472" i="128"/>
  <c r="AS472" i="128"/>
  <c r="AS588" i="128"/>
  <c r="AU588" i="128"/>
  <c r="N588" i="128"/>
  <c r="AU517" i="139"/>
  <c r="N517" i="139"/>
  <c r="AS517" i="139"/>
  <c r="AU265" i="139"/>
  <c r="N265" i="139"/>
  <c r="AS265" i="139"/>
  <c r="AS164" i="129"/>
  <c r="N164" i="129" s="1"/>
  <c r="P164" i="129" s="1"/>
  <c r="T164" i="129" s="1"/>
  <c r="AS245" i="129"/>
  <c r="N245" i="129" s="1"/>
  <c r="AU210" i="129"/>
  <c r="AS210" i="129"/>
  <c r="N210" i="129" s="1"/>
  <c r="P210" i="129" s="1"/>
  <c r="T210" i="129" s="1"/>
  <c r="R210" i="129" s="1"/>
  <c r="AS505" i="140"/>
  <c r="N505" i="140"/>
  <c r="AU505" i="140"/>
  <c r="N363" i="140"/>
  <c r="AU363" i="140"/>
  <c r="AS363" i="140"/>
  <c r="N306" i="140"/>
  <c r="AU306" i="140"/>
  <c r="AS306" i="140"/>
  <c r="AU454" i="140"/>
  <c r="AS454" i="140"/>
  <c r="N454" i="140"/>
  <c r="N358" i="140"/>
  <c r="AU358" i="140"/>
  <c r="AS358" i="140"/>
  <c r="AU30" i="140"/>
  <c r="N30" i="140" s="1"/>
  <c r="P30" i="140" s="1"/>
  <c r="T30" i="140" s="1"/>
  <c r="R30" i="140" s="1"/>
  <c r="N464" i="140"/>
  <c r="AU464" i="140"/>
  <c r="AS464" i="140"/>
  <c r="AU399" i="128"/>
  <c r="N399" i="128"/>
  <c r="AS399" i="128"/>
  <c r="AU513" i="128"/>
  <c r="N513" i="128"/>
  <c r="AS513" i="128"/>
  <c r="AU388" i="128"/>
  <c r="AS388" i="128"/>
  <c r="N388" i="128"/>
  <c r="AU681" i="128"/>
  <c r="AS681" i="128"/>
  <c r="N681" i="128"/>
  <c r="N521" i="128"/>
  <c r="AU521" i="128"/>
  <c r="AS521" i="128"/>
  <c r="AU620" i="128"/>
  <c r="N620" i="128"/>
  <c r="AS620" i="128"/>
  <c r="AU124" i="139"/>
  <c r="AS124" i="139"/>
  <c r="N124" i="139" s="1"/>
  <c r="P124" i="139" s="1"/>
  <c r="T124" i="139" s="1"/>
  <c r="AS127" i="139"/>
  <c r="N127" i="139" s="1"/>
  <c r="P127" i="139" s="1"/>
  <c r="T127" i="139" s="1"/>
  <c r="AU127" i="139"/>
  <c r="AS224" i="139"/>
  <c r="N224" i="139" s="1"/>
  <c r="P224" i="139" s="1"/>
  <c r="T224" i="139" s="1"/>
  <c r="AU493" i="139"/>
  <c r="AS493" i="139"/>
  <c r="N493" i="139"/>
  <c r="AU450" i="129"/>
  <c r="AS450" i="129"/>
  <c r="N450" i="129"/>
  <c r="AU700" i="129"/>
  <c r="N700" i="129"/>
  <c r="AS700" i="129"/>
  <c r="AU533" i="129"/>
  <c r="AS533" i="129"/>
  <c r="N533" i="129"/>
  <c r="AS665" i="140"/>
  <c r="N665" i="140"/>
  <c r="AU665" i="140"/>
  <c r="AS253" i="140"/>
  <c r="N253" i="140" s="1"/>
  <c r="P253" i="140" s="1"/>
  <c r="T253" i="140" s="1"/>
  <c r="R253" i="140" s="1"/>
  <c r="AU253" i="140"/>
  <c r="AS137" i="140"/>
  <c r="N137" i="140" s="1"/>
  <c r="AU87" i="140"/>
  <c r="N87" i="140" s="1"/>
  <c r="P87" i="140" s="1"/>
  <c r="T87" i="140" s="1"/>
  <c r="R87" i="140" s="1"/>
  <c r="AU453" i="140"/>
  <c r="AS453" i="140"/>
  <c r="N453" i="140"/>
  <c r="AU164" i="128"/>
  <c r="AS164" i="128"/>
  <c r="N164" i="128" s="1"/>
  <c r="P164" i="128" s="1"/>
  <c r="T164" i="128" s="1"/>
  <c r="AU191" i="128"/>
  <c r="AS191" i="128"/>
  <c r="N191" i="128" s="1"/>
  <c r="AU387" i="128"/>
  <c r="AS387" i="128"/>
  <c r="N387" i="128"/>
  <c r="N567" i="139"/>
  <c r="AS567" i="139"/>
  <c r="AU523" i="129"/>
  <c r="AS523" i="129"/>
  <c r="N523" i="129"/>
  <c r="AU683" i="129"/>
  <c r="AS683" i="129"/>
  <c r="N683" i="129"/>
  <c r="AU496" i="129"/>
  <c r="AS496" i="129"/>
  <c r="N496" i="129"/>
  <c r="AU540" i="140"/>
  <c r="AS540" i="140"/>
  <c r="N540" i="140"/>
  <c r="N261" i="128"/>
  <c r="AS261" i="128"/>
  <c r="AU261" i="128"/>
  <c r="N434" i="139"/>
  <c r="AU434" i="139"/>
  <c r="AS434" i="139"/>
  <c r="N404" i="139"/>
  <c r="AS404" i="139"/>
  <c r="AU404" i="139"/>
  <c r="AS287" i="139"/>
  <c r="AU287" i="139"/>
  <c r="N287" i="139"/>
  <c r="AU440" i="139"/>
  <c r="AS440" i="139"/>
  <c r="N440" i="139"/>
  <c r="AU291" i="129"/>
  <c r="AS291" i="129"/>
  <c r="N291" i="129"/>
  <c r="AU637" i="129"/>
  <c r="AS637" i="129"/>
  <c r="N637" i="129"/>
  <c r="AU148" i="129"/>
  <c r="AS148" i="129"/>
  <c r="N148" i="129" s="1"/>
  <c r="P148" i="129" s="1"/>
  <c r="T148" i="129" s="1"/>
  <c r="R148" i="129" s="1"/>
  <c r="AU532" i="129"/>
  <c r="N532" i="129"/>
  <c r="AS532" i="129"/>
  <c r="AU605" i="129"/>
  <c r="N605" i="129"/>
  <c r="AS605" i="129"/>
  <c r="AS34" i="140"/>
  <c r="AU34" i="140"/>
  <c r="N34" i="140"/>
  <c r="P34" i="140" s="1"/>
  <c r="T34" i="140" s="1"/>
  <c r="AU594" i="128"/>
  <c r="N594" i="128"/>
  <c r="AS594" i="128"/>
  <c r="AU299" i="128"/>
  <c r="N299" i="128"/>
  <c r="AS299" i="128"/>
  <c r="AS597" i="139"/>
  <c r="N597" i="139"/>
  <c r="AU597" i="139"/>
  <c r="AS515" i="139"/>
  <c r="N515" i="139"/>
  <c r="AU515" i="139"/>
  <c r="AU478" i="139"/>
  <c r="AS478" i="139"/>
  <c r="N478" i="139"/>
  <c r="AU351" i="129"/>
  <c r="N351" i="129"/>
  <c r="AS351" i="129"/>
  <c r="AU514" i="129"/>
  <c r="AS514" i="129"/>
  <c r="N514" i="129"/>
  <c r="AU691" i="129"/>
  <c r="N691" i="129"/>
  <c r="AS691" i="129"/>
  <c r="AS138" i="129"/>
  <c r="N138" i="129" s="1"/>
  <c r="AU138" i="129"/>
  <c r="AS272" i="140"/>
  <c r="AU272" i="140"/>
  <c r="N272" i="140"/>
  <c r="AU220" i="140"/>
  <c r="AS220" i="140"/>
  <c r="N220" i="140" s="1"/>
  <c r="P220" i="140" s="1"/>
  <c r="T220" i="140" s="1"/>
  <c r="R220" i="140" s="1"/>
  <c r="AS129" i="140"/>
  <c r="N129" i="140" s="1"/>
  <c r="P129" i="140" s="1"/>
  <c r="T129" i="140" s="1"/>
  <c r="AU129" i="140"/>
  <c r="AU607" i="140"/>
  <c r="N607" i="140"/>
  <c r="AS607" i="140"/>
  <c r="AU259" i="140"/>
  <c r="AS259" i="140"/>
  <c r="N259" i="140"/>
  <c r="N560" i="140"/>
  <c r="AU560" i="140"/>
  <c r="AS560" i="140"/>
  <c r="AS132" i="140"/>
  <c r="N132" i="140" s="1"/>
  <c r="P132" i="140" s="1"/>
  <c r="T132" i="140" s="1"/>
  <c r="R132" i="140" s="1"/>
  <c r="AU132" i="140"/>
  <c r="N395" i="140"/>
  <c r="AU395" i="140"/>
  <c r="AS395" i="140"/>
  <c r="AS456" i="140"/>
  <c r="N456" i="140"/>
  <c r="AU456" i="140"/>
  <c r="AU260" i="140"/>
  <c r="AS260" i="140"/>
  <c r="N260" i="140"/>
  <c r="AU494" i="128"/>
  <c r="AS494" i="128"/>
  <c r="N494" i="128"/>
  <c r="N329" i="128"/>
  <c r="AU329" i="128"/>
  <c r="AS329" i="128"/>
  <c r="AU113" i="128"/>
  <c r="AS113" i="128"/>
  <c r="N113" i="128" s="1"/>
  <c r="P113" i="128" s="1"/>
  <c r="N423" i="139"/>
  <c r="AU423" i="139"/>
  <c r="AS423" i="139"/>
  <c r="AU147" i="139"/>
  <c r="AS147" i="139"/>
  <c r="N147" i="139" s="1"/>
  <c r="P147" i="139" s="1"/>
  <c r="T147" i="139" s="1"/>
  <c r="R147" i="139" s="1"/>
  <c r="AU681" i="129"/>
  <c r="N681" i="129"/>
  <c r="AS681" i="129"/>
  <c r="AU557" i="140"/>
  <c r="N557" i="140"/>
  <c r="AS557" i="140"/>
  <c r="AU494" i="140"/>
  <c r="N494" i="140"/>
  <c r="AS494" i="140"/>
  <c r="AU258" i="140"/>
  <c r="AS258" i="140"/>
  <c r="N258" i="140"/>
  <c r="AU546" i="139"/>
  <c r="AS546" i="139"/>
  <c r="N546" i="139"/>
  <c r="N412" i="139"/>
  <c r="AS412" i="139"/>
  <c r="AU412" i="139"/>
  <c r="AS343" i="139"/>
  <c r="N343" i="139"/>
  <c r="AU343" i="139"/>
  <c r="N407" i="139"/>
  <c r="AU407" i="139"/>
  <c r="AS407" i="139"/>
  <c r="AU105" i="140"/>
  <c r="AS105" i="140"/>
  <c r="N105" i="140" s="1"/>
  <c r="P105" i="140" s="1"/>
  <c r="AS400" i="140"/>
  <c r="N400" i="140"/>
  <c r="AU400" i="140"/>
  <c r="N687" i="140"/>
  <c r="AU687" i="140"/>
  <c r="AS687" i="140"/>
  <c r="AU492" i="140"/>
  <c r="N492" i="140"/>
  <c r="AS492" i="140"/>
  <c r="AU668" i="128"/>
  <c r="N668" i="128"/>
  <c r="AS668" i="128"/>
  <c r="AS255" i="128"/>
  <c r="N255" i="128" s="1"/>
  <c r="P255" i="128" s="1"/>
  <c r="T255" i="128" s="1"/>
  <c r="R255" i="128" s="1"/>
  <c r="AU255" i="128"/>
  <c r="AU230" i="128"/>
  <c r="AS230" i="128"/>
  <c r="N230" i="128" s="1"/>
  <c r="AU263" i="128"/>
  <c r="AS263" i="128"/>
  <c r="N263" i="128"/>
  <c r="N393" i="128"/>
  <c r="AU393" i="128"/>
  <c r="AS393" i="128"/>
  <c r="AU623" i="129"/>
  <c r="N623" i="129"/>
  <c r="AS623" i="129"/>
  <c r="AU264" i="140"/>
  <c r="AS264" i="140"/>
  <c r="N264" i="140"/>
  <c r="AS641" i="140"/>
  <c r="N641" i="140"/>
  <c r="AU641" i="140"/>
  <c r="AS577" i="140"/>
  <c r="N577" i="140"/>
  <c r="AU577" i="140"/>
  <c r="AS252" i="140"/>
  <c r="N252" i="140" s="1"/>
  <c r="P252" i="140" s="1"/>
  <c r="T252" i="140" s="1"/>
  <c r="R252" i="140" s="1"/>
  <c r="AU252" i="140"/>
  <c r="AU190" i="128"/>
  <c r="AS190" i="128"/>
  <c r="N190" i="128" s="1"/>
  <c r="P190" i="128" s="1"/>
  <c r="T190" i="128" s="1"/>
  <c r="R190" i="128" s="1"/>
  <c r="AU284" i="139"/>
  <c r="N284" i="139"/>
  <c r="AS284" i="139"/>
  <c r="AU120" i="139"/>
  <c r="AS120" i="139"/>
  <c r="N120" i="139" s="1"/>
  <c r="P120" i="139" s="1"/>
  <c r="AS127" i="129"/>
  <c r="AU127" i="129"/>
  <c r="N127" i="129"/>
  <c r="P127" i="129" s="1"/>
  <c r="AS235" i="129"/>
  <c r="N235" i="129" s="1"/>
  <c r="P235" i="129" s="1"/>
  <c r="T235" i="129" s="1"/>
  <c r="R235" i="129" s="1"/>
  <c r="AU235" i="129"/>
  <c r="AU382" i="129"/>
  <c r="N382" i="129"/>
  <c r="AS382" i="129"/>
  <c r="AU578" i="129"/>
  <c r="N578" i="129"/>
  <c r="AS578" i="129"/>
  <c r="AU626" i="129"/>
  <c r="AS626" i="129"/>
  <c r="N626" i="129"/>
  <c r="AS566" i="140"/>
  <c r="AU566" i="140"/>
  <c r="N566" i="140"/>
  <c r="AU555" i="128"/>
  <c r="N555" i="128"/>
  <c r="AS555" i="128"/>
  <c r="AU498" i="128"/>
  <c r="AS498" i="128"/>
  <c r="N498" i="128"/>
  <c r="AS306" i="128"/>
  <c r="N306" i="128"/>
  <c r="AU306" i="128"/>
  <c r="N602" i="128"/>
  <c r="AU602" i="128"/>
  <c r="AS602" i="128"/>
  <c r="AS633" i="139"/>
  <c r="N633" i="139"/>
  <c r="AU633" i="139"/>
  <c r="N409" i="139"/>
  <c r="AS409" i="139"/>
  <c r="AU409" i="139"/>
  <c r="AU299" i="129"/>
  <c r="N299" i="129"/>
  <c r="AS299" i="129"/>
  <c r="AU651" i="129"/>
  <c r="AS651" i="129"/>
  <c r="N651" i="129"/>
  <c r="AU93" i="129"/>
  <c r="AS93" i="129"/>
  <c r="N93" i="129"/>
  <c r="P93" i="129" s="1"/>
  <c r="T93" i="129" s="1"/>
  <c r="R93" i="129" s="1"/>
  <c r="AU308" i="129"/>
  <c r="N308" i="129"/>
  <c r="AS308" i="129"/>
  <c r="AU353" i="129"/>
  <c r="AS353" i="129"/>
  <c r="N353" i="129"/>
  <c r="AS61" i="140"/>
  <c r="AU61" i="140"/>
  <c r="N61" i="140"/>
  <c r="P61" i="140" s="1"/>
  <c r="N366" i="140"/>
  <c r="AU366" i="140"/>
  <c r="AS366" i="140"/>
  <c r="AU501" i="140"/>
  <c r="N501" i="140"/>
  <c r="AS501" i="140"/>
  <c r="AU486" i="128"/>
  <c r="AS486" i="128"/>
  <c r="N486" i="128"/>
  <c r="AU411" i="128"/>
  <c r="N411" i="128"/>
  <c r="AS411" i="128"/>
  <c r="AU207" i="139"/>
  <c r="AS207" i="139"/>
  <c r="N207" i="139" s="1"/>
  <c r="P207" i="139" s="1"/>
  <c r="T207" i="139" s="1"/>
  <c r="R207" i="139" s="1"/>
  <c r="AS325" i="139"/>
  <c r="AU325" i="139"/>
  <c r="N325" i="139"/>
  <c r="AU610" i="139"/>
  <c r="AS610" i="139"/>
  <c r="N610" i="139"/>
  <c r="N646" i="139"/>
  <c r="AU646" i="139"/>
  <c r="AS646" i="139"/>
  <c r="AS290" i="139"/>
  <c r="N290" i="139"/>
  <c r="AU290" i="139"/>
  <c r="AU629" i="129"/>
  <c r="AS629" i="129"/>
  <c r="N629" i="129"/>
  <c r="AU56" i="129"/>
  <c r="N56" i="129"/>
  <c r="P56" i="129" s="1"/>
  <c r="T56" i="129" s="1"/>
  <c r="AU151" i="129"/>
  <c r="AS151" i="129"/>
  <c r="N151" i="129" s="1"/>
  <c r="P151" i="129" s="1"/>
  <c r="T151" i="129" s="1"/>
  <c r="R151" i="129" s="1"/>
  <c r="AU180" i="140"/>
  <c r="AS180" i="140"/>
  <c r="N180" i="140" s="1"/>
  <c r="P180" i="140" s="1"/>
  <c r="T180" i="140" s="1"/>
  <c r="R180" i="140" s="1"/>
  <c r="AS263" i="140"/>
  <c r="N263" i="140"/>
  <c r="AU263" i="140"/>
  <c r="AS239" i="140"/>
  <c r="N239" i="140" s="1"/>
  <c r="P239" i="140" s="1"/>
  <c r="T239" i="140" s="1"/>
  <c r="N525" i="128"/>
  <c r="AU525" i="128"/>
  <c r="AS525" i="128"/>
  <c r="N636" i="128"/>
  <c r="AU636" i="128"/>
  <c r="AS636" i="128"/>
  <c r="AS250" i="139"/>
  <c r="AU250" i="139"/>
  <c r="N250" i="139"/>
  <c r="P250" i="139" s="1"/>
  <c r="T250" i="139" s="1"/>
  <c r="R250" i="139" s="1"/>
  <c r="AU466" i="139"/>
  <c r="N466" i="139"/>
  <c r="AS466" i="139"/>
  <c r="AU461" i="139"/>
  <c r="AS461" i="139"/>
  <c r="N461" i="139"/>
  <c r="AS44" i="129"/>
  <c r="N44" i="129" s="1"/>
  <c r="P44" i="129" s="1"/>
  <c r="T44" i="129" s="1"/>
  <c r="U46" i="129" s="1"/>
  <c r="AS47" i="129" s="1"/>
  <c r="AU237" i="129"/>
  <c r="AS237" i="129"/>
  <c r="N237" i="129" s="1"/>
  <c r="P237" i="129" s="1"/>
  <c r="T237" i="129" s="1"/>
  <c r="R237" i="129" s="1"/>
  <c r="AU298" i="129"/>
  <c r="AS298" i="129"/>
  <c r="N298" i="129"/>
  <c r="O5" i="129"/>
  <c r="AU376" i="129"/>
  <c r="AS376" i="129"/>
  <c r="N376" i="129"/>
  <c r="AS56" i="140"/>
  <c r="N56" i="140" s="1"/>
  <c r="P56" i="140" s="1"/>
  <c r="T56" i="140" s="1"/>
  <c r="AU56" i="140"/>
  <c r="AU644" i="140"/>
  <c r="AS644" i="140"/>
  <c r="N644" i="140"/>
  <c r="AU204" i="140"/>
  <c r="AS204" i="140"/>
  <c r="N204" i="140" s="1"/>
  <c r="P204" i="140" s="1"/>
  <c r="T204" i="140" s="1"/>
  <c r="R204" i="140" s="1"/>
  <c r="AS441" i="140"/>
  <c r="N441" i="140"/>
  <c r="AU441" i="140"/>
  <c r="N548" i="140"/>
  <c r="AS548" i="140"/>
  <c r="AU548" i="140"/>
  <c r="AS171" i="140"/>
  <c r="N171" i="140" s="1"/>
  <c r="P171" i="140" s="1"/>
  <c r="T171" i="140" s="1"/>
  <c r="R171" i="140" s="1"/>
  <c r="AU171" i="140"/>
  <c r="AS8" i="140"/>
  <c r="N8" i="140" s="1"/>
  <c r="P8" i="140" s="1"/>
  <c r="AU8" i="140"/>
  <c r="AU244" i="140"/>
  <c r="AS244" i="140"/>
  <c r="N244" i="140" s="1"/>
  <c r="P244" i="140" s="1"/>
  <c r="T244" i="140" s="1"/>
  <c r="R244" i="140" s="1"/>
  <c r="AU637" i="140"/>
  <c r="AS637" i="140"/>
  <c r="N637" i="140"/>
  <c r="AU570" i="128"/>
  <c r="N570" i="128"/>
  <c r="AS570" i="128"/>
  <c r="AU182" i="128"/>
  <c r="AS182" i="128"/>
  <c r="N182" i="128" s="1"/>
  <c r="AU512" i="128"/>
  <c r="AS512" i="128"/>
  <c r="N512" i="128"/>
  <c r="N676" i="139"/>
  <c r="AU676" i="139"/>
  <c r="AS676" i="139"/>
  <c r="AS525" i="139"/>
  <c r="N525" i="139"/>
  <c r="AU525" i="139"/>
  <c r="AS220" i="139"/>
  <c r="N220" i="139" s="1"/>
  <c r="P220" i="139" s="1"/>
  <c r="T220" i="139" s="1"/>
  <c r="R220" i="139" s="1"/>
  <c r="AU220" i="139"/>
  <c r="AS700" i="139"/>
  <c r="N700" i="139"/>
  <c r="AU700" i="139"/>
  <c r="AU609" i="139"/>
  <c r="AS609" i="139"/>
  <c r="N609" i="139"/>
  <c r="AS52" i="129"/>
  <c r="N52" i="129" s="1"/>
  <c r="P52" i="129" s="1"/>
  <c r="T52" i="129" s="1"/>
  <c r="AU462" i="129"/>
  <c r="N462" i="129"/>
  <c r="AS462" i="129"/>
  <c r="AU417" i="129"/>
  <c r="N417" i="129"/>
  <c r="AS417" i="129"/>
  <c r="AS110" i="129"/>
  <c r="N110" i="129" s="1"/>
  <c r="P110" i="129" s="1"/>
  <c r="AU280" i="129"/>
  <c r="N280" i="129"/>
  <c r="AS280" i="129"/>
  <c r="AU463" i="129"/>
  <c r="AS463" i="129"/>
  <c r="N463" i="129"/>
  <c r="AS100" i="129"/>
  <c r="N100" i="129" s="1"/>
  <c r="P100" i="129" s="1"/>
  <c r="AU100" i="129"/>
  <c r="AU425" i="129"/>
  <c r="AS425" i="129"/>
  <c r="N425" i="129"/>
  <c r="AS79" i="140"/>
  <c r="AU79" i="140"/>
  <c r="N79" i="140"/>
  <c r="P79" i="140" s="1"/>
  <c r="T79" i="140" s="1"/>
  <c r="AS106" i="140"/>
  <c r="N106" i="140" s="1"/>
  <c r="P106" i="140" s="1"/>
  <c r="AU106" i="140"/>
  <c r="AU15" i="140"/>
  <c r="N15" i="140" s="1"/>
  <c r="P15" i="140" s="1"/>
  <c r="T15" i="140" s="1"/>
  <c r="R15" i="140" s="1"/>
  <c r="AS516" i="140"/>
  <c r="N516" i="140"/>
  <c r="AU516" i="140"/>
  <c r="AU44" i="140"/>
  <c r="N44" i="140"/>
  <c r="P44" i="140" s="1"/>
  <c r="T44" i="140" s="1"/>
  <c r="AU92" i="140"/>
  <c r="N92" i="140" s="1"/>
  <c r="P92" i="140" s="1"/>
  <c r="T92" i="140" s="1"/>
  <c r="R92" i="140" s="1"/>
  <c r="AS92" i="140"/>
  <c r="AU312" i="140"/>
  <c r="AS312" i="140"/>
  <c r="N312" i="140"/>
  <c r="AU361" i="128"/>
  <c r="N361" i="128"/>
  <c r="AS361" i="128"/>
  <c r="AS675" i="128"/>
  <c r="AU675" i="128"/>
  <c r="N675" i="128"/>
  <c r="AU176" i="128"/>
  <c r="AS176" i="128"/>
  <c r="N176" i="128" s="1"/>
  <c r="P176" i="128" s="1"/>
  <c r="T176" i="128" s="1"/>
  <c r="AU196" i="128"/>
  <c r="AS196" i="128"/>
  <c r="N196" i="128" s="1"/>
  <c r="P196" i="128" s="1"/>
  <c r="T196" i="128" s="1"/>
  <c r="R196" i="128" s="1"/>
  <c r="AS531" i="139"/>
  <c r="N531" i="139"/>
  <c r="AU531" i="139"/>
  <c r="AU632" i="129"/>
  <c r="N632" i="129"/>
  <c r="AS632" i="129"/>
  <c r="AS503" i="139"/>
  <c r="N503" i="139"/>
  <c r="AU503" i="139"/>
  <c r="AS258" i="139"/>
  <c r="AU258" i="139"/>
  <c r="N258" i="139"/>
  <c r="N315" i="139"/>
  <c r="AU315" i="139"/>
  <c r="AS315" i="139"/>
  <c r="AS276" i="139"/>
  <c r="N276" i="139"/>
  <c r="AU276" i="139"/>
  <c r="AU178" i="139"/>
  <c r="AS178" i="139"/>
  <c r="N178" i="139" s="1"/>
  <c r="P178" i="139" s="1"/>
  <c r="T178" i="139" s="1"/>
  <c r="R178" i="139" s="1"/>
  <c r="AU550" i="129"/>
  <c r="N550" i="129"/>
  <c r="AS550" i="129"/>
  <c r="N447" i="129"/>
  <c r="AU447" i="129"/>
  <c r="AS447" i="129"/>
  <c r="AU494" i="129"/>
  <c r="AS494" i="129"/>
  <c r="N494" i="129"/>
  <c r="AU415" i="140"/>
  <c r="AS415" i="140"/>
  <c r="N415" i="140"/>
  <c r="AU679" i="140"/>
  <c r="N679" i="140"/>
  <c r="AS679" i="140"/>
  <c r="AS697" i="140"/>
  <c r="N697" i="140"/>
  <c r="AU697" i="140"/>
  <c r="N417" i="128"/>
  <c r="AU417" i="128"/>
  <c r="AS417" i="128"/>
  <c r="AU273" i="128"/>
  <c r="AS273" i="128"/>
  <c r="N273" i="128"/>
  <c r="AS538" i="128"/>
  <c r="AU538" i="128"/>
  <c r="N538" i="128"/>
  <c r="AS504" i="128"/>
  <c r="N504" i="128"/>
  <c r="AU504" i="128"/>
  <c r="AU399" i="139"/>
  <c r="AS399" i="139"/>
  <c r="N399" i="139"/>
  <c r="AU382" i="139"/>
  <c r="AS382" i="139"/>
  <c r="N382" i="139"/>
  <c r="AU597" i="129"/>
  <c r="N597" i="129"/>
  <c r="AS597" i="129"/>
  <c r="AU631" i="129"/>
  <c r="N631" i="129"/>
  <c r="AS631" i="129"/>
  <c r="AU127" i="140"/>
  <c r="AS127" i="140"/>
  <c r="N127" i="140" s="1"/>
  <c r="P127" i="140" s="1"/>
  <c r="T127" i="140" s="1"/>
  <c r="N690" i="128"/>
  <c r="AS690" i="128"/>
  <c r="AU690" i="128"/>
  <c r="N271" i="128"/>
  <c r="AU271" i="128"/>
  <c r="AS271" i="128"/>
  <c r="N603" i="139"/>
  <c r="AS603" i="139"/>
  <c r="AU603" i="139"/>
  <c r="N681" i="139"/>
  <c r="AU681" i="139"/>
  <c r="AS681" i="139"/>
  <c r="N677" i="139"/>
  <c r="AS677" i="139"/>
  <c r="AU677" i="139"/>
  <c r="AU496" i="139"/>
  <c r="N496" i="139"/>
  <c r="AS496" i="139"/>
  <c r="AS163" i="129"/>
  <c r="N163" i="129" s="1"/>
  <c r="P163" i="129" s="1"/>
  <c r="T163" i="129" s="1"/>
  <c r="R163" i="129" s="1"/>
  <c r="AU163" i="129"/>
  <c r="AS186" i="129"/>
  <c r="N186" i="129" s="1"/>
  <c r="P186" i="129" s="1"/>
  <c r="T186" i="129" s="1"/>
  <c r="R186" i="129" s="1"/>
  <c r="AU186" i="129"/>
  <c r="AU466" i="129"/>
  <c r="N466" i="129"/>
  <c r="AS466" i="129"/>
  <c r="AS244" i="129"/>
  <c r="N244" i="129" s="1"/>
  <c r="P244" i="129" s="1"/>
  <c r="T244" i="129" s="1"/>
  <c r="R244" i="129" s="1"/>
  <c r="AU244" i="129"/>
  <c r="AU177" i="140"/>
  <c r="AS177" i="140"/>
  <c r="N177" i="140" s="1"/>
  <c r="P177" i="140" s="1"/>
  <c r="T177" i="140" s="1"/>
  <c r="R177" i="140" s="1"/>
  <c r="AS349" i="140"/>
  <c r="N349" i="140"/>
  <c r="AU349" i="140"/>
  <c r="AU547" i="140"/>
  <c r="N547" i="140"/>
  <c r="AS547" i="140"/>
  <c r="AU19" i="140"/>
  <c r="AS19" i="140"/>
  <c r="N19" i="140"/>
  <c r="P19" i="140" s="1"/>
  <c r="AU686" i="128"/>
  <c r="N686" i="128"/>
  <c r="AS686" i="128"/>
  <c r="AU125" i="128"/>
  <c r="AS125" i="128"/>
  <c r="N125" i="128" s="1"/>
  <c r="P125" i="128" s="1"/>
  <c r="T125" i="128" s="1"/>
  <c r="R125" i="128" s="1"/>
  <c r="AS384" i="128"/>
  <c r="N384" i="128"/>
  <c r="AU384" i="128"/>
  <c r="AS359" i="139"/>
  <c r="N359" i="139"/>
  <c r="AU359" i="139"/>
  <c r="AU568" i="139"/>
  <c r="N568" i="139"/>
  <c r="AS568" i="139"/>
  <c r="AU249" i="139"/>
  <c r="AS249" i="139"/>
  <c r="N249" i="139" s="1"/>
  <c r="P249" i="139" s="1"/>
  <c r="T249" i="139" s="1"/>
  <c r="R249" i="139" s="1"/>
  <c r="AS252" i="139"/>
  <c r="N252" i="139" s="1"/>
  <c r="P252" i="139" s="1"/>
  <c r="T252" i="139" s="1"/>
  <c r="R252" i="139" s="1"/>
  <c r="AU252" i="139"/>
  <c r="AS223" i="139"/>
  <c r="AU223" i="139"/>
  <c r="N223" i="139"/>
  <c r="P223" i="139" s="1"/>
  <c r="T223" i="139" s="1"/>
  <c r="R223" i="139" s="1"/>
  <c r="AU500" i="129"/>
  <c r="N500" i="129"/>
  <c r="AS500" i="129"/>
  <c r="AU302" i="129"/>
  <c r="N302" i="129"/>
  <c r="AS302" i="129"/>
  <c r="AU541" i="129"/>
  <c r="N541" i="129"/>
  <c r="AS541" i="129"/>
  <c r="AU226" i="140"/>
  <c r="AS226" i="140"/>
  <c r="N226" i="140" s="1"/>
  <c r="P226" i="140" s="1"/>
  <c r="T226" i="140" s="1"/>
  <c r="R226" i="140" s="1"/>
  <c r="L5" i="140"/>
  <c r="AS407" i="140"/>
  <c r="N407" i="140"/>
  <c r="AU407" i="140"/>
  <c r="AS113" i="140"/>
  <c r="N113" i="140" s="1"/>
  <c r="P113" i="140" s="1"/>
  <c r="T113" i="140" s="1"/>
  <c r="AU490" i="128"/>
  <c r="AS490" i="128"/>
  <c r="N490" i="128"/>
  <c r="AU408" i="128"/>
  <c r="N408" i="128"/>
  <c r="AS408" i="128"/>
  <c r="N410" i="128"/>
  <c r="AU410" i="128"/>
  <c r="AS410" i="128"/>
  <c r="AU288" i="128"/>
  <c r="AS288" i="128"/>
  <c r="N288" i="128"/>
  <c r="N299" i="139"/>
  <c r="AS299" i="139"/>
  <c r="AU299" i="139"/>
  <c r="AS117" i="140"/>
  <c r="N117" i="140" s="1"/>
  <c r="P117" i="140" s="1"/>
  <c r="AU117" i="140"/>
  <c r="AS504" i="139"/>
  <c r="AU504" i="139"/>
  <c r="N504" i="139"/>
  <c r="N561" i="139"/>
  <c r="AS561" i="139"/>
  <c r="AU561" i="139"/>
  <c r="AS426" i="139"/>
  <c r="N426" i="139"/>
  <c r="AU426" i="139"/>
  <c r="AU457" i="129"/>
  <c r="N457" i="129"/>
  <c r="AS457" i="129"/>
  <c r="AS54" i="129"/>
  <c r="N54" i="129" s="1"/>
  <c r="P54" i="129" s="1"/>
  <c r="T54" i="129" s="1"/>
  <c r="U54" i="129" s="1"/>
  <c r="AU54" i="129"/>
  <c r="AU278" i="129"/>
  <c r="AS278" i="129"/>
  <c r="N278" i="129"/>
  <c r="AU553" i="129"/>
  <c r="N553" i="129"/>
  <c r="AS553" i="129"/>
  <c r="AS99" i="129"/>
  <c r="N99" i="129" s="1"/>
  <c r="P99" i="129" s="1"/>
  <c r="AU99" i="129"/>
  <c r="AS441" i="129"/>
  <c r="AU441" i="129"/>
  <c r="N441" i="129"/>
  <c r="AU596" i="129"/>
  <c r="AS596" i="129"/>
  <c r="N596" i="129"/>
  <c r="AU539" i="129"/>
  <c r="AS539" i="129"/>
  <c r="N539" i="129"/>
  <c r="N690" i="140"/>
  <c r="AU690" i="140"/>
  <c r="AS690" i="140"/>
  <c r="AU77" i="140"/>
  <c r="N77" i="140"/>
  <c r="P77" i="140" s="1"/>
  <c r="T77" i="140" s="1"/>
  <c r="N431" i="140"/>
  <c r="AS431" i="140"/>
  <c r="AU431" i="140"/>
  <c r="AS232" i="140"/>
  <c r="N232" i="140" s="1"/>
  <c r="P232" i="140" s="1"/>
  <c r="T232" i="140" s="1"/>
  <c r="R232" i="140" s="1"/>
  <c r="AU232" i="140"/>
  <c r="AU28" i="140"/>
  <c r="AS28" i="140"/>
  <c r="N28" i="140"/>
  <c r="P28" i="140" s="1"/>
  <c r="AU139" i="140"/>
  <c r="AS139" i="140"/>
  <c r="N139" i="140" s="1"/>
  <c r="P139" i="140" s="1"/>
  <c r="T139" i="140" s="1"/>
  <c r="R139" i="140" s="1"/>
  <c r="AU492" i="128"/>
  <c r="N492" i="128"/>
  <c r="AS492" i="128"/>
  <c r="AS123" i="128"/>
  <c r="N123" i="128"/>
  <c r="P123" i="128" s="1"/>
  <c r="AU123" i="128"/>
  <c r="AU506" i="128"/>
  <c r="AS506" i="128"/>
  <c r="N506" i="128"/>
  <c r="AU173" i="128"/>
  <c r="AS173" i="128"/>
  <c r="N173" i="128" s="1"/>
  <c r="P173" i="128" s="1"/>
  <c r="T173" i="128" s="1"/>
  <c r="AU377" i="128"/>
  <c r="AS377" i="128"/>
  <c r="N377" i="128"/>
  <c r="N505" i="128"/>
  <c r="AU505" i="128"/>
  <c r="AS505" i="128"/>
  <c r="N433" i="139"/>
  <c r="AU433" i="139"/>
  <c r="AS433" i="139"/>
  <c r="AS259" i="139"/>
  <c r="AU259" i="139"/>
  <c r="N259" i="139"/>
  <c r="AS452" i="139"/>
  <c r="N452" i="139"/>
  <c r="AU452" i="139"/>
  <c r="AU329" i="139"/>
  <c r="N329" i="139"/>
  <c r="AS329" i="139"/>
  <c r="AU510" i="129"/>
  <c r="N510" i="129"/>
  <c r="AS510" i="129"/>
  <c r="AU624" i="129"/>
  <c r="AS624" i="129"/>
  <c r="N624" i="129"/>
  <c r="AU420" i="129"/>
  <c r="N420" i="129"/>
  <c r="AS420" i="129"/>
  <c r="AS156" i="129"/>
  <c r="N156" i="129" s="1"/>
  <c r="P156" i="129" s="1"/>
  <c r="T156" i="129" s="1"/>
  <c r="R156" i="129" s="1"/>
  <c r="AU156" i="129"/>
  <c r="AU512" i="129"/>
  <c r="AS512" i="129"/>
  <c r="N512" i="129"/>
  <c r="AU378" i="128"/>
  <c r="AS378" i="128"/>
  <c r="N378" i="128"/>
  <c r="AU589" i="128"/>
  <c r="AS589" i="128"/>
  <c r="N589" i="128"/>
  <c r="AU566" i="128"/>
  <c r="N566" i="128"/>
  <c r="AS566" i="128"/>
  <c r="AS340" i="128"/>
  <c r="AU340" i="128"/>
  <c r="N340" i="128"/>
  <c r="AU533" i="128"/>
  <c r="AS533" i="128"/>
  <c r="N533" i="128"/>
  <c r="AU566" i="139"/>
  <c r="AS566" i="139"/>
  <c r="N566" i="139"/>
  <c r="AU311" i="129"/>
  <c r="N311" i="129"/>
  <c r="AS311" i="129"/>
  <c r="AU583" i="129"/>
  <c r="AS583" i="129"/>
  <c r="N583" i="129"/>
  <c r="AS74" i="140"/>
  <c r="AU74" i="140"/>
  <c r="N74" i="140" s="1"/>
  <c r="P74" i="140" s="1"/>
  <c r="T74" i="140" s="1"/>
  <c r="AU650" i="128"/>
  <c r="N650" i="128"/>
  <c r="AS650" i="128"/>
  <c r="AU678" i="128"/>
  <c r="AS678" i="128"/>
  <c r="N678" i="128"/>
  <c r="AU277" i="139"/>
  <c r="AS277" i="139"/>
  <c r="N277" i="139"/>
  <c r="AU529" i="129"/>
  <c r="AS529" i="129"/>
  <c r="N529" i="129"/>
  <c r="AS21" i="129"/>
  <c r="AU21" i="129"/>
  <c r="N21" i="129"/>
  <c r="P21" i="129" s="1"/>
  <c r="T21" i="129" s="1"/>
  <c r="U22" i="129" s="1"/>
  <c r="AU592" i="129"/>
  <c r="N592" i="129"/>
  <c r="AS592" i="129"/>
  <c r="AU332" i="129"/>
  <c r="N332" i="129"/>
  <c r="AS332" i="129"/>
  <c r="AS433" i="140"/>
  <c r="N433" i="140"/>
  <c r="AU433" i="140"/>
  <c r="N695" i="140"/>
  <c r="AS695" i="140"/>
  <c r="AU695" i="140"/>
  <c r="N603" i="140"/>
  <c r="AU603" i="140"/>
  <c r="AS603" i="140"/>
  <c r="AS335" i="140"/>
  <c r="AU335" i="140"/>
  <c r="N335" i="140"/>
  <c r="AU470" i="140"/>
  <c r="AS470" i="140"/>
  <c r="N470" i="140"/>
  <c r="AU559" i="140"/>
  <c r="N559" i="140"/>
  <c r="AS559" i="140"/>
  <c r="AS513" i="140"/>
  <c r="N513" i="140"/>
  <c r="AU513" i="140"/>
  <c r="AS502" i="128"/>
  <c r="N502" i="128"/>
  <c r="AU502" i="128"/>
  <c r="AS147" i="128"/>
  <c r="N147" i="128" s="1"/>
  <c r="P147" i="128" s="1"/>
  <c r="T147" i="128" s="1"/>
  <c r="R147" i="128" s="1"/>
  <c r="AU147" i="128"/>
  <c r="N322" i="128"/>
  <c r="AS322" i="128"/>
  <c r="AU322" i="128"/>
  <c r="AS367" i="128"/>
  <c r="N367" i="128"/>
  <c r="AU367" i="128"/>
  <c r="AU619" i="128"/>
  <c r="N619" i="128"/>
  <c r="AS619" i="128"/>
  <c r="AU31" i="129"/>
  <c r="AS31" i="129"/>
  <c r="N31" i="129"/>
  <c r="P31" i="129" s="1"/>
  <c r="AU466" i="128"/>
  <c r="N466" i="128"/>
  <c r="AS466" i="128"/>
  <c r="AU249" i="128"/>
  <c r="AS249" i="128"/>
  <c r="N249" i="128" s="1"/>
  <c r="P249" i="128" s="1"/>
  <c r="T249" i="128" s="1"/>
  <c r="R249" i="128" s="1"/>
  <c r="AU532" i="128"/>
  <c r="AS532" i="128"/>
  <c r="N532" i="128"/>
  <c r="AS426" i="128"/>
  <c r="AU426" i="128"/>
  <c r="N426" i="128"/>
  <c r="AS158" i="139"/>
  <c r="N158" i="139" s="1"/>
  <c r="P158" i="139" s="1"/>
  <c r="T158" i="139" s="1"/>
  <c r="AU260" i="139"/>
  <c r="AS260" i="139"/>
  <c r="N260" i="139"/>
  <c r="AU688" i="139"/>
  <c r="N688" i="139"/>
  <c r="AS688" i="139"/>
  <c r="N317" i="139"/>
  <c r="AU317" i="139"/>
  <c r="AS317" i="139"/>
  <c r="AS141" i="139"/>
  <c r="N141" i="139" s="1"/>
  <c r="P141" i="139" s="1"/>
  <c r="T141" i="139" s="1"/>
  <c r="R141" i="139" s="1"/>
  <c r="AU141" i="139"/>
  <c r="N279" i="139"/>
  <c r="AS279" i="139"/>
  <c r="AU279" i="139"/>
  <c r="AU576" i="139"/>
  <c r="N576" i="139"/>
  <c r="AS576" i="139"/>
  <c r="AS123" i="139"/>
  <c r="N123" i="139" s="1"/>
  <c r="P123" i="139" s="1"/>
  <c r="T123" i="139" s="1"/>
  <c r="AU123" i="139"/>
  <c r="AU497" i="129"/>
  <c r="AS497" i="129"/>
  <c r="N497" i="129"/>
  <c r="AS226" i="129"/>
  <c r="N226" i="129" s="1"/>
  <c r="P226" i="129" s="1"/>
  <c r="T226" i="129" s="1"/>
  <c r="R226" i="129" s="1"/>
  <c r="AU226" i="129"/>
  <c r="AU684" i="129"/>
  <c r="AS684" i="129"/>
  <c r="N684" i="129"/>
  <c r="AU429" i="129"/>
  <c r="N429" i="129"/>
  <c r="AS429" i="129"/>
  <c r="N466" i="140"/>
  <c r="AU466" i="140"/>
  <c r="AS466" i="140"/>
  <c r="AU120" i="140"/>
  <c r="AS120" i="140"/>
  <c r="N120" i="140"/>
  <c r="P120" i="140" s="1"/>
  <c r="AU669" i="140"/>
  <c r="AS669" i="140"/>
  <c r="N669" i="140"/>
  <c r="N286" i="128"/>
  <c r="AU286" i="128"/>
  <c r="AS286" i="128"/>
  <c r="AU302" i="128"/>
  <c r="N302" i="128"/>
  <c r="AS302" i="128"/>
  <c r="AU203" i="128"/>
  <c r="AS203" i="128"/>
  <c r="N203" i="128" s="1"/>
  <c r="P203" i="128" s="1"/>
  <c r="T203" i="128" s="1"/>
  <c r="N313" i="128"/>
  <c r="AU313" i="128"/>
  <c r="AS313" i="128"/>
  <c r="N283" i="139"/>
  <c r="AU283" i="139"/>
  <c r="AS283" i="139"/>
  <c r="AU292" i="139"/>
  <c r="AS292" i="139"/>
  <c r="N292" i="139"/>
  <c r="AU561" i="129"/>
  <c r="N561" i="129"/>
  <c r="AS561" i="129"/>
  <c r="AU300" i="129"/>
  <c r="AS300" i="129"/>
  <c r="N300" i="129"/>
  <c r="AU178" i="129"/>
  <c r="AS178" i="129"/>
  <c r="N178" i="129" s="1"/>
  <c r="P178" i="129" s="1"/>
  <c r="T178" i="129" s="1"/>
  <c r="R178" i="129" s="1"/>
  <c r="AU268" i="129"/>
  <c r="N268" i="129"/>
  <c r="AS268" i="129"/>
  <c r="AS133" i="129"/>
  <c r="N133" i="129"/>
  <c r="P133" i="129" s="1"/>
  <c r="T133" i="129" s="1"/>
  <c r="AU612" i="129"/>
  <c r="AS612" i="129"/>
  <c r="N612" i="129"/>
  <c r="AU456" i="129"/>
  <c r="AS456" i="129"/>
  <c r="N456" i="129"/>
  <c r="N353" i="140"/>
  <c r="AU353" i="140"/>
  <c r="AS353" i="140"/>
  <c r="AU664" i="140"/>
  <c r="AS664" i="140"/>
  <c r="N664" i="140"/>
  <c r="AS293" i="140"/>
  <c r="N293" i="140"/>
  <c r="AU293" i="140"/>
  <c r="AU503" i="140"/>
  <c r="AS503" i="140"/>
  <c r="N503" i="140"/>
  <c r="AU334" i="140"/>
  <c r="N334" i="140"/>
  <c r="AS334" i="140"/>
  <c r="N459" i="140"/>
  <c r="AS459" i="140"/>
  <c r="AU459" i="140"/>
  <c r="AU550" i="140"/>
  <c r="N550" i="140"/>
  <c r="AS550" i="140"/>
  <c r="AS332" i="140"/>
  <c r="N332" i="140"/>
  <c r="AU332" i="140"/>
  <c r="AS71" i="140"/>
  <c r="N71" i="140" s="1"/>
  <c r="P71" i="140" s="1"/>
  <c r="T71" i="140" s="1"/>
  <c r="AU71" i="140"/>
  <c r="AU582" i="128"/>
  <c r="N582" i="128"/>
  <c r="AS582" i="128"/>
  <c r="AS543" i="139"/>
  <c r="AU543" i="139"/>
  <c r="N543" i="139"/>
  <c r="AU437" i="139"/>
  <c r="AS437" i="139"/>
  <c r="N437" i="139"/>
  <c r="N542" i="139"/>
  <c r="AS542" i="139"/>
  <c r="AU542" i="139"/>
  <c r="N368" i="139"/>
  <c r="AU368" i="139"/>
  <c r="AS368" i="139"/>
  <c r="N465" i="139"/>
  <c r="AU465" i="139"/>
  <c r="AS465" i="139"/>
  <c r="AU281" i="129"/>
  <c r="N281" i="129"/>
  <c r="AS281" i="129"/>
  <c r="AU365" i="129"/>
  <c r="N365" i="129"/>
  <c r="AS365" i="129"/>
  <c r="AU88" i="129"/>
  <c r="AS88" i="129"/>
  <c r="N88" i="129"/>
  <c r="P88" i="129" s="1"/>
  <c r="AU329" i="129"/>
  <c r="AS329" i="129"/>
  <c r="N329" i="129"/>
  <c r="AS658" i="140"/>
  <c r="N658" i="140"/>
  <c r="AU658" i="140"/>
  <c r="AU13" i="140"/>
  <c r="AS13" i="140"/>
  <c r="N13" i="140"/>
  <c r="P13" i="140" s="1"/>
  <c r="AU499" i="140"/>
  <c r="N499" i="140"/>
  <c r="AS499" i="140"/>
  <c r="AS493" i="140"/>
  <c r="AU493" i="140"/>
  <c r="N493" i="140"/>
  <c r="AS316" i="140"/>
  <c r="AU316" i="140"/>
  <c r="N316" i="140"/>
  <c r="AS185" i="140"/>
  <c r="N185" i="140" s="1"/>
  <c r="AU311" i="128"/>
  <c r="N311" i="128"/>
  <c r="AS311" i="128"/>
  <c r="AU281" i="128"/>
  <c r="AS281" i="128"/>
  <c r="N281" i="128"/>
  <c r="AS683" i="128"/>
  <c r="N683" i="128"/>
  <c r="AU683" i="128"/>
  <c r="AU544" i="128"/>
  <c r="N544" i="128"/>
  <c r="AS544" i="128"/>
  <c r="AU195" i="139"/>
  <c r="AS195" i="139"/>
  <c r="N195" i="139" s="1"/>
  <c r="P195" i="139" s="1"/>
  <c r="T195" i="139" s="1"/>
  <c r="R195" i="139" s="1"/>
  <c r="AU398" i="129"/>
  <c r="AS398" i="129"/>
  <c r="N398" i="129"/>
  <c r="AU364" i="129"/>
  <c r="N364" i="129"/>
  <c r="AS364" i="129"/>
  <c r="AU295" i="129"/>
  <c r="AS295" i="129"/>
  <c r="N295" i="129"/>
  <c r="N699" i="140"/>
  <c r="AU699" i="140"/>
  <c r="AS699" i="140"/>
  <c r="AS519" i="140"/>
  <c r="N519" i="140"/>
  <c r="AU519" i="140"/>
  <c r="N250" i="140"/>
  <c r="P250" i="140" s="1"/>
  <c r="T250" i="140" s="1"/>
  <c r="R250" i="140" s="1"/>
  <c r="AU250" i="140"/>
  <c r="AS250" i="140"/>
  <c r="AS162" i="140"/>
  <c r="N162" i="140" s="1"/>
  <c r="P162" i="140" s="1"/>
  <c r="T162" i="140" s="1"/>
  <c r="R162" i="140" s="1"/>
  <c r="AU162" i="140"/>
  <c r="AS99" i="140"/>
  <c r="N99" i="140" s="1"/>
  <c r="P99" i="140" s="1"/>
  <c r="AU99" i="140"/>
  <c r="AU552" i="140"/>
  <c r="AS552" i="140"/>
  <c r="N552" i="140"/>
  <c r="AS682" i="128"/>
  <c r="AU682" i="128"/>
  <c r="N682" i="128"/>
  <c r="AU523" i="128"/>
  <c r="N523" i="128"/>
  <c r="AS523" i="128"/>
  <c r="N405" i="128"/>
  <c r="AU405" i="128"/>
  <c r="AS405" i="128"/>
  <c r="AU129" i="128"/>
  <c r="AS129" i="128"/>
  <c r="N129" i="128" s="1"/>
  <c r="P129" i="128" s="1"/>
  <c r="AU557" i="128"/>
  <c r="AS557" i="128"/>
  <c r="N557" i="128"/>
  <c r="N606" i="139"/>
  <c r="AU606" i="139"/>
  <c r="AS606" i="139"/>
  <c r="AU428" i="129"/>
  <c r="AS428" i="129"/>
  <c r="N428" i="129"/>
  <c r="AU356" i="128"/>
  <c r="N356" i="128"/>
  <c r="AS356" i="128"/>
  <c r="N535" i="139"/>
  <c r="AU535" i="139"/>
  <c r="AS535" i="139"/>
  <c r="N512" i="139"/>
  <c r="AU512" i="139"/>
  <c r="AS512" i="139"/>
  <c r="N190" i="139"/>
  <c r="P190" i="139" s="1"/>
  <c r="T190" i="139" s="1"/>
  <c r="R190" i="139" s="1"/>
  <c r="AS190" i="139"/>
  <c r="AU190" i="139"/>
  <c r="AS405" i="139"/>
  <c r="AU405" i="139"/>
  <c r="N405" i="139"/>
  <c r="AU410" i="139"/>
  <c r="N410" i="139"/>
  <c r="AS410" i="139"/>
  <c r="AS516" i="139"/>
  <c r="N516" i="139"/>
  <c r="AU516" i="139"/>
  <c r="AU516" i="129"/>
  <c r="N516" i="129"/>
  <c r="AS516" i="129"/>
  <c r="AU639" i="129"/>
  <c r="N639" i="129"/>
  <c r="AS639" i="129"/>
  <c r="AU427" i="129"/>
  <c r="AS427" i="129"/>
  <c r="N427" i="129"/>
  <c r="AU662" i="129"/>
  <c r="N662" i="129"/>
  <c r="AS662" i="129"/>
  <c r="AU323" i="129"/>
  <c r="N323" i="129"/>
  <c r="AS323" i="129"/>
  <c r="AS53" i="140"/>
  <c r="AU53" i="140"/>
  <c r="N53" i="140"/>
  <c r="P53" i="140" s="1"/>
  <c r="T53" i="140" s="1"/>
  <c r="N671" i="140"/>
  <c r="AU671" i="140"/>
  <c r="AS671" i="140"/>
  <c r="AU334" i="128"/>
  <c r="N334" i="128"/>
  <c r="AS334" i="128"/>
  <c r="AS262" i="128"/>
  <c r="AU262" i="128"/>
  <c r="N262" i="128"/>
  <c r="N562" i="128"/>
  <c r="AU562" i="128"/>
  <c r="AS562" i="128"/>
  <c r="AU575" i="128"/>
  <c r="N575" i="128"/>
  <c r="AS575" i="128"/>
  <c r="AS470" i="128"/>
  <c r="AU470" i="128"/>
  <c r="N470" i="128"/>
  <c r="AU357" i="128"/>
  <c r="AS357" i="128"/>
  <c r="N357" i="128"/>
  <c r="AU206" i="128"/>
  <c r="AS206" i="128"/>
  <c r="N206" i="128" s="1"/>
  <c r="P206" i="128" s="1"/>
  <c r="T206" i="128" s="1"/>
  <c r="AS157" i="128"/>
  <c r="N157" i="128" s="1"/>
  <c r="P157" i="128" s="1"/>
  <c r="T157" i="128" s="1"/>
  <c r="R157" i="128" s="1"/>
  <c r="AU157" i="128"/>
  <c r="AS247" i="129"/>
  <c r="N247" i="129" s="1"/>
  <c r="P247" i="129" s="1"/>
  <c r="T247" i="129" s="1"/>
  <c r="R247" i="129" s="1"/>
  <c r="AU247" i="129"/>
  <c r="AU337" i="128"/>
  <c r="AS337" i="128"/>
  <c r="N337" i="128"/>
  <c r="AU518" i="139"/>
  <c r="AS518" i="139"/>
  <c r="N518" i="139"/>
  <c r="AS379" i="139"/>
  <c r="AU379" i="139"/>
  <c r="N379" i="139"/>
  <c r="AU576" i="129"/>
  <c r="N576" i="129"/>
  <c r="AS576" i="129"/>
  <c r="AS209" i="129"/>
  <c r="N209" i="129" s="1"/>
  <c r="P209" i="129" s="1"/>
  <c r="T209" i="129" s="1"/>
  <c r="AU653" i="129"/>
  <c r="N653" i="129"/>
  <c r="AS653" i="129"/>
  <c r="AS105" i="129"/>
  <c r="AU105" i="129"/>
  <c r="N105" i="129"/>
  <c r="P105" i="129" s="1"/>
  <c r="AS67" i="129"/>
  <c r="AU67" i="129"/>
  <c r="N67" i="129"/>
  <c r="P67" i="129" s="1"/>
  <c r="T67" i="129" s="1"/>
  <c r="AS382" i="140"/>
  <c r="AU382" i="140"/>
  <c r="N382" i="140"/>
  <c r="N600" i="140"/>
  <c r="AU600" i="140"/>
  <c r="AS600" i="140"/>
  <c r="AS521" i="140"/>
  <c r="N521" i="140"/>
  <c r="AU521" i="140"/>
  <c r="AU321" i="128"/>
  <c r="N321" i="128"/>
  <c r="AS321" i="128"/>
  <c r="AU427" i="128"/>
  <c r="AS427" i="128"/>
  <c r="N427" i="128"/>
  <c r="AU546" i="128"/>
  <c r="AS546" i="128"/>
  <c r="N546" i="128"/>
  <c r="AS651" i="128"/>
  <c r="N651" i="128"/>
  <c r="AU651" i="128"/>
  <c r="AS529" i="139"/>
  <c r="N529" i="139"/>
  <c r="AU529" i="139"/>
  <c r="AS196" i="129"/>
  <c r="N196" i="129" s="1"/>
  <c r="P196" i="129" s="1"/>
  <c r="T196" i="129" s="1"/>
  <c r="R196" i="129" s="1"/>
  <c r="AU196" i="129"/>
  <c r="AU340" i="140"/>
  <c r="N340" i="140"/>
  <c r="AS340" i="140"/>
  <c r="AS192" i="140"/>
  <c r="N192" i="140" s="1"/>
  <c r="P192" i="140" s="1"/>
  <c r="T192" i="140" s="1"/>
  <c r="R192" i="140" s="1"/>
  <c r="AU192" i="140"/>
  <c r="AU510" i="128"/>
  <c r="N510" i="128"/>
  <c r="AS510" i="128"/>
  <c r="AU417" i="139"/>
  <c r="N417" i="139"/>
  <c r="AS417" i="139"/>
  <c r="AU319" i="139"/>
  <c r="AS319" i="139"/>
  <c r="N319" i="139"/>
  <c r="AU594" i="139"/>
  <c r="AS594" i="139"/>
  <c r="N594" i="139"/>
  <c r="AU468" i="129"/>
  <c r="N468" i="129"/>
  <c r="AS468" i="129"/>
  <c r="AU464" i="129"/>
  <c r="AS464" i="129"/>
  <c r="N464" i="129"/>
  <c r="AU459" i="129"/>
  <c r="AS459" i="129"/>
  <c r="N459" i="129"/>
  <c r="AU416" i="129"/>
  <c r="AS416" i="129"/>
  <c r="N416" i="129"/>
  <c r="AU417" i="140"/>
  <c r="N417" i="140"/>
  <c r="AS417" i="140"/>
  <c r="N287" i="140"/>
  <c r="AU287" i="140"/>
  <c r="AS287" i="140"/>
  <c r="AS294" i="140"/>
  <c r="AU294" i="140"/>
  <c r="N294" i="140"/>
  <c r="AS29" i="140"/>
  <c r="N29" i="140" s="1"/>
  <c r="P29" i="140" s="1"/>
  <c r="T29" i="140" s="1"/>
  <c r="AU29" i="140"/>
  <c r="AS111" i="128"/>
  <c r="AU111" i="128"/>
  <c r="N111" i="128"/>
  <c r="P111" i="128" s="1"/>
  <c r="AU222" i="128"/>
  <c r="AS222" i="128"/>
  <c r="N222" i="128" s="1"/>
  <c r="P222" i="128" s="1"/>
  <c r="T222" i="128" s="1"/>
  <c r="R222" i="128" s="1"/>
  <c r="AS214" i="128"/>
  <c r="N214" i="128" s="1"/>
  <c r="P214" i="128" s="1"/>
  <c r="T214" i="128" s="1"/>
  <c r="R214" i="128" s="1"/>
  <c r="AU214" i="128"/>
  <c r="AS445" i="128"/>
  <c r="AU445" i="128"/>
  <c r="N445" i="128"/>
  <c r="AS177" i="128"/>
  <c r="N177" i="128" s="1"/>
  <c r="P177" i="128" s="1"/>
  <c r="T177" i="128" s="1"/>
  <c r="R177" i="128" s="1"/>
  <c r="AU177" i="128"/>
  <c r="AU374" i="128"/>
  <c r="AS374" i="128"/>
  <c r="N374" i="128"/>
  <c r="AU592" i="128"/>
  <c r="N592" i="128"/>
  <c r="AS592" i="128"/>
  <c r="AU490" i="139"/>
  <c r="AS490" i="139"/>
  <c r="N490" i="139"/>
  <c r="AS384" i="139"/>
  <c r="AU384" i="139"/>
  <c r="N384" i="139"/>
  <c r="AS667" i="139"/>
  <c r="AU667" i="139"/>
  <c r="N667" i="139"/>
  <c r="AS239" i="139"/>
  <c r="N239" i="139" s="1"/>
  <c r="P239" i="139" s="1"/>
  <c r="T239" i="139" s="1"/>
  <c r="AU612" i="139"/>
  <c r="AS612" i="139"/>
  <c r="N612" i="139"/>
  <c r="AU511" i="129"/>
  <c r="AS511" i="129"/>
  <c r="N511" i="129"/>
  <c r="AU582" i="129"/>
  <c r="N582" i="129"/>
  <c r="AS582" i="129"/>
  <c r="AS257" i="129"/>
  <c r="N257" i="129" s="1"/>
  <c r="AU575" i="129"/>
  <c r="AS575" i="129"/>
  <c r="N575" i="129"/>
  <c r="AU628" i="129"/>
  <c r="N628" i="129"/>
  <c r="AS628" i="129"/>
  <c r="AU60" i="140"/>
  <c r="N60" i="140" s="1"/>
  <c r="P60" i="140" s="1"/>
  <c r="T60" i="140" s="1"/>
  <c r="R60" i="140" s="1"/>
  <c r="AS136" i="140"/>
  <c r="N136" i="140" s="1"/>
  <c r="P136" i="140" s="1"/>
  <c r="T136" i="140" s="1"/>
  <c r="R136" i="140" s="1"/>
  <c r="AU136" i="140"/>
  <c r="AS86" i="140"/>
  <c r="N86" i="140" s="1"/>
  <c r="P86" i="140" s="1"/>
  <c r="T86" i="140" s="1"/>
  <c r="AU86" i="140"/>
  <c r="AU396" i="140"/>
  <c r="N396" i="140"/>
  <c r="AS396" i="140"/>
  <c r="AU585" i="128"/>
  <c r="N585" i="128"/>
  <c r="AS585" i="128"/>
  <c r="AU359" i="128"/>
  <c r="AS359" i="128"/>
  <c r="N359" i="128"/>
  <c r="AS501" i="128"/>
  <c r="AU501" i="128"/>
  <c r="N501" i="128"/>
  <c r="AU369" i="128"/>
  <c r="N369" i="128"/>
  <c r="AS369" i="128"/>
  <c r="AS153" i="128"/>
  <c r="N153" i="128" s="1"/>
  <c r="P153" i="128" s="1"/>
  <c r="T153" i="128" s="1"/>
  <c r="R153" i="128" s="1"/>
  <c r="AU153" i="128"/>
  <c r="AU223" i="128"/>
  <c r="AS223" i="128"/>
  <c r="N223" i="128" s="1"/>
  <c r="P223" i="128" s="1"/>
  <c r="T223" i="128" s="1"/>
  <c r="R223" i="128" s="1"/>
  <c r="AS216" i="128"/>
  <c r="N216" i="128" s="1"/>
  <c r="P216" i="128" s="1"/>
  <c r="T216" i="128" s="1"/>
  <c r="R216" i="128" s="1"/>
  <c r="AU216" i="128"/>
  <c r="AS673" i="139"/>
  <c r="N673" i="139"/>
  <c r="AU673" i="139"/>
  <c r="AU343" i="128"/>
  <c r="AS343" i="128"/>
  <c r="N343" i="128"/>
  <c r="AU348" i="139"/>
  <c r="AS348" i="139"/>
  <c r="N348" i="139"/>
  <c r="N449" i="140"/>
  <c r="AU449" i="140"/>
  <c r="AS449" i="140"/>
  <c r="AU360" i="128"/>
  <c r="AS360" i="128"/>
  <c r="N360" i="128"/>
  <c r="AS228" i="139"/>
  <c r="N228" i="139" s="1"/>
  <c r="P228" i="139" s="1"/>
  <c r="T228" i="139" s="1"/>
  <c r="R228" i="139" s="1"/>
  <c r="AU228" i="139"/>
  <c r="AU523" i="139"/>
  <c r="AS523" i="139"/>
  <c r="N523" i="139"/>
  <c r="AS666" i="139"/>
  <c r="N666" i="139"/>
  <c r="AU666" i="139"/>
  <c r="AU698" i="139"/>
  <c r="AS698" i="139"/>
  <c r="N698" i="139"/>
  <c r="AU304" i="129"/>
  <c r="AS304" i="129"/>
  <c r="N304" i="129"/>
  <c r="AU419" i="129"/>
  <c r="AS419" i="129"/>
  <c r="N419" i="129"/>
  <c r="AU655" i="129"/>
  <c r="AS655" i="129"/>
  <c r="N655" i="129"/>
  <c r="AS103" i="129"/>
  <c r="N103" i="129" s="1"/>
  <c r="P103" i="129" s="1"/>
  <c r="AU103" i="129"/>
  <c r="AS39" i="129"/>
  <c r="AU39" i="129"/>
  <c r="N39" i="129"/>
  <c r="P39" i="129" s="1"/>
  <c r="T39" i="129" s="1"/>
  <c r="R39" i="129" s="1"/>
  <c r="AU154" i="140"/>
  <c r="AS154" i="140"/>
  <c r="N154" i="140" s="1"/>
  <c r="P154" i="140" s="1"/>
  <c r="T154" i="140" s="1"/>
  <c r="R154" i="140" s="1"/>
  <c r="N608" i="140"/>
  <c r="AU608" i="140"/>
  <c r="AS608" i="140"/>
  <c r="AU249" i="140"/>
  <c r="AS249" i="140"/>
  <c r="N249" i="140" s="1"/>
  <c r="P249" i="140" s="1"/>
  <c r="T249" i="140" s="1"/>
  <c r="R249" i="140" s="1"/>
  <c r="AU648" i="128"/>
  <c r="AS648" i="128"/>
  <c r="N648" i="128"/>
  <c r="N460" i="128"/>
  <c r="AS460" i="128"/>
  <c r="AU460" i="128"/>
  <c r="AU120" i="128"/>
  <c r="AS120" i="128"/>
  <c r="N120" i="128" s="1"/>
  <c r="P120" i="128" s="1"/>
  <c r="AS283" i="128"/>
  <c r="N283" i="128"/>
  <c r="AU283" i="128"/>
  <c r="AU119" i="128"/>
  <c r="AS119" i="128"/>
  <c r="N119" i="128" s="1"/>
  <c r="P119" i="128" s="1"/>
  <c r="AU366" i="128"/>
  <c r="N366" i="128"/>
  <c r="AS366" i="128"/>
  <c r="AU194" i="128"/>
  <c r="AS194" i="128"/>
  <c r="N194" i="128" s="1"/>
  <c r="N373" i="139"/>
  <c r="AS373" i="139"/>
  <c r="AU373" i="139"/>
  <c r="N692" i="139"/>
  <c r="AU692" i="139"/>
  <c r="AS692" i="139"/>
  <c r="AU208" i="139"/>
  <c r="AS208" i="139"/>
  <c r="N208" i="139" s="1"/>
  <c r="P208" i="139" s="1"/>
  <c r="T208" i="139" s="1"/>
  <c r="R208" i="139" s="1"/>
  <c r="AU650" i="139"/>
  <c r="N650" i="139"/>
  <c r="AS650" i="139"/>
  <c r="AS227" i="139"/>
  <c r="N227" i="139" s="1"/>
  <c r="P227" i="139" s="1"/>
  <c r="T227" i="139" s="1"/>
  <c r="L5" i="129"/>
  <c r="AU606" i="129"/>
  <c r="N606" i="129"/>
  <c r="AS606" i="129"/>
  <c r="AU507" i="129"/>
  <c r="N507" i="129"/>
  <c r="AS507" i="129"/>
  <c r="AU678" i="129"/>
  <c r="N678" i="129"/>
  <c r="AS678" i="129"/>
  <c r="AS77" i="140"/>
  <c r="AU289" i="140"/>
  <c r="AS289" i="140"/>
  <c r="N289" i="140"/>
  <c r="AS688" i="140"/>
  <c r="AU688" i="140"/>
  <c r="N688" i="140"/>
  <c r="AU520" i="128"/>
  <c r="AS520" i="128"/>
  <c r="N520" i="128"/>
  <c r="AU684" i="128"/>
  <c r="AS684" i="128"/>
  <c r="N684" i="128"/>
  <c r="AS301" i="128"/>
  <c r="AU301" i="128"/>
  <c r="N301" i="128"/>
  <c r="AU352" i="128"/>
  <c r="AS352" i="128"/>
  <c r="N352" i="128"/>
  <c r="AU170" i="128"/>
  <c r="AS170" i="128"/>
  <c r="N170" i="128" s="1"/>
  <c r="P170" i="128" s="1"/>
  <c r="T170" i="128" s="1"/>
  <c r="N396" i="128"/>
  <c r="AU396" i="128"/>
  <c r="AS396" i="128"/>
  <c r="N314" i="139"/>
  <c r="AU314" i="139"/>
  <c r="AS314" i="139"/>
  <c r="AU665" i="139"/>
  <c r="AS665" i="139"/>
  <c r="N665" i="139"/>
  <c r="AU69" i="129"/>
  <c r="N69" i="129" s="1"/>
  <c r="P69" i="129" s="1"/>
  <c r="T69" i="129" s="1"/>
  <c r="R69" i="129" s="1"/>
  <c r="AU328" i="129"/>
  <c r="N328" i="129"/>
  <c r="AS328" i="129"/>
  <c r="AS7" i="129"/>
  <c r="AU7" i="129"/>
  <c r="N7" i="129"/>
  <c r="P7" i="129" s="1"/>
  <c r="T7" i="129" s="1"/>
  <c r="U7" i="129" s="1"/>
  <c r="AU505" i="129"/>
  <c r="N505" i="129"/>
  <c r="AS505" i="129"/>
  <c r="AU134" i="129"/>
  <c r="AU461" i="129"/>
  <c r="AS461" i="129"/>
  <c r="N461" i="129"/>
  <c r="AU422" i="129"/>
  <c r="AS422" i="129"/>
  <c r="N422" i="129"/>
  <c r="AU17" i="129"/>
  <c r="AS17" i="129"/>
  <c r="N17" i="129" s="1"/>
  <c r="P17" i="129" s="1"/>
  <c r="T17" i="129" s="1"/>
  <c r="R17" i="129" s="1"/>
  <c r="N502" i="140"/>
  <c r="AS502" i="140"/>
  <c r="AU502" i="140"/>
  <c r="AU539" i="140"/>
  <c r="N539" i="140"/>
  <c r="AS539" i="140"/>
  <c r="AS556" i="140"/>
  <c r="AU556" i="140"/>
  <c r="N556" i="140"/>
  <c r="N122" i="140"/>
  <c r="AU122" i="140"/>
  <c r="AU571" i="140"/>
  <c r="N571" i="140"/>
  <c r="AS571" i="140"/>
  <c r="AU634" i="140"/>
  <c r="AS634" i="140"/>
  <c r="N634" i="140"/>
  <c r="AU296" i="128"/>
  <c r="N296" i="128"/>
  <c r="AS296" i="128"/>
  <c r="N659" i="128"/>
  <c r="AU659" i="128"/>
  <c r="AS659" i="128"/>
  <c r="AU584" i="128"/>
  <c r="AS584" i="128"/>
  <c r="N584" i="128"/>
  <c r="AS553" i="140"/>
  <c r="N553" i="140"/>
  <c r="AU553" i="140"/>
  <c r="AU197" i="128"/>
  <c r="AS197" i="128"/>
  <c r="N197" i="128" s="1"/>
  <c r="P197" i="128" s="1"/>
  <c r="T197" i="128" s="1"/>
  <c r="AU157" i="139"/>
  <c r="AS157" i="139"/>
  <c r="N157" i="139" s="1"/>
  <c r="P157" i="139" s="1"/>
  <c r="T157" i="139" s="1"/>
  <c r="R157" i="139" s="1"/>
  <c r="N455" i="139"/>
  <c r="AU455" i="139"/>
  <c r="AS455" i="139"/>
  <c r="AU240" i="139"/>
  <c r="AS240" i="139"/>
  <c r="N240" i="139" s="1"/>
  <c r="P240" i="139" s="1"/>
  <c r="T240" i="139" s="1"/>
  <c r="R240" i="139" s="1"/>
  <c r="AS573" i="139"/>
  <c r="N573" i="139"/>
  <c r="AU573" i="139"/>
  <c r="AU87" i="129"/>
  <c r="N87" i="129" s="1"/>
  <c r="P87" i="129" s="1"/>
  <c r="T87" i="129" s="1"/>
  <c r="R87" i="129" s="1"/>
  <c r="AU108" i="129"/>
  <c r="AS108" i="129"/>
  <c r="N108" i="129" s="1"/>
  <c r="P108" i="129" s="1"/>
  <c r="AU483" i="129"/>
  <c r="AS483" i="129"/>
  <c r="N483" i="129"/>
  <c r="AS384" i="140"/>
  <c r="N384" i="140"/>
  <c r="AU384" i="140"/>
  <c r="AU685" i="140"/>
  <c r="AS685" i="140"/>
  <c r="N685" i="140"/>
  <c r="N461" i="140"/>
  <c r="AU461" i="140"/>
  <c r="AS461" i="140"/>
  <c r="AU25" i="140"/>
  <c r="AS25" i="140"/>
  <c r="N25" i="140"/>
  <c r="P25" i="140" s="1"/>
  <c r="T25" i="140" s="1"/>
  <c r="R25" i="140" s="1"/>
  <c r="AS401" i="140"/>
  <c r="AU401" i="140"/>
  <c r="N401" i="140"/>
  <c r="N415" i="128"/>
  <c r="AU415" i="128"/>
  <c r="AS415" i="128"/>
  <c r="AU468" i="128"/>
  <c r="AS468" i="128"/>
  <c r="N468" i="128"/>
  <c r="AU522" i="128"/>
  <c r="N522" i="128"/>
  <c r="AS522" i="128"/>
  <c r="AS403" i="128"/>
  <c r="AU403" i="128"/>
  <c r="N403" i="128"/>
  <c r="AU155" i="128"/>
  <c r="AS155" i="128"/>
  <c r="N155" i="128" s="1"/>
  <c r="P155" i="128" s="1"/>
  <c r="T155" i="128" s="1"/>
  <c r="AU389" i="139"/>
  <c r="N389" i="139"/>
  <c r="AS389" i="139"/>
  <c r="AS143" i="139"/>
  <c r="N143" i="139" s="1"/>
  <c r="P143" i="139" s="1"/>
  <c r="T143" i="139" s="1"/>
  <c r="N347" i="139"/>
  <c r="AU347" i="139"/>
  <c r="AS347" i="139"/>
  <c r="AS442" i="139"/>
  <c r="N442" i="139"/>
  <c r="AU442" i="139"/>
  <c r="N619" i="139"/>
  <c r="AS619" i="139"/>
  <c r="AU619" i="139"/>
  <c r="N508" i="129"/>
  <c r="AS508" i="129"/>
  <c r="AU508" i="129"/>
  <c r="AU426" i="129"/>
  <c r="AS426" i="129"/>
  <c r="N426" i="129"/>
  <c r="AU386" i="129"/>
  <c r="AS386" i="129"/>
  <c r="N386" i="129"/>
  <c r="AU341" i="129"/>
  <c r="AS341" i="129"/>
  <c r="N341" i="129"/>
  <c r="AU205" i="140"/>
  <c r="AS205" i="140"/>
  <c r="N205" i="140" s="1"/>
  <c r="P205" i="140" s="1"/>
  <c r="T205" i="140" s="1"/>
  <c r="R205" i="140" s="1"/>
  <c r="AU651" i="140"/>
  <c r="N651" i="140"/>
  <c r="AS651" i="140"/>
  <c r="N324" i="140"/>
  <c r="AU324" i="140"/>
  <c r="AS324" i="140"/>
  <c r="AU509" i="128"/>
  <c r="N509" i="128"/>
  <c r="AS509" i="128"/>
  <c r="AU621" i="128"/>
  <c r="N621" i="128"/>
  <c r="AS621" i="128"/>
  <c r="AS156" i="128"/>
  <c r="N156" i="128" s="1"/>
  <c r="P156" i="128" s="1"/>
  <c r="T156" i="128" s="1"/>
  <c r="R156" i="128" s="1"/>
  <c r="AU156" i="128"/>
  <c r="AS202" i="128"/>
  <c r="N202" i="128" s="1"/>
  <c r="P202" i="128" s="1"/>
  <c r="T202" i="128" s="1"/>
  <c r="R202" i="128" s="1"/>
  <c r="AU202" i="128"/>
  <c r="AU326" i="128"/>
  <c r="N326" i="128"/>
  <c r="AS326" i="128"/>
  <c r="AU305" i="128"/>
  <c r="AS305" i="128"/>
  <c r="N305" i="128"/>
  <c r="AU489" i="128"/>
  <c r="N489" i="128"/>
  <c r="AS489" i="128"/>
  <c r="N424" i="128"/>
  <c r="AU424" i="128"/>
  <c r="AS424" i="128"/>
  <c r="AU261" i="139"/>
  <c r="N261" i="139"/>
  <c r="AS261" i="139"/>
  <c r="AS111" i="139"/>
  <c r="AU111" i="139"/>
  <c r="N111" i="139"/>
  <c r="P111" i="139" s="1"/>
  <c r="AS160" i="139"/>
  <c r="N160" i="139" s="1"/>
  <c r="P160" i="139" s="1"/>
  <c r="T160" i="139" s="1"/>
  <c r="R160" i="139" s="1"/>
  <c r="AU160" i="139"/>
  <c r="AS144" i="139"/>
  <c r="N144" i="139" s="1"/>
  <c r="P144" i="139" s="1"/>
  <c r="T144" i="139" s="1"/>
  <c r="R144" i="139" s="1"/>
  <c r="AU144" i="139"/>
  <c r="AU334" i="139"/>
  <c r="N334" i="139"/>
  <c r="AS334" i="139"/>
  <c r="AU400" i="129"/>
  <c r="N400" i="129"/>
  <c r="AS400" i="129"/>
  <c r="AU307" i="129"/>
  <c r="N307" i="129"/>
  <c r="AS307" i="129"/>
  <c r="N290" i="129"/>
  <c r="AS290" i="129"/>
  <c r="AU290" i="129"/>
  <c r="AU572" i="129"/>
  <c r="AS572" i="129"/>
  <c r="N572" i="129"/>
  <c r="AU688" i="129"/>
  <c r="N688" i="129"/>
  <c r="AS688" i="129"/>
  <c r="AS193" i="129"/>
  <c r="N193" i="129" s="1"/>
  <c r="P193" i="129" s="1"/>
  <c r="T193" i="129" s="1"/>
  <c r="R193" i="129" s="1"/>
  <c r="AU193" i="129"/>
  <c r="N581" i="140"/>
  <c r="AU581" i="140"/>
  <c r="AS581" i="140"/>
  <c r="AS161" i="140"/>
  <c r="N161" i="140" s="1"/>
  <c r="P161" i="140" s="1"/>
  <c r="T161" i="140" s="1"/>
  <c r="AS238" i="140"/>
  <c r="N238" i="140" s="1"/>
  <c r="P238" i="140" s="1"/>
  <c r="T238" i="140" s="1"/>
  <c r="R238" i="140" s="1"/>
  <c r="AU238" i="140"/>
  <c r="AS265" i="140"/>
  <c r="N265" i="140"/>
  <c r="AU265" i="140"/>
  <c r="AU469" i="128"/>
  <c r="AS469" i="128"/>
  <c r="N469" i="128"/>
  <c r="AS204" i="128"/>
  <c r="N204" i="128" s="1"/>
  <c r="P204" i="128" s="1"/>
  <c r="T204" i="128" s="1"/>
  <c r="R204" i="128" s="1"/>
  <c r="AU204" i="128"/>
  <c r="AS677" i="128"/>
  <c r="AU677" i="128"/>
  <c r="N677" i="128"/>
  <c r="N516" i="128"/>
  <c r="AU516" i="128"/>
  <c r="AS516" i="128"/>
  <c r="AS442" i="128"/>
  <c r="N442" i="128"/>
  <c r="AU442" i="128"/>
  <c r="AS645" i="128"/>
  <c r="AU645" i="128"/>
  <c r="N645" i="128"/>
  <c r="AS122" i="128"/>
  <c r="N122" i="128" s="1"/>
  <c r="P122" i="128" s="1"/>
  <c r="T122" i="128" s="1"/>
  <c r="AU122" i="128"/>
  <c r="AS520" i="139"/>
  <c r="AU520" i="139"/>
  <c r="N520" i="139"/>
  <c r="N541" i="139"/>
  <c r="AU541" i="139"/>
  <c r="AS541" i="139"/>
  <c r="AU586" i="139"/>
  <c r="N586" i="139"/>
  <c r="AS586" i="139"/>
  <c r="AS361" i="139"/>
  <c r="AU361" i="139"/>
  <c r="N361" i="139"/>
  <c r="AS514" i="139"/>
  <c r="N514" i="139"/>
  <c r="AU514" i="139"/>
  <c r="N526" i="139"/>
  <c r="AU526" i="139"/>
  <c r="AS526" i="139"/>
  <c r="N601" i="139"/>
  <c r="AS601" i="139"/>
  <c r="AU601" i="139"/>
  <c r="AS43" i="129"/>
  <c r="AU43" i="129"/>
  <c r="N43" i="129"/>
  <c r="P43" i="129" s="1"/>
  <c r="AS140" i="129"/>
  <c r="N140" i="129" s="1"/>
  <c r="AU289" i="129"/>
  <c r="AS289" i="129"/>
  <c r="N289" i="129"/>
  <c r="AU401" i="129"/>
  <c r="AS401" i="129"/>
  <c r="N401" i="129"/>
  <c r="AU350" i="129"/>
  <c r="N350" i="129"/>
  <c r="AS350" i="129"/>
  <c r="AU601" i="129"/>
  <c r="N601" i="129"/>
  <c r="AS601" i="129"/>
  <c r="AU446" i="140"/>
  <c r="AS446" i="140"/>
  <c r="N446" i="140"/>
  <c r="AU317" i="140"/>
  <c r="AS317" i="140"/>
  <c r="N317" i="140"/>
  <c r="AS643" i="140"/>
  <c r="N643" i="140"/>
  <c r="AU643" i="140"/>
  <c r="AS178" i="128"/>
  <c r="N178" i="128" s="1"/>
  <c r="P178" i="128" s="1"/>
  <c r="T178" i="128" s="1"/>
  <c r="R178" i="128" s="1"/>
  <c r="AU178" i="128"/>
  <c r="AU151" i="139"/>
  <c r="AS151" i="139"/>
  <c r="N151" i="139" s="1"/>
  <c r="P151" i="139" s="1"/>
  <c r="T151" i="139" s="1"/>
  <c r="R151" i="139" s="1"/>
  <c r="AU499" i="129"/>
  <c r="AS499" i="129"/>
  <c r="N499" i="129"/>
  <c r="AU281" i="139"/>
  <c r="AS281" i="139"/>
  <c r="N281" i="139"/>
  <c r="N617" i="139"/>
  <c r="AS617" i="139"/>
  <c r="AU617" i="139"/>
  <c r="AS307" i="139"/>
  <c r="AU307" i="139"/>
  <c r="N307" i="139"/>
  <c r="AU471" i="129"/>
  <c r="N471" i="129"/>
  <c r="AS471" i="129"/>
  <c r="AU371" i="129"/>
  <c r="N371" i="129"/>
  <c r="AS371" i="129"/>
  <c r="AS260" i="129"/>
  <c r="N260" i="129" s="1"/>
  <c r="AU14" i="140"/>
  <c r="AS14" i="140"/>
  <c r="N14" i="140" s="1"/>
  <c r="P14" i="140" s="1"/>
  <c r="N362" i="128"/>
  <c r="AU362" i="128"/>
  <c r="AS362" i="128"/>
  <c r="AU365" i="128"/>
  <c r="N365" i="128"/>
  <c r="AS365" i="128"/>
  <c r="AU373" i="128"/>
  <c r="N373" i="128"/>
  <c r="AS373" i="128"/>
  <c r="AS167" i="128"/>
  <c r="N167" i="128" s="1"/>
  <c r="P167" i="128" s="1"/>
  <c r="T167" i="128" s="1"/>
  <c r="AU246" i="128"/>
  <c r="AS246" i="128"/>
  <c r="N246" i="128" s="1"/>
  <c r="P246" i="128" s="1"/>
  <c r="T246" i="128" s="1"/>
  <c r="R246" i="128" s="1"/>
  <c r="N448" i="128"/>
  <c r="AU448" i="128"/>
  <c r="AS448" i="128"/>
  <c r="AU260" i="128"/>
  <c r="AS260" i="128"/>
  <c r="N260" i="128" s="1"/>
  <c r="AU449" i="129"/>
  <c r="AS449" i="129"/>
  <c r="N449" i="129"/>
  <c r="AU96" i="129"/>
  <c r="N96" i="129" s="1"/>
  <c r="P96" i="129" s="1"/>
  <c r="T96" i="129" s="1"/>
  <c r="R96" i="129" s="1"/>
  <c r="AS495" i="139"/>
  <c r="N495" i="139"/>
  <c r="AU495" i="139"/>
  <c r="N473" i="139"/>
  <c r="AU473" i="139"/>
  <c r="AS473" i="139"/>
  <c r="AS342" i="139"/>
  <c r="N342" i="139"/>
  <c r="AU342" i="139"/>
  <c r="AU435" i="129"/>
  <c r="N435" i="129"/>
  <c r="AS435" i="129"/>
  <c r="AU122" i="129"/>
  <c r="AS122" i="129"/>
  <c r="N122" i="129" s="1"/>
  <c r="P122" i="129" s="1"/>
  <c r="T122" i="129" s="1"/>
  <c r="AS208" i="129"/>
  <c r="N208" i="129" s="1"/>
  <c r="P208" i="129" s="1"/>
  <c r="T208" i="129" s="1"/>
  <c r="R208" i="129" s="1"/>
  <c r="AU208" i="129"/>
  <c r="AU145" i="129"/>
  <c r="AS145" i="129"/>
  <c r="N145" i="129" s="1"/>
  <c r="P145" i="129" s="1"/>
  <c r="T145" i="129" s="1"/>
  <c r="R145" i="129" s="1"/>
  <c r="AU672" i="129"/>
  <c r="AS672" i="129"/>
  <c r="N672" i="129"/>
  <c r="AS524" i="140"/>
  <c r="AU524" i="140"/>
  <c r="N524" i="140"/>
  <c r="AS420" i="140"/>
  <c r="N420" i="140"/>
  <c r="AU420" i="140"/>
  <c r="AU341" i="140"/>
  <c r="AS341" i="140"/>
  <c r="N341" i="140"/>
  <c r="AS389" i="128"/>
  <c r="AU389" i="128"/>
  <c r="N389" i="128"/>
  <c r="AU700" i="128"/>
  <c r="AS700" i="128"/>
  <c r="N700" i="128"/>
  <c r="N542" i="128"/>
  <c r="AS542" i="128"/>
  <c r="AU542" i="128"/>
  <c r="AU469" i="129"/>
  <c r="AS469" i="129"/>
  <c r="N469" i="129"/>
  <c r="AU277" i="128"/>
  <c r="N277" i="128"/>
  <c r="AS277" i="128"/>
  <c r="AS577" i="139"/>
  <c r="AU577" i="139"/>
  <c r="N577" i="139"/>
  <c r="AS383" i="139"/>
  <c r="AU383" i="139"/>
  <c r="N383" i="139"/>
  <c r="AU429" i="139"/>
  <c r="AS429" i="139"/>
  <c r="N429" i="139"/>
  <c r="AS180" i="139"/>
  <c r="N180" i="139" s="1"/>
  <c r="P180" i="139" s="1"/>
  <c r="T180" i="139" s="1"/>
  <c r="R180" i="139" s="1"/>
  <c r="AU180" i="139"/>
  <c r="N328" i="139"/>
  <c r="AU328" i="139"/>
  <c r="AS328" i="139"/>
  <c r="AS141" i="129"/>
  <c r="N141" i="129" s="1"/>
  <c r="P141" i="129" s="1"/>
  <c r="T141" i="129" s="1"/>
  <c r="AU141" i="129"/>
  <c r="AU324" i="129"/>
  <c r="N324" i="129"/>
  <c r="AS324" i="129"/>
  <c r="AU564" i="129"/>
  <c r="AS564" i="129"/>
  <c r="N564" i="129"/>
  <c r="AU327" i="129"/>
  <c r="AS327" i="129"/>
  <c r="N327" i="129"/>
  <c r="AU644" i="129"/>
  <c r="AS644" i="129"/>
  <c r="N644" i="129"/>
  <c r="N636" i="140"/>
  <c r="AU636" i="140"/>
  <c r="AS636" i="140"/>
  <c r="AS210" i="140"/>
  <c r="N210" i="140" s="1"/>
  <c r="P210" i="140" s="1"/>
  <c r="T210" i="140" s="1"/>
  <c r="R210" i="140" s="1"/>
  <c r="AU210" i="140"/>
  <c r="AU225" i="140"/>
  <c r="AS225" i="140"/>
  <c r="N225" i="140" s="1"/>
  <c r="P225" i="140" s="1"/>
  <c r="T225" i="140" s="1"/>
  <c r="R225" i="140" s="1"/>
  <c r="AU485" i="140"/>
  <c r="AS485" i="140"/>
  <c r="N485" i="140"/>
  <c r="AU327" i="128"/>
  <c r="N327" i="128"/>
  <c r="AS327" i="128"/>
  <c r="AU227" i="128"/>
  <c r="AS227" i="128"/>
  <c r="N227" i="128" s="1"/>
  <c r="N379" i="128"/>
  <c r="AU379" i="128"/>
  <c r="AS379" i="128"/>
  <c r="AU199" i="128"/>
  <c r="AS199" i="128"/>
  <c r="N199" i="128" s="1"/>
  <c r="P199" i="128" s="1"/>
  <c r="T199" i="128" s="1"/>
  <c r="R199" i="128" s="1"/>
  <c r="AU345" i="128"/>
  <c r="N345" i="128"/>
  <c r="AS345" i="128"/>
  <c r="AU310" i="128"/>
  <c r="N310" i="128"/>
  <c r="AS310" i="128"/>
  <c r="AS690" i="139"/>
  <c r="AU690" i="139"/>
  <c r="N690" i="139"/>
  <c r="N431" i="139"/>
  <c r="AS431" i="139"/>
  <c r="AU431" i="139"/>
  <c r="AU506" i="129"/>
  <c r="N506" i="129"/>
  <c r="AS506" i="129"/>
  <c r="N616" i="140"/>
  <c r="AU616" i="140"/>
  <c r="AS616" i="140"/>
  <c r="AS478" i="140"/>
  <c r="N478" i="140"/>
  <c r="AU478" i="140"/>
  <c r="AS112" i="140"/>
  <c r="N112" i="140" s="1"/>
  <c r="P112" i="140" s="1"/>
  <c r="AU112" i="140"/>
  <c r="N694" i="128"/>
  <c r="AU694" i="128"/>
  <c r="AS694" i="128"/>
  <c r="AU212" i="128"/>
  <c r="AS212" i="128"/>
  <c r="N212" i="128" s="1"/>
  <c r="P212" i="128" s="1"/>
  <c r="T212" i="128" s="1"/>
  <c r="AS607" i="128"/>
  <c r="AU607" i="128"/>
  <c r="N607" i="128"/>
  <c r="AS324" i="128"/>
  <c r="AU324" i="128"/>
  <c r="N324" i="128"/>
  <c r="AU216" i="140"/>
  <c r="AS216" i="140"/>
  <c r="N216" i="140" s="1"/>
  <c r="P216" i="140" s="1"/>
  <c r="T216" i="140" s="1"/>
  <c r="R216" i="140" s="1"/>
  <c r="AS253" i="128"/>
  <c r="N253" i="128" s="1"/>
  <c r="P253" i="128" s="1"/>
  <c r="T253" i="128" s="1"/>
  <c r="R253" i="128" s="1"/>
  <c r="AU253" i="128"/>
  <c r="AS337" i="139"/>
  <c r="N337" i="139"/>
  <c r="AU337" i="139"/>
  <c r="AS318" i="140"/>
  <c r="N318" i="140"/>
  <c r="AU318" i="140"/>
  <c r="AU666" i="128"/>
  <c r="N666" i="128"/>
  <c r="AS666" i="128"/>
  <c r="AU102" i="129"/>
  <c r="AS102" i="129"/>
  <c r="N102" i="129" s="1"/>
  <c r="P102" i="129" s="1"/>
  <c r="N649" i="139"/>
  <c r="AU649" i="139"/>
  <c r="AS649" i="139"/>
  <c r="AU501" i="139"/>
  <c r="AS501" i="139"/>
  <c r="N501" i="139"/>
  <c r="N659" i="139"/>
  <c r="AU659" i="139"/>
  <c r="AS659" i="139"/>
  <c r="N639" i="139"/>
  <c r="AU639" i="139"/>
  <c r="AS639" i="139"/>
  <c r="AS168" i="129"/>
  <c r="N168" i="129" s="1"/>
  <c r="P168" i="129" s="1"/>
  <c r="T168" i="129" s="1"/>
  <c r="R168" i="129" s="1"/>
  <c r="AU168" i="129"/>
  <c r="AU414" i="129"/>
  <c r="N414" i="129"/>
  <c r="AS414" i="129"/>
  <c r="AU338" i="129"/>
  <c r="N338" i="129"/>
  <c r="AS338" i="129"/>
  <c r="AU663" i="140"/>
  <c r="AS663" i="140"/>
  <c r="N663" i="140"/>
  <c r="AU586" i="140"/>
  <c r="N586" i="140"/>
  <c r="AS586" i="140"/>
  <c r="AS442" i="140"/>
  <c r="N442" i="140"/>
  <c r="AU442" i="140"/>
  <c r="AS229" i="128"/>
  <c r="N229" i="128" s="1"/>
  <c r="P229" i="128" s="1"/>
  <c r="T229" i="128" s="1"/>
  <c r="R229" i="128" s="1"/>
  <c r="AU229" i="128"/>
  <c r="N416" i="128"/>
  <c r="AU416" i="128"/>
  <c r="AS416" i="128"/>
  <c r="AU425" i="128"/>
  <c r="N425" i="128"/>
  <c r="AS425" i="128"/>
  <c r="N660" i="128"/>
  <c r="AS660" i="128"/>
  <c r="AU660" i="128"/>
  <c r="AS144" i="128"/>
  <c r="N144" i="128" s="1"/>
  <c r="P144" i="128" s="1"/>
  <c r="T144" i="128" s="1"/>
  <c r="R144" i="128" s="1"/>
  <c r="AU144" i="128"/>
  <c r="AU297" i="139"/>
  <c r="AS297" i="139"/>
  <c r="N297" i="139"/>
  <c r="AU415" i="139"/>
  <c r="AS415" i="139"/>
  <c r="N415" i="139"/>
  <c r="AU459" i="139"/>
  <c r="AS459" i="139"/>
  <c r="N459" i="139"/>
  <c r="AU226" i="139"/>
  <c r="AS226" i="139"/>
  <c r="N226" i="139" s="1"/>
  <c r="P226" i="139" s="1"/>
  <c r="T226" i="139" s="1"/>
  <c r="R226" i="139" s="1"/>
  <c r="AU697" i="129"/>
  <c r="N697" i="129"/>
  <c r="AS697" i="129"/>
  <c r="AU349" i="129"/>
  <c r="AS349" i="129"/>
  <c r="N349" i="129"/>
  <c r="AU432" i="129"/>
  <c r="N432" i="129"/>
  <c r="AS432" i="129"/>
  <c r="AS311" i="140"/>
  <c r="AU311" i="140"/>
  <c r="N311" i="140"/>
  <c r="AU130" i="140"/>
  <c r="AS130" i="140"/>
  <c r="N130" i="140" s="1"/>
  <c r="P130" i="140" s="1"/>
  <c r="T130" i="140" s="1"/>
  <c r="AU476" i="140"/>
  <c r="N476" i="140"/>
  <c r="AS476" i="140"/>
  <c r="N524" i="139"/>
  <c r="AU524" i="139"/>
  <c r="AS524" i="139"/>
  <c r="AU258" i="129"/>
  <c r="AS258" i="129"/>
  <c r="N258" i="129" s="1"/>
  <c r="P258" i="129" s="1"/>
  <c r="T258" i="129" s="1"/>
  <c r="R258" i="129" s="1"/>
  <c r="N257" i="140"/>
  <c r="AU257" i="140"/>
  <c r="AS257" i="140"/>
  <c r="AU380" i="140"/>
  <c r="AS380" i="140"/>
  <c r="N380" i="140"/>
  <c r="AS303" i="128"/>
  <c r="AU303" i="128"/>
  <c r="N303" i="128"/>
  <c r="N476" i="139"/>
  <c r="AU476" i="139"/>
  <c r="AS476" i="139"/>
  <c r="AS247" i="139"/>
  <c r="N247" i="139" s="1"/>
  <c r="P247" i="139" s="1"/>
  <c r="T247" i="139" s="1"/>
  <c r="R247" i="139" s="1"/>
  <c r="AU247" i="139"/>
  <c r="AS339" i="139"/>
  <c r="N339" i="139"/>
  <c r="AU339" i="139"/>
  <c r="AS604" i="139"/>
  <c r="AU604" i="139"/>
  <c r="N604" i="139"/>
  <c r="N438" i="139"/>
  <c r="AU438" i="139"/>
  <c r="AS438" i="139"/>
  <c r="AU493" i="129"/>
  <c r="AS493" i="129"/>
  <c r="N493" i="129"/>
  <c r="AS68" i="129"/>
  <c r="AU68" i="129"/>
  <c r="N68" i="129" s="1"/>
  <c r="P68" i="129" s="1"/>
  <c r="T68" i="129" s="1"/>
  <c r="R68" i="129" s="1"/>
  <c r="AU381" i="129"/>
  <c r="AS381" i="129"/>
  <c r="N381" i="129"/>
  <c r="AS97" i="129"/>
  <c r="AU97" i="129"/>
  <c r="N97" i="129"/>
  <c r="P97" i="129" s="1"/>
  <c r="AU415" i="129"/>
  <c r="N415" i="129"/>
  <c r="AS415" i="129"/>
  <c r="AU569" i="129"/>
  <c r="AS569" i="129"/>
  <c r="N569" i="129"/>
  <c r="AS339" i="140"/>
  <c r="AU339" i="140"/>
  <c r="N339" i="140"/>
  <c r="AS35" i="140"/>
  <c r="N35" i="140" s="1"/>
  <c r="P35" i="140" s="1"/>
  <c r="T35" i="140" s="1"/>
  <c r="AU35" i="140"/>
  <c r="AS229" i="140"/>
  <c r="N229" i="140" s="1"/>
  <c r="P229" i="140" s="1"/>
  <c r="T229" i="140" s="1"/>
  <c r="R229" i="140" s="1"/>
  <c r="AU229" i="140"/>
  <c r="N486" i="140"/>
  <c r="AU486" i="140"/>
  <c r="AS486" i="140"/>
  <c r="N565" i="140"/>
  <c r="AU565" i="140"/>
  <c r="AS565" i="140"/>
  <c r="AU333" i="128"/>
  <c r="AS333" i="128"/>
  <c r="N333" i="128"/>
  <c r="AS610" i="128"/>
  <c r="AU610" i="128"/>
  <c r="N610" i="128"/>
  <c r="AU629" i="140"/>
  <c r="N629" i="140"/>
  <c r="AS629" i="140"/>
  <c r="AU454" i="129"/>
  <c r="N454" i="129"/>
  <c r="AS454" i="129"/>
  <c r="AU86" i="129"/>
  <c r="N86" i="129" s="1"/>
  <c r="P86" i="129" s="1"/>
  <c r="T86" i="129" s="1"/>
  <c r="R86" i="129" s="1"/>
  <c r="AS86" i="129"/>
  <c r="AS76" i="129"/>
  <c r="AU76" i="129"/>
  <c r="N76" i="129"/>
  <c r="P76" i="129" s="1"/>
  <c r="AU175" i="129"/>
  <c r="AS175" i="129"/>
  <c r="N175" i="129" s="1"/>
  <c r="P175" i="129" s="1"/>
  <c r="T175" i="129" s="1"/>
  <c r="R175" i="129" s="1"/>
  <c r="AU94" i="129"/>
  <c r="AS94" i="129"/>
  <c r="N94" i="129"/>
  <c r="P94" i="129" s="1"/>
  <c r="AU243" i="140"/>
  <c r="AS243" i="140"/>
  <c r="N243" i="140"/>
  <c r="P243" i="140" s="1"/>
  <c r="T243" i="140" s="1"/>
  <c r="R243" i="140" s="1"/>
  <c r="AU283" i="140"/>
  <c r="N283" i="140"/>
  <c r="AS283" i="140"/>
  <c r="N458" i="140"/>
  <c r="AS458" i="140"/>
  <c r="AU458" i="140"/>
  <c r="N477" i="140"/>
  <c r="AS477" i="140"/>
  <c r="AU477" i="140"/>
  <c r="AS143" i="140"/>
  <c r="N143" i="140" s="1"/>
  <c r="P143" i="140" s="1"/>
  <c r="T143" i="140" s="1"/>
  <c r="AS537" i="140"/>
  <c r="N537" i="140"/>
  <c r="AU537" i="140"/>
  <c r="AU573" i="140"/>
  <c r="N573" i="140"/>
  <c r="AS573" i="140"/>
  <c r="N677" i="140"/>
  <c r="AU677" i="140"/>
  <c r="AS677" i="140"/>
  <c r="AU530" i="140"/>
  <c r="AS530" i="140"/>
  <c r="N530" i="140"/>
  <c r="AS662" i="140"/>
  <c r="AU662" i="140"/>
  <c r="N662" i="140"/>
  <c r="AU506" i="140"/>
  <c r="AS506" i="140"/>
  <c r="N506" i="140"/>
  <c r="AS618" i="128"/>
  <c r="AU618" i="128"/>
  <c r="N618" i="128"/>
  <c r="AS258" i="128"/>
  <c r="N258" i="128" s="1"/>
  <c r="P258" i="128" s="1"/>
  <c r="T258" i="128" s="1"/>
  <c r="R258" i="128" s="1"/>
  <c r="AU258" i="128"/>
  <c r="N317" i="128"/>
  <c r="AU317" i="128"/>
  <c r="AS317" i="128"/>
  <c r="AS587" i="128"/>
  <c r="AU587" i="128"/>
  <c r="N587" i="128"/>
  <c r="AU588" i="139"/>
  <c r="AS588" i="139"/>
  <c r="N588" i="139"/>
  <c r="AS222" i="139"/>
  <c r="N222" i="139" s="1"/>
  <c r="P222" i="139" s="1"/>
  <c r="T222" i="139" s="1"/>
  <c r="R222" i="139" s="1"/>
  <c r="AU222" i="139"/>
  <c r="N562" i="139"/>
  <c r="AU562" i="139"/>
  <c r="AS562" i="139"/>
  <c r="AS156" i="139"/>
  <c r="AU156" i="139"/>
  <c r="N156" i="139"/>
  <c r="P156" i="139" s="1"/>
  <c r="T156" i="139" s="1"/>
  <c r="R156" i="139" s="1"/>
  <c r="N472" i="139"/>
  <c r="AU472" i="139"/>
  <c r="AS472" i="139"/>
  <c r="AU272" i="139"/>
  <c r="AS272" i="139"/>
  <c r="N272" i="139"/>
  <c r="AU557" i="139"/>
  <c r="N557" i="139"/>
  <c r="AS557" i="139"/>
  <c r="AS669" i="139"/>
  <c r="N669" i="139"/>
  <c r="AU669" i="139"/>
  <c r="AU566" i="129"/>
  <c r="AS566" i="129"/>
  <c r="N566" i="129"/>
  <c r="AU219" i="129"/>
  <c r="AS219" i="129"/>
  <c r="N219" i="129" s="1"/>
  <c r="P219" i="129" s="1"/>
  <c r="T219" i="129" s="1"/>
  <c r="R219" i="129" s="1"/>
  <c r="AU455" i="129"/>
  <c r="N455" i="129"/>
  <c r="AS455" i="129"/>
  <c r="AU248" i="128"/>
  <c r="AS248" i="128"/>
  <c r="N248" i="128" s="1"/>
  <c r="AU443" i="128"/>
  <c r="AS443" i="128"/>
  <c r="N443" i="128"/>
  <c r="AS247" i="128"/>
  <c r="N247" i="128" s="1"/>
  <c r="P247" i="128" s="1"/>
  <c r="T247" i="128" s="1"/>
  <c r="R247" i="128" s="1"/>
  <c r="AU247" i="128"/>
  <c r="AS446" i="139"/>
  <c r="AU446" i="139"/>
  <c r="N446" i="139"/>
  <c r="AU536" i="139"/>
  <c r="AS536" i="139"/>
  <c r="N536" i="139"/>
  <c r="AU273" i="139"/>
  <c r="N273" i="139"/>
  <c r="AS273" i="139"/>
  <c r="AS131" i="139"/>
  <c r="N131" i="139" s="1"/>
  <c r="AU325" i="129"/>
  <c r="AS325" i="129"/>
  <c r="N325" i="129"/>
  <c r="AS57" i="129"/>
  <c r="N57" i="129" s="1"/>
  <c r="P57" i="129" s="1"/>
  <c r="T57" i="129" s="1"/>
  <c r="R57" i="129" s="1"/>
  <c r="AU57" i="129"/>
  <c r="AS114" i="129"/>
  <c r="AU114" i="129"/>
  <c r="N114" i="129"/>
  <c r="P114" i="129" s="1"/>
  <c r="N545" i="140"/>
  <c r="AU545" i="140"/>
  <c r="AS545" i="140"/>
  <c r="N536" i="140"/>
  <c r="AS536" i="140"/>
  <c r="AU536" i="140"/>
  <c r="AU667" i="140"/>
  <c r="AS667" i="140"/>
  <c r="N667" i="140"/>
  <c r="AU297" i="140"/>
  <c r="AS297" i="140"/>
  <c r="N297" i="140"/>
  <c r="AU655" i="140"/>
  <c r="N655" i="140"/>
  <c r="AS655" i="140"/>
  <c r="AU183" i="140"/>
  <c r="AS183" i="140"/>
  <c r="N183" i="140" s="1"/>
  <c r="P183" i="140" s="1"/>
  <c r="T183" i="140" s="1"/>
  <c r="R183" i="140" s="1"/>
  <c r="AU184" i="140"/>
  <c r="AS184" i="140"/>
  <c r="N184" i="140" s="1"/>
  <c r="P184" i="140" s="1"/>
  <c r="T184" i="140" s="1"/>
  <c r="R184" i="140" s="1"/>
  <c r="AU635" i="128"/>
  <c r="N635" i="128"/>
  <c r="AS635" i="128"/>
  <c r="AS503" i="128"/>
  <c r="AU503" i="128"/>
  <c r="N503" i="128"/>
  <c r="AU586" i="128"/>
  <c r="N586" i="128"/>
  <c r="AS586" i="128"/>
  <c r="AU553" i="128"/>
  <c r="N553" i="128"/>
  <c r="AS553" i="128"/>
  <c r="AU683" i="139"/>
  <c r="AS683" i="139"/>
  <c r="N683" i="139"/>
  <c r="AS470" i="139"/>
  <c r="AU470" i="139"/>
  <c r="N470" i="139"/>
  <c r="AS395" i="139"/>
  <c r="AU395" i="139"/>
  <c r="N395" i="139"/>
  <c r="AU636" i="139"/>
  <c r="AS636" i="139"/>
  <c r="N636" i="139"/>
  <c r="AU367" i="139"/>
  <c r="N367" i="139"/>
  <c r="AS367" i="139"/>
  <c r="AU673" i="129"/>
  <c r="AS673" i="129"/>
  <c r="N673" i="129"/>
  <c r="AU78" i="129"/>
  <c r="N78" i="129" s="1"/>
  <c r="P78" i="129" s="1"/>
  <c r="T78" i="129" s="1"/>
  <c r="AU589" i="129"/>
  <c r="AS589" i="129"/>
  <c r="N589" i="129"/>
  <c r="AU306" i="129"/>
  <c r="AS306" i="129"/>
  <c r="N306" i="129"/>
  <c r="AU480" i="129"/>
  <c r="AS480" i="129"/>
  <c r="N480" i="129"/>
  <c r="AU337" i="129"/>
  <c r="N337" i="129"/>
  <c r="AS337" i="129"/>
  <c r="AU698" i="129"/>
  <c r="N698" i="129"/>
  <c r="AS698" i="129"/>
  <c r="AU609" i="129"/>
  <c r="AS609" i="129"/>
  <c r="N609" i="129"/>
  <c r="AS65" i="140"/>
  <c r="AS182" i="140"/>
  <c r="N182" i="140" s="1"/>
  <c r="AS43" i="140"/>
  <c r="AU43" i="140"/>
  <c r="N43" i="140"/>
  <c r="P43" i="140" s="1"/>
  <c r="AS214" i="140"/>
  <c r="N214" i="140" s="1"/>
  <c r="P214" i="140" s="1"/>
  <c r="T214" i="140" s="1"/>
  <c r="R214" i="140" s="1"/>
  <c r="AU214" i="140"/>
  <c r="AU293" i="128"/>
  <c r="AS293" i="128"/>
  <c r="N293" i="128"/>
  <c r="AU272" i="128"/>
  <c r="N272" i="128"/>
  <c r="AS272" i="128"/>
  <c r="N467" i="128"/>
  <c r="AU467" i="128"/>
  <c r="AS467" i="128"/>
  <c r="AS172" i="128"/>
  <c r="N172" i="128" s="1"/>
  <c r="P172" i="128" s="1"/>
  <c r="T172" i="128" s="1"/>
  <c r="R172" i="128" s="1"/>
  <c r="AU172" i="128"/>
  <c r="AU216" i="139"/>
  <c r="AS216" i="139"/>
  <c r="N216" i="139" s="1"/>
  <c r="P216" i="139" s="1"/>
  <c r="T216" i="139" s="1"/>
  <c r="R216" i="139" s="1"/>
  <c r="AU294" i="129"/>
  <c r="N294" i="129"/>
  <c r="AS294" i="129"/>
  <c r="AU576" i="140"/>
  <c r="AS576" i="140"/>
  <c r="N576" i="140"/>
  <c r="N525" i="140"/>
  <c r="AU525" i="140"/>
  <c r="AS525" i="140"/>
  <c r="AS604" i="128"/>
  <c r="AU604" i="128"/>
  <c r="N604" i="128"/>
  <c r="AS293" i="139"/>
  <c r="N293" i="139"/>
  <c r="AU293" i="139"/>
  <c r="AU345" i="139"/>
  <c r="N345" i="139"/>
  <c r="AS345" i="139"/>
  <c r="N483" i="139"/>
  <c r="AS483" i="139"/>
  <c r="AU483" i="139"/>
  <c r="AU660" i="139"/>
  <c r="AS660" i="139"/>
  <c r="N660" i="139"/>
  <c r="AS225" i="139"/>
  <c r="AU225" i="139"/>
  <c r="N225" i="139"/>
  <c r="P225" i="139" s="1"/>
  <c r="T225" i="139" s="1"/>
  <c r="R225" i="139" s="1"/>
  <c r="AS689" i="139"/>
  <c r="N689" i="139"/>
  <c r="AU689" i="139"/>
  <c r="AS308" i="139"/>
  <c r="AU308" i="139"/>
  <c r="N308" i="139"/>
  <c r="AU689" i="129"/>
  <c r="N689" i="129"/>
  <c r="AS689" i="129"/>
  <c r="AS109" i="129"/>
  <c r="AU109" i="129"/>
  <c r="N109" i="129"/>
  <c r="P109" i="129" s="1"/>
  <c r="AU384" i="129"/>
  <c r="AS384" i="129"/>
  <c r="N384" i="129"/>
  <c r="AU259" i="129"/>
  <c r="AS259" i="129"/>
  <c r="N259" i="129" s="1"/>
  <c r="P259" i="129" s="1"/>
  <c r="T259" i="129" s="1"/>
  <c r="R259" i="129" s="1"/>
  <c r="AS570" i="140"/>
  <c r="AU570" i="140"/>
  <c r="N570" i="140"/>
  <c r="N295" i="140"/>
  <c r="AU295" i="140"/>
  <c r="AS295" i="140"/>
  <c r="AS666" i="140"/>
  <c r="N666" i="140"/>
  <c r="AU666" i="140"/>
  <c r="AU675" i="140"/>
  <c r="N675" i="140"/>
  <c r="AS675" i="140"/>
  <c r="AU330" i="140"/>
  <c r="AS330" i="140"/>
  <c r="N330" i="140"/>
  <c r="N596" i="140"/>
  <c r="AU596" i="140"/>
  <c r="AS596" i="140"/>
  <c r="N408" i="140"/>
  <c r="AS408" i="140"/>
  <c r="AU408" i="140"/>
  <c r="AS633" i="140"/>
  <c r="N633" i="140"/>
  <c r="AU633" i="140"/>
  <c r="AS166" i="128"/>
  <c r="N166" i="128" s="1"/>
  <c r="P166" i="128" s="1"/>
  <c r="T166" i="128" s="1"/>
  <c r="R166" i="128" s="1"/>
  <c r="AU166" i="128"/>
  <c r="AU692" i="128"/>
  <c r="N692" i="128"/>
  <c r="AS692" i="128"/>
  <c r="AU469" i="140"/>
  <c r="AS469" i="140"/>
  <c r="N469" i="140"/>
  <c r="AU294" i="128"/>
  <c r="N294" i="128"/>
  <c r="AS294" i="128"/>
  <c r="AS527" i="139"/>
  <c r="N527" i="139"/>
  <c r="AU527" i="139"/>
  <c r="AS332" i="139"/>
  <c r="N332" i="139"/>
  <c r="AU332" i="139"/>
  <c r="AU539" i="139"/>
  <c r="AS539" i="139"/>
  <c r="N539" i="139"/>
  <c r="AU380" i="129"/>
  <c r="AS380" i="129"/>
  <c r="N380" i="129"/>
  <c r="AS136" i="129"/>
  <c r="AU136" i="129"/>
  <c r="N136" i="129" s="1"/>
  <c r="P136" i="129" s="1"/>
  <c r="T136" i="129" s="1"/>
  <c r="N263" i="129"/>
  <c r="AS263" i="129"/>
  <c r="AU263" i="129"/>
  <c r="AS549" i="140"/>
  <c r="AU549" i="140"/>
  <c r="N549" i="140"/>
  <c r="N344" i="140"/>
  <c r="AS344" i="140"/>
  <c r="AU344" i="140"/>
  <c r="N364" i="140"/>
  <c r="AU364" i="140"/>
  <c r="AS364" i="140"/>
  <c r="AU623" i="140"/>
  <c r="AS623" i="140"/>
  <c r="N623" i="140"/>
  <c r="AU436" i="128"/>
  <c r="AS436" i="128"/>
  <c r="N436" i="128"/>
  <c r="AS695" i="128"/>
  <c r="AU695" i="128"/>
  <c r="N695" i="128"/>
  <c r="AU321" i="139"/>
  <c r="N321" i="139"/>
  <c r="AS321" i="139"/>
  <c r="AU633" i="129"/>
  <c r="N633" i="129"/>
  <c r="AS633" i="129"/>
  <c r="AU536" i="129"/>
  <c r="AS536" i="129"/>
  <c r="N536" i="129"/>
  <c r="AU642" i="140"/>
  <c r="N642" i="140"/>
  <c r="AS642" i="140"/>
  <c r="N554" i="140"/>
  <c r="AS554" i="140"/>
  <c r="AU554" i="140"/>
  <c r="AU381" i="128"/>
  <c r="AS381" i="128"/>
  <c r="N381" i="128"/>
  <c r="N644" i="139"/>
  <c r="AU644" i="139"/>
  <c r="AS644" i="139"/>
  <c r="N614" i="139"/>
  <c r="AU614" i="139"/>
  <c r="AS614" i="139"/>
  <c r="AU685" i="139"/>
  <c r="AS685" i="139"/>
  <c r="N685" i="139"/>
  <c r="AU129" i="139"/>
  <c r="AS129" i="139"/>
  <c r="N129" i="139" s="1"/>
  <c r="P129" i="139" s="1"/>
  <c r="T129" i="139" s="1"/>
  <c r="AU369" i="129"/>
  <c r="N369" i="129"/>
  <c r="AS369" i="129"/>
  <c r="AU140" i="129"/>
  <c r="AU274" i="129"/>
  <c r="AS274" i="129"/>
  <c r="N274" i="129"/>
  <c r="AU664" i="129"/>
  <c r="AS664" i="129"/>
  <c r="N664" i="129"/>
  <c r="AU316" i="129"/>
  <c r="AS316" i="129"/>
  <c r="N316" i="129"/>
  <c r="N563" i="140"/>
  <c r="AS563" i="140"/>
  <c r="AU563" i="140"/>
  <c r="AU231" i="128"/>
  <c r="AS231" i="128"/>
  <c r="N231" i="128" s="1"/>
  <c r="P231" i="128" s="1"/>
  <c r="T231" i="128" s="1"/>
  <c r="R231" i="128" s="1"/>
  <c r="AU145" i="128"/>
  <c r="AS145" i="128"/>
  <c r="N145" i="128" s="1"/>
  <c r="P145" i="128" s="1"/>
  <c r="T145" i="128" s="1"/>
  <c r="R145" i="128" s="1"/>
  <c r="AS452" i="128"/>
  <c r="N452" i="128"/>
  <c r="AU452" i="128"/>
  <c r="AU290" i="128"/>
  <c r="AS290" i="128"/>
  <c r="N290" i="128"/>
  <c r="AU631" i="128"/>
  <c r="N631" i="128"/>
  <c r="AS631" i="128"/>
  <c r="AU146" i="128"/>
  <c r="AS146" i="128"/>
  <c r="N146" i="128" s="1"/>
  <c r="P146" i="128" s="1"/>
  <c r="T146" i="128" s="1"/>
  <c r="N560" i="139"/>
  <c r="AS560" i="139"/>
  <c r="AU560" i="139"/>
  <c r="AU302" i="139"/>
  <c r="N302" i="139"/>
  <c r="AS238" i="139"/>
  <c r="N238" i="139" s="1"/>
  <c r="P238" i="139" s="1"/>
  <c r="T238" i="139" s="1"/>
  <c r="R238" i="139" s="1"/>
  <c r="AU238" i="139"/>
  <c r="AS498" i="139"/>
  <c r="AS538" i="139"/>
  <c r="N538" i="139"/>
  <c r="AU538" i="139"/>
  <c r="AU312" i="129"/>
  <c r="N312" i="129"/>
  <c r="AS312" i="129"/>
  <c r="AU565" i="129"/>
  <c r="N565" i="129"/>
  <c r="AS565" i="129"/>
  <c r="AS215" i="129"/>
  <c r="N215" i="129" s="1"/>
  <c r="P215" i="129" s="1"/>
  <c r="T215" i="129" s="1"/>
  <c r="AU573" i="129"/>
  <c r="N573" i="129"/>
  <c r="AS573" i="129"/>
  <c r="AU256" i="129"/>
  <c r="AS256" i="129"/>
  <c r="N256" i="129" s="1"/>
  <c r="P256" i="129" s="1"/>
  <c r="T256" i="129" s="1"/>
  <c r="R256" i="129" s="1"/>
  <c r="AU679" i="129"/>
  <c r="AS679" i="129"/>
  <c r="N679" i="129"/>
  <c r="AU177" i="129"/>
  <c r="AS177" i="129"/>
  <c r="N177" i="129" s="1"/>
  <c r="P177" i="129" s="1"/>
  <c r="T177" i="129" s="1"/>
  <c r="R177" i="129" s="1"/>
  <c r="AU446" i="129"/>
  <c r="N446" i="129"/>
  <c r="AS446" i="129"/>
  <c r="AU92" i="129"/>
  <c r="N92" i="129" s="1"/>
  <c r="P92" i="129" s="1"/>
  <c r="T92" i="129" s="1"/>
  <c r="R92" i="129" s="1"/>
  <c r="AS92" i="129"/>
  <c r="AU666" i="129"/>
  <c r="AS666" i="129"/>
  <c r="N666" i="129"/>
  <c r="AU656" i="140"/>
  <c r="AS656" i="140"/>
  <c r="N656" i="140"/>
  <c r="N587" i="140"/>
  <c r="AS587" i="140"/>
  <c r="AU587" i="140"/>
  <c r="AS59" i="140"/>
  <c r="N59" i="140" s="1"/>
  <c r="P59" i="140" s="1"/>
  <c r="T59" i="140" s="1"/>
  <c r="AU59" i="140"/>
  <c r="AS683" i="140"/>
  <c r="AU683" i="140"/>
  <c r="N683" i="140"/>
  <c r="AU574" i="140"/>
  <c r="N574" i="140"/>
  <c r="AS574" i="140"/>
  <c r="AU649" i="128"/>
  <c r="N649" i="128"/>
  <c r="AS649" i="128"/>
  <c r="AU292" i="128"/>
  <c r="N292" i="128"/>
  <c r="AS292" i="128"/>
  <c r="AU454" i="139"/>
  <c r="AS454" i="139"/>
  <c r="N454" i="139"/>
  <c r="AS289" i="139"/>
  <c r="N289" i="139"/>
  <c r="AU289" i="139"/>
  <c r="N622" i="139"/>
  <c r="AU622" i="139"/>
  <c r="AS622" i="139"/>
  <c r="AU149" i="128"/>
  <c r="AS149" i="128"/>
  <c r="N149" i="128" s="1"/>
  <c r="P149" i="128" s="1"/>
  <c r="T149" i="128" s="1"/>
  <c r="N519" i="128"/>
  <c r="AU519" i="128"/>
  <c r="AS519" i="128"/>
  <c r="AU519" i="129"/>
  <c r="AS519" i="129"/>
  <c r="N519" i="129"/>
  <c r="N338" i="139"/>
  <c r="AS338" i="139"/>
  <c r="AU338" i="139"/>
  <c r="N694" i="139"/>
  <c r="AU694" i="139"/>
  <c r="AS694" i="139"/>
  <c r="AU269" i="129"/>
  <c r="N269" i="129"/>
  <c r="AS269" i="129"/>
  <c r="AU38" i="129"/>
  <c r="N38" i="129" s="1"/>
  <c r="P38" i="129" s="1"/>
  <c r="T38" i="129" s="1"/>
  <c r="AS38" i="129"/>
  <c r="AS38" i="140"/>
  <c r="AU38" i="140"/>
  <c r="N38" i="140"/>
  <c r="P38" i="140" s="1"/>
  <c r="T38" i="140" s="1"/>
  <c r="AU138" i="140"/>
  <c r="AS138" i="140"/>
  <c r="N138" i="140" s="1"/>
  <c r="P138" i="140" s="1"/>
  <c r="T138" i="140" s="1"/>
  <c r="R138" i="140" s="1"/>
  <c r="AU31" i="140"/>
  <c r="AS31" i="140"/>
  <c r="N31" i="140"/>
  <c r="P31" i="140" s="1"/>
  <c r="N325" i="140"/>
  <c r="AU325" i="140"/>
  <c r="AS325" i="140"/>
  <c r="AS693" i="140"/>
  <c r="N693" i="140"/>
  <c r="AU693" i="140"/>
  <c r="N299" i="140"/>
  <c r="AS299" i="140"/>
  <c r="AU299" i="140"/>
  <c r="AU242" i="128"/>
  <c r="AS242" i="128"/>
  <c r="N242" i="128" s="1"/>
  <c r="N583" i="128"/>
  <c r="AS583" i="128"/>
  <c r="AU583" i="128"/>
  <c r="AU381" i="139"/>
  <c r="AS381" i="139"/>
  <c r="N381" i="139"/>
  <c r="AU295" i="139"/>
  <c r="AS295" i="139"/>
  <c r="N295" i="139"/>
  <c r="N291" i="139"/>
  <c r="AS291" i="139"/>
  <c r="AU291" i="139"/>
  <c r="AU694" i="129"/>
  <c r="N694" i="129"/>
  <c r="AS694" i="129"/>
  <c r="AU388" i="129"/>
  <c r="AS388" i="129"/>
  <c r="N388" i="129"/>
  <c r="AU489" i="129"/>
  <c r="N489" i="129"/>
  <c r="AS489" i="129"/>
  <c r="AU502" i="129"/>
  <c r="N502" i="129"/>
  <c r="AS502" i="129"/>
  <c r="AU680" i="129"/>
  <c r="N680" i="129"/>
  <c r="AS680" i="129"/>
  <c r="AU580" i="129"/>
  <c r="AS580" i="129"/>
  <c r="N580" i="129"/>
  <c r="AU46" i="129"/>
  <c r="AS46" i="129"/>
  <c r="N46" i="129"/>
  <c r="P46" i="129" s="1"/>
  <c r="AS180" i="129"/>
  <c r="N180" i="129" s="1"/>
  <c r="P180" i="129" s="1"/>
  <c r="T180" i="129" s="1"/>
  <c r="R180" i="129" s="1"/>
  <c r="AU180" i="129"/>
  <c r="AU443" i="129"/>
  <c r="N443" i="129"/>
  <c r="AS443" i="129"/>
  <c r="N528" i="140"/>
  <c r="AU528" i="140"/>
  <c r="AS528" i="140"/>
  <c r="AS599" i="140"/>
  <c r="N599" i="140"/>
  <c r="AU599" i="140"/>
  <c r="AU108" i="140"/>
  <c r="AS108" i="140"/>
  <c r="N108" i="140" s="1"/>
  <c r="P108" i="140" s="1"/>
  <c r="N475" i="128"/>
  <c r="AS475" i="128"/>
  <c r="AU475" i="128"/>
  <c r="AU450" i="128"/>
  <c r="AS450" i="128"/>
  <c r="N450" i="128"/>
  <c r="AS670" i="128"/>
  <c r="AU670" i="128"/>
  <c r="N670" i="128"/>
  <c r="AU612" i="128"/>
  <c r="N612" i="128"/>
  <c r="AS612" i="128"/>
  <c r="N630" i="128"/>
  <c r="AU630" i="128"/>
  <c r="AS630" i="128"/>
  <c r="AS40" i="129"/>
  <c r="N40" i="129" s="1"/>
  <c r="P40" i="129" s="1"/>
  <c r="AU40" i="129"/>
  <c r="AU309" i="139"/>
  <c r="AS309" i="139"/>
  <c r="N309" i="139"/>
  <c r="AU629" i="139"/>
  <c r="AS629" i="139"/>
  <c r="N629" i="139"/>
  <c r="N362" i="139"/>
  <c r="AU362" i="139"/>
  <c r="AS362" i="139"/>
  <c r="AS188" i="139"/>
  <c r="N188" i="139" s="1"/>
  <c r="AU545" i="139"/>
  <c r="N545" i="139"/>
  <c r="AS545" i="139"/>
  <c r="AU501" i="129"/>
  <c r="N501" i="129"/>
  <c r="AS501" i="129"/>
  <c r="AU106" i="129"/>
  <c r="AS106" i="129"/>
  <c r="N106" i="129"/>
  <c r="P106" i="129" s="1"/>
  <c r="AU433" i="129"/>
  <c r="AS433" i="129"/>
  <c r="N433" i="129"/>
  <c r="AU153" i="129"/>
  <c r="AS153" i="129"/>
  <c r="N153" i="129" s="1"/>
  <c r="P153" i="129" s="1"/>
  <c r="T153" i="129" s="1"/>
  <c r="R153" i="129" s="1"/>
  <c r="AS154" i="129"/>
  <c r="N154" i="129" s="1"/>
  <c r="P154" i="129" s="1"/>
  <c r="T154" i="129" s="1"/>
  <c r="R154" i="129" s="1"/>
  <c r="AU154" i="129"/>
  <c r="AU435" i="140"/>
  <c r="N435" i="140"/>
  <c r="AS435" i="140"/>
  <c r="N367" i="140"/>
  <c r="AU367" i="140"/>
  <c r="AS367" i="140"/>
  <c r="AS123" i="140"/>
  <c r="N123" i="140" s="1"/>
  <c r="P123" i="140" s="1"/>
  <c r="T123" i="140" s="1"/>
  <c r="AU123" i="140"/>
  <c r="AS380" i="128"/>
  <c r="AU380" i="128"/>
  <c r="N380" i="128"/>
  <c r="AU133" i="128"/>
  <c r="AU245" i="128"/>
  <c r="AS245" i="128"/>
  <c r="N245" i="128" s="1"/>
  <c r="AU174" i="128"/>
  <c r="AS174" i="128"/>
  <c r="N174" i="128" s="1"/>
  <c r="P174" i="128" s="1"/>
  <c r="T174" i="128" s="1"/>
  <c r="R174" i="128" s="1"/>
  <c r="AU224" i="128"/>
  <c r="AS224" i="128"/>
  <c r="N224" i="128" s="1"/>
  <c r="P224" i="128" s="1"/>
  <c r="T224" i="128" s="1"/>
  <c r="AS611" i="139"/>
  <c r="N611" i="139"/>
  <c r="AU611" i="139"/>
  <c r="AU344" i="139"/>
  <c r="N344" i="139"/>
  <c r="AS344" i="139"/>
  <c r="AU235" i="139"/>
  <c r="AS235" i="139"/>
  <c r="N235" i="139" s="1"/>
  <c r="P235" i="139" s="1"/>
  <c r="T235" i="139" s="1"/>
  <c r="R235" i="139" s="1"/>
  <c r="AS360" i="139"/>
  <c r="N360" i="139"/>
  <c r="AU360" i="139"/>
  <c r="AU505" i="139"/>
  <c r="N505" i="139"/>
  <c r="AS505" i="139"/>
  <c r="AU511" i="139"/>
  <c r="AS511" i="139"/>
  <c r="N511" i="139"/>
  <c r="N552" i="139"/>
  <c r="AU552" i="139"/>
  <c r="AS552" i="139"/>
  <c r="AS252" i="129"/>
  <c r="N252" i="129" s="1"/>
  <c r="P252" i="129" s="1"/>
  <c r="T252" i="129" s="1"/>
  <c r="R252" i="129" s="1"/>
  <c r="AU252" i="129"/>
  <c r="AS71" i="129"/>
  <c r="N71" i="129" s="1"/>
  <c r="P71" i="129" s="1"/>
  <c r="T71" i="129" s="1"/>
  <c r="R71" i="129" s="1"/>
  <c r="AU222" i="129"/>
  <c r="AS222" i="129"/>
  <c r="N222" i="129" s="1"/>
  <c r="P222" i="129" s="1"/>
  <c r="T222" i="129" s="1"/>
  <c r="R222" i="129" s="1"/>
  <c r="AS37" i="129"/>
  <c r="AU37" i="129"/>
  <c r="N37" i="129"/>
  <c r="P37" i="129" s="1"/>
  <c r="AU390" i="129"/>
  <c r="N390" i="129"/>
  <c r="AS390" i="129"/>
  <c r="N326" i="140"/>
  <c r="AU326" i="140"/>
  <c r="AS326" i="140"/>
  <c r="N500" i="140"/>
  <c r="AU500" i="140"/>
  <c r="AS500" i="140"/>
  <c r="AS612" i="140"/>
  <c r="AU612" i="140"/>
  <c r="N612" i="140"/>
  <c r="AU381" i="140"/>
  <c r="AS381" i="140"/>
  <c r="N381" i="140"/>
  <c r="AS101" i="140"/>
  <c r="N101" i="140" s="1"/>
  <c r="P101" i="140" s="1"/>
  <c r="T101" i="140" s="1"/>
  <c r="AS142" i="140"/>
  <c r="N142" i="140" s="1"/>
  <c r="P142" i="140" s="1"/>
  <c r="T142" i="140" s="1"/>
  <c r="R142" i="140" s="1"/>
  <c r="AU142" i="140"/>
  <c r="N479" i="140"/>
  <c r="AU479" i="140"/>
  <c r="AS479" i="140"/>
  <c r="AS441" i="128"/>
  <c r="N441" i="128"/>
  <c r="AU441" i="128"/>
  <c r="AU632" i="128"/>
  <c r="N632" i="128"/>
  <c r="AS632" i="128"/>
  <c r="AU434" i="128"/>
  <c r="N434" i="128"/>
  <c r="AS434" i="128"/>
  <c r="AU638" i="128"/>
  <c r="AS638" i="128"/>
  <c r="N638" i="128"/>
  <c r="AU286" i="139"/>
  <c r="AS286" i="139"/>
  <c r="N286" i="139"/>
  <c r="AU142" i="139"/>
  <c r="AS142" i="139"/>
  <c r="N142" i="139" s="1"/>
  <c r="P142" i="139" s="1"/>
  <c r="T142" i="139" s="1"/>
  <c r="R142" i="139" s="1"/>
  <c r="AU578" i="139"/>
  <c r="AS578" i="139"/>
  <c r="N578" i="139"/>
  <c r="AU654" i="139"/>
  <c r="AS654" i="139"/>
  <c r="N654" i="139"/>
  <c r="AU527" i="129"/>
  <c r="N527" i="129"/>
  <c r="AS527" i="129"/>
  <c r="AU243" i="129"/>
  <c r="AS243" i="129"/>
  <c r="N243" i="129" s="1"/>
  <c r="P243" i="129" s="1"/>
  <c r="T243" i="129" s="1"/>
  <c r="R243" i="129" s="1"/>
  <c r="AU657" i="129"/>
  <c r="AS657" i="129"/>
  <c r="N657" i="129"/>
  <c r="AS440" i="140"/>
  <c r="AU440" i="140"/>
  <c r="N440" i="140"/>
  <c r="AU291" i="140"/>
  <c r="N291" i="140"/>
  <c r="AS291" i="140"/>
  <c r="AS118" i="140"/>
  <c r="AU118" i="140"/>
  <c r="N118" i="140"/>
  <c r="P118" i="140" s="1"/>
  <c r="N561" i="128"/>
  <c r="AU561" i="128"/>
  <c r="AS561" i="128"/>
  <c r="AU571" i="128"/>
  <c r="N571" i="128"/>
  <c r="AS571" i="128"/>
  <c r="N312" i="139"/>
  <c r="AU312" i="139"/>
  <c r="AS312" i="139"/>
  <c r="AU273" i="129"/>
  <c r="AS273" i="129"/>
  <c r="N273" i="129"/>
  <c r="AS64" i="129"/>
  <c r="AU64" i="129"/>
  <c r="N64" i="129"/>
  <c r="P64" i="129" s="1"/>
  <c r="AS53" i="129"/>
  <c r="AU53" i="129"/>
  <c r="N53" i="129"/>
  <c r="P53" i="129" s="1"/>
  <c r="T53" i="129" s="1"/>
  <c r="AS225" i="129"/>
  <c r="N225" i="129" s="1"/>
  <c r="P225" i="129" s="1"/>
  <c r="T225" i="129" s="1"/>
  <c r="R225" i="129" s="1"/>
  <c r="AU225" i="129"/>
  <c r="AU22" i="129"/>
  <c r="AS22" i="129"/>
  <c r="N22" i="129" s="1"/>
  <c r="P22" i="129" s="1"/>
  <c r="AU424" i="129"/>
  <c r="AS424" i="129"/>
  <c r="N424" i="129"/>
  <c r="N379" i="140"/>
  <c r="AS379" i="140"/>
  <c r="AU379" i="140"/>
  <c r="N657" i="140"/>
  <c r="AU657" i="140"/>
  <c r="AS657" i="140"/>
  <c r="AU447" i="140"/>
  <c r="N447" i="140"/>
  <c r="AS447" i="140"/>
  <c r="AU67" i="140"/>
  <c r="AS67" i="140"/>
  <c r="N67" i="140"/>
  <c r="P67" i="140" s="1"/>
  <c r="T67" i="140" s="1"/>
  <c r="R67" i="140" s="1"/>
  <c r="AS569" i="140"/>
  <c r="AU569" i="140"/>
  <c r="N569" i="140"/>
  <c r="AS399" i="140"/>
  <c r="AU399" i="140"/>
  <c r="N399" i="140"/>
  <c r="AU647" i="140"/>
  <c r="AS647" i="140"/>
  <c r="N647" i="140"/>
  <c r="AS160" i="140"/>
  <c r="N160" i="140" s="1"/>
  <c r="P160" i="140" s="1"/>
  <c r="T160" i="140" s="1"/>
  <c r="R160" i="140" s="1"/>
  <c r="AU160" i="140"/>
  <c r="AS198" i="140"/>
  <c r="N198" i="140" s="1"/>
  <c r="P198" i="140" s="1"/>
  <c r="T198" i="140" s="1"/>
  <c r="R198" i="140" s="1"/>
  <c r="AU198" i="140"/>
  <c r="N385" i="128"/>
  <c r="AS385" i="128"/>
  <c r="AU385" i="128"/>
  <c r="AS370" i="128"/>
  <c r="AU370" i="128"/>
  <c r="N370" i="128"/>
  <c r="AU474" i="128"/>
  <c r="AS474" i="128"/>
  <c r="N474" i="128"/>
  <c r="AS579" i="139"/>
  <c r="N579" i="139"/>
  <c r="AU579" i="139"/>
  <c r="AU262" i="139"/>
  <c r="AS262" i="139"/>
  <c r="N262" i="139"/>
  <c r="AS150" i="139"/>
  <c r="N150" i="139" s="1"/>
  <c r="P150" i="139" s="1"/>
  <c r="T150" i="139" s="1"/>
  <c r="R150" i="139" s="1"/>
  <c r="AU150" i="139"/>
  <c r="AS241" i="139"/>
  <c r="N241" i="139" s="1"/>
  <c r="P241" i="139" s="1"/>
  <c r="T241" i="139" s="1"/>
  <c r="R241" i="139" s="1"/>
  <c r="AU241" i="139"/>
  <c r="AU33" i="129"/>
  <c r="N33" i="129" s="1"/>
  <c r="P33" i="129" s="1"/>
  <c r="T33" i="129" s="1"/>
  <c r="R33" i="129" s="1"/>
  <c r="AU599" i="129"/>
  <c r="AS599" i="129"/>
  <c r="N599" i="129"/>
  <c r="AU389" i="129"/>
  <c r="AS389" i="129"/>
  <c r="N389" i="129"/>
  <c r="AU625" i="129"/>
  <c r="AS625" i="129"/>
  <c r="N625" i="129"/>
  <c r="AU682" i="129"/>
  <c r="N682" i="129"/>
  <c r="AS682" i="129"/>
  <c r="AU691" i="140"/>
  <c r="AS691" i="140"/>
  <c r="N691" i="140"/>
  <c r="N354" i="140"/>
  <c r="AU354" i="140"/>
  <c r="AS354" i="140"/>
  <c r="AS372" i="140"/>
  <c r="AU372" i="140"/>
  <c r="N372" i="140"/>
  <c r="AS162" i="128"/>
  <c r="N162" i="128" s="1"/>
  <c r="P162" i="128" s="1"/>
  <c r="T162" i="128" s="1"/>
  <c r="R162" i="128" s="1"/>
  <c r="AU162" i="128"/>
  <c r="AS429" i="128"/>
  <c r="AU429" i="128"/>
  <c r="N429" i="128"/>
  <c r="AU228" i="128"/>
  <c r="AS228" i="128"/>
  <c r="N228" i="128" s="1"/>
  <c r="P228" i="128" s="1"/>
  <c r="T228" i="128" s="1"/>
  <c r="R228" i="128" s="1"/>
  <c r="N543" i="128"/>
  <c r="AU543" i="128"/>
  <c r="AS543" i="128"/>
  <c r="AS680" i="128"/>
  <c r="AU680" i="128"/>
  <c r="N680" i="128"/>
  <c r="AU392" i="128"/>
  <c r="N392" i="128"/>
  <c r="AS392" i="128"/>
  <c r="AU340" i="129"/>
  <c r="N340" i="129"/>
  <c r="AS340" i="129"/>
  <c r="AS239" i="129"/>
  <c r="N239" i="129" s="1"/>
  <c r="AS200" i="140"/>
  <c r="N200" i="140" s="1"/>
  <c r="P200" i="140" s="1"/>
  <c r="T200" i="140" s="1"/>
  <c r="AS220" i="128"/>
  <c r="N220" i="128" s="1"/>
  <c r="P220" i="128" s="1"/>
  <c r="T220" i="128" s="1"/>
  <c r="R220" i="128" s="1"/>
  <c r="AU220" i="128"/>
  <c r="AU315" i="128"/>
  <c r="AS315" i="128"/>
  <c r="N315" i="128"/>
  <c r="AU307" i="128"/>
  <c r="N307" i="128"/>
  <c r="AS307" i="128"/>
  <c r="N693" i="139"/>
  <c r="AU693" i="139"/>
  <c r="AS693" i="139"/>
  <c r="AS282" i="139"/>
  <c r="AU282" i="139"/>
  <c r="N282" i="139"/>
  <c r="N506" i="139"/>
  <c r="AU506" i="139"/>
  <c r="AS506" i="139"/>
  <c r="AU435" i="139"/>
  <c r="AS435" i="139"/>
  <c r="N435" i="139"/>
  <c r="AU661" i="139"/>
  <c r="AS661" i="139"/>
  <c r="N661" i="139"/>
  <c r="AU613" i="139"/>
  <c r="N613" i="139"/>
  <c r="AS613" i="139"/>
  <c r="AU150" i="129"/>
  <c r="AS150" i="129"/>
  <c r="N150" i="129" s="1"/>
  <c r="P150" i="129" s="1"/>
  <c r="T150" i="129" s="1"/>
  <c r="R150" i="129" s="1"/>
  <c r="AS125" i="129"/>
  <c r="N125" i="129" s="1"/>
  <c r="P125" i="129" s="1"/>
  <c r="T125" i="129" s="1"/>
  <c r="R125" i="129" s="1"/>
  <c r="AU482" i="129"/>
  <c r="AS482" i="129"/>
  <c r="N482" i="129"/>
  <c r="AS50" i="129"/>
  <c r="N50" i="129" s="1"/>
  <c r="P50" i="129" s="1"/>
  <c r="T50" i="129" s="1"/>
  <c r="AU548" i="129"/>
  <c r="N548" i="129"/>
  <c r="AS548" i="129"/>
  <c r="AS182" i="129"/>
  <c r="N182" i="129" s="1"/>
  <c r="AU360" i="129"/>
  <c r="N360" i="129"/>
  <c r="AS360" i="129"/>
  <c r="AU10" i="129"/>
  <c r="AS10" i="129"/>
  <c r="N10" i="129"/>
  <c r="N338" i="140"/>
  <c r="AU338" i="140"/>
  <c r="AS338" i="140"/>
  <c r="AU671" i="128"/>
  <c r="N671" i="128"/>
  <c r="AS671" i="128"/>
  <c r="AU279" i="128"/>
  <c r="AS279" i="128"/>
  <c r="N279" i="128"/>
  <c r="AS481" i="128"/>
  <c r="AU481" i="128"/>
  <c r="N481" i="128"/>
  <c r="AS580" i="128"/>
  <c r="AU580" i="128"/>
  <c r="N580" i="128"/>
  <c r="AS665" i="128"/>
  <c r="AU665" i="128"/>
  <c r="N665" i="128"/>
  <c r="N462" i="128"/>
  <c r="AS462" i="128"/>
  <c r="AU462" i="128"/>
  <c r="AS539" i="128"/>
  <c r="AU539" i="128"/>
  <c r="N539" i="128"/>
  <c r="AS266" i="139"/>
  <c r="N266" i="139"/>
  <c r="AU266" i="139"/>
  <c r="AU48" i="140"/>
  <c r="N48" i="140" s="1"/>
  <c r="P48" i="140" s="1"/>
  <c r="T48" i="140" s="1"/>
  <c r="R48" i="140" s="1"/>
  <c r="AU222" i="140"/>
  <c r="AS222" i="140"/>
  <c r="N222" i="140" s="1"/>
  <c r="P222" i="140" s="1"/>
  <c r="T222" i="140" s="1"/>
  <c r="R222" i="140" s="1"/>
  <c r="AU574" i="139"/>
  <c r="AS574" i="139"/>
  <c r="N574" i="139"/>
  <c r="AU246" i="139"/>
  <c r="AS246" i="139"/>
  <c r="N246" i="139" s="1"/>
  <c r="P246" i="139" s="1"/>
  <c r="T246" i="139" s="1"/>
  <c r="R246" i="139" s="1"/>
  <c r="AS402" i="139"/>
  <c r="N402" i="139"/>
  <c r="AU402" i="139"/>
  <c r="AS605" i="139"/>
  <c r="N605" i="139"/>
  <c r="AU605" i="139"/>
  <c r="AS549" i="139"/>
  <c r="N549" i="139"/>
  <c r="AU549" i="139"/>
  <c r="N554" i="139"/>
  <c r="AS554" i="139"/>
  <c r="AU554" i="139"/>
  <c r="AU396" i="139"/>
  <c r="AS396" i="139"/>
  <c r="N396" i="139"/>
  <c r="N324" i="139"/>
  <c r="AS324" i="139"/>
  <c r="AU324" i="139"/>
  <c r="AU144" i="129"/>
  <c r="AS144" i="129"/>
  <c r="N144" i="129" s="1"/>
  <c r="P144" i="129" s="1"/>
  <c r="T144" i="129" s="1"/>
  <c r="R144" i="129" s="1"/>
  <c r="AU551" i="129"/>
  <c r="AS551" i="129"/>
  <c r="N551" i="129"/>
  <c r="AS233" i="129"/>
  <c r="N233" i="129" s="1"/>
  <c r="AU314" i="129"/>
  <c r="N314" i="129"/>
  <c r="AS314" i="129"/>
  <c r="AS161" i="129"/>
  <c r="N161" i="129" s="1"/>
  <c r="P161" i="129" s="1"/>
  <c r="T161" i="129" s="1"/>
  <c r="AU266" i="140"/>
  <c r="AS266" i="140"/>
  <c r="N266" i="140"/>
  <c r="N365" i="140"/>
  <c r="AU365" i="140"/>
  <c r="AS365" i="140"/>
  <c r="AU575" i="140"/>
  <c r="AS575" i="140"/>
  <c r="N575" i="140"/>
  <c r="AU455" i="140"/>
  <c r="N455" i="140"/>
  <c r="AS455" i="140"/>
  <c r="AU594" i="140"/>
  <c r="N594" i="140"/>
  <c r="AS594" i="140"/>
  <c r="AU640" i="128"/>
  <c r="AS640" i="128"/>
  <c r="N640" i="128"/>
  <c r="AS297" i="128"/>
  <c r="AU297" i="128"/>
  <c r="N297" i="128"/>
  <c r="AS483" i="128"/>
  <c r="AU483" i="128"/>
  <c r="N483" i="128"/>
  <c r="AU126" i="140"/>
  <c r="AU103" i="140"/>
  <c r="AS103" i="140"/>
  <c r="N103" i="140" s="1"/>
  <c r="P103" i="140" s="1"/>
  <c r="AS234" i="139"/>
  <c r="N234" i="139" s="1"/>
  <c r="P234" i="139" s="1"/>
  <c r="T234" i="139" s="1"/>
  <c r="R234" i="139" s="1"/>
  <c r="AU234" i="139"/>
  <c r="AS457" i="139"/>
  <c r="N457" i="139"/>
  <c r="AU457" i="139"/>
  <c r="AU616" i="139"/>
  <c r="AS616" i="139"/>
  <c r="N616" i="139"/>
  <c r="AU544" i="139"/>
  <c r="N544" i="139"/>
  <c r="AS544" i="139"/>
  <c r="AS164" i="139"/>
  <c r="N164" i="139" s="1"/>
  <c r="P164" i="139" s="1"/>
  <c r="T164" i="139" s="1"/>
  <c r="N352" i="139"/>
  <c r="AU352" i="139"/>
  <c r="AS352" i="139"/>
  <c r="AU408" i="129"/>
  <c r="N408" i="129"/>
  <c r="AS408" i="129"/>
  <c r="AU537" i="129"/>
  <c r="N537" i="129"/>
  <c r="AS537" i="129"/>
  <c r="AU392" i="129"/>
  <c r="N392" i="129"/>
  <c r="AS392" i="129"/>
  <c r="AU686" i="129"/>
  <c r="N686" i="129"/>
  <c r="AS686" i="129"/>
  <c r="N611" i="140"/>
  <c r="AU611" i="140"/>
  <c r="AS611" i="140"/>
  <c r="AU567" i="140"/>
  <c r="AS567" i="140"/>
  <c r="N567" i="140"/>
  <c r="AS626" i="140"/>
  <c r="N626" i="140"/>
  <c r="AU626" i="140"/>
  <c r="AS411" i="140"/>
  <c r="N411" i="140"/>
  <c r="AU411" i="140"/>
  <c r="N361" i="140"/>
  <c r="AU361" i="140"/>
  <c r="AS361" i="140"/>
  <c r="AU664" i="128"/>
  <c r="N664" i="128"/>
  <c r="AS664" i="128"/>
  <c r="AU629" i="128"/>
  <c r="AS629" i="128"/>
  <c r="N629" i="128"/>
  <c r="AS148" i="128"/>
  <c r="N148" i="128" s="1"/>
  <c r="P148" i="128" s="1"/>
  <c r="T148" i="128" s="1"/>
  <c r="R148" i="128" s="1"/>
  <c r="AU148" i="128"/>
  <c r="AU627" i="129"/>
  <c r="AS627" i="129"/>
  <c r="N627" i="129"/>
  <c r="AU610" i="129"/>
  <c r="N610" i="129"/>
  <c r="AS610" i="129"/>
  <c r="AU595" i="129"/>
  <c r="N595" i="129"/>
  <c r="AS595" i="129"/>
  <c r="AU374" i="129"/>
  <c r="AS374" i="129"/>
  <c r="N374" i="129"/>
  <c r="AS156" i="140"/>
  <c r="N156" i="140" s="1"/>
  <c r="P156" i="140" s="1"/>
  <c r="T156" i="140" s="1"/>
  <c r="R156" i="140" s="1"/>
  <c r="AU156" i="140"/>
  <c r="AU584" i="140"/>
  <c r="AS584" i="140"/>
  <c r="N584" i="140"/>
  <c r="N451" i="128"/>
  <c r="AU451" i="128"/>
  <c r="AS451" i="128"/>
  <c r="AS536" i="128"/>
  <c r="N536" i="128"/>
  <c r="AU536" i="128"/>
  <c r="AU270" i="128"/>
  <c r="N270" i="128"/>
  <c r="AS270" i="128"/>
  <c r="AU537" i="128"/>
  <c r="AS537" i="128"/>
  <c r="N537" i="128"/>
  <c r="AU200" i="128"/>
  <c r="AS200" i="128"/>
  <c r="N200" i="128" s="1"/>
  <c r="P200" i="128" s="1"/>
  <c r="T200" i="128" s="1"/>
  <c r="AS142" i="128"/>
  <c r="N142" i="128" s="1"/>
  <c r="P142" i="128" s="1"/>
  <c r="T142" i="128" s="1"/>
  <c r="R142" i="128" s="1"/>
  <c r="AU142" i="128"/>
  <c r="AU414" i="128"/>
  <c r="N414" i="128"/>
  <c r="AS414" i="128"/>
  <c r="AU508" i="139"/>
  <c r="N508" i="139"/>
  <c r="AS508" i="139"/>
  <c r="AS391" i="139"/>
  <c r="N391" i="139"/>
  <c r="AU391" i="139"/>
  <c r="AU267" i="139"/>
  <c r="AS267" i="139"/>
  <c r="N267" i="139"/>
  <c r="AU287" i="129"/>
  <c r="AS287" i="129"/>
  <c r="N287" i="129"/>
  <c r="AU361" i="129"/>
  <c r="N361" i="129"/>
  <c r="AS361" i="129"/>
  <c r="AU319" i="129"/>
  <c r="N319" i="129"/>
  <c r="AS319" i="129"/>
  <c r="AU513" i="129"/>
  <c r="N513" i="129"/>
  <c r="AS513" i="129"/>
  <c r="AU277" i="129"/>
  <c r="N277" i="129"/>
  <c r="AS277" i="129"/>
  <c r="AS487" i="140"/>
  <c r="AU487" i="140"/>
  <c r="N487" i="140"/>
  <c r="AS631" i="140"/>
  <c r="N631" i="140"/>
  <c r="AU631" i="140"/>
  <c r="AU500" i="128"/>
  <c r="AS500" i="128"/>
  <c r="N500" i="128"/>
  <c r="N663" i="128"/>
  <c r="AS663" i="128"/>
  <c r="AU663" i="128"/>
  <c r="AS551" i="139"/>
  <c r="N551" i="139"/>
  <c r="AU551" i="139"/>
  <c r="AU474" i="139"/>
  <c r="AS474" i="139"/>
  <c r="N474" i="139"/>
  <c r="AU615" i="139"/>
  <c r="AS615" i="139"/>
  <c r="N615" i="139"/>
  <c r="AU342" i="129"/>
  <c r="AS342" i="129"/>
  <c r="N342" i="129"/>
  <c r="AU530" i="129"/>
  <c r="AS530" i="129"/>
  <c r="N530" i="129"/>
  <c r="AU372" i="129"/>
  <c r="AS372" i="129"/>
  <c r="N372" i="129"/>
  <c r="AU346" i="129"/>
  <c r="N346" i="129"/>
  <c r="AS346" i="129"/>
  <c r="AU72" i="129"/>
  <c r="N72" i="129" s="1"/>
  <c r="P72" i="129" s="1"/>
  <c r="T72" i="129" s="1"/>
  <c r="AS635" i="140"/>
  <c r="N635" i="140"/>
  <c r="AU635" i="140"/>
  <c r="AU76" i="140"/>
  <c r="AS76" i="140"/>
  <c r="N76" i="140"/>
  <c r="P76" i="140" s="1"/>
  <c r="AS116" i="140"/>
  <c r="AS145" i="140"/>
  <c r="N145" i="140" s="1"/>
  <c r="P145" i="140" s="1"/>
  <c r="T145" i="140" s="1"/>
  <c r="R145" i="140" s="1"/>
  <c r="AU145" i="140"/>
  <c r="AU541" i="140"/>
  <c r="N541" i="140"/>
  <c r="AS541" i="140"/>
  <c r="AU659" i="140"/>
  <c r="AS659" i="140"/>
  <c r="N659" i="140"/>
  <c r="N511" i="140"/>
  <c r="AS511" i="140"/>
  <c r="AU511" i="140"/>
  <c r="AS130" i="128"/>
  <c r="N130" i="128" s="1"/>
  <c r="P130" i="128" s="1"/>
  <c r="AU130" i="128"/>
  <c r="AS634" i="128"/>
  <c r="AU634" i="128"/>
  <c r="N634" i="128"/>
  <c r="AU517" i="128"/>
  <c r="N517" i="128"/>
  <c r="AS517" i="128"/>
  <c r="AS229" i="139"/>
  <c r="N229" i="139" s="1"/>
  <c r="P229" i="139" s="1"/>
  <c r="T229" i="139" s="1"/>
  <c r="R229" i="139" s="1"/>
  <c r="AU229" i="139"/>
  <c r="AS132" i="129"/>
  <c r="N132" i="129"/>
  <c r="P132" i="129" s="1"/>
  <c r="AU551" i="140"/>
  <c r="N551" i="140"/>
  <c r="AS551" i="140"/>
  <c r="AU584" i="139"/>
  <c r="N584" i="139"/>
  <c r="AS584" i="139"/>
  <c r="AS349" i="139"/>
  <c r="N349" i="139"/>
  <c r="AU349" i="139"/>
  <c r="AU187" i="139"/>
  <c r="AS187" i="139"/>
  <c r="N187" i="139" s="1"/>
  <c r="P187" i="139" s="1"/>
  <c r="T187" i="139" s="1"/>
  <c r="R187" i="139" s="1"/>
  <c r="AS168" i="139"/>
  <c r="N168" i="139" s="1"/>
  <c r="P168" i="139" s="1"/>
  <c r="T168" i="139" s="1"/>
  <c r="R168" i="139" s="1"/>
  <c r="AU168" i="139"/>
  <c r="AS569" i="139"/>
  <c r="AU569" i="139"/>
  <c r="N569" i="139"/>
  <c r="N306" i="139"/>
  <c r="AS306" i="139"/>
  <c r="AU306" i="139"/>
  <c r="AS171" i="129"/>
  <c r="N171" i="129" s="1"/>
  <c r="P171" i="129" s="1"/>
  <c r="T171" i="129" s="1"/>
  <c r="R171" i="129" s="1"/>
  <c r="AU171" i="129"/>
  <c r="AU162" i="129"/>
  <c r="AS162" i="129"/>
  <c r="N162" i="129" s="1"/>
  <c r="P162" i="129" s="1"/>
  <c r="T162" i="129" s="1"/>
  <c r="R162" i="129" s="1"/>
  <c r="AU272" i="129"/>
  <c r="AS272" i="129"/>
  <c r="N272" i="129"/>
  <c r="AU333" i="129"/>
  <c r="N333" i="129"/>
  <c r="AS333" i="129"/>
  <c r="AU491" i="129"/>
  <c r="N491" i="129"/>
  <c r="AS491" i="129"/>
  <c r="AU293" i="129"/>
  <c r="AS293" i="129"/>
  <c r="N293" i="129"/>
  <c r="AU12" i="140"/>
  <c r="N12" i="140" s="1"/>
  <c r="P12" i="140" s="1"/>
  <c r="T12" i="140" s="1"/>
  <c r="R12" i="140" s="1"/>
  <c r="N531" i="140"/>
  <c r="AU531" i="140"/>
  <c r="AS531" i="140"/>
  <c r="AS605" i="140"/>
  <c r="N605" i="140"/>
  <c r="AU605" i="140"/>
  <c r="AU313" i="140"/>
  <c r="AS313" i="140"/>
  <c r="N313" i="140"/>
  <c r="N412" i="140"/>
  <c r="AU412" i="140"/>
  <c r="AS412" i="140"/>
  <c r="N126" i="128"/>
  <c r="P126" i="128" s="1"/>
  <c r="AS126" i="128"/>
  <c r="AU126" i="128"/>
  <c r="AU409" i="128"/>
  <c r="AS409" i="128"/>
  <c r="N409" i="128"/>
  <c r="AS643" i="128"/>
  <c r="AU643" i="128"/>
  <c r="N643" i="128"/>
  <c r="AU551" i="128"/>
  <c r="N551" i="128"/>
  <c r="AS551" i="128"/>
  <c r="AU375" i="128"/>
  <c r="N375" i="128"/>
  <c r="AS375" i="128"/>
  <c r="N365" i="139"/>
  <c r="AS365" i="139"/>
  <c r="AU365" i="139"/>
  <c r="AS172" i="139"/>
  <c r="N172" i="139" s="1"/>
  <c r="P172" i="139" s="1"/>
  <c r="T172" i="139" s="1"/>
  <c r="R172" i="139" s="1"/>
  <c r="AU172" i="139"/>
  <c r="AU546" i="129"/>
  <c r="AS546" i="129"/>
  <c r="N546" i="129"/>
  <c r="N457" i="140"/>
  <c r="AS457" i="140"/>
  <c r="AU457" i="140"/>
  <c r="AU500" i="139"/>
  <c r="AS500" i="139"/>
  <c r="N500" i="139"/>
  <c r="AU423" i="129"/>
  <c r="N423" i="129"/>
  <c r="AS423" i="129"/>
  <c r="AU220" i="129"/>
  <c r="AS220" i="129"/>
  <c r="N220" i="129" s="1"/>
  <c r="P220" i="129" s="1"/>
  <c r="T220" i="129" s="1"/>
  <c r="R220" i="129" s="1"/>
  <c r="AU406" i="129"/>
  <c r="N406" i="129"/>
  <c r="AS406" i="129"/>
  <c r="AU70" i="129"/>
  <c r="AS70" i="129"/>
  <c r="N70" i="129"/>
  <c r="P70" i="129" s="1"/>
  <c r="T70" i="129" s="1"/>
  <c r="R70" i="129" s="1"/>
  <c r="AU577" i="129"/>
  <c r="AS577" i="129"/>
  <c r="N577" i="129"/>
  <c r="AU129" i="129"/>
  <c r="AS129" i="129"/>
  <c r="N129" i="129" s="1"/>
  <c r="P129" i="129" s="1"/>
  <c r="AS290" i="140"/>
  <c r="N290" i="140"/>
  <c r="AU290" i="140"/>
  <c r="AS680" i="140"/>
  <c r="N680" i="140"/>
  <c r="AU680" i="140"/>
  <c r="AS240" i="140"/>
  <c r="N240" i="140" s="1"/>
  <c r="P240" i="140" s="1"/>
  <c r="T240" i="140" s="1"/>
  <c r="R240" i="140" s="1"/>
  <c r="AU240" i="140"/>
  <c r="AU620" i="140"/>
  <c r="N620" i="140"/>
  <c r="AS620" i="140"/>
  <c r="N354" i="128"/>
  <c r="AS354" i="128"/>
  <c r="AU354" i="128"/>
  <c r="AU447" i="128"/>
  <c r="N447" i="128"/>
  <c r="AS447" i="128"/>
  <c r="AS256" i="139"/>
  <c r="AU256" i="139"/>
  <c r="N256" i="139"/>
  <c r="AU169" i="139"/>
  <c r="AS169" i="139"/>
  <c r="N169" i="139" s="1"/>
  <c r="P169" i="139" s="1"/>
  <c r="T169" i="139" s="1"/>
  <c r="R169" i="139" s="1"/>
  <c r="AU504" i="129"/>
  <c r="AS504" i="129"/>
  <c r="N504" i="129"/>
  <c r="AU284" i="129"/>
  <c r="AS284" i="129"/>
  <c r="N284" i="129"/>
  <c r="AU584" i="129"/>
  <c r="N584" i="129"/>
  <c r="AS584" i="129"/>
  <c r="AU231" i="129"/>
  <c r="AS231" i="129"/>
  <c r="N231" i="129" s="1"/>
  <c r="P231" i="129" s="1"/>
  <c r="T231" i="129" s="1"/>
  <c r="R231" i="129" s="1"/>
  <c r="AS173" i="129"/>
  <c r="N173" i="129" s="1"/>
  <c r="P173" i="129" s="1"/>
  <c r="T173" i="129" s="1"/>
  <c r="AS24" i="129"/>
  <c r="AU24" i="129"/>
  <c r="N24" i="129"/>
  <c r="P24" i="129" s="1"/>
  <c r="T24" i="129" s="1"/>
  <c r="AU132" i="129"/>
  <c r="AU650" i="129"/>
  <c r="AS650" i="129"/>
  <c r="N650" i="129"/>
  <c r="AS11" i="140"/>
  <c r="N11" i="140" s="1"/>
  <c r="P11" i="140" s="1"/>
  <c r="T11" i="140" s="1"/>
  <c r="AU58" i="140"/>
  <c r="AS58" i="140"/>
  <c r="N58" i="140"/>
  <c r="P58" i="140" s="1"/>
  <c r="AU360" i="140"/>
  <c r="AS360" i="140"/>
  <c r="N360" i="140"/>
  <c r="AS678" i="140"/>
  <c r="N678" i="140"/>
  <c r="AU678" i="140"/>
  <c r="AS23" i="140"/>
  <c r="N23" i="140" s="1"/>
  <c r="P23" i="140" s="1"/>
  <c r="T23" i="140" s="1"/>
  <c r="AU23" i="140"/>
  <c r="AU514" i="128"/>
  <c r="N514" i="128"/>
  <c r="AS514" i="128"/>
  <c r="AU617" i="128"/>
  <c r="N617" i="128"/>
  <c r="AS617" i="128"/>
  <c r="AU241" i="128"/>
  <c r="AS241" i="128"/>
  <c r="N241" i="128" s="1"/>
  <c r="AU289" i="128"/>
  <c r="N289" i="128"/>
  <c r="AS289" i="128"/>
  <c r="AU160" i="128"/>
  <c r="AS160" i="128"/>
  <c r="N160" i="128" s="1"/>
  <c r="P160" i="128" s="1"/>
  <c r="T160" i="128" s="1"/>
  <c r="R160" i="128" s="1"/>
  <c r="AU325" i="128"/>
  <c r="AS325" i="128"/>
  <c r="N325" i="128"/>
  <c r="AU232" i="139"/>
  <c r="AS232" i="139"/>
  <c r="N232" i="139" s="1"/>
  <c r="P232" i="139" s="1"/>
  <c r="T232" i="139" s="1"/>
  <c r="R232" i="139" s="1"/>
  <c r="AS678" i="139"/>
  <c r="AU678" i="139"/>
  <c r="N678" i="139"/>
  <c r="AU599" i="139"/>
  <c r="AS599" i="139"/>
  <c r="N599" i="139"/>
  <c r="AS553" i="139"/>
  <c r="N553" i="139"/>
  <c r="AU553" i="139"/>
  <c r="N372" i="139"/>
  <c r="AU372" i="139"/>
  <c r="AS372" i="139"/>
  <c r="AU130" i="139"/>
  <c r="AS130" i="139"/>
  <c r="N130" i="139" s="1"/>
  <c r="P130" i="139" s="1"/>
  <c r="T130" i="139" s="1"/>
  <c r="AU559" i="139"/>
  <c r="AS559" i="139"/>
  <c r="N559" i="139"/>
  <c r="AU665" i="129"/>
  <c r="N665" i="129"/>
  <c r="AS665" i="129"/>
  <c r="AU439" i="129"/>
  <c r="AS439" i="129"/>
  <c r="N439" i="129"/>
  <c r="AS167" i="129"/>
  <c r="N167" i="129" s="1"/>
  <c r="P167" i="129" s="1"/>
  <c r="T167" i="129" s="1"/>
  <c r="AS200" i="129"/>
  <c r="N200" i="129" s="1"/>
  <c r="P200" i="129" s="1"/>
  <c r="T200" i="129" s="1"/>
  <c r="AS277" i="140"/>
  <c r="N277" i="140"/>
  <c r="AU277" i="140"/>
  <c r="N343" i="140"/>
  <c r="AS343" i="140"/>
  <c r="AU343" i="140"/>
  <c r="N376" i="140"/>
  <c r="AS376" i="140"/>
  <c r="AU376" i="140"/>
  <c r="AU624" i="128"/>
  <c r="AS624" i="128"/>
  <c r="N624" i="128"/>
  <c r="AU596" i="128"/>
  <c r="N596" i="128"/>
  <c r="AS596" i="128"/>
  <c r="AU266" i="128"/>
  <c r="AS266" i="128"/>
  <c r="N266" i="128"/>
  <c r="AU159" i="128"/>
  <c r="AS159" i="128"/>
  <c r="N159" i="128" s="1"/>
  <c r="P159" i="128" s="1"/>
  <c r="T159" i="128" s="1"/>
  <c r="R159" i="128" s="1"/>
  <c r="AU330" i="139"/>
  <c r="AS330" i="139"/>
  <c r="N330" i="139"/>
  <c r="AS215" i="139"/>
  <c r="N215" i="139" s="1"/>
  <c r="P215" i="139" s="1"/>
  <c r="T215" i="139" s="1"/>
  <c r="AU139" i="129"/>
  <c r="AS139" i="129"/>
  <c r="N139" i="129" s="1"/>
  <c r="P139" i="129" s="1"/>
  <c r="T139" i="129" s="1"/>
  <c r="AU642" i="129"/>
  <c r="N642" i="129"/>
  <c r="AS642" i="129"/>
  <c r="AU279" i="129"/>
  <c r="N279" i="129"/>
  <c r="AS279" i="129"/>
  <c r="AS228" i="140"/>
  <c r="N228" i="140" s="1"/>
  <c r="P228" i="140" s="1"/>
  <c r="T228" i="140" s="1"/>
  <c r="R228" i="140" s="1"/>
  <c r="AU228" i="140"/>
  <c r="AS173" i="140"/>
  <c r="N173" i="140" s="1"/>
  <c r="P173" i="140" s="1"/>
  <c r="T173" i="140" s="1"/>
  <c r="AS181" i="140"/>
  <c r="N181" i="140" s="1"/>
  <c r="P181" i="140" s="1"/>
  <c r="T181" i="140" s="1"/>
  <c r="R181" i="140" s="1"/>
  <c r="AU181" i="140"/>
  <c r="AU639" i="128"/>
  <c r="N639" i="128"/>
  <c r="AS639" i="128"/>
  <c r="AS338" i="128"/>
  <c r="N338" i="128"/>
  <c r="AU338" i="128"/>
  <c r="AU213" i="128"/>
  <c r="AS213" i="128"/>
  <c r="N213" i="128" s="1"/>
  <c r="P213" i="128" s="1"/>
  <c r="T213" i="128" s="1"/>
  <c r="R213" i="128" s="1"/>
  <c r="AS188" i="129"/>
  <c r="N188" i="129" s="1"/>
  <c r="AU238" i="129"/>
  <c r="AS238" i="129"/>
  <c r="N238" i="129" s="1"/>
  <c r="P238" i="129" s="1"/>
  <c r="T238" i="129" s="1"/>
  <c r="R238" i="129" s="1"/>
  <c r="AU345" i="129"/>
  <c r="AS345" i="129"/>
  <c r="N345" i="129"/>
  <c r="AU199" i="140"/>
  <c r="AS199" i="140"/>
  <c r="N199" i="140" s="1"/>
  <c r="P199" i="140" s="1"/>
  <c r="T199" i="140" s="1"/>
  <c r="R199" i="140" s="1"/>
  <c r="N351" i="140"/>
  <c r="AU351" i="140"/>
  <c r="AS351" i="140"/>
  <c r="AS320" i="139"/>
  <c r="N320" i="139"/>
  <c r="AU320" i="139"/>
  <c r="AS174" i="139"/>
  <c r="N174" i="139" s="1"/>
  <c r="P174" i="139" s="1"/>
  <c r="T174" i="139" s="1"/>
  <c r="R174" i="139" s="1"/>
  <c r="AU174" i="139"/>
  <c r="AS122" i="139"/>
  <c r="N122" i="139" s="1"/>
  <c r="N363" i="139"/>
  <c r="AS363" i="139"/>
  <c r="AU363" i="139"/>
  <c r="AU440" i="129"/>
  <c r="AS440" i="129"/>
  <c r="N440" i="129"/>
  <c r="AU264" i="129"/>
  <c r="N264" i="129"/>
  <c r="AS264" i="129"/>
  <c r="AU362" i="129"/>
  <c r="N362" i="129"/>
  <c r="AS362" i="129"/>
  <c r="AU437" i="129"/>
  <c r="N437" i="129"/>
  <c r="AS437" i="129"/>
  <c r="AU467" i="129"/>
  <c r="AS467" i="129"/>
  <c r="N467" i="129"/>
  <c r="AU524" i="129"/>
  <c r="AS524" i="129"/>
  <c r="N524" i="129"/>
  <c r="AU534" i="129"/>
  <c r="N534" i="129"/>
  <c r="AS534" i="129"/>
  <c r="AU344" i="129"/>
  <c r="AS344" i="129"/>
  <c r="N344" i="129"/>
  <c r="AU477" i="129"/>
  <c r="AS477" i="129"/>
  <c r="N477" i="129"/>
  <c r="AS47" i="140"/>
  <c r="AU652" i="140"/>
  <c r="AS652" i="140"/>
  <c r="N652" i="140"/>
  <c r="AU475" i="140"/>
  <c r="N475" i="140"/>
  <c r="AS475" i="140"/>
  <c r="AU9" i="140"/>
  <c r="N9" i="140" s="1"/>
  <c r="P9" i="140" s="1"/>
  <c r="T9" i="140" s="1"/>
  <c r="AS9" i="140"/>
  <c r="N419" i="140"/>
  <c r="AU419" i="140"/>
  <c r="AS419" i="140"/>
  <c r="AU526" i="128"/>
  <c r="N526" i="128"/>
  <c r="AS526" i="128"/>
  <c r="AU615" i="128"/>
  <c r="N615" i="128"/>
  <c r="AS615" i="128"/>
  <c r="N481" i="139"/>
  <c r="AU481" i="139"/>
  <c r="AS481" i="139"/>
  <c r="AS301" i="139"/>
  <c r="N301" i="139"/>
  <c r="AU301" i="139"/>
  <c r="AU520" i="129"/>
  <c r="N520" i="129"/>
  <c r="AS520" i="129"/>
  <c r="N430" i="128"/>
  <c r="AS430" i="128"/>
  <c r="AU430" i="128"/>
  <c r="AS529" i="128"/>
  <c r="AU529" i="128"/>
  <c r="N529" i="128"/>
  <c r="AS213" i="139"/>
  <c r="N213" i="139" s="1"/>
  <c r="P213" i="139" s="1"/>
  <c r="T213" i="139" s="1"/>
  <c r="R213" i="139" s="1"/>
  <c r="AU213" i="139"/>
  <c r="AU662" i="139"/>
  <c r="AS662" i="139"/>
  <c r="N662" i="139"/>
  <c r="AS224" i="129"/>
  <c r="N224" i="129" s="1"/>
  <c r="P224" i="129" s="1"/>
  <c r="T224" i="129" s="1"/>
  <c r="AU699" i="129"/>
  <c r="N699" i="129"/>
  <c r="AS699" i="129"/>
  <c r="AU526" i="129"/>
  <c r="AS526" i="129"/>
  <c r="N526" i="129"/>
  <c r="AU385" i="129"/>
  <c r="N385" i="129"/>
  <c r="AS385" i="129"/>
  <c r="AU339" i="129"/>
  <c r="AS339" i="129"/>
  <c r="N339" i="129"/>
  <c r="AU648" i="129"/>
  <c r="AS648" i="129"/>
  <c r="N648" i="129"/>
  <c r="AU160" i="129"/>
  <c r="AS160" i="129"/>
  <c r="N160" i="129" s="1"/>
  <c r="P160" i="129" s="1"/>
  <c r="T160" i="129" s="1"/>
  <c r="R160" i="129" s="1"/>
  <c r="AS242" i="129"/>
  <c r="N242" i="129" s="1"/>
  <c r="AS125" i="140"/>
  <c r="N125" i="140" s="1"/>
  <c r="AS689" i="140"/>
  <c r="AU689" i="140"/>
  <c r="N689" i="140"/>
  <c r="AU480" i="140"/>
  <c r="N480" i="140"/>
  <c r="AS480" i="140"/>
  <c r="AU304" i="140"/>
  <c r="N304" i="140"/>
  <c r="AS304" i="140"/>
  <c r="AU597" i="128"/>
  <c r="N597" i="128"/>
  <c r="AS597" i="128"/>
  <c r="AU335" i="128"/>
  <c r="N335" i="128"/>
  <c r="AS335" i="128"/>
  <c r="N341" i="128"/>
  <c r="AU341" i="128"/>
  <c r="AS341" i="128"/>
  <c r="AU603" i="128"/>
  <c r="N603" i="128"/>
  <c r="AS603" i="128"/>
  <c r="AU298" i="128"/>
  <c r="AS298" i="128"/>
  <c r="N298" i="128"/>
  <c r="AU591" i="140"/>
  <c r="N591" i="140"/>
  <c r="AS591" i="140"/>
  <c r="AU685" i="128"/>
  <c r="AS685" i="128"/>
  <c r="N685" i="128"/>
  <c r="AU375" i="139"/>
  <c r="AS375" i="139"/>
  <c r="N375" i="139"/>
  <c r="AS268" i="139"/>
  <c r="AU268" i="139"/>
  <c r="N268" i="139"/>
  <c r="AS183" i="139"/>
  <c r="N183" i="139" s="1"/>
  <c r="P183" i="139" s="1"/>
  <c r="T183" i="139" s="1"/>
  <c r="R183" i="139" s="1"/>
  <c r="AU183" i="139"/>
  <c r="AU509" i="129"/>
  <c r="N509" i="129"/>
  <c r="AS509" i="129"/>
  <c r="AU322" i="129"/>
  <c r="AS322" i="129"/>
  <c r="N322" i="129"/>
  <c r="AU309" i="129"/>
  <c r="N309" i="129"/>
  <c r="AS309" i="129"/>
  <c r="AU411" i="129"/>
  <c r="N411" i="129"/>
  <c r="AS411" i="129"/>
  <c r="AU574" i="129"/>
  <c r="N574" i="129"/>
  <c r="AS574" i="129"/>
  <c r="AS321" i="140"/>
  <c r="N321" i="140"/>
  <c r="AU321" i="140"/>
  <c r="N510" i="140"/>
  <c r="AU510" i="140"/>
  <c r="AS510" i="140"/>
  <c r="AS452" i="140"/>
  <c r="AU452" i="140"/>
  <c r="N452" i="140"/>
  <c r="AU386" i="140"/>
  <c r="AS386" i="140"/>
  <c r="N386" i="140"/>
  <c r="AS496" i="140"/>
  <c r="AU496" i="140"/>
  <c r="N496" i="140"/>
  <c r="AS181" i="128"/>
  <c r="N181" i="128" s="1"/>
  <c r="P181" i="128" s="1"/>
  <c r="T181" i="128" s="1"/>
  <c r="R181" i="128" s="1"/>
  <c r="AU181" i="128"/>
  <c r="N642" i="128"/>
  <c r="AU642" i="128"/>
  <c r="AS642" i="128"/>
  <c r="AU188" i="128"/>
  <c r="AS188" i="128"/>
  <c r="N188" i="128" s="1"/>
  <c r="AU339" i="128"/>
  <c r="N339" i="128"/>
  <c r="AS339" i="128"/>
  <c r="AU605" i="128"/>
  <c r="N605" i="128"/>
  <c r="AS605" i="128"/>
  <c r="AU274" i="139"/>
  <c r="AS274" i="139"/>
  <c r="N274" i="139"/>
  <c r="N385" i="139"/>
  <c r="AS385" i="139"/>
  <c r="AU385" i="139"/>
  <c r="AS263" i="139"/>
  <c r="N263" i="139"/>
  <c r="AU263" i="139"/>
  <c r="AU442" i="129"/>
  <c r="N442" i="129"/>
  <c r="AS442" i="129"/>
  <c r="AU214" i="129"/>
  <c r="AS214" i="129"/>
  <c r="N214" i="129" s="1"/>
  <c r="P214" i="129" s="1"/>
  <c r="T214" i="129" s="1"/>
  <c r="R214" i="129" s="1"/>
  <c r="AS56" i="129"/>
  <c r="AU379" i="129"/>
  <c r="AS379" i="129"/>
  <c r="N379" i="129"/>
  <c r="AU675" i="129"/>
  <c r="N675" i="129"/>
  <c r="AS675" i="129"/>
  <c r="AU336" i="129"/>
  <c r="AS336" i="129"/>
  <c r="N336" i="129"/>
  <c r="AU597" i="140"/>
  <c r="N597" i="140"/>
  <c r="AS597" i="140"/>
  <c r="AS606" i="140"/>
  <c r="AU606" i="140"/>
  <c r="N606" i="140"/>
  <c r="AU73" i="140"/>
  <c r="AS73" i="140"/>
  <c r="N73" i="140"/>
  <c r="P73" i="140" s="1"/>
  <c r="AS319" i="140"/>
  <c r="AU319" i="140"/>
  <c r="N319" i="140"/>
  <c r="AS7" i="140"/>
  <c r="N7" i="140" s="1"/>
  <c r="P7" i="140" s="1"/>
  <c r="T7" i="140" s="1"/>
  <c r="AU7" i="140"/>
  <c r="N284" i="140"/>
  <c r="AS284" i="140"/>
  <c r="AU284" i="140"/>
  <c r="AU644" i="128"/>
  <c r="N644" i="128"/>
  <c r="AS644" i="128"/>
  <c r="AS456" i="128"/>
  <c r="N456" i="128"/>
  <c r="AU456" i="128"/>
  <c r="AS190" i="140"/>
  <c r="N190" i="140" s="1"/>
  <c r="P190" i="140" s="1"/>
  <c r="T190" i="140" s="1"/>
  <c r="R190" i="140" s="1"/>
  <c r="AU190" i="140"/>
  <c r="AU318" i="128"/>
  <c r="N318" i="128"/>
  <c r="AS318" i="128"/>
  <c r="AS270" i="140"/>
  <c r="AU270" i="140"/>
  <c r="N270" i="140"/>
  <c r="N314" i="140"/>
  <c r="AU314" i="140"/>
  <c r="AS314" i="140"/>
  <c r="AU572" i="128"/>
  <c r="N572" i="128"/>
  <c r="AS572" i="128"/>
  <c r="AU244" i="128"/>
  <c r="AS244" i="128"/>
  <c r="N244" i="128" s="1"/>
  <c r="P244" i="128" s="1"/>
  <c r="T244" i="128" s="1"/>
  <c r="R244" i="128" s="1"/>
  <c r="AU655" i="128"/>
  <c r="N655" i="128"/>
  <c r="AS655" i="128"/>
  <c r="N528" i="128"/>
  <c r="AU528" i="128"/>
  <c r="AS528" i="128"/>
  <c r="AU347" i="128"/>
  <c r="AS347" i="128"/>
  <c r="N347" i="128"/>
  <c r="AU287" i="128"/>
  <c r="N287" i="128"/>
  <c r="AS287" i="128"/>
  <c r="AU189" i="139"/>
  <c r="AS189" i="139"/>
  <c r="N189" i="139" s="1"/>
  <c r="P189" i="139" s="1"/>
  <c r="T189" i="139" s="1"/>
  <c r="R189" i="139" s="1"/>
  <c r="AS123" i="129"/>
  <c r="AU123" i="129"/>
  <c r="N123" i="129"/>
  <c r="P123" i="129" s="1"/>
  <c r="AU387" i="129"/>
  <c r="AS387" i="129"/>
  <c r="N387" i="129"/>
  <c r="AU696" i="140"/>
  <c r="AS696" i="140"/>
  <c r="N696" i="140"/>
  <c r="AU421" i="140"/>
  <c r="AS421" i="140"/>
  <c r="N421" i="140"/>
  <c r="N532" i="139"/>
  <c r="AS532" i="139"/>
  <c r="AU532" i="139"/>
  <c r="AS118" i="139"/>
  <c r="AU118" i="139"/>
  <c r="N118" i="139"/>
  <c r="P118" i="139" s="1"/>
  <c r="N621" i="139"/>
  <c r="AU621" i="139"/>
  <c r="AS621" i="139"/>
  <c r="AU418" i="139"/>
  <c r="AS418" i="139"/>
  <c r="N418" i="139"/>
  <c r="AU449" i="139"/>
  <c r="AS449" i="139"/>
  <c r="N449" i="139"/>
  <c r="AU355" i="139"/>
  <c r="AS355" i="139"/>
  <c r="N355" i="139"/>
  <c r="AU568" i="129"/>
  <c r="AS568" i="129"/>
  <c r="N568" i="129"/>
  <c r="AU528" i="129"/>
  <c r="AS528" i="129"/>
  <c r="N528" i="129"/>
  <c r="AU621" i="129"/>
  <c r="AS621" i="129"/>
  <c r="N621" i="129"/>
  <c r="AU495" i="129"/>
  <c r="N495" i="129"/>
  <c r="AS495" i="129"/>
  <c r="AU47" i="129"/>
  <c r="N47" i="129"/>
  <c r="P47" i="129" s="1"/>
  <c r="T47" i="129" s="1"/>
  <c r="AS85" i="140"/>
  <c r="AU85" i="140"/>
  <c r="N85" i="140"/>
  <c r="P85" i="140" s="1"/>
  <c r="N460" i="140"/>
  <c r="AS460" i="140"/>
  <c r="AU460" i="140"/>
  <c r="AS650" i="140"/>
  <c r="AU650" i="140"/>
  <c r="N650" i="140"/>
  <c r="AU121" i="128"/>
  <c r="AS121" i="128"/>
  <c r="N121" i="128"/>
  <c r="P121" i="128" s="1"/>
  <c r="AU626" i="139"/>
  <c r="AS626" i="139"/>
  <c r="N626" i="139"/>
  <c r="AU445" i="139"/>
  <c r="AS445" i="139"/>
  <c r="N445" i="139"/>
  <c r="N280" i="139"/>
  <c r="AU280" i="139"/>
  <c r="AS280" i="139"/>
  <c r="AU697" i="139"/>
  <c r="AS697" i="139"/>
  <c r="N697" i="139"/>
  <c r="AU585" i="129"/>
  <c r="AS585" i="129"/>
  <c r="N585" i="129"/>
  <c r="AU297" i="129"/>
  <c r="N297" i="129"/>
  <c r="AS297" i="129"/>
  <c r="AU282" i="129"/>
  <c r="N282" i="129"/>
  <c r="AS282" i="129"/>
  <c r="AU486" i="129"/>
  <c r="N486" i="129"/>
  <c r="AS486" i="129"/>
  <c r="AS481" i="140"/>
  <c r="AU481" i="140"/>
  <c r="N481" i="140"/>
  <c r="AS472" i="140"/>
  <c r="N472" i="140"/>
  <c r="AU472" i="140"/>
  <c r="N653" i="140"/>
  <c r="AU653" i="140"/>
  <c r="AS653" i="140"/>
  <c r="AU661" i="140"/>
  <c r="AS661" i="140"/>
  <c r="N661" i="140"/>
  <c r="AS402" i="140"/>
  <c r="AU402" i="140"/>
  <c r="N402" i="140"/>
  <c r="N400" i="128"/>
  <c r="AU400" i="128"/>
  <c r="AS400" i="128"/>
  <c r="AU239" i="128"/>
  <c r="AS239" i="128"/>
  <c r="N239" i="128" s="1"/>
  <c r="N320" i="128"/>
  <c r="AU320" i="128"/>
  <c r="AS320" i="128"/>
  <c r="AU421" i="128"/>
  <c r="AS421" i="128"/>
  <c r="N421" i="128"/>
  <c r="AS658" i="139"/>
  <c r="N658" i="139"/>
  <c r="AU658" i="139"/>
  <c r="AS408" i="139"/>
  <c r="N408" i="139"/>
  <c r="AU408" i="139"/>
  <c r="AU598" i="129"/>
  <c r="AS598" i="129"/>
  <c r="N598" i="129"/>
  <c r="AU321" i="129"/>
  <c r="AS321" i="129"/>
  <c r="N321" i="129"/>
  <c r="AS199" i="129"/>
  <c r="N199" i="129" s="1"/>
  <c r="P199" i="129" s="1"/>
  <c r="T199" i="129" s="1"/>
  <c r="R199" i="129" s="1"/>
  <c r="AU199" i="129"/>
  <c r="AU404" i="140"/>
  <c r="AS404" i="140"/>
  <c r="N404" i="140"/>
  <c r="AS279" i="140"/>
  <c r="N279" i="140"/>
  <c r="AU279" i="140"/>
  <c r="AS436" i="140"/>
  <c r="N436" i="140"/>
  <c r="AU436" i="140"/>
  <c r="AU337" i="140"/>
  <c r="AS337" i="140"/>
  <c r="N337" i="140"/>
  <c r="AS82" i="140"/>
  <c r="AU82" i="140"/>
  <c r="N82" i="140"/>
  <c r="P82" i="140" s="1"/>
  <c r="AU535" i="128"/>
  <c r="N535" i="128"/>
  <c r="AS535" i="128"/>
  <c r="AU276" i="128"/>
  <c r="N276" i="128"/>
  <c r="AS276" i="128"/>
  <c r="AU622" i="128"/>
  <c r="AS622" i="128"/>
  <c r="N622" i="128"/>
  <c r="AU169" i="128"/>
  <c r="AS169" i="128"/>
  <c r="N169" i="128" s="1"/>
  <c r="P169" i="128" s="1"/>
  <c r="T169" i="128" s="1"/>
  <c r="R169" i="128" s="1"/>
  <c r="AS115" i="139"/>
  <c r="N115" i="139" s="1"/>
  <c r="P115" i="139" s="1"/>
  <c r="AU115" i="139"/>
  <c r="AS201" i="139"/>
  <c r="N201" i="139" s="1"/>
  <c r="P201" i="139" s="1"/>
  <c r="T201" i="139" s="1"/>
  <c r="R201" i="139" s="1"/>
  <c r="AU201" i="139"/>
  <c r="AU214" i="139"/>
  <c r="AS214" i="139"/>
  <c r="N214" i="139" s="1"/>
  <c r="P214" i="139" s="1"/>
  <c r="T214" i="139" s="1"/>
  <c r="R214" i="139" s="1"/>
  <c r="AS185" i="139"/>
  <c r="N185" i="139" s="1"/>
  <c r="AU121" i="129"/>
  <c r="AS121" i="129"/>
  <c r="N121" i="129"/>
  <c r="P121" i="129" s="1"/>
  <c r="AU692" i="129"/>
  <c r="AS692" i="129"/>
  <c r="N692" i="129"/>
  <c r="AU409" i="129"/>
  <c r="AS409" i="129"/>
  <c r="N409" i="129"/>
  <c r="AU488" i="129"/>
  <c r="AS488" i="129"/>
  <c r="N488" i="129"/>
  <c r="AS59" i="129"/>
  <c r="N59" i="129" s="1"/>
  <c r="P59" i="129" s="1"/>
  <c r="T59" i="129" s="1"/>
  <c r="AU301" i="129"/>
  <c r="N301" i="129"/>
  <c r="AS301" i="129"/>
  <c r="AS406" i="140"/>
  <c r="N406" i="140"/>
  <c r="AU406" i="140"/>
  <c r="AU64" i="140"/>
  <c r="AS64" i="140"/>
  <c r="N64" i="140"/>
  <c r="P64" i="140" s="1"/>
  <c r="AU231" i="140"/>
  <c r="AS231" i="140"/>
  <c r="N231" i="140" s="1"/>
  <c r="P231" i="140" s="1"/>
  <c r="T231" i="140" s="1"/>
  <c r="R231" i="140" s="1"/>
  <c r="AU102" i="140"/>
  <c r="AS102" i="140"/>
  <c r="N102" i="140" s="1"/>
  <c r="P102" i="140" s="1"/>
  <c r="AS172" i="140"/>
  <c r="N172" i="140" s="1"/>
  <c r="P172" i="140" s="1"/>
  <c r="T172" i="140" s="1"/>
  <c r="R172" i="140" s="1"/>
  <c r="AU172" i="140"/>
  <c r="AU676" i="140"/>
  <c r="AS676" i="140"/>
  <c r="N676" i="140"/>
  <c r="N468" i="140"/>
  <c r="AS468" i="140"/>
  <c r="AU468" i="140"/>
  <c r="AS170" i="140"/>
  <c r="N170" i="140" s="1"/>
  <c r="P170" i="140" s="1"/>
  <c r="T170" i="140" s="1"/>
  <c r="N508" i="140"/>
  <c r="AU508" i="140"/>
  <c r="AS508" i="140"/>
  <c r="AU137" i="128"/>
  <c r="AS137" i="128"/>
  <c r="N137" i="128" s="1"/>
  <c r="AS243" i="128"/>
  <c r="N243" i="128" s="1"/>
  <c r="P243" i="128" s="1"/>
  <c r="T243" i="128" s="1"/>
  <c r="R243" i="128" s="1"/>
  <c r="AU243" i="128"/>
  <c r="AU600" i="139"/>
  <c r="AS600" i="139"/>
  <c r="N600" i="139"/>
  <c r="AS187" i="129"/>
  <c r="N187" i="129" s="1"/>
  <c r="P187" i="129" s="1"/>
  <c r="T187" i="129" s="1"/>
  <c r="R187" i="129" s="1"/>
  <c r="AU187" i="129"/>
  <c r="AU647" i="129"/>
  <c r="AS647" i="129"/>
  <c r="N647" i="129"/>
  <c r="AU255" i="140"/>
  <c r="AS255" i="140"/>
  <c r="N255" i="140"/>
  <c r="AU416" i="140"/>
  <c r="N416" i="140"/>
  <c r="AS416" i="140"/>
  <c r="AU477" i="128"/>
  <c r="N477" i="128"/>
  <c r="AS477" i="128"/>
  <c r="AU638" i="139"/>
  <c r="N638" i="139"/>
  <c r="AS638" i="139"/>
  <c r="AU217" i="139"/>
  <c r="N217" i="139"/>
  <c r="P217" i="139" s="1"/>
  <c r="T217" i="139" s="1"/>
  <c r="R217" i="139" s="1"/>
  <c r="AS217" i="139"/>
  <c r="AU419" i="139"/>
  <c r="AS419" i="139"/>
  <c r="N419" i="139"/>
  <c r="N608" i="139"/>
  <c r="AS608" i="139"/>
  <c r="AU608" i="139"/>
  <c r="AS254" i="139"/>
  <c r="N254" i="139" s="1"/>
  <c r="N327" i="139"/>
  <c r="AS327" i="139"/>
  <c r="AU327" i="139"/>
  <c r="AS571" i="139"/>
  <c r="N571" i="139"/>
  <c r="AU571" i="139"/>
  <c r="AS124" i="129"/>
  <c r="N124" i="129" s="1"/>
  <c r="P124" i="129" s="1"/>
  <c r="T124" i="129" s="1"/>
  <c r="AU124" i="129"/>
  <c r="AU320" i="129"/>
  <c r="N320" i="129"/>
  <c r="AS320" i="129"/>
  <c r="AU434" i="129"/>
  <c r="N434" i="129"/>
  <c r="AS434" i="129"/>
  <c r="AS181" i="129"/>
  <c r="N181" i="129" s="1"/>
  <c r="P181" i="129" s="1"/>
  <c r="T181" i="129" s="1"/>
  <c r="R181" i="129" s="1"/>
  <c r="AU181" i="129"/>
  <c r="AU303" i="129"/>
  <c r="AS303" i="129"/>
  <c r="N303" i="129"/>
  <c r="AS45" i="129"/>
  <c r="N45" i="129" s="1"/>
  <c r="P45" i="129" s="1"/>
  <c r="T45" i="129" s="1"/>
  <c r="R45" i="129" s="1"/>
  <c r="AU45" i="129"/>
  <c r="AS388" i="140"/>
  <c r="N388" i="140"/>
  <c r="AU388" i="140"/>
  <c r="AS110" i="140"/>
  <c r="N110" i="140" s="1"/>
  <c r="P110" i="140" s="1"/>
  <c r="AS207" i="140"/>
  <c r="N207" i="140" s="1"/>
  <c r="P207" i="140" s="1"/>
  <c r="T207" i="140" s="1"/>
  <c r="R207" i="140" s="1"/>
  <c r="AU207" i="140"/>
  <c r="AU274" i="140"/>
  <c r="N274" i="140"/>
  <c r="AS274" i="140"/>
  <c r="N652" i="128"/>
  <c r="AU652" i="128"/>
  <c r="AS652" i="128"/>
  <c r="AU284" i="128"/>
  <c r="AS284" i="128"/>
  <c r="N284" i="128"/>
  <c r="AS647" i="128"/>
  <c r="AU647" i="128"/>
  <c r="N647" i="128"/>
  <c r="AU152" i="128"/>
  <c r="AS152" i="128"/>
  <c r="N152" i="128" s="1"/>
  <c r="P152" i="128" s="1"/>
  <c r="T152" i="128" s="1"/>
  <c r="AU201" i="129"/>
  <c r="AS201" i="129"/>
  <c r="N201" i="129" s="1"/>
  <c r="P201" i="129" s="1"/>
  <c r="T201" i="129" s="1"/>
  <c r="R201" i="129" s="1"/>
  <c r="AU498" i="140"/>
  <c r="AS498" i="140"/>
  <c r="N498" i="140"/>
  <c r="AS362" i="140"/>
  <c r="N362" i="140"/>
  <c r="AU362" i="140"/>
  <c r="AU47" i="140"/>
  <c r="N47" i="140"/>
  <c r="P47" i="140" s="1"/>
  <c r="T47" i="140" s="1"/>
  <c r="AU193" i="139"/>
  <c r="AS193" i="139"/>
  <c r="N193" i="139" s="1"/>
  <c r="P193" i="139" s="1"/>
  <c r="T193" i="139" s="1"/>
  <c r="R193" i="139" s="1"/>
  <c r="AS270" i="139"/>
  <c r="AU270" i="139"/>
  <c r="N270" i="139"/>
  <c r="AS458" i="139"/>
  <c r="N458" i="139"/>
  <c r="AU458" i="139"/>
  <c r="AU19" i="129"/>
  <c r="N19" i="129" s="1"/>
  <c r="P19" i="129" s="1"/>
  <c r="T19" i="129" s="1"/>
  <c r="R19" i="129" s="1"/>
  <c r="AU484" i="129"/>
  <c r="N484" i="129"/>
  <c r="AS484" i="129"/>
  <c r="AS232" i="129"/>
  <c r="N232" i="129" s="1"/>
  <c r="P232" i="129" s="1"/>
  <c r="T232" i="129" s="1"/>
  <c r="R232" i="129" s="1"/>
  <c r="AU232" i="129"/>
  <c r="AU352" i="129"/>
  <c r="AS352" i="129"/>
  <c r="N352" i="129"/>
  <c r="AU310" i="129"/>
  <c r="N310" i="129"/>
  <c r="AS310" i="129"/>
  <c r="AU555" i="129"/>
  <c r="AS555" i="129"/>
  <c r="N555" i="129"/>
  <c r="AU135" i="129"/>
  <c r="AU355" i="129"/>
  <c r="AS355" i="129"/>
  <c r="N355" i="129"/>
  <c r="AU558" i="129"/>
  <c r="AS558" i="129"/>
  <c r="N558" i="129"/>
  <c r="AU694" i="140"/>
  <c r="AS694" i="140"/>
  <c r="N694" i="140"/>
  <c r="AS168" i="140"/>
  <c r="N168" i="140" s="1"/>
  <c r="P168" i="140" s="1"/>
  <c r="T168" i="140" s="1"/>
  <c r="R168" i="140" s="1"/>
  <c r="AU168" i="140"/>
  <c r="AS152" i="140"/>
  <c r="N152" i="140" s="1"/>
  <c r="P152" i="140" s="1"/>
  <c r="T152" i="140" s="1"/>
  <c r="AS323" i="140"/>
  <c r="N323" i="140"/>
  <c r="AU323" i="140"/>
  <c r="AS592" i="140"/>
  <c r="N592" i="140"/>
  <c r="AU592" i="140"/>
  <c r="AU342" i="140"/>
  <c r="AS342" i="140"/>
  <c r="N342" i="140"/>
  <c r="AS350" i="128"/>
  <c r="AU350" i="128"/>
  <c r="N350" i="128"/>
  <c r="N515" i="128"/>
  <c r="AU515" i="128"/>
  <c r="AS515" i="128"/>
  <c r="N418" i="128"/>
  <c r="AU418" i="128"/>
  <c r="AS418" i="128"/>
  <c r="AS124" i="128"/>
  <c r="N124" i="128" s="1"/>
  <c r="P124" i="128" s="1"/>
  <c r="T124" i="128" s="1"/>
  <c r="AU124" i="128"/>
  <c r="AU314" i="128"/>
  <c r="AS314" i="128"/>
  <c r="N314" i="128"/>
  <c r="AS264" i="128"/>
  <c r="N264" i="128"/>
  <c r="AU264" i="128"/>
  <c r="AS132" i="139"/>
  <c r="N132" i="139" s="1"/>
  <c r="P132" i="139" s="1"/>
  <c r="T132" i="139" s="1"/>
  <c r="R132" i="139" s="1"/>
  <c r="AU132" i="139"/>
  <c r="AU565" i="139"/>
  <c r="AS565" i="139"/>
  <c r="N565" i="139"/>
  <c r="AU636" i="129"/>
  <c r="AS636" i="129"/>
  <c r="N636" i="129"/>
  <c r="AS673" i="140"/>
  <c r="AU673" i="140"/>
  <c r="N673" i="140"/>
  <c r="AU667" i="128"/>
  <c r="N667" i="128"/>
  <c r="AS667" i="128"/>
  <c r="AS486" i="139"/>
  <c r="N486" i="139"/>
  <c r="AU486" i="139"/>
  <c r="AS182" i="139"/>
  <c r="N182" i="139" s="1"/>
  <c r="AU153" i="139"/>
  <c r="AS153" i="139"/>
  <c r="N153" i="139" s="1"/>
  <c r="P153" i="139" s="1"/>
  <c r="T153" i="139" s="1"/>
  <c r="R153" i="139" s="1"/>
  <c r="AS296" i="139"/>
  <c r="N296" i="139"/>
  <c r="AU296" i="139"/>
  <c r="AS401" i="139"/>
  <c r="N401" i="139"/>
  <c r="AU401" i="139"/>
  <c r="AU186" i="139"/>
  <c r="N186" i="139"/>
  <c r="P186" i="139" s="1"/>
  <c r="T186" i="139" s="1"/>
  <c r="R186" i="139" s="1"/>
  <c r="AS186" i="139"/>
  <c r="AS163" i="139"/>
  <c r="N163" i="139" s="1"/>
  <c r="P163" i="139" s="1"/>
  <c r="T163" i="139" s="1"/>
  <c r="R163" i="139" s="1"/>
  <c r="AU163" i="139"/>
  <c r="AU491" i="139"/>
  <c r="AS491" i="139"/>
  <c r="N491" i="139"/>
  <c r="AS696" i="139"/>
  <c r="N696" i="139"/>
  <c r="AU696" i="139"/>
  <c r="AU62" i="129"/>
  <c r="N62" i="129" s="1"/>
  <c r="P62" i="129" s="1"/>
  <c r="T62" i="129" s="1"/>
  <c r="U62" i="129" s="1"/>
  <c r="AS62" i="129"/>
  <c r="AU370" i="129"/>
  <c r="N370" i="129"/>
  <c r="AS370" i="129"/>
  <c r="AU590" i="129"/>
  <c r="AS590" i="129"/>
  <c r="N590" i="129"/>
  <c r="AU581" i="129"/>
  <c r="AS581" i="129"/>
  <c r="N581" i="129"/>
  <c r="AS216" i="129"/>
  <c r="N216" i="129" s="1"/>
  <c r="P216" i="129" s="1"/>
  <c r="T216" i="129" s="1"/>
  <c r="R216" i="129" s="1"/>
  <c r="AU216" i="129"/>
  <c r="AS213" i="129"/>
  <c r="N213" i="129" s="1"/>
  <c r="P213" i="129" s="1"/>
  <c r="T213" i="129" s="1"/>
  <c r="R213" i="129" s="1"/>
  <c r="AU213" i="129"/>
  <c r="AS230" i="129"/>
  <c r="N230" i="129" s="1"/>
  <c r="AU82" i="129"/>
  <c r="AS82" i="129"/>
  <c r="N82" i="129"/>
  <c r="P82" i="129" s="1"/>
  <c r="AU276" i="129"/>
  <c r="N276" i="129"/>
  <c r="AS276" i="129"/>
  <c r="AU451" i="140"/>
  <c r="N451" i="140"/>
  <c r="AS451" i="140"/>
  <c r="AS357" i="140"/>
  <c r="N357" i="140"/>
  <c r="AU357" i="140"/>
  <c r="AU91" i="140"/>
  <c r="AS91" i="140"/>
  <c r="N91" i="140" s="1"/>
  <c r="P91" i="140" s="1"/>
  <c r="AU320" i="140"/>
  <c r="N320" i="140"/>
  <c r="AS320" i="140"/>
  <c r="AS391" i="128"/>
  <c r="AU391" i="128"/>
  <c r="N391" i="128"/>
  <c r="AS432" i="139"/>
  <c r="N432" i="139"/>
  <c r="AU432" i="139"/>
  <c r="N502" i="139"/>
  <c r="AU502" i="139"/>
  <c r="AS502" i="139"/>
  <c r="N394" i="139"/>
  <c r="AU394" i="139"/>
  <c r="AS394" i="139"/>
  <c r="N462" i="139"/>
  <c r="AU462" i="139"/>
  <c r="AS462" i="139"/>
  <c r="AU564" i="139"/>
  <c r="AS564" i="139"/>
  <c r="N564" i="139"/>
  <c r="N682" i="139"/>
  <c r="AS682" i="139"/>
  <c r="AU682" i="139"/>
  <c r="AU192" i="129"/>
  <c r="AS192" i="129"/>
  <c r="N192" i="129" s="1"/>
  <c r="P192" i="129" s="1"/>
  <c r="T192" i="129" s="1"/>
  <c r="R192" i="129" s="1"/>
  <c r="AS193" i="140"/>
  <c r="N193" i="140" s="1"/>
  <c r="P193" i="140" s="1"/>
  <c r="T193" i="140" s="1"/>
  <c r="R193" i="140" s="1"/>
  <c r="AU193" i="140"/>
  <c r="AS307" i="140"/>
  <c r="N307" i="140"/>
  <c r="AU307" i="140"/>
  <c r="N602" i="140"/>
  <c r="AU602" i="140"/>
  <c r="AS602" i="140"/>
  <c r="AU438" i="140"/>
  <c r="AS438" i="140"/>
  <c r="N438" i="140"/>
  <c r="AS269" i="140"/>
  <c r="N269" i="140"/>
  <c r="AU269" i="140"/>
  <c r="AS95" i="140"/>
  <c r="N95" i="140" s="1"/>
  <c r="P95" i="140" s="1"/>
  <c r="T95" i="140" s="1"/>
  <c r="U95" i="140" s="1"/>
  <c r="AU96" i="140" s="1"/>
  <c r="N96" i="140" s="1"/>
  <c r="P96" i="140" s="1"/>
  <c r="T96" i="140" s="1"/>
  <c r="R96" i="140" s="1"/>
  <c r="AS422" i="140"/>
  <c r="N422" i="140"/>
  <c r="AU422" i="140"/>
  <c r="AU545" i="128"/>
  <c r="N545" i="128"/>
  <c r="AS545" i="128"/>
  <c r="AS654" i="128"/>
  <c r="AU654" i="128"/>
  <c r="N654" i="128"/>
  <c r="AS117" i="128"/>
  <c r="AU117" i="128"/>
  <c r="N117" i="128"/>
  <c r="P117" i="128" s="1"/>
  <c r="AU226" i="128"/>
  <c r="AS226" i="128"/>
  <c r="N226" i="128" s="1"/>
  <c r="P226" i="128" s="1"/>
  <c r="T226" i="128" s="1"/>
  <c r="R226" i="128" s="1"/>
  <c r="AU49" i="140"/>
  <c r="AS49" i="140"/>
  <c r="N49" i="140"/>
  <c r="P49" i="140" s="1"/>
  <c r="AU504" i="140"/>
  <c r="N504" i="140"/>
  <c r="AS504" i="140"/>
  <c r="AU341" i="139"/>
  <c r="AS341" i="139"/>
  <c r="N341" i="139"/>
  <c r="AS655" i="139"/>
  <c r="N655" i="139"/>
  <c r="AU655" i="139"/>
  <c r="AU479" i="139"/>
  <c r="N479" i="139"/>
  <c r="AS479" i="139"/>
  <c r="AU205" i="139"/>
  <c r="AS205" i="139"/>
  <c r="N205" i="139" s="1"/>
  <c r="P205" i="139" s="1"/>
  <c r="T205" i="139" s="1"/>
  <c r="R205" i="139" s="1"/>
  <c r="AS596" i="139"/>
  <c r="N596" i="139"/>
  <c r="AU596" i="139"/>
  <c r="AU406" i="139"/>
  <c r="N406" i="139"/>
  <c r="AS406" i="139"/>
  <c r="AS671" i="139"/>
  <c r="N671" i="139"/>
  <c r="AU671" i="139"/>
  <c r="AS646" i="129"/>
  <c r="AU646" i="129"/>
  <c r="N646" i="129"/>
  <c r="AU448" i="129"/>
  <c r="AS448" i="129"/>
  <c r="N448" i="129"/>
  <c r="AU570" i="129"/>
  <c r="N570" i="129"/>
  <c r="AS570" i="129"/>
  <c r="AU358" i="129"/>
  <c r="AS358" i="129"/>
  <c r="N358" i="129"/>
  <c r="AU656" i="129"/>
  <c r="N656" i="129"/>
  <c r="AS656" i="129"/>
  <c r="AU211" i="129"/>
  <c r="AS211" i="129"/>
  <c r="N211" i="129" s="1"/>
  <c r="P211" i="129" s="1"/>
  <c r="T211" i="129" s="1"/>
  <c r="R211" i="129" s="1"/>
  <c r="AU687" i="129"/>
  <c r="N687" i="129"/>
  <c r="AS687" i="129"/>
  <c r="AS163" i="140"/>
  <c r="N163" i="140" s="1"/>
  <c r="P163" i="140" s="1"/>
  <c r="T163" i="140" s="1"/>
  <c r="R163" i="140" s="1"/>
  <c r="AU163" i="140"/>
  <c r="AS336" i="140"/>
  <c r="AU336" i="140"/>
  <c r="N336" i="140"/>
  <c r="AS522" i="140"/>
  <c r="AU522" i="140"/>
  <c r="N522" i="140"/>
  <c r="AU558" i="140"/>
  <c r="N558" i="140"/>
  <c r="AS558" i="140"/>
  <c r="AU349" i="128"/>
  <c r="N349" i="128"/>
  <c r="AS349" i="128"/>
  <c r="AU496" i="128"/>
  <c r="N496" i="128"/>
  <c r="AS496" i="128"/>
  <c r="AU252" i="128"/>
  <c r="AS252" i="128"/>
  <c r="N252" i="128" s="1"/>
  <c r="P252" i="128" s="1"/>
  <c r="T252" i="128" s="1"/>
  <c r="R252" i="128" s="1"/>
  <c r="N257" i="139"/>
  <c r="AS257" i="139"/>
  <c r="AU257" i="139"/>
  <c r="N587" i="139"/>
  <c r="AU587" i="139"/>
  <c r="AS587" i="139"/>
  <c r="N632" i="139"/>
  <c r="AU632" i="139"/>
  <c r="AS632" i="139"/>
  <c r="N530" i="139"/>
  <c r="AU530" i="139"/>
  <c r="AS530" i="139"/>
  <c r="AU567" i="129"/>
  <c r="N567" i="129"/>
  <c r="AS567" i="129"/>
  <c r="AU586" i="129"/>
  <c r="AS586" i="129"/>
  <c r="N586" i="129"/>
  <c r="AU521" i="129"/>
  <c r="N521" i="129"/>
  <c r="AS521" i="129"/>
  <c r="AS622" i="140"/>
  <c r="AU622" i="140"/>
  <c r="N622" i="140"/>
  <c r="N445" i="140"/>
  <c r="AS445" i="140"/>
  <c r="AU445" i="140"/>
  <c r="AU115" i="140"/>
  <c r="AS115" i="140"/>
  <c r="N115" i="140"/>
  <c r="P115" i="140" s="1"/>
  <c r="N610" i="140"/>
  <c r="AS610" i="140"/>
  <c r="AU610" i="140"/>
  <c r="AS141" i="140"/>
  <c r="N141" i="140" s="1"/>
  <c r="P141" i="140" s="1"/>
  <c r="T141" i="140" s="1"/>
  <c r="R141" i="140" s="1"/>
  <c r="AU141" i="140"/>
  <c r="AU628" i="128"/>
  <c r="AS628" i="128"/>
  <c r="N628" i="128"/>
  <c r="AU626" i="128"/>
  <c r="AS626" i="128"/>
  <c r="N626" i="128"/>
  <c r="AU608" i="128"/>
  <c r="AS608" i="128"/>
  <c r="N608" i="128"/>
  <c r="AU353" i="128"/>
  <c r="AS353" i="128"/>
  <c r="N353" i="128"/>
  <c r="AU613" i="128"/>
  <c r="N613" i="128"/>
  <c r="AS613" i="128"/>
  <c r="AU168" i="128"/>
  <c r="AS168" i="128"/>
  <c r="N168" i="128" s="1"/>
  <c r="P168" i="128" s="1"/>
  <c r="T168" i="128" s="1"/>
  <c r="R168" i="128" s="1"/>
  <c r="N427" i="139"/>
  <c r="AU427" i="139"/>
  <c r="AS427" i="139"/>
  <c r="N385" i="140"/>
  <c r="AS385" i="140"/>
  <c r="AU385" i="140"/>
  <c r="AS162" i="139"/>
  <c r="N162" i="139" s="1"/>
  <c r="P162" i="139" s="1"/>
  <c r="T162" i="139" s="1"/>
  <c r="R162" i="139" s="1"/>
  <c r="AU162" i="139"/>
  <c r="AU558" i="139"/>
  <c r="AS558" i="139"/>
  <c r="N558" i="139"/>
  <c r="N652" i="139"/>
  <c r="AU652" i="139"/>
  <c r="AS652" i="139"/>
  <c r="AS35" i="129"/>
  <c r="AU35" i="129"/>
  <c r="N35" i="129"/>
  <c r="P35" i="129" s="1"/>
  <c r="T35" i="129" s="1"/>
  <c r="R35" i="129" s="1"/>
  <c r="AU538" i="129"/>
  <c r="AS538" i="129"/>
  <c r="N538" i="129"/>
  <c r="AS12" i="129"/>
  <c r="AU12" i="129"/>
  <c r="N12" i="129"/>
  <c r="P12" i="129" s="1"/>
  <c r="T12" i="129" s="1"/>
  <c r="U12" i="129" s="1"/>
  <c r="AS13" i="129" s="1"/>
  <c r="N13" i="129" s="1"/>
  <c r="P13" i="129" s="1"/>
  <c r="T13" i="129" s="1"/>
  <c r="R13" i="129" s="1"/>
  <c r="AU412" i="129"/>
  <c r="AS412" i="129"/>
  <c r="N412" i="129"/>
  <c r="N448" i="140"/>
  <c r="AS448" i="140"/>
  <c r="AU448" i="140"/>
  <c r="N670" i="140"/>
  <c r="AU670" i="140"/>
  <c r="AS670" i="140"/>
  <c r="AU563" i="128"/>
  <c r="N563" i="128"/>
  <c r="AS563" i="128"/>
  <c r="AS323" i="128"/>
  <c r="N323" i="128"/>
  <c r="AU323" i="128"/>
  <c r="AU371" i="139"/>
  <c r="AS371" i="139"/>
  <c r="N371" i="139"/>
  <c r="AS34" i="129"/>
  <c r="N34" i="129" s="1"/>
  <c r="P34" i="129" s="1"/>
  <c r="T34" i="129" s="1"/>
  <c r="AU34" i="129"/>
  <c r="N347" i="140"/>
  <c r="AU347" i="140"/>
  <c r="AS347" i="140"/>
  <c r="AU628" i="139"/>
  <c r="AS628" i="139"/>
  <c r="N628" i="139"/>
  <c r="N288" i="139"/>
  <c r="AU288" i="139"/>
  <c r="AS288" i="139"/>
  <c r="AS211" i="139"/>
  <c r="N211" i="139" s="1"/>
  <c r="P211" i="139" s="1"/>
  <c r="T211" i="139" s="1"/>
  <c r="R211" i="139" s="1"/>
  <c r="AU211" i="139"/>
  <c r="AS540" i="139"/>
  <c r="N540" i="139"/>
  <c r="AU540" i="139"/>
  <c r="AU438" i="129"/>
  <c r="N438" i="129"/>
  <c r="AS438" i="129"/>
  <c r="AU658" i="129"/>
  <c r="N658" i="129"/>
  <c r="AS658" i="129"/>
  <c r="AU476" i="129"/>
  <c r="N476" i="129"/>
  <c r="AS476" i="129"/>
  <c r="AU348" i="129"/>
  <c r="AS348" i="129"/>
  <c r="N348" i="129"/>
  <c r="AU366" i="129"/>
  <c r="N366" i="129"/>
  <c r="AS366" i="129"/>
  <c r="AS217" i="140"/>
  <c r="N217" i="140"/>
  <c r="P217" i="140" s="1"/>
  <c r="T217" i="140" s="1"/>
  <c r="R217" i="140" s="1"/>
  <c r="AU217" i="140"/>
  <c r="N196" i="140"/>
  <c r="P196" i="140" s="1"/>
  <c r="T196" i="140" s="1"/>
  <c r="R196" i="140" s="1"/>
  <c r="AU196" i="140"/>
  <c r="AS196" i="140"/>
  <c r="AS100" i="140"/>
  <c r="N100" i="140" s="1"/>
  <c r="P100" i="140" s="1"/>
  <c r="AU100" i="140"/>
  <c r="AU568" i="128"/>
  <c r="AS568" i="128"/>
  <c r="N568" i="128"/>
  <c r="AU560" i="128"/>
  <c r="AS560" i="128"/>
  <c r="N560" i="128"/>
  <c r="AS225" i="128"/>
  <c r="N225" i="128" s="1"/>
  <c r="P225" i="128" s="1"/>
  <c r="T225" i="128" s="1"/>
  <c r="R225" i="128" s="1"/>
  <c r="AU225" i="128"/>
  <c r="AU127" i="128"/>
  <c r="AS127" i="128"/>
  <c r="N127" i="128" s="1"/>
  <c r="P127" i="128" s="1"/>
  <c r="AS578" i="128"/>
  <c r="N578" i="128"/>
  <c r="AU578" i="128"/>
  <c r="AU376" i="139"/>
  <c r="N376" i="139"/>
  <c r="AS376" i="139"/>
  <c r="AU159" i="129"/>
  <c r="AS159" i="129"/>
  <c r="N159" i="129" s="1"/>
  <c r="P159" i="129" s="1"/>
  <c r="T159" i="129" s="1"/>
  <c r="R159" i="129" s="1"/>
  <c r="AU525" i="129"/>
  <c r="AS525" i="129"/>
  <c r="N525" i="129"/>
  <c r="AU172" i="129"/>
  <c r="AS172" i="129"/>
  <c r="N172" i="129" s="1"/>
  <c r="P172" i="129" s="1"/>
  <c r="T172" i="129" s="1"/>
  <c r="R172" i="129" s="1"/>
  <c r="AS202" i="129"/>
  <c r="N202" i="129" s="1"/>
  <c r="P202" i="129" s="1"/>
  <c r="T202" i="129" s="1"/>
  <c r="R202" i="129" s="1"/>
  <c r="AU202" i="129"/>
  <c r="AU10" i="140"/>
  <c r="AS10" i="140"/>
  <c r="N10" i="140" s="1"/>
  <c r="P10" i="140" s="1"/>
  <c r="AU437" i="140"/>
  <c r="N437" i="140"/>
  <c r="AS437" i="140"/>
  <c r="AU63" i="140"/>
  <c r="N63" i="140" s="1"/>
  <c r="P63" i="140" s="1"/>
  <c r="T63" i="140" s="1"/>
  <c r="R63" i="140" s="1"/>
  <c r="AS213" i="140"/>
  <c r="N213" i="140" s="1"/>
  <c r="P213" i="140" s="1"/>
  <c r="T213" i="140" s="1"/>
  <c r="R213" i="140" s="1"/>
  <c r="AU213" i="140"/>
  <c r="N527" i="140"/>
  <c r="AS527" i="140"/>
  <c r="AU527" i="140"/>
  <c r="AU684" i="140"/>
  <c r="AS684" i="140"/>
  <c r="N684" i="140"/>
  <c r="AS625" i="128"/>
  <c r="N625" i="128"/>
  <c r="AU625" i="128"/>
  <c r="AU180" i="128"/>
  <c r="AS180" i="128"/>
  <c r="N180" i="128" s="1"/>
  <c r="P180" i="128" s="1"/>
  <c r="T180" i="128" s="1"/>
  <c r="R180" i="128" s="1"/>
  <c r="AU158" i="128"/>
  <c r="AS158" i="128"/>
  <c r="N158" i="128" s="1"/>
  <c r="P158" i="128" s="1"/>
  <c r="T158" i="128" s="1"/>
  <c r="AU646" i="128"/>
  <c r="N646" i="128"/>
  <c r="AS646" i="128"/>
  <c r="AS527" i="128"/>
  <c r="AU527" i="128"/>
  <c r="N527" i="128"/>
  <c r="AU402" i="128"/>
  <c r="N402" i="128"/>
  <c r="AS402" i="128"/>
  <c r="N601" i="128"/>
  <c r="AU601" i="128"/>
  <c r="AS601" i="128"/>
  <c r="AU372" i="128"/>
  <c r="N372" i="128"/>
  <c r="AS372" i="128"/>
  <c r="AS159" i="139"/>
  <c r="N159" i="139" s="1"/>
  <c r="P159" i="139" s="1"/>
  <c r="T159" i="139" s="1"/>
  <c r="R159" i="139" s="1"/>
  <c r="AU159" i="139"/>
  <c r="AS305" i="139"/>
  <c r="AU305" i="139"/>
  <c r="N305" i="139"/>
  <c r="AU436" i="129"/>
  <c r="N436" i="129"/>
  <c r="AS436" i="129"/>
  <c r="AU690" i="129"/>
  <c r="N690" i="129"/>
  <c r="AS690" i="129"/>
  <c r="AU543" i="129"/>
  <c r="N543" i="129"/>
  <c r="AS543" i="129"/>
  <c r="AU492" i="129"/>
  <c r="N492" i="129"/>
  <c r="AS492" i="129"/>
  <c r="AS166" i="129"/>
  <c r="N166" i="129" s="1"/>
  <c r="P166" i="129" s="1"/>
  <c r="T166" i="129" s="1"/>
  <c r="R166" i="129" s="1"/>
  <c r="AU166" i="129"/>
  <c r="AU593" i="129"/>
  <c r="AS593" i="129"/>
  <c r="N593" i="129"/>
  <c r="AS157" i="129"/>
  <c r="N157" i="129" s="1"/>
  <c r="P157" i="129" s="1"/>
  <c r="T157" i="129" s="1"/>
  <c r="R157" i="129" s="1"/>
  <c r="AU157" i="129"/>
  <c r="AU625" i="140"/>
  <c r="AS625" i="140"/>
  <c r="N625" i="140"/>
  <c r="AS414" i="140"/>
  <c r="N414" i="140"/>
  <c r="AU414" i="140"/>
  <c r="AU619" i="140"/>
  <c r="AS619" i="140"/>
  <c r="N619" i="140"/>
  <c r="AU187" i="140"/>
  <c r="AS187" i="140"/>
  <c r="N187" i="140" s="1"/>
  <c r="P187" i="140" s="1"/>
  <c r="T187" i="140" s="1"/>
  <c r="R187" i="140" s="1"/>
  <c r="N368" i="128"/>
  <c r="AS368" i="128"/>
  <c r="AU368" i="128"/>
  <c r="AU161" i="128"/>
  <c r="AS161" i="128"/>
  <c r="N161" i="128" s="1"/>
  <c r="P161" i="128" s="1"/>
  <c r="T161" i="128" s="1"/>
  <c r="AS138" i="128"/>
  <c r="N138" i="128" s="1"/>
  <c r="AU138" i="128"/>
  <c r="AS487" i="139"/>
  <c r="AU487" i="139"/>
  <c r="N487" i="139"/>
  <c r="AS593" i="139"/>
  <c r="AU593" i="139"/>
  <c r="N593" i="139"/>
  <c r="AS430" i="139"/>
  <c r="N430" i="139"/>
  <c r="AU430" i="139"/>
  <c r="AS590" i="139"/>
  <c r="AU590" i="139"/>
  <c r="N590" i="139"/>
  <c r="AU262" i="129"/>
  <c r="AS262" i="129"/>
  <c r="N262" i="129"/>
  <c r="AU359" i="140"/>
  <c r="AS359" i="140"/>
  <c r="N359" i="140"/>
  <c r="AU55" i="140"/>
  <c r="AS55" i="140"/>
  <c r="N55" i="140" s="1"/>
  <c r="P55" i="140" s="1"/>
  <c r="AU169" i="140"/>
  <c r="AS169" i="140"/>
  <c r="N169" i="140" s="1"/>
  <c r="P169" i="140" s="1"/>
  <c r="T169" i="140" s="1"/>
  <c r="R169" i="140" s="1"/>
  <c r="AS248" i="140"/>
  <c r="N248" i="140" s="1"/>
  <c r="P248" i="140" s="1"/>
  <c r="T248" i="140" s="1"/>
  <c r="AU83" i="140"/>
  <c r="N83" i="140"/>
  <c r="P83" i="140" s="1"/>
  <c r="T83" i="140" s="1"/>
  <c r="AS540" i="128"/>
  <c r="N540" i="128"/>
  <c r="AU540" i="128"/>
  <c r="AU431" i="128"/>
  <c r="N431" i="128"/>
  <c r="AS431" i="128"/>
  <c r="N346" i="128"/>
  <c r="AU346" i="128"/>
  <c r="AS346" i="128"/>
  <c r="AU401" i="128"/>
  <c r="AS401" i="128"/>
  <c r="N401" i="128"/>
  <c r="AU611" i="128"/>
  <c r="AS611" i="128"/>
  <c r="N611" i="128"/>
  <c r="N661" i="128"/>
  <c r="AU661" i="128"/>
  <c r="AS661" i="128"/>
  <c r="AU503" i="129"/>
  <c r="AS503" i="129"/>
  <c r="N503" i="129"/>
  <c r="AU399" i="129"/>
  <c r="AS399" i="129"/>
  <c r="N399" i="129"/>
  <c r="AS593" i="140"/>
  <c r="N593" i="140"/>
  <c r="AU593" i="140"/>
  <c r="AS479" i="128"/>
  <c r="N479" i="128"/>
  <c r="AU479" i="128"/>
  <c r="AU371" i="128"/>
  <c r="N371" i="128"/>
  <c r="AS371" i="128"/>
  <c r="AS555" i="139"/>
  <c r="AU555" i="139"/>
  <c r="N555" i="139"/>
  <c r="AS583" i="139"/>
  <c r="N583" i="139"/>
  <c r="AU583" i="139"/>
  <c r="AU453" i="129"/>
  <c r="AS453" i="129"/>
  <c r="N453" i="129"/>
  <c r="AU283" i="129"/>
  <c r="N283" i="129"/>
  <c r="AS283" i="129"/>
  <c r="AS201" i="140"/>
  <c r="N201" i="140" s="1"/>
  <c r="P201" i="140" s="1"/>
  <c r="T201" i="140" s="1"/>
  <c r="R201" i="140" s="1"/>
  <c r="AU201" i="140"/>
  <c r="AS46" i="140"/>
  <c r="AU46" i="140"/>
  <c r="N46" i="140"/>
  <c r="P46" i="140" s="1"/>
  <c r="AU66" i="140"/>
  <c r="N66" i="140" s="1"/>
  <c r="P66" i="140" s="1"/>
  <c r="T66" i="140" s="1"/>
  <c r="R66" i="140" s="1"/>
  <c r="AS234" i="140"/>
  <c r="N234" i="140" s="1"/>
  <c r="P234" i="140" s="1"/>
  <c r="T234" i="140" s="1"/>
  <c r="R234" i="140" s="1"/>
  <c r="AU234" i="140"/>
  <c r="AU27" i="140"/>
  <c r="N27" i="140" s="1"/>
  <c r="P27" i="140" s="1"/>
  <c r="T27" i="140" s="1"/>
  <c r="R27" i="140" s="1"/>
  <c r="AU392" i="140"/>
  <c r="N392" i="140"/>
  <c r="AS392" i="140"/>
  <c r="AU621" i="140"/>
  <c r="AS621" i="140"/>
  <c r="N621" i="140"/>
  <c r="AS589" i="140"/>
  <c r="N589" i="140"/>
  <c r="AU589" i="140"/>
  <c r="AS202" i="140"/>
  <c r="N202" i="140" s="1"/>
  <c r="P202" i="140" s="1"/>
  <c r="T202" i="140" s="1"/>
  <c r="R202" i="140" s="1"/>
  <c r="AU202" i="140"/>
  <c r="AU189" i="140"/>
  <c r="AS189" i="140"/>
  <c r="N189" i="140" s="1"/>
  <c r="P189" i="140" s="1"/>
  <c r="T189" i="140" s="1"/>
  <c r="R189" i="140" s="1"/>
  <c r="AS211" i="128"/>
  <c r="N211" i="128" s="1"/>
  <c r="P211" i="128" s="1"/>
  <c r="T211" i="128" s="1"/>
  <c r="R211" i="128" s="1"/>
  <c r="AU211" i="128"/>
  <c r="AU541" i="128"/>
  <c r="N541" i="128"/>
  <c r="AS541" i="128"/>
  <c r="AU280" i="128"/>
  <c r="N280" i="128"/>
  <c r="AS280" i="128"/>
  <c r="AU257" i="128"/>
  <c r="AS257" i="128"/>
  <c r="N257" i="128" s="1"/>
  <c r="N699" i="128"/>
  <c r="AU699" i="128"/>
  <c r="AS699" i="128"/>
  <c r="AU563" i="129"/>
  <c r="N563" i="129"/>
  <c r="AS563" i="129"/>
  <c r="AU515" i="129"/>
  <c r="N515" i="129"/>
  <c r="AS515" i="129"/>
  <c r="AU265" i="129"/>
  <c r="N265" i="129"/>
  <c r="AS265" i="129"/>
  <c r="AU315" i="140"/>
  <c r="AS315" i="140"/>
  <c r="N315" i="140"/>
  <c r="N572" i="139"/>
  <c r="AU572" i="139"/>
  <c r="AS572" i="139"/>
  <c r="AU413" i="139"/>
  <c r="AS413" i="139"/>
  <c r="N413" i="139"/>
  <c r="AS126" i="139"/>
  <c r="N126" i="139" s="1"/>
  <c r="P126" i="139" s="1"/>
  <c r="T126" i="139" s="1"/>
  <c r="AU126" i="139"/>
  <c r="AS651" i="139"/>
  <c r="N651" i="139"/>
  <c r="AU651" i="139"/>
  <c r="AU223" i="129"/>
  <c r="AS223" i="129"/>
  <c r="N223" i="129" s="1"/>
  <c r="P223" i="129" s="1"/>
  <c r="T223" i="129" s="1"/>
  <c r="R223" i="129" s="1"/>
  <c r="AS18" i="129"/>
  <c r="N18" i="129" s="1"/>
  <c r="P18" i="129" s="1"/>
  <c r="T18" i="129" s="1"/>
  <c r="R18" i="129" s="1"/>
  <c r="AU18" i="129"/>
  <c r="AS122" i="140"/>
  <c r="AS681" i="140"/>
  <c r="N681" i="140"/>
  <c r="AU681" i="140"/>
  <c r="AS267" i="140"/>
  <c r="N267" i="140"/>
  <c r="AU267" i="140"/>
  <c r="AU517" i="140"/>
  <c r="N517" i="140"/>
  <c r="AS517" i="140"/>
  <c r="AS189" i="128"/>
  <c r="N189" i="128" s="1"/>
  <c r="P189" i="128" s="1"/>
  <c r="T189" i="128" s="1"/>
  <c r="R189" i="128" s="1"/>
  <c r="AU189" i="128"/>
  <c r="AU274" i="128"/>
  <c r="N274" i="128"/>
  <c r="AS274" i="128"/>
  <c r="AU641" i="128"/>
  <c r="AS641" i="128"/>
  <c r="N641" i="128"/>
  <c r="AU219" i="139"/>
  <c r="AS219" i="139"/>
  <c r="N219" i="139" s="1"/>
  <c r="P219" i="139" s="1"/>
  <c r="T219" i="139" s="1"/>
  <c r="R219" i="139" s="1"/>
  <c r="AU460" i="129"/>
  <c r="AS460" i="129"/>
  <c r="N460" i="129"/>
  <c r="AU517" i="129"/>
  <c r="N517" i="129"/>
  <c r="AS517" i="129"/>
  <c r="AU481" i="129"/>
  <c r="AS481" i="129"/>
  <c r="N481" i="129"/>
  <c r="N298" i="139"/>
  <c r="AU298" i="139"/>
  <c r="AS298" i="139"/>
  <c r="AU631" i="139"/>
  <c r="AS631" i="139"/>
  <c r="N631" i="139"/>
  <c r="AS140" i="139"/>
  <c r="N140" i="139" s="1"/>
  <c r="P140" i="139" s="1"/>
  <c r="T140" i="139" s="1"/>
  <c r="AS390" i="139"/>
  <c r="N390" i="139"/>
  <c r="AU390" i="139"/>
  <c r="AU270" i="129"/>
  <c r="AS270" i="129"/>
  <c r="N270" i="129"/>
  <c r="AU444" i="129"/>
  <c r="N444" i="129"/>
  <c r="AS444" i="129"/>
  <c r="AU331" i="129"/>
  <c r="N331" i="129"/>
  <c r="AS331" i="129"/>
  <c r="AU377" i="129"/>
  <c r="N377" i="129"/>
  <c r="AS377" i="129"/>
  <c r="AU619" i="129"/>
  <c r="N619" i="129"/>
  <c r="AS619" i="129"/>
  <c r="AU522" i="129"/>
  <c r="N522" i="129"/>
  <c r="AS522" i="129"/>
  <c r="AU394" i="140"/>
  <c r="AS394" i="140"/>
  <c r="N394" i="140"/>
  <c r="AU374" i="140"/>
  <c r="AS374" i="140"/>
  <c r="N374" i="140"/>
  <c r="AS40" i="140"/>
  <c r="AU40" i="140"/>
  <c r="N40" i="140"/>
  <c r="P40" i="140" s="1"/>
  <c r="AU298" i="140"/>
  <c r="AS298" i="140"/>
  <c r="N298" i="140"/>
  <c r="AS639" i="140"/>
  <c r="N639" i="140"/>
  <c r="AU639" i="140"/>
  <c r="AU614" i="140"/>
  <c r="AS614" i="140"/>
  <c r="N614" i="140"/>
  <c r="AS471" i="140"/>
  <c r="AU471" i="140"/>
  <c r="N471" i="140"/>
  <c r="AS329" i="140"/>
  <c r="AU329" i="140"/>
  <c r="N329" i="140"/>
  <c r="N418" i="140"/>
  <c r="AU418" i="140"/>
  <c r="AS418" i="140"/>
  <c r="AU599" i="128"/>
  <c r="AS599" i="128"/>
  <c r="N599" i="128"/>
  <c r="AU344" i="128"/>
  <c r="AS344" i="128"/>
  <c r="N344" i="128"/>
  <c r="AS200" i="139"/>
  <c r="N200" i="139" s="1"/>
  <c r="P200" i="139" s="1"/>
  <c r="T200" i="139" s="1"/>
  <c r="N264" i="139"/>
  <c r="AU264" i="139"/>
  <c r="AS264" i="139"/>
  <c r="AU420" i="139"/>
  <c r="AS206" i="129"/>
  <c r="N206" i="129" s="1"/>
  <c r="P206" i="129" s="1"/>
  <c r="T206" i="129" s="1"/>
  <c r="AS55" i="129"/>
  <c r="AU55" i="129"/>
  <c r="N55" i="129"/>
  <c r="P55" i="129" s="1"/>
  <c r="AU611" i="129"/>
  <c r="N611" i="129"/>
  <c r="AS611" i="129"/>
  <c r="AU654" i="129"/>
  <c r="AS654" i="129"/>
  <c r="N654" i="129"/>
  <c r="AU670" i="129"/>
  <c r="AS670" i="129"/>
  <c r="N670" i="129"/>
  <c r="AU313" i="129"/>
  <c r="N313" i="129"/>
  <c r="AS313" i="129"/>
  <c r="AU396" i="129"/>
  <c r="N396" i="129"/>
  <c r="AS396" i="129"/>
  <c r="AU126" i="129"/>
  <c r="AS126" i="129"/>
  <c r="N126" i="129" s="1"/>
  <c r="P126" i="129" s="1"/>
  <c r="AU23" i="129"/>
  <c r="AS23" i="129"/>
  <c r="N23" i="129" s="1"/>
  <c r="P23" i="129" s="1"/>
  <c r="T23" i="129" s="1"/>
  <c r="R23" i="129" s="1"/>
  <c r="AS236" i="140"/>
  <c r="N236" i="140" s="1"/>
  <c r="P236" i="140" s="1"/>
  <c r="T236" i="140" s="1"/>
  <c r="AU585" i="140"/>
  <c r="N585" i="140"/>
  <c r="AS585" i="140"/>
  <c r="AS538" i="140"/>
  <c r="N538" i="140"/>
  <c r="AU538" i="140"/>
  <c r="AS428" i="140"/>
  <c r="AU428" i="140"/>
  <c r="N428" i="140"/>
  <c r="AS336" i="128"/>
  <c r="AU336" i="128"/>
  <c r="N336" i="128"/>
  <c r="N394" i="128"/>
  <c r="AU394" i="128"/>
  <c r="AS394" i="128"/>
  <c r="AU627" i="128"/>
  <c r="AS627" i="128"/>
  <c r="N627" i="128"/>
  <c r="AU98" i="129"/>
  <c r="AS98" i="129"/>
  <c r="N98" i="129" s="1"/>
  <c r="P98" i="129" s="1"/>
  <c r="T98" i="129" s="1"/>
  <c r="AS532" i="140"/>
  <c r="N532" i="140"/>
  <c r="AU532" i="140"/>
  <c r="AS624" i="140"/>
  <c r="AU624" i="140"/>
  <c r="N624" i="140"/>
  <c r="AU530" i="128"/>
  <c r="AS530" i="128"/>
  <c r="N530" i="128"/>
  <c r="AU446" i="128"/>
  <c r="AS446" i="128"/>
  <c r="N446" i="128"/>
  <c r="AU635" i="129"/>
  <c r="N635" i="129"/>
  <c r="AS635" i="129"/>
  <c r="AS424" i="140"/>
  <c r="N424" i="140"/>
  <c r="AU424" i="140"/>
  <c r="AS296" i="140"/>
  <c r="AU296" i="140"/>
  <c r="N296" i="140"/>
  <c r="AS627" i="139"/>
  <c r="AU627" i="139"/>
  <c r="N627" i="139"/>
  <c r="AU133" i="139"/>
  <c r="AS133" i="139"/>
  <c r="N133" i="139" s="1"/>
  <c r="P133" i="139" s="1"/>
  <c r="T133" i="139" s="1"/>
  <c r="R133" i="139" s="1"/>
  <c r="AS674" i="139"/>
  <c r="N674" i="139"/>
  <c r="AU674" i="139"/>
  <c r="AU510" i="139"/>
  <c r="AS510" i="139"/>
  <c r="N510" i="139"/>
  <c r="AS388" i="139"/>
  <c r="N388" i="139"/>
  <c r="AU388" i="139"/>
  <c r="AU402" i="129"/>
  <c r="N402" i="129"/>
  <c r="AS402" i="129"/>
  <c r="AU618" i="129"/>
  <c r="N618" i="129"/>
  <c r="AS618" i="129"/>
  <c r="AU677" i="129"/>
  <c r="N677" i="129"/>
  <c r="AS677" i="129"/>
  <c r="AU391" i="129"/>
  <c r="AS391" i="129"/>
  <c r="N391" i="129"/>
  <c r="AU580" i="140"/>
  <c r="N580" i="140"/>
  <c r="AS580" i="140"/>
  <c r="AS632" i="140"/>
  <c r="N632" i="140"/>
  <c r="AU632" i="140"/>
  <c r="AU514" i="140"/>
  <c r="AS514" i="140"/>
  <c r="N514" i="140"/>
  <c r="AU135" i="140"/>
  <c r="AS135" i="140"/>
  <c r="N135" i="140" s="1"/>
  <c r="P135" i="140" s="1"/>
  <c r="T135" i="140" s="1"/>
  <c r="R135" i="140" s="1"/>
  <c r="AU423" i="140"/>
  <c r="N423" i="140"/>
  <c r="AS423" i="140"/>
  <c r="AU590" i="140"/>
  <c r="AS590" i="140"/>
  <c r="N590" i="140"/>
  <c r="AU548" i="128"/>
  <c r="AS548" i="128"/>
  <c r="N548" i="128"/>
  <c r="AS480" i="128"/>
  <c r="AU480" i="128"/>
  <c r="N480" i="128"/>
  <c r="AU433" i="128"/>
  <c r="N433" i="128"/>
  <c r="AS433" i="128"/>
  <c r="N471" i="128"/>
  <c r="AS471" i="128"/>
  <c r="AU471" i="128"/>
  <c r="N414" i="139"/>
  <c r="AS414" i="139"/>
  <c r="AU414" i="139"/>
  <c r="N453" i="139"/>
  <c r="AS453" i="139"/>
  <c r="AU453" i="139"/>
  <c r="N403" i="139"/>
  <c r="AU403" i="139"/>
  <c r="AS403" i="139"/>
  <c r="AS428" i="139"/>
  <c r="AU428" i="139"/>
  <c r="N428" i="139"/>
  <c r="AS595" i="139"/>
  <c r="N595" i="139"/>
  <c r="AU595" i="139"/>
  <c r="N6" i="129"/>
  <c r="M5" i="129"/>
  <c r="AU315" i="129"/>
  <c r="AS315" i="129"/>
  <c r="N315" i="129"/>
  <c r="AS111" i="129"/>
  <c r="AU111" i="129"/>
  <c r="N111" i="129"/>
  <c r="P111" i="129" s="1"/>
  <c r="AU676" i="129"/>
  <c r="AS676" i="129"/>
  <c r="N676" i="129"/>
  <c r="M5" i="140"/>
  <c r="AS309" i="140"/>
  <c r="N309" i="140"/>
  <c r="AU309" i="140"/>
  <c r="N391" i="140"/>
  <c r="AS391" i="140"/>
  <c r="AU391" i="140"/>
  <c r="AS278" i="140"/>
  <c r="N278" i="140"/>
  <c r="AU278" i="140"/>
  <c r="AU534" i="128"/>
  <c r="AS534" i="128"/>
  <c r="N534" i="128"/>
  <c r="AU495" i="128"/>
  <c r="N495" i="128"/>
  <c r="AS495" i="128"/>
  <c r="AS696" i="128"/>
  <c r="AU696" i="128"/>
  <c r="N696" i="128"/>
  <c r="AU112" i="128"/>
  <c r="AS112" i="128"/>
  <c r="N112" i="128"/>
  <c r="P112" i="128" s="1"/>
  <c r="AU308" i="128"/>
  <c r="AS308" i="128"/>
  <c r="N308" i="128"/>
  <c r="AU317" i="129"/>
  <c r="N317" i="129"/>
  <c r="AS317" i="129"/>
  <c r="AU572" i="140"/>
  <c r="AS572" i="140"/>
  <c r="N572" i="140"/>
  <c r="AU435" i="128"/>
  <c r="N435" i="128"/>
  <c r="AS435" i="128"/>
  <c r="N477" i="139"/>
  <c r="AU477" i="139"/>
  <c r="AS477" i="139"/>
  <c r="AS563" i="139"/>
  <c r="AU563" i="139"/>
  <c r="N563" i="139"/>
  <c r="N663" i="139"/>
  <c r="AU663" i="139"/>
  <c r="AS663" i="139"/>
  <c r="AU591" i="139"/>
  <c r="N591" i="139"/>
  <c r="AS591" i="139"/>
  <c r="AU326" i="139"/>
  <c r="AS326" i="139"/>
  <c r="N326" i="139"/>
  <c r="AU117" i="139"/>
  <c r="AS117" i="139"/>
  <c r="N117" i="139" s="1"/>
  <c r="P117" i="139" s="1"/>
  <c r="AS680" i="139"/>
  <c r="N680" i="139"/>
  <c r="AU680" i="139"/>
  <c r="AU135" i="139"/>
  <c r="AS135" i="139"/>
  <c r="N135" i="139" s="1"/>
  <c r="P135" i="139" s="1"/>
  <c r="T135" i="139" s="1"/>
  <c r="R135" i="139" s="1"/>
  <c r="AS648" i="139"/>
  <c r="N648" i="139"/>
  <c r="AU648" i="139"/>
  <c r="AU447" i="139"/>
  <c r="AS447" i="139"/>
  <c r="N447" i="139"/>
  <c r="AU334" i="129"/>
  <c r="N334" i="129"/>
  <c r="AS334" i="129"/>
  <c r="AU478" i="129"/>
  <c r="AS478" i="129"/>
  <c r="N478" i="129"/>
  <c r="AS113" i="129"/>
  <c r="N113" i="129" s="1"/>
  <c r="P113" i="129" s="1"/>
  <c r="AU552" i="129"/>
  <c r="N552" i="129"/>
  <c r="AS552" i="129"/>
  <c r="AS144" i="140"/>
  <c r="N144" i="140" s="1"/>
  <c r="P144" i="140" s="1"/>
  <c r="T144" i="140" s="1"/>
  <c r="R144" i="140" s="1"/>
  <c r="AU144" i="140"/>
  <c r="AS649" i="140"/>
  <c r="N649" i="140"/>
  <c r="AU649" i="140"/>
  <c r="N630" i="140"/>
  <c r="AU630" i="140"/>
  <c r="AS630" i="140"/>
  <c r="N618" i="140"/>
  <c r="AU618" i="140"/>
  <c r="AS618" i="140"/>
  <c r="AU520" i="140"/>
  <c r="AS520" i="140"/>
  <c r="N520" i="140"/>
  <c r="AS134" i="128"/>
  <c r="N134" i="128" s="1"/>
  <c r="AU134" i="128"/>
  <c r="AU136" i="128"/>
  <c r="N136" i="128"/>
  <c r="P136" i="128" s="1"/>
  <c r="T136" i="128" s="1"/>
  <c r="AS136" i="128"/>
  <c r="AS331" i="128"/>
  <c r="AU331" i="128"/>
  <c r="N331" i="128"/>
  <c r="AU150" i="128"/>
  <c r="AS150" i="128"/>
  <c r="N150" i="128" s="1"/>
  <c r="P150" i="128" s="1"/>
  <c r="T150" i="128" s="1"/>
  <c r="R150" i="128" s="1"/>
  <c r="AU232" i="128"/>
  <c r="AS232" i="128"/>
  <c r="N232" i="128" s="1"/>
  <c r="P232" i="128" s="1"/>
  <c r="T232" i="128" s="1"/>
  <c r="R232" i="128" s="1"/>
  <c r="AS575" i="139"/>
  <c r="AU575" i="139"/>
  <c r="N575" i="139"/>
  <c r="AU457" i="128"/>
  <c r="N457" i="128"/>
  <c r="AS457" i="128"/>
  <c r="N322" i="139"/>
  <c r="AU322" i="139"/>
  <c r="AS322" i="139"/>
  <c r="AU489" i="139"/>
  <c r="AS489" i="139"/>
  <c r="N489" i="139"/>
  <c r="N269" i="139"/>
  <c r="AU269" i="139"/>
  <c r="AS269" i="139"/>
  <c r="AS635" i="139"/>
  <c r="AU635" i="139"/>
  <c r="N635" i="139"/>
  <c r="AU246" i="129"/>
  <c r="AS246" i="129"/>
  <c r="N246" i="129" s="1"/>
  <c r="P246" i="129" s="1"/>
  <c r="T246" i="129" s="1"/>
  <c r="R246" i="129" s="1"/>
  <c r="AU695" i="129"/>
  <c r="AS695" i="129"/>
  <c r="N695" i="129"/>
  <c r="AU557" i="129"/>
  <c r="N557" i="129"/>
  <c r="AS557" i="129"/>
  <c r="AS111" i="140"/>
  <c r="AU111" i="140"/>
  <c r="N111" i="140"/>
  <c r="P111" i="140" s="1"/>
  <c r="AU489" i="140"/>
  <c r="AS489" i="140"/>
  <c r="N489" i="140"/>
  <c r="AS465" i="140"/>
  <c r="N465" i="140"/>
  <c r="AU465" i="140"/>
  <c r="O5" i="140"/>
  <c r="AU52" i="140"/>
  <c r="AS52" i="140"/>
  <c r="N52" i="140" s="1"/>
  <c r="P52" i="140" s="1"/>
  <c r="T52" i="140" s="1"/>
  <c r="N393" i="140"/>
  <c r="AU393" i="140"/>
  <c r="AS393" i="140"/>
  <c r="AU50" i="140"/>
  <c r="AS50" i="140"/>
  <c r="N50" i="140"/>
  <c r="P50" i="140" s="1"/>
  <c r="T50" i="140" s="1"/>
  <c r="N378" i="140"/>
  <c r="AS378" i="140"/>
  <c r="AU378" i="140"/>
  <c r="N364" i="128"/>
  <c r="AU364" i="128"/>
  <c r="AS364" i="128"/>
  <c r="AU151" i="128"/>
  <c r="AS151" i="128"/>
  <c r="N151" i="128" s="1"/>
  <c r="P151" i="128" s="1"/>
  <c r="T151" i="128" s="1"/>
  <c r="R151" i="128" s="1"/>
  <c r="AU278" i="128"/>
  <c r="N278" i="128"/>
  <c r="AS278" i="128"/>
  <c r="N689" i="128"/>
  <c r="AU689" i="128"/>
  <c r="AS689" i="128"/>
  <c r="N378" i="139"/>
  <c r="AS378" i="139"/>
  <c r="AU378" i="139"/>
  <c r="AS519" i="139"/>
  <c r="N519" i="139"/>
  <c r="AU519" i="139"/>
  <c r="AS475" i="139"/>
  <c r="N475" i="139"/>
  <c r="AU475" i="139"/>
  <c r="AS393" i="139"/>
  <c r="N393" i="139"/>
  <c r="AU393" i="139"/>
  <c r="AU640" i="129"/>
  <c r="AS640" i="129"/>
  <c r="N640" i="129"/>
  <c r="AS234" i="129"/>
  <c r="N234" i="129" s="1"/>
  <c r="P234" i="129" s="1"/>
  <c r="T234" i="129" s="1"/>
  <c r="R234" i="129" s="1"/>
  <c r="AU234" i="129"/>
  <c r="AU674" i="140"/>
  <c r="AS674" i="140"/>
  <c r="N674" i="140"/>
  <c r="N389" i="140"/>
  <c r="AU389" i="140"/>
  <c r="AS389" i="140"/>
  <c r="AS165" i="140"/>
  <c r="N165" i="140" s="1"/>
  <c r="P165" i="140" s="1"/>
  <c r="T165" i="140" s="1"/>
  <c r="R165" i="140" s="1"/>
  <c r="AU165" i="140"/>
  <c r="N409" i="140"/>
  <c r="AU409" i="140"/>
  <c r="AS409" i="140"/>
  <c r="AU350" i="140"/>
  <c r="AS350" i="140"/>
  <c r="N350" i="140"/>
  <c r="AS648" i="140"/>
  <c r="N648" i="140"/>
  <c r="AU648" i="140"/>
  <c r="N564" i="140"/>
  <c r="AS564" i="140"/>
  <c r="AU564" i="140"/>
  <c r="AU240" i="128"/>
  <c r="AS240" i="128"/>
  <c r="N240" i="128" s="1"/>
  <c r="P240" i="128" s="1"/>
  <c r="T240" i="128" s="1"/>
  <c r="R240" i="128" s="1"/>
  <c r="N637" i="128"/>
  <c r="AU637" i="128"/>
  <c r="AS637" i="128"/>
  <c r="AS664" i="139"/>
  <c r="AU664" i="139"/>
  <c r="N664" i="139"/>
  <c r="AU469" i="139"/>
  <c r="AS469" i="139"/>
  <c r="N469" i="139"/>
  <c r="N618" i="139"/>
  <c r="AU618" i="139"/>
  <c r="AS618" i="139"/>
  <c r="AU374" i="139"/>
  <c r="N374" i="139"/>
  <c r="AS374" i="139"/>
  <c r="N645" i="139"/>
  <c r="AU645" i="139"/>
  <c r="AS645" i="139"/>
  <c r="AU204" i="129"/>
  <c r="AS204" i="129"/>
  <c r="N204" i="129" s="1"/>
  <c r="P204" i="129" s="1"/>
  <c r="T204" i="129" s="1"/>
  <c r="R204" i="129" s="1"/>
  <c r="AU271" i="129"/>
  <c r="AS271" i="129"/>
  <c r="N271" i="129"/>
  <c r="AU693" i="129"/>
  <c r="AS693" i="129"/>
  <c r="N693" i="129"/>
  <c r="AU641" i="129"/>
  <c r="N641" i="129"/>
  <c r="AS641" i="129"/>
  <c r="AU559" i="129"/>
  <c r="AS559" i="129"/>
  <c r="N559" i="129"/>
  <c r="AU275" i="129"/>
  <c r="N275" i="129"/>
  <c r="AS275" i="129"/>
  <c r="AU543" i="140"/>
  <c r="N543" i="140"/>
  <c r="AS543" i="140"/>
  <c r="AS179" i="140"/>
  <c r="N179" i="140" s="1"/>
  <c r="P179" i="140" s="1"/>
  <c r="T179" i="140" s="1"/>
  <c r="AU398" i="140"/>
  <c r="N398" i="140"/>
  <c r="AS398" i="140"/>
  <c r="AU292" i="140"/>
  <c r="N292" i="140"/>
  <c r="AS292" i="140"/>
  <c r="AS609" i="140"/>
  <c r="N609" i="140"/>
  <c r="AU609" i="140"/>
  <c r="N491" i="140"/>
  <c r="AS491" i="140"/>
  <c r="AU491" i="140"/>
  <c r="N407" i="128"/>
  <c r="AU407" i="128"/>
  <c r="AS407" i="128"/>
  <c r="AU461" i="128"/>
  <c r="N461" i="128"/>
  <c r="AS461" i="128"/>
  <c r="AU511" i="128"/>
  <c r="AS511" i="128"/>
  <c r="N511" i="128"/>
  <c r="AU440" i="128"/>
  <c r="AS440" i="128"/>
  <c r="N440" i="128"/>
  <c r="AS175" i="128"/>
  <c r="N175" i="128" s="1"/>
  <c r="P175" i="128" s="1"/>
  <c r="T175" i="128" s="1"/>
  <c r="R175" i="128" s="1"/>
  <c r="AU175" i="128"/>
  <c r="AS547" i="128"/>
  <c r="AU547" i="128"/>
  <c r="N547" i="128"/>
  <c r="N570" i="139"/>
  <c r="AU570" i="139"/>
  <c r="AS570" i="139"/>
  <c r="AS485" i="139"/>
  <c r="N485" i="139"/>
  <c r="AU485" i="139"/>
  <c r="AS197" i="139"/>
  <c r="N197" i="139" s="1"/>
  <c r="AU305" i="129"/>
  <c r="AS305" i="129"/>
  <c r="N305" i="129"/>
  <c r="AU363" i="129"/>
  <c r="AS363" i="129"/>
  <c r="N363" i="129"/>
  <c r="AU354" i="129"/>
  <c r="N354" i="129"/>
  <c r="AS354" i="129"/>
  <c r="AU652" i="129"/>
  <c r="AS652" i="129"/>
  <c r="N652" i="129"/>
  <c r="AU58" i="129"/>
  <c r="AS58" i="129"/>
  <c r="N58" i="129"/>
  <c r="P58" i="129" s="1"/>
  <c r="AU582" i="140"/>
  <c r="N582" i="140"/>
  <c r="AS582" i="140"/>
  <c r="N534" i="140"/>
  <c r="AS534" i="140"/>
  <c r="AU534" i="140"/>
  <c r="AS308" i="140"/>
  <c r="N308" i="140"/>
  <c r="AU308" i="140"/>
  <c r="AS518" i="140"/>
  <c r="N518" i="140"/>
  <c r="AU518" i="140"/>
  <c r="AS300" i="140"/>
  <c r="AU300" i="140"/>
  <c r="N300" i="140"/>
  <c r="AS41" i="140"/>
  <c r="AU41" i="140"/>
  <c r="N41" i="140"/>
  <c r="P41" i="140" s="1"/>
  <c r="T41" i="140" s="1"/>
  <c r="AS564" i="128"/>
  <c r="N564" i="128"/>
  <c r="AU564" i="128"/>
  <c r="AU193" i="128"/>
  <c r="AS193" i="128"/>
  <c r="N193" i="128" s="1"/>
  <c r="P193" i="128" s="1"/>
  <c r="T193" i="128" s="1"/>
  <c r="R193" i="128" s="1"/>
  <c r="AU590" i="128"/>
  <c r="AS590" i="128"/>
  <c r="N590" i="128"/>
  <c r="AS657" i="128"/>
  <c r="AU657" i="128"/>
  <c r="N657" i="128"/>
  <c r="AS397" i="128"/>
  <c r="AU397" i="128"/>
  <c r="N397" i="128"/>
  <c r="AU316" i="128"/>
  <c r="N316" i="128"/>
  <c r="AS316" i="128"/>
  <c r="AU343" i="129"/>
  <c r="N343" i="129"/>
  <c r="AS343" i="129"/>
  <c r="AU249" i="129"/>
  <c r="AS249" i="129"/>
  <c r="N249" i="129" s="1"/>
  <c r="P249" i="129" s="1"/>
  <c r="T249" i="129" s="1"/>
  <c r="R249" i="129" s="1"/>
  <c r="AS273" i="140"/>
  <c r="N273" i="140"/>
  <c r="AU273" i="140"/>
  <c r="AU668" i="140"/>
  <c r="N668" i="140"/>
  <c r="AS668" i="140"/>
  <c r="AS280" i="140"/>
  <c r="AU280" i="140"/>
  <c r="N280" i="140"/>
  <c r="AU436" i="139"/>
  <c r="N436" i="139"/>
  <c r="AS436" i="139"/>
  <c r="AS121" i="139"/>
  <c r="N121" i="139" s="1"/>
  <c r="P121" i="139" s="1"/>
  <c r="AU121" i="139"/>
  <c r="AU253" i="139"/>
  <c r="AS253" i="139"/>
  <c r="N253" i="139" s="1"/>
  <c r="P253" i="139" s="1"/>
  <c r="T253" i="139" s="1"/>
  <c r="R253" i="139" s="1"/>
  <c r="AU451" i="129"/>
  <c r="N451" i="129"/>
  <c r="AS451" i="129"/>
  <c r="AU429" i="140"/>
  <c r="AS429" i="140"/>
  <c r="N429" i="140"/>
  <c r="AU377" i="140"/>
  <c r="AS377" i="140"/>
  <c r="N377" i="140"/>
  <c r="AS434" i="140"/>
  <c r="N434" i="140"/>
  <c r="AU434" i="140"/>
  <c r="AU473" i="140"/>
  <c r="AS473" i="140"/>
  <c r="N473" i="140"/>
  <c r="AU552" i="128"/>
  <c r="N552" i="128"/>
  <c r="AS552" i="128"/>
  <c r="AU383" i="128"/>
  <c r="N383" i="128"/>
  <c r="AS383" i="128"/>
  <c r="AU662" i="128"/>
  <c r="AS662" i="128"/>
  <c r="N662" i="128"/>
  <c r="AU166" i="139"/>
  <c r="AS166" i="139"/>
  <c r="N166" i="139" s="1"/>
  <c r="P166" i="139" s="1"/>
  <c r="T166" i="139" s="1"/>
  <c r="R166" i="139" s="1"/>
  <c r="AS114" i="140"/>
  <c r="AU114" i="140"/>
  <c r="N114" i="140"/>
  <c r="P114" i="140" s="1"/>
  <c r="AU268" i="140"/>
  <c r="AS268" i="140"/>
  <c r="N268" i="140"/>
  <c r="AU209" i="128"/>
  <c r="AS209" i="128"/>
  <c r="N209" i="128" s="1"/>
  <c r="P209" i="128" s="1"/>
  <c r="T209" i="128" s="1"/>
  <c r="AU591" i="128"/>
  <c r="N591" i="128"/>
  <c r="AS591" i="128"/>
  <c r="AS492" i="139"/>
  <c r="AU492" i="139"/>
  <c r="N492" i="139"/>
  <c r="N471" i="139"/>
  <c r="AS471" i="139"/>
  <c r="AU471" i="139"/>
  <c r="AU537" i="139"/>
  <c r="N537" i="139"/>
  <c r="AS537" i="139"/>
  <c r="N278" i="139"/>
  <c r="AS278" i="139"/>
  <c r="AU278" i="139"/>
  <c r="AU171" i="139"/>
  <c r="AS171" i="139"/>
  <c r="N171" i="139" s="1"/>
  <c r="P171" i="139" s="1"/>
  <c r="T171" i="139" s="1"/>
  <c r="R171" i="139" s="1"/>
  <c r="AU398" i="139"/>
  <c r="N398" i="139"/>
  <c r="AS398" i="139"/>
  <c r="AU460" i="139"/>
  <c r="AS460" i="139"/>
  <c r="N460" i="139"/>
  <c r="AS155" i="139"/>
  <c r="N155" i="139" s="1"/>
  <c r="P155" i="139" s="1"/>
  <c r="T155" i="139" s="1"/>
  <c r="AU591" i="129"/>
  <c r="N591" i="129"/>
  <c r="AS591" i="129"/>
  <c r="AU143" i="129"/>
  <c r="AU622" i="129"/>
  <c r="N622" i="129"/>
  <c r="AS622" i="129"/>
  <c r="AS165" i="129"/>
  <c r="N165" i="129" s="1"/>
  <c r="P165" i="129" s="1"/>
  <c r="T165" i="129" s="1"/>
  <c r="R165" i="129" s="1"/>
  <c r="AU165" i="129"/>
  <c r="AU405" i="129"/>
  <c r="N405" i="129"/>
  <c r="AS405" i="129"/>
  <c r="AU84" i="129"/>
  <c r="N84" i="129" s="1"/>
  <c r="P84" i="129" s="1"/>
  <c r="T84" i="129" s="1"/>
  <c r="R84" i="129" s="1"/>
  <c r="AU124" i="140"/>
  <c r="AS124" i="140"/>
  <c r="N124" i="140" s="1"/>
  <c r="P124" i="140" s="1"/>
  <c r="T124" i="140" s="1"/>
  <c r="AU237" i="140"/>
  <c r="AS237" i="140"/>
  <c r="N237" i="140" s="1"/>
  <c r="P237" i="140" s="1"/>
  <c r="T237" i="140" s="1"/>
  <c r="R237" i="140" s="1"/>
  <c r="AS151" i="140"/>
  <c r="N151" i="140" s="1"/>
  <c r="P151" i="140" s="1"/>
  <c r="T151" i="140" s="1"/>
  <c r="R151" i="140" s="1"/>
  <c r="AU151" i="140"/>
  <c r="N413" i="140"/>
  <c r="AU413" i="140"/>
  <c r="AS413" i="140"/>
  <c r="AS157" i="140"/>
  <c r="N157" i="140" s="1"/>
  <c r="P157" i="140" s="1"/>
  <c r="T157" i="140" s="1"/>
  <c r="R157" i="140" s="1"/>
  <c r="AU157" i="140"/>
  <c r="AU623" i="128"/>
  <c r="AS623" i="128"/>
  <c r="N623" i="128"/>
  <c r="AU595" i="128"/>
  <c r="N595" i="128"/>
  <c r="AS595" i="128"/>
  <c r="AU183" i="128"/>
  <c r="AS183" i="128"/>
  <c r="N183" i="128" s="1"/>
  <c r="P183" i="128" s="1"/>
  <c r="T183" i="128" s="1"/>
  <c r="R183" i="128" s="1"/>
  <c r="AU438" i="128"/>
  <c r="AS438" i="128"/>
  <c r="N438" i="128"/>
  <c r="AS116" i="128"/>
  <c r="N116" i="128" s="1"/>
  <c r="P116" i="128" s="1"/>
  <c r="AS186" i="128"/>
  <c r="N186" i="128" s="1"/>
  <c r="P186" i="128" s="1"/>
  <c r="T186" i="128" s="1"/>
  <c r="R186" i="128" s="1"/>
  <c r="AU186" i="128"/>
  <c r="AS567" i="128"/>
  <c r="AU567" i="128"/>
  <c r="N567" i="128"/>
  <c r="N522" i="139"/>
  <c r="AU522" i="139"/>
  <c r="AS522" i="139"/>
  <c r="AU456" i="139"/>
  <c r="N456" i="139"/>
  <c r="AS456" i="139"/>
  <c r="AU613" i="129"/>
  <c r="N613" i="129"/>
  <c r="AS613" i="129"/>
  <c r="AU373" i="140"/>
  <c r="AS373" i="140"/>
  <c r="N373" i="140"/>
  <c r="AU598" i="139"/>
  <c r="AS598" i="139"/>
  <c r="N598" i="139"/>
  <c r="AS139" i="139"/>
  <c r="N139" i="139" s="1"/>
  <c r="P139" i="139" s="1"/>
  <c r="T139" i="139" s="1"/>
  <c r="R139" i="139" s="1"/>
  <c r="AU139" i="139"/>
  <c r="AU554" i="129"/>
  <c r="N554" i="129"/>
  <c r="AS554" i="129"/>
  <c r="AU367" i="129"/>
  <c r="AS367" i="129"/>
  <c r="N367" i="129"/>
  <c r="AU229" i="129"/>
  <c r="AS229" i="129"/>
  <c r="N229" i="129" s="1"/>
  <c r="P229" i="129" s="1"/>
  <c r="T229" i="129" s="1"/>
  <c r="R229" i="129" s="1"/>
  <c r="AS242" i="140"/>
  <c r="N242" i="140" s="1"/>
  <c r="P242" i="140" s="1"/>
  <c r="T242" i="140" s="1"/>
  <c r="AU463" i="140"/>
  <c r="N463" i="140"/>
  <c r="AS463" i="140"/>
  <c r="AU185" i="128"/>
  <c r="AS185" i="128"/>
  <c r="N185" i="128" s="1"/>
  <c r="AS131" i="128"/>
  <c r="N131" i="128" s="1"/>
  <c r="P131" i="128" s="1"/>
  <c r="AU131" i="128"/>
  <c r="AS198" i="128"/>
  <c r="N198" i="128" s="1"/>
  <c r="P198" i="128" s="1"/>
  <c r="T198" i="128" s="1"/>
  <c r="R198" i="128" s="1"/>
  <c r="AU198" i="128"/>
  <c r="AU330" i="128"/>
  <c r="AS330" i="128"/>
  <c r="N330" i="128"/>
  <c r="AS657" i="139"/>
  <c r="N657" i="139"/>
  <c r="AU657" i="139"/>
  <c r="AU199" i="139"/>
  <c r="AS199" i="139"/>
  <c r="N199" i="139" s="1"/>
  <c r="P199" i="139" s="1"/>
  <c r="T199" i="139" s="1"/>
  <c r="R199" i="139" s="1"/>
  <c r="N623" i="139"/>
  <c r="AU623" i="139"/>
  <c r="AS623" i="139"/>
  <c r="AU323" i="139"/>
  <c r="N323" i="139"/>
  <c r="AS323" i="139"/>
  <c r="N275" i="139"/>
  <c r="AU275" i="139"/>
  <c r="AS275" i="139"/>
  <c r="AU359" i="129"/>
  <c r="N359" i="129"/>
  <c r="AS359" i="129"/>
  <c r="AS116" i="129"/>
  <c r="N116" i="129" s="1"/>
  <c r="P116" i="129" s="1"/>
  <c r="T118" i="129" s="1"/>
  <c r="R118" i="129" s="1"/>
  <c r="AS205" i="129"/>
  <c r="N205" i="129" s="1"/>
  <c r="P205" i="129" s="1"/>
  <c r="T205" i="129" s="1"/>
  <c r="R205" i="129" s="1"/>
  <c r="AU205" i="129"/>
  <c r="AU661" i="129"/>
  <c r="N661" i="129"/>
  <c r="AS661" i="129"/>
  <c r="AU393" i="129"/>
  <c r="AS393" i="129"/>
  <c r="N393" i="129"/>
  <c r="AU66" i="129"/>
  <c r="N66" i="129" s="1"/>
  <c r="P66" i="129" s="1"/>
  <c r="T66" i="129" s="1"/>
  <c r="U67" i="129" s="1"/>
  <c r="AU75" i="129"/>
  <c r="N75" i="129" s="1"/>
  <c r="P75" i="129" s="1"/>
  <c r="T75" i="129" s="1"/>
  <c r="U75" i="129" s="1"/>
  <c r="N346" i="140"/>
  <c r="AS346" i="140"/>
  <c r="AU346" i="140"/>
  <c r="AS254" i="140"/>
  <c r="N254" i="140" s="1"/>
  <c r="AU352" i="140"/>
  <c r="AS352" i="140"/>
  <c r="N352" i="140"/>
  <c r="N427" i="140"/>
  <c r="AU427" i="140"/>
  <c r="AS427" i="140"/>
  <c r="AS443" i="140"/>
  <c r="AU443" i="140"/>
  <c r="N443" i="140"/>
  <c r="N235" i="140"/>
  <c r="P235" i="140" s="1"/>
  <c r="T235" i="140" s="1"/>
  <c r="R235" i="140" s="1"/>
  <c r="AU235" i="140"/>
  <c r="AS235" i="140"/>
  <c r="AU654" i="140"/>
  <c r="N654" i="140"/>
  <c r="AS654" i="140"/>
  <c r="AS404" i="128"/>
  <c r="AU404" i="128"/>
  <c r="N404" i="128"/>
  <c r="AU569" i="128"/>
  <c r="AS569" i="128"/>
  <c r="N569" i="128"/>
  <c r="AU208" i="128"/>
  <c r="AS208" i="128"/>
  <c r="N208" i="128" s="1"/>
  <c r="P208" i="128" s="1"/>
  <c r="T208" i="128" s="1"/>
  <c r="R208" i="128" s="1"/>
  <c r="AU549" i="128"/>
  <c r="N549" i="128"/>
  <c r="AS549" i="128"/>
  <c r="AS600" i="128"/>
  <c r="AU600" i="128"/>
  <c r="N600" i="128"/>
  <c r="AU573" i="128"/>
  <c r="N573" i="128"/>
  <c r="AS573" i="128"/>
  <c r="N6" i="133"/>
  <c r="M6" i="133"/>
  <c r="M8" i="117"/>
  <c r="H72" i="117"/>
  <c r="M7" i="117"/>
  <c r="O7" i="117" s="1"/>
  <c r="Q7" i="117" s="1"/>
  <c r="N8" i="117"/>
  <c r="H70" i="117"/>
  <c r="H97" i="117"/>
  <c r="H9" i="117"/>
  <c r="N9" i="117" s="1"/>
  <c r="R91" i="117"/>
  <c r="M6" i="137"/>
  <c r="N6" i="137"/>
  <c r="N11" i="117"/>
  <c r="M11" i="117"/>
  <c r="N6" i="138"/>
  <c r="M6" i="138"/>
  <c r="H83" i="117"/>
  <c r="H10" i="117"/>
  <c r="H31" i="117"/>
  <c r="R31" i="117"/>
  <c r="H85" i="117"/>
  <c r="R85" i="117"/>
  <c r="N6" i="117"/>
  <c r="M6" i="117"/>
  <c r="N12" i="117"/>
  <c r="M12" i="117"/>
  <c r="R54" i="117"/>
  <c r="H54" i="117"/>
  <c r="K14" i="117"/>
  <c r="K15" i="117" s="1"/>
  <c r="K16" i="117" s="1"/>
  <c r="N14" i="117"/>
  <c r="R81" i="117"/>
  <c r="H81" i="117"/>
  <c r="M13" i="117"/>
  <c r="R67" i="117"/>
  <c r="H67" i="117"/>
  <c r="H84" i="117"/>
  <c r="H47" i="117"/>
  <c r="R73" i="117"/>
  <c r="H73" i="117"/>
  <c r="N13" i="117"/>
  <c r="M14" i="117"/>
  <c r="R78" i="117"/>
  <c r="H78" i="117"/>
  <c r="R50" i="117"/>
  <c r="H50" i="117"/>
  <c r="H20" i="117"/>
  <c r="H52" i="117"/>
  <c r="H93" i="117"/>
  <c r="R93" i="117"/>
  <c r="R61" i="117"/>
  <c r="H61" i="117"/>
  <c r="H46" i="117"/>
  <c r="H21" i="117"/>
  <c r="E452" i="137"/>
  <c r="E171" i="137"/>
  <c r="E341" i="137"/>
  <c r="E535" i="137"/>
  <c r="E528" i="137"/>
  <c r="E189" i="137"/>
  <c r="E328" i="137"/>
  <c r="E102" i="137"/>
  <c r="E638" i="137"/>
  <c r="E101" i="137"/>
  <c r="E481" i="137"/>
  <c r="E451" i="137"/>
  <c r="E178" i="137"/>
  <c r="E645" i="137"/>
  <c r="E120" i="137"/>
  <c r="E133" i="137"/>
  <c r="E184" i="137"/>
  <c r="E108" i="137"/>
  <c r="E36" i="137"/>
  <c r="E654" i="137"/>
  <c r="E297" i="137"/>
  <c r="E312" i="137"/>
  <c r="E388" i="137"/>
  <c r="E148" i="137"/>
  <c r="E25" i="137"/>
  <c r="E436" i="137"/>
  <c r="E567" i="137"/>
  <c r="E257" i="137"/>
  <c r="E525" i="137"/>
  <c r="E520" i="137"/>
  <c r="E454" i="137"/>
  <c r="E477" i="137"/>
  <c r="E94" i="137"/>
  <c r="E70" i="137"/>
  <c r="E39" i="137"/>
  <c r="E371" i="137"/>
  <c r="E121" i="137"/>
  <c r="E530" i="137"/>
  <c r="E551" i="137"/>
  <c r="E238" i="137"/>
  <c r="E461" i="137"/>
  <c r="E497" i="137"/>
  <c r="E265" i="137"/>
  <c r="E135" i="137"/>
  <c r="E653" i="137"/>
  <c r="E641" i="137"/>
  <c r="E413" i="137"/>
  <c r="E634" i="137"/>
  <c r="E597" i="137"/>
  <c r="E626" i="137"/>
  <c r="E492" i="137"/>
  <c r="E509" i="137"/>
  <c r="E624" i="137"/>
  <c r="E591" i="137"/>
  <c r="E599" i="137"/>
  <c r="E58" i="137"/>
  <c r="E236" i="137"/>
  <c r="E519" i="137"/>
  <c r="E636" i="137"/>
  <c r="E679" i="137"/>
  <c r="E431" i="137"/>
  <c r="E319" i="137"/>
  <c r="E685" i="137"/>
  <c r="E618" i="137"/>
  <c r="E416" i="137"/>
  <c r="E434" i="137"/>
  <c r="E48" i="137"/>
  <c r="E22" i="137"/>
  <c r="E397" i="137"/>
  <c r="E650" i="137"/>
  <c r="E357" i="137"/>
  <c r="E202" i="137"/>
  <c r="E600" i="137"/>
  <c r="E303" i="137"/>
  <c r="E411" i="137"/>
  <c r="E498" i="137"/>
  <c r="E536" i="137"/>
  <c r="E139" i="137"/>
  <c r="E263" i="137"/>
  <c r="E305" i="137"/>
  <c r="E587" i="137"/>
  <c r="E584" i="137"/>
  <c r="E625" i="137"/>
  <c r="E588" i="137"/>
  <c r="E369" i="137"/>
  <c r="E62" i="137"/>
  <c r="E539" i="137"/>
  <c r="E320" i="137"/>
  <c r="E124" i="137"/>
  <c r="E46" i="137"/>
  <c r="E56" i="137"/>
  <c r="E334" i="137"/>
  <c r="E179" i="137"/>
  <c r="E269" i="137"/>
  <c r="E614" i="137"/>
  <c r="E523" i="137"/>
  <c r="E119" i="137"/>
  <c r="E364" i="137"/>
  <c r="E506" i="137"/>
  <c r="E264" i="137"/>
  <c r="E323" i="137"/>
  <c r="E521" i="137"/>
  <c r="E130" i="137"/>
  <c r="E89" i="137"/>
  <c r="E286" i="137"/>
  <c r="E103" i="137"/>
  <c r="E176" i="137"/>
  <c r="E13" i="137"/>
  <c r="E404" i="137"/>
  <c r="E206" i="137"/>
  <c r="E245" i="137"/>
  <c r="E541" i="137"/>
  <c r="E232" i="137"/>
  <c r="E86" i="137"/>
  <c r="E522" i="137"/>
  <c r="E218" i="137"/>
  <c r="E532" i="137"/>
  <c r="E141" i="137"/>
  <c r="E611" i="137"/>
  <c r="E382" i="137"/>
  <c r="E593" i="137"/>
  <c r="E330" i="137"/>
  <c r="E307" i="137"/>
  <c r="E656" i="137"/>
  <c r="E490" i="137"/>
  <c r="E198" i="137"/>
  <c r="E9" i="137"/>
  <c r="E54" i="137"/>
  <c r="E18" i="137"/>
  <c r="E363" i="137"/>
  <c r="E211" i="137"/>
  <c r="E672" i="137"/>
  <c r="E569" i="137"/>
  <c r="E607" i="137"/>
  <c r="E185" i="137"/>
  <c r="E195" i="137"/>
  <c r="E409" i="137"/>
  <c r="E671" i="137"/>
  <c r="E595" i="137"/>
  <c r="E7" i="137"/>
  <c r="E337" i="137"/>
  <c r="E469" i="137"/>
  <c r="E438" i="137"/>
  <c r="E87" i="137"/>
  <c r="E165" i="137"/>
  <c r="E359" i="137"/>
  <c r="E386" i="137"/>
  <c r="E188" i="137"/>
  <c r="E529" i="137"/>
  <c r="E61" i="137"/>
  <c r="E277" i="137"/>
  <c r="E344" i="137"/>
  <c r="E215" i="137"/>
  <c r="E401" i="137"/>
  <c r="E291" i="137"/>
  <c r="E673" i="137"/>
  <c r="E316" i="137"/>
  <c r="E428" i="137"/>
  <c r="E666" i="137"/>
  <c r="E247" i="137"/>
  <c r="E313" i="137"/>
  <c r="E555" i="137"/>
  <c r="E550" i="137"/>
  <c r="E190" i="137"/>
  <c r="E652" i="137"/>
  <c r="E686" i="137"/>
  <c r="E408" i="137"/>
  <c r="E558" i="137"/>
  <c r="E589" i="137"/>
  <c r="E55" i="137"/>
  <c r="E259" i="137"/>
  <c r="E326" i="137"/>
  <c r="E226" i="137"/>
  <c r="E63" i="137"/>
  <c r="E493" i="137"/>
  <c r="E674" i="137"/>
  <c r="E425" i="137"/>
  <c r="E10" i="137"/>
  <c r="E57" i="137"/>
  <c r="E647" i="137"/>
  <c r="E698" i="137"/>
  <c r="E396" i="137"/>
  <c r="E383" i="137"/>
  <c r="E208" i="137"/>
  <c r="E581" i="137"/>
  <c r="E655" i="137"/>
  <c r="E496" i="137"/>
  <c r="E415" i="137"/>
  <c r="E603" i="137"/>
  <c r="E630" i="137"/>
  <c r="E311" i="137"/>
  <c r="E373" i="137"/>
  <c r="E167" i="137"/>
  <c r="E547" i="137"/>
  <c r="E203" i="137"/>
  <c r="E76" i="137"/>
  <c r="E583" i="137"/>
  <c r="E504" i="137"/>
  <c r="E17" i="137"/>
  <c r="E220" i="137"/>
  <c r="E578" i="137"/>
  <c r="E699" i="137"/>
  <c r="E455" i="137"/>
  <c r="E683" i="137"/>
  <c r="E284" i="137"/>
  <c r="E154" i="137"/>
  <c r="E393" i="137"/>
  <c r="E234" i="137"/>
  <c r="E379" i="137"/>
  <c r="E700" i="137"/>
  <c r="E69" i="137"/>
  <c r="E338" i="137"/>
  <c r="E31" i="137"/>
  <c r="E158" i="137"/>
  <c r="E457" i="137"/>
  <c r="E474" i="137"/>
  <c r="E321" i="137"/>
  <c r="E228" i="137"/>
  <c r="E353" i="137"/>
  <c r="E157" i="137"/>
  <c r="E37" i="137"/>
  <c r="E275" i="137"/>
  <c r="E443" i="137"/>
  <c r="E515" i="137"/>
  <c r="E295" i="137"/>
  <c r="E134" i="137"/>
  <c r="E662" i="137"/>
  <c r="E696" i="137"/>
  <c r="E47" i="137"/>
  <c r="E590" i="137"/>
  <c r="E164" i="137"/>
  <c r="E664" i="137"/>
  <c r="E11" i="137"/>
  <c r="E322" i="137"/>
  <c r="E19" i="137"/>
  <c r="E488" i="137"/>
  <c r="E146" i="137"/>
  <c r="E240" i="137"/>
  <c r="E194" i="137"/>
  <c r="E691" i="137"/>
  <c r="E123" i="137"/>
  <c r="E104" i="137"/>
  <c r="E348" i="137"/>
  <c r="E456" i="137"/>
  <c r="E545" i="137"/>
  <c r="E196" i="137"/>
  <c r="E251" i="137"/>
  <c r="E301" i="137"/>
  <c r="E26" i="137"/>
  <c r="E266" i="137"/>
  <c r="E501" i="137"/>
  <c r="E273" i="137"/>
  <c r="E412" i="137"/>
  <c r="E476" i="137"/>
  <c r="E85" i="137"/>
  <c r="E204" i="137"/>
  <c r="E222" i="137"/>
  <c r="E687" i="137"/>
  <c r="E83" i="137"/>
  <c r="E21" i="137"/>
  <c r="E147" i="137"/>
  <c r="E292" i="137"/>
  <c r="E256" i="137"/>
  <c r="E253" i="137"/>
  <c r="E200" i="137"/>
  <c r="E418" i="137"/>
  <c r="E564" i="137"/>
  <c r="E290" i="137"/>
  <c r="E427" i="137"/>
  <c r="E449" i="137"/>
  <c r="E246" i="137"/>
  <c r="E249" i="137"/>
  <c r="E345" i="137"/>
  <c r="E542" i="137"/>
  <c r="E42" i="137"/>
  <c r="E270" i="137"/>
  <c r="E390" i="137"/>
  <c r="E448" i="137"/>
  <c r="E170" i="137"/>
  <c r="E491" i="137"/>
  <c r="E35" i="137"/>
  <c r="E30" i="137"/>
  <c r="E549" i="137"/>
  <c r="E546" i="137"/>
  <c r="E374" i="137"/>
  <c r="E177" i="137"/>
  <c r="E486" i="137"/>
  <c r="E227" i="137"/>
  <c r="E335" i="137"/>
  <c r="E333" i="137"/>
  <c r="E271" i="137"/>
  <c r="E111" i="137"/>
  <c r="E487" i="137"/>
  <c r="E32" i="137"/>
  <c r="E207" i="137"/>
  <c r="E670" i="137"/>
  <c r="E693" i="137"/>
  <c r="E665" i="137"/>
  <c r="E629" i="137"/>
  <c r="E72" i="137"/>
  <c r="E405" i="137"/>
  <c r="E126" i="137"/>
  <c r="E419" i="137"/>
  <c r="E608" i="137"/>
  <c r="E572" i="137"/>
  <c r="E606" i="137"/>
  <c r="E682" i="137"/>
  <c r="E166" i="137"/>
  <c r="E483" i="137"/>
  <c r="E648" i="137"/>
  <c r="E615" i="137"/>
  <c r="E106" i="137"/>
  <c r="E221" i="137"/>
  <c r="E697" i="137"/>
  <c r="E299" i="137"/>
  <c r="E343" i="137"/>
  <c r="E113" i="137"/>
  <c r="E162" i="137"/>
  <c r="E394" i="137"/>
  <c r="E28" i="137"/>
  <c r="E466" i="137"/>
  <c r="E60" i="137"/>
  <c r="E660" i="137"/>
  <c r="E463" i="137"/>
  <c r="E149" i="137"/>
  <c r="E336" i="137"/>
  <c r="E82" i="137"/>
  <c r="E243" i="137"/>
  <c r="E579" i="137"/>
  <c r="E20" i="137"/>
  <c r="E489" i="137"/>
  <c r="E657" i="137"/>
  <c r="E33" i="137"/>
  <c r="E347" i="137"/>
  <c r="E324" i="137"/>
  <c r="E131" i="137"/>
  <c r="E169" i="137"/>
  <c r="E258" i="137"/>
  <c r="E649" i="137"/>
  <c r="E216" i="137"/>
  <c r="E378" i="137"/>
  <c r="E90" i="137"/>
  <c r="E510" i="137"/>
  <c r="E585" i="137"/>
  <c r="E278" i="137"/>
  <c r="E570" i="137"/>
  <c r="E621" i="137"/>
  <c r="E77" i="137"/>
  <c r="E14" i="137"/>
  <c r="E680" i="137"/>
  <c r="E623" i="137"/>
  <c r="E116" i="137"/>
  <c r="E298" i="137"/>
  <c r="E235" i="137"/>
  <c r="E552" i="137"/>
  <c r="E462" i="137"/>
  <c r="E51" i="137"/>
  <c r="E340" i="137"/>
  <c r="E168" i="137"/>
  <c r="E543" i="137"/>
  <c r="E561" i="137"/>
  <c r="E282" i="137"/>
  <c r="E252" i="137"/>
  <c r="E78" i="137"/>
  <c r="E690" i="137"/>
  <c r="E631" i="137"/>
  <c r="E385" i="137"/>
  <c r="E50" i="137"/>
  <c r="E40" i="137"/>
  <c r="E136" i="137"/>
  <c r="E540" i="137"/>
  <c r="E459" i="137"/>
  <c r="E132" i="137"/>
  <c r="E268" i="137"/>
  <c r="E524" i="137"/>
  <c r="E628" i="137"/>
  <c r="E440" i="137"/>
  <c r="E217" i="137"/>
  <c r="E458" i="137"/>
  <c r="E445" i="137"/>
  <c r="E285" i="137"/>
  <c r="E117" i="137"/>
  <c r="E281" i="137"/>
  <c r="E669" i="137"/>
  <c r="E402" i="137"/>
  <c r="E186" i="137"/>
  <c r="E389" i="137"/>
  <c r="E484" i="137"/>
  <c r="E580" i="137"/>
  <c r="E534" i="137"/>
  <c r="E598" i="137"/>
  <c r="E622" i="137"/>
  <c r="E642" i="137"/>
  <c r="E464" i="137"/>
  <c r="E494" i="137"/>
  <c r="E92" i="137"/>
  <c r="E34" i="137"/>
  <c r="E209" i="137"/>
  <c r="E329" i="137"/>
  <c r="E233" i="137"/>
  <c r="E376" i="137"/>
  <c r="E689" i="137"/>
  <c r="E420" i="137"/>
  <c r="E387" i="137"/>
  <c r="E485" i="137"/>
  <c r="E380" i="137"/>
  <c r="E447" i="137"/>
  <c r="E663" i="137"/>
  <c r="E475" i="137"/>
  <c r="E140" i="137"/>
  <c r="E181" i="137"/>
  <c r="E441" i="137"/>
  <c r="E360" i="137"/>
  <c r="E577" i="137"/>
  <c r="E372" i="137"/>
  <c r="E609" i="137"/>
  <c r="E67" i="137"/>
  <c r="E66" i="137"/>
  <c r="E23" i="137"/>
  <c r="E688" i="137"/>
  <c r="E518" i="137"/>
  <c r="E678" i="137"/>
  <c r="E417" i="137"/>
  <c r="E482" i="137"/>
  <c r="E302" i="137"/>
  <c r="E694" i="137"/>
  <c r="E44" i="137"/>
  <c r="E604" i="137"/>
  <c r="E651" i="137"/>
  <c r="E100" i="137"/>
  <c r="E377" i="137"/>
  <c r="E68" i="137"/>
  <c r="E212" i="137"/>
  <c r="E437" i="137"/>
  <c r="E274" i="137"/>
  <c r="E574" i="137"/>
  <c r="E205" i="137"/>
  <c r="E287" i="137"/>
  <c r="E627" i="137"/>
  <c r="E435" i="137"/>
  <c r="E495" i="137"/>
  <c r="E643" i="137"/>
  <c r="E98" i="137"/>
  <c r="E71" i="137"/>
  <c r="E362" i="137"/>
  <c r="E339" i="137"/>
  <c r="E93" i="137"/>
  <c r="E114" i="137"/>
  <c r="E223" i="137"/>
  <c r="E41" i="137"/>
  <c r="E342" i="137"/>
  <c r="E29" i="137"/>
  <c r="E446" i="137"/>
  <c r="E175" i="137"/>
  <c r="E156" i="137"/>
  <c r="E423" i="137"/>
  <c r="E88" i="137"/>
  <c r="E332" i="137"/>
  <c r="E639" i="137"/>
  <c r="E261" i="137"/>
  <c r="E115" i="137"/>
  <c r="E214" i="137"/>
  <c r="E422" i="137"/>
  <c r="E225" i="137"/>
  <c r="E511" i="137"/>
  <c r="E527" i="137"/>
  <c r="E472" i="137"/>
  <c r="E159" i="137"/>
  <c r="E355" i="137"/>
  <c r="E74" i="137"/>
  <c r="E556" i="137"/>
  <c r="E91" i="137"/>
  <c r="E210" i="137"/>
  <c r="E267" i="137"/>
  <c r="E508" i="137"/>
  <c r="E122" i="137"/>
  <c r="E582" i="137"/>
  <c r="E592" i="137"/>
  <c r="E254" i="137"/>
  <c r="E84" i="137"/>
  <c r="E193" i="137"/>
  <c r="E533" i="137"/>
  <c r="E695" i="137"/>
  <c r="E554" i="137"/>
  <c r="E283" i="137"/>
  <c r="E391" i="137"/>
  <c r="E174" i="137"/>
  <c r="E439" i="137"/>
  <c r="E248" i="137"/>
  <c r="E468" i="137"/>
  <c r="E430" i="137"/>
  <c r="E300" i="137"/>
  <c r="E109" i="137"/>
  <c r="E367" i="137"/>
  <c r="E350" i="137"/>
  <c r="E183" i="137"/>
  <c r="E107" i="137"/>
  <c r="E406" i="137"/>
  <c r="E480" i="137"/>
  <c r="E327" i="137"/>
  <c r="E544" i="137"/>
  <c r="E566" i="137"/>
  <c r="E366" i="137"/>
  <c r="E676" i="137"/>
  <c r="E503" i="137"/>
  <c r="E43" i="137"/>
  <c r="E659" i="137"/>
  <c r="E317" i="137"/>
  <c r="E8" i="137"/>
  <c r="E635" i="137"/>
  <c r="E197" i="137"/>
  <c r="E594" i="137"/>
  <c r="E403" i="137"/>
  <c r="E586" i="137"/>
  <c r="E557" i="137"/>
  <c r="E294" i="137"/>
  <c r="E499" i="137"/>
  <c r="E667" i="137"/>
  <c r="E151" i="137"/>
  <c r="E75" i="137"/>
  <c r="E644" i="137"/>
  <c r="E97" i="137"/>
  <c r="E289" i="137"/>
  <c r="E375" i="137"/>
  <c r="E110" i="137"/>
  <c r="E112" i="137"/>
  <c r="E99" i="137"/>
  <c r="E138" i="137"/>
  <c r="E12" i="137"/>
  <c r="E310" i="137"/>
  <c r="E187" i="137"/>
  <c r="E560" i="137"/>
  <c r="E576" i="137"/>
  <c r="E280" i="137"/>
  <c r="E479" i="137"/>
  <c r="E677" i="137"/>
  <c r="E502" i="137"/>
  <c r="E255" i="137"/>
  <c r="E450" i="137"/>
  <c r="E293" i="137"/>
  <c r="E237" i="137"/>
  <c r="E304" i="137"/>
  <c r="E632" i="137"/>
  <c r="E573" i="137"/>
  <c r="E467" i="137"/>
  <c r="E681" i="137"/>
  <c r="E613" i="137"/>
  <c r="E384" i="137"/>
  <c r="E346" i="137"/>
  <c r="E414" i="137"/>
  <c r="E617" i="137"/>
  <c r="E470" i="137"/>
  <c r="E684" i="137"/>
  <c r="E153" i="137"/>
  <c r="E95" i="137"/>
  <c r="E38" i="137"/>
  <c r="E354" i="137"/>
  <c r="E180" i="137"/>
  <c r="E658" i="137"/>
  <c r="E331" i="137"/>
  <c r="E201" i="137"/>
  <c r="E478" i="137"/>
  <c r="E426" i="137"/>
  <c r="E571" i="137"/>
  <c r="E172" i="137"/>
  <c r="E392" i="137"/>
  <c r="E512" i="137"/>
  <c r="E395" i="137"/>
  <c r="E137" i="137"/>
  <c r="E610" i="137"/>
  <c r="E537" i="137"/>
  <c r="E144" i="137"/>
  <c r="E279" i="137"/>
  <c r="E27" i="137"/>
  <c r="E161" i="137"/>
  <c r="E352" i="137"/>
  <c r="E399" i="137"/>
  <c r="E16" i="137"/>
  <c r="E407" i="137"/>
  <c r="E370" i="137"/>
  <c r="E538" i="137"/>
  <c r="E505" i="137"/>
  <c r="E453" i="137"/>
  <c r="E531" i="137"/>
  <c r="E640" i="137"/>
  <c r="E296" i="137"/>
  <c r="E118" i="137"/>
  <c r="E517" i="137"/>
  <c r="E129" i="137"/>
  <c r="E471" i="137"/>
  <c r="E182" i="137"/>
  <c r="E601" i="137"/>
  <c r="E288" i="137"/>
  <c r="E429" i="137"/>
  <c r="E262" i="137"/>
  <c r="E241" i="137"/>
  <c r="E79" i="137"/>
  <c r="E244" i="137"/>
  <c r="E516" i="137"/>
  <c r="E548" i="137"/>
  <c r="E368" i="137"/>
  <c r="E444" i="137"/>
  <c r="E306" i="137"/>
  <c r="E361" i="137"/>
  <c r="E559" i="137"/>
  <c r="E349" i="137"/>
  <c r="E568" i="137"/>
  <c r="E315" i="137"/>
  <c r="E421" i="137"/>
  <c r="E575" i="137"/>
  <c r="E73" i="137"/>
  <c r="E526" i="137"/>
  <c r="E596" i="137"/>
  <c r="E365" i="137"/>
  <c r="E400" i="137"/>
  <c r="E460" i="137"/>
  <c r="E602" i="137"/>
  <c r="E692" i="137"/>
  <c r="E356" i="137"/>
  <c r="E59" i="137"/>
  <c r="E668" i="137"/>
  <c r="E565" i="137"/>
  <c r="E239" i="137"/>
  <c r="E309" i="137"/>
  <c r="E563" i="137"/>
  <c r="E562" i="137"/>
  <c r="E433" i="137"/>
  <c r="E250" i="137"/>
  <c r="E65" i="137"/>
  <c r="E381" i="137"/>
  <c r="E620" i="137"/>
  <c r="E260" i="137"/>
  <c r="E318" i="137"/>
  <c r="E52" i="137"/>
  <c r="E473" i="137"/>
  <c r="E199" i="137"/>
  <c r="E619" i="137"/>
  <c r="E127" i="137"/>
  <c r="E150" i="137"/>
  <c r="E424" i="137"/>
  <c r="E605" i="137"/>
  <c r="E616" i="137"/>
  <c r="E553" i="137"/>
  <c r="E432" i="137"/>
  <c r="E351" i="137"/>
  <c r="E633" i="137"/>
  <c r="E143" i="137"/>
  <c r="E276" i="137"/>
  <c r="E314" i="137"/>
  <c r="E465" i="137"/>
  <c r="E163" i="137"/>
  <c r="E272" i="137"/>
  <c r="E229" i="137"/>
  <c r="E358" i="137"/>
  <c r="E53" i="137"/>
  <c r="E160" i="137"/>
  <c r="E81" i="137"/>
  <c r="E231" i="137"/>
  <c r="E191" i="137"/>
  <c r="E442" i="137"/>
  <c r="E145" i="137"/>
  <c r="E637" i="137"/>
  <c r="E105" i="137"/>
  <c r="E612" i="137"/>
  <c r="E15" i="137"/>
  <c r="E398" i="137"/>
  <c r="E675" i="137"/>
  <c r="E49" i="137"/>
  <c r="E96" i="137"/>
  <c r="E213" i="137"/>
  <c r="E128" i="137"/>
  <c r="E513" i="137"/>
  <c r="E500" i="137"/>
  <c r="E173" i="137"/>
  <c r="E24" i="137"/>
  <c r="E142" i="137"/>
  <c r="E230" i="137"/>
  <c r="E514" i="137"/>
  <c r="E155" i="137"/>
  <c r="E242" i="137"/>
  <c r="E325" i="137"/>
  <c r="E507" i="137"/>
  <c r="E410" i="137"/>
  <c r="E308" i="137"/>
  <c r="E661" i="137"/>
  <c r="E80" i="137"/>
  <c r="E224" i="137"/>
  <c r="E125" i="137"/>
  <c r="E219" i="137"/>
  <c r="E192" i="137"/>
  <c r="E64" i="137"/>
  <c r="E45" i="137"/>
  <c r="E152" i="137"/>
  <c r="E646" i="137"/>
  <c r="E54" i="133"/>
  <c r="E115" i="133"/>
  <c r="E562" i="133"/>
  <c r="E69" i="133"/>
  <c r="E412" i="133"/>
  <c r="E599" i="133"/>
  <c r="E72" i="133"/>
  <c r="E67" i="133"/>
  <c r="E262" i="133"/>
  <c r="E689" i="133"/>
  <c r="E200" i="133"/>
  <c r="E659" i="133"/>
  <c r="E79" i="133"/>
  <c r="E282" i="133"/>
  <c r="E85" i="133"/>
  <c r="E13" i="133"/>
  <c r="E330" i="133"/>
  <c r="E445" i="133"/>
  <c r="E127" i="133"/>
  <c r="E481" i="133"/>
  <c r="E685" i="133"/>
  <c r="E383" i="133"/>
  <c r="E653" i="133"/>
  <c r="E71" i="133"/>
  <c r="E571" i="133"/>
  <c r="E166" i="133"/>
  <c r="E543" i="133"/>
  <c r="E612" i="133"/>
  <c r="E150" i="133"/>
  <c r="E554" i="133"/>
  <c r="E379" i="133"/>
  <c r="E252" i="133"/>
  <c r="E652" i="133"/>
  <c r="E210" i="133"/>
  <c r="E302" i="133"/>
  <c r="E15" i="133"/>
  <c r="E443" i="133"/>
  <c r="E643" i="133"/>
  <c r="E616" i="133"/>
  <c r="E651" i="133"/>
  <c r="E255" i="133"/>
  <c r="E460" i="133"/>
  <c r="E606" i="133"/>
  <c r="E595" i="133"/>
  <c r="E409" i="133"/>
  <c r="E425" i="133"/>
  <c r="E49" i="133"/>
  <c r="E37" i="133"/>
  <c r="E145" i="133"/>
  <c r="E101" i="133"/>
  <c r="E422" i="133"/>
  <c r="E467" i="133"/>
  <c r="E225" i="133"/>
  <c r="E674" i="133"/>
  <c r="E573" i="133"/>
  <c r="E222" i="133"/>
  <c r="E590" i="133"/>
  <c r="E47" i="133"/>
  <c r="E141" i="133"/>
  <c r="E292" i="133"/>
  <c r="E610" i="133"/>
  <c r="E190" i="133"/>
  <c r="E614" i="133"/>
  <c r="E193" i="133"/>
  <c r="E56" i="133"/>
  <c r="E161" i="133"/>
  <c r="E14" i="133"/>
  <c r="E346" i="133"/>
  <c r="E357" i="133"/>
  <c r="E470" i="133"/>
  <c r="E43" i="133"/>
  <c r="E198" i="133"/>
  <c r="E343" i="133"/>
  <c r="E624" i="133"/>
  <c r="E490" i="133"/>
  <c r="E466" i="133"/>
  <c r="E324" i="133"/>
  <c r="E480" i="133"/>
  <c r="E121" i="133"/>
  <c r="E353" i="133"/>
  <c r="E81" i="133"/>
  <c r="E523" i="133"/>
  <c r="E355" i="133"/>
  <c r="E244" i="133"/>
  <c r="E471" i="133"/>
  <c r="E442" i="133"/>
  <c r="E337" i="133"/>
  <c r="E10" i="133"/>
  <c r="E214" i="133"/>
  <c r="E164" i="133"/>
  <c r="E29" i="133"/>
  <c r="E316" i="133"/>
  <c r="E89" i="133"/>
  <c r="E148" i="133"/>
  <c r="E387" i="133"/>
  <c r="E525" i="133"/>
  <c r="E24" i="133"/>
  <c r="E202" i="133"/>
  <c r="E539" i="133"/>
  <c r="E351" i="133"/>
  <c r="E483" i="133"/>
  <c r="E151" i="133"/>
  <c r="E356" i="133"/>
  <c r="E114" i="133"/>
  <c r="E548" i="133"/>
  <c r="E380" i="133"/>
  <c r="E698" i="133"/>
  <c r="E681" i="133"/>
  <c r="E28" i="133"/>
  <c r="E305" i="133"/>
  <c r="E404" i="133"/>
  <c r="E58" i="133"/>
  <c r="E369" i="133"/>
  <c r="E253" i="133"/>
  <c r="E396" i="133"/>
  <c r="E94" i="133"/>
  <c r="E583" i="133"/>
  <c r="E76" i="133"/>
  <c r="E695" i="133"/>
  <c r="E16" i="133"/>
  <c r="E181" i="133"/>
  <c r="E594" i="133"/>
  <c r="E498" i="133"/>
  <c r="E676" i="133"/>
  <c r="E188" i="133"/>
  <c r="E479" i="133"/>
  <c r="E257" i="133"/>
  <c r="E251" i="133"/>
  <c r="E296" i="133"/>
  <c r="E640" i="133"/>
  <c r="E692" i="133"/>
  <c r="E274" i="133"/>
  <c r="E392" i="133"/>
  <c r="E256" i="133"/>
  <c r="E657" i="133"/>
  <c r="E694" i="133"/>
  <c r="E216" i="133"/>
  <c r="E184" i="133"/>
  <c r="E611" i="133"/>
  <c r="E75" i="133"/>
  <c r="E529" i="133"/>
  <c r="E197" i="133"/>
  <c r="E486" i="133"/>
  <c r="E661" i="133"/>
  <c r="E526" i="133"/>
  <c r="E326" i="133"/>
  <c r="E658" i="133"/>
  <c r="E215" i="133"/>
  <c r="E399" i="133"/>
  <c r="E180" i="133"/>
  <c r="E388" i="133"/>
  <c r="E408" i="133"/>
  <c r="E478" i="133"/>
  <c r="E516" i="133"/>
  <c r="E278" i="133"/>
  <c r="E287" i="133"/>
  <c r="E565" i="133"/>
  <c r="E439" i="133"/>
  <c r="E129" i="133"/>
  <c r="E352" i="133"/>
  <c r="E134" i="133"/>
  <c r="E637" i="133"/>
  <c r="E91" i="133"/>
  <c r="E32" i="133"/>
  <c r="E254" i="133"/>
  <c r="E295" i="133"/>
  <c r="E341" i="133"/>
  <c r="E173" i="133"/>
  <c r="E22" i="133"/>
  <c r="E569" i="133"/>
  <c r="E66" i="133"/>
  <c r="E208" i="133"/>
  <c r="E144" i="133"/>
  <c r="E187" i="133"/>
  <c r="E61" i="133"/>
  <c r="E90" i="133"/>
  <c r="E371" i="133"/>
  <c r="E234" i="133"/>
  <c r="E433" i="133"/>
  <c r="E519" i="133"/>
  <c r="E693" i="133"/>
  <c r="E59" i="133"/>
  <c r="E103" i="133"/>
  <c r="E162" i="133"/>
  <c r="E205" i="133"/>
  <c r="E247" i="133"/>
  <c r="E77" i="133"/>
  <c r="E617" i="133"/>
  <c r="E477" i="133"/>
  <c r="E446" i="133"/>
  <c r="E70" i="133"/>
  <c r="E40" i="133"/>
  <c r="E289" i="133"/>
  <c r="E135" i="133"/>
  <c r="E545" i="133"/>
  <c r="E88" i="133"/>
  <c r="E325" i="133"/>
  <c r="E375" i="133"/>
  <c r="E318" i="133"/>
  <c r="E46" i="133"/>
  <c r="E372" i="133"/>
  <c r="E345" i="133"/>
  <c r="E427" i="133"/>
  <c r="E212" i="133"/>
  <c r="E273" i="133"/>
  <c r="E312" i="133"/>
  <c r="E39" i="133"/>
  <c r="E538" i="133"/>
  <c r="E512" i="133"/>
  <c r="E532" i="133"/>
  <c r="E541" i="133"/>
  <c r="E630" i="133"/>
  <c r="E239" i="133"/>
  <c r="E209" i="133"/>
  <c r="E593" i="133"/>
  <c r="E177" i="133"/>
  <c r="E671" i="133"/>
  <c r="E19" i="133"/>
  <c r="E268" i="133"/>
  <c r="E430" i="133"/>
  <c r="E229" i="133"/>
  <c r="E656" i="133"/>
  <c r="E428" i="133"/>
  <c r="E308" i="133"/>
  <c r="E621" i="133"/>
  <c r="E104" i="133"/>
  <c r="E131" i="133"/>
  <c r="E87" i="133"/>
  <c r="E406" i="133"/>
  <c r="E574" i="133"/>
  <c r="E315" i="133"/>
  <c r="E149" i="133"/>
  <c r="E38" i="133"/>
  <c r="E106" i="133"/>
  <c r="E469" i="133"/>
  <c r="E365" i="133"/>
  <c r="E555" i="133"/>
  <c r="E370" i="133"/>
  <c r="E444" i="133"/>
  <c r="E266" i="133"/>
  <c r="E63" i="133"/>
  <c r="E192" i="133"/>
  <c r="E226" i="133"/>
  <c r="E521" i="133"/>
  <c r="E284" i="133"/>
  <c r="E291" i="133"/>
  <c r="E217" i="133"/>
  <c r="E41" i="133"/>
  <c r="E235" i="133"/>
  <c r="E224" i="133"/>
  <c r="E672" i="133"/>
  <c r="E494" i="133"/>
  <c r="E420" i="133"/>
  <c r="E398" i="133"/>
  <c r="E199" i="133"/>
  <c r="E691" i="133"/>
  <c r="E426" i="133"/>
  <c r="E500" i="133"/>
  <c r="E382" i="133"/>
  <c r="E647" i="133"/>
  <c r="E665" i="133"/>
  <c r="E142" i="133"/>
  <c r="E394" i="133"/>
  <c r="E367" i="133"/>
  <c r="E456" i="133"/>
  <c r="E648" i="133"/>
  <c r="E294" i="133"/>
  <c r="E171" i="133"/>
  <c r="E112" i="133"/>
  <c r="E108" i="133"/>
  <c r="E584" i="133"/>
  <c r="E320" i="133"/>
  <c r="E518" i="133"/>
  <c r="E301" i="133"/>
  <c r="E675" i="133"/>
  <c r="E258" i="133"/>
  <c r="E699" i="133"/>
  <c r="E8" i="133"/>
  <c r="E551" i="133"/>
  <c r="E458" i="133"/>
  <c r="E233" i="133"/>
  <c r="E93" i="133"/>
  <c r="E564" i="133"/>
  <c r="E678" i="133"/>
  <c r="E603" i="133"/>
  <c r="E664" i="133"/>
  <c r="E122" i="133"/>
  <c r="E429" i="133"/>
  <c r="E464" i="133"/>
  <c r="E540" i="133"/>
  <c r="E344" i="133"/>
  <c r="E92" i="133"/>
  <c r="E377" i="133"/>
  <c r="E390" i="133"/>
  <c r="E126" i="133"/>
  <c r="E111" i="133"/>
  <c r="E159" i="133"/>
  <c r="E405" i="133"/>
  <c r="E576" i="133"/>
  <c r="E64" i="133"/>
  <c r="E153" i="133"/>
  <c r="E220" i="133"/>
  <c r="E307" i="133"/>
  <c r="E463" i="133"/>
  <c r="E128" i="133"/>
  <c r="E238" i="133"/>
  <c r="E400" i="133"/>
  <c r="E649" i="133"/>
  <c r="E339" i="133"/>
  <c r="E633" i="133"/>
  <c r="E436" i="133"/>
  <c r="E626" i="133"/>
  <c r="E474" i="133"/>
  <c r="E496" i="133"/>
  <c r="E497" i="133"/>
  <c r="E130" i="133"/>
  <c r="E293" i="133"/>
  <c r="E96" i="133"/>
  <c r="E33" i="133"/>
  <c r="E402" i="133"/>
  <c r="E53" i="133"/>
  <c r="E403" i="133"/>
  <c r="E317" i="133"/>
  <c r="E587" i="133"/>
  <c r="E506" i="133"/>
  <c r="E236" i="133"/>
  <c r="E160" i="133"/>
  <c r="E401" i="133"/>
  <c r="E368" i="133"/>
  <c r="E631" i="133"/>
  <c r="E618" i="133"/>
  <c r="E313" i="133"/>
  <c r="E419" i="133"/>
  <c r="E331" i="133"/>
  <c r="E336" i="133"/>
  <c r="E598" i="133"/>
  <c r="E629" i="133"/>
  <c r="E332" i="133"/>
  <c r="E321" i="133"/>
  <c r="E125" i="133"/>
  <c r="E140" i="133"/>
  <c r="E636" i="133"/>
  <c r="E196" i="133"/>
  <c r="E528" i="133"/>
  <c r="E243" i="133"/>
  <c r="E600" i="133"/>
  <c r="E416" i="133"/>
  <c r="E669" i="133"/>
  <c r="E432" i="133"/>
  <c r="E105" i="133"/>
  <c r="E378" i="133"/>
  <c r="E575" i="133"/>
  <c r="E615" i="133"/>
  <c r="E441" i="133"/>
  <c r="E572" i="133"/>
  <c r="E410" i="133"/>
  <c r="E322" i="133"/>
  <c r="E421" i="133"/>
  <c r="E485" i="133"/>
  <c r="E309" i="133"/>
  <c r="E534" i="133"/>
  <c r="E269" i="133"/>
  <c r="E376" i="133"/>
  <c r="E482" i="133"/>
  <c r="E415" i="133"/>
  <c r="E542" i="133"/>
  <c r="E350" i="133"/>
  <c r="E596" i="133"/>
  <c r="E591" i="133"/>
  <c r="E407" i="133"/>
  <c r="E457" i="133"/>
  <c r="E493" i="133"/>
  <c r="E461" i="133"/>
  <c r="E136" i="133"/>
  <c r="E20" i="133"/>
  <c r="E290" i="133"/>
  <c r="E509" i="133"/>
  <c r="E581" i="133"/>
  <c r="E165" i="133"/>
  <c r="E531" i="133"/>
  <c r="E176" i="133"/>
  <c r="E414" i="133"/>
  <c r="E684" i="133"/>
  <c r="E261" i="133"/>
  <c r="E338" i="133"/>
  <c r="E530" i="133"/>
  <c r="E522" i="133"/>
  <c r="E413" i="133"/>
  <c r="E248" i="133"/>
  <c r="E362" i="133"/>
  <c r="E505" i="133"/>
  <c r="E533" i="133"/>
  <c r="E50" i="133"/>
  <c r="E635" i="133"/>
  <c r="E218" i="133"/>
  <c r="E585" i="133"/>
  <c r="E411" i="133"/>
  <c r="E272" i="133"/>
  <c r="E44" i="133"/>
  <c r="E185" i="133"/>
  <c r="E561" i="133"/>
  <c r="E48" i="133"/>
  <c r="E194" i="133"/>
  <c r="E195" i="133"/>
  <c r="E679" i="133"/>
  <c r="E668" i="133"/>
  <c r="E154" i="133"/>
  <c r="E65" i="133"/>
  <c r="E327" i="133"/>
  <c r="E83" i="133"/>
  <c r="E286" i="133"/>
  <c r="E27" i="133"/>
  <c r="E78" i="133"/>
  <c r="E157" i="133"/>
  <c r="E84" i="133"/>
  <c r="E100" i="133"/>
  <c r="E12" i="133"/>
  <c r="E504" i="133"/>
  <c r="E62" i="133"/>
  <c r="E489" i="133"/>
  <c r="E241" i="133"/>
  <c r="E354" i="133"/>
  <c r="E7" i="133"/>
  <c r="E655" i="133"/>
  <c r="E553" i="133"/>
  <c r="E137" i="133"/>
  <c r="E634" i="133"/>
  <c r="E622" i="133"/>
  <c r="E484" i="133"/>
  <c r="E696" i="133"/>
  <c r="E314" i="133"/>
  <c r="E109" i="133"/>
  <c r="E97" i="133"/>
  <c r="E267" i="133"/>
  <c r="E381" i="133"/>
  <c r="E492" i="133"/>
  <c r="E510" i="133"/>
  <c r="E609" i="133"/>
  <c r="E204" i="133"/>
  <c r="E119" i="133"/>
  <c r="E237" i="133"/>
  <c r="E74" i="133"/>
  <c r="E418" i="133"/>
  <c r="E303" i="133"/>
  <c r="E597" i="133"/>
  <c r="E304" i="133"/>
  <c r="E395" i="133"/>
  <c r="E682" i="133"/>
  <c r="E51" i="133"/>
  <c r="E242" i="133"/>
  <c r="E552" i="133"/>
  <c r="E447" i="133"/>
  <c r="E11" i="133"/>
  <c r="E35" i="133"/>
  <c r="E688" i="133"/>
  <c r="E360" i="133"/>
  <c r="E549" i="133"/>
  <c r="E632" i="133"/>
  <c r="E143" i="133"/>
  <c r="E329" i="133"/>
  <c r="E174" i="133"/>
  <c r="E527" i="133"/>
  <c r="E452" i="133"/>
  <c r="E613" i="133"/>
  <c r="E567" i="133"/>
  <c r="E389" i="133"/>
  <c r="E169" i="133"/>
  <c r="E586" i="133"/>
  <c r="E687" i="133"/>
  <c r="E223" i="133"/>
  <c r="E517" i="133"/>
  <c r="E619" i="133"/>
  <c r="E601" i="133"/>
  <c r="E348" i="133"/>
  <c r="E26" i="133"/>
  <c r="E364" i="133"/>
  <c r="E300" i="133"/>
  <c r="E168" i="133"/>
  <c r="E462" i="133"/>
  <c r="E250" i="133"/>
  <c r="E602" i="133"/>
  <c r="E667" i="133"/>
  <c r="E68" i="133"/>
  <c r="E306" i="133"/>
  <c r="E73" i="133"/>
  <c r="E568" i="133"/>
  <c r="E299" i="133"/>
  <c r="E52" i="133"/>
  <c r="E25" i="133"/>
  <c r="E21" i="133"/>
  <c r="E579" i="133"/>
  <c r="E158" i="133"/>
  <c r="E607" i="133"/>
  <c r="E57" i="133"/>
  <c r="E170" i="133"/>
  <c r="E172" i="133"/>
  <c r="E279" i="133"/>
  <c r="E34" i="133"/>
  <c r="E30" i="133"/>
  <c r="E358" i="133"/>
  <c r="E98" i="133"/>
  <c r="E448" i="133"/>
  <c r="E80" i="133"/>
  <c r="E17" i="133"/>
  <c r="E547" i="133"/>
  <c r="E178" i="133"/>
  <c r="E113" i="133"/>
  <c r="E686" i="133"/>
  <c r="E391" i="133"/>
  <c r="E623" i="133"/>
  <c r="E36" i="133"/>
  <c r="E524" i="133"/>
  <c r="E259" i="133"/>
  <c r="E138" i="133"/>
  <c r="E451" i="133"/>
  <c r="E265" i="133"/>
  <c r="E503" i="133"/>
  <c r="E60" i="133"/>
  <c r="E231" i="133"/>
  <c r="E206" i="133"/>
  <c r="E654" i="133"/>
  <c r="E556" i="133"/>
  <c r="E423" i="133"/>
  <c r="E363" i="133"/>
  <c r="E563" i="133"/>
  <c r="E311" i="133"/>
  <c r="E700" i="133"/>
  <c r="E230" i="133"/>
  <c r="E641" i="133"/>
  <c r="E183" i="133"/>
  <c r="E589" i="133"/>
  <c r="E323" i="133"/>
  <c r="E167" i="133"/>
  <c r="E283" i="133"/>
  <c r="E449" i="133"/>
  <c r="E690" i="133"/>
  <c r="E515" i="133"/>
  <c r="E203" i="133"/>
  <c r="E453" i="133"/>
  <c r="E23" i="133"/>
  <c r="E191" i="133"/>
  <c r="E246" i="133"/>
  <c r="E95" i="133"/>
  <c r="E514" i="133"/>
  <c r="E537" i="133"/>
  <c r="E558" i="133"/>
  <c r="E580" i="133"/>
  <c r="E227" i="133"/>
  <c r="E86" i="133"/>
  <c r="E182" i="133"/>
  <c r="E677" i="133"/>
  <c r="E102" i="133"/>
  <c r="E240" i="133"/>
  <c r="E213" i="133"/>
  <c r="E663" i="133"/>
  <c r="E475" i="133"/>
  <c r="E18" i="133"/>
  <c r="E275" i="133"/>
  <c r="E645" i="133"/>
  <c r="E132" i="133"/>
  <c r="E544" i="133"/>
  <c r="E110" i="133"/>
  <c r="E476" i="133"/>
  <c r="E424" i="133"/>
  <c r="E625" i="133"/>
  <c r="E156" i="133"/>
  <c r="E417" i="133"/>
  <c r="E189" i="133"/>
  <c r="E342" i="133"/>
  <c r="E592" i="133"/>
  <c r="E42" i="133"/>
  <c r="E578" i="133"/>
  <c r="E124" i="133"/>
  <c r="E559" i="133"/>
  <c r="E123" i="133"/>
  <c r="E639" i="133"/>
  <c r="E487" i="133"/>
  <c r="E670" i="133"/>
  <c r="E146" i="133"/>
  <c r="E297" i="133"/>
  <c r="E270" i="133"/>
  <c r="E186" i="133"/>
  <c r="E281" i="133"/>
  <c r="E465" i="133"/>
  <c r="E361" i="133"/>
  <c r="E310" i="133"/>
  <c r="E384" i="133"/>
  <c r="E175" i="133"/>
  <c r="E271" i="133"/>
  <c r="E99" i="133"/>
  <c r="E557" i="133"/>
  <c r="E459" i="133"/>
  <c r="E662" i="133"/>
  <c r="E495" i="133"/>
  <c r="E560" i="133"/>
  <c r="E245" i="133"/>
  <c r="E546" i="133"/>
  <c r="E438" i="133"/>
  <c r="E491" i="133"/>
  <c r="E228" i="133"/>
  <c r="E437" i="133"/>
  <c r="E472" i="133"/>
  <c r="E45" i="133"/>
  <c r="E9" i="133"/>
  <c r="E152" i="133"/>
  <c r="E673" i="133"/>
  <c r="E133" i="133"/>
  <c r="E298" i="133"/>
  <c r="E201" i="133"/>
  <c r="E386" i="133"/>
  <c r="E264" i="133"/>
  <c r="E605" i="133"/>
  <c r="E588" i="133"/>
  <c r="E683" i="133"/>
  <c r="E473" i="133"/>
  <c r="E288" i="133"/>
  <c r="E508" i="133"/>
  <c r="E535" i="133"/>
  <c r="E347" i="133"/>
  <c r="E570" i="133"/>
  <c r="E249" i="133"/>
  <c r="E334" i="133"/>
  <c r="E333" i="133"/>
  <c r="E628" i="133"/>
  <c r="E440" i="133"/>
  <c r="E116" i="133"/>
  <c r="E397" i="133"/>
  <c r="E536" i="133"/>
  <c r="E454" i="133"/>
  <c r="E319" i="133"/>
  <c r="E107" i="133"/>
  <c r="E620" i="133"/>
  <c r="E393" i="133"/>
  <c r="E335" i="133"/>
  <c r="E280" i="133"/>
  <c r="E55" i="133"/>
  <c r="E207" i="133"/>
  <c r="E260" i="133"/>
  <c r="E285" i="133"/>
  <c r="E117" i="133"/>
  <c r="E179" i="133"/>
  <c r="E328" i="133"/>
  <c r="E221" i="133"/>
  <c r="E666" i="133"/>
  <c r="E359" i="133"/>
  <c r="E660" i="133"/>
  <c r="E366" i="133"/>
  <c r="E434" i="133"/>
  <c r="E644" i="133"/>
  <c r="E550" i="133"/>
  <c r="E646" i="133"/>
  <c r="E511" i="133"/>
  <c r="E147" i="133"/>
  <c r="E263" i="133"/>
  <c r="E608" i="133"/>
  <c r="E211" i="133"/>
  <c r="E642" i="133"/>
  <c r="E680" i="133"/>
  <c r="E577" i="133"/>
  <c r="E118" i="133"/>
  <c r="E450" i="133"/>
  <c r="E582" i="133"/>
  <c r="E374" i="133"/>
  <c r="E520" i="133"/>
  <c r="E566" i="133"/>
  <c r="E499" i="133"/>
  <c r="E501" i="133"/>
  <c r="E139" i="133"/>
  <c r="E373" i="133"/>
  <c r="E277" i="133"/>
  <c r="E163" i="133"/>
  <c r="E155" i="133"/>
  <c r="E349" i="133"/>
  <c r="E431" i="133"/>
  <c r="E31" i="133"/>
  <c r="E604" i="133"/>
  <c r="E502" i="133"/>
  <c r="E120" i="133"/>
  <c r="E507" i="133"/>
  <c r="E455" i="133"/>
  <c r="E435" i="133"/>
  <c r="E488" i="133"/>
  <c r="E468" i="133"/>
  <c r="E697" i="133"/>
  <c r="E627" i="133"/>
  <c r="E650" i="133"/>
  <c r="E385" i="133"/>
  <c r="E82" i="133"/>
  <c r="E276" i="133"/>
  <c r="E513" i="133"/>
  <c r="E340" i="133"/>
  <c r="E219" i="133"/>
  <c r="E232" i="133"/>
  <c r="E638" i="133"/>
  <c r="E575" i="138"/>
  <c r="E332" i="138"/>
  <c r="E410" i="138"/>
  <c r="E285" i="138"/>
  <c r="E84" i="138"/>
  <c r="E431" i="138"/>
  <c r="E471" i="138"/>
  <c r="E103" i="138"/>
  <c r="E605" i="138"/>
  <c r="E521" i="138"/>
  <c r="E289" i="138"/>
  <c r="E322" i="138"/>
  <c r="E136" i="138"/>
  <c r="E697" i="138"/>
  <c r="E129" i="138"/>
  <c r="E699" i="138"/>
  <c r="E193" i="138"/>
  <c r="E553" i="138"/>
  <c r="E219" i="138"/>
  <c r="E486" i="138"/>
  <c r="E284" i="138"/>
  <c r="E421" i="138"/>
  <c r="E126" i="138"/>
  <c r="E485" i="138"/>
  <c r="E374" i="138"/>
  <c r="E41" i="138"/>
  <c r="E147" i="138"/>
  <c r="E163" i="138"/>
  <c r="E206" i="138"/>
  <c r="E590" i="138"/>
  <c r="E533" i="138"/>
  <c r="E698" i="138"/>
  <c r="E380" i="138"/>
  <c r="E402" i="138"/>
  <c r="E399" i="138"/>
  <c r="E405" i="138"/>
  <c r="E370" i="138"/>
  <c r="E450" i="138"/>
  <c r="E616" i="138"/>
  <c r="E336" i="138"/>
  <c r="E365" i="138"/>
  <c r="E177" i="138"/>
  <c r="E22" i="138"/>
  <c r="E665" i="138"/>
  <c r="E567" i="138"/>
  <c r="E224" i="138"/>
  <c r="E359" i="138"/>
  <c r="E631" i="138"/>
  <c r="E119" i="138"/>
  <c r="E89" i="138"/>
  <c r="E683" i="138"/>
  <c r="E228" i="138"/>
  <c r="E381" i="138"/>
  <c r="E234" i="138"/>
  <c r="E221" i="138"/>
  <c r="E696" i="138"/>
  <c r="E526" i="138"/>
  <c r="E438" i="138"/>
  <c r="E116" i="138"/>
  <c r="E437" i="138"/>
  <c r="E693" i="138"/>
  <c r="E168" i="138"/>
  <c r="E433" i="138"/>
  <c r="E251" i="138"/>
  <c r="E50" i="138"/>
  <c r="E91" i="138"/>
  <c r="E406" i="138"/>
  <c r="E659" i="138"/>
  <c r="E385" i="138"/>
  <c r="E26" i="138"/>
  <c r="E657" i="138"/>
  <c r="E275" i="138"/>
  <c r="E242" i="138"/>
  <c r="E607" i="138"/>
  <c r="E497" i="138"/>
  <c r="E516" i="138"/>
  <c r="E326" i="138"/>
  <c r="E614" i="138"/>
  <c r="E248" i="138"/>
  <c r="E252" i="138"/>
  <c r="E646" i="138"/>
  <c r="E492" i="138"/>
  <c r="E286" i="138"/>
  <c r="E428" i="138"/>
  <c r="E504" i="138"/>
  <c r="E291" i="138"/>
  <c r="E619" i="138"/>
  <c r="E672" i="138"/>
  <c r="E629" i="138"/>
  <c r="E435" i="138"/>
  <c r="E52" i="138"/>
  <c r="E67" i="138"/>
  <c r="E549" i="138"/>
  <c r="E335" i="138"/>
  <c r="E137" i="138"/>
  <c r="E651" i="138"/>
  <c r="E568" i="138"/>
  <c r="E316" i="138"/>
  <c r="E460" i="138"/>
  <c r="E302" i="138"/>
  <c r="E215" i="138"/>
  <c r="E324" i="138"/>
  <c r="E90" i="138"/>
  <c r="E48" i="138"/>
  <c r="E389" i="138"/>
  <c r="E679" i="138"/>
  <c r="E700" i="138"/>
  <c r="E488" i="138"/>
  <c r="E135" i="138"/>
  <c r="E8" i="138"/>
  <c r="E622" i="138"/>
  <c r="E620" i="138"/>
  <c r="E624" i="138"/>
  <c r="E658" i="138"/>
  <c r="E75" i="138"/>
  <c r="E47" i="138"/>
  <c r="E262" i="138"/>
  <c r="E527" i="138"/>
  <c r="E338" i="138"/>
  <c r="E501" i="138"/>
  <c r="E39" i="138"/>
  <c r="E470" i="138"/>
  <c r="E216" i="138"/>
  <c r="E652" i="138"/>
  <c r="E404" i="138"/>
  <c r="E634" i="138"/>
  <c r="E38" i="138"/>
  <c r="E351" i="138"/>
  <c r="E304" i="138"/>
  <c r="E123" i="138"/>
  <c r="E95" i="138"/>
  <c r="E233" i="138"/>
  <c r="E253" i="138"/>
  <c r="E458" i="138"/>
  <c r="E213" i="138"/>
  <c r="E145" i="138"/>
  <c r="E462" i="138"/>
  <c r="E425" i="138"/>
  <c r="E574" i="138"/>
  <c r="E602" i="138"/>
  <c r="E442" i="138"/>
  <c r="E218" i="138"/>
  <c r="E40" i="138"/>
  <c r="E455" i="138"/>
  <c r="E260" i="138"/>
  <c r="E454" i="138"/>
  <c r="E360" i="138"/>
  <c r="E411" i="138"/>
  <c r="E661" i="138"/>
  <c r="E584" i="138"/>
  <c r="E449" i="138"/>
  <c r="E632" i="138"/>
  <c r="E88" i="138"/>
  <c r="E53" i="138"/>
  <c r="E162" i="138"/>
  <c r="E366" i="138"/>
  <c r="E58" i="138"/>
  <c r="E687" i="138"/>
  <c r="E235" i="138"/>
  <c r="E220" i="138"/>
  <c r="E319" i="138"/>
  <c r="E271" i="138"/>
  <c r="E467" i="138"/>
  <c r="E277" i="138"/>
  <c r="E601" i="138"/>
  <c r="E68" i="138"/>
  <c r="E142" i="138"/>
  <c r="E300" i="138"/>
  <c r="E685" i="138"/>
  <c r="E267" i="138"/>
  <c r="E118" i="138"/>
  <c r="E491" i="138"/>
  <c r="E269" i="138"/>
  <c r="E688" i="138"/>
  <c r="E541" i="138"/>
  <c r="E519" i="138"/>
  <c r="E556" i="138"/>
  <c r="E439" i="138"/>
  <c r="E10" i="138"/>
  <c r="E203" i="138"/>
  <c r="E152" i="138"/>
  <c r="E78" i="138"/>
  <c r="E349" i="138"/>
  <c r="E382" i="138"/>
  <c r="E274" i="138"/>
  <c r="E499" i="138"/>
  <c r="E85" i="138"/>
  <c r="E572" i="138"/>
  <c r="E650" i="138"/>
  <c r="E323" i="138"/>
  <c r="E562" i="138"/>
  <c r="E140" i="138"/>
  <c r="E592" i="138"/>
  <c r="E461" i="138"/>
  <c r="E472" i="138"/>
  <c r="E506" i="138"/>
  <c r="E66" i="138"/>
  <c r="E98" i="138"/>
  <c r="E340" i="138"/>
  <c r="E535" i="138"/>
  <c r="E266" i="138"/>
  <c r="E127" i="138"/>
  <c r="E388" i="138"/>
  <c r="E153" i="138"/>
  <c r="E417" i="138"/>
  <c r="E161" i="138"/>
  <c r="E446" i="138"/>
  <c r="E56" i="138"/>
  <c r="E14" i="138"/>
  <c r="E641" i="138"/>
  <c r="E57" i="138"/>
  <c r="E297" i="138"/>
  <c r="E648" i="138"/>
  <c r="E595" i="138"/>
  <c r="E154" i="138"/>
  <c r="E434" i="138"/>
  <c r="E550" i="138"/>
  <c r="E256" i="138"/>
  <c r="E330" i="138"/>
  <c r="E432" i="138"/>
  <c r="E49" i="138"/>
  <c r="E33" i="138"/>
  <c r="E61" i="138"/>
  <c r="E133" i="138"/>
  <c r="E74" i="138"/>
  <c r="E15" i="138"/>
  <c r="E314" i="138"/>
  <c r="E594" i="138"/>
  <c r="E155" i="138"/>
  <c r="E144" i="138"/>
  <c r="E43" i="138"/>
  <c r="E598" i="138"/>
  <c r="E445" i="138"/>
  <c r="E637" i="138"/>
  <c r="E511" i="138"/>
  <c r="E412" i="138"/>
  <c r="E645" i="138"/>
  <c r="E45" i="138"/>
  <c r="E604" i="138"/>
  <c r="E558" i="138"/>
  <c r="E465" i="138"/>
  <c r="E547" i="138"/>
  <c r="E392" i="138"/>
  <c r="E505" i="138"/>
  <c r="E333" i="138"/>
  <c r="E401" i="138"/>
  <c r="E451" i="138"/>
  <c r="E243" i="138"/>
  <c r="E356" i="138"/>
  <c r="E96" i="138"/>
  <c r="E603" i="138"/>
  <c r="E680" i="138"/>
  <c r="E292" i="138"/>
  <c r="E265" i="138"/>
  <c r="E254" i="138"/>
  <c r="E100" i="138"/>
  <c r="E686" i="138"/>
  <c r="E344" i="138"/>
  <c r="E188" i="138"/>
  <c r="E513" i="138"/>
  <c r="E157" i="138"/>
  <c r="E495" i="138"/>
  <c r="E591" i="138"/>
  <c r="E515" i="138"/>
  <c r="E244" i="138"/>
  <c r="E184" i="138"/>
  <c r="E390" i="138"/>
  <c r="E23" i="138"/>
  <c r="E691" i="138"/>
  <c r="E295" i="138"/>
  <c r="E247" i="138"/>
  <c r="E280" i="138"/>
  <c r="E695" i="138"/>
  <c r="E409" i="138"/>
  <c r="E626" i="138"/>
  <c r="E578" i="138"/>
  <c r="E537" i="138"/>
  <c r="E528" i="138"/>
  <c r="E475" i="138"/>
  <c r="E134" i="138"/>
  <c r="E430" i="138"/>
  <c r="E198" i="138"/>
  <c r="E283" i="138"/>
  <c r="E257" i="138"/>
  <c r="E656" i="138"/>
  <c r="E201" i="138"/>
  <c r="E63" i="138"/>
  <c r="E534" i="138"/>
  <c r="E18" i="138"/>
  <c r="E342" i="138"/>
  <c r="E489" i="138"/>
  <c r="E60" i="138"/>
  <c r="E27" i="138"/>
  <c r="E618" i="138"/>
  <c r="E563" i="138"/>
  <c r="E561" i="138"/>
  <c r="E426" i="138"/>
  <c r="E227" i="138"/>
  <c r="E523" i="138"/>
  <c r="E151" i="138"/>
  <c r="E481" i="138"/>
  <c r="E653" i="138"/>
  <c r="E408" i="138"/>
  <c r="E429" i="138"/>
  <c r="E452" i="138"/>
  <c r="E294" i="138"/>
  <c r="E354" i="138"/>
  <c r="E299" i="138"/>
  <c r="E212" i="138"/>
  <c r="E192" i="138"/>
  <c r="E640" i="138"/>
  <c r="E117" i="138"/>
  <c r="E557" i="138"/>
  <c r="E647" i="138"/>
  <c r="E427" i="138"/>
  <c r="E179" i="138"/>
  <c r="E226" i="138"/>
  <c r="E391" i="138"/>
  <c r="E508" i="138"/>
  <c r="E490" i="138"/>
  <c r="E114" i="138"/>
  <c r="E463" i="138"/>
  <c r="E509" i="138"/>
  <c r="E436" i="138"/>
  <c r="E79" i="138"/>
  <c r="E81" i="138"/>
  <c r="E643" i="138"/>
  <c r="E12" i="138"/>
  <c r="E87" i="138"/>
  <c r="E376" i="138"/>
  <c r="E156" i="138"/>
  <c r="E500" i="138"/>
  <c r="E571" i="138"/>
  <c r="E170" i="138"/>
  <c r="E518" i="138"/>
  <c r="E675" i="138"/>
  <c r="E182" i="138"/>
  <c r="E583" i="138"/>
  <c r="E621" i="138"/>
  <c r="E329" i="138"/>
  <c r="E363" i="138"/>
  <c r="E160" i="138"/>
  <c r="E482" i="138"/>
  <c r="E670" i="138"/>
  <c r="E202" i="138"/>
  <c r="E480" i="138"/>
  <c r="E97" i="138"/>
  <c r="E673" i="138"/>
  <c r="E375" i="138"/>
  <c r="E51" i="138"/>
  <c r="E13" i="138"/>
  <c r="E554" i="138"/>
  <c r="E544" i="138"/>
  <c r="E538" i="138"/>
  <c r="E331" i="138"/>
  <c r="E200" i="138"/>
  <c r="E539" i="138"/>
  <c r="E367" i="138"/>
  <c r="E346" i="138"/>
  <c r="E419" i="138"/>
  <c r="E423" i="138"/>
  <c r="E308" i="138"/>
  <c r="E678" i="138"/>
  <c r="E238" i="138"/>
  <c r="E125" i="138"/>
  <c r="E310" i="138"/>
  <c r="E263" i="138"/>
  <c r="E334" i="138"/>
  <c r="E268" i="138"/>
  <c r="E241" i="138"/>
  <c r="E217" i="138"/>
  <c r="E689" i="138"/>
  <c r="E24" i="138"/>
  <c r="E599" i="138"/>
  <c r="E613" i="138"/>
  <c r="E531" i="138"/>
  <c r="E487" i="138"/>
  <c r="E122" i="138"/>
  <c r="E510" i="138"/>
  <c r="E298" i="138"/>
  <c r="E139" i="138"/>
  <c r="E101" i="138"/>
  <c r="E246" i="138"/>
  <c r="E612" i="138"/>
  <c r="E473" i="138"/>
  <c r="E110" i="138"/>
  <c r="E223" i="138"/>
  <c r="E245" i="138"/>
  <c r="E667" i="138"/>
  <c r="E559" i="138"/>
  <c r="E373" i="138"/>
  <c r="E320" i="138"/>
  <c r="E301" i="138"/>
  <c r="E609" i="138"/>
  <c r="E362" i="138"/>
  <c r="E167" i="138"/>
  <c r="E20" i="138"/>
  <c r="E615" i="138"/>
  <c r="E630" i="138"/>
  <c r="E520" i="138"/>
  <c r="E393" i="138"/>
  <c r="E307" i="138"/>
  <c r="E540" i="138"/>
  <c r="E690" i="138"/>
  <c r="E175" i="138"/>
  <c r="E555" i="138"/>
  <c r="E130" i="138"/>
  <c r="E194" i="138"/>
  <c r="E654" i="138"/>
  <c r="E306" i="138"/>
  <c r="E415" i="138"/>
  <c r="E407" i="138"/>
  <c r="E542" i="138"/>
  <c r="E448" i="138"/>
  <c r="E65" i="138"/>
  <c r="E270" i="138"/>
  <c r="E441" i="138"/>
  <c r="E25" i="138"/>
  <c r="E371" i="138"/>
  <c r="E105" i="138"/>
  <c r="E669" i="138"/>
  <c r="E46" i="138"/>
  <c r="E403" i="138"/>
  <c r="E190" i="138"/>
  <c r="E207" i="138"/>
  <c r="E663" i="138"/>
  <c r="E279" i="138"/>
  <c r="E108" i="138"/>
  <c r="E303" i="138"/>
  <c r="E237" i="138"/>
  <c r="E570" i="138"/>
  <c r="E112" i="138"/>
  <c r="E42" i="138"/>
  <c r="E32" i="138"/>
  <c r="E600" i="138"/>
  <c r="E627" i="138"/>
  <c r="E185" i="138"/>
  <c r="E195" i="138"/>
  <c r="E231" i="138"/>
  <c r="E469" i="138"/>
  <c r="E456" i="138"/>
  <c r="E222" i="138"/>
  <c r="E276" i="138"/>
  <c r="E478" i="138"/>
  <c r="E259" i="138"/>
  <c r="E503" i="138"/>
  <c r="E290" i="138"/>
  <c r="E684" i="138"/>
  <c r="E158" i="138"/>
  <c r="E69" i="138"/>
  <c r="E345" i="138"/>
  <c r="E440" i="138"/>
  <c r="E466" i="138"/>
  <c r="E585" i="138"/>
  <c r="E582" i="138"/>
  <c r="E525" i="138"/>
  <c r="E443" i="138"/>
  <c r="E54" i="138"/>
  <c r="E141" i="138"/>
  <c r="E536" i="138"/>
  <c r="E143" i="138"/>
  <c r="E502" i="138"/>
  <c r="E453" i="138"/>
  <c r="E94" i="138"/>
  <c r="E611" i="138"/>
  <c r="E623" i="138"/>
  <c r="E682" i="138"/>
  <c r="E468" i="138"/>
  <c r="E29" i="138"/>
  <c r="E282" i="138"/>
  <c r="E173" i="138"/>
  <c r="E183" i="138"/>
  <c r="E199" i="138"/>
  <c r="E149" i="138"/>
  <c r="E166" i="138"/>
  <c r="E377" i="138"/>
  <c r="E573" i="138"/>
  <c r="E668" i="138"/>
  <c r="E514" i="138"/>
  <c r="E169" i="138"/>
  <c r="E444" i="138"/>
  <c r="E674" i="138"/>
  <c r="E692" i="138"/>
  <c r="E564" i="138"/>
  <c r="E281" i="138"/>
  <c r="E197" i="138"/>
  <c r="E522" i="138"/>
  <c r="E64" i="138"/>
  <c r="E171" i="138"/>
  <c r="E36" i="138"/>
  <c r="E517" i="138"/>
  <c r="E187" i="138"/>
  <c r="E387" i="138"/>
  <c r="E62" i="138"/>
  <c r="E546" i="138"/>
  <c r="E30" i="138"/>
  <c r="E379" i="138"/>
  <c r="E272" i="138"/>
  <c r="E566" i="138"/>
  <c r="E261" i="138"/>
  <c r="E398" i="138"/>
  <c r="E476" i="138"/>
  <c r="E337" i="138"/>
  <c r="E258" i="138"/>
  <c r="E180" i="138"/>
  <c r="E357" i="138"/>
  <c r="E474" i="138"/>
  <c r="E400" i="138"/>
  <c r="E288" i="138"/>
  <c r="E55" i="138"/>
  <c r="E250" i="138"/>
  <c r="E636" i="138"/>
  <c r="E532" i="138"/>
  <c r="E236" i="138"/>
  <c r="E172" i="138"/>
  <c r="E325" i="138"/>
  <c r="E484" i="138"/>
  <c r="E529" i="138"/>
  <c r="E353" i="138"/>
  <c r="E507" i="138"/>
  <c r="E311" i="138"/>
  <c r="E552" i="138"/>
  <c r="E422" i="138"/>
  <c r="E588" i="138"/>
  <c r="E21" i="138"/>
  <c r="E72" i="138"/>
  <c r="E560" i="138"/>
  <c r="E350" i="138"/>
  <c r="E17" i="138"/>
  <c r="E551" i="138"/>
  <c r="E361" i="138"/>
  <c r="E565" i="138"/>
  <c r="E524" i="138"/>
  <c r="E77" i="138"/>
  <c r="E610" i="138"/>
  <c r="E655" i="138"/>
  <c r="E315" i="138"/>
  <c r="E209" i="138"/>
  <c r="E164" i="138"/>
  <c r="E138" i="138"/>
  <c r="E477" i="138"/>
  <c r="E19" i="138"/>
  <c r="E628" i="138"/>
  <c r="E606" i="138"/>
  <c r="E178" i="138"/>
  <c r="E587" i="138"/>
  <c r="E649" i="138"/>
  <c r="E635" i="138"/>
  <c r="E496" i="138"/>
  <c r="E639" i="138"/>
  <c r="E576" i="138"/>
  <c r="E196" i="138"/>
  <c r="E447" i="138"/>
  <c r="E186" i="138"/>
  <c r="E313" i="138"/>
  <c r="E589" i="138"/>
  <c r="E348" i="138"/>
  <c r="E642" i="138"/>
  <c r="E131" i="138"/>
  <c r="E239" i="138"/>
  <c r="E225" i="138"/>
  <c r="E240" i="138"/>
  <c r="E174" i="138"/>
  <c r="E414" i="138"/>
  <c r="E386" i="138"/>
  <c r="E59" i="138"/>
  <c r="E660" i="138"/>
  <c r="E73" i="138"/>
  <c r="E7" i="138"/>
  <c r="E457" i="138"/>
  <c r="E99" i="138"/>
  <c r="E189" i="138"/>
  <c r="E191" i="138"/>
  <c r="E146" i="138"/>
  <c r="E317" i="138"/>
  <c r="E498" i="138"/>
  <c r="E681" i="138"/>
  <c r="E343" i="138"/>
  <c r="E229" i="138"/>
  <c r="E86" i="138"/>
  <c r="E16" i="138"/>
  <c r="E459" i="138"/>
  <c r="E464" i="138"/>
  <c r="E341" i="138"/>
  <c r="E579" i="138"/>
  <c r="E109" i="138"/>
  <c r="E120" i="138"/>
  <c r="E9" i="138"/>
  <c r="E287" i="138"/>
  <c r="E395" i="138"/>
  <c r="E128" i="138"/>
  <c r="E312" i="138"/>
  <c r="E124" i="138"/>
  <c r="E638" i="138"/>
  <c r="E211" i="138"/>
  <c r="E378" i="138"/>
  <c r="E305" i="138"/>
  <c r="E339" i="138"/>
  <c r="E92" i="138"/>
  <c r="E327" i="138"/>
  <c r="E34" i="138"/>
  <c r="E397" i="138"/>
  <c r="E644" i="138"/>
  <c r="E159" i="138"/>
  <c r="E372" i="138"/>
  <c r="E232" i="138"/>
  <c r="E293" i="138"/>
  <c r="E593" i="138"/>
  <c r="E208" i="138"/>
  <c r="E420" i="138"/>
  <c r="E569" i="138"/>
  <c r="E368" i="138"/>
  <c r="E597" i="138"/>
  <c r="E249" i="138"/>
  <c r="E106" i="138"/>
  <c r="E596" i="138"/>
  <c r="E31" i="138"/>
  <c r="E11" i="138"/>
  <c r="E424" i="138"/>
  <c r="E369" i="138"/>
  <c r="E273" i="138"/>
  <c r="E93" i="138"/>
  <c r="E662" i="138"/>
  <c r="E617" i="138"/>
  <c r="E479" i="138"/>
  <c r="E278" i="138"/>
  <c r="E608" i="138"/>
  <c r="E205" i="138"/>
  <c r="E214" i="138"/>
  <c r="E548" i="138"/>
  <c r="E671" i="138"/>
  <c r="E37" i="138"/>
  <c r="E328" i="138"/>
  <c r="E102" i="138"/>
  <c r="E625" i="138"/>
  <c r="E543" i="138"/>
  <c r="E82" i="138"/>
  <c r="E666" i="138"/>
  <c r="E664" i="138"/>
  <c r="E264" i="138"/>
  <c r="E633" i="138"/>
  <c r="E494" i="138"/>
  <c r="E586" i="138"/>
  <c r="E70" i="138"/>
  <c r="E358" i="138"/>
  <c r="E76" i="138"/>
  <c r="E150" i="138"/>
  <c r="E176" i="138"/>
  <c r="E694" i="138"/>
  <c r="E113" i="138"/>
  <c r="E204" i="138"/>
  <c r="E581" i="138"/>
  <c r="E352" i="138"/>
  <c r="E396" i="138"/>
  <c r="E309" i="138"/>
  <c r="E493" i="138"/>
  <c r="E384" i="138"/>
  <c r="E121" i="138"/>
  <c r="E530" i="138"/>
  <c r="E416" i="138"/>
  <c r="E580" i="138"/>
  <c r="E35" i="138"/>
  <c r="E255" i="138"/>
  <c r="E111" i="138"/>
  <c r="E44" i="138"/>
  <c r="E676" i="138"/>
  <c r="E165" i="138"/>
  <c r="E347" i="138"/>
  <c r="E577" i="138"/>
  <c r="E80" i="138"/>
  <c r="E318" i="138"/>
  <c r="E483" i="138"/>
  <c r="E383" i="138"/>
  <c r="E413" i="138"/>
  <c r="E210" i="138"/>
  <c r="E132" i="138"/>
  <c r="E28" i="138"/>
  <c r="E115" i="138"/>
  <c r="E148" i="138"/>
  <c r="E418" i="138"/>
  <c r="E104" i="138"/>
  <c r="E394" i="138"/>
  <c r="E230" i="138"/>
  <c r="E321" i="138"/>
  <c r="E677" i="138"/>
  <c r="E364" i="138"/>
  <c r="E181" i="138"/>
  <c r="E71" i="138"/>
  <c r="E107" i="138"/>
  <c r="E545" i="138"/>
  <c r="E512" i="138"/>
  <c r="E355" i="138"/>
  <c r="E296" i="138"/>
  <c r="E83" i="138"/>
  <c r="AS420" i="139" l="1"/>
  <c r="N498" i="139"/>
  <c r="K8" i="128"/>
  <c r="O8" i="128"/>
  <c r="H9" i="128"/>
  <c r="O9" i="128" s="1"/>
  <c r="K9" i="128"/>
  <c r="M10" i="128" s="1"/>
  <c r="H74" i="139"/>
  <c r="H7" i="128"/>
  <c r="O7" i="128" s="1"/>
  <c r="M8" i="128"/>
  <c r="AU8" i="128" s="1"/>
  <c r="L5" i="139"/>
  <c r="H75" i="128"/>
  <c r="L5" i="128"/>
  <c r="M8" i="139"/>
  <c r="AU8" i="139" s="1"/>
  <c r="X5" i="139"/>
  <c r="K8" i="139"/>
  <c r="K9" i="139" s="1"/>
  <c r="O10" i="139" s="1"/>
  <c r="X5" i="128"/>
  <c r="S20" i="128"/>
  <c r="H20" i="128"/>
  <c r="X5" i="140"/>
  <c r="X5" i="129"/>
  <c r="M9" i="128"/>
  <c r="N6" i="139"/>
  <c r="H40" i="128"/>
  <c r="H105" i="139"/>
  <c r="S62" i="128"/>
  <c r="H62" i="128"/>
  <c r="S46" i="128"/>
  <c r="H46" i="128"/>
  <c r="S49" i="139"/>
  <c r="H49" i="139"/>
  <c r="S9" i="139"/>
  <c r="H9" i="139"/>
  <c r="S89" i="139"/>
  <c r="H89" i="139"/>
  <c r="S108" i="139"/>
  <c r="H108" i="139"/>
  <c r="S13" i="139"/>
  <c r="H13" i="139"/>
  <c r="S27" i="139"/>
  <c r="H27" i="139"/>
  <c r="H33" i="128"/>
  <c r="S23" i="139"/>
  <c r="H23" i="139"/>
  <c r="S68" i="128"/>
  <c r="H68" i="128"/>
  <c r="S18" i="128"/>
  <c r="H18" i="128"/>
  <c r="S39" i="139"/>
  <c r="H39" i="139"/>
  <c r="S50" i="128"/>
  <c r="H50" i="128"/>
  <c r="S83" i="128"/>
  <c r="H83" i="128"/>
  <c r="S82" i="128"/>
  <c r="H82" i="128"/>
  <c r="S73" i="128"/>
  <c r="H73" i="128"/>
  <c r="S95" i="128"/>
  <c r="H95" i="128"/>
  <c r="S56" i="128"/>
  <c r="H56" i="128"/>
  <c r="S88" i="128"/>
  <c r="H88" i="128"/>
  <c r="H70" i="128"/>
  <c r="S80" i="128"/>
  <c r="H80" i="128"/>
  <c r="S32" i="128"/>
  <c r="H32" i="128"/>
  <c r="P6" i="128"/>
  <c r="T6" i="128" s="1"/>
  <c r="S7" i="139"/>
  <c r="H7" i="139"/>
  <c r="S63" i="139"/>
  <c r="H63" i="139"/>
  <c r="S33" i="139"/>
  <c r="H33" i="139"/>
  <c r="C31" i="139"/>
  <c r="C35" i="139" s="1"/>
  <c r="O6" i="139"/>
  <c r="O6" i="133"/>
  <c r="R5" i="129"/>
  <c r="C27" i="129" s="1"/>
  <c r="R5" i="140"/>
  <c r="C27" i="140" s="1"/>
  <c r="P6" i="129"/>
  <c r="N5" i="129"/>
  <c r="P5" i="140"/>
  <c r="N5" i="140"/>
  <c r="O8" i="117"/>
  <c r="Q8" i="117" s="1"/>
  <c r="O6" i="137"/>
  <c r="O6" i="138"/>
  <c r="O11" i="117"/>
  <c r="Q11" i="117" s="1"/>
  <c r="O14" i="117"/>
  <c r="Q14" i="117" s="1"/>
  <c r="N15" i="117"/>
  <c r="M9" i="117"/>
  <c r="O9" i="117" s="1"/>
  <c r="Q9" i="117" s="1"/>
  <c r="M15" i="117"/>
  <c r="O12" i="117"/>
  <c r="Q12" i="117" s="1"/>
  <c r="N16" i="117"/>
  <c r="M16" i="117"/>
  <c r="N10" i="117"/>
  <c r="M10" i="117"/>
  <c r="K17" i="117"/>
  <c r="N17" i="117"/>
  <c r="M17" i="117"/>
  <c r="O6" i="117"/>
  <c r="O13" i="117"/>
  <c r="Q13" i="117" s="1"/>
  <c r="Q493" i="138"/>
  <c r="AC493" i="138"/>
  <c r="AE493" i="138"/>
  <c r="Z493" i="138"/>
  <c r="J493" i="138"/>
  <c r="O493" i="138"/>
  <c r="Y493" i="138"/>
  <c r="L493" i="138"/>
  <c r="G493" i="138"/>
  <c r="X493" i="138"/>
  <c r="R493" i="138"/>
  <c r="K493" i="138"/>
  <c r="I493" i="138"/>
  <c r="AG493" i="138"/>
  <c r="AA493" i="138"/>
  <c r="AD493" i="138"/>
  <c r="F493" i="138"/>
  <c r="M493" i="138"/>
  <c r="AB493" i="138"/>
  <c r="H493" i="138"/>
  <c r="AF493" i="138"/>
  <c r="N493" i="138"/>
  <c r="P493" i="138"/>
  <c r="Z636" i="138"/>
  <c r="AE636" i="138"/>
  <c r="O636" i="138"/>
  <c r="P636" i="138"/>
  <c r="K636" i="138"/>
  <c r="AB636" i="138"/>
  <c r="M636" i="138"/>
  <c r="AC636" i="138"/>
  <c r="G636" i="138"/>
  <c r="AD636" i="138"/>
  <c r="J636" i="138"/>
  <c r="R636" i="138"/>
  <c r="Y636" i="138"/>
  <c r="AG636" i="138"/>
  <c r="H636" i="138"/>
  <c r="L636" i="138"/>
  <c r="Q636" i="138"/>
  <c r="AA636" i="138"/>
  <c r="F636" i="138"/>
  <c r="X636" i="138"/>
  <c r="AF636" i="138"/>
  <c r="I636" i="138"/>
  <c r="N636" i="138"/>
  <c r="AE270" i="138"/>
  <c r="AC270" i="138"/>
  <c r="Q270" i="138"/>
  <c r="AB270" i="138"/>
  <c r="M270" i="138"/>
  <c r="AD270" i="138"/>
  <c r="J270" i="138"/>
  <c r="R270" i="138"/>
  <c r="O270" i="138"/>
  <c r="F270" i="138"/>
  <c r="AA270" i="138"/>
  <c r="K270" i="138"/>
  <c r="L270" i="138"/>
  <c r="P270" i="138"/>
  <c r="Z270" i="138"/>
  <c r="Y270" i="138"/>
  <c r="G270" i="138"/>
  <c r="X270" i="138"/>
  <c r="AF270" i="138"/>
  <c r="N270" i="138"/>
  <c r="H270" i="138"/>
  <c r="AG270" i="138"/>
  <c r="I270" i="138"/>
  <c r="M500" i="138"/>
  <c r="H500" i="138"/>
  <c r="Q500" i="138"/>
  <c r="L500" i="138"/>
  <c r="AB500" i="138"/>
  <c r="AG500" i="138"/>
  <c r="J500" i="138"/>
  <c r="O500" i="138"/>
  <c r="Y500" i="138"/>
  <c r="AD500" i="138"/>
  <c r="R500" i="138"/>
  <c r="P500" i="138"/>
  <c r="AC500" i="138"/>
  <c r="AA500" i="138"/>
  <c r="AF500" i="138"/>
  <c r="F500" i="138"/>
  <c r="N500" i="138"/>
  <c r="X500" i="138"/>
  <c r="G500" i="138"/>
  <c r="I500" i="138"/>
  <c r="Z500" i="138"/>
  <c r="AE500" i="138"/>
  <c r="K500" i="138"/>
  <c r="AG280" i="138"/>
  <c r="H280" i="138"/>
  <c r="AE280" i="138"/>
  <c r="F280" i="138"/>
  <c r="O280" i="138"/>
  <c r="M280" i="138"/>
  <c r="AF280" i="138"/>
  <c r="Q280" i="138"/>
  <c r="AA280" i="138"/>
  <c r="P280" i="138"/>
  <c r="Y280" i="138"/>
  <c r="X280" i="138"/>
  <c r="N280" i="138"/>
  <c r="R280" i="138"/>
  <c r="AB280" i="138"/>
  <c r="K280" i="138"/>
  <c r="I280" i="138"/>
  <c r="J280" i="138"/>
  <c r="L280" i="138"/>
  <c r="G280" i="138"/>
  <c r="AC280" i="138"/>
  <c r="Z280" i="138"/>
  <c r="AD280" i="138"/>
  <c r="M513" i="138"/>
  <c r="K513" i="138"/>
  <c r="AB513" i="138"/>
  <c r="AD513" i="138"/>
  <c r="O513" i="138"/>
  <c r="Q513" i="138"/>
  <c r="N513" i="138"/>
  <c r="AG513" i="138"/>
  <c r="AF513" i="138"/>
  <c r="G513" i="138"/>
  <c r="R513" i="138"/>
  <c r="AE513" i="138"/>
  <c r="Y513" i="138"/>
  <c r="AC513" i="138"/>
  <c r="Z513" i="138"/>
  <c r="AA513" i="138"/>
  <c r="P513" i="138"/>
  <c r="L513" i="138"/>
  <c r="H513" i="138"/>
  <c r="I513" i="138"/>
  <c r="X513" i="138"/>
  <c r="F513" i="138"/>
  <c r="J513" i="138"/>
  <c r="M243" i="138"/>
  <c r="X243" i="138"/>
  <c r="AF243" i="138"/>
  <c r="AG243" i="138"/>
  <c r="R243" i="138"/>
  <c r="Z243" i="138"/>
  <c r="I243" i="138"/>
  <c r="AD243" i="138"/>
  <c r="G243" i="138"/>
  <c r="L243" i="138"/>
  <c r="Y243" i="138"/>
  <c r="P243" i="138"/>
  <c r="O243" i="138"/>
  <c r="N243" i="138"/>
  <c r="F243" i="138"/>
  <c r="AA243" i="138"/>
  <c r="AC243" i="138"/>
  <c r="J243" i="138"/>
  <c r="K243" i="138"/>
  <c r="AE243" i="138"/>
  <c r="Q243" i="138"/>
  <c r="AB243" i="138"/>
  <c r="H243" i="138"/>
  <c r="AA412" i="138"/>
  <c r="Y412" i="138"/>
  <c r="R412" i="138"/>
  <c r="L412" i="138"/>
  <c r="AE412" i="138"/>
  <c r="K412" i="138"/>
  <c r="F412" i="138"/>
  <c r="N412" i="138"/>
  <c r="P412" i="138"/>
  <c r="AG412" i="138"/>
  <c r="AD412" i="138"/>
  <c r="H412" i="138"/>
  <c r="G412" i="138"/>
  <c r="I412" i="138"/>
  <c r="AB412" i="138"/>
  <c r="M412" i="138"/>
  <c r="AC412" i="138"/>
  <c r="O412" i="138"/>
  <c r="AF412" i="138"/>
  <c r="J412" i="138"/>
  <c r="Z412" i="138"/>
  <c r="X412" i="138"/>
  <c r="Q412" i="138"/>
  <c r="AL133" i="138"/>
  <c r="AD133" i="138"/>
  <c r="AE133" i="138"/>
  <c r="AG133" i="138"/>
  <c r="AP133" i="138"/>
  <c r="M133" i="138"/>
  <c r="AK133" i="138"/>
  <c r="AO133" i="138"/>
  <c r="AM133" i="138"/>
  <c r="AC133" i="138"/>
  <c r="P133" i="138"/>
  <c r="AR133" i="138"/>
  <c r="N133" i="138"/>
  <c r="AF133" i="138"/>
  <c r="AB133" i="138"/>
  <c r="Z133" i="138"/>
  <c r="AA133" i="138"/>
  <c r="K133" i="138"/>
  <c r="X133" i="138"/>
  <c r="R133" i="138"/>
  <c r="G133" i="138"/>
  <c r="Y133" i="138"/>
  <c r="Q133" i="138"/>
  <c r="AI133" i="138"/>
  <c r="J133" i="138"/>
  <c r="AQ133" i="138"/>
  <c r="I133" i="138"/>
  <c r="F133" i="138"/>
  <c r="O133" i="138"/>
  <c r="AJ133" i="138"/>
  <c r="AN133" i="138"/>
  <c r="L133" i="138"/>
  <c r="H133" i="138"/>
  <c r="K297" i="138"/>
  <c r="AB297" i="138"/>
  <c r="AG297" i="138"/>
  <c r="AF297" i="138"/>
  <c r="O297" i="138"/>
  <c r="Y297" i="138"/>
  <c r="AD297" i="138"/>
  <c r="M297" i="138"/>
  <c r="L297" i="138"/>
  <c r="Q297" i="138"/>
  <c r="AA297" i="138"/>
  <c r="N297" i="138"/>
  <c r="I297" i="138"/>
  <c r="J297" i="138"/>
  <c r="AE297" i="138"/>
  <c r="AC297" i="138"/>
  <c r="F297" i="138"/>
  <c r="X297" i="138"/>
  <c r="P297" i="138"/>
  <c r="H297" i="138"/>
  <c r="G297" i="138"/>
  <c r="R297" i="138"/>
  <c r="Z297" i="138"/>
  <c r="H535" i="138"/>
  <c r="F535" i="138"/>
  <c r="K535" i="138"/>
  <c r="AB535" i="138"/>
  <c r="L535" i="138"/>
  <c r="AE535" i="138"/>
  <c r="P535" i="138"/>
  <c r="M535" i="138"/>
  <c r="Z535" i="138"/>
  <c r="O535" i="138"/>
  <c r="AG535" i="138"/>
  <c r="J535" i="138"/>
  <c r="AC535" i="138"/>
  <c r="Y535" i="138"/>
  <c r="AD535" i="138"/>
  <c r="G535" i="138"/>
  <c r="AA535" i="138"/>
  <c r="Q535" i="138"/>
  <c r="R535" i="138"/>
  <c r="AF535" i="138"/>
  <c r="I535" i="138"/>
  <c r="N535" i="138"/>
  <c r="X535" i="138"/>
  <c r="AA572" i="138"/>
  <c r="I572" i="138"/>
  <c r="X572" i="138"/>
  <c r="Q572" i="138"/>
  <c r="F572" i="138"/>
  <c r="Y572" i="138"/>
  <c r="M572" i="138"/>
  <c r="H572" i="138"/>
  <c r="AG572" i="138"/>
  <c r="AD572" i="138"/>
  <c r="Z572" i="138"/>
  <c r="J572" i="138"/>
  <c r="N572" i="138"/>
  <c r="O572" i="138"/>
  <c r="AE572" i="138"/>
  <c r="AB572" i="138"/>
  <c r="AF572" i="138"/>
  <c r="K572" i="138"/>
  <c r="AC572" i="138"/>
  <c r="G572" i="138"/>
  <c r="P572" i="138"/>
  <c r="L572" i="138"/>
  <c r="R572" i="138"/>
  <c r="AA519" i="138"/>
  <c r="AF519" i="138"/>
  <c r="I519" i="138"/>
  <c r="P519" i="138"/>
  <c r="X519" i="138"/>
  <c r="Z519" i="138"/>
  <c r="F519" i="138"/>
  <c r="R519" i="138"/>
  <c r="AB519" i="138"/>
  <c r="N519" i="138"/>
  <c r="AE519" i="138"/>
  <c r="K519" i="138"/>
  <c r="M519" i="138"/>
  <c r="AC519" i="138"/>
  <c r="O519" i="138"/>
  <c r="AG519" i="138"/>
  <c r="J519" i="138"/>
  <c r="AD519" i="138"/>
  <c r="Y519" i="138"/>
  <c r="H519" i="138"/>
  <c r="G519" i="138"/>
  <c r="L519" i="138"/>
  <c r="Q519" i="138"/>
  <c r="P277" i="138"/>
  <c r="Z277" i="138"/>
  <c r="R277" i="138"/>
  <c r="AD277" i="138"/>
  <c r="J277" i="138"/>
  <c r="K277" i="138"/>
  <c r="Y277" i="138"/>
  <c r="X277" i="138"/>
  <c r="G277" i="138"/>
  <c r="O277" i="138"/>
  <c r="Q277" i="138"/>
  <c r="AG277" i="138"/>
  <c r="AF277" i="138"/>
  <c r="L277" i="138"/>
  <c r="N277" i="138"/>
  <c r="I277" i="138"/>
  <c r="AC277" i="138"/>
  <c r="AA277" i="138"/>
  <c r="H277" i="138"/>
  <c r="AE277" i="138"/>
  <c r="M277" i="138"/>
  <c r="F277" i="138"/>
  <c r="AB277" i="138"/>
  <c r="I632" i="138"/>
  <c r="O632" i="138"/>
  <c r="M632" i="138"/>
  <c r="AB632" i="138"/>
  <c r="F632" i="138"/>
  <c r="Q632" i="138"/>
  <c r="P632" i="138"/>
  <c r="Z632" i="138"/>
  <c r="AE632" i="138"/>
  <c r="R632" i="138"/>
  <c r="AD632" i="138"/>
  <c r="G632" i="138"/>
  <c r="K632" i="138"/>
  <c r="AG632" i="138"/>
  <c r="J632" i="138"/>
  <c r="AC632" i="138"/>
  <c r="Y632" i="138"/>
  <c r="X632" i="138"/>
  <c r="H632" i="138"/>
  <c r="AA632" i="138"/>
  <c r="AF632" i="138"/>
  <c r="L632" i="138"/>
  <c r="N632" i="138"/>
  <c r="AA602" i="138"/>
  <c r="AF602" i="138"/>
  <c r="J602" i="138"/>
  <c r="N602" i="138"/>
  <c r="K602" i="138"/>
  <c r="AD602" i="138"/>
  <c r="F602" i="138"/>
  <c r="AB602" i="138"/>
  <c r="Q602" i="138"/>
  <c r="X602" i="138"/>
  <c r="G602" i="138"/>
  <c r="I602" i="138"/>
  <c r="O602" i="138"/>
  <c r="Z602" i="138"/>
  <c r="AC602" i="138"/>
  <c r="P602" i="138"/>
  <c r="Y602" i="138"/>
  <c r="R602" i="138"/>
  <c r="M602" i="138"/>
  <c r="L602" i="138"/>
  <c r="H602" i="138"/>
  <c r="AE602" i="138"/>
  <c r="AG602" i="138"/>
  <c r="G351" i="138"/>
  <c r="AB351" i="138"/>
  <c r="H351" i="138"/>
  <c r="M351" i="138"/>
  <c r="AF351" i="138"/>
  <c r="K351" i="138"/>
  <c r="L351" i="138"/>
  <c r="X351" i="138"/>
  <c r="AC351" i="138"/>
  <c r="P351" i="138"/>
  <c r="J351" i="138"/>
  <c r="Q351" i="138"/>
  <c r="Z351" i="138"/>
  <c r="Y351" i="138"/>
  <c r="I351" i="138"/>
  <c r="AG351" i="138"/>
  <c r="N351" i="138"/>
  <c r="R351" i="138"/>
  <c r="AD351" i="138"/>
  <c r="AE351" i="138"/>
  <c r="F351" i="138"/>
  <c r="O351" i="138"/>
  <c r="AA351" i="138"/>
  <c r="AN47" i="138"/>
  <c r="G47" i="138"/>
  <c r="F48" i="138" s="1"/>
  <c r="R48" i="138" s="1"/>
  <c r="AO47" i="138"/>
  <c r="AI47" i="138"/>
  <c r="I47" i="138"/>
  <c r="BL47" i="138"/>
  <c r="BG47" i="138"/>
  <c r="P47" i="138"/>
  <c r="AY47" i="138"/>
  <c r="BM47" i="138"/>
  <c r="BI47" i="138"/>
  <c r="AR47" i="138"/>
  <c r="BK47" i="138"/>
  <c r="AU47" i="138"/>
  <c r="BB47" i="138"/>
  <c r="AK47" i="138"/>
  <c r="AQ47" i="138"/>
  <c r="BF47" i="138"/>
  <c r="AP47" i="138"/>
  <c r="AL47" i="138"/>
  <c r="L47" i="138"/>
  <c r="BE47" i="138"/>
  <c r="AV47" i="138"/>
  <c r="BN47" i="138"/>
  <c r="BH47" i="138"/>
  <c r="BP47" i="138"/>
  <c r="AM47" i="138"/>
  <c r="J47" i="138"/>
  <c r="AW47" i="138"/>
  <c r="AJ47" i="138"/>
  <c r="BC47" i="138"/>
  <c r="BJ47" i="138"/>
  <c r="BO47" i="138"/>
  <c r="AZ47" i="138"/>
  <c r="BA47" i="138"/>
  <c r="AT47" i="138"/>
  <c r="AX47" i="138"/>
  <c r="AU48" i="138"/>
  <c r="AM48" i="138"/>
  <c r="AV48" i="138"/>
  <c r="AX48" i="138"/>
  <c r="AJ48" i="138"/>
  <c r="BG48" i="138"/>
  <c r="BI48" i="138"/>
  <c r="AP48" i="138"/>
  <c r="AI48" i="138"/>
  <c r="BJ48" i="138"/>
  <c r="BM48" i="138"/>
  <c r="AO48" i="138"/>
  <c r="BA48" i="138"/>
  <c r="BB48" i="138"/>
  <c r="P48" i="138"/>
  <c r="BK48" i="138"/>
  <c r="L48" i="138"/>
  <c r="AQ48" i="138"/>
  <c r="AN48" i="138"/>
  <c r="J48" i="138"/>
  <c r="BF48" i="138"/>
  <c r="BP48" i="138"/>
  <c r="AZ48" i="138"/>
  <c r="BH48" i="138"/>
  <c r="AW48" i="138"/>
  <c r="BC48" i="138"/>
  <c r="G48" i="138"/>
  <c r="F49" i="138" s="1"/>
  <c r="R49" i="138" s="1"/>
  <c r="BO48" i="138"/>
  <c r="AY48" i="138"/>
  <c r="AR48" i="138"/>
  <c r="BE48" i="138"/>
  <c r="BL48" i="138"/>
  <c r="AL48" i="138"/>
  <c r="AK48" i="138"/>
  <c r="AT48" i="138"/>
  <c r="I48" i="138"/>
  <c r="BN48" i="138"/>
  <c r="AN67" i="138"/>
  <c r="AV67" i="138"/>
  <c r="AI67" i="138"/>
  <c r="AX67" i="138"/>
  <c r="AL67" i="138"/>
  <c r="BB67" i="138"/>
  <c r="AK67" i="138"/>
  <c r="BA67" i="138"/>
  <c r="AZ67" i="138"/>
  <c r="AJ67" i="138"/>
  <c r="AU67" i="138"/>
  <c r="AP67" i="138"/>
  <c r="G67" i="138"/>
  <c r="F68" i="138" s="1"/>
  <c r="R68" i="138" s="1"/>
  <c r="BC67" i="138"/>
  <c r="AO67" i="138"/>
  <c r="AW67" i="138"/>
  <c r="L67" i="138"/>
  <c r="AM67" i="138"/>
  <c r="AY67" i="138"/>
  <c r="AR67" i="138"/>
  <c r="I67" i="138"/>
  <c r="J67" i="138"/>
  <c r="AT67" i="138"/>
  <c r="P67" i="138"/>
  <c r="AQ67" i="138"/>
  <c r="AD252" i="138"/>
  <c r="AF252" i="138"/>
  <c r="K252" i="138"/>
  <c r="F252" i="138"/>
  <c r="H252" i="138"/>
  <c r="I252" i="138"/>
  <c r="AC252" i="138"/>
  <c r="O252" i="138"/>
  <c r="Q252" i="138"/>
  <c r="Y252" i="138"/>
  <c r="L252" i="138"/>
  <c r="G252" i="138"/>
  <c r="J252" i="138"/>
  <c r="R252" i="138"/>
  <c r="AB252" i="138"/>
  <c r="AE252" i="138"/>
  <c r="M252" i="138"/>
  <c r="N252" i="138"/>
  <c r="P252" i="138"/>
  <c r="Z252" i="138"/>
  <c r="AA252" i="138"/>
  <c r="X252" i="138"/>
  <c r="AG252" i="138"/>
  <c r="Y659" i="138"/>
  <c r="M659" i="138"/>
  <c r="N659" i="138"/>
  <c r="AG659" i="138"/>
  <c r="AB659" i="138"/>
  <c r="AE659" i="138"/>
  <c r="L659" i="138"/>
  <c r="G659" i="138"/>
  <c r="F659" i="138"/>
  <c r="O659" i="138"/>
  <c r="AF659" i="138"/>
  <c r="I659" i="138"/>
  <c r="AC659" i="138"/>
  <c r="R659" i="138"/>
  <c r="Q659" i="138"/>
  <c r="Z659" i="138"/>
  <c r="H659" i="138"/>
  <c r="AA659" i="138"/>
  <c r="K659" i="138"/>
  <c r="AD659" i="138"/>
  <c r="J659" i="138"/>
  <c r="P659" i="138"/>
  <c r="X659" i="138"/>
  <c r="AD696" i="138"/>
  <c r="AF696" i="138"/>
  <c r="L696" i="138"/>
  <c r="Z696" i="138"/>
  <c r="N696" i="138"/>
  <c r="J696" i="138"/>
  <c r="P696" i="138"/>
  <c r="AB696" i="138"/>
  <c r="AG696" i="138"/>
  <c r="G696" i="138"/>
  <c r="AA696" i="138"/>
  <c r="I696" i="138"/>
  <c r="X696" i="138"/>
  <c r="AE696" i="138"/>
  <c r="F696" i="138"/>
  <c r="H696" i="138"/>
  <c r="Q696" i="138"/>
  <c r="AC696" i="138"/>
  <c r="K696" i="138"/>
  <c r="R696" i="138"/>
  <c r="M696" i="138"/>
  <c r="Y696" i="138"/>
  <c r="O696" i="138"/>
  <c r="R665" i="138"/>
  <c r="L665" i="138"/>
  <c r="AF665" i="138"/>
  <c r="I665" i="138"/>
  <c r="N665" i="138"/>
  <c r="X665" i="138"/>
  <c r="AC665" i="138"/>
  <c r="F665" i="138"/>
  <c r="P665" i="138"/>
  <c r="AB665" i="138"/>
  <c r="H665" i="138"/>
  <c r="AE665" i="138"/>
  <c r="O665" i="138"/>
  <c r="M665" i="138"/>
  <c r="Q665" i="138"/>
  <c r="K665" i="138"/>
  <c r="AG665" i="138"/>
  <c r="J665" i="138"/>
  <c r="Z665" i="138"/>
  <c r="Y665" i="138"/>
  <c r="AD665" i="138"/>
  <c r="G665" i="138"/>
  <c r="AA665" i="138"/>
  <c r="AA698" i="138"/>
  <c r="AD698" i="138"/>
  <c r="AC698" i="138"/>
  <c r="Z698" i="138"/>
  <c r="K698" i="138"/>
  <c r="X698" i="138"/>
  <c r="N698" i="138"/>
  <c r="AE698" i="138"/>
  <c r="H698" i="138"/>
  <c r="AB698" i="138"/>
  <c r="R698" i="138"/>
  <c r="M698" i="138"/>
  <c r="AG698" i="138"/>
  <c r="J698" i="138"/>
  <c r="O698" i="138"/>
  <c r="Y698" i="138"/>
  <c r="F698" i="138"/>
  <c r="AF698" i="138"/>
  <c r="I698" i="138"/>
  <c r="G698" i="138"/>
  <c r="Q698" i="138"/>
  <c r="L698" i="138"/>
  <c r="P698" i="138"/>
  <c r="Y486" i="138"/>
  <c r="I486" i="138"/>
  <c r="H486" i="138"/>
  <c r="R486" i="138"/>
  <c r="K486" i="138"/>
  <c r="G486" i="138"/>
  <c r="Z486" i="138"/>
  <c r="X486" i="138"/>
  <c r="Q486" i="138"/>
  <c r="AF486" i="138"/>
  <c r="F486" i="138"/>
  <c r="AB486" i="138"/>
  <c r="AG486" i="138"/>
  <c r="L486" i="138"/>
  <c r="O486" i="138"/>
  <c r="N486" i="138"/>
  <c r="AE486" i="138"/>
  <c r="M486" i="138"/>
  <c r="P486" i="138"/>
  <c r="AD486" i="138"/>
  <c r="AA486" i="138"/>
  <c r="AC486" i="138"/>
  <c r="J486" i="138"/>
  <c r="R103" i="138"/>
  <c r="AF103" i="138"/>
  <c r="AT103" i="138"/>
  <c r="AX103" i="138"/>
  <c r="I103" i="138"/>
  <c r="AO103" i="138"/>
  <c r="AD103" i="138"/>
  <c r="AI103" i="138"/>
  <c r="L103" i="138"/>
  <c r="AW103" i="138"/>
  <c r="AV103" i="138"/>
  <c r="AY103" i="138"/>
  <c r="BC103" i="138"/>
  <c r="X103" i="138"/>
  <c r="AA103" i="138"/>
  <c r="N103" i="138"/>
  <c r="AB103" i="138"/>
  <c r="AL103" i="138"/>
  <c r="AJ103" i="138"/>
  <c r="O103" i="138"/>
  <c r="Q103" i="138"/>
  <c r="AM103" i="138"/>
  <c r="AC103" i="138"/>
  <c r="AN103" i="138"/>
  <c r="Z103" i="138"/>
  <c r="BA103" i="138"/>
  <c r="BB103" i="138"/>
  <c r="G103" i="138"/>
  <c r="AG103" i="138"/>
  <c r="Y103" i="138"/>
  <c r="P103" i="138"/>
  <c r="AU103" i="138"/>
  <c r="M103" i="138"/>
  <c r="K103" i="138"/>
  <c r="AE103" i="138"/>
  <c r="AR103" i="138"/>
  <c r="AK103" i="138"/>
  <c r="AZ103" i="138"/>
  <c r="J103" i="138"/>
  <c r="AP103" i="138"/>
  <c r="AQ103" i="138"/>
  <c r="F103" i="138"/>
  <c r="H103" i="138"/>
  <c r="K468" i="133"/>
  <c r="I468" i="133"/>
  <c r="N468" i="133"/>
  <c r="AG468" i="133"/>
  <c r="O468" i="133"/>
  <c r="AC468" i="133"/>
  <c r="X468" i="133"/>
  <c r="G468" i="133"/>
  <c r="AE468" i="133"/>
  <c r="F468" i="133"/>
  <c r="R468" i="133"/>
  <c r="P468" i="133"/>
  <c r="L468" i="133"/>
  <c r="Q468" i="133"/>
  <c r="AD468" i="133"/>
  <c r="M468" i="133"/>
  <c r="AA468" i="133"/>
  <c r="J468" i="133"/>
  <c r="H468" i="133"/>
  <c r="Z468" i="133"/>
  <c r="Y468" i="133"/>
  <c r="AB468" i="133"/>
  <c r="AF468" i="133"/>
  <c r="G163" i="133"/>
  <c r="AQ163" i="133"/>
  <c r="N163" i="133"/>
  <c r="AA163" i="133"/>
  <c r="Q163" i="133"/>
  <c r="AF163" i="133"/>
  <c r="AG163" i="133"/>
  <c r="AK163" i="133"/>
  <c r="P163" i="133"/>
  <c r="K163" i="133"/>
  <c r="AE163" i="133"/>
  <c r="AJ163" i="133"/>
  <c r="L163" i="133"/>
  <c r="O163" i="133"/>
  <c r="AO163" i="133"/>
  <c r="AD163" i="133"/>
  <c r="X163" i="133"/>
  <c r="AR163" i="133"/>
  <c r="M163" i="133"/>
  <c r="AC163" i="133"/>
  <c r="I163" i="133"/>
  <c r="J163" i="133"/>
  <c r="AI163" i="133"/>
  <c r="Y163" i="133"/>
  <c r="Z163" i="133"/>
  <c r="AB163" i="133"/>
  <c r="AM163" i="133"/>
  <c r="AN163" i="133"/>
  <c r="F163" i="133"/>
  <c r="R163" i="133"/>
  <c r="AP163" i="133"/>
  <c r="H163" i="133"/>
  <c r="AL163" i="133"/>
  <c r="G577" i="133"/>
  <c r="O577" i="133"/>
  <c r="AB577" i="133"/>
  <c r="AC577" i="133"/>
  <c r="AE577" i="133"/>
  <c r="Y577" i="133"/>
  <c r="AA577" i="133"/>
  <c r="Q577" i="133"/>
  <c r="I577" i="133"/>
  <c r="AD577" i="133"/>
  <c r="AF577" i="133"/>
  <c r="K577" i="133"/>
  <c r="AG577" i="133"/>
  <c r="N577" i="133"/>
  <c r="R577" i="133"/>
  <c r="L577" i="133"/>
  <c r="J577" i="133"/>
  <c r="X577" i="133"/>
  <c r="F577" i="133"/>
  <c r="Z577" i="133"/>
  <c r="M577" i="133"/>
  <c r="H577" i="133"/>
  <c r="P577" i="133"/>
  <c r="N366" i="133"/>
  <c r="AA366" i="133"/>
  <c r="AE366" i="133"/>
  <c r="J366" i="133"/>
  <c r="Z366" i="133"/>
  <c r="R366" i="133"/>
  <c r="Y366" i="133"/>
  <c r="P366" i="133"/>
  <c r="K366" i="133"/>
  <c r="AF366" i="133"/>
  <c r="F366" i="133"/>
  <c r="G366" i="133"/>
  <c r="M366" i="133"/>
  <c r="AD366" i="133"/>
  <c r="H366" i="133"/>
  <c r="AG366" i="133"/>
  <c r="X366" i="133"/>
  <c r="Q366" i="133"/>
  <c r="AC366" i="133"/>
  <c r="L366" i="133"/>
  <c r="I366" i="133"/>
  <c r="O366" i="133"/>
  <c r="AB366" i="133"/>
  <c r="AB280" i="133"/>
  <c r="F280" i="133"/>
  <c r="AD280" i="133"/>
  <c r="AC280" i="133"/>
  <c r="Y280" i="133"/>
  <c r="AF280" i="133"/>
  <c r="AG280" i="133"/>
  <c r="X280" i="133"/>
  <c r="AA280" i="133"/>
  <c r="G280" i="133"/>
  <c r="H280" i="133"/>
  <c r="N280" i="133"/>
  <c r="J280" i="133"/>
  <c r="AE280" i="133"/>
  <c r="Z280" i="133"/>
  <c r="K280" i="133"/>
  <c r="R280" i="133"/>
  <c r="O280" i="133"/>
  <c r="M280" i="133"/>
  <c r="Q280" i="133"/>
  <c r="I280" i="133"/>
  <c r="P280" i="133"/>
  <c r="L280" i="133"/>
  <c r="R333" i="133"/>
  <c r="Z333" i="133"/>
  <c r="M333" i="133"/>
  <c r="G333" i="133"/>
  <c r="F333" i="133"/>
  <c r="P333" i="133"/>
  <c r="AD333" i="133"/>
  <c r="O333" i="133"/>
  <c r="AE333" i="133"/>
  <c r="N333" i="133"/>
  <c r="AF333" i="133"/>
  <c r="K333" i="133"/>
  <c r="L333" i="133"/>
  <c r="Y333" i="133"/>
  <c r="AB333" i="133"/>
  <c r="X333" i="133"/>
  <c r="AG333" i="133"/>
  <c r="AA333" i="133"/>
  <c r="Q333" i="133"/>
  <c r="J333" i="133"/>
  <c r="AC333" i="133"/>
  <c r="H333" i="133"/>
  <c r="I333" i="133"/>
  <c r="H264" i="133"/>
  <c r="Q264" i="133"/>
  <c r="K264" i="133"/>
  <c r="Z264" i="133"/>
  <c r="R264" i="133"/>
  <c r="Y264" i="133"/>
  <c r="I264" i="133"/>
  <c r="N264" i="133"/>
  <c r="F264" i="133"/>
  <c r="J264" i="133"/>
  <c r="AA264" i="133"/>
  <c r="AE264" i="133"/>
  <c r="AB264" i="133"/>
  <c r="AC264" i="133"/>
  <c r="L264" i="133"/>
  <c r="G264" i="133"/>
  <c r="P264" i="133"/>
  <c r="X264" i="133"/>
  <c r="O264" i="133"/>
  <c r="M264" i="133"/>
  <c r="AD264" i="133"/>
  <c r="AG264" i="133"/>
  <c r="AF264" i="133"/>
  <c r="Q491" i="133"/>
  <c r="P491" i="133"/>
  <c r="I491" i="133"/>
  <c r="AE491" i="133"/>
  <c r="L491" i="133"/>
  <c r="AC491" i="133"/>
  <c r="R491" i="133"/>
  <c r="H491" i="133"/>
  <c r="N491" i="133"/>
  <c r="K491" i="133"/>
  <c r="AD491" i="133"/>
  <c r="M491" i="133"/>
  <c r="AA491" i="133"/>
  <c r="Z491" i="133"/>
  <c r="AF491" i="133"/>
  <c r="J491" i="133"/>
  <c r="Y491" i="133"/>
  <c r="AG491" i="133"/>
  <c r="AB491" i="133"/>
  <c r="X491" i="133"/>
  <c r="G491" i="133"/>
  <c r="O491" i="133"/>
  <c r="F491" i="133"/>
  <c r="O384" i="133"/>
  <c r="P384" i="133"/>
  <c r="AG384" i="133"/>
  <c r="G384" i="133"/>
  <c r="K384" i="133"/>
  <c r="Q384" i="133"/>
  <c r="M384" i="133"/>
  <c r="N384" i="133"/>
  <c r="I384" i="133"/>
  <c r="AC384" i="133"/>
  <c r="Y384" i="133"/>
  <c r="AA384" i="133"/>
  <c r="AE384" i="133"/>
  <c r="X384" i="133"/>
  <c r="H384" i="133"/>
  <c r="J384" i="133"/>
  <c r="L384" i="133"/>
  <c r="F384" i="133"/>
  <c r="R384" i="133"/>
  <c r="AD384" i="133"/>
  <c r="Z384" i="133"/>
  <c r="AF384" i="133"/>
  <c r="AB384" i="133"/>
  <c r="AI123" i="133"/>
  <c r="AL123" i="133"/>
  <c r="AB123" i="133"/>
  <c r="AF123" i="133"/>
  <c r="AG123" i="133"/>
  <c r="I123" i="133"/>
  <c r="Y123" i="133"/>
  <c r="H123" i="133"/>
  <c r="Q123" i="133"/>
  <c r="AM123" i="133"/>
  <c r="G123" i="133"/>
  <c r="AE123" i="133"/>
  <c r="AP123" i="133"/>
  <c r="AO123" i="133"/>
  <c r="F123" i="133"/>
  <c r="L123" i="133"/>
  <c r="AA123" i="133"/>
  <c r="O123" i="133"/>
  <c r="K123" i="133"/>
  <c r="AK123" i="133"/>
  <c r="AD123" i="133"/>
  <c r="J123" i="133"/>
  <c r="X123" i="133"/>
  <c r="AR123" i="133"/>
  <c r="R123" i="133"/>
  <c r="N123" i="133"/>
  <c r="P123" i="133"/>
  <c r="AC123" i="133"/>
  <c r="Z123" i="133"/>
  <c r="AJ123" i="133"/>
  <c r="AN123" i="133"/>
  <c r="AQ123" i="133"/>
  <c r="M123" i="133"/>
  <c r="AE476" i="133"/>
  <c r="AA476" i="133"/>
  <c r="P476" i="133"/>
  <c r="F476" i="133"/>
  <c r="AC476" i="133"/>
  <c r="N476" i="133"/>
  <c r="AB476" i="133"/>
  <c r="M476" i="133"/>
  <c r="L476" i="133"/>
  <c r="H476" i="133"/>
  <c r="K476" i="133"/>
  <c r="O476" i="133"/>
  <c r="AD476" i="133"/>
  <c r="I476" i="133"/>
  <c r="Z476" i="133"/>
  <c r="Y476" i="133"/>
  <c r="R476" i="133"/>
  <c r="Q476" i="133"/>
  <c r="X476" i="133"/>
  <c r="G476" i="133"/>
  <c r="AF476" i="133"/>
  <c r="AG476" i="133"/>
  <c r="J476" i="133"/>
  <c r="I677" i="133"/>
  <c r="R677" i="133"/>
  <c r="AA677" i="133"/>
  <c r="AD677" i="133"/>
  <c r="AC677" i="133"/>
  <c r="L677" i="133"/>
  <c r="AE677" i="133"/>
  <c r="Q677" i="133"/>
  <c r="AG677" i="133"/>
  <c r="O677" i="133"/>
  <c r="Y677" i="133"/>
  <c r="AF677" i="133"/>
  <c r="N677" i="133"/>
  <c r="AB677" i="133"/>
  <c r="G677" i="133"/>
  <c r="Z677" i="133"/>
  <c r="X677" i="133"/>
  <c r="P677" i="133"/>
  <c r="F677" i="133"/>
  <c r="M677" i="133"/>
  <c r="J677" i="133"/>
  <c r="K677" i="133"/>
  <c r="H677" i="133"/>
  <c r="R453" i="133"/>
  <c r="AA453" i="133"/>
  <c r="P453" i="133"/>
  <c r="Y453" i="133"/>
  <c r="J453" i="133"/>
  <c r="AE453" i="133"/>
  <c r="I453" i="133"/>
  <c r="H453" i="133"/>
  <c r="AB453" i="133"/>
  <c r="X453" i="133"/>
  <c r="F453" i="133"/>
  <c r="O453" i="133"/>
  <c r="AD453" i="133"/>
  <c r="AF453" i="133"/>
  <c r="Z453" i="133"/>
  <c r="M453" i="133"/>
  <c r="AG453" i="133"/>
  <c r="Q453" i="133"/>
  <c r="N453" i="133"/>
  <c r="AC453" i="133"/>
  <c r="G453" i="133"/>
  <c r="L453" i="133"/>
  <c r="K453" i="133"/>
  <c r="AD700" i="133"/>
  <c r="M700" i="133"/>
  <c r="G700" i="133"/>
  <c r="AE700" i="133"/>
  <c r="AG700" i="133"/>
  <c r="AB700" i="133"/>
  <c r="P700" i="133"/>
  <c r="J700" i="133"/>
  <c r="O700" i="133"/>
  <c r="K700" i="133"/>
  <c r="X700" i="133"/>
  <c r="Z700" i="133"/>
  <c r="R700" i="133"/>
  <c r="L700" i="133"/>
  <c r="F700" i="133"/>
  <c r="Q700" i="133"/>
  <c r="AF700" i="133"/>
  <c r="I700" i="133"/>
  <c r="AA700" i="133"/>
  <c r="Y700" i="133"/>
  <c r="N700" i="133"/>
  <c r="H700" i="133"/>
  <c r="AC700" i="133"/>
  <c r="Y451" i="133"/>
  <c r="O451" i="133"/>
  <c r="AC451" i="133"/>
  <c r="K451" i="133"/>
  <c r="Q451" i="133"/>
  <c r="F451" i="133"/>
  <c r="H451" i="133"/>
  <c r="G451" i="133"/>
  <c r="AD451" i="133"/>
  <c r="AA451" i="133"/>
  <c r="N451" i="133"/>
  <c r="AG451" i="133"/>
  <c r="M451" i="133"/>
  <c r="I451" i="133"/>
  <c r="AB451" i="133"/>
  <c r="AF451" i="133"/>
  <c r="Z451" i="133"/>
  <c r="L451" i="133"/>
  <c r="R451" i="133"/>
  <c r="AE451" i="133"/>
  <c r="X451" i="133"/>
  <c r="P451" i="133"/>
  <c r="J451" i="133"/>
  <c r="AN80" i="133"/>
  <c r="AR80" i="133"/>
  <c r="AP80" i="133"/>
  <c r="P80" i="133"/>
  <c r="BB80" i="133"/>
  <c r="AM80" i="133"/>
  <c r="AK80" i="133"/>
  <c r="AT80" i="133"/>
  <c r="BA80" i="133"/>
  <c r="AL80" i="133"/>
  <c r="AY80" i="133"/>
  <c r="BC80" i="133"/>
  <c r="AQ80" i="133"/>
  <c r="AV80" i="133"/>
  <c r="AO80" i="133"/>
  <c r="AI80" i="133"/>
  <c r="AW80" i="133"/>
  <c r="AZ80" i="133"/>
  <c r="G80" i="133"/>
  <c r="F81" i="133" s="1"/>
  <c r="R81" i="133" s="1"/>
  <c r="I80" i="133"/>
  <c r="AJ80" i="133"/>
  <c r="AU80" i="133"/>
  <c r="L80" i="133"/>
  <c r="J80" i="133"/>
  <c r="AX80" i="133"/>
  <c r="G579" i="133"/>
  <c r="AG579" i="133"/>
  <c r="O579" i="133"/>
  <c r="K579" i="133"/>
  <c r="AB579" i="133"/>
  <c r="I579" i="133"/>
  <c r="H579" i="133"/>
  <c r="R579" i="133"/>
  <c r="L579" i="133"/>
  <c r="Z579" i="133"/>
  <c r="Y579" i="133"/>
  <c r="AA579" i="133"/>
  <c r="Q579" i="133"/>
  <c r="AE579" i="133"/>
  <c r="AF579" i="133"/>
  <c r="M579" i="133"/>
  <c r="J579" i="133"/>
  <c r="X579" i="133"/>
  <c r="F579" i="133"/>
  <c r="AC579" i="133"/>
  <c r="N579" i="133"/>
  <c r="AD579" i="133"/>
  <c r="P579" i="133"/>
  <c r="AC462" i="133"/>
  <c r="G462" i="133"/>
  <c r="AG462" i="133"/>
  <c r="L462" i="133"/>
  <c r="AE462" i="133"/>
  <c r="X462" i="133"/>
  <c r="J462" i="133"/>
  <c r="Y462" i="133"/>
  <c r="K462" i="133"/>
  <c r="AD462" i="133"/>
  <c r="P462" i="133"/>
  <c r="H462" i="133"/>
  <c r="AA462" i="133"/>
  <c r="R462" i="133"/>
  <c r="I462" i="133"/>
  <c r="M462" i="133"/>
  <c r="AB462" i="133"/>
  <c r="O462" i="133"/>
  <c r="Z462" i="133"/>
  <c r="N462" i="133"/>
  <c r="Q462" i="133"/>
  <c r="AF462" i="133"/>
  <c r="F462" i="133"/>
  <c r="AE169" i="133"/>
  <c r="AL169" i="133"/>
  <c r="AJ169" i="133"/>
  <c r="AO169" i="133"/>
  <c r="K169" i="133"/>
  <c r="AI169" i="133"/>
  <c r="L169" i="133"/>
  <c r="R169" i="133"/>
  <c r="AA169" i="133"/>
  <c r="G169" i="133"/>
  <c r="N169" i="133"/>
  <c r="H169" i="133"/>
  <c r="AG169" i="133"/>
  <c r="AN169" i="133"/>
  <c r="Y169" i="133"/>
  <c r="AC169" i="133"/>
  <c r="X169" i="133"/>
  <c r="I169" i="133"/>
  <c r="P169" i="133"/>
  <c r="O169" i="133"/>
  <c r="J169" i="133"/>
  <c r="Q169" i="133"/>
  <c r="AM169" i="133"/>
  <c r="AQ169" i="133"/>
  <c r="F169" i="133"/>
  <c r="M169" i="133"/>
  <c r="AR169" i="133"/>
  <c r="AK169" i="133"/>
  <c r="AB169" i="133"/>
  <c r="Z169" i="133"/>
  <c r="AD169" i="133"/>
  <c r="AP169" i="133"/>
  <c r="AF169" i="133"/>
  <c r="AE512" i="138"/>
  <c r="N512" i="138"/>
  <c r="X512" i="138"/>
  <c r="AC512" i="138"/>
  <c r="M512" i="138"/>
  <c r="R512" i="138"/>
  <c r="J512" i="138"/>
  <c r="AG512" i="138"/>
  <c r="I512" i="138"/>
  <c r="Q512" i="138"/>
  <c r="F512" i="138"/>
  <c r="O512" i="138"/>
  <c r="Y512" i="138"/>
  <c r="G512" i="138"/>
  <c r="AF512" i="138"/>
  <c r="K512" i="138"/>
  <c r="Z512" i="138"/>
  <c r="P512" i="138"/>
  <c r="AD512" i="138"/>
  <c r="H512" i="138"/>
  <c r="AA512" i="138"/>
  <c r="L512" i="138"/>
  <c r="AB512" i="138"/>
  <c r="K148" i="138"/>
  <c r="AD148" i="138"/>
  <c r="AA148" i="138"/>
  <c r="I148" i="138"/>
  <c r="J148" i="138"/>
  <c r="AG148" i="138"/>
  <c r="F148" i="138"/>
  <c r="H148" i="138"/>
  <c r="P148" i="138"/>
  <c r="AO148" i="138"/>
  <c r="Z148" i="138"/>
  <c r="AI148" i="138"/>
  <c r="AM148" i="138"/>
  <c r="Y148" i="138"/>
  <c r="AF148" i="138"/>
  <c r="AK148" i="138"/>
  <c r="AN148" i="138"/>
  <c r="AQ148" i="138"/>
  <c r="G148" i="138"/>
  <c r="AL148" i="138"/>
  <c r="R148" i="138"/>
  <c r="AP148" i="138"/>
  <c r="AE148" i="138"/>
  <c r="AJ148" i="138"/>
  <c r="AB148" i="138"/>
  <c r="AC148" i="138"/>
  <c r="AR148" i="138"/>
  <c r="N148" i="138"/>
  <c r="O148" i="138"/>
  <c r="L148" i="138"/>
  <c r="X148" i="138"/>
  <c r="M148" i="138"/>
  <c r="Q148" i="138"/>
  <c r="AP165" i="138"/>
  <c r="N165" i="138"/>
  <c r="M165" i="138"/>
  <c r="L165" i="138"/>
  <c r="AO165" i="138"/>
  <c r="AI165" i="138"/>
  <c r="Z165" i="138"/>
  <c r="AG165" i="138"/>
  <c r="AA165" i="138"/>
  <c r="AF165" i="138"/>
  <c r="Q165" i="138"/>
  <c r="X165" i="138"/>
  <c r="AL165" i="138"/>
  <c r="K165" i="138"/>
  <c r="O165" i="138"/>
  <c r="AK165" i="138"/>
  <c r="H165" i="138"/>
  <c r="AJ165" i="138"/>
  <c r="R165" i="138"/>
  <c r="AE165" i="138"/>
  <c r="AM165" i="138"/>
  <c r="G165" i="138"/>
  <c r="AN165" i="138"/>
  <c r="J165" i="138"/>
  <c r="AD165" i="138"/>
  <c r="P165" i="138"/>
  <c r="AR165" i="138"/>
  <c r="F165" i="138"/>
  <c r="I165" i="138"/>
  <c r="Y165" i="138"/>
  <c r="AQ165" i="138"/>
  <c r="AB165" i="138"/>
  <c r="AC165" i="138"/>
  <c r="Q309" i="138"/>
  <c r="M309" i="138"/>
  <c r="X309" i="138"/>
  <c r="N309" i="138"/>
  <c r="O309" i="138"/>
  <c r="AF309" i="138"/>
  <c r="AG309" i="138"/>
  <c r="G309" i="138"/>
  <c r="L309" i="138"/>
  <c r="P309" i="138"/>
  <c r="I309" i="138"/>
  <c r="AC309" i="138"/>
  <c r="H309" i="138"/>
  <c r="AD309" i="138"/>
  <c r="AE309" i="138"/>
  <c r="J309" i="138"/>
  <c r="F309" i="138"/>
  <c r="Y309" i="138"/>
  <c r="AA309" i="138"/>
  <c r="Z309" i="138"/>
  <c r="R309" i="138"/>
  <c r="K309" i="138"/>
  <c r="AB309" i="138"/>
  <c r="AA586" i="138"/>
  <c r="AF586" i="138"/>
  <c r="F586" i="138"/>
  <c r="AD586" i="138"/>
  <c r="Q586" i="138"/>
  <c r="N586" i="138"/>
  <c r="G586" i="138"/>
  <c r="AB586" i="138"/>
  <c r="AE586" i="138"/>
  <c r="Z586" i="138"/>
  <c r="AC586" i="138"/>
  <c r="O586" i="138"/>
  <c r="AG586" i="138"/>
  <c r="P586" i="138"/>
  <c r="K586" i="138"/>
  <c r="Y586" i="138"/>
  <c r="H586" i="138"/>
  <c r="L586" i="138"/>
  <c r="R586" i="138"/>
  <c r="M586" i="138"/>
  <c r="X586" i="138"/>
  <c r="J586" i="138"/>
  <c r="I586" i="138"/>
  <c r="AD671" i="138"/>
  <c r="X671" i="138"/>
  <c r="AB671" i="138"/>
  <c r="L671" i="138"/>
  <c r="P671" i="138"/>
  <c r="AA671" i="138"/>
  <c r="AF671" i="138"/>
  <c r="I671" i="138"/>
  <c r="Q671" i="138"/>
  <c r="G671" i="138"/>
  <c r="O671" i="138"/>
  <c r="F671" i="138"/>
  <c r="Y671" i="138"/>
  <c r="H671" i="138"/>
  <c r="Z671" i="138"/>
  <c r="AE671" i="138"/>
  <c r="R671" i="138"/>
  <c r="N671" i="138"/>
  <c r="K671" i="138"/>
  <c r="M671" i="138"/>
  <c r="AG671" i="138"/>
  <c r="J671" i="138"/>
  <c r="AC671" i="138"/>
  <c r="M424" i="138"/>
  <c r="AC424" i="138"/>
  <c r="I424" i="138"/>
  <c r="AF424" i="138"/>
  <c r="L424" i="138"/>
  <c r="G424" i="138"/>
  <c r="O424" i="138"/>
  <c r="R424" i="138"/>
  <c r="H424" i="138"/>
  <c r="AE424" i="138"/>
  <c r="AA424" i="138"/>
  <c r="Z424" i="138"/>
  <c r="Q424" i="138"/>
  <c r="X424" i="138"/>
  <c r="F424" i="138"/>
  <c r="N424" i="138"/>
  <c r="P424" i="138"/>
  <c r="K424" i="138"/>
  <c r="AD424" i="138"/>
  <c r="AG424" i="138"/>
  <c r="AB424" i="138"/>
  <c r="J424" i="138"/>
  <c r="Y424" i="138"/>
  <c r="G293" i="138"/>
  <c r="AA293" i="138"/>
  <c r="X293" i="138"/>
  <c r="L293" i="138"/>
  <c r="Z293" i="138"/>
  <c r="H293" i="138"/>
  <c r="AD293" i="138"/>
  <c r="AC293" i="138"/>
  <c r="K293" i="138"/>
  <c r="P293" i="138"/>
  <c r="J293" i="138"/>
  <c r="M293" i="138"/>
  <c r="I293" i="138"/>
  <c r="AE293" i="138"/>
  <c r="N293" i="138"/>
  <c r="R293" i="138"/>
  <c r="F293" i="138"/>
  <c r="AG293" i="138"/>
  <c r="AB293" i="138"/>
  <c r="AF293" i="138"/>
  <c r="O293" i="138"/>
  <c r="Y293" i="138"/>
  <c r="Q293" i="138"/>
  <c r="J211" i="138"/>
  <c r="AC211" i="138"/>
  <c r="F211" i="138"/>
  <c r="AF211" i="138"/>
  <c r="P211" i="138"/>
  <c r="Z211" i="138"/>
  <c r="AE211" i="138"/>
  <c r="AD211" i="138"/>
  <c r="M211" i="138"/>
  <c r="X211" i="138"/>
  <c r="AB211" i="138"/>
  <c r="AA211" i="138"/>
  <c r="R211" i="138"/>
  <c r="O211" i="138"/>
  <c r="Y211" i="138"/>
  <c r="H211" i="138"/>
  <c r="G211" i="138"/>
  <c r="L211" i="138"/>
  <c r="Q211" i="138"/>
  <c r="I211" i="138"/>
  <c r="K211" i="138"/>
  <c r="AG211" i="138"/>
  <c r="N211" i="138"/>
  <c r="K464" i="138"/>
  <c r="AE464" i="138"/>
  <c r="AF464" i="138"/>
  <c r="Q464" i="138"/>
  <c r="J464" i="138"/>
  <c r="F464" i="138"/>
  <c r="Z464" i="138"/>
  <c r="M464" i="138"/>
  <c r="AG464" i="138"/>
  <c r="Y464" i="138"/>
  <c r="I464" i="138"/>
  <c r="N464" i="138"/>
  <c r="AB464" i="138"/>
  <c r="R464" i="138"/>
  <c r="L464" i="138"/>
  <c r="AD464" i="138"/>
  <c r="AC464" i="138"/>
  <c r="O464" i="138"/>
  <c r="G464" i="138"/>
  <c r="P464" i="138"/>
  <c r="X464" i="138"/>
  <c r="H464" i="138"/>
  <c r="AA464" i="138"/>
  <c r="K99" i="138"/>
  <c r="AE99" i="138"/>
  <c r="AF99" i="138"/>
  <c r="AA99" i="138"/>
  <c r="N99" i="138"/>
  <c r="O99" i="138"/>
  <c r="AN99" i="138"/>
  <c r="AO99" i="138"/>
  <c r="AV99" i="138"/>
  <c r="BB99" i="138"/>
  <c r="AY99" i="138"/>
  <c r="AZ99" i="138"/>
  <c r="Z99" i="138"/>
  <c r="AB99" i="138"/>
  <c r="X99" i="138"/>
  <c r="AT99" i="138"/>
  <c r="G99" i="138"/>
  <c r="I99" i="138"/>
  <c r="J99" i="138"/>
  <c r="AR99" i="138"/>
  <c r="L99" i="138"/>
  <c r="AL99" i="138"/>
  <c r="AI99" i="138"/>
  <c r="Y99" i="138"/>
  <c r="BA99" i="138"/>
  <c r="AQ99" i="138"/>
  <c r="AG99" i="138"/>
  <c r="AU99" i="138"/>
  <c r="F99" i="138"/>
  <c r="AD99" i="138"/>
  <c r="M99" i="138"/>
  <c r="BC99" i="138"/>
  <c r="H99" i="138"/>
  <c r="Q99" i="138"/>
  <c r="R99" i="138"/>
  <c r="AW99" i="138"/>
  <c r="AP99" i="138"/>
  <c r="P99" i="138"/>
  <c r="AK99" i="138"/>
  <c r="AC99" i="138"/>
  <c r="AX99" i="138"/>
  <c r="AM99" i="138"/>
  <c r="AJ99" i="138"/>
  <c r="Z131" i="138"/>
  <c r="H131" i="138"/>
  <c r="AP131" i="138"/>
  <c r="AR131" i="138"/>
  <c r="AJ131" i="138"/>
  <c r="AN131" i="138"/>
  <c r="M131" i="138"/>
  <c r="X131" i="138"/>
  <c r="P131" i="138"/>
  <c r="AD131" i="138"/>
  <c r="F131" i="138"/>
  <c r="AO131" i="138"/>
  <c r="I131" i="138"/>
  <c r="L131" i="138"/>
  <c r="AM131" i="138"/>
  <c r="G131" i="138"/>
  <c r="J131" i="138"/>
  <c r="AC131" i="138"/>
  <c r="K131" i="138"/>
  <c r="O131" i="138"/>
  <c r="AI131" i="138"/>
  <c r="AB131" i="138"/>
  <c r="AK131" i="138"/>
  <c r="AF131" i="138"/>
  <c r="AQ131" i="138"/>
  <c r="N131" i="138"/>
  <c r="AE131" i="138"/>
  <c r="AA131" i="138"/>
  <c r="Q131" i="138"/>
  <c r="Y131" i="138"/>
  <c r="AG131" i="138"/>
  <c r="R131" i="138"/>
  <c r="AL131" i="138"/>
  <c r="AC649" i="138"/>
  <c r="AE649" i="138"/>
  <c r="R649" i="138"/>
  <c r="F649" i="138"/>
  <c r="Q649" i="138"/>
  <c r="AB649" i="138"/>
  <c r="H649" i="138"/>
  <c r="M649" i="138"/>
  <c r="AA649" i="138"/>
  <c r="AD649" i="138"/>
  <c r="L649" i="138"/>
  <c r="P649" i="138"/>
  <c r="G649" i="138"/>
  <c r="AF649" i="138"/>
  <c r="I649" i="138"/>
  <c r="N649" i="138"/>
  <c r="AG649" i="138"/>
  <c r="O649" i="138"/>
  <c r="X649" i="138"/>
  <c r="K649" i="138"/>
  <c r="J649" i="138"/>
  <c r="Z649" i="138"/>
  <c r="Y649" i="138"/>
  <c r="R610" i="138"/>
  <c r="M610" i="138"/>
  <c r="Y610" i="138"/>
  <c r="P610" i="138"/>
  <c r="N610" i="138"/>
  <c r="AA610" i="138"/>
  <c r="H610" i="138"/>
  <c r="J610" i="138"/>
  <c r="AG610" i="138"/>
  <c r="K610" i="138"/>
  <c r="AF610" i="138"/>
  <c r="L610" i="138"/>
  <c r="AD610" i="138"/>
  <c r="I610" i="138"/>
  <c r="AC610" i="138"/>
  <c r="F610" i="138"/>
  <c r="AB610" i="138"/>
  <c r="Q610" i="138"/>
  <c r="X610" i="138"/>
  <c r="G610" i="138"/>
  <c r="AE610" i="138"/>
  <c r="O610" i="138"/>
  <c r="Z610" i="138"/>
  <c r="AC422" i="138"/>
  <c r="X422" i="138"/>
  <c r="Z422" i="138"/>
  <c r="AA422" i="138"/>
  <c r="N422" i="138"/>
  <c r="R422" i="138"/>
  <c r="K422" i="138"/>
  <c r="AF422" i="138"/>
  <c r="Q422" i="138"/>
  <c r="F422" i="138"/>
  <c r="J422" i="138"/>
  <c r="Y422" i="138"/>
  <c r="AG422" i="138"/>
  <c r="AD422" i="138"/>
  <c r="AE422" i="138"/>
  <c r="G422" i="138"/>
  <c r="I422" i="138"/>
  <c r="AB422" i="138"/>
  <c r="L422" i="138"/>
  <c r="P422" i="138"/>
  <c r="O422" i="138"/>
  <c r="H422" i="138"/>
  <c r="M422" i="138"/>
  <c r="Q250" i="138"/>
  <c r="L250" i="138"/>
  <c r="I250" i="138"/>
  <c r="G250" i="138"/>
  <c r="H250" i="138"/>
  <c r="N250" i="138"/>
  <c r="AD250" i="138"/>
  <c r="P250" i="138"/>
  <c r="R250" i="138"/>
  <c r="Y250" i="138"/>
  <c r="AF250" i="138"/>
  <c r="F250" i="138"/>
  <c r="AA250" i="138"/>
  <c r="Z250" i="138"/>
  <c r="X250" i="138"/>
  <c r="AB250" i="138"/>
  <c r="J250" i="138"/>
  <c r="O250" i="138"/>
  <c r="AE250" i="138"/>
  <c r="M250" i="138"/>
  <c r="K250" i="138"/>
  <c r="AG250" i="138"/>
  <c r="AC250" i="138"/>
  <c r="AC566" i="138"/>
  <c r="N566" i="138"/>
  <c r="K566" i="138"/>
  <c r="P566" i="138"/>
  <c r="AF566" i="138"/>
  <c r="AE566" i="138"/>
  <c r="AD566" i="138"/>
  <c r="M566" i="138"/>
  <c r="R566" i="138"/>
  <c r="G566" i="138"/>
  <c r="AA566" i="138"/>
  <c r="AB566" i="138"/>
  <c r="F566" i="138"/>
  <c r="Q566" i="138"/>
  <c r="H566" i="138"/>
  <c r="Z566" i="138"/>
  <c r="L566" i="138"/>
  <c r="Y566" i="138"/>
  <c r="I566" i="138"/>
  <c r="J566" i="138"/>
  <c r="AG566" i="138"/>
  <c r="O566" i="138"/>
  <c r="X566" i="138"/>
  <c r="H522" i="138"/>
  <c r="X522" i="138"/>
  <c r="M522" i="138"/>
  <c r="O522" i="138"/>
  <c r="G522" i="138"/>
  <c r="AD522" i="138"/>
  <c r="J522" i="138"/>
  <c r="AC522" i="138"/>
  <c r="Y522" i="138"/>
  <c r="K522" i="138"/>
  <c r="AB522" i="138"/>
  <c r="L522" i="138"/>
  <c r="Q522" i="138"/>
  <c r="AG522" i="138"/>
  <c r="AF522" i="138"/>
  <c r="I522" i="138"/>
  <c r="P522" i="138"/>
  <c r="AA522" i="138"/>
  <c r="Z522" i="138"/>
  <c r="F522" i="138"/>
  <c r="R522" i="138"/>
  <c r="AE522" i="138"/>
  <c r="N522" i="138"/>
  <c r="K166" i="138"/>
  <c r="X166" i="138"/>
  <c r="AE166" i="138"/>
  <c r="AB166" i="138"/>
  <c r="AF166" i="138"/>
  <c r="AN166" i="138"/>
  <c r="AL166" i="138"/>
  <c r="AJ166" i="138"/>
  <c r="H166" i="138"/>
  <c r="N166" i="138"/>
  <c r="AM166" i="138"/>
  <c r="J166" i="138"/>
  <c r="P166" i="138"/>
  <c r="AQ166" i="138"/>
  <c r="Y166" i="138"/>
  <c r="G166" i="138"/>
  <c r="Q166" i="138"/>
  <c r="AP166" i="138"/>
  <c r="M166" i="138"/>
  <c r="Z166" i="138"/>
  <c r="R166" i="138"/>
  <c r="AC166" i="138"/>
  <c r="L166" i="138"/>
  <c r="AD166" i="138"/>
  <c r="O166" i="138"/>
  <c r="AI166" i="138"/>
  <c r="AO166" i="138"/>
  <c r="F166" i="138"/>
  <c r="AR166" i="138"/>
  <c r="AA166" i="138"/>
  <c r="AK166" i="138"/>
  <c r="AG166" i="138"/>
  <c r="I166" i="138"/>
  <c r="AE453" i="138"/>
  <c r="I453" i="138"/>
  <c r="M453" i="138"/>
  <c r="P453" i="138"/>
  <c r="AF453" i="138"/>
  <c r="L453" i="138"/>
  <c r="G453" i="138"/>
  <c r="X453" i="138"/>
  <c r="H453" i="138"/>
  <c r="Z453" i="138"/>
  <c r="K453" i="138"/>
  <c r="AD453" i="138"/>
  <c r="N453" i="138"/>
  <c r="Y453" i="138"/>
  <c r="AC453" i="138"/>
  <c r="F453" i="138"/>
  <c r="R453" i="138"/>
  <c r="AA453" i="138"/>
  <c r="AG453" i="138"/>
  <c r="J453" i="138"/>
  <c r="Q453" i="138"/>
  <c r="AB453" i="138"/>
  <c r="O453" i="138"/>
  <c r="K345" i="138"/>
  <c r="AF345" i="138"/>
  <c r="AA345" i="138"/>
  <c r="AE345" i="138"/>
  <c r="I345" i="138"/>
  <c r="G345" i="138"/>
  <c r="L345" i="138"/>
  <c r="Z345" i="138"/>
  <c r="M345" i="138"/>
  <c r="X345" i="138"/>
  <c r="P345" i="138"/>
  <c r="N345" i="138"/>
  <c r="Y345" i="138"/>
  <c r="H345" i="138"/>
  <c r="F345" i="138"/>
  <c r="AC345" i="138"/>
  <c r="AG345" i="138"/>
  <c r="J345" i="138"/>
  <c r="R345" i="138"/>
  <c r="Q345" i="138"/>
  <c r="AB345" i="138"/>
  <c r="AD345" i="138"/>
  <c r="O345" i="138"/>
  <c r="H231" i="138"/>
  <c r="M231" i="138"/>
  <c r="R231" i="138"/>
  <c r="G231" i="138"/>
  <c r="AG231" i="138"/>
  <c r="X231" i="138"/>
  <c r="AD231" i="138"/>
  <c r="Q231" i="138"/>
  <c r="L231" i="138"/>
  <c r="Y231" i="138"/>
  <c r="AC231" i="138"/>
  <c r="J231" i="138"/>
  <c r="O231" i="138"/>
  <c r="Z231" i="138"/>
  <c r="AF231" i="138"/>
  <c r="AB231" i="138"/>
  <c r="K231" i="138"/>
  <c r="AA231" i="138"/>
  <c r="N231" i="138"/>
  <c r="I231" i="138"/>
  <c r="AE231" i="138"/>
  <c r="P231" i="138"/>
  <c r="F231" i="138"/>
  <c r="J279" i="138"/>
  <c r="I279" i="138"/>
  <c r="N279" i="138"/>
  <c r="AF279" i="138"/>
  <c r="AE279" i="138"/>
  <c r="Z279" i="138"/>
  <c r="G279" i="138"/>
  <c r="K279" i="138"/>
  <c r="O279" i="138"/>
  <c r="F279" i="138"/>
  <c r="Y279" i="138"/>
  <c r="P279" i="138"/>
  <c r="L279" i="138"/>
  <c r="M279" i="138"/>
  <c r="AC279" i="138"/>
  <c r="AA279" i="138"/>
  <c r="H279" i="138"/>
  <c r="R279" i="138"/>
  <c r="AG279" i="138"/>
  <c r="AB279" i="138"/>
  <c r="X279" i="138"/>
  <c r="Q279" i="138"/>
  <c r="AD279" i="138"/>
  <c r="AZ65" i="138"/>
  <c r="BB65" i="138"/>
  <c r="AJ65" i="138"/>
  <c r="BA65" i="138"/>
  <c r="AL65" i="138"/>
  <c r="AT65" i="138"/>
  <c r="AY65" i="138"/>
  <c r="AO65" i="138"/>
  <c r="AP65" i="138"/>
  <c r="AK65" i="138"/>
  <c r="AN65" i="138"/>
  <c r="J65" i="138"/>
  <c r="AX65" i="138"/>
  <c r="AM65" i="138"/>
  <c r="AU65" i="138"/>
  <c r="AI65" i="138"/>
  <c r="G65" i="138"/>
  <c r="F66" i="138" s="1"/>
  <c r="R66" i="138" s="1"/>
  <c r="BC65" i="138"/>
  <c r="AR65" i="138"/>
  <c r="L65" i="138"/>
  <c r="I65" i="138"/>
  <c r="AW65" i="138"/>
  <c r="AV65" i="138"/>
  <c r="P65" i="138"/>
  <c r="AQ65" i="138"/>
  <c r="AE540" i="138"/>
  <c r="P540" i="138"/>
  <c r="M540" i="138"/>
  <c r="H540" i="138"/>
  <c r="O540" i="138"/>
  <c r="J540" i="138"/>
  <c r="AB540" i="138"/>
  <c r="I540" i="138"/>
  <c r="Y540" i="138"/>
  <c r="AD540" i="138"/>
  <c r="G540" i="138"/>
  <c r="R540" i="138"/>
  <c r="Q540" i="138"/>
  <c r="K540" i="138"/>
  <c r="AA540" i="138"/>
  <c r="L540" i="138"/>
  <c r="N540" i="138"/>
  <c r="X540" i="138"/>
  <c r="AC540" i="138"/>
  <c r="AG540" i="138"/>
  <c r="AF540" i="138"/>
  <c r="F540" i="138"/>
  <c r="Z540" i="138"/>
  <c r="L373" i="138"/>
  <c r="J373" i="138"/>
  <c r="AA373" i="138"/>
  <c r="AF373" i="138"/>
  <c r="Y373" i="138"/>
  <c r="N373" i="138"/>
  <c r="AG373" i="138"/>
  <c r="AC373" i="138"/>
  <c r="F373" i="138"/>
  <c r="K373" i="138"/>
  <c r="AE373" i="138"/>
  <c r="Z373" i="138"/>
  <c r="X373" i="138"/>
  <c r="P373" i="138"/>
  <c r="M373" i="138"/>
  <c r="AD373" i="138"/>
  <c r="AB373" i="138"/>
  <c r="H373" i="138"/>
  <c r="R373" i="138"/>
  <c r="Q373" i="138"/>
  <c r="G373" i="138"/>
  <c r="O373" i="138"/>
  <c r="I373" i="138"/>
  <c r="H510" i="138"/>
  <c r="Q510" i="138"/>
  <c r="AA510" i="138"/>
  <c r="P510" i="138"/>
  <c r="I510" i="138"/>
  <c r="AG510" i="138"/>
  <c r="X510" i="138"/>
  <c r="AF510" i="138"/>
  <c r="F510" i="138"/>
  <c r="N510" i="138"/>
  <c r="O510" i="138"/>
  <c r="Z510" i="138"/>
  <c r="AE510" i="138"/>
  <c r="AD510" i="138"/>
  <c r="M510" i="138"/>
  <c r="R510" i="138"/>
  <c r="G510" i="138"/>
  <c r="K510" i="138"/>
  <c r="J510" i="138"/>
  <c r="AC510" i="138"/>
  <c r="Y510" i="138"/>
  <c r="L510" i="138"/>
  <c r="AB510" i="138"/>
  <c r="H263" i="138"/>
  <c r="G263" i="138"/>
  <c r="AF263" i="138"/>
  <c r="Y263" i="138"/>
  <c r="F263" i="138"/>
  <c r="N263" i="138"/>
  <c r="AD263" i="138"/>
  <c r="AC263" i="138"/>
  <c r="AE263" i="138"/>
  <c r="I263" i="138"/>
  <c r="Q263" i="138"/>
  <c r="Z263" i="138"/>
  <c r="AB263" i="138"/>
  <c r="X263" i="138"/>
  <c r="L263" i="138"/>
  <c r="R263" i="138"/>
  <c r="P263" i="138"/>
  <c r="M263" i="138"/>
  <c r="AA263" i="138"/>
  <c r="J263" i="138"/>
  <c r="AG263" i="138"/>
  <c r="K263" i="138"/>
  <c r="O263" i="138"/>
  <c r="M331" i="138"/>
  <c r="Z331" i="138"/>
  <c r="AE331" i="138"/>
  <c r="H331" i="138"/>
  <c r="O331" i="138"/>
  <c r="Y331" i="138"/>
  <c r="AD331" i="138"/>
  <c r="Q331" i="138"/>
  <c r="J331" i="138"/>
  <c r="AC331" i="138"/>
  <c r="AB331" i="138"/>
  <c r="P331" i="138"/>
  <c r="AA331" i="138"/>
  <c r="K331" i="138"/>
  <c r="N331" i="138"/>
  <c r="X331" i="138"/>
  <c r="AF331" i="138"/>
  <c r="AG331" i="138"/>
  <c r="L331" i="138"/>
  <c r="R331" i="138"/>
  <c r="I331" i="138"/>
  <c r="F331" i="138"/>
  <c r="G331" i="138"/>
  <c r="O482" i="138"/>
  <c r="AC482" i="138"/>
  <c r="M482" i="138"/>
  <c r="AB482" i="138"/>
  <c r="J482" i="138"/>
  <c r="AA482" i="138"/>
  <c r="Z482" i="138"/>
  <c r="L482" i="138"/>
  <c r="Y482" i="138"/>
  <c r="AG482" i="138"/>
  <c r="G482" i="138"/>
  <c r="Q482" i="138"/>
  <c r="P482" i="138"/>
  <c r="I482" i="138"/>
  <c r="AF482" i="138"/>
  <c r="R482" i="138"/>
  <c r="N482" i="138"/>
  <c r="X482" i="138"/>
  <c r="H482" i="138"/>
  <c r="F482" i="138"/>
  <c r="K482" i="138"/>
  <c r="AD482" i="138"/>
  <c r="AE482" i="138"/>
  <c r="AK156" i="138"/>
  <c r="AC156" i="138"/>
  <c r="AN156" i="138"/>
  <c r="AG156" i="138"/>
  <c r="F156" i="138"/>
  <c r="AA156" i="138"/>
  <c r="K156" i="138"/>
  <c r="AI156" i="138"/>
  <c r="AL156" i="138"/>
  <c r="I156" i="138"/>
  <c r="N156" i="138"/>
  <c r="AR156" i="138"/>
  <c r="G156" i="138"/>
  <c r="Z156" i="138"/>
  <c r="AM156" i="138"/>
  <c r="AP156" i="138"/>
  <c r="AQ156" i="138"/>
  <c r="Q156" i="138"/>
  <c r="AF156" i="138"/>
  <c r="AO156" i="138"/>
  <c r="AJ156" i="138"/>
  <c r="AD156" i="138"/>
  <c r="AE156" i="138"/>
  <c r="X156" i="138"/>
  <c r="Y156" i="138"/>
  <c r="O156" i="138"/>
  <c r="M156" i="138"/>
  <c r="P156" i="138"/>
  <c r="J156" i="138"/>
  <c r="H156" i="138"/>
  <c r="AB156" i="138"/>
  <c r="L156" i="138"/>
  <c r="R156" i="138"/>
  <c r="Z508" i="138"/>
  <c r="R508" i="138"/>
  <c r="H508" i="138"/>
  <c r="J508" i="138"/>
  <c r="O508" i="138"/>
  <c r="X508" i="138"/>
  <c r="AD508" i="138"/>
  <c r="AE508" i="138"/>
  <c r="K508" i="138"/>
  <c r="P508" i="138"/>
  <c r="Y508" i="138"/>
  <c r="AC508" i="138"/>
  <c r="AG508" i="138"/>
  <c r="AA508" i="138"/>
  <c r="Q508" i="138"/>
  <c r="I508" i="138"/>
  <c r="M508" i="138"/>
  <c r="AB508" i="138"/>
  <c r="G508" i="138"/>
  <c r="AF508" i="138"/>
  <c r="L508" i="138"/>
  <c r="N508" i="138"/>
  <c r="F508" i="138"/>
  <c r="N354" i="138"/>
  <c r="P354" i="138"/>
  <c r="Z354" i="138"/>
  <c r="AE354" i="138"/>
  <c r="AD354" i="138"/>
  <c r="M354" i="138"/>
  <c r="H354" i="138"/>
  <c r="K354" i="138"/>
  <c r="AG354" i="138"/>
  <c r="R354" i="138"/>
  <c r="O354" i="138"/>
  <c r="Y354" i="138"/>
  <c r="X354" i="138"/>
  <c r="G354" i="138"/>
  <c r="AB354" i="138"/>
  <c r="F354" i="138"/>
  <c r="Q354" i="138"/>
  <c r="AF354" i="138"/>
  <c r="AA354" i="138"/>
  <c r="J354" i="138"/>
  <c r="L354" i="138"/>
  <c r="AC354" i="138"/>
  <c r="I354" i="138"/>
  <c r="AG563" i="138"/>
  <c r="N563" i="138"/>
  <c r="J563" i="138"/>
  <c r="Y563" i="138"/>
  <c r="H563" i="138"/>
  <c r="AD563" i="138"/>
  <c r="G563" i="138"/>
  <c r="L563" i="138"/>
  <c r="O563" i="138"/>
  <c r="P563" i="138"/>
  <c r="AF563" i="138"/>
  <c r="AE563" i="138"/>
  <c r="Q563" i="138"/>
  <c r="F563" i="138"/>
  <c r="AC563" i="138"/>
  <c r="X563" i="138"/>
  <c r="K563" i="138"/>
  <c r="I563" i="138"/>
  <c r="Z563" i="138"/>
  <c r="AA563" i="138"/>
  <c r="M563" i="138"/>
  <c r="R563" i="138"/>
  <c r="AB563" i="138"/>
  <c r="AB283" i="138"/>
  <c r="AG283" i="138"/>
  <c r="Y283" i="138"/>
  <c r="O283" i="138"/>
  <c r="P283" i="138"/>
  <c r="AD283" i="138"/>
  <c r="G283" i="138"/>
  <c r="I283" i="138"/>
  <c r="Q283" i="138"/>
  <c r="M283" i="138"/>
  <c r="K283" i="138"/>
  <c r="L283" i="138"/>
  <c r="N283" i="138"/>
  <c r="AA283" i="138"/>
  <c r="AC283" i="138"/>
  <c r="F283" i="138"/>
  <c r="AF283" i="138"/>
  <c r="R283" i="138"/>
  <c r="Z283" i="138"/>
  <c r="AE283" i="138"/>
  <c r="H283" i="138"/>
  <c r="J283" i="138"/>
  <c r="X283" i="138"/>
  <c r="Y247" i="138"/>
  <c r="AD247" i="138"/>
  <c r="G247" i="138"/>
  <c r="Q247" i="138"/>
  <c r="I247" i="138"/>
  <c r="AA247" i="138"/>
  <c r="J247" i="138"/>
  <c r="L247" i="138"/>
  <c r="H247" i="138"/>
  <c r="N247" i="138"/>
  <c r="F247" i="138"/>
  <c r="K247" i="138"/>
  <c r="X247" i="138"/>
  <c r="AC247" i="138"/>
  <c r="AE247" i="138"/>
  <c r="AF247" i="138"/>
  <c r="P247" i="138"/>
  <c r="R247" i="138"/>
  <c r="O247" i="138"/>
  <c r="Z247" i="138"/>
  <c r="AB247" i="138"/>
  <c r="AG247" i="138"/>
  <c r="M247" i="138"/>
  <c r="M188" i="138"/>
  <c r="F188" i="138"/>
  <c r="H188" i="138"/>
  <c r="X188" i="138"/>
  <c r="O188" i="138"/>
  <c r="AD188" i="138"/>
  <c r="G188" i="138"/>
  <c r="L188" i="138"/>
  <c r="AJ188" i="138"/>
  <c r="AQ188" i="138"/>
  <c r="R188" i="138"/>
  <c r="AP188" i="138"/>
  <c r="AE188" i="138"/>
  <c r="N188" i="138"/>
  <c r="AR188" i="138"/>
  <c r="AN188" i="138"/>
  <c r="Y188" i="138"/>
  <c r="AG188" i="138"/>
  <c r="J188" i="138"/>
  <c r="AM188" i="138"/>
  <c r="AA188" i="138"/>
  <c r="K188" i="138"/>
  <c r="AO188" i="138"/>
  <c r="AK188" i="138"/>
  <c r="AF188" i="138"/>
  <c r="AI188" i="138"/>
  <c r="AC188" i="138"/>
  <c r="P188" i="138"/>
  <c r="I188" i="138"/>
  <c r="AB188" i="138"/>
  <c r="Z188" i="138"/>
  <c r="AL188" i="138"/>
  <c r="Q188" i="138"/>
  <c r="H451" i="138"/>
  <c r="M451" i="138"/>
  <c r="L451" i="138"/>
  <c r="AF451" i="138"/>
  <c r="AG451" i="138"/>
  <c r="J451" i="138"/>
  <c r="AA451" i="138"/>
  <c r="AD451" i="138"/>
  <c r="O451" i="138"/>
  <c r="AB451" i="138"/>
  <c r="AE451" i="138"/>
  <c r="X451" i="138"/>
  <c r="Z451" i="138"/>
  <c r="AC451" i="138"/>
  <c r="G451" i="138"/>
  <c r="I451" i="138"/>
  <c r="N451" i="138"/>
  <c r="F451" i="138"/>
  <c r="K451" i="138"/>
  <c r="P451" i="138"/>
  <c r="R451" i="138"/>
  <c r="Q451" i="138"/>
  <c r="Y451" i="138"/>
  <c r="O511" i="138"/>
  <c r="X511" i="138"/>
  <c r="Y511" i="138"/>
  <c r="AA511" i="138"/>
  <c r="Q511" i="138"/>
  <c r="I511" i="138"/>
  <c r="R511" i="138"/>
  <c r="AD511" i="138"/>
  <c r="AF511" i="138"/>
  <c r="AC511" i="138"/>
  <c r="AE511" i="138"/>
  <c r="N511" i="138"/>
  <c r="P511" i="138"/>
  <c r="L511" i="138"/>
  <c r="G511" i="138"/>
  <c r="Z511" i="138"/>
  <c r="H511" i="138"/>
  <c r="AG511" i="138"/>
  <c r="F511" i="138"/>
  <c r="K511" i="138"/>
  <c r="AB511" i="138"/>
  <c r="M511" i="138"/>
  <c r="J511" i="138"/>
  <c r="BC61" i="138"/>
  <c r="AJ61" i="138"/>
  <c r="J61" i="138"/>
  <c r="P61" i="138"/>
  <c r="AU61" i="138"/>
  <c r="AT61" i="138"/>
  <c r="BB61" i="138"/>
  <c r="AI61" i="138"/>
  <c r="AP61" i="138"/>
  <c r="G61" i="138"/>
  <c r="F62" i="138" s="1"/>
  <c r="R62" i="138" s="1"/>
  <c r="I61" i="138"/>
  <c r="AZ61" i="138"/>
  <c r="L61" i="138"/>
  <c r="AX61" i="138"/>
  <c r="AL61" i="138"/>
  <c r="BA61" i="138"/>
  <c r="AY61" i="138"/>
  <c r="AQ61" i="138"/>
  <c r="AV61" i="138"/>
  <c r="AO61" i="138"/>
  <c r="AN61" i="138"/>
  <c r="AK61" i="138"/>
  <c r="AW61" i="138"/>
  <c r="AR61" i="138"/>
  <c r="AM61" i="138"/>
  <c r="AY57" i="138"/>
  <c r="AR57" i="138"/>
  <c r="G57" i="138"/>
  <c r="F58" i="138" s="1"/>
  <c r="R58" i="138" s="1"/>
  <c r="BC57" i="138"/>
  <c r="AV57" i="138"/>
  <c r="AT57" i="138"/>
  <c r="J57" i="138"/>
  <c r="AK57" i="138"/>
  <c r="AU57" i="138"/>
  <c r="AM57" i="138"/>
  <c r="AO57" i="138"/>
  <c r="BB57" i="138"/>
  <c r="AL57" i="138"/>
  <c r="AZ57" i="138"/>
  <c r="AQ57" i="138"/>
  <c r="BA57" i="138"/>
  <c r="AX57" i="138"/>
  <c r="AJ57" i="138"/>
  <c r="P57" i="138"/>
  <c r="I57" i="138"/>
  <c r="AI57" i="138"/>
  <c r="L57" i="138"/>
  <c r="AN57" i="138"/>
  <c r="AP57" i="138"/>
  <c r="AW57" i="138"/>
  <c r="AE340" i="138"/>
  <c r="K340" i="138"/>
  <c r="X340" i="138"/>
  <c r="M340" i="138"/>
  <c r="Q340" i="138"/>
  <c r="AB340" i="138"/>
  <c r="AG340" i="138"/>
  <c r="J340" i="138"/>
  <c r="AF340" i="138"/>
  <c r="G340" i="138"/>
  <c r="AC340" i="138"/>
  <c r="L340" i="138"/>
  <c r="H340" i="138"/>
  <c r="P340" i="138"/>
  <c r="O340" i="138"/>
  <c r="R340" i="138"/>
  <c r="F340" i="138"/>
  <c r="I340" i="138"/>
  <c r="N340" i="138"/>
  <c r="Y340" i="138"/>
  <c r="AA340" i="138"/>
  <c r="AD340" i="138"/>
  <c r="Z340" i="138"/>
  <c r="L85" i="138"/>
  <c r="J85" i="138"/>
  <c r="AI85" i="138"/>
  <c r="AT85" i="138"/>
  <c r="AL85" i="138"/>
  <c r="BB85" i="138"/>
  <c r="AY85" i="138"/>
  <c r="AZ85" i="138"/>
  <c r="AW85" i="138"/>
  <c r="AJ85" i="138"/>
  <c r="G85" i="138"/>
  <c r="F86" i="138" s="1"/>
  <c r="R86" i="138" s="1"/>
  <c r="P85" i="138"/>
  <c r="BC85" i="138"/>
  <c r="BA85" i="138"/>
  <c r="AU85" i="138"/>
  <c r="AO85" i="138"/>
  <c r="AQ85" i="138"/>
  <c r="AP85" i="138"/>
  <c r="I85" i="138"/>
  <c r="AX85" i="138"/>
  <c r="AN85" i="138"/>
  <c r="AV85" i="138"/>
  <c r="AK85" i="138"/>
  <c r="AR85" i="138"/>
  <c r="AM85" i="138"/>
  <c r="N541" i="138"/>
  <c r="J541" i="138"/>
  <c r="Z541" i="138"/>
  <c r="AE541" i="138"/>
  <c r="AC541" i="138"/>
  <c r="O541" i="138"/>
  <c r="R541" i="138"/>
  <c r="AB541" i="138"/>
  <c r="AG541" i="138"/>
  <c r="AF541" i="138"/>
  <c r="F541" i="138"/>
  <c r="P541" i="138"/>
  <c r="AD541" i="138"/>
  <c r="L541" i="138"/>
  <c r="AA541" i="138"/>
  <c r="I541" i="138"/>
  <c r="X541" i="138"/>
  <c r="G541" i="138"/>
  <c r="Y541" i="138"/>
  <c r="Q541" i="138"/>
  <c r="M541" i="138"/>
  <c r="H541" i="138"/>
  <c r="K541" i="138"/>
  <c r="Y467" i="138"/>
  <c r="AD467" i="138"/>
  <c r="G467" i="138"/>
  <c r="F467" i="138"/>
  <c r="AC467" i="138"/>
  <c r="AA467" i="138"/>
  <c r="AF467" i="138"/>
  <c r="O467" i="138"/>
  <c r="N467" i="138"/>
  <c r="I467" i="138"/>
  <c r="P467" i="138"/>
  <c r="L467" i="138"/>
  <c r="K467" i="138"/>
  <c r="X467" i="138"/>
  <c r="Z467" i="138"/>
  <c r="AE467" i="138"/>
  <c r="H467" i="138"/>
  <c r="M467" i="138"/>
  <c r="R467" i="138"/>
  <c r="AB467" i="138"/>
  <c r="AG467" i="138"/>
  <c r="J467" i="138"/>
  <c r="Q467" i="138"/>
  <c r="AF449" i="138"/>
  <c r="O449" i="138"/>
  <c r="AC449" i="138"/>
  <c r="Z449" i="138"/>
  <c r="G449" i="138"/>
  <c r="F449" i="138"/>
  <c r="Q449" i="138"/>
  <c r="Y449" i="138"/>
  <c r="K449" i="138"/>
  <c r="P449" i="138"/>
  <c r="N449" i="138"/>
  <c r="AA449" i="138"/>
  <c r="M449" i="138"/>
  <c r="AE449" i="138"/>
  <c r="R449" i="138"/>
  <c r="X449" i="138"/>
  <c r="AG449" i="138"/>
  <c r="J449" i="138"/>
  <c r="H449" i="138"/>
  <c r="I449" i="138"/>
  <c r="AD449" i="138"/>
  <c r="AB449" i="138"/>
  <c r="L449" i="138"/>
  <c r="N574" i="138"/>
  <c r="H574" i="138"/>
  <c r="X574" i="138"/>
  <c r="J574" i="138"/>
  <c r="R574" i="138"/>
  <c r="AD574" i="138"/>
  <c r="AG574" i="138"/>
  <c r="AB574" i="138"/>
  <c r="F574" i="138"/>
  <c r="Q574" i="138"/>
  <c r="I574" i="138"/>
  <c r="K574" i="138"/>
  <c r="P574" i="138"/>
  <c r="G574" i="138"/>
  <c r="AF574" i="138"/>
  <c r="O574" i="138"/>
  <c r="AC574" i="138"/>
  <c r="Z574" i="138"/>
  <c r="Y574" i="138"/>
  <c r="M574" i="138"/>
  <c r="L574" i="138"/>
  <c r="AA574" i="138"/>
  <c r="AE574" i="138"/>
  <c r="AJ38" i="138"/>
  <c r="BH38" i="138"/>
  <c r="BI38" i="138"/>
  <c r="AZ38" i="138"/>
  <c r="I38" i="138"/>
  <c r="BM38" i="138"/>
  <c r="AT38" i="138"/>
  <c r="G38" i="138"/>
  <c r="F39" i="138" s="1"/>
  <c r="R39" i="138" s="1"/>
  <c r="AR38" i="138"/>
  <c r="BA38" i="138"/>
  <c r="AX38" i="138"/>
  <c r="BF38" i="138"/>
  <c r="AY38" i="138"/>
  <c r="AI38" i="138"/>
  <c r="AQ38" i="138"/>
  <c r="BL38" i="138"/>
  <c r="BC38" i="138"/>
  <c r="AK38" i="138"/>
  <c r="AN38" i="138"/>
  <c r="P38" i="138"/>
  <c r="BN38" i="138"/>
  <c r="BE38" i="138"/>
  <c r="L38" i="138"/>
  <c r="BP38" i="138"/>
  <c r="AP38" i="138"/>
  <c r="AL38" i="138"/>
  <c r="BJ38" i="138"/>
  <c r="AM38" i="138"/>
  <c r="J38" i="138"/>
  <c r="AV38" i="138"/>
  <c r="BB38" i="138"/>
  <c r="BO38" i="138"/>
  <c r="AO38" i="138"/>
  <c r="BK38" i="138"/>
  <c r="AW38" i="138"/>
  <c r="AU38" i="138"/>
  <c r="BG38" i="138"/>
  <c r="AZ75" i="138"/>
  <c r="I75" i="138"/>
  <c r="AO75" i="138"/>
  <c r="G75" i="138"/>
  <c r="F76" i="138" s="1"/>
  <c r="R76" i="138" s="1"/>
  <c r="AW75" i="138"/>
  <c r="P75" i="138"/>
  <c r="L75" i="138"/>
  <c r="AN75" i="138"/>
  <c r="AX75" i="138"/>
  <c r="AI75" i="138"/>
  <c r="BC75" i="138"/>
  <c r="AM75" i="138"/>
  <c r="BB75" i="138"/>
  <c r="AL75" i="138"/>
  <c r="BA75" i="138"/>
  <c r="AY75" i="138"/>
  <c r="AV75" i="138"/>
  <c r="AU75" i="138"/>
  <c r="J75" i="138"/>
  <c r="AP75" i="138"/>
  <c r="AR75" i="138"/>
  <c r="AK75" i="138"/>
  <c r="AQ75" i="138"/>
  <c r="AJ75" i="138"/>
  <c r="AT75" i="138"/>
  <c r="AR90" i="138"/>
  <c r="G90" i="138"/>
  <c r="F91" i="138" s="1"/>
  <c r="R91" i="138" s="1"/>
  <c r="I90" i="138"/>
  <c r="AU90" i="138"/>
  <c r="AP90" i="138"/>
  <c r="AL90" i="138"/>
  <c r="BC90" i="138"/>
  <c r="AO90" i="138"/>
  <c r="AK90" i="138"/>
  <c r="AT90" i="138"/>
  <c r="AY90" i="138"/>
  <c r="AX90" i="138"/>
  <c r="J90" i="138"/>
  <c r="AZ90" i="138"/>
  <c r="AJ90" i="138"/>
  <c r="L90" i="138"/>
  <c r="AQ90" i="138"/>
  <c r="P90" i="138"/>
  <c r="BA90" i="138"/>
  <c r="AV90" i="138"/>
  <c r="BB90" i="138"/>
  <c r="AM90" i="138"/>
  <c r="AI90" i="138"/>
  <c r="AN90" i="138"/>
  <c r="AW90" i="138"/>
  <c r="AL52" i="138"/>
  <c r="AK52" i="138"/>
  <c r="AJ52" i="138"/>
  <c r="AU52" i="138"/>
  <c r="I52" i="138"/>
  <c r="BJ52" i="138"/>
  <c r="AN52" i="138"/>
  <c r="BE52" i="138"/>
  <c r="BN52" i="138"/>
  <c r="BI52" i="138"/>
  <c r="AY52" i="138"/>
  <c r="BH52" i="138"/>
  <c r="BL52" i="138"/>
  <c r="BA52" i="138"/>
  <c r="BM52" i="138"/>
  <c r="AX52" i="138"/>
  <c r="AR52" i="138"/>
  <c r="BK52" i="138"/>
  <c r="BF52" i="138"/>
  <c r="L52" i="138"/>
  <c r="AT52" i="138"/>
  <c r="AM52" i="138"/>
  <c r="BB52" i="138"/>
  <c r="J52" i="138"/>
  <c r="AV52" i="138"/>
  <c r="AW52" i="138"/>
  <c r="P52" i="138"/>
  <c r="BC52" i="138"/>
  <c r="BP52" i="138"/>
  <c r="AZ52" i="138"/>
  <c r="BO52" i="138"/>
  <c r="AQ52" i="138"/>
  <c r="AI52" i="138"/>
  <c r="G52" i="138"/>
  <c r="F53" i="138" s="1"/>
  <c r="R53" i="138" s="1"/>
  <c r="BG52" i="138"/>
  <c r="AO52" i="138"/>
  <c r="AP52" i="138"/>
  <c r="AG248" i="138"/>
  <c r="AC248" i="138"/>
  <c r="L248" i="138"/>
  <c r="K248" i="138"/>
  <c r="R248" i="138"/>
  <c r="Q248" i="138"/>
  <c r="F248" i="138"/>
  <c r="N248" i="138"/>
  <c r="P248" i="138"/>
  <c r="AD248" i="138"/>
  <c r="AE248" i="138"/>
  <c r="Y248" i="138"/>
  <c r="X248" i="138"/>
  <c r="Z248" i="138"/>
  <c r="H248" i="138"/>
  <c r="AF248" i="138"/>
  <c r="O248" i="138"/>
  <c r="I248" i="138"/>
  <c r="AA248" i="138"/>
  <c r="J248" i="138"/>
  <c r="M248" i="138"/>
  <c r="AB248" i="138"/>
  <c r="G248" i="138"/>
  <c r="P406" i="138"/>
  <c r="Z406" i="138"/>
  <c r="J406" i="138"/>
  <c r="AA406" i="138"/>
  <c r="K406" i="138"/>
  <c r="M406" i="138"/>
  <c r="AG406" i="138"/>
  <c r="F406" i="138"/>
  <c r="AE406" i="138"/>
  <c r="Q406" i="138"/>
  <c r="N406" i="138"/>
  <c r="O406" i="138"/>
  <c r="L406" i="138"/>
  <c r="I406" i="138"/>
  <c r="X406" i="138"/>
  <c r="Y406" i="138"/>
  <c r="G406" i="138"/>
  <c r="R406" i="138"/>
  <c r="H406" i="138"/>
  <c r="AB406" i="138"/>
  <c r="AC406" i="138"/>
  <c r="AF406" i="138"/>
  <c r="AD406" i="138"/>
  <c r="R221" i="138"/>
  <c r="Z221" i="138"/>
  <c r="AA221" i="138"/>
  <c r="H221" i="138"/>
  <c r="Y221" i="138"/>
  <c r="AE221" i="138"/>
  <c r="G221" i="138"/>
  <c r="I221" i="138"/>
  <c r="AC221" i="138"/>
  <c r="F221" i="138"/>
  <c r="L221" i="138"/>
  <c r="M221" i="138"/>
  <c r="P221" i="138"/>
  <c r="AB221" i="138"/>
  <c r="J221" i="138"/>
  <c r="Q221" i="138"/>
  <c r="AF221" i="138"/>
  <c r="N221" i="138"/>
  <c r="X221" i="138"/>
  <c r="K221" i="138"/>
  <c r="AG221" i="138"/>
  <c r="O221" i="138"/>
  <c r="AD221" i="138"/>
  <c r="BB22" i="138"/>
  <c r="AM22" i="138"/>
  <c r="BO22" i="138"/>
  <c r="AP22" i="138"/>
  <c r="BJ22" i="138"/>
  <c r="AT22" i="138"/>
  <c r="AN22" i="138"/>
  <c r="AW22" i="138"/>
  <c r="BI22" i="138"/>
  <c r="AY22" i="138"/>
  <c r="BG22" i="138"/>
  <c r="AR22" i="138"/>
  <c r="BN22" i="138"/>
  <c r="AV22" i="138"/>
  <c r="AU22" i="138"/>
  <c r="BE22" i="138"/>
  <c r="BM22" i="138"/>
  <c r="AL22" i="138"/>
  <c r="BP22" i="138"/>
  <c r="BF22" i="138"/>
  <c r="AK22" i="138"/>
  <c r="BA22" i="138"/>
  <c r="BK22" i="138"/>
  <c r="AO22" i="138"/>
  <c r="AI22" i="138"/>
  <c r="BL22" i="138"/>
  <c r="AQ22" i="138"/>
  <c r="L22" i="138"/>
  <c r="I22" i="138"/>
  <c r="AZ22" i="138"/>
  <c r="P22" i="138"/>
  <c r="G22" i="138"/>
  <c r="BC22" i="138"/>
  <c r="BH22" i="138"/>
  <c r="AX22" i="138"/>
  <c r="J22" i="138"/>
  <c r="AJ22" i="138"/>
  <c r="AB533" i="138"/>
  <c r="AC533" i="138"/>
  <c r="J533" i="138"/>
  <c r="P533" i="138"/>
  <c r="N533" i="138"/>
  <c r="AG533" i="138"/>
  <c r="O533" i="138"/>
  <c r="Q533" i="138"/>
  <c r="K533" i="138"/>
  <c r="L533" i="138"/>
  <c r="AF533" i="138"/>
  <c r="AE533" i="138"/>
  <c r="AD533" i="138"/>
  <c r="X533" i="138"/>
  <c r="H533" i="138"/>
  <c r="F533" i="138"/>
  <c r="AA533" i="138"/>
  <c r="G533" i="138"/>
  <c r="Z533" i="138"/>
  <c r="M533" i="138"/>
  <c r="R533" i="138"/>
  <c r="I533" i="138"/>
  <c r="Y533" i="138"/>
  <c r="AF219" i="138"/>
  <c r="I219" i="138"/>
  <c r="AC219" i="138"/>
  <c r="F219" i="138"/>
  <c r="Z219" i="138"/>
  <c r="J219" i="138"/>
  <c r="H219" i="138"/>
  <c r="P219" i="138"/>
  <c r="X219" i="138"/>
  <c r="AB219" i="138"/>
  <c r="AG219" i="138"/>
  <c r="R219" i="138"/>
  <c r="O219" i="138"/>
  <c r="Y219" i="138"/>
  <c r="AD219" i="138"/>
  <c r="K219" i="138"/>
  <c r="L219" i="138"/>
  <c r="Q219" i="138"/>
  <c r="AA219" i="138"/>
  <c r="G219" i="138"/>
  <c r="AE219" i="138"/>
  <c r="N219" i="138"/>
  <c r="M219" i="138"/>
  <c r="Q471" i="138"/>
  <c r="H471" i="138"/>
  <c r="J471" i="138"/>
  <c r="P471" i="138"/>
  <c r="F471" i="138"/>
  <c r="AA471" i="138"/>
  <c r="N471" i="138"/>
  <c r="O471" i="138"/>
  <c r="AE471" i="138"/>
  <c r="AG471" i="138"/>
  <c r="AD471" i="138"/>
  <c r="Z471" i="138"/>
  <c r="AB471" i="138"/>
  <c r="AC471" i="138"/>
  <c r="Y471" i="138"/>
  <c r="X471" i="138"/>
  <c r="M471" i="138"/>
  <c r="R471" i="138"/>
  <c r="G471" i="138"/>
  <c r="L471" i="138"/>
  <c r="K471" i="138"/>
  <c r="I471" i="138"/>
  <c r="AF471" i="138"/>
  <c r="AB638" i="133"/>
  <c r="AE638" i="133"/>
  <c r="L638" i="133"/>
  <c r="P638" i="133"/>
  <c r="K638" i="133"/>
  <c r="AA638" i="133"/>
  <c r="R638" i="133"/>
  <c r="M638" i="133"/>
  <c r="Q638" i="133"/>
  <c r="H638" i="133"/>
  <c r="X638" i="133"/>
  <c r="AC638" i="133"/>
  <c r="I638" i="133"/>
  <c r="N638" i="133"/>
  <c r="F638" i="133"/>
  <c r="Z638" i="133"/>
  <c r="G638" i="133"/>
  <c r="AD638" i="133"/>
  <c r="AG638" i="133"/>
  <c r="AF638" i="133"/>
  <c r="Y638" i="133"/>
  <c r="O638" i="133"/>
  <c r="J638" i="133"/>
  <c r="K488" i="133"/>
  <c r="I488" i="133"/>
  <c r="AE488" i="133"/>
  <c r="O488" i="133"/>
  <c r="R488" i="133"/>
  <c r="F488" i="133"/>
  <c r="AF488" i="133"/>
  <c r="X488" i="133"/>
  <c r="AA488" i="133"/>
  <c r="AG488" i="133"/>
  <c r="Q488" i="133"/>
  <c r="G488" i="133"/>
  <c r="P488" i="133"/>
  <c r="AC488" i="133"/>
  <c r="N488" i="133"/>
  <c r="J488" i="133"/>
  <c r="AB488" i="133"/>
  <c r="L488" i="133"/>
  <c r="H488" i="133"/>
  <c r="Y488" i="133"/>
  <c r="Z488" i="133"/>
  <c r="M488" i="133"/>
  <c r="AD488" i="133"/>
  <c r="G277" i="133"/>
  <c r="AB277" i="133"/>
  <c r="AE277" i="133"/>
  <c r="F277" i="133"/>
  <c r="Y277" i="133"/>
  <c r="I277" i="133"/>
  <c r="AF277" i="133"/>
  <c r="N277" i="133"/>
  <c r="J277" i="133"/>
  <c r="AG277" i="133"/>
  <c r="K277" i="133"/>
  <c r="Q277" i="133"/>
  <c r="AA277" i="133"/>
  <c r="AC277" i="133"/>
  <c r="O277" i="133"/>
  <c r="H277" i="133"/>
  <c r="L277" i="133"/>
  <c r="M277" i="133"/>
  <c r="P277" i="133"/>
  <c r="AD277" i="133"/>
  <c r="R277" i="133"/>
  <c r="X277" i="133"/>
  <c r="Z277" i="133"/>
  <c r="R680" i="133"/>
  <c r="AA680" i="133"/>
  <c r="Q680" i="133"/>
  <c r="N680" i="133"/>
  <c r="F680" i="133"/>
  <c r="I680" i="133"/>
  <c r="J680" i="133"/>
  <c r="AD680" i="133"/>
  <c r="AG680" i="133"/>
  <c r="AF680" i="133"/>
  <c r="M680" i="133"/>
  <c r="Z680" i="133"/>
  <c r="P680" i="133"/>
  <c r="X680" i="133"/>
  <c r="Y680" i="133"/>
  <c r="AE680" i="133"/>
  <c r="L680" i="133"/>
  <c r="H680" i="133"/>
  <c r="AC680" i="133"/>
  <c r="G680" i="133"/>
  <c r="AB680" i="133"/>
  <c r="O680" i="133"/>
  <c r="K680" i="133"/>
  <c r="H660" i="133"/>
  <c r="AE660" i="133"/>
  <c r="P660" i="133"/>
  <c r="N660" i="133"/>
  <c r="Z660" i="133"/>
  <c r="I660" i="133"/>
  <c r="Q660" i="133"/>
  <c r="AF660" i="133"/>
  <c r="AC660" i="133"/>
  <c r="M660" i="133"/>
  <c r="R660" i="133"/>
  <c r="AB660" i="133"/>
  <c r="Y660" i="133"/>
  <c r="AG660" i="133"/>
  <c r="O660" i="133"/>
  <c r="G660" i="133"/>
  <c r="J660" i="133"/>
  <c r="K660" i="133"/>
  <c r="AA660" i="133"/>
  <c r="X660" i="133"/>
  <c r="AD660" i="133"/>
  <c r="L660" i="133"/>
  <c r="F660" i="133"/>
  <c r="AB335" i="133"/>
  <c r="AC335" i="133"/>
  <c r="P335" i="133"/>
  <c r="X335" i="133"/>
  <c r="L335" i="133"/>
  <c r="AE335" i="133"/>
  <c r="N335" i="133"/>
  <c r="AG335" i="133"/>
  <c r="F335" i="133"/>
  <c r="G335" i="133"/>
  <c r="H335" i="133"/>
  <c r="AA335" i="133"/>
  <c r="AD335" i="133"/>
  <c r="O335" i="133"/>
  <c r="M335" i="133"/>
  <c r="Z335" i="133"/>
  <c r="K335" i="133"/>
  <c r="Q335" i="133"/>
  <c r="I335" i="133"/>
  <c r="AF335" i="133"/>
  <c r="Y335" i="133"/>
  <c r="R335" i="133"/>
  <c r="J335" i="133"/>
  <c r="K334" i="133"/>
  <c r="P334" i="133"/>
  <c r="AC334" i="133"/>
  <c r="N334" i="133"/>
  <c r="AF334" i="133"/>
  <c r="AA334" i="133"/>
  <c r="X334" i="133"/>
  <c r="O334" i="133"/>
  <c r="L334" i="133"/>
  <c r="AE334" i="133"/>
  <c r="AB334" i="133"/>
  <c r="J334" i="133"/>
  <c r="R334" i="133"/>
  <c r="Q334" i="133"/>
  <c r="M334" i="133"/>
  <c r="Y334" i="133"/>
  <c r="G334" i="133"/>
  <c r="F334" i="133"/>
  <c r="Z334" i="133"/>
  <c r="AD334" i="133"/>
  <c r="H334" i="133"/>
  <c r="I334" i="133"/>
  <c r="AG334" i="133"/>
  <c r="K386" i="133"/>
  <c r="J386" i="133"/>
  <c r="F386" i="133"/>
  <c r="AE386" i="133"/>
  <c r="AF386" i="133"/>
  <c r="X386" i="133"/>
  <c r="AG386" i="133"/>
  <c r="AD386" i="133"/>
  <c r="AA386" i="133"/>
  <c r="R386" i="133"/>
  <c r="AC386" i="133"/>
  <c r="AB386" i="133"/>
  <c r="L386" i="133"/>
  <c r="O386" i="133"/>
  <c r="N386" i="133"/>
  <c r="Z386" i="133"/>
  <c r="P386" i="133"/>
  <c r="I386" i="133"/>
  <c r="H386" i="133"/>
  <c r="Q386" i="133"/>
  <c r="Y386" i="133"/>
  <c r="G386" i="133"/>
  <c r="M386" i="133"/>
  <c r="J438" i="133"/>
  <c r="AA438" i="133"/>
  <c r="AE438" i="133"/>
  <c r="AB438" i="133"/>
  <c r="Q438" i="133"/>
  <c r="AD438" i="133"/>
  <c r="R438" i="133"/>
  <c r="AG438" i="133"/>
  <c r="O438" i="133"/>
  <c r="M438" i="133"/>
  <c r="Y438" i="133"/>
  <c r="G438" i="133"/>
  <c r="I438" i="133"/>
  <c r="N438" i="133"/>
  <c r="Z438" i="133"/>
  <c r="P438" i="133"/>
  <c r="F438" i="133"/>
  <c r="L438" i="133"/>
  <c r="AC438" i="133"/>
  <c r="AF438" i="133"/>
  <c r="K438" i="133"/>
  <c r="X438" i="133"/>
  <c r="H438" i="133"/>
  <c r="I310" i="133"/>
  <c r="J310" i="133"/>
  <c r="H310" i="133"/>
  <c r="AA310" i="133"/>
  <c r="Z310" i="133"/>
  <c r="P310" i="133"/>
  <c r="L310" i="133"/>
  <c r="O310" i="133"/>
  <c r="AF310" i="133"/>
  <c r="R310" i="133"/>
  <c r="N310" i="133"/>
  <c r="AE310" i="133"/>
  <c r="X310" i="133"/>
  <c r="AD310" i="133"/>
  <c r="Q310" i="133"/>
  <c r="K310" i="133"/>
  <c r="AB310" i="133"/>
  <c r="AG310" i="133"/>
  <c r="AC310" i="133"/>
  <c r="G310" i="133"/>
  <c r="M310" i="133"/>
  <c r="F310" i="133"/>
  <c r="Y310" i="133"/>
  <c r="R559" i="133"/>
  <c r="L559" i="133"/>
  <c r="Z559" i="133"/>
  <c r="M559" i="133"/>
  <c r="AA559" i="133"/>
  <c r="N559" i="133"/>
  <c r="AF559" i="133"/>
  <c r="Y559" i="133"/>
  <c r="F559" i="133"/>
  <c r="I559" i="133"/>
  <c r="Q559" i="133"/>
  <c r="J559" i="133"/>
  <c r="AC559" i="133"/>
  <c r="X559" i="133"/>
  <c r="P559" i="133"/>
  <c r="O559" i="133"/>
  <c r="K559" i="133"/>
  <c r="AG559" i="133"/>
  <c r="AE559" i="133"/>
  <c r="AB559" i="133"/>
  <c r="AD559" i="133"/>
  <c r="H559" i="133"/>
  <c r="G559" i="133"/>
  <c r="AO110" i="133"/>
  <c r="G110" i="133"/>
  <c r="AN110" i="133"/>
  <c r="P110" i="133"/>
  <c r="I110" i="133"/>
  <c r="AK110" i="133"/>
  <c r="AL110" i="133"/>
  <c r="AI110" i="133"/>
  <c r="AJ110" i="133"/>
  <c r="AM110" i="133"/>
  <c r="AP110" i="133"/>
  <c r="L110" i="133"/>
  <c r="AQ110" i="133"/>
  <c r="J110" i="133"/>
  <c r="AR110" i="133"/>
  <c r="AE182" i="133"/>
  <c r="H182" i="133"/>
  <c r="O182" i="133"/>
  <c r="AP182" i="133"/>
  <c r="AC182" i="133"/>
  <c r="AJ182" i="133"/>
  <c r="X182" i="133"/>
  <c r="AD182" i="133"/>
  <c r="AK182" i="133"/>
  <c r="AI182" i="133"/>
  <c r="G182" i="133"/>
  <c r="AL182" i="133"/>
  <c r="F182" i="133"/>
  <c r="AA182" i="133"/>
  <c r="AG182" i="133"/>
  <c r="AF182" i="133"/>
  <c r="K182" i="133"/>
  <c r="L182" i="133"/>
  <c r="M182" i="133"/>
  <c r="AO182" i="133"/>
  <c r="I182" i="133"/>
  <c r="Q182" i="133"/>
  <c r="AN182" i="133"/>
  <c r="P182" i="133"/>
  <c r="AM182" i="133"/>
  <c r="AB182" i="133"/>
  <c r="AQ182" i="133"/>
  <c r="N182" i="133"/>
  <c r="R182" i="133"/>
  <c r="AR182" i="133"/>
  <c r="Y182" i="133"/>
  <c r="J182" i="133"/>
  <c r="Z182" i="133"/>
  <c r="I203" i="133"/>
  <c r="G203" i="133"/>
  <c r="P203" i="133"/>
  <c r="AQ203" i="133"/>
  <c r="O203" i="133"/>
  <c r="AF203" i="133"/>
  <c r="AR203" i="133"/>
  <c r="Q203" i="133"/>
  <c r="J203" i="133"/>
  <c r="AJ203" i="133"/>
  <c r="AA203" i="133"/>
  <c r="AN203" i="133"/>
  <c r="AO203" i="133"/>
  <c r="AD203" i="133"/>
  <c r="AM203" i="133"/>
  <c r="AI203" i="133"/>
  <c r="N203" i="133"/>
  <c r="AP203" i="133"/>
  <c r="Y203" i="133"/>
  <c r="AK203" i="133"/>
  <c r="K203" i="133"/>
  <c r="AL203" i="133"/>
  <c r="F203" i="133"/>
  <c r="R203" i="133"/>
  <c r="AG203" i="133"/>
  <c r="AB203" i="133"/>
  <c r="L203" i="133"/>
  <c r="AC203" i="133"/>
  <c r="H203" i="133"/>
  <c r="Z203" i="133"/>
  <c r="X203" i="133"/>
  <c r="AE203" i="133"/>
  <c r="M203" i="133"/>
  <c r="I311" i="133"/>
  <c r="AF311" i="133"/>
  <c r="AA311" i="133"/>
  <c r="M311" i="133"/>
  <c r="AE311" i="133"/>
  <c r="G311" i="133"/>
  <c r="AB311" i="133"/>
  <c r="O311" i="133"/>
  <c r="X311" i="133"/>
  <c r="F311" i="133"/>
  <c r="AC311" i="133"/>
  <c r="K311" i="133"/>
  <c r="Q311" i="133"/>
  <c r="AD311" i="133"/>
  <c r="AG311" i="133"/>
  <c r="N311" i="133"/>
  <c r="Z311" i="133"/>
  <c r="R311" i="133"/>
  <c r="J311" i="133"/>
  <c r="H311" i="133"/>
  <c r="P311" i="133"/>
  <c r="Y311" i="133"/>
  <c r="L311" i="133"/>
  <c r="AP138" i="133"/>
  <c r="AM138" i="133"/>
  <c r="AN138" i="133"/>
  <c r="AE138" i="133"/>
  <c r="H138" i="133"/>
  <c r="AO138" i="133"/>
  <c r="X138" i="133"/>
  <c r="M138" i="133"/>
  <c r="F138" i="133"/>
  <c r="AF138" i="133"/>
  <c r="J138" i="133"/>
  <c r="AG138" i="133"/>
  <c r="AL138" i="133"/>
  <c r="Y138" i="133"/>
  <c r="O138" i="133"/>
  <c r="L138" i="133"/>
  <c r="AA138" i="133"/>
  <c r="R138" i="133"/>
  <c r="AJ138" i="133"/>
  <c r="Z138" i="133"/>
  <c r="AD138" i="133"/>
  <c r="P138" i="133"/>
  <c r="K138" i="133"/>
  <c r="AC138" i="133"/>
  <c r="AI138" i="133"/>
  <c r="Q138" i="133"/>
  <c r="G138" i="133"/>
  <c r="N138" i="133"/>
  <c r="AR138" i="133"/>
  <c r="AQ138" i="133"/>
  <c r="I138" i="133"/>
  <c r="AK138" i="133"/>
  <c r="AB138" i="133"/>
  <c r="F448" i="133"/>
  <c r="Z448" i="133"/>
  <c r="X448" i="133"/>
  <c r="P448" i="133"/>
  <c r="Q448" i="133"/>
  <c r="O448" i="133"/>
  <c r="L448" i="133"/>
  <c r="M448" i="133"/>
  <c r="AD448" i="133"/>
  <c r="AE448" i="133"/>
  <c r="R448" i="133"/>
  <c r="AC448" i="133"/>
  <c r="AG448" i="133"/>
  <c r="H448" i="133"/>
  <c r="K448" i="133"/>
  <c r="G448" i="133"/>
  <c r="AB448" i="133"/>
  <c r="I448" i="133"/>
  <c r="Y448" i="133"/>
  <c r="AA448" i="133"/>
  <c r="J448" i="133"/>
  <c r="N448" i="133"/>
  <c r="AF448" i="133"/>
  <c r="BA21" i="133"/>
  <c r="BL21" i="133"/>
  <c r="BI21" i="133"/>
  <c r="BK21" i="133"/>
  <c r="AK21" i="133"/>
  <c r="G21" i="133"/>
  <c r="F22" i="133" s="1"/>
  <c r="R22" i="133" s="1"/>
  <c r="BJ21" i="133"/>
  <c r="AV21" i="133"/>
  <c r="BH21" i="133"/>
  <c r="BP21" i="133"/>
  <c r="AZ21" i="133"/>
  <c r="P21" i="133"/>
  <c r="AR21" i="133"/>
  <c r="BC21" i="133"/>
  <c r="AJ21" i="133"/>
  <c r="BO21" i="133"/>
  <c r="AM21" i="133"/>
  <c r="AX21" i="133"/>
  <c r="AL21" i="133"/>
  <c r="BN21" i="133"/>
  <c r="AN21" i="133"/>
  <c r="BM21" i="133"/>
  <c r="L21" i="133"/>
  <c r="BF21" i="133"/>
  <c r="AW21" i="133"/>
  <c r="AI21" i="133"/>
  <c r="AQ21" i="133"/>
  <c r="AU21" i="133"/>
  <c r="AO21" i="133"/>
  <c r="BB21" i="133"/>
  <c r="AY21" i="133"/>
  <c r="BE21" i="133"/>
  <c r="BG21" i="133"/>
  <c r="AT21" i="133"/>
  <c r="I21" i="133"/>
  <c r="J21" i="133"/>
  <c r="AP21" i="133"/>
  <c r="AN168" i="133"/>
  <c r="I168" i="133"/>
  <c r="H168" i="133"/>
  <c r="AL168" i="133"/>
  <c r="O168" i="133"/>
  <c r="P168" i="133"/>
  <c r="F168" i="133"/>
  <c r="AC168" i="133"/>
  <c r="J168" i="133"/>
  <c r="AA168" i="133"/>
  <c r="AG168" i="133"/>
  <c r="AO168" i="133"/>
  <c r="AQ168" i="133"/>
  <c r="Z168" i="133"/>
  <c r="M168" i="133"/>
  <c r="Q168" i="133"/>
  <c r="AK168" i="133"/>
  <c r="L168" i="133"/>
  <c r="K168" i="133"/>
  <c r="AD168" i="133"/>
  <c r="G168" i="133"/>
  <c r="X168" i="133"/>
  <c r="N168" i="133"/>
  <c r="AP168" i="133"/>
  <c r="Y168" i="133"/>
  <c r="AB168" i="133"/>
  <c r="AM168" i="133"/>
  <c r="AJ168" i="133"/>
  <c r="AI168" i="133"/>
  <c r="AR168" i="133"/>
  <c r="AF168" i="133"/>
  <c r="R168" i="133"/>
  <c r="AE168" i="133"/>
  <c r="AD389" i="133"/>
  <c r="I389" i="133"/>
  <c r="Y389" i="133"/>
  <c r="AG389" i="133"/>
  <c r="H389" i="133"/>
  <c r="AB389" i="133"/>
  <c r="J389" i="133"/>
  <c r="M389" i="133"/>
  <c r="N389" i="133"/>
  <c r="O389" i="133"/>
  <c r="L389" i="133"/>
  <c r="Q389" i="133"/>
  <c r="K389" i="133"/>
  <c r="AF389" i="133"/>
  <c r="AC389" i="133"/>
  <c r="F389" i="133"/>
  <c r="X389" i="133"/>
  <c r="G389" i="133"/>
  <c r="Z389" i="133"/>
  <c r="R389" i="133"/>
  <c r="AA389" i="133"/>
  <c r="P389" i="133"/>
  <c r="AE389" i="133"/>
  <c r="BH35" i="133"/>
  <c r="AW35" i="133"/>
  <c r="AQ35" i="133"/>
  <c r="BM35" i="133"/>
  <c r="BJ35" i="133"/>
  <c r="BF35" i="133"/>
  <c r="AN35" i="133"/>
  <c r="AZ35" i="133"/>
  <c r="AJ35" i="133"/>
  <c r="AV35" i="133"/>
  <c r="G35" i="133"/>
  <c r="F36" i="133" s="1"/>
  <c r="AO35" i="133"/>
  <c r="J35" i="133"/>
  <c r="BG35" i="133"/>
  <c r="AK35" i="133"/>
  <c r="AT35" i="133"/>
  <c r="BL35" i="133"/>
  <c r="BI35" i="133"/>
  <c r="BB35" i="133"/>
  <c r="AU35" i="133"/>
  <c r="BA35" i="133"/>
  <c r="I35" i="133"/>
  <c r="BN35" i="133"/>
  <c r="BP35" i="133"/>
  <c r="AM35" i="133"/>
  <c r="BE35" i="133"/>
  <c r="AP35" i="133"/>
  <c r="P35" i="133"/>
  <c r="AI35" i="133"/>
  <c r="L35" i="133"/>
  <c r="BC35" i="133"/>
  <c r="BK35" i="133"/>
  <c r="BO35" i="133"/>
  <c r="AL35" i="133"/>
  <c r="AY35" i="133"/>
  <c r="AX35" i="133"/>
  <c r="AR35" i="133"/>
  <c r="AM74" i="133"/>
  <c r="AX74" i="133"/>
  <c r="AJ74" i="133"/>
  <c r="BB74" i="133"/>
  <c r="AI74" i="133"/>
  <c r="J74" i="133"/>
  <c r="AU74" i="133"/>
  <c r="AK74" i="133"/>
  <c r="G74" i="133"/>
  <c r="F75" i="133" s="1"/>
  <c r="AY74" i="133"/>
  <c r="AT74" i="133"/>
  <c r="BC74" i="133"/>
  <c r="BA74" i="133"/>
  <c r="AL74" i="133"/>
  <c r="P74" i="133"/>
  <c r="L74" i="133"/>
  <c r="AZ74" i="133"/>
  <c r="AN74" i="133"/>
  <c r="AQ74" i="133"/>
  <c r="AW74" i="133"/>
  <c r="AP74" i="133"/>
  <c r="I74" i="133"/>
  <c r="AR74" i="133"/>
  <c r="AO74" i="133"/>
  <c r="AV74" i="133"/>
  <c r="L696" i="133"/>
  <c r="AF696" i="133"/>
  <c r="M696" i="133"/>
  <c r="AG696" i="133"/>
  <c r="Z696" i="133"/>
  <c r="K696" i="133"/>
  <c r="AC696" i="133"/>
  <c r="H696" i="133"/>
  <c r="Q696" i="133"/>
  <c r="N696" i="133"/>
  <c r="AD696" i="133"/>
  <c r="G696" i="133"/>
  <c r="AA696" i="133"/>
  <c r="F696" i="133"/>
  <c r="R696" i="133"/>
  <c r="P696" i="133"/>
  <c r="X696" i="133"/>
  <c r="Y696" i="133"/>
  <c r="J696" i="133"/>
  <c r="AE696" i="133"/>
  <c r="AB696" i="133"/>
  <c r="I696" i="133"/>
  <c r="O696" i="133"/>
  <c r="L504" i="133"/>
  <c r="AE504" i="133"/>
  <c r="AC504" i="133"/>
  <c r="Y504" i="133"/>
  <c r="AD504" i="133"/>
  <c r="I504" i="133"/>
  <c r="Q504" i="133"/>
  <c r="P504" i="133"/>
  <c r="N504" i="133"/>
  <c r="F504" i="133"/>
  <c r="X504" i="133"/>
  <c r="H504" i="133"/>
  <c r="R504" i="133"/>
  <c r="AG504" i="133"/>
  <c r="J504" i="133"/>
  <c r="AB504" i="133"/>
  <c r="M504" i="133"/>
  <c r="O504" i="133"/>
  <c r="AF504" i="133"/>
  <c r="G504" i="133"/>
  <c r="K504" i="133"/>
  <c r="Z504" i="133"/>
  <c r="AA504" i="133"/>
  <c r="Y668" i="133"/>
  <c r="AE668" i="133"/>
  <c r="AG668" i="133"/>
  <c r="F668" i="133"/>
  <c r="AF668" i="133"/>
  <c r="AD668" i="133"/>
  <c r="G668" i="133"/>
  <c r="I668" i="133"/>
  <c r="AC668" i="133"/>
  <c r="P668" i="133"/>
  <c r="N668" i="133"/>
  <c r="L668" i="133"/>
  <c r="Q668" i="133"/>
  <c r="K668" i="133"/>
  <c r="Z668" i="133"/>
  <c r="X668" i="133"/>
  <c r="AB668" i="133"/>
  <c r="AA668" i="133"/>
  <c r="H668" i="133"/>
  <c r="R668" i="133"/>
  <c r="M668" i="133"/>
  <c r="J668" i="133"/>
  <c r="O668" i="133"/>
  <c r="AE635" i="133"/>
  <c r="Q635" i="133"/>
  <c r="Z635" i="133"/>
  <c r="H635" i="133"/>
  <c r="X635" i="133"/>
  <c r="N635" i="133"/>
  <c r="AD635" i="133"/>
  <c r="K635" i="133"/>
  <c r="P635" i="133"/>
  <c r="AC635" i="133"/>
  <c r="J635" i="133"/>
  <c r="Y635" i="133"/>
  <c r="AF635" i="133"/>
  <c r="R635" i="133"/>
  <c r="G635" i="133"/>
  <c r="AG635" i="133"/>
  <c r="M635" i="133"/>
  <c r="F635" i="133"/>
  <c r="O635" i="133"/>
  <c r="AB635" i="133"/>
  <c r="AA635" i="133"/>
  <c r="L635" i="133"/>
  <c r="I635" i="133"/>
  <c r="Y414" i="133"/>
  <c r="AG414" i="133"/>
  <c r="X414" i="133"/>
  <c r="Q414" i="133"/>
  <c r="AB414" i="133"/>
  <c r="AD414" i="133"/>
  <c r="L414" i="133"/>
  <c r="K414" i="133"/>
  <c r="AF414" i="133"/>
  <c r="AC414" i="133"/>
  <c r="H414" i="133"/>
  <c r="AA414" i="133"/>
  <c r="N414" i="133"/>
  <c r="AE414" i="133"/>
  <c r="M414" i="133"/>
  <c r="I414" i="133"/>
  <c r="R414" i="133"/>
  <c r="J414" i="133"/>
  <c r="G414" i="133"/>
  <c r="P414" i="133"/>
  <c r="F414" i="133"/>
  <c r="Z414" i="133"/>
  <c r="O414" i="133"/>
  <c r="AB407" i="133"/>
  <c r="J407" i="133"/>
  <c r="AG407" i="133"/>
  <c r="AE407" i="133"/>
  <c r="K407" i="133"/>
  <c r="I407" i="133"/>
  <c r="AC407" i="133"/>
  <c r="R407" i="133"/>
  <c r="F407" i="133"/>
  <c r="AA407" i="133"/>
  <c r="N407" i="133"/>
  <c r="G407" i="133"/>
  <c r="M407" i="133"/>
  <c r="AF407" i="133"/>
  <c r="Y407" i="133"/>
  <c r="AD407" i="133"/>
  <c r="P407" i="133"/>
  <c r="H407" i="133"/>
  <c r="Z407" i="133"/>
  <c r="O407" i="133"/>
  <c r="Q407" i="133"/>
  <c r="L407" i="133"/>
  <c r="X407" i="133"/>
  <c r="AE421" i="133"/>
  <c r="X421" i="133"/>
  <c r="AG421" i="133"/>
  <c r="AF421" i="133"/>
  <c r="R421" i="133"/>
  <c r="I421" i="133"/>
  <c r="F421" i="133"/>
  <c r="M421" i="133"/>
  <c r="L421" i="133"/>
  <c r="N421" i="133"/>
  <c r="AC421" i="133"/>
  <c r="P421" i="133"/>
  <c r="H421" i="133"/>
  <c r="Q421" i="133"/>
  <c r="O421" i="133"/>
  <c r="AA421" i="133"/>
  <c r="K421" i="133"/>
  <c r="AD421" i="133"/>
  <c r="Z421" i="133"/>
  <c r="J421" i="133"/>
  <c r="G421" i="133"/>
  <c r="Y421" i="133"/>
  <c r="AB421" i="133"/>
  <c r="Y600" i="133"/>
  <c r="AD600" i="133"/>
  <c r="Z600" i="133"/>
  <c r="N600" i="133"/>
  <c r="G600" i="133"/>
  <c r="L600" i="133"/>
  <c r="P600" i="133"/>
  <c r="AF600" i="133"/>
  <c r="X600" i="133"/>
  <c r="O600" i="133"/>
  <c r="J600" i="133"/>
  <c r="I600" i="133"/>
  <c r="M600" i="133"/>
  <c r="K600" i="133"/>
  <c r="H600" i="133"/>
  <c r="R600" i="133"/>
  <c r="Q600" i="133"/>
  <c r="F600" i="133"/>
  <c r="AG600" i="133"/>
  <c r="AA600" i="133"/>
  <c r="AB600" i="133"/>
  <c r="AC600" i="133"/>
  <c r="AE600" i="133"/>
  <c r="AD331" i="133"/>
  <c r="H331" i="133"/>
  <c r="AB331" i="133"/>
  <c r="AG331" i="133"/>
  <c r="O331" i="133"/>
  <c r="K331" i="133"/>
  <c r="G331" i="133"/>
  <c r="Y331" i="133"/>
  <c r="X331" i="133"/>
  <c r="L331" i="133"/>
  <c r="M331" i="133"/>
  <c r="P331" i="133"/>
  <c r="AE331" i="133"/>
  <c r="R331" i="133"/>
  <c r="AF331" i="133"/>
  <c r="AC331" i="133"/>
  <c r="F331" i="133"/>
  <c r="AA331" i="133"/>
  <c r="N331" i="133"/>
  <c r="Z331" i="133"/>
  <c r="Q331" i="133"/>
  <c r="J331" i="133"/>
  <c r="I331" i="133"/>
  <c r="AC403" i="133"/>
  <c r="Y403" i="133"/>
  <c r="L403" i="133"/>
  <c r="H403" i="133"/>
  <c r="P403" i="133"/>
  <c r="R403" i="133"/>
  <c r="F403" i="133"/>
  <c r="O403" i="133"/>
  <c r="M403" i="133"/>
  <c r="Q403" i="133"/>
  <c r="I403" i="133"/>
  <c r="AD403" i="133"/>
  <c r="X403" i="133"/>
  <c r="AF403" i="133"/>
  <c r="AE403" i="133"/>
  <c r="G403" i="133"/>
  <c r="K403" i="133"/>
  <c r="AA403" i="133"/>
  <c r="Z403" i="133"/>
  <c r="N403" i="133"/>
  <c r="AB403" i="133"/>
  <c r="J403" i="133"/>
  <c r="AG403" i="133"/>
  <c r="N633" i="133"/>
  <c r="P633" i="133"/>
  <c r="M633" i="133"/>
  <c r="Y633" i="133"/>
  <c r="AB633" i="133"/>
  <c r="AF633" i="133"/>
  <c r="F633" i="133"/>
  <c r="AA633" i="133"/>
  <c r="X633" i="133"/>
  <c r="Z633" i="133"/>
  <c r="Q633" i="133"/>
  <c r="AD633" i="133"/>
  <c r="G633" i="133"/>
  <c r="AG633" i="133"/>
  <c r="AC633" i="133"/>
  <c r="H633" i="133"/>
  <c r="K633" i="133"/>
  <c r="J633" i="133"/>
  <c r="O633" i="133"/>
  <c r="I633" i="133"/>
  <c r="R633" i="133"/>
  <c r="L633" i="133"/>
  <c r="AE633" i="133"/>
  <c r="AD405" i="133"/>
  <c r="H405" i="133"/>
  <c r="R405" i="133"/>
  <c r="AA405" i="133"/>
  <c r="F405" i="133"/>
  <c r="K405" i="133"/>
  <c r="J405" i="133"/>
  <c r="AB405" i="133"/>
  <c r="N405" i="133"/>
  <c r="I405" i="133"/>
  <c r="L405" i="133"/>
  <c r="AE405" i="133"/>
  <c r="P405" i="133"/>
  <c r="X405" i="133"/>
  <c r="AF405" i="133"/>
  <c r="Q405" i="133"/>
  <c r="M405" i="133"/>
  <c r="AG405" i="133"/>
  <c r="Y405" i="133"/>
  <c r="AC405" i="133"/>
  <c r="Z405" i="133"/>
  <c r="O405" i="133"/>
  <c r="G405" i="133"/>
  <c r="J664" i="133"/>
  <c r="AA664" i="133"/>
  <c r="AC664" i="133"/>
  <c r="Q664" i="133"/>
  <c r="F664" i="133"/>
  <c r="P664" i="133"/>
  <c r="X664" i="133"/>
  <c r="K664" i="133"/>
  <c r="I664" i="133"/>
  <c r="Y664" i="133"/>
  <c r="AG664" i="133"/>
  <c r="Z664" i="133"/>
  <c r="O664" i="133"/>
  <c r="L664" i="133"/>
  <c r="G664" i="133"/>
  <c r="N664" i="133"/>
  <c r="R664" i="133"/>
  <c r="AD664" i="133"/>
  <c r="AE664" i="133"/>
  <c r="M664" i="133"/>
  <c r="AB664" i="133"/>
  <c r="H664" i="133"/>
  <c r="AF664" i="133"/>
  <c r="L301" i="133"/>
  <c r="X301" i="133"/>
  <c r="AF301" i="133"/>
  <c r="F301" i="133"/>
  <c r="K301" i="133"/>
  <c r="I301" i="133"/>
  <c r="AA301" i="133"/>
  <c r="P301" i="133"/>
  <c r="J301" i="133"/>
  <c r="Y301" i="133"/>
  <c r="Z301" i="133"/>
  <c r="H301" i="133"/>
  <c r="O301" i="133"/>
  <c r="G301" i="133"/>
  <c r="AB301" i="133"/>
  <c r="AE301" i="133"/>
  <c r="R301" i="133"/>
  <c r="N301" i="133"/>
  <c r="M301" i="133"/>
  <c r="Q301" i="133"/>
  <c r="AG301" i="133"/>
  <c r="AD301" i="133"/>
  <c r="AC301" i="133"/>
  <c r="Y142" i="133"/>
  <c r="AR142" i="133"/>
  <c r="R142" i="133"/>
  <c r="Q142" i="133"/>
  <c r="AQ142" i="133"/>
  <c r="N142" i="133"/>
  <c r="L142" i="133"/>
  <c r="AO142" i="133"/>
  <c r="AI142" i="133"/>
  <c r="J142" i="133"/>
  <c r="AB142" i="133"/>
  <c r="AM142" i="133"/>
  <c r="AF142" i="133"/>
  <c r="X142" i="133"/>
  <c r="K142" i="133"/>
  <c r="I142" i="133"/>
  <c r="P142" i="133"/>
  <c r="AA142" i="133"/>
  <c r="Z142" i="133"/>
  <c r="AD142" i="133"/>
  <c r="AP142" i="133"/>
  <c r="AC142" i="133"/>
  <c r="M142" i="133"/>
  <c r="F142" i="133"/>
  <c r="G142" i="133"/>
  <c r="AL142" i="133"/>
  <c r="AJ142" i="133"/>
  <c r="H142" i="133"/>
  <c r="AG142" i="133"/>
  <c r="AE142" i="133"/>
  <c r="O142" i="133"/>
  <c r="AK142" i="133"/>
  <c r="AN142" i="133"/>
  <c r="I224" i="133"/>
  <c r="N224" i="133"/>
  <c r="Z224" i="133"/>
  <c r="L224" i="133"/>
  <c r="F224" i="133"/>
  <c r="K224" i="133"/>
  <c r="H224" i="133"/>
  <c r="G224" i="133"/>
  <c r="P224" i="133"/>
  <c r="O224" i="133"/>
  <c r="J224" i="133"/>
  <c r="R224" i="133"/>
  <c r="M224" i="133"/>
  <c r="AG224" i="133"/>
  <c r="AC224" i="133"/>
  <c r="AE224" i="133"/>
  <c r="AD224" i="133"/>
  <c r="Y224" i="133"/>
  <c r="AF224" i="133"/>
  <c r="X224" i="133"/>
  <c r="AA224" i="133"/>
  <c r="Q224" i="133"/>
  <c r="AB224" i="133"/>
  <c r="J370" i="133"/>
  <c r="Z370" i="133"/>
  <c r="R370" i="133"/>
  <c r="Q370" i="133"/>
  <c r="F370" i="133"/>
  <c r="H370" i="133"/>
  <c r="L370" i="133"/>
  <c r="AA370" i="133"/>
  <c r="AD370" i="133"/>
  <c r="AE370" i="133"/>
  <c r="AG370" i="133"/>
  <c r="M370" i="133"/>
  <c r="O370" i="133"/>
  <c r="Y370" i="133"/>
  <c r="X370" i="133"/>
  <c r="N370" i="133"/>
  <c r="AF370" i="133"/>
  <c r="G370" i="133"/>
  <c r="AB370" i="133"/>
  <c r="I370" i="133"/>
  <c r="AC370" i="133"/>
  <c r="K370" i="133"/>
  <c r="P370" i="133"/>
  <c r="BB104" i="133"/>
  <c r="G104" i="133"/>
  <c r="J104" i="133"/>
  <c r="AU104" i="133"/>
  <c r="AO104" i="133"/>
  <c r="AY104" i="133"/>
  <c r="AV104" i="133"/>
  <c r="AW104" i="133"/>
  <c r="BC104" i="133"/>
  <c r="AL104" i="133"/>
  <c r="L104" i="133"/>
  <c r="P104" i="133"/>
  <c r="AR104" i="133"/>
  <c r="AQ104" i="133"/>
  <c r="BA104" i="133"/>
  <c r="AP104" i="133"/>
  <c r="AK104" i="133"/>
  <c r="AX104" i="133"/>
  <c r="AM104" i="133"/>
  <c r="AN104" i="133"/>
  <c r="AI104" i="133"/>
  <c r="AT104" i="133"/>
  <c r="I104" i="133"/>
  <c r="AZ104" i="133"/>
  <c r="AJ104" i="133"/>
  <c r="Z209" i="133"/>
  <c r="AG209" i="133"/>
  <c r="H209" i="133"/>
  <c r="AB209" i="133"/>
  <c r="P209" i="133"/>
  <c r="I209" i="133"/>
  <c r="J209" i="133"/>
  <c r="L209" i="133"/>
  <c r="AA209" i="133"/>
  <c r="F209" i="133"/>
  <c r="AD209" i="133"/>
  <c r="N209" i="133"/>
  <c r="X209" i="133"/>
  <c r="Q209" i="133"/>
  <c r="AE209" i="133"/>
  <c r="Y209" i="133"/>
  <c r="M209" i="133"/>
  <c r="AC209" i="133"/>
  <c r="AF209" i="133"/>
  <c r="K209" i="133"/>
  <c r="R209" i="133"/>
  <c r="G209" i="133"/>
  <c r="O209" i="133"/>
  <c r="R345" i="133"/>
  <c r="I345" i="133"/>
  <c r="AB345" i="133"/>
  <c r="AE345" i="133"/>
  <c r="Q345" i="133"/>
  <c r="J345" i="133"/>
  <c r="AF345" i="133"/>
  <c r="H345" i="133"/>
  <c r="K345" i="133"/>
  <c r="Y345" i="133"/>
  <c r="F345" i="133"/>
  <c r="M345" i="133"/>
  <c r="AA345" i="133"/>
  <c r="Z345" i="133"/>
  <c r="L345" i="133"/>
  <c r="X345" i="133"/>
  <c r="AD345" i="133"/>
  <c r="AC345" i="133"/>
  <c r="P345" i="133"/>
  <c r="G345" i="133"/>
  <c r="N345" i="133"/>
  <c r="O345" i="133"/>
  <c r="AG345" i="133"/>
  <c r="H446" i="133"/>
  <c r="M446" i="133"/>
  <c r="AC446" i="133"/>
  <c r="Z446" i="133"/>
  <c r="AG446" i="133"/>
  <c r="AD446" i="133"/>
  <c r="Y446" i="133"/>
  <c r="F446" i="133"/>
  <c r="AB446" i="133"/>
  <c r="G446" i="133"/>
  <c r="I446" i="133"/>
  <c r="AE446" i="133"/>
  <c r="P446" i="133"/>
  <c r="AF446" i="133"/>
  <c r="K446" i="133"/>
  <c r="N446" i="133"/>
  <c r="AA446" i="133"/>
  <c r="L446" i="133"/>
  <c r="X446" i="133"/>
  <c r="O446" i="133"/>
  <c r="Q446" i="133"/>
  <c r="R446" i="133"/>
  <c r="J446" i="133"/>
  <c r="G234" i="133"/>
  <c r="AE234" i="133"/>
  <c r="AA234" i="133"/>
  <c r="R234" i="133"/>
  <c r="J234" i="133"/>
  <c r="Z234" i="133"/>
  <c r="M234" i="133"/>
  <c r="AC234" i="133"/>
  <c r="Y234" i="133"/>
  <c r="AD234" i="133"/>
  <c r="L234" i="133"/>
  <c r="Q234" i="133"/>
  <c r="K234" i="133"/>
  <c r="H234" i="133"/>
  <c r="O234" i="133"/>
  <c r="P234" i="133"/>
  <c r="F234" i="133"/>
  <c r="AG234" i="133"/>
  <c r="AB234" i="133"/>
  <c r="I234" i="133"/>
  <c r="X234" i="133"/>
  <c r="AF234" i="133"/>
  <c r="N234" i="133"/>
  <c r="F295" i="133"/>
  <c r="Z295" i="133"/>
  <c r="I295" i="133"/>
  <c r="AF295" i="133"/>
  <c r="Y295" i="133"/>
  <c r="L295" i="133"/>
  <c r="AC295" i="133"/>
  <c r="P295" i="133"/>
  <c r="J295" i="133"/>
  <c r="G295" i="133"/>
  <c r="X295" i="133"/>
  <c r="R295" i="133"/>
  <c r="AG295" i="133"/>
  <c r="H295" i="133"/>
  <c r="AE295" i="133"/>
  <c r="M295" i="133"/>
  <c r="AB295" i="133"/>
  <c r="K295" i="133"/>
  <c r="AD295" i="133"/>
  <c r="O295" i="133"/>
  <c r="AA295" i="133"/>
  <c r="Q295" i="133"/>
  <c r="N295" i="133"/>
  <c r="I516" i="133"/>
  <c r="G516" i="133"/>
  <c r="AF516" i="133"/>
  <c r="AD516" i="133"/>
  <c r="F516" i="133"/>
  <c r="Y516" i="133"/>
  <c r="AE516" i="133"/>
  <c r="AC516" i="133"/>
  <c r="Q516" i="133"/>
  <c r="P516" i="133"/>
  <c r="J516" i="133"/>
  <c r="N516" i="133"/>
  <c r="AA516" i="133"/>
  <c r="O516" i="133"/>
  <c r="X516" i="133"/>
  <c r="H516" i="133"/>
  <c r="M516" i="133"/>
  <c r="AG516" i="133"/>
  <c r="L516" i="133"/>
  <c r="Z516" i="133"/>
  <c r="R516" i="133"/>
  <c r="AB516" i="133"/>
  <c r="K516" i="133"/>
  <c r="AE197" i="133"/>
  <c r="Y197" i="133"/>
  <c r="AC197" i="133"/>
  <c r="AL197" i="133"/>
  <c r="R197" i="133"/>
  <c r="AG197" i="133"/>
  <c r="AI197" i="133"/>
  <c r="AQ197" i="133"/>
  <c r="AK197" i="133"/>
  <c r="AB197" i="133"/>
  <c r="N197" i="133"/>
  <c r="G197" i="133"/>
  <c r="L197" i="133"/>
  <c r="I197" i="133"/>
  <c r="F197" i="133"/>
  <c r="X197" i="133"/>
  <c r="Z197" i="133"/>
  <c r="AM197" i="133"/>
  <c r="AJ197" i="133"/>
  <c r="O197" i="133"/>
  <c r="M197" i="133"/>
  <c r="AA197" i="133"/>
  <c r="P197" i="133"/>
  <c r="H197" i="133"/>
  <c r="AO197" i="133"/>
  <c r="AN197" i="133"/>
  <c r="AD197" i="133"/>
  <c r="J197" i="133"/>
  <c r="AP197" i="133"/>
  <c r="AR197" i="133"/>
  <c r="Q197" i="133"/>
  <c r="K197" i="133"/>
  <c r="AF197" i="133"/>
  <c r="H640" i="133"/>
  <c r="AD640" i="133"/>
  <c r="AC640" i="133"/>
  <c r="L640" i="133"/>
  <c r="AF640" i="133"/>
  <c r="X640" i="133"/>
  <c r="R640" i="133"/>
  <c r="AB640" i="133"/>
  <c r="P640" i="133"/>
  <c r="Y640" i="133"/>
  <c r="G640" i="133"/>
  <c r="AE640" i="133"/>
  <c r="J640" i="133"/>
  <c r="K640" i="133"/>
  <c r="O640" i="133"/>
  <c r="M640" i="133"/>
  <c r="Z640" i="133"/>
  <c r="AA640" i="133"/>
  <c r="I640" i="133"/>
  <c r="Q640" i="133"/>
  <c r="F640" i="133"/>
  <c r="AG640" i="133"/>
  <c r="N640" i="133"/>
  <c r="AJ76" i="133"/>
  <c r="AW76" i="133"/>
  <c r="P76" i="133"/>
  <c r="AR76" i="133"/>
  <c r="AU76" i="133"/>
  <c r="AZ76" i="133"/>
  <c r="BB76" i="133"/>
  <c r="AQ76" i="133"/>
  <c r="AV76" i="133"/>
  <c r="G76" i="133"/>
  <c r="F77" i="133" s="1"/>
  <c r="R77" i="133" s="1"/>
  <c r="AY76" i="133"/>
  <c r="AN76" i="133"/>
  <c r="AK76" i="133"/>
  <c r="L76" i="133"/>
  <c r="AP76" i="133"/>
  <c r="I76" i="133"/>
  <c r="AO76" i="133"/>
  <c r="AI76" i="133"/>
  <c r="AT76" i="133"/>
  <c r="AX76" i="133"/>
  <c r="BA76" i="133"/>
  <c r="AM76" i="133"/>
  <c r="J76" i="133"/>
  <c r="AL76" i="133"/>
  <c r="BC76" i="133"/>
  <c r="G380" i="133"/>
  <c r="M380" i="133"/>
  <c r="AF380" i="133"/>
  <c r="L380" i="133"/>
  <c r="O380" i="133"/>
  <c r="X380" i="133"/>
  <c r="AE380" i="133"/>
  <c r="Y380" i="133"/>
  <c r="F380" i="133"/>
  <c r="R380" i="133"/>
  <c r="Q380" i="133"/>
  <c r="AG380" i="133"/>
  <c r="N380" i="133"/>
  <c r="Z380" i="133"/>
  <c r="AB380" i="133"/>
  <c r="AC380" i="133"/>
  <c r="J380" i="133"/>
  <c r="AA380" i="133"/>
  <c r="H380" i="133"/>
  <c r="I380" i="133"/>
  <c r="P380" i="133"/>
  <c r="K380" i="133"/>
  <c r="AD380" i="133"/>
  <c r="J148" i="133"/>
  <c r="AA148" i="133"/>
  <c r="AM148" i="133"/>
  <c r="Z148" i="133"/>
  <c r="AB148" i="133"/>
  <c r="AQ148" i="133"/>
  <c r="G148" i="133"/>
  <c r="AK148" i="133"/>
  <c r="F148" i="133"/>
  <c r="X148" i="133"/>
  <c r="AG148" i="133"/>
  <c r="AJ148" i="133"/>
  <c r="AI148" i="133"/>
  <c r="I148" i="133"/>
  <c r="P148" i="133"/>
  <c r="H148" i="133"/>
  <c r="AC148" i="133"/>
  <c r="AF148" i="133"/>
  <c r="AP148" i="133"/>
  <c r="O148" i="133"/>
  <c r="Y148" i="133"/>
  <c r="AN148" i="133"/>
  <c r="AE148" i="133"/>
  <c r="K148" i="133"/>
  <c r="Q148" i="133"/>
  <c r="R148" i="133"/>
  <c r="L148" i="133"/>
  <c r="AO148" i="133"/>
  <c r="AD148" i="133"/>
  <c r="N148" i="133"/>
  <c r="AR148" i="133"/>
  <c r="M148" i="133"/>
  <c r="AL148" i="133"/>
  <c r="J523" i="133"/>
  <c r="P523" i="133"/>
  <c r="AF523" i="133"/>
  <c r="AG523" i="133"/>
  <c r="AA523" i="133"/>
  <c r="Z523" i="133"/>
  <c r="AB523" i="133"/>
  <c r="R523" i="133"/>
  <c r="AE523" i="133"/>
  <c r="K523" i="133"/>
  <c r="AC523" i="133"/>
  <c r="O523" i="133"/>
  <c r="L523" i="133"/>
  <c r="X523" i="133"/>
  <c r="Y523" i="133"/>
  <c r="Q523" i="133"/>
  <c r="I523" i="133"/>
  <c r="M523" i="133"/>
  <c r="F523" i="133"/>
  <c r="G523" i="133"/>
  <c r="N523" i="133"/>
  <c r="AD523" i="133"/>
  <c r="H523" i="133"/>
  <c r="R470" i="133"/>
  <c r="AD470" i="133"/>
  <c r="Q470" i="133"/>
  <c r="F470" i="133"/>
  <c r="AE470" i="133"/>
  <c r="J470" i="133"/>
  <c r="P470" i="133"/>
  <c r="K470" i="133"/>
  <c r="Y470" i="133"/>
  <c r="AF470" i="133"/>
  <c r="AG470" i="133"/>
  <c r="AA470" i="133"/>
  <c r="Z470" i="133"/>
  <c r="I470" i="133"/>
  <c r="X470" i="133"/>
  <c r="M470" i="133"/>
  <c r="L470" i="133"/>
  <c r="G470" i="133"/>
  <c r="O470" i="133"/>
  <c r="AC470" i="133"/>
  <c r="AB470" i="133"/>
  <c r="N470" i="133"/>
  <c r="H470" i="133"/>
  <c r="AW47" i="133"/>
  <c r="AX47" i="133"/>
  <c r="L47" i="133"/>
  <c r="AY47" i="133"/>
  <c r="AO47" i="133"/>
  <c r="AR47" i="133"/>
  <c r="BM47" i="133"/>
  <c r="BG47" i="133"/>
  <c r="BJ47" i="133"/>
  <c r="BP47" i="133"/>
  <c r="BE47" i="133"/>
  <c r="BF47" i="133"/>
  <c r="AP47" i="133"/>
  <c r="AK47" i="133"/>
  <c r="J47" i="133"/>
  <c r="AN47" i="133"/>
  <c r="BL47" i="133"/>
  <c r="G47" i="133"/>
  <c r="F48" i="133" s="1"/>
  <c r="R48" i="133" s="1"/>
  <c r="AQ47" i="133"/>
  <c r="AT47" i="133"/>
  <c r="P47" i="133"/>
  <c r="BA47" i="133"/>
  <c r="BI47" i="133"/>
  <c r="AZ47" i="133"/>
  <c r="AU47" i="133"/>
  <c r="AI47" i="133"/>
  <c r="BC47" i="133"/>
  <c r="AJ47" i="133"/>
  <c r="BO47" i="133"/>
  <c r="BH47" i="133"/>
  <c r="BB47" i="133"/>
  <c r="BN47" i="133"/>
  <c r="AL47" i="133"/>
  <c r="I47" i="133"/>
  <c r="BK47" i="133"/>
  <c r="AM47" i="133"/>
  <c r="AV47" i="133"/>
  <c r="I425" i="133"/>
  <c r="R425" i="133"/>
  <c r="L425" i="133"/>
  <c r="AB425" i="133"/>
  <c r="N425" i="133"/>
  <c r="AC425" i="133"/>
  <c r="J425" i="133"/>
  <c r="AE425" i="133"/>
  <c r="AF425" i="133"/>
  <c r="K425" i="133"/>
  <c r="AG425" i="133"/>
  <c r="Y425" i="133"/>
  <c r="F425" i="133"/>
  <c r="AA425" i="133"/>
  <c r="Q425" i="133"/>
  <c r="X425" i="133"/>
  <c r="G425" i="133"/>
  <c r="O425" i="133"/>
  <c r="Z425" i="133"/>
  <c r="M425" i="133"/>
  <c r="H425" i="133"/>
  <c r="AD425" i="133"/>
  <c r="P425" i="133"/>
  <c r="Q210" i="133"/>
  <c r="R210" i="133"/>
  <c r="Y210" i="133"/>
  <c r="L210" i="133"/>
  <c r="J210" i="133"/>
  <c r="Z210" i="133"/>
  <c r="G210" i="133"/>
  <c r="F210" i="133"/>
  <c r="AD210" i="133"/>
  <c r="AB210" i="133"/>
  <c r="P210" i="133"/>
  <c r="N210" i="133"/>
  <c r="M210" i="133"/>
  <c r="I210" i="133"/>
  <c r="AG210" i="133"/>
  <c r="K210" i="133"/>
  <c r="O210" i="133"/>
  <c r="H210" i="133"/>
  <c r="X210" i="133"/>
  <c r="AA210" i="133"/>
  <c r="AF210" i="133"/>
  <c r="AE210" i="133"/>
  <c r="AC210" i="133"/>
  <c r="AD383" i="133"/>
  <c r="M383" i="133"/>
  <c r="X383" i="133"/>
  <c r="AE383" i="133"/>
  <c r="AC383" i="133"/>
  <c r="G383" i="133"/>
  <c r="R383" i="133"/>
  <c r="K383" i="133"/>
  <c r="L383" i="133"/>
  <c r="N383" i="133"/>
  <c r="Y383" i="133"/>
  <c r="AF383" i="133"/>
  <c r="J383" i="133"/>
  <c r="AA383" i="133"/>
  <c r="O383" i="133"/>
  <c r="H383" i="133"/>
  <c r="P383" i="133"/>
  <c r="Q383" i="133"/>
  <c r="I383" i="133"/>
  <c r="Z383" i="133"/>
  <c r="AB383" i="133"/>
  <c r="AG383" i="133"/>
  <c r="F383" i="133"/>
  <c r="J689" i="133"/>
  <c r="O689" i="133"/>
  <c r="H689" i="133"/>
  <c r="F689" i="133"/>
  <c r="Q689" i="133"/>
  <c r="M689" i="133"/>
  <c r="AA689" i="133"/>
  <c r="P689" i="133"/>
  <c r="L689" i="133"/>
  <c r="AF689" i="133"/>
  <c r="N689" i="133"/>
  <c r="Z689" i="133"/>
  <c r="I689" i="133"/>
  <c r="AB689" i="133"/>
  <c r="AC689" i="133"/>
  <c r="AE689" i="133"/>
  <c r="G689" i="133"/>
  <c r="R689" i="133"/>
  <c r="Y689" i="133"/>
  <c r="K689" i="133"/>
  <c r="X689" i="133"/>
  <c r="AD689" i="133"/>
  <c r="AG689" i="133"/>
  <c r="L410" i="137"/>
  <c r="AF410" i="137"/>
  <c r="Q410" i="137"/>
  <c r="AC410" i="137"/>
  <c r="Y410" i="137"/>
  <c r="X410" i="137"/>
  <c r="AE410" i="137"/>
  <c r="K410" i="137"/>
  <c r="I410" i="137"/>
  <c r="Z410" i="137"/>
  <c r="AD410" i="137"/>
  <c r="AA410" i="137"/>
  <c r="M410" i="137"/>
  <c r="R410" i="137"/>
  <c r="F410" i="137"/>
  <c r="AG410" i="137"/>
  <c r="J410" i="137"/>
  <c r="N410" i="137"/>
  <c r="H410" i="137"/>
  <c r="O410" i="137"/>
  <c r="G410" i="137"/>
  <c r="P410" i="137"/>
  <c r="AB410" i="137"/>
  <c r="K128" i="137"/>
  <c r="AG128" i="137"/>
  <c r="AE128" i="137"/>
  <c r="N128" i="137"/>
  <c r="G128" i="137"/>
  <c r="AN128" i="137"/>
  <c r="L128" i="137"/>
  <c r="P128" i="137"/>
  <c r="X128" i="137"/>
  <c r="M128" i="137"/>
  <c r="F128" i="137"/>
  <c r="AF128" i="137"/>
  <c r="AP128" i="137"/>
  <c r="Z128" i="137"/>
  <c r="AD128" i="137"/>
  <c r="AQ128" i="137"/>
  <c r="I128" i="137"/>
  <c r="Q128" i="137"/>
  <c r="AR128" i="137"/>
  <c r="J128" i="137"/>
  <c r="AL128" i="137"/>
  <c r="R128" i="137"/>
  <c r="AC128" i="137"/>
  <c r="AI128" i="137"/>
  <c r="AB128" i="137"/>
  <c r="AO128" i="137"/>
  <c r="AK128" i="137"/>
  <c r="Y128" i="137"/>
  <c r="AA128" i="137"/>
  <c r="H128" i="137"/>
  <c r="O128" i="137"/>
  <c r="AJ128" i="137"/>
  <c r="AM128" i="137"/>
  <c r="F191" i="137"/>
  <c r="AM191" i="137"/>
  <c r="AB191" i="137"/>
  <c r="R191" i="137"/>
  <c r="AO191" i="137"/>
  <c r="AN191" i="137"/>
  <c r="M191" i="137"/>
  <c r="I191" i="137"/>
  <c r="AC191" i="137"/>
  <c r="G191" i="137"/>
  <c r="J191" i="137"/>
  <c r="L191" i="137"/>
  <c r="AR191" i="137"/>
  <c r="H191" i="137"/>
  <c r="AP191" i="137"/>
  <c r="AA191" i="137"/>
  <c r="AL191" i="137"/>
  <c r="AD191" i="137"/>
  <c r="AI191" i="137"/>
  <c r="AG191" i="137"/>
  <c r="Z191" i="137"/>
  <c r="AE191" i="137"/>
  <c r="N191" i="137"/>
  <c r="Y191" i="137"/>
  <c r="O191" i="137"/>
  <c r="AF191" i="137"/>
  <c r="K191" i="137"/>
  <c r="Q191" i="137"/>
  <c r="AJ191" i="137"/>
  <c r="AK191" i="137"/>
  <c r="X191" i="137"/>
  <c r="AQ191" i="137"/>
  <c r="P191" i="137"/>
  <c r="Q143" i="137"/>
  <c r="AC143" i="137"/>
  <c r="I143" i="137"/>
  <c r="P143" i="137"/>
  <c r="AQ143" i="137"/>
  <c r="AJ143" i="137"/>
  <c r="J143" i="137"/>
  <c r="H143" i="137"/>
  <c r="X143" i="137"/>
  <c r="AA143" i="137"/>
  <c r="L143" i="137"/>
  <c r="AB143" i="137"/>
  <c r="N143" i="137"/>
  <c r="F143" i="137"/>
  <c r="AO143" i="137"/>
  <c r="AM143" i="137"/>
  <c r="AP143" i="137"/>
  <c r="Y143" i="137"/>
  <c r="AG143" i="137"/>
  <c r="AN143" i="137"/>
  <c r="R143" i="137"/>
  <c r="AE143" i="137"/>
  <c r="O143" i="137"/>
  <c r="M143" i="137"/>
  <c r="G143" i="137"/>
  <c r="AR143" i="137"/>
  <c r="AL143" i="137"/>
  <c r="Z143" i="137"/>
  <c r="AI143" i="137"/>
  <c r="K143" i="137"/>
  <c r="AK143" i="137"/>
  <c r="AF143" i="137"/>
  <c r="AD143" i="137"/>
  <c r="X473" i="137"/>
  <c r="AC473" i="137"/>
  <c r="F473" i="137"/>
  <c r="AA473" i="137"/>
  <c r="P473" i="137"/>
  <c r="Z473" i="137"/>
  <c r="M473" i="137"/>
  <c r="AE473" i="137"/>
  <c r="H473" i="137"/>
  <c r="R473" i="137"/>
  <c r="AB473" i="137"/>
  <c r="AG473" i="137"/>
  <c r="J473" i="137"/>
  <c r="O473" i="137"/>
  <c r="Q473" i="137"/>
  <c r="AD473" i="137"/>
  <c r="G473" i="137"/>
  <c r="L473" i="137"/>
  <c r="K473" i="137"/>
  <c r="N473" i="137"/>
  <c r="AF473" i="137"/>
  <c r="I473" i="137"/>
  <c r="Y473" i="137"/>
  <c r="J239" i="137"/>
  <c r="G239" i="137"/>
  <c r="K239" i="137"/>
  <c r="F239" i="137"/>
  <c r="O239" i="137"/>
  <c r="AA239" i="137"/>
  <c r="AE239" i="137"/>
  <c r="AD239" i="137"/>
  <c r="X239" i="137"/>
  <c r="R239" i="137"/>
  <c r="AC239" i="137"/>
  <c r="Q239" i="137"/>
  <c r="H239" i="137"/>
  <c r="AB239" i="137"/>
  <c r="Z239" i="137"/>
  <c r="P239" i="137"/>
  <c r="L239" i="137"/>
  <c r="M239" i="137"/>
  <c r="N239" i="137"/>
  <c r="AF239" i="137"/>
  <c r="Y239" i="137"/>
  <c r="I239" i="137"/>
  <c r="AG239" i="137"/>
  <c r="AI73" i="137"/>
  <c r="G73" i="137"/>
  <c r="F74" i="137" s="1"/>
  <c r="R74" i="137" s="1"/>
  <c r="I73" i="137"/>
  <c r="AW73" i="137"/>
  <c r="J73" i="137"/>
  <c r="AT73" i="137"/>
  <c r="AV73" i="137"/>
  <c r="AX73" i="137"/>
  <c r="AZ73" i="137"/>
  <c r="AL73" i="137"/>
  <c r="AO73" i="137"/>
  <c r="P73" i="137"/>
  <c r="AK73" i="137"/>
  <c r="AQ73" i="137"/>
  <c r="AR73" i="137"/>
  <c r="AN73" i="137"/>
  <c r="AY73" i="137"/>
  <c r="AM73" i="137"/>
  <c r="BB73" i="137"/>
  <c r="L73" i="137"/>
  <c r="AP73" i="137"/>
  <c r="BA73" i="137"/>
  <c r="AJ73" i="137"/>
  <c r="BC73" i="137"/>
  <c r="AU73" i="137"/>
  <c r="P516" i="137"/>
  <c r="AF516" i="137"/>
  <c r="X516" i="137"/>
  <c r="R516" i="137"/>
  <c r="AA516" i="137"/>
  <c r="F516" i="137"/>
  <c r="AD516" i="137"/>
  <c r="J516" i="137"/>
  <c r="Q516" i="137"/>
  <c r="H516" i="137"/>
  <c r="N516" i="137"/>
  <c r="L516" i="137"/>
  <c r="Z516" i="137"/>
  <c r="O516" i="137"/>
  <c r="AG516" i="137"/>
  <c r="G516" i="137"/>
  <c r="AC516" i="137"/>
  <c r="AB516" i="137"/>
  <c r="I516" i="137"/>
  <c r="Y516" i="137"/>
  <c r="M516" i="137"/>
  <c r="K516" i="137"/>
  <c r="AE516" i="137"/>
  <c r="AA118" i="137"/>
  <c r="AI118" i="137"/>
  <c r="Q118" i="137"/>
  <c r="X118" i="137"/>
  <c r="AJ118" i="137"/>
  <c r="AN118" i="137"/>
  <c r="AM118" i="137"/>
  <c r="F118" i="137"/>
  <c r="R118" i="137"/>
  <c r="AO118" i="137"/>
  <c r="H118" i="137"/>
  <c r="O118" i="137"/>
  <c r="AG118" i="137"/>
  <c r="L118" i="137"/>
  <c r="AL118" i="137"/>
  <c r="AR118" i="137"/>
  <c r="AF118" i="137"/>
  <c r="AB118" i="137"/>
  <c r="K118" i="137"/>
  <c r="N118" i="137"/>
  <c r="P118" i="137"/>
  <c r="AE118" i="137"/>
  <c r="AP118" i="137"/>
  <c r="AD118" i="137"/>
  <c r="AK118" i="137"/>
  <c r="AC118" i="137"/>
  <c r="M118" i="137"/>
  <c r="Z118" i="137"/>
  <c r="J118" i="137"/>
  <c r="Y118" i="137"/>
  <c r="I118" i="137"/>
  <c r="AQ118" i="137"/>
  <c r="G118" i="137"/>
  <c r="P161" i="137"/>
  <c r="AF161" i="137"/>
  <c r="I161" i="137"/>
  <c r="AK161" i="137"/>
  <c r="AP161" i="137"/>
  <c r="R161" i="137"/>
  <c r="H161" i="137"/>
  <c r="AD161" i="137"/>
  <c r="AA161" i="137"/>
  <c r="AE161" i="137"/>
  <c r="G161" i="137"/>
  <c r="J161" i="137"/>
  <c r="AO161" i="137"/>
  <c r="AC161" i="137"/>
  <c r="AL161" i="137"/>
  <c r="AR161" i="137"/>
  <c r="N161" i="137"/>
  <c r="AQ161" i="137"/>
  <c r="M161" i="137"/>
  <c r="AB161" i="137"/>
  <c r="AI161" i="137"/>
  <c r="AG161" i="137"/>
  <c r="AN161" i="137"/>
  <c r="K161" i="137"/>
  <c r="AJ161" i="137"/>
  <c r="AM161" i="137"/>
  <c r="Z161" i="137"/>
  <c r="Y161" i="137"/>
  <c r="Q161" i="137"/>
  <c r="X161" i="137"/>
  <c r="F161" i="137"/>
  <c r="L161" i="137"/>
  <c r="O161" i="137"/>
  <c r="AC426" i="137"/>
  <c r="AF426" i="137"/>
  <c r="Y426" i="137"/>
  <c r="AD426" i="137"/>
  <c r="P426" i="137"/>
  <c r="Z426" i="137"/>
  <c r="Q426" i="137"/>
  <c r="X426" i="137"/>
  <c r="I426" i="137"/>
  <c r="K426" i="137"/>
  <c r="H426" i="137"/>
  <c r="M426" i="137"/>
  <c r="R426" i="137"/>
  <c r="AG426" i="137"/>
  <c r="AB426" i="137"/>
  <c r="AA426" i="137"/>
  <c r="F426" i="137"/>
  <c r="N426" i="137"/>
  <c r="G426" i="137"/>
  <c r="L426" i="137"/>
  <c r="J426" i="137"/>
  <c r="AE426" i="137"/>
  <c r="O426" i="137"/>
  <c r="M617" i="137"/>
  <c r="AD617" i="137"/>
  <c r="Z617" i="137"/>
  <c r="I617" i="137"/>
  <c r="N617" i="137"/>
  <c r="AG617" i="137"/>
  <c r="Y617" i="137"/>
  <c r="H617" i="137"/>
  <c r="L617" i="137"/>
  <c r="O617" i="137"/>
  <c r="R617" i="137"/>
  <c r="AB617" i="137"/>
  <c r="X617" i="137"/>
  <c r="AE617" i="137"/>
  <c r="Q617" i="137"/>
  <c r="F617" i="137"/>
  <c r="J617" i="137"/>
  <c r="P617" i="137"/>
  <c r="G617" i="137"/>
  <c r="K617" i="137"/>
  <c r="AA617" i="137"/>
  <c r="AF617" i="137"/>
  <c r="AC617" i="137"/>
  <c r="J450" i="137"/>
  <c r="O450" i="137"/>
  <c r="Y450" i="137"/>
  <c r="K450" i="137"/>
  <c r="G450" i="137"/>
  <c r="L450" i="137"/>
  <c r="Q450" i="137"/>
  <c r="I450" i="137"/>
  <c r="AF450" i="137"/>
  <c r="H450" i="137"/>
  <c r="AD450" i="137"/>
  <c r="X450" i="137"/>
  <c r="AC450" i="137"/>
  <c r="N450" i="137"/>
  <c r="AA450" i="137"/>
  <c r="P450" i="137"/>
  <c r="M450" i="137"/>
  <c r="AE450" i="137"/>
  <c r="AG450" i="137"/>
  <c r="AB450" i="137"/>
  <c r="Z450" i="137"/>
  <c r="F450" i="137"/>
  <c r="R450" i="137"/>
  <c r="J99" i="137"/>
  <c r="AX99" i="137"/>
  <c r="AY99" i="137"/>
  <c r="BA99" i="137"/>
  <c r="AR99" i="137"/>
  <c r="BC99" i="137"/>
  <c r="AU99" i="137"/>
  <c r="AO99" i="137"/>
  <c r="AP99" i="137"/>
  <c r="AN99" i="137"/>
  <c r="P99" i="137"/>
  <c r="AV99" i="137"/>
  <c r="G99" i="137"/>
  <c r="F100" i="137" s="1"/>
  <c r="R100" i="137" s="1"/>
  <c r="I99" i="137"/>
  <c r="AT99" i="137"/>
  <c r="AI99" i="137"/>
  <c r="AJ99" i="137"/>
  <c r="L99" i="137"/>
  <c r="AK99" i="137"/>
  <c r="AZ99" i="137"/>
  <c r="AQ99" i="137"/>
  <c r="BB99" i="137"/>
  <c r="AW99" i="137"/>
  <c r="AM99" i="137"/>
  <c r="AL99" i="137"/>
  <c r="Z557" i="137"/>
  <c r="Q557" i="137"/>
  <c r="M557" i="137"/>
  <c r="G557" i="137"/>
  <c r="N557" i="137"/>
  <c r="X557" i="137"/>
  <c r="AF557" i="137"/>
  <c r="AD557" i="137"/>
  <c r="K557" i="137"/>
  <c r="H557" i="137"/>
  <c r="Y557" i="137"/>
  <c r="AE557" i="137"/>
  <c r="P557" i="137"/>
  <c r="L557" i="137"/>
  <c r="R557" i="137"/>
  <c r="F557" i="137"/>
  <c r="I557" i="137"/>
  <c r="J557" i="137"/>
  <c r="AA557" i="137"/>
  <c r="AC557" i="137"/>
  <c r="AG557" i="137"/>
  <c r="O557" i="137"/>
  <c r="AB557" i="137"/>
  <c r="AD366" i="137"/>
  <c r="G366" i="137"/>
  <c r="L366" i="137"/>
  <c r="J366" i="137"/>
  <c r="AA366" i="137"/>
  <c r="N366" i="137"/>
  <c r="I366" i="137"/>
  <c r="AF366" i="137"/>
  <c r="X366" i="137"/>
  <c r="AC366" i="137"/>
  <c r="F366" i="137"/>
  <c r="K366" i="137"/>
  <c r="P366" i="137"/>
  <c r="Z366" i="137"/>
  <c r="AE366" i="137"/>
  <c r="O366" i="137"/>
  <c r="M366" i="137"/>
  <c r="R366" i="137"/>
  <c r="Q366" i="137"/>
  <c r="AG366" i="137"/>
  <c r="AB366" i="137"/>
  <c r="H366" i="137"/>
  <c r="Y366" i="137"/>
  <c r="AG430" i="137"/>
  <c r="Y430" i="137"/>
  <c r="O430" i="137"/>
  <c r="I430" i="137"/>
  <c r="M430" i="137"/>
  <c r="AF430" i="137"/>
  <c r="H430" i="137"/>
  <c r="X430" i="137"/>
  <c r="R430" i="137"/>
  <c r="AB430" i="137"/>
  <c r="K430" i="137"/>
  <c r="Z430" i="137"/>
  <c r="N430" i="137"/>
  <c r="AD430" i="137"/>
  <c r="L430" i="137"/>
  <c r="AA430" i="137"/>
  <c r="Q430" i="137"/>
  <c r="F430" i="137"/>
  <c r="J430" i="137"/>
  <c r="AE430" i="137"/>
  <c r="G430" i="137"/>
  <c r="AC430" i="137"/>
  <c r="P430" i="137"/>
  <c r="J254" i="137"/>
  <c r="Y254" i="137"/>
  <c r="Z254" i="137"/>
  <c r="H254" i="137"/>
  <c r="AB254" i="137"/>
  <c r="M254" i="137"/>
  <c r="Q254" i="137"/>
  <c r="AD254" i="137"/>
  <c r="AG254" i="137"/>
  <c r="I254" i="137"/>
  <c r="AF254" i="137"/>
  <c r="L254" i="137"/>
  <c r="K254" i="137"/>
  <c r="O254" i="137"/>
  <c r="F254" i="137"/>
  <c r="AE254" i="137"/>
  <c r="AC254" i="137"/>
  <c r="X254" i="137"/>
  <c r="P254" i="137"/>
  <c r="G254" i="137"/>
  <c r="R254" i="137"/>
  <c r="N254" i="137"/>
  <c r="AA254" i="137"/>
  <c r="J472" i="137"/>
  <c r="P472" i="137"/>
  <c r="AC472" i="137"/>
  <c r="O472" i="137"/>
  <c r="K472" i="137"/>
  <c r="X472" i="137"/>
  <c r="N472" i="137"/>
  <c r="AE472" i="137"/>
  <c r="H472" i="137"/>
  <c r="G472" i="137"/>
  <c r="R472" i="137"/>
  <c r="AB472" i="137"/>
  <c r="AG472" i="137"/>
  <c r="AF472" i="137"/>
  <c r="I472" i="137"/>
  <c r="Y472" i="137"/>
  <c r="AD472" i="137"/>
  <c r="M472" i="137"/>
  <c r="L472" i="137"/>
  <c r="Q472" i="137"/>
  <c r="F472" i="137"/>
  <c r="AA472" i="137"/>
  <c r="Z472" i="137"/>
  <c r="AC156" i="137"/>
  <c r="AB156" i="137"/>
  <c r="O156" i="137"/>
  <c r="AL156" i="137"/>
  <c r="AO156" i="137"/>
  <c r="Q156" i="137"/>
  <c r="AA156" i="137"/>
  <c r="J156" i="137"/>
  <c r="I156" i="137"/>
  <c r="M156" i="137"/>
  <c r="AK156" i="137"/>
  <c r="AI156" i="137"/>
  <c r="AE156" i="137"/>
  <c r="F156" i="137"/>
  <c r="K156" i="137"/>
  <c r="AP156" i="137"/>
  <c r="H156" i="137"/>
  <c r="AR156" i="137"/>
  <c r="AJ156" i="137"/>
  <c r="N156" i="137"/>
  <c r="Y156" i="137"/>
  <c r="X156" i="137"/>
  <c r="AM156" i="137"/>
  <c r="AF156" i="137"/>
  <c r="G156" i="137"/>
  <c r="AG156" i="137"/>
  <c r="AD156" i="137"/>
  <c r="Z156" i="137"/>
  <c r="P156" i="137"/>
  <c r="AQ156" i="137"/>
  <c r="R156" i="137"/>
  <c r="L156" i="137"/>
  <c r="AN156" i="137"/>
  <c r="AI98" i="137"/>
  <c r="AR98" i="137"/>
  <c r="BC98" i="137"/>
  <c r="AN98" i="137"/>
  <c r="L98" i="137"/>
  <c r="BB98" i="137"/>
  <c r="AQ98" i="137"/>
  <c r="I98" i="137"/>
  <c r="AY98" i="137"/>
  <c r="AO98" i="137"/>
  <c r="AJ98" i="137"/>
  <c r="AX98" i="137"/>
  <c r="J98" i="137"/>
  <c r="AW98" i="137"/>
  <c r="G98" i="137"/>
  <c r="F99" i="137" s="1"/>
  <c r="R99" i="137" s="1"/>
  <c r="AM98" i="137"/>
  <c r="AV98" i="137"/>
  <c r="AP98" i="137"/>
  <c r="AK98" i="137"/>
  <c r="AZ98" i="137"/>
  <c r="AU98" i="137"/>
  <c r="BA98" i="137"/>
  <c r="AL98" i="137"/>
  <c r="P98" i="137"/>
  <c r="AT98" i="137"/>
  <c r="I377" i="137"/>
  <c r="K377" i="137"/>
  <c r="X377" i="137"/>
  <c r="AE377" i="137"/>
  <c r="R377" i="137"/>
  <c r="Y377" i="137"/>
  <c r="L377" i="137"/>
  <c r="AF377" i="137"/>
  <c r="AA377" i="137"/>
  <c r="AC377" i="137"/>
  <c r="G377" i="137"/>
  <c r="AD377" i="137"/>
  <c r="P377" i="137"/>
  <c r="O377" i="137"/>
  <c r="H377" i="137"/>
  <c r="AB377" i="137"/>
  <c r="J377" i="137"/>
  <c r="Q377" i="137"/>
  <c r="N377" i="137"/>
  <c r="Z377" i="137"/>
  <c r="F377" i="137"/>
  <c r="AG377" i="137"/>
  <c r="M377" i="137"/>
  <c r="AI23" i="137"/>
  <c r="AP23" i="137"/>
  <c r="AT23" i="137"/>
  <c r="BN23" i="137"/>
  <c r="AW23" i="137"/>
  <c r="BA23" i="137"/>
  <c r="AX23" i="137"/>
  <c r="BL23" i="137"/>
  <c r="BH23" i="137"/>
  <c r="BP23" i="137"/>
  <c r="AJ23" i="137"/>
  <c r="BO23" i="137"/>
  <c r="BK23" i="137"/>
  <c r="AO23" i="137"/>
  <c r="AU23" i="137"/>
  <c r="AM23" i="137"/>
  <c r="AQ23" i="137"/>
  <c r="AK23" i="137"/>
  <c r="BE23" i="137"/>
  <c r="BG23" i="137"/>
  <c r="BJ23" i="137"/>
  <c r="AZ23" i="137"/>
  <c r="J23" i="137"/>
  <c r="AV23" i="137"/>
  <c r="BM23" i="137"/>
  <c r="BI23" i="137"/>
  <c r="AR23" i="137"/>
  <c r="AN23" i="137"/>
  <c r="BF23" i="137"/>
  <c r="G23" i="137"/>
  <c r="AL23" i="137"/>
  <c r="BB23" i="137"/>
  <c r="P23" i="137"/>
  <c r="I23" i="137"/>
  <c r="BC23" i="137"/>
  <c r="L23" i="137"/>
  <c r="AY23" i="137"/>
  <c r="J447" i="137"/>
  <c r="H447" i="137"/>
  <c r="X447" i="137"/>
  <c r="O447" i="137"/>
  <c r="G447" i="137"/>
  <c r="L447" i="137"/>
  <c r="Q447" i="137"/>
  <c r="AA447" i="137"/>
  <c r="AF447" i="137"/>
  <c r="I447" i="137"/>
  <c r="AD447" i="137"/>
  <c r="F447" i="137"/>
  <c r="AC447" i="137"/>
  <c r="N447" i="137"/>
  <c r="AG447" i="137"/>
  <c r="P447" i="137"/>
  <c r="K447" i="137"/>
  <c r="AE447" i="137"/>
  <c r="Z447" i="137"/>
  <c r="Y447" i="137"/>
  <c r="R447" i="137"/>
  <c r="AB447" i="137"/>
  <c r="M447" i="137"/>
  <c r="I494" i="137"/>
  <c r="L494" i="137"/>
  <c r="X494" i="137"/>
  <c r="AC494" i="137"/>
  <c r="Y494" i="137"/>
  <c r="O494" i="137"/>
  <c r="P494" i="137"/>
  <c r="J494" i="137"/>
  <c r="AE494" i="137"/>
  <c r="AG494" i="137"/>
  <c r="N494" i="137"/>
  <c r="AA494" i="137"/>
  <c r="AB494" i="137"/>
  <c r="H494" i="137"/>
  <c r="AD494" i="137"/>
  <c r="R494" i="137"/>
  <c r="Z494" i="137"/>
  <c r="G494" i="137"/>
  <c r="F494" i="137"/>
  <c r="M494" i="137"/>
  <c r="K494" i="137"/>
  <c r="Q494" i="137"/>
  <c r="AF494" i="137"/>
  <c r="AA281" i="137"/>
  <c r="P281" i="137"/>
  <c r="H281" i="137"/>
  <c r="J281" i="137"/>
  <c r="R281" i="137"/>
  <c r="Z281" i="137"/>
  <c r="X281" i="137"/>
  <c r="AF281" i="137"/>
  <c r="M281" i="137"/>
  <c r="K281" i="137"/>
  <c r="AD281" i="137"/>
  <c r="Q281" i="137"/>
  <c r="Y281" i="137"/>
  <c r="AG281" i="137"/>
  <c r="G281" i="137"/>
  <c r="L281" i="137"/>
  <c r="AB281" i="137"/>
  <c r="AC281" i="137"/>
  <c r="AE281" i="137"/>
  <c r="F281" i="137"/>
  <c r="N281" i="137"/>
  <c r="O281" i="137"/>
  <c r="I281" i="137"/>
  <c r="AF540" i="137"/>
  <c r="G540" i="137"/>
  <c r="M540" i="137"/>
  <c r="AE540" i="137"/>
  <c r="Q540" i="137"/>
  <c r="Y540" i="137"/>
  <c r="I540" i="137"/>
  <c r="O540" i="137"/>
  <c r="K540" i="137"/>
  <c r="F540" i="137"/>
  <c r="H540" i="137"/>
  <c r="X540" i="137"/>
  <c r="AG540" i="137"/>
  <c r="P540" i="137"/>
  <c r="R540" i="137"/>
  <c r="N540" i="137"/>
  <c r="AD540" i="137"/>
  <c r="J540" i="137"/>
  <c r="AC540" i="137"/>
  <c r="AA540" i="137"/>
  <c r="AB540" i="137"/>
  <c r="L540" i="137"/>
  <c r="Z540" i="137"/>
  <c r="Z168" i="137"/>
  <c r="R168" i="137"/>
  <c r="AP168" i="137"/>
  <c r="H168" i="137"/>
  <c r="AM168" i="137"/>
  <c r="I168" i="137"/>
  <c r="AQ168" i="137"/>
  <c r="AK168" i="137"/>
  <c r="AI168" i="137"/>
  <c r="K168" i="137"/>
  <c r="AG168" i="137"/>
  <c r="O168" i="137"/>
  <c r="AD168" i="137"/>
  <c r="AR168" i="137"/>
  <c r="J168" i="137"/>
  <c r="N168" i="137"/>
  <c r="AJ168" i="137"/>
  <c r="G168" i="137"/>
  <c r="AC168" i="137"/>
  <c r="M168" i="137"/>
  <c r="L168" i="137"/>
  <c r="Q168" i="137"/>
  <c r="AE168" i="137"/>
  <c r="AO168" i="137"/>
  <c r="F168" i="137"/>
  <c r="AB168" i="137"/>
  <c r="AL168" i="137"/>
  <c r="X168" i="137"/>
  <c r="AN168" i="137"/>
  <c r="AF168" i="137"/>
  <c r="P168" i="137"/>
  <c r="Y168" i="137"/>
  <c r="AA168" i="137"/>
  <c r="AF621" i="137"/>
  <c r="X621" i="137"/>
  <c r="K621" i="137"/>
  <c r="L621" i="137"/>
  <c r="F621" i="137"/>
  <c r="J621" i="137"/>
  <c r="AA621" i="137"/>
  <c r="AB621" i="137"/>
  <c r="Z621" i="137"/>
  <c r="P621" i="137"/>
  <c r="Q621" i="137"/>
  <c r="H621" i="137"/>
  <c r="O621" i="137"/>
  <c r="N621" i="137"/>
  <c r="R621" i="137"/>
  <c r="I621" i="137"/>
  <c r="AG621" i="137"/>
  <c r="Y621" i="137"/>
  <c r="AE621" i="137"/>
  <c r="G621" i="137"/>
  <c r="M621" i="137"/>
  <c r="AD621" i="137"/>
  <c r="AC621" i="137"/>
  <c r="AB324" i="137"/>
  <c r="G324" i="137"/>
  <c r="Y324" i="137"/>
  <c r="AD324" i="137"/>
  <c r="AC324" i="137"/>
  <c r="I324" i="137"/>
  <c r="Q324" i="137"/>
  <c r="AA324" i="137"/>
  <c r="AF324" i="137"/>
  <c r="AE324" i="137"/>
  <c r="N324" i="137"/>
  <c r="L324" i="137"/>
  <c r="P324" i="137"/>
  <c r="X324" i="137"/>
  <c r="K324" i="137"/>
  <c r="O324" i="137"/>
  <c r="Z324" i="137"/>
  <c r="F324" i="137"/>
  <c r="H324" i="137"/>
  <c r="M324" i="137"/>
  <c r="R324" i="137"/>
  <c r="J324" i="137"/>
  <c r="AG324" i="137"/>
  <c r="AC660" i="137"/>
  <c r="O660" i="137"/>
  <c r="N660" i="137"/>
  <c r="AG660" i="137"/>
  <c r="H660" i="137"/>
  <c r="Z660" i="137"/>
  <c r="J660" i="137"/>
  <c r="Y660" i="137"/>
  <c r="AF660" i="137"/>
  <c r="R660" i="137"/>
  <c r="P660" i="137"/>
  <c r="X660" i="137"/>
  <c r="AA660" i="137"/>
  <c r="K660" i="137"/>
  <c r="Q660" i="137"/>
  <c r="G660" i="137"/>
  <c r="AD660" i="137"/>
  <c r="AB660" i="137"/>
  <c r="M660" i="137"/>
  <c r="L660" i="137"/>
  <c r="I660" i="137"/>
  <c r="AE660" i="137"/>
  <c r="F660" i="137"/>
  <c r="Q615" i="137"/>
  <c r="R615" i="137"/>
  <c r="AG615" i="137"/>
  <c r="L615" i="137"/>
  <c r="AB615" i="137"/>
  <c r="P615" i="137"/>
  <c r="Y615" i="137"/>
  <c r="G615" i="137"/>
  <c r="AA615" i="137"/>
  <c r="M615" i="137"/>
  <c r="H615" i="137"/>
  <c r="F615" i="137"/>
  <c r="AF615" i="137"/>
  <c r="X615" i="137"/>
  <c r="AE615" i="137"/>
  <c r="J615" i="137"/>
  <c r="K615" i="137"/>
  <c r="N615" i="137"/>
  <c r="AC615" i="137"/>
  <c r="O615" i="137"/>
  <c r="Z615" i="137"/>
  <c r="AD615" i="137"/>
  <c r="I615" i="137"/>
  <c r="F629" i="137"/>
  <c r="H629" i="137"/>
  <c r="AD629" i="137"/>
  <c r="N629" i="137"/>
  <c r="AC629" i="137"/>
  <c r="Q629" i="137"/>
  <c r="M629" i="137"/>
  <c r="X629" i="137"/>
  <c r="I629" i="137"/>
  <c r="Y629" i="137"/>
  <c r="AE629" i="137"/>
  <c r="Z629" i="137"/>
  <c r="G629" i="137"/>
  <c r="L629" i="137"/>
  <c r="O629" i="137"/>
  <c r="AA629" i="137"/>
  <c r="K629" i="137"/>
  <c r="AG629" i="137"/>
  <c r="R629" i="137"/>
  <c r="P629" i="137"/>
  <c r="AB629" i="137"/>
  <c r="J629" i="137"/>
  <c r="AF629" i="137"/>
  <c r="Y486" i="137"/>
  <c r="K486" i="137"/>
  <c r="P486" i="137"/>
  <c r="I486" i="137"/>
  <c r="AE486" i="137"/>
  <c r="H486" i="137"/>
  <c r="N486" i="137"/>
  <c r="R486" i="137"/>
  <c r="AB486" i="137"/>
  <c r="AG486" i="137"/>
  <c r="J486" i="137"/>
  <c r="O486" i="137"/>
  <c r="M486" i="137"/>
  <c r="AD486" i="137"/>
  <c r="AA486" i="137"/>
  <c r="G486" i="137"/>
  <c r="Q486" i="137"/>
  <c r="F486" i="137"/>
  <c r="AF486" i="137"/>
  <c r="X486" i="137"/>
  <c r="Z486" i="137"/>
  <c r="AC486" i="137"/>
  <c r="L486" i="137"/>
  <c r="AT42" i="137"/>
  <c r="L42" i="137"/>
  <c r="AJ42" i="137"/>
  <c r="AP42" i="137"/>
  <c r="AR42" i="137"/>
  <c r="AO42" i="137"/>
  <c r="AU42" i="137"/>
  <c r="BM42" i="137"/>
  <c r="AW42" i="137"/>
  <c r="AZ42" i="137"/>
  <c r="AL42" i="137"/>
  <c r="BF42" i="137"/>
  <c r="BH42" i="137"/>
  <c r="BB42" i="137"/>
  <c r="P42" i="137"/>
  <c r="BC42" i="137"/>
  <c r="AX42" i="137"/>
  <c r="AK42" i="137"/>
  <c r="BL42" i="137"/>
  <c r="BP42" i="137"/>
  <c r="BO42" i="137"/>
  <c r="BK42" i="137"/>
  <c r="AV42" i="137"/>
  <c r="BG42" i="137"/>
  <c r="G42" i="137"/>
  <c r="F43" i="137" s="1"/>
  <c r="R43" i="137" s="1"/>
  <c r="AQ42" i="137"/>
  <c r="AN42" i="137"/>
  <c r="BE42" i="137"/>
  <c r="BA42" i="137"/>
  <c r="BI42" i="137"/>
  <c r="AI42" i="137"/>
  <c r="AY42" i="137"/>
  <c r="BJ42" i="137"/>
  <c r="AM42" i="137"/>
  <c r="BN42" i="137"/>
  <c r="I42" i="137"/>
  <c r="J42" i="137"/>
  <c r="J256" i="137"/>
  <c r="X256" i="137"/>
  <c r="M256" i="137"/>
  <c r="F256" i="137"/>
  <c r="O256" i="137"/>
  <c r="AG256" i="137"/>
  <c r="I256" i="137"/>
  <c r="AF256" i="137"/>
  <c r="Y256" i="137"/>
  <c r="Q256" i="137"/>
  <c r="H256" i="137"/>
  <c r="L256" i="137"/>
  <c r="G256" i="137"/>
  <c r="AA256" i="137"/>
  <c r="AE256" i="137"/>
  <c r="AC256" i="137"/>
  <c r="N256" i="137"/>
  <c r="R256" i="137"/>
  <c r="AB256" i="137"/>
  <c r="Z256" i="137"/>
  <c r="AD256" i="137"/>
  <c r="P256" i="137"/>
  <c r="K256" i="137"/>
  <c r="AG501" i="137"/>
  <c r="J501" i="137"/>
  <c r="F501" i="137"/>
  <c r="Y501" i="137"/>
  <c r="AD501" i="137"/>
  <c r="AB501" i="137"/>
  <c r="L501" i="137"/>
  <c r="Q501" i="137"/>
  <c r="P501" i="137"/>
  <c r="AC501" i="137"/>
  <c r="I501" i="137"/>
  <c r="K501" i="137"/>
  <c r="M501" i="137"/>
  <c r="AF501" i="137"/>
  <c r="O501" i="137"/>
  <c r="Z501" i="137"/>
  <c r="AA501" i="137"/>
  <c r="N501" i="137"/>
  <c r="AE501" i="137"/>
  <c r="R501" i="137"/>
  <c r="X501" i="137"/>
  <c r="H501" i="137"/>
  <c r="G501" i="137"/>
  <c r="AC194" i="137"/>
  <c r="AR194" i="137"/>
  <c r="AQ194" i="137"/>
  <c r="AJ194" i="137"/>
  <c r="AI194" i="137"/>
  <c r="R194" i="137"/>
  <c r="AP194" i="137"/>
  <c r="H194" i="137"/>
  <c r="AA194" i="137"/>
  <c r="G194" i="137"/>
  <c r="AM194" i="137"/>
  <c r="I194" i="137"/>
  <c r="J194" i="137"/>
  <c r="X194" i="137"/>
  <c r="AK194" i="137"/>
  <c r="AG194" i="137"/>
  <c r="AL194" i="137"/>
  <c r="F194" i="137"/>
  <c r="AN194" i="137"/>
  <c r="AF194" i="137"/>
  <c r="P194" i="137"/>
  <c r="AO194" i="137"/>
  <c r="L194" i="137"/>
  <c r="Y194" i="137"/>
  <c r="K194" i="137"/>
  <c r="N194" i="137"/>
  <c r="M194" i="137"/>
  <c r="O194" i="137"/>
  <c r="Z194" i="137"/>
  <c r="AB194" i="137"/>
  <c r="AD194" i="137"/>
  <c r="Q194" i="137"/>
  <c r="AE194" i="137"/>
  <c r="AG662" i="137"/>
  <c r="AF662" i="137"/>
  <c r="Q662" i="137"/>
  <c r="I662" i="137"/>
  <c r="O662" i="137"/>
  <c r="F662" i="137"/>
  <c r="J662" i="137"/>
  <c r="Z662" i="137"/>
  <c r="AE662" i="137"/>
  <c r="N662" i="137"/>
  <c r="G662" i="137"/>
  <c r="Y662" i="137"/>
  <c r="AD662" i="137"/>
  <c r="AC662" i="137"/>
  <c r="AB662" i="137"/>
  <c r="M662" i="137"/>
  <c r="P662" i="137"/>
  <c r="H662" i="137"/>
  <c r="L662" i="137"/>
  <c r="AA662" i="137"/>
  <c r="X662" i="137"/>
  <c r="R662" i="137"/>
  <c r="K662" i="137"/>
  <c r="AD457" i="137"/>
  <c r="G457" i="137"/>
  <c r="F457" i="137"/>
  <c r="H457" i="137"/>
  <c r="N457" i="137"/>
  <c r="AC457" i="137"/>
  <c r="Y457" i="137"/>
  <c r="K457" i="137"/>
  <c r="X457" i="137"/>
  <c r="AA457" i="137"/>
  <c r="I457" i="137"/>
  <c r="Z457" i="137"/>
  <c r="P457" i="137"/>
  <c r="R457" i="137"/>
  <c r="AE457" i="137"/>
  <c r="AG457" i="137"/>
  <c r="O457" i="137"/>
  <c r="L457" i="137"/>
  <c r="AB457" i="137"/>
  <c r="Q457" i="137"/>
  <c r="J457" i="137"/>
  <c r="AF457" i="137"/>
  <c r="M457" i="137"/>
  <c r="Q455" i="137"/>
  <c r="AA455" i="137"/>
  <c r="AF455" i="137"/>
  <c r="AE455" i="137"/>
  <c r="H455" i="137"/>
  <c r="J455" i="137"/>
  <c r="Y455" i="137"/>
  <c r="AD455" i="137"/>
  <c r="G455" i="137"/>
  <c r="L455" i="137"/>
  <c r="P455" i="137"/>
  <c r="I455" i="137"/>
  <c r="N455" i="137"/>
  <c r="Z455" i="137"/>
  <c r="F455" i="137"/>
  <c r="AC455" i="137"/>
  <c r="K455" i="137"/>
  <c r="M455" i="137"/>
  <c r="R455" i="137"/>
  <c r="AG455" i="137"/>
  <c r="O455" i="137"/>
  <c r="X455" i="137"/>
  <c r="AB455" i="137"/>
  <c r="AA311" i="137"/>
  <c r="AF311" i="137"/>
  <c r="X311" i="137"/>
  <c r="Y311" i="137"/>
  <c r="H311" i="137"/>
  <c r="L311" i="137"/>
  <c r="K311" i="137"/>
  <c r="AE311" i="137"/>
  <c r="AC311" i="137"/>
  <c r="I311" i="137"/>
  <c r="G311" i="137"/>
  <c r="N311" i="137"/>
  <c r="M311" i="137"/>
  <c r="F311" i="137"/>
  <c r="Z311" i="137"/>
  <c r="AG311" i="137"/>
  <c r="P311" i="137"/>
  <c r="J311" i="137"/>
  <c r="AB311" i="137"/>
  <c r="AD311" i="137"/>
  <c r="Q311" i="137"/>
  <c r="R311" i="137"/>
  <c r="O311" i="137"/>
  <c r="J57" i="137"/>
  <c r="AI57" i="137"/>
  <c r="AN57" i="137"/>
  <c r="AV57" i="137"/>
  <c r="BC57" i="137"/>
  <c r="BA57" i="137"/>
  <c r="P57" i="137"/>
  <c r="AR57" i="137"/>
  <c r="AP57" i="137"/>
  <c r="AX57" i="137"/>
  <c r="AW57" i="137"/>
  <c r="AU57" i="137"/>
  <c r="AZ57" i="137"/>
  <c r="AY57" i="137"/>
  <c r="I57" i="137"/>
  <c r="AK57" i="137"/>
  <c r="AO57" i="137"/>
  <c r="L57" i="137"/>
  <c r="BB57" i="137"/>
  <c r="G57" i="137"/>
  <c r="F58" i="137" s="1"/>
  <c r="AJ57" i="137"/>
  <c r="AL57" i="137"/>
  <c r="AT57" i="137"/>
  <c r="AM57" i="137"/>
  <c r="AQ57" i="137"/>
  <c r="N408" i="137"/>
  <c r="X408" i="137"/>
  <c r="Q408" i="137"/>
  <c r="M408" i="137"/>
  <c r="Z408" i="137"/>
  <c r="AE408" i="137"/>
  <c r="P408" i="137"/>
  <c r="H408" i="137"/>
  <c r="AG408" i="137"/>
  <c r="AC408" i="137"/>
  <c r="R408" i="137"/>
  <c r="G408" i="137"/>
  <c r="O408" i="137"/>
  <c r="Y408" i="137"/>
  <c r="I408" i="137"/>
  <c r="F408" i="137"/>
  <c r="L408" i="137"/>
  <c r="J408" i="137"/>
  <c r="AB408" i="137"/>
  <c r="AF408" i="137"/>
  <c r="AD408" i="137"/>
  <c r="K408" i="137"/>
  <c r="AA408" i="137"/>
  <c r="X291" i="137"/>
  <c r="H291" i="137"/>
  <c r="Q291" i="137"/>
  <c r="M291" i="137"/>
  <c r="P291" i="137"/>
  <c r="Z291" i="137"/>
  <c r="AC291" i="137"/>
  <c r="Y291" i="137"/>
  <c r="L291" i="137"/>
  <c r="AG291" i="137"/>
  <c r="J291" i="137"/>
  <c r="F291" i="137"/>
  <c r="AA291" i="137"/>
  <c r="AB291" i="137"/>
  <c r="AD291" i="137"/>
  <c r="N291" i="137"/>
  <c r="R291" i="137"/>
  <c r="AE291" i="137"/>
  <c r="G291" i="137"/>
  <c r="AF291" i="137"/>
  <c r="I291" i="137"/>
  <c r="K291" i="137"/>
  <c r="O291" i="137"/>
  <c r="Z438" i="137"/>
  <c r="AE438" i="137"/>
  <c r="H438" i="137"/>
  <c r="J438" i="137"/>
  <c r="G438" i="137"/>
  <c r="L438" i="137"/>
  <c r="P438" i="137"/>
  <c r="F438" i="137"/>
  <c r="K438" i="137"/>
  <c r="I438" i="137"/>
  <c r="AB438" i="137"/>
  <c r="Y438" i="137"/>
  <c r="AF438" i="137"/>
  <c r="AC438" i="137"/>
  <c r="X438" i="137"/>
  <c r="N438" i="137"/>
  <c r="R438" i="137"/>
  <c r="AG438" i="137"/>
  <c r="O438" i="137"/>
  <c r="M438" i="137"/>
  <c r="AA438" i="137"/>
  <c r="Q438" i="137"/>
  <c r="AD438" i="137"/>
  <c r="AD211" i="137"/>
  <c r="AB211" i="137"/>
  <c r="P211" i="137"/>
  <c r="H211" i="137"/>
  <c r="AA211" i="137"/>
  <c r="I211" i="137"/>
  <c r="AC211" i="137"/>
  <c r="X211" i="137"/>
  <c r="L211" i="137"/>
  <c r="R211" i="137"/>
  <c r="AF211" i="137"/>
  <c r="K211" i="137"/>
  <c r="G211" i="137"/>
  <c r="AE211" i="137"/>
  <c r="N211" i="137"/>
  <c r="Z211" i="137"/>
  <c r="F211" i="137"/>
  <c r="O211" i="137"/>
  <c r="J211" i="137"/>
  <c r="M211" i="137"/>
  <c r="Y211" i="137"/>
  <c r="Q211" i="137"/>
  <c r="AG211" i="137"/>
  <c r="Z611" i="137"/>
  <c r="J611" i="137"/>
  <c r="N611" i="137"/>
  <c r="AG611" i="137"/>
  <c r="I611" i="137"/>
  <c r="L611" i="137"/>
  <c r="AF611" i="137"/>
  <c r="Y611" i="137"/>
  <c r="F611" i="137"/>
  <c r="G611" i="137"/>
  <c r="Q611" i="137"/>
  <c r="AD611" i="137"/>
  <c r="R611" i="137"/>
  <c r="AC611" i="137"/>
  <c r="O611" i="137"/>
  <c r="AA611" i="137"/>
  <c r="X611" i="137"/>
  <c r="H611" i="137"/>
  <c r="K611" i="137"/>
  <c r="P611" i="137"/>
  <c r="AE611" i="137"/>
  <c r="AB611" i="137"/>
  <c r="M611" i="137"/>
  <c r="AI176" i="137"/>
  <c r="O176" i="137"/>
  <c r="AB176" i="137"/>
  <c r="AK176" i="137"/>
  <c r="AG176" i="137"/>
  <c r="AL176" i="137"/>
  <c r="L176" i="137"/>
  <c r="X176" i="137"/>
  <c r="Z176" i="137"/>
  <c r="J176" i="137"/>
  <c r="P176" i="137"/>
  <c r="AC176" i="137"/>
  <c r="R176" i="137"/>
  <c r="Y176" i="137"/>
  <c r="AA176" i="137"/>
  <c r="AQ176" i="137"/>
  <c r="AE176" i="137"/>
  <c r="Q176" i="137"/>
  <c r="K176" i="137"/>
  <c r="AN176" i="137"/>
  <c r="M176" i="137"/>
  <c r="AD176" i="137"/>
  <c r="G176" i="137"/>
  <c r="I176" i="137"/>
  <c r="N176" i="137"/>
  <c r="F176" i="137"/>
  <c r="AO176" i="137"/>
  <c r="AR176" i="137"/>
  <c r="H176" i="137"/>
  <c r="AJ176" i="137"/>
  <c r="AF176" i="137"/>
  <c r="AM176" i="137"/>
  <c r="AP176" i="137"/>
  <c r="AD614" i="137"/>
  <c r="N614" i="137"/>
  <c r="AA614" i="137"/>
  <c r="G614" i="137"/>
  <c r="Z614" i="137"/>
  <c r="L614" i="137"/>
  <c r="Q614" i="137"/>
  <c r="J614" i="137"/>
  <c r="X614" i="137"/>
  <c r="R614" i="137"/>
  <c r="P614" i="137"/>
  <c r="AF614" i="137"/>
  <c r="AC614" i="137"/>
  <c r="M614" i="137"/>
  <c r="Y614" i="137"/>
  <c r="AB614" i="137"/>
  <c r="K614" i="137"/>
  <c r="H614" i="137"/>
  <c r="I614" i="137"/>
  <c r="F614" i="137"/>
  <c r="AE614" i="137"/>
  <c r="AG614" i="137"/>
  <c r="O614" i="137"/>
  <c r="Y625" i="137"/>
  <c r="X625" i="137"/>
  <c r="AB625" i="137"/>
  <c r="AD625" i="137"/>
  <c r="AC625" i="137"/>
  <c r="J625" i="137"/>
  <c r="I625" i="137"/>
  <c r="AF625" i="137"/>
  <c r="G625" i="137"/>
  <c r="H625" i="137"/>
  <c r="O625" i="137"/>
  <c r="F625" i="137"/>
  <c r="AG625" i="137"/>
  <c r="R625" i="137"/>
  <c r="Z625" i="137"/>
  <c r="Q625" i="137"/>
  <c r="AE625" i="137"/>
  <c r="N625" i="137"/>
  <c r="M625" i="137"/>
  <c r="K625" i="137"/>
  <c r="P625" i="137"/>
  <c r="L625" i="137"/>
  <c r="AA625" i="137"/>
  <c r="G357" i="137"/>
  <c r="AF357" i="137"/>
  <c r="L357" i="137"/>
  <c r="N357" i="137"/>
  <c r="R357" i="137"/>
  <c r="P357" i="137"/>
  <c r="O357" i="137"/>
  <c r="X357" i="137"/>
  <c r="AG357" i="137"/>
  <c r="AD357" i="137"/>
  <c r="Y357" i="137"/>
  <c r="AA357" i="137"/>
  <c r="F357" i="137"/>
  <c r="AB357" i="137"/>
  <c r="AC357" i="137"/>
  <c r="H357" i="137"/>
  <c r="I357" i="137"/>
  <c r="AE357" i="137"/>
  <c r="Q357" i="137"/>
  <c r="J357" i="137"/>
  <c r="M357" i="137"/>
  <c r="K357" i="137"/>
  <c r="Z357" i="137"/>
  <c r="O636" i="137"/>
  <c r="AE636" i="137"/>
  <c r="G636" i="137"/>
  <c r="F636" i="137"/>
  <c r="AG636" i="137"/>
  <c r="Q636" i="137"/>
  <c r="Z636" i="137"/>
  <c r="L636" i="137"/>
  <c r="R636" i="137"/>
  <c r="I636" i="137"/>
  <c r="N636" i="137"/>
  <c r="J636" i="137"/>
  <c r="AA636" i="137"/>
  <c r="P636" i="137"/>
  <c r="AB636" i="137"/>
  <c r="AD636" i="137"/>
  <c r="AC636" i="137"/>
  <c r="K636" i="137"/>
  <c r="X636" i="137"/>
  <c r="M636" i="137"/>
  <c r="Y636" i="137"/>
  <c r="H636" i="137"/>
  <c r="AF636" i="137"/>
  <c r="O413" i="137"/>
  <c r="Y413" i="137"/>
  <c r="Q413" i="137"/>
  <c r="G413" i="137"/>
  <c r="I413" i="137"/>
  <c r="P413" i="137"/>
  <c r="AA413" i="137"/>
  <c r="AF413" i="137"/>
  <c r="AE413" i="137"/>
  <c r="N413" i="137"/>
  <c r="X413" i="137"/>
  <c r="H413" i="137"/>
  <c r="L413" i="137"/>
  <c r="K413" i="137"/>
  <c r="AD413" i="137"/>
  <c r="Z413" i="137"/>
  <c r="F413" i="137"/>
  <c r="AC413" i="137"/>
  <c r="M413" i="137"/>
  <c r="R413" i="137"/>
  <c r="J413" i="137"/>
  <c r="AG413" i="137"/>
  <c r="AB413" i="137"/>
  <c r="BL39" i="137"/>
  <c r="J39" i="137"/>
  <c r="AP39" i="137"/>
  <c r="AZ39" i="137"/>
  <c r="AT39" i="137"/>
  <c r="BP39" i="137"/>
  <c r="BH39" i="137"/>
  <c r="AK39" i="137"/>
  <c r="L39" i="137"/>
  <c r="I39" i="137"/>
  <c r="BA39" i="137"/>
  <c r="AR39" i="137"/>
  <c r="AU39" i="137"/>
  <c r="BI39" i="137"/>
  <c r="G39" i="137"/>
  <c r="F40" i="137" s="1"/>
  <c r="BN39" i="137"/>
  <c r="BG39" i="137"/>
  <c r="AW39" i="137"/>
  <c r="AL39" i="137"/>
  <c r="BM39" i="137"/>
  <c r="BB39" i="137"/>
  <c r="P39" i="137"/>
  <c r="BK39" i="137"/>
  <c r="AX39" i="137"/>
  <c r="AO39" i="137"/>
  <c r="BE39" i="137"/>
  <c r="BO39" i="137"/>
  <c r="BC39" i="137"/>
  <c r="AQ39" i="137"/>
  <c r="AV39" i="137"/>
  <c r="AI39" i="137"/>
  <c r="AM39" i="137"/>
  <c r="AJ39" i="137"/>
  <c r="BJ39" i="137"/>
  <c r="BF39" i="137"/>
  <c r="AN39" i="137"/>
  <c r="AY39" i="137"/>
  <c r="AC388" i="137"/>
  <c r="L388" i="137"/>
  <c r="Q388" i="137"/>
  <c r="I388" i="137"/>
  <c r="AF388" i="137"/>
  <c r="AG388" i="137"/>
  <c r="AD388" i="137"/>
  <c r="X388" i="137"/>
  <c r="P388" i="137"/>
  <c r="F388" i="137"/>
  <c r="AA388" i="137"/>
  <c r="O388" i="137"/>
  <c r="G388" i="137"/>
  <c r="AE388" i="137"/>
  <c r="N388" i="137"/>
  <c r="M388" i="137"/>
  <c r="R388" i="137"/>
  <c r="AB388" i="137"/>
  <c r="H388" i="137"/>
  <c r="J388" i="137"/>
  <c r="Z388" i="137"/>
  <c r="Y388" i="137"/>
  <c r="K388" i="137"/>
  <c r="X481" i="137"/>
  <c r="G481" i="137"/>
  <c r="AE481" i="137"/>
  <c r="M481" i="137"/>
  <c r="Y481" i="137"/>
  <c r="AF481" i="137"/>
  <c r="O481" i="137"/>
  <c r="H481" i="137"/>
  <c r="AG481" i="137"/>
  <c r="AB481" i="137"/>
  <c r="L481" i="137"/>
  <c r="Q481" i="137"/>
  <c r="J481" i="137"/>
  <c r="P481" i="137"/>
  <c r="AD481" i="137"/>
  <c r="AC481" i="137"/>
  <c r="K481" i="137"/>
  <c r="I481" i="137"/>
  <c r="R481" i="137"/>
  <c r="F481" i="137"/>
  <c r="Z481" i="137"/>
  <c r="AA481" i="137"/>
  <c r="N481" i="137"/>
  <c r="J369" i="138"/>
  <c r="AA369" i="138"/>
  <c r="AF369" i="138"/>
  <c r="X369" i="138"/>
  <c r="N369" i="138"/>
  <c r="Z369" i="138"/>
  <c r="Y369" i="138"/>
  <c r="F369" i="138"/>
  <c r="K369" i="138"/>
  <c r="P369" i="138"/>
  <c r="AC369" i="138"/>
  <c r="I369" i="138"/>
  <c r="H369" i="138"/>
  <c r="M369" i="138"/>
  <c r="AD369" i="138"/>
  <c r="AB369" i="138"/>
  <c r="AG369" i="138"/>
  <c r="R369" i="138"/>
  <c r="O369" i="138"/>
  <c r="G369" i="138"/>
  <c r="L369" i="138"/>
  <c r="AE369" i="138"/>
  <c r="Q369" i="138"/>
  <c r="P64" i="138"/>
  <c r="AM64" i="138"/>
  <c r="AP64" i="138"/>
  <c r="AT64" i="138"/>
  <c r="BC64" i="138"/>
  <c r="AI64" i="138"/>
  <c r="AX64" i="138"/>
  <c r="AQ64" i="138"/>
  <c r="BB64" i="138"/>
  <c r="L64" i="138"/>
  <c r="AO64" i="138"/>
  <c r="AN64" i="138"/>
  <c r="AY64" i="138"/>
  <c r="AW64" i="138"/>
  <c r="AZ64" i="138"/>
  <c r="AU64" i="138"/>
  <c r="BA64" i="138"/>
  <c r="AJ64" i="138"/>
  <c r="G64" i="138"/>
  <c r="F65" i="138" s="1"/>
  <c r="AR64" i="138"/>
  <c r="AK64" i="138"/>
  <c r="AL64" i="138"/>
  <c r="J64" i="138"/>
  <c r="AV64" i="138"/>
  <c r="I64" i="138"/>
  <c r="AJ200" i="138"/>
  <c r="F200" i="138"/>
  <c r="AR200" i="138"/>
  <c r="AL200" i="138"/>
  <c r="X200" i="138"/>
  <c r="AN200" i="138"/>
  <c r="J200" i="138"/>
  <c r="I200" i="138"/>
  <c r="AQ200" i="138"/>
  <c r="G200" i="138"/>
  <c r="AM200" i="138"/>
  <c r="M200" i="138"/>
  <c r="N200" i="138"/>
  <c r="AG200" i="138"/>
  <c r="AB200" i="138"/>
  <c r="AI200" i="138"/>
  <c r="AE200" i="138"/>
  <c r="O200" i="138"/>
  <c r="Q200" i="138"/>
  <c r="L200" i="138"/>
  <c r="AC200" i="138"/>
  <c r="AP200" i="138"/>
  <c r="Y200" i="138"/>
  <c r="AD200" i="138"/>
  <c r="K200" i="138"/>
  <c r="R200" i="138"/>
  <c r="Z200" i="138"/>
  <c r="AA200" i="138"/>
  <c r="P200" i="138"/>
  <c r="AO200" i="138"/>
  <c r="H200" i="138"/>
  <c r="AK200" i="138"/>
  <c r="AF200" i="138"/>
  <c r="Z638" i="138"/>
  <c r="AE638" i="138"/>
  <c r="AC638" i="138"/>
  <c r="Y638" i="138"/>
  <c r="AD638" i="138"/>
  <c r="Q638" i="138"/>
  <c r="L638" i="138"/>
  <c r="G638" i="138"/>
  <c r="I638" i="138"/>
  <c r="AB638" i="138"/>
  <c r="AF638" i="138"/>
  <c r="N638" i="138"/>
  <c r="AG638" i="138"/>
  <c r="R638" i="138"/>
  <c r="AA638" i="138"/>
  <c r="O638" i="138"/>
  <c r="K638" i="138"/>
  <c r="F638" i="138"/>
  <c r="H638" i="138"/>
  <c r="J638" i="138"/>
  <c r="P638" i="138"/>
  <c r="X638" i="138"/>
  <c r="M638" i="138"/>
  <c r="K149" i="138"/>
  <c r="R149" i="138"/>
  <c r="X149" i="138"/>
  <c r="Y149" i="138"/>
  <c r="Q149" i="138"/>
  <c r="AD149" i="138"/>
  <c r="AE149" i="138"/>
  <c r="AA149" i="138"/>
  <c r="M149" i="138"/>
  <c r="J149" i="138"/>
  <c r="L149" i="138"/>
  <c r="AQ149" i="138"/>
  <c r="AB149" i="138"/>
  <c r="AL149" i="138"/>
  <c r="N149" i="138"/>
  <c r="G149" i="138"/>
  <c r="AR149" i="138"/>
  <c r="AO149" i="138"/>
  <c r="H149" i="138"/>
  <c r="Z149" i="138"/>
  <c r="P149" i="138"/>
  <c r="AG149" i="138"/>
  <c r="AC149" i="138"/>
  <c r="O149" i="138"/>
  <c r="AI149" i="138"/>
  <c r="AJ149" i="138"/>
  <c r="AF149" i="138"/>
  <c r="AN149" i="138"/>
  <c r="AK149" i="138"/>
  <c r="AP149" i="138"/>
  <c r="I149" i="138"/>
  <c r="AM149" i="138"/>
  <c r="F149" i="138"/>
  <c r="L307" i="138"/>
  <c r="R307" i="138"/>
  <c r="O307" i="138"/>
  <c r="N307" i="138"/>
  <c r="AG307" i="138"/>
  <c r="G307" i="138"/>
  <c r="Q307" i="138"/>
  <c r="AB307" i="138"/>
  <c r="AA307" i="138"/>
  <c r="K307" i="138"/>
  <c r="I307" i="138"/>
  <c r="AD307" i="138"/>
  <c r="M307" i="138"/>
  <c r="AC307" i="138"/>
  <c r="F307" i="138"/>
  <c r="Y307" i="138"/>
  <c r="AF307" i="138"/>
  <c r="Z307" i="138"/>
  <c r="AE307" i="138"/>
  <c r="H307" i="138"/>
  <c r="P307" i="138"/>
  <c r="X307" i="138"/>
  <c r="J307" i="138"/>
  <c r="J618" i="138"/>
  <c r="R618" i="138"/>
  <c r="K618" i="138"/>
  <c r="I618" i="138"/>
  <c r="F618" i="138"/>
  <c r="Z618" i="138"/>
  <c r="Q618" i="138"/>
  <c r="AD618" i="138"/>
  <c r="G618" i="138"/>
  <c r="X618" i="138"/>
  <c r="O618" i="138"/>
  <c r="AB618" i="138"/>
  <c r="AC618" i="138"/>
  <c r="M618" i="138"/>
  <c r="Y618" i="138"/>
  <c r="P618" i="138"/>
  <c r="AG618" i="138"/>
  <c r="AE618" i="138"/>
  <c r="H618" i="138"/>
  <c r="L618" i="138"/>
  <c r="N618" i="138"/>
  <c r="AA618" i="138"/>
  <c r="AF618" i="138"/>
  <c r="BL33" i="138"/>
  <c r="BI33" i="138"/>
  <c r="G33" i="138"/>
  <c r="F34" i="138" s="1"/>
  <c r="R34" i="138" s="1"/>
  <c r="BH33" i="138"/>
  <c r="AM33" i="138"/>
  <c r="AU33" i="138"/>
  <c r="BN33" i="138"/>
  <c r="AR33" i="138"/>
  <c r="AK33" i="138"/>
  <c r="BA33" i="138"/>
  <c r="I33" i="138"/>
  <c r="BG33" i="138"/>
  <c r="AX33" i="138"/>
  <c r="AO33" i="138"/>
  <c r="BF33" i="138"/>
  <c r="BE33" i="138"/>
  <c r="BJ33" i="138"/>
  <c r="AY33" i="138"/>
  <c r="BO33" i="138"/>
  <c r="BC33" i="138"/>
  <c r="AQ33" i="138"/>
  <c r="BP33" i="138"/>
  <c r="AP33" i="138"/>
  <c r="BB33" i="138"/>
  <c r="BM33" i="138"/>
  <c r="AZ33" i="138"/>
  <c r="AL33" i="138"/>
  <c r="AV33" i="138"/>
  <c r="P33" i="138"/>
  <c r="AW33" i="138"/>
  <c r="AJ33" i="138"/>
  <c r="AI33" i="138"/>
  <c r="AT33" i="138"/>
  <c r="J33" i="138"/>
  <c r="BK33" i="138"/>
  <c r="L33" i="138"/>
  <c r="AN33" i="138"/>
  <c r="O271" i="138"/>
  <c r="Y271" i="138"/>
  <c r="AD271" i="138"/>
  <c r="G271" i="138"/>
  <c r="L271" i="138"/>
  <c r="Q271" i="138"/>
  <c r="AF271" i="138"/>
  <c r="K271" i="138"/>
  <c r="AC271" i="138"/>
  <c r="F271" i="138"/>
  <c r="Z271" i="138"/>
  <c r="I271" i="138"/>
  <c r="AB271" i="138"/>
  <c r="N271" i="138"/>
  <c r="AA271" i="138"/>
  <c r="J271" i="138"/>
  <c r="R271" i="138"/>
  <c r="P271" i="138"/>
  <c r="H271" i="138"/>
  <c r="AE271" i="138"/>
  <c r="AG271" i="138"/>
  <c r="M271" i="138"/>
  <c r="X271" i="138"/>
  <c r="P634" i="138"/>
  <c r="K634" i="138"/>
  <c r="O634" i="138"/>
  <c r="R634" i="138"/>
  <c r="Y634" i="138"/>
  <c r="AE634" i="138"/>
  <c r="F634" i="138"/>
  <c r="AB634" i="138"/>
  <c r="M634" i="138"/>
  <c r="AD634" i="138"/>
  <c r="Q634" i="138"/>
  <c r="Z634" i="138"/>
  <c r="I634" i="138"/>
  <c r="G634" i="138"/>
  <c r="AC634" i="138"/>
  <c r="X634" i="138"/>
  <c r="L634" i="138"/>
  <c r="AA634" i="138"/>
  <c r="AG634" i="138"/>
  <c r="AF634" i="138"/>
  <c r="H634" i="138"/>
  <c r="J634" i="138"/>
  <c r="N634" i="138"/>
  <c r="P91" i="138"/>
  <c r="G91" i="138"/>
  <c r="F92" i="138" s="1"/>
  <c r="R92" i="138" s="1"/>
  <c r="BC91" i="138"/>
  <c r="J91" i="138"/>
  <c r="AT91" i="138"/>
  <c r="BA91" i="138"/>
  <c r="AQ91" i="138"/>
  <c r="AU91" i="138"/>
  <c r="I91" i="138"/>
  <c r="AK91" i="138"/>
  <c r="BB91" i="138"/>
  <c r="AZ91" i="138"/>
  <c r="AP91" i="138"/>
  <c r="AJ91" i="138"/>
  <c r="AW91" i="138"/>
  <c r="AR91" i="138"/>
  <c r="AO91" i="138"/>
  <c r="AX91" i="138"/>
  <c r="AL91" i="138"/>
  <c r="AN91" i="138"/>
  <c r="AM91" i="138"/>
  <c r="L91" i="138"/>
  <c r="AV91" i="138"/>
  <c r="AY91" i="138"/>
  <c r="AI91" i="138"/>
  <c r="AL177" i="138"/>
  <c r="M177" i="138"/>
  <c r="AN177" i="138"/>
  <c r="Y177" i="138"/>
  <c r="AB177" i="138"/>
  <c r="Q177" i="138"/>
  <c r="AO177" i="138"/>
  <c r="G177" i="138"/>
  <c r="AQ177" i="138"/>
  <c r="H177" i="138"/>
  <c r="N177" i="138"/>
  <c r="K177" i="138"/>
  <c r="L177" i="138"/>
  <c r="R177" i="138"/>
  <c r="AE177" i="138"/>
  <c r="J177" i="138"/>
  <c r="AI177" i="138"/>
  <c r="AA177" i="138"/>
  <c r="I177" i="138"/>
  <c r="AF177" i="138"/>
  <c r="AR177" i="138"/>
  <c r="P177" i="138"/>
  <c r="AK177" i="138"/>
  <c r="AD177" i="138"/>
  <c r="AJ177" i="138"/>
  <c r="Z177" i="138"/>
  <c r="O177" i="138"/>
  <c r="F177" i="138"/>
  <c r="X177" i="138"/>
  <c r="AG177" i="138"/>
  <c r="AM177" i="138"/>
  <c r="AC177" i="138"/>
  <c r="AP177" i="138"/>
  <c r="L431" i="138"/>
  <c r="Z431" i="138"/>
  <c r="AG431" i="138"/>
  <c r="F431" i="138"/>
  <c r="N431" i="138"/>
  <c r="P431" i="138"/>
  <c r="M431" i="138"/>
  <c r="AD431" i="138"/>
  <c r="J431" i="138"/>
  <c r="AE431" i="138"/>
  <c r="O431" i="138"/>
  <c r="AF431" i="138"/>
  <c r="R431" i="138"/>
  <c r="G431" i="138"/>
  <c r="X431" i="138"/>
  <c r="AA431" i="138"/>
  <c r="Q431" i="138"/>
  <c r="K431" i="138"/>
  <c r="I431" i="138"/>
  <c r="H431" i="138"/>
  <c r="Y431" i="138"/>
  <c r="AC431" i="138"/>
  <c r="AB431" i="138"/>
  <c r="M642" i="133"/>
  <c r="X642" i="133"/>
  <c r="AD642" i="133"/>
  <c r="J642" i="133"/>
  <c r="N642" i="133"/>
  <c r="AG642" i="133"/>
  <c r="AF642" i="133"/>
  <c r="Y642" i="133"/>
  <c r="P642" i="133"/>
  <c r="F642" i="133"/>
  <c r="Z642" i="133"/>
  <c r="Q642" i="133"/>
  <c r="I642" i="133"/>
  <c r="AB642" i="133"/>
  <c r="AC642" i="133"/>
  <c r="AA642" i="133"/>
  <c r="O642" i="133"/>
  <c r="R642" i="133"/>
  <c r="G642" i="133"/>
  <c r="H642" i="133"/>
  <c r="L642" i="133"/>
  <c r="K642" i="133"/>
  <c r="AE642" i="133"/>
  <c r="G249" i="133"/>
  <c r="AD249" i="133"/>
  <c r="X249" i="133"/>
  <c r="AG249" i="133"/>
  <c r="Z249" i="133"/>
  <c r="AA249" i="133"/>
  <c r="H249" i="133"/>
  <c r="AB249" i="133"/>
  <c r="M249" i="133"/>
  <c r="AC249" i="133"/>
  <c r="Y249" i="133"/>
  <c r="J249" i="133"/>
  <c r="F249" i="133"/>
  <c r="K249" i="133"/>
  <c r="R249" i="133"/>
  <c r="N249" i="133"/>
  <c r="P249" i="133"/>
  <c r="I249" i="133"/>
  <c r="Q249" i="133"/>
  <c r="AF249" i="133"/>
  <c r="L249" i="133"/>
  <c r="O249" i="133"/>
  <c r="AE249" i="133"/>
  <c r="F546" i="133"/>
  <c r="J546" i="133"/>
  <c r="AD546" i="133"/>
  <c r="M546" i="133"/>
  <c r="N546" i="133"/>
  <c r="R546" i="133"/>
  <c r="P546" i="133"/>
  <c r="AB546" i="133"/>
  <c r="H546" i="133"/>
  <c r="O546" i="133"/>
  <c r="I546" i="133"/>
  <c r="AE546" i="133"/>
  <c r="Y546" i="133"/>
  <c r="AA546" i="133"/>
  <c r="K546" i="133"/>
  <c r="L546" i="133"/>
  <c r="G546" i="133"/>
  <c r="AC546" i="133"/>
  <c r="Z546" i="133"/>
  <c r="AF546" i="133"/>
  <c r="X546" i="133"/>
  <c r="AG546" i="133"/>
  <c r="Q546" i="133"/>
  <c r="P86" i="133"/>
  <c r="AP86" i="133"/>
  <c r="AJ86" i="133"/>
  <c r="AZ86" i="133"/>
  <c r="AQ86" i="133"/>
  <c r="AR86" i="133"/>
  <c r="AT86" i="133"/>
  <c r="AM86" i="133"/>
  <c r="AL86" i="133"/>
  <c r="L86" i="133"/>
  <c r="AN86" i="133"/>
  <c r="BB86" i="133"/>
  <c r="BA86" i="133"/>
  <c r="AX86" i="133"/>
  <c r="AI86" i="133"/>
  <c r="BC86" i="133"/>
  <c r="AU86" i="133"/>
  <c r="J86" i="133"/>
  <c r="AO86" i="133"/>
  <c r="AK86" i="133"/>
  <c r="AY86" i="133"/>
  <c r="AV86" i="133"/>
  <c r="G86" i="133"/>
  <c r="F87" i="133" s="1"/>
  <c r="R87" i="133" s="1"/>
  <c r="AW86" i="133"/>
  <c r="I86" i="133"/>
  <c r="F300" i="133"/>
  <c r="P300" i="133"/>
  <c r="Z300" i="133"/>
  <c r="J300" i="133"/>
  <c r="Y300" i="133"/>
  <c r="AC300" i="133"/>
  <c r="X300" i="133"/>
  <c r="AD300" i="133"/>
  <c r="AG300" i="133"/>
  <c r="AB300" i="133"/>
  <c r="AA300" i="133"/>
  <c r="M300" i="133"/>
  <c r="N300" i="133"/>
  <c r="G300" i="133"/>
  <c r="AF300" i="133"/>
  <c r="AE300" i="133"/>
  <c r="H300" i="133"/>
  <c r="R300" i="133"/>
  <c r="I300" i="133"/>
  <c r="O300" i="133"/>
  <c r="K300" i="133"/>
  <c r="Q300" i="133"/>
  <c r="L300" i="133"/>
  <c r="AV11" i="133"/>
  <c r="BM11" i="133"/>
  <c r="BC11" i="133"/>
  <c r="BI11" i="133"/>
  <c r="AR11" i="133"/>
  <c r="AX11" i="133"/>
  <c r="AQ11" i="133"/>
  <c r="AI11" i="133"/>
  <c r="BE11" i="133"/>
  <c r="I11" i="133"/>
  <c r="BN11" i="133"/>
  <c r="G11" i="133"/>
  <c r="F12" i="133" s="1"/>
  <c r="R12" i="133" s="1"/>
  <c r="BJ11" i="133"/>
  <c r="BL11" i="133"/>
  <c r="AZ11" i="133"/>
  <c r="J11" i="133"/>
  <c r="AY11" i="133"/>
  <c r="AU11" i="133"/>
  <c r="BO11" i="133"/>
  <c r="AJ11" i="133"/>
  <c r="AW11" i="133"/>
  <c r="BK11" i="133"/>
  <c r="AN11" i="133"/>
  <c r="BH11" i="133"/>
  <c r="AL11" i="133"/>
  <c r="BA11" i="133"/>
  <c r="AM11" i="133"/>
  <c r="BP11" i="133"/>
  <c r="BF11" i="133"/>
  <c r="P11" i="133"/>
  <c r="AT11" i="133"/>
  <c r="L11" i="133"/>
  <c r="BB11" i="133"/>
  <c r="BG11" i="133"/>
  <c r="AP11" i="133"/>
  <c r="AK11" i="133"/>
  <c r="AO11" i="133"/>
  <c r="AT12" i="133"/>
  <c r="BO12" i="133"/>
  <c r="BP12" i="133"/>
  <c r="BB12" i="133"/>
  <c r="AQ12" i="133"/>
  <c r="AR12" i="133"/>
  <c r="AM12" i="133"/>
  <c r="BC12" i="133"/>
  <c r="I12" i="133"/>
  <c r="BJ12" i="133"/>
  <c r="AY12" i="133"/>
  <c r="AI12" i="133"/>
  <c r="AL12" i="133"/>
  <c r="BI12" i="133"/>
  <c r="AK12" i="133"/>
  <c r="AJ12" i="133"/>
  <c r="AZ12" i="133"/>
  <c r="AP12" i="133"/>
  <c r="J12" i="133"/>
  <c r="BG12" i="133"/>
  <c r="BM12" i="133"/>
  <c r="G12" i="133"/>
  <c r="F13" i="133" s="1"/>
  <c r="R13" i="133" s="1"/>
  <c r="BA12" i="133"/>
  <c r="AV12" i="133"/>
  <c r="BH12" i="133"/>
  <c r="BK12" i="133"/>
  <c r="L12" i="133"/>
  <c r="BL12" i="133"/>
  <c r="AX12" i="133"/>
  <c r="AW12" i="133"/>
  <c r="AO12" i="133"/>
  <c r="AU12" i="133"/>
  <c r="BF12" i="133"/>
  <c r="BN12" i="133"/>
  <c r="AN12" i="133"/>
  <c r="P12" i="133"/>
  <c r="BE12" i="133"/>
  <c r="AE176" i="133"/>
  <c r="AG176" i="133"/>
  <c r="AJ176" i="133"/>
  <c r="Z176" i="133"/>
  <c r="L176" i="133"/>
  <c r="AK176" i="133"/>
  <c r="P176" i="133"/>
  <c r="Y176" i="133"/>
  <c r="AI176" i="133"/>
  <c r="AA176" i="133"/>
  <c r="G176" i="133"/>
  <c r="AO176" i="133"/>
  <c r="M176" i="133"/>
  <c r="Q176" i="133"/>
  <c r="AF176" i="133"/>
  <c r="O176" i="133"/>
  <c r="F176" i="133"/>
  <c r="AM176" i="133"/>
  <c r="AC176" i="133"/>
  <c r="AL176" i="133"/>
  <c r="N176" i="133"/>
  <c r="AB176" i="133"/>
  <c r="K176" i="133"/>
  <c r="AD176" i="133"/>
  <c r="X176" i="133"/>
  <c r="J176" i="133"/>
  <c r="AR176" i="133"/>
  <c r="I176" i="133"/>
  <c r="AN176" i="133"/>
  <c r="AQ176" i="133"/>
  <c r="AP176" i="133"/>
  <c r="R176" i="133"/>
  <c r="H176" i="133"/>
  <c r="AA322" i="133"/>
  <c r="Z322" i="133"/>
  <c r="AE322" i="133"/>
  <c r="AB322" i="133"/>
  <c r="O322" i="133"/>
  <c r="X322" i="133"/>
  <c r="H322" i="133"/>
  <c r="Q322" i="133"/>
  <c r="L322" i="133"/>
  <c r="AF322" i="133"/>
  <c r="I322" i="133"/>
  <c r="P322" i="133"/>
  <c r="AG322" i="133"/>
  <c r="K322" i="133"/>
  <c r="Y322" i="133"/>
  <c r="J322" i="133"/>
  <c r="AD322" i="133"/>
  <c r="N322" i="133"/>
  <c r="G322" i="133"/>
  <c r="M322" i="133"/>
  <c r="AC322" i="133"/>
  <c r="F322" i="133"/>
  <c r="R322" i="133"/>
  <c r="AG243" i="133"/>
  <c r="Q243" i="133"/>
  <c r="I243" i="133"/>
  <c r="X243" i="133"/>
  <c r="AC243" i="133"/>
  <c r="Z243" i="133"/>
  <c r="AA243" i="133"/>
  <c r="M243" i="133"/>
  <c r="R243" i="133"/>
  <c r="O243" i="133"/>
  <c r="Y243" i="133"/>
  <c r="H243" i="133"/>
  <c r="P243" i="133"/>
  <c r="L243" i="133"/>
  <c r="G243" i="133"/>
  <c r="AE243" i="133"/>
  <c r="AF243" i="133"/>
  <c r="J243" i="133"/>
  <c r="F243" i="133"/>
  <c r="AD243" i="133"/>
  <c r="AB243" i="133"/>
  <c r="N243" i="133"/>
  <c r="K243" i="133"/>
  <c r="BM53" i="133"/>
  <c r="AQ53" i="133"/>
  <c r="L53" i="133"/>
  <c r="AX53" i="133"/>
  <c r="BI53" i="133"/>
  <c r="BA53" i="133"/>
  <c r="AM53" i="133"/>
  <c r="BH53" i="133"/>
  <c r="AL53" i="133"/>
  <c r="BJ53" i="133"/>
  <c r="AZ53" i="133"/>
  <c r="AV53" i="133"/>
  <c r="AK53" i="133"/>
  <c r="BG53" i="133"/>
  <c r="BE53" i="133"/>
  <c r="J53" i="133"/>
  <c r="AP53" i="133"/>
  <c r="AN53" i="133"/>
  <c r="BP53" i="133"/>
  <c r="P53" i="133"/>
  <c r="BL53" i="133"/>
  <c r="G53" i="133"/>
  <c r="F54" i="133" s="1"/>
  <c r="AJ53" i="133"/>
  <c r="BB53" i="133"/>
  <c r="BN53" i="133"/>
  <c r="AW53" i="133"/>
  <c r="AR53" i="133"/>
  <c r="AY53" i="133"/>
  <c r="BC53" i="133"/>
  <c r="AI53" i="133"/>
  <c r="BK53" i="133"/>
  <c r="BF53" i="133"/>
  <c r="AT53" i="133"/>
  <c r="BO53" i="133"/>
  <c r="I53" i="133"/>
  <c r="AO53" i="133"/>
  <c r="AU53" i="133"/>
  <c r="R339" i="133"/>
  <c r="M339" i="133"/>
  <c r="Q339" i="133"/>
  <c r="X339" i="133"/>
  <c r="J339" i="133"/>
  <c r="AB339" i="133"/>
  <c r="G339" i="133"/>
  <c r="AD339" i="133"/>
  <c r="F339" i="133"/>
  <c r="K339" i="133"/>
  <c r="AF339" i="133"/>
  <c r="N339" i="133"/>
  <c r="AE339" i="133"/>
  <c r="Y339" i="133"/>
  <c r="Z339" i="133"/>
  <c r="AC339" i="133"/>
  <c r="H339" i="133"/>
  <c r="AA339" i="133"/>
  <c r="L339" i="133"/>
  <c r="I339" i="133"/>
  <c r="O339" i="133"/>
  <c r="AG339" i="133"/>
  <c r="P339" i="133"/>
  <c r="P159" i="133"/>
  <c r="AA159" i="133"/>
  <c r="AG159" i="133"/>
  <c r="AM159" i="133"/>
  <c r="AE159" i="133"/>
  <c r="AQ159" i="133"/>
  <c r="AJ159" i="133"/>
  <c r="AD159" i="133"/>
  <c r="F159" i="133"/>
  <c r="AK159" i="133"/>
  <c r="AO159" i="133"/>
  <c r="AN159" i="133"/>
  <c r="M159" i="133"/>
  <c r="AL159" i="133"/>
  <c r="H159" i="133"/>
  <c r="AR159" i="133"/>
  <c r="Z159" i="133"/>
  <c r="AB159" i="133"/>
  <c r="R159" i="133"/>
  <c r="O159" i="133"/>
  <c r="I159" i="133"/>
  <c r="L159" i="133"/>
  <c r="J159" i="133"/>
  <c r="AI159" i="133"/>
  <c r="AC159" i="133"/>
  <c r="Q159" i="133"/>
  <c r="AF159" i="133"/>
  <c r="K159" i="133"/>
  <c r="G159" i="133"/>
  <c r="X159" i="133"/>
  <c r="N159" i="133"/>
  <c r="AP159" i="133"/>
  <c r="Y159" i="133"/>
  <c r="AC603" i="133"/>
  <c r="X603" i="133"/>
  <c r="Y603" i="133"/>
  <c r="AG603" i="133"/>
  <c r="AA603" i="133"/>
  <c r="G603" i="133"/>
  <c r="AB603" i="133"/>
  <c r="M603" i="133"/>
  <c r="Z603" i="133"/>
  <c r="J603" i="133"/>
  <c r="K603" i="133"/>
  <c r="AF603" i="133"/>
  <c r="N603" i="133"/>
  <c r="L603" i="133"/>
  <c r="R603" i="133"/>
  <c r="P603" i="133"/>
  <c r="F603" i="133"/>
  <c r="O603" i="133"/>
  <c r="I603" i="133"/>
  <c r="Q603" i="133"/>
  <c r="AE603" i="133"/>
  <c r="H603" i="133"/>
  <c r="AD603" i="133"/>
  <c r="L518" i="133"/>
  <c r="AG518" i="133"/>
  <c r="G518" i="133"/>
  <c r="Q518" i="133"/>
  <c r="Z518" i="133"/>
  <c r="AC518" i="133"/>
  <c r="F518" i="133"/>
  <c r="J518" i="133"/>
  <c r="AD518" i="133"/>
  <c r="AF518" i="133"/>
  <c r="R518" i="133"/>
  <c r="M518" i="133"/>
  <c r="P518" i="133"/>
  <c r="I518" i="133"/>
  <c r="AE518" i="133"/>
  <c r="X518" i="133"/>
  <c r="O518" i="133"/>
  <c r="Y518" i="133"/>
  <c r="AB518" i="133"/>
  <c r="K518" i="133"/>
  <c r="N518" i="133"/>
  <c r="H518" i="133"/>
  <c r="AA518" i="133"/>
  <c r="AG665" i="133"/>
  <c r="L665" i="133"/>
  <c r="Y665" i="133"/>
  <c r="AE665" i="133"/>
  <c r="J665" i="133"/>
  <c r="X665" i="133"/>
  <c r="F665" i="133"/>
  <c r="AC665" i="133"/>
  <c r="Q665" i="133"/>
  <c r="K665" i="133"/>
  <c r="AB665" i="133"/>
  <c r="AD665" i="133"/>
  <c r="P665" i="133"/>
  <c r="H665" i="133"/>
  <c r="R665" i="133"/>
  <c r="G665" i="133"/>
  <c r="AF665" i="133"/>
  <c r="AA665" i="133"/>
  <c r="Z665" i="133"/>
  <c r="O665" i="133"/>
  <c r="I665" i="133"/>
  <c r="M665" i="133"/>
  <c r="N665" i="133"/>
  <c r="Z235" i="133"/>
  <c r="AE235" i="133"/>
  <c r="M235" i="133"/>
  <c r="R235" i="133"/>
  <c r="P235" i="133"/>
  <c r="H235" i="133"/>
  <c r="AB235" i="133"/>
  <c r="AG235" i="133"/>
  <c r="Y235" i="133"/>
  <c r="K235" i="133"/>
  <c r="J235" i="133"/>
  <c r="Q235" i="133"/>
  <c r="L235" i="133"/>
  <c r="F235" i="133"/>
  <c r="I235" i="133"/>
  <c r="AC235" i="133"/>
  <c r="AA235" i="133"/>
  <c r="X235" i="133"/>
  <c r="O235" i="133"/>
  <c r="G235" i="133"/>
  <c r="AD235" i="133"/>
  <c r="N235" i="133"/>
  <c r="AF235" i="133"/>
  <c r="N555" i="133"/>
  <c r="P555" i="133"/>
  <c r="H555" i="133"/>
  <c r="G555" i="133"/>
  <c r="Z555" i="133"/>
  <c r="F555" i="133"/>
  <c r="I555" i="133"/>
  <c r="K555" i="133"/>
  <c r="M555" i="133"/>
  <c r="Y555" i="133"/>
  <c r="AA555" i="133"/>
  <c r="X555" i="133"/>
  <c r="O555" i="133"/>
  <c r="Q555" i="133"/>
  <c r="AE555" i="133"/>
  <c r="AB555" i="133"/>
  <c r="R555" i="133"/>
  <c r="AC555" i="133"/>
  <c r="AG555" i="133"/>
  <c r="AD555" i="133"/>
  <c r="L555" i="133"/>
  <c r="AF555" i="133"/>
  <c r="J555" i="133"/>
  <c r="K621" i="133"/>
  <c r="X621" i="133"/>
  <c r="Q621" i="133"/>
  <c r="AA621" i="133"/>
  <c r="I621" i="133"/>
  <c r="AG621" i="133"/>
  <c r="F621" i="133"/>
  <c r="J621" i="133"/>
  <c r="AE621" i="133"/>
  <c r="H621" i="133"/>
  <c r="AB621" i="133"/>
  <c r="R621" i="133"/>
  <c r="AF621" i="133"/>
  <c r="AD621" i="133"/>
  <c r="G621" i="133"/>
  <c r="L621" i="133"/>
  <c r="Z621" i="133"/>
  <c r="Y621" i="133"/>
  <c r="O621" i="133"/>
  <c r="N621" i="133"/>
  <c r="AC621" i="133"/>
  <c r="M621" i="133"/>
  <c r="P621" i="133"/>
  <c r="AE239" i="133"/>
  <c r="AC239" i="133"/>
  <c r="O239" i="133"/>
  <c r="L239" i="133"/>
  <c r="M239" i="133"/>
  <c r="H239" i="133"/>
  <c r="AB239" i="133"/>
  <c r="X239" i="133"/>
  <c r="AG239" i="133"/>
  <c r="AF239" i="133"/>
  <c r="K239" i="133"/>
  <c r="Z239" i="133"/>
  <c r="Q239" i="133"/>
  <c r="AA239" i="133"/>
  <c r="I239" i="133"/>
  <c r="G239" i="133"/>
  <c r="R239" i="133"/>
  <c r="P239" i="133"/>
  <c r="J239" i="133"/>
  <c r="F239" i="133"/>
  <c r="N239" i="133"/>
  <c r="Y239" i="133"/>
  <c r="AD239" i="133"/>
  <c r="G372" i="133"/>
  <c r="AC372" i="133"/>
  <c r="Y372" i="133"/>
  <c r="AB372" i="133"/>
  <c r="H372" i="133"/>
  <c r="AD372" i="133"/>
  <c r="I372" i="133"/>
  <c r="P372" i="133"/>
  <c r="AA372" i="133"/>
  <c r="M372" i="133"/>
  <c r="AE372" i="133"/>
  <c r="L372" i="133"/>
  <c r="O372" i="133"/>
  <c r="K372" i="133"/>
  <c r="F372" i="133"/>
  <c r="J372" i="133"/>
  <c r="X372" i="133"/>
  <c r="Q372" i="133"/>
  <c r="R372" i="133"/>
  <c r="N372" i="133"/>
  <c r="AG372" i="133"/>
  <c r="AF372" i="133"/>
  <c r="Z372" i="133"/>
  <c r="G477" i="133"/>
  <c r="H477" i="133"/>
  <c r="F477" i="133"/>
  <c r="AC477" i="133"/>
  <c r="K477" i="133"/>
  <c r="N477" i="133"/>
  <c r="X477" i="133"/>
  <c r="AE477" i="133"/>
  <c r="P477" i="133"/>
  <c r="AB477" i="133"/>
  <c r="O477" i="133"/>
  <c r="I477" i="133"/>
  <c r="L477" i="133"/>
  <c r="AD477" i="133"/>
  <c r="Q477" i="133"/>
  <c r="J477" i="133"/>
  <c r="Z477" i="133"/>
  <c r="Y477" i="133"/>
  <c r="M477" i="133"/>
  <c r="AG477" i="133"/>
  <c r="R477" i="133"/>
  <c r="AA477" i="133"/>
  <c r="AF477" i="133"/>
  <c r="G371" i="133"/>
  <c r="AE371" i="133"/>
  <c r="AF371" i="133"/>
  <c r="L371" i="133"/>
  <c r="K371" i="133"/>
  <c r="AC371" i="133"/>
  <c r="N371" i="133"/>
  <c r="AD371" i="133"/>
  <c r="P371" i="133"/>
  <c r="I371" i="133"/>
  <c r="H371" i="133"/>
  <c r="R371" i="133"/>
  <c r="O371" i="133"/>
  <c r="AB371" i="133"/>
  <c r="Q371" i="133"/>
  <c r="Z371" i="133"/>
  <c r="AA371" i="133"/>
  <c r="Y371" i="133"/>
  <c r="M371" i="133"/>
  <c r="J371" i="133"/>
  <c r="AG371" i="133"/>
  <c r="X371" i="133"/>
  <c r="F371" i="133"/>
  <c r="AE478" i="133"/>
  <c r="O478" i="133"/>
  <c r="J478" i="133"/>
  <c r="AG478" i="133"/>
  <c r="AF478" i="133"/>
  <c r="G478" i="133"/>
  <c r="Y478" i="133"/>
  <c r="L478" i="133"/>
  <c r="F478" i="133"/>
  <c r="AB478" i="133"/>
  <c r="M478" i="133"/>
  <c r="AD478" i="133"/>
  <c r="I478" i="133"/>
  <c r="AA478" i="133"/>
  <c r="P478" i="133"/>
  <c r="N478" i="133"/>
  <c r="Z478" i="133"/>
  <c r="X478" i="133"/>
  <c r="H478" i="133"/>
  <c r="K478" i="133"/>
  <c r="R478" i="133"/>
  <c r="AC478" i="133"/>
  <c r="Q478" i="133"/>
  <c r="F529" i="133"/>
  <c r="Z529" i="133"/>
  <c r="L529" i="133"/>
  <c r="H529" i="133"/>
  <c r="K529" i="133"/>
  <c r="X529" i="133"/>
  <c r="N529" i="133"/>
  <c r="O529" i="133"/>
  <c r="I529" i="133"/>
  <c r="Q529" i="133"/>
  <c r="AG529" i="133"/>
  <c r="AA529" i="133"/>
  <c r="P529" i="133"/>
  <c r="J529" i="133"/>
  <c r="AB529" i="133"/>
  <c r="G529" i="133"/>
  <c r="R529" i="133"/>
  <c r="Y529" i="133"/>
  <c r="M529" i="133"/>
  <c r="AD529" i="133"/>
  <c r="AC529" i="133"/>
  <c r="AF529" i="133"/>
  <c r="AE529" i="133"/>
  <c r="H296" i="133"/>
  <c r="AD296" i="133"/>
  <c r="AB296" i="133"/>
  <c r="AG296" i="133"/>
  <c r="X296" i="133"/>
  <c r="G296" i="133"/>
  <c r="AC296" i="133"/>
  <c r="M296" i="133"/>
  <c r="Y296" i="133"/>
  <c r="Z296" i="133"/>
  <c r="AF296" i="133"/>
  <c r="N296" i="133"/>
  <c r="P296" i="133"/>
  <c r="I296" i="133"/>
  <c r="O296" i="133"/>
  <c r="Q296" i="133"/>
  <c r="R296" i="133"/>
  <c r="L296" i="133"/>
  <c r="J296" i="133"/>
  <c r="F296" i="133"/>
  <c r="AE296" i="133"/>
  <c r="K296" i="133"/>
  <c r="AA296" i="133"/>
  <c r="R583" i="133"/>
  <c r="H583" i="133"/>
  <c r="X583" i="133"/>
  <c r="AB583" i="133"/>
  <c r="Q583" i="133"/>
  <c r="Z583" i="133"/>
  <c r="J583" i="133"/>
  <c r="G583" i="133"/>
  <c r="F583" i="133"/>
  <c r="AF583" i="133"/>
  <c r="AD583" i="133"/>
  <c r="AA583" i="133"/>
  <c r="M583" i="133"/>
  <c r="AC583" i="133"/>
  <c r="N583" i="133"/>
  <c r="L583" i="133"/>
  <c r="I583" i="133"/>
  <c r="P583" i="133"/>
  <c r="Y583" i="133"/>
  <c r="AG583" i="133"/>
  <c r="AE583" i="133"/>
  <c r="K583" i="133"/>
  <c r="O583" i="133"/>
  <c r="AG548" i="133"/>
  <c r="F548" i="133"/>
  <c r="G548" i="133"/>
  <c r="J548" i="133"/>
  <c r="O548" i="133"/>
  <c r="AE548" i="133"/>
  <c r="R548" i="133"/>
  <c r="H548" i="133"/>
  <c r="AB548" i="133"/>
  <c r="AA548" i="133"/>
  <c r="AD548" i="133"/>
  <c r="N548" i="133"/>
  <c r="AC548" i="133"/>
  <c r="K548" i="133"/>
  <c r="Y548" i="133"/>
  <c r="I548" i="133"/>
  <c r="AF548" i="133"/>
  <c r="X548" i="133"/>
  <c r="Q548" i="133"/>
  <c r="L548" i="133"/>
  <c r="P548" i="133"/>
  <c r="Z548" i="133"/>
  <c r="M548" i="133"/>
  <c r="BC89" i="133"/>
  <c r="I89" i="133"/>
  <c r="P89" i="133"/>
  <c r="BA89" i="133"/>
  <c r="AZ89" i="133"/>
  <c r="AK89" i="133"/>
  <c r="AW89" i="133"/>
  <c r="AR89" i="133"/>
  <c r="AJ89" i="133"/>
  <c r="AQ89" i="133"/>
  <c r="AP89" i="133"/>
  <c r="J89" i="133"/>
  <c r="AM89" i="133"/>
  <c r="AX89" i="133"/>
  <c r="L89" i="133"/>
  <c r="AO89" i="133"/>
  <c r="AN89" i="133"/>
  <c r="BB89" i="133"/>
  <c r="G89" i="133"/>
  <c r="F90" i="133" s="1"/>
  <c r="R90" i="133" s="1"/>
  <c r="AY89" i="133"/>
  <c r="AT89" i="133"/>
  <c r="AV89" i="133"/>
  <c r="AL89" i="133"/>
  <c r="AU89" i="133"/>
  <c r="AI89" i="133"/>
  <c r="AX81" i="133"/>
  <c r="AM81" i="133"/>
  <c r="J81" i="133"/>
  <c r="AJ81" i="133"/>
  <c r="BB81" i="133"/>
  <c r="AU81" i="133"/>
  <c r="AK81" i="133"/>
  <c r="G81" i="133"/>
  <c r="AV81" i="133"/>
  <c r="AR81" i="133"/>
  <c r="BC81" i="133"/>
  <c r="AO81" i="133"/>
  <c r="AL81" i="133"/>
  <c r="AT81" i="133"/>
  <c r="AZ81" i="133"/>
  <c r="I81" i="133"/>
  <c r="P81" i="133"/>
  <c r="AW81" i="133"/>
  <c r="BA81" i="133"/>
  <c r="AN81" i="133"/>
  <c r="AI81" i="133"/>
  <c r="AP81" i="133"/>
  <c r="L81" i="133"/>
  <c r="AQ81" i="133"/>
  <c r="AY81" i="133"/>
  <c r="AB357" i="133"/>
  <c r="N357" i="133"/>
  <c r="AA357" i="133"/>
  <c r="O357" i="133"/>
  <c r="F357" i="133"/>
  <c r="M357" i="133"/>
  <c r="K357" i="133"/>
  <c r="P357" i="133"/>
  <c r="X357" i="133"/>
  <c r="H357" i="133"/>
  <c r="Z357" i="133"/>
  <c r="J357" i="133"/>
  <c r="L357" i="133"/>
  <c r="Y357" i="133"/>
  <c r="Q357" i="133"/>
  <c r="AG357" i="133"/>
  <c r="G357" i="133"/>
  <c r="R357" i="133"/>
  <c r="AF357" i="133"/>
  <c r="AD357" i="133"/>
  <c r="AE357" i="133"/>
  <c r="I357" i="133"/>
  <c r="AC357" i="133"/>
  <c r="Q590" i="133"/>
  <c r="AF590" i="133"/>
  <c r="Z590" i="133"/>
  <c r="N590" i="133"/>
  <c r="Y590" i="133"/>
  <c r="G590" i="133"/>
  <c r="P590" i="133"/>
  <c r="X590" i="133"/>
  <c r="AG590" i="133"/>
  <c r="L590" i="133"/>
  <c r="AA590" i="133"/>
  <c r="AB590" i="133"/>
  <c r="F590" i="133"/>
  <c r="K590" i="133"/>
  <c r="AC590" i="133"/>
  <c r="I590" i="133"/>
  <c r="J590" i="133"/>
  <c r="AE590" i="133"/>
  <c r="R590" i="133"/>
  <c r="AD590" i="133"/>
  <c r="O590" i="133"/>
  <c r="H590" i="133"/>
  <c r="M590" i="133"/>
  <c r="P409" i="133"/>
  <c r="J409" i="133"/>
  <c r="Y409" i="133"/>
  <c r="Z409" i="133"/>
  <c r="K409" i="133"/>
  <c r="AA409" i="133"/>
  <c r="AF409" i="133"/>
  <c r="AG409" i="133"/>
  <c r="I409" i="133"/>
  <c r="M409" i="133"/>
  <c r="O409" i="133"/>
  <c r="X409" i="133"/>
  <c r="G409" i="133"/>
  <c r="N409" i="133"/>
  <c r="R409" i="133"/>
  <c r="F409" i="133"/>
  <c r="AB409" i="133"/>
  <c r="AC409" i="133"/>
  <c r="AE409" i="133"/>
  <c r="L409" i="133"/>
  <c r="AD409" i="133"/>
  <c r="Q409" i="133"/>
  <c r="H409" i="133"/>
  <c r="AF652" i="133"/>
  <c r="J652" i="133"/>
  <c r="AB652" i="133"/>
  <c r="M652" i="133"/>
  <c r="X652" i="133"/>
  <c r="K652" i="133"/>
  <c r="P652" i="133"/>
  <c r="Y652" i="133"/>
  <c r="AE652" i="133"/>
  <c r="AG652" i="133"/>
  <c r="AD652" i="133"/>
  <c r="R652" i="133"/>
  <c r="AA652" i="133"/>
  <c r="Q652" i="133"/>
  <c r="O652" i="133"/>
  <c r="L652" i="133"/>
  <c r="AC652" i="133"/>
  <c r="Z652" i="133"/>
  <c r="N652" i="133"/>
  <c r="G652" i="133"/>
  <c r="F652" i="133"/>
  <c r="H652" i="133"/>
  <c r="I652" i="133"/>
  <c r="P685" i="133"/>
  <c r="K685" i="133"/>
  <c r="F685" i="133"/>
  <c r="AG685" i="133"/>
  <c r="AA685" i="133"/>
  <c r="AE685" i="133"/>
  <c r="AB685" i="133"/>
  <c r="Y685" i="133"/>
  <c r="Z685" i="133"/>
  <c r="J685" i="133"/>
  <c r="L685" i="133"/>
  <c r="R685" i="133"/>
  <c r="I685" i="133"/>
  <c r="Q685" i="133"/>
  <c r="AF685" i="133"/>
  <c r="X685" i="133"/>
  <c r="O685" i="133"/>
  <c r="AD685" i="133"/>
  <c r="AC685" i="133"/>
  <c r="M685" i="133"/>
  <c r="N685" i="133"/>
  <c r="H685" i="133"/>
  <c r="G685" i="133"/>
  <c r="AE262" i="133"/>
  <c r="K262" i="133"/>
  <c r="R262" i="133"/>
  <c r="AG262" i="133"/>
  <c r="P262" i="133"/>
  <c r="Z262" i="133"/>
  <c r="AA262" i="133"/>
  <c r="O262" i="133"/>
  <c r="AC262" i="133"/>
  <c r="Y262" i="133"/>
  <c r="AB262" i="133"/>
  <c r="J262" i="133"/>
  <c r="M262" i="133"/>
  <c r="X262" i="133"/>
  <c r="H262" i="133"/>
  <c r="AF262" i="133"/>
  <c r="AD262" i="133"/>
  <c r="G262" i="133"/>
  <c r="N262" i="133"/>
  <c r="I262" i="133"/>
  <c r="Q262" i="133"/>
  <c r="L262" i="133"/>
  <c r="F262" i="133"/>
  <c r="AC646" i="137"/>
  <c r="AF646" i="137"/>
  <c r="G646" i="137"/>
  <c r="F646" i="137"/>
  <c r="J646" i="137"/>
  <c r="R646" i="137"/>
  <c r="AD646" i="137"/>
  <c r="AB646" i="137"/>
  <c r="P646" i="137"/>
  <c r="Q646" i="137"/>
  <c r="K646" i="137"/>
  <c r="O646" i="137"/>
  <c r="AA646" i="137"/>
  <c r="X646" i="137"/>
  <c r="M646" i="137"/>
  <c r="N646" i="137"/>
  <c r="H646" i="137"/>
  <c r="L646" i="137"/>
  <c r="Y646" i="137"/>
  <c r="AG646" i="137"/>
  <c r="I646" i="137"/>
  <c r="AE646" i="137"/>
  <c r="Z646" i="137"/>
  <c r="O507" i="137"/>
  <c r="R507" i="137"/>
  <c r="AC507" i="137"/>
  <c r="Z507" i="137"/>
  <c r="I507" i="137"/>
  <c r="M507" i="137"/>
  <c r="L507" i="137"/>
  <c r="AG507" i="137"/>
  <c r="N507" i="137"/>
  <c r="G507" i="137"/>
  <c r="Y507" i="137"/>
  <c r="H507" i="137"/>
  <c r="AD507" i="137"/>
  <c r="K507" i="137"/>
  <c r="AF507" i="137"/>
  <c r="F507" i="137"/>
  <c r="P507" i="137"/>
  <c r="AB507" i="137"/>
  <c r="Q507" i="137"/>
  <c r="AA507" i="137"/>
  <c r="X507" i="137"/>
  <c r="J507" i="137"/>
  <c r="AE507" i="137"/>
  <c r="Q213" i="137"/>
  <c r="AA213" i="137"/>
  <c r="AF213" i="137"/>
  <c r="I213" i="137"/>
  <c r="N213" i="137"/>
  <c r="X213" i="137"/>
  <c r="AC213" i="137"/>
  <c r="F213" i="137"/>
  <c r="K213" i="137"/>
  <c r="AB213" i="137"/>
  <c r="Z213" i="137"/>
  <c r="Y213" i="137"/>
  <c r="P213" i="137"/>
  <c r="M213" i="137"/>
  <c r="R213" i="137"/>
  <c r="AE213" i="137"/>
  <c r="AD213" i="137"/>
  <c r="J213" i="137"/>
  <c r="L213" i="137"/>
  <c r="G213" i="137"/>
  <c r="AG213" i="137"/>
  <c r="O213" i="137"/>
  <c r="H213" i="137"/>
  <c r="AG231" i="137"/>
  <c r="Q231" i="137"/>
  <c r="H231" i="137"/>
  <c r="O231" i="137"/>
  <c r="L231" i="137"/>
  <c r="G231" i="137"/>
  <c r="AA231" i="137"/>
  <c r="F231" i="137"/>
  <c r="R231" i="137"/>
  <c r="M231" i="137"/>
  <c r="P231" i="137"/>
  <c r="I231" i="137"/>
  <c r="AF231" i="137"/>
  <c r="N231" i="137"/>
  <c r="K231" i="137"/>
  <c r="AC231" i="137"/>
  <c r="AD231" i="137"/>
  <c r="J231" i="137"/>
  <c r="AB231" i="137"/>
  <c r="Z231" i="137"/>
  <c r="Y231" i="137"/>
  <c r="X231" i="137"/>
  <c r="AE231" i="137"/>
  <c r="L633" i="137"/>
  <c r="Z633" i="137"/>
  <c r="AG633" i="137"/>
  <c r="I633" i="137"/>
  <c r="AF633" i="137"/>
  <c r="AE633" i="137"/>
  <c r="AB633" i="137"/>
  <c r="Y633" i="137"/>
  <c r="X633" i="137"/>
  <c r="O633" i="137"/>
  <c r="Q633" i="137"/>
  <c r="K633" i="137"/>
  <c r="G633" i="137"/>
  <c r="R633" i="137"/>
  <c r="J633" i="137"/>
  <c r="AA633" i="137"/>
  <c r="AD633" i="137"/>
  <c r="H633" i="137"/>
  <c r="AC633" i="137"/>
  <c r="F633" i="137"/>
  <c r="N633" i="137"/>
  <c r="M633" i="137"/>
  <c r="P633" i="137"/>
  <c r="J52" i="137"/>
  <c r="AX52" i="137"/>
  <c r="BP52" i="137"/>
  <c r="AM52" i="137"/>
  <c r="BC52" i="137"/>
  <c r="BN52" i="137"/>
  <c r="AI52" i="137"/>
  <c r="BM52" i="137"/>
  <c r="AV52" i="137"/>
  <c r="BF52" i="137"/>
  <c r="BA52" i="137"/>
  <c r="BO52" i="137"/>
  <c r="I52" i="137"/>
  <c r="BH52" i="137"/>
  <c r="AY52" i="137"/>
  <c r="AK52" i="137"/>
  <c r="AR52" i="137"/>
  <c r="AP52" i="137"/>
  <c r="L52" i="137"/>
  <c r="AJ52" i="137"/>
  <c r="BB52" i="137"/>
  <c r="AQ52" i="137"/>
  <c r="AT52" i="137"/>
  <c r="BG52" i="137"/>
  <c r="AZ52" i="137"/>
  <c r="AN52" i="137"/>
  <c r="AO52" i="137"/>
  <c r="BI52" i="137"/>
  <c r="BL52" i="137"/>
  <c r="G52" i="137"/>
  <c r="F53" i="137" s="1"/>
  <c r="P52" i="137"/>
  <c r="BK52" i="137"/>
  <c r="BE52" i="137"/>
  <c r="AL52" i="137"/>
  <c r="BJ52" i="137"/>
  <c r="AW52" i="137"/>
  <c r="AU52" i="137"/>
  <c r="Z565" i="137"/>
  <c r="Y565" i="137"/>
  <c r="F565" i="137"/>
  <c r="J565" i="137"/>
  <c r="AA565" i="137"/>
  <c r="H565" i="137"/>
  <c r="L565" i="137"/>
  <c r="M565" i="137"/>
  <c r="N565" i="137"/>
  <c r="AC565" i="137"/>
  <c r="R565" i="137"/>
  <c r="X565" i="137"/>
  <c r="Q565" i="137"/>
  <c r="P565" i="137"/>
  <c r="AD565" i="137"/>
  <c r="AB565" i="137"/>
  <c r="I565" i="137"/>
  <c r="AG565" i="137"/>
  <c r="AF565" i="137"/>
  <c r="G565" i="137"/>
  <c r="K565" i="137"/>
  <c r="AE565" i="137"/>
  <c r="O565" i="137"/>
  <c r="K575" i="137"/>
  <c r="AE575" i="137"/>
  <c r="M575" i="137"/>
  <c r="AB575" i="137"/>
  <c r="O575" i="137"/>
  <c r="I575" i="137"/>
  <c r="F575" i="137"/>
  <c r="N575" i="137"/>
  <c r="AA575" i="137"/>
  <c r="Z575" i="137"/>
  <c r="H575" i="137"/>
  <c r="R575" i="137"/>
  <c r="J575" i="137"/>
  <c r="AF575" i="137"/>
  <c r="AC575" i="137"/>
  <c r="AG575" i="137"/>
  <c r="AD575" i="137"/>
  <c r="G575" i="137"/>
  <c r="P575" i="137"/>
  <c r="X575" i="137"/>
  <c r="Y575" i="137"/>
  <c r="L575" i="137"/>
  <c r="Q575" i="137"/>
  <c r="AF244" i="137"/>
  <c r="L244" i="137"/>
  <c r="M244" i="137"/>
  <c r="N244" i="137"/>
  <c r="Y244" i="137"/>
  <c r="AG244" i="137"/>
  <c r="K244" i="137"/>
  <c r="R244" i="137"/>
  <c r="J244" i="137"/>
  <c r="I244" i="137"/>
  <c r="AD244" i="137"/>
  <c r="X244" i="137"/>
  <c r="F244" i="137"/>
  <c r="Z244" i="137"/>
  <c r="Q244" i="137"/>
  <c r="P244" i="137"/>
  <c r="AC244" i="137"/>
  <c r="H244" i="137"/>
  <c r="O244" i="137"/>
  <c r="AE244" i="137"/>
  <c r="AA244" i="137"/>
  <c r="AB244" i="137"/>
  <c r="G244" i="137"/>
  <c r="Z296" i="137"/>
  <c r="AD296" i="137"/>
  <c r="P296" i="137"/>
  <c r="AB296" i="137"/>
  <c r="Q296" i="137"/>
  <c r="N296" i="137"/>
  <c r="AF296" i="137"/>
  <c r="M296" i="137"/>
  <c r="K296" i="137"/>
  <c r="O296" i="137"/>
  <c r="AG296" i="137"/>
  <c r="I296" i="137"/>
  <c r="AE296" i="137"/>
  <c r="Y296" i="137"/>
  <c r="G296" i="137"/>
  <c r="H296" i="137"/>
  <c r="J296" i="137"/>
  <c r="AC296" i="137"/>
  <c r="R296" i="137"/>
  <c r="AA296" i="137"/>
  <c r="X296" i="137"/>
  <c r="L296" i="137"/>
  <c r="F296" i="137"/>
  <c r="AM27" i="137"/>
  <c r="AV27" i="137"/>
  <c r="AP27" i="137"/>
  <c r="AK27" i="137"/>
  <c r="I27" i="137"/>
  <c r="BE27" i="137"/>
  <c r="BP27" i="137"/>
  <c r="BB27" i="137"/>
  <c r="J27" i="137"/>
  <c r="BF27" i="137"/>
  <c r="AW27" i="137"/>
  <c r="AY27" i="137"/>
  <c r="AU27" i="137"/>
  <c r="AJ27" i="137"/>
  <c r="BI27" i="137"/>
  <c r="AI27" i="137"/>
  <c r="AL27" i="137"/>
  <c r="BM27" i="137"/>
  <c r="BG27" i="137"/>
  <c r="BK27" i="137"/>
  <c r="BC27" i="137"/>
  <c r="BJ27" i="137"/>
  <c r="BH27" i="137"/>
  <c r="AR27" i="137"/>
  <c r="L27" i="137"/>
  <c r="AZ27" i="137"/>
  <c r="BA27" i="137"/>
  <c r="AN27" i="137"/>
  <c r="AX27" i="137"/>
  <c r="P27" i="137"/>
  <c r="BL27" i="137"/>
  <c r="G27" i="137"/>
  <c r="F28" i="137" s="1"/>
  <c r="R28" i="137" s="1"/>
  <c r="BO27" i="137"/>
  <c r="AQ27" i="137"/>
  <c r="AO27" i="137"/>
  <c r="BN27" i="137"/>
  <c r="AT27" i="137"/>
  <c r="H478" i="137"/>
  <c r="F478" i="137"/>
  <c r="AD478" i="137"/>
  <c r="AE478" i="137"/>
  <c r="M478" i="137"/>
  <c r="J478" i="137"/>
  <c r="O478" i="137"/>
  <c r="AC478" i="137"/>
  <c r="AG478" i="137"/>
  <c r="X478" i="137"/>
  <c r="P478" i="137"/>
  <c r="R478" i="137"/>
  <c r="AB478" i="137"/>
  <c r="G478" i="137"/>
  <c r="I478" i="137"/>
  <c r="AF478" i="137"/>
  <c r="L478" i="137"/>
  <c r="AA478" i="137"/>
  <c r="N478" i="137"/>
  <c r="Y478" i="137"/>
  <c r="Q478" i="137"/>
  <c r="Z478" i="137"/>
  <c r="K478" i="137"/>
  <c r="X414" i="137"/>
  <c r="P414" i="137"/>
  <c r="AB414" i="137"/>
  <c r="AF414" i="137"/>
  <c r="J414" i="137"/>
  <c r="L414" i="137"/>
  <c r="Y414" i="137"/>
  <c r="F414" i="137"/>
  <c r="R414" i="137"/>
  <c r="Z414" i="137"/>
  <c r="AC414" i="137"/>
  <c r="AE414" i="137"/>
  <c r="G414" i="137"/>
  <c r="N414" i="137"/>
  <c r="O414" i="137"/>
  <c r="AG414" i="137"/>
  <c r="AD414" i="137"/>
  <c r="K414" i="137"/>
  <c r="AA414" i="137"/>
  <c r="H414" i="137"/>
  <c r="I414" i="137"/>
  <c r="Q414" i="137"/>
  <c r="M414" i="137"/>
  <c r="R255" i="137"/>
  <c r="Z255" i="137"/>
  <c r="L255" i="137"/>
  <c r="X255" i="137"/>
  <c r="AB255" i="137"/>
  <c r="Q255" i="137"/>
  <c r="F255" i="137"/>
  <c r="Y255" i="137"/>
  <c r="M255" i="137"/>
  <c r="K255" i="137"/>
  <c r="I255" i="137"/>
  <c r="AG255" i="137"/>
  <c r="P255" i="137"/>
  <c r="O255" i="137"/>
  <c r="AF255" i="137"/>
  <c r="H255" i="137"/>
  <c r="AE255" i="137"/>
  <c r="G255" i="137"/>
  <c r="AC255" i="137"/>
  <c r="AD255" i="137"/>
  <c r="J255" i="137"/>
  <c r="AA255" i="137"/>
  <c r="N255" i="137"/>
  <c r="AB112" i="137"/>
  <c r="AQ112" i="137"/>
  <c r="J112" i="137"/>
  <c r="AK112" i="137"/>
  <c r="F112" i="137"/>
  <c r="X112" i="137"/>
  <c r="AL112" i="137"/>
  <c r="R112" i="137"/>
  <c r="AC112" i="137"/>
  <c r="AA112" i="137"/>
  <c r="N112" i="137"/>
  <c r="M112" i="137"/>
  <c r="L112" i="137"/>
  <c r="AP112" i="137"/>
  <c r="AO112" i="137"/>
  <c r="AJ112" i="137"/>
  <c r="AG112" i="137"/>
  <c r="Z112" i="137"/>
  <c r="G112" i="137"/>
  <c r="H112" i="137"/>
  <c r="AI112" i="137"/>
  <c r="AF112" i="137"/>
  <c r="I112" i="137"/>
  <c r="AM112" i="137"/>
  <c r="P112" i="137"/>
  <c r="Y112" i="137"/>
  <c r="AE112" i="137"/>
  <c r="AR112" i="137"/>
  <c r="Q112" i="137"/>
  <c r="K112" i="137"/>
  <c r="O112" i="137"/>
  <c r="AD112" i="137"/>
  <c r="AN112" i="137"/>
  <c r="AA586" i="137"/>
  <c r="AD586" i="137"/>
  <c r="AF586" i="137"/>
  <c r="Y586" i="137"/>
  <c r="O586" i="137"/>
  <c r="G586" i="137"/>
  <c r="AB586" i="137"/>
  <c r="AC586" i="137"/>
  <c r="F586" i="137"/>
  <c r="N586" i="137"/>
  <c r="P586" i="137"/>
  <c r="K586" i="137"/>
  <c r="J586" i="137"/>
  <c r="X586" i="137"/>
  <c r="I586" i="137"/>
  <c r="AG586" i="137"/>
  <c r="M586" i="137"/>
  <c r="L586" i="137"/>
  <c r="Z586" i="137"/>
  <c r="AE586" i="137"/>
  <c r="H586" i="137"/>
  <c r="Q586" i="137"/>
  <c r="R586" i="137"/>
  <c r="N566" i="137"/>
  <c r="M566" i="137"/>
  <c r="AC566" i="137"/>
  <c r="Z566" i="137"/>
  <c r="Y566" i="137"/>
  <c r="H566" i="137"/>
  <c r="F566" i="137"/>
  <c r="X566" i="137"/>
  <c r="AE566" i="137"/>
  <c r="AB566" i="137"/>
  <c r="AA566" i="137"/>
  <c r="AD566" i="137"/>
  <c r="AG566" i="137"/>
  <c r="P566" i="137"/>
  <c r="Q566" i="137"/>
  <c r="O566" i="137"/>
  <c r="G566" i="137"/>
  <c r="R566" i="137"/>
  <c r="AF566" i="137"/>
  <c r="K566" i="137"/>
  <c r="I566" i="137"/>
  <c r="L566" i="137"/>
  <c r="J566" i="137"/>
  <c r="AA468" i="137"/>
  <c r="X468" i="137"/>
  <c r="AC468" i="137"/>
  <c r="Z468" i="137"/>
  <c r="AD468" i="137"/>
  <c r="Q468" i="137"/>
  <c r="I468" i="137"/>
  <c r="AF468" i="137"/>
  <c r="H468" i="137"/>
  <c r="O468" i="137"/>
  <c r="F468" i="137"/>
  <c r="L468" i="137"/>
  <c r="P468" i="137"/>
  <c r="AE468" i="137"/>
  <c r="J468" i="137"/>
  <c r="M468" i="137"/>
  <c r="Y468" i="137"/>
  <c r="AB468" i="137"/>
  <c r="G468" i="137"/>
  <c r="K468" i="137"/>
  <c r="N468" i="137"/>
  <c r="AG468" i="137"/>
  <c r="R468" i="137"/>
  <c r="Z592" i="137"/>
  <c r="AF592" i="137"/>
  <c r="AC592" i="137"/>
  <c r="AD592" i="137"/>
  <c r="AE592" i="137"/>
  <c r="H592" i="137"/>
  <c r="AG592" i="137"/>
  <c r="M592" i="137"/>
  <c r="F592" i="137"/>
  <c r="AB592" i="137"/>
  <c r="I592" i="137"/>
  <c r="X592" i="137"/>
  <c r="K592" i="137"/>
  <c r="P592" i="137"/>
  <c r="J592" i="137"/>
  <c r="N592" i="137"/>
  <c r="AA592" i="137"/>
  <c r="G592" i="137"/>
  <c r="L592" i="137"/>
  <c r="R592" i="137"/>
  <c r="Y592" i="137"/>
  <c r="O592" i="137"/>
  <c r="Q592" i="137"/>
  <c r="Z527" i="137"/>
  <c r="M527" i="137"/>
  <c r="Q527" i="137"/>
  <c r="AB527" i="137"/>
  <c r="AF527" i="137"/>
  <c r="G527" i="137"/>
  <c r="O527" i="137"/>
  <c r="X527" i="137"/>
  <c r="AG527" i="137"/>
  <c r="AD527" i="137"/>
  <c r="K527" i="137"/>
  <c r="L527" i="137"/>
  <c r="AA527" i="137"/>
  <c r="P527" i="137"/>
  <c r="AE527" i="137"/>
  <c r="N527" i="137"/>
  <c r="H527" i="137"/>
  <c r="AC527" i="137"/>
  <c r="F527" i="137"/>
  <c r="Y527" i="137"/>
  <c r="J527" i="137"/>
  <c r="I527" i="137"/>
  <c r="R527" i="137"/>
  <c r="AL175" i="137"/>
  <c r="M175" i="137"/>
  <c r="AI175" i="137"/>
  <c r="Q175" i="137"/>
  <c r="AO175" i="137"/>
  <c r="AE175" i="137"/>
  <c r="AJ175" i="137"/>
  <c r="F175" i="137"/>
  <c r="O175" i="137"/>
  <c r="AC175" i="137"/>
  <c r="AB175" i="137"/>
  <c r="J175" i="137"/>
  <c r="AF175" i="137"/>
  <c r="L175" i="137"/>
  <c r="R175" i="137"/>
  <c r="P175" i="137"/>
  <c r="I175" i="137"/>
  <c r="AK175" i="137"/>
  <c r="G175" i="137"/>
  <c r="Y175" i="137"/>
  <c r="K175" i="137"/>
  <c r="N175" i="137"/>
  <c r="AN175" i="137"/>
  <c r="AR175" i="137"/>
  <c r="X175" i="137"/>
  <c r="AQ175" i="137"/>
  <c r="AG175" i="137"/>
  <c r="Z175" i="137"/>
  <c r="AM175" i="137"/>
  <c r="AD175" i="137"/>
  <c r="AA175" i="137"/>
  <c r="H175" i="137"/>
  <c r="AP175" i="137"/>
  <c r="O643" i="137"/>
  <c r="X643" i="137"/>
  <c r="AC643" i="137"/>
  <c r="AG643" i="137"/>
  <c r="I643" i="137"/>
  <c r="M643" i="137"/>
  <c r="L643" i="137"/>
  <c r="J643" i="137"/>
  <c r="AA643" i="137"/>
  <c r="G643" i="137"/>
  <c r="Q643" i="137"/>
  <c r="Z643" i="137"/>
  <c r="N643" i="137"/>
  <c r="H643" i="137"/>
  <c r="P643" i="137"/>
  <c r="AD643" i="137"/>
  <c r="AE643" i="137"/>
  <c r="AB643" i="137"/>
  <c r="K643" i="137"/>
  <c r="R643" i="137"/>
  <c r="F643" i="137"/>
  <c r="AF643" i="137"/>
  <c r="Y643" i="137"/>
  <c r="AV100" i="137"/>
  <c r="BC100" i="137"/>
  <c r="AL100" i="137"/>
  <c r="AX100" i="137"/>
  <c r="AO100" i="137"/>
  <c r="BB100" i="137"/>
  <c r="AQ100" i="137"/>
  <c r="AK100" i="137"/>
  <c r="AN100" i="137"/>
  <c r="AJ100" i="137"/>
  <c r="AT100" i="137"/>
  <c r="AP100" i="137"/>
  <c r="AW100" i="137"/>
  <c r="J100" i="137"/>
  <c r="P100" i="137"/>
  <c r="BA100" i="137"/>
  <c r="AY100" i="137"/>
  <c r="L100" i="137"/>
  <c r="G100" i="137"/>
  <c r="F101" i="137" s="1"/>
  <c r="R101" i="137" s="1"/>
  <c r="I100" i="137"/>
  <c r="AI100" i="137"/>
  <c r="AU100" i="137"/>
  <c r="AM100" i="137"/>
  <c r="AR100" i="137"/>
  <c r="AZ100" i="137"/>
  <c r="AP66" i="137"/>
  <c r="AQ66" i="137"/>
  <c r="AL66" i="137"/>
  <c r="AO66" i="137"/>
  <c r="I66" i="137"/>
  <c r="AU66" i="137"/>
  <c r="BA66" i="137"/>
  <c r="J66" i="137"/>
  <c r="AZ66" i="137"/>
  <c r="AV66" i="137"/>
  <c r="AY66" i="137"/>
  <c r="L66" i="137"/>
  <c r="AW66" i="137"/>
  <c r="AJ66" i="137"/>
  <c r="AN66" i="137"/>
  <c r="BB66" i="137"/>
  <c r="BC66" i="137"/>
  <c r="AT66" i="137"/>
  <c r="G66" i="137"/>
  <c r="F67" i="137" s="1"/>
  <c r="R67" i="137" s="1"/>
  <c r="AM66" i="137"/>
  <c r="AX66" i="137"/>
  <c r="AR66" i="137"/>
  <c r="AI66" i="137"/>
  <c r="AK66" i="137"/>
  <c r="P66" i="137"/>
  <c r="I380" i="137"/>
  <c r="X380" i="137"/>
  <c r="M380" i="137"/>
  <c r="P380" i="137"/>
  <c r="F380" i="137"/>
  <c r="AG380" i="137"/>
  <c r="J380" i="137"/>
  <c r="Z380" i="137"/>
  <c r="AE380" i="137"/>
  <c r="K380" i="137"/>
  <c r="G380" i="137"/>
  <c r="H380" i="137"/>
  <c r="AC380" i="137"/>
  <c r="R380" i="137"/>
  <c r="AF380" i="137"/>
  <c r="L380" i="137"/>
  <c r="Y380" i="137"/>
  <c r="AD380" i="137"/>
  <c r="N380" i="137"/>
  <c r="O380" i="137"/>
  <c r="Q380" i="137"/>
  <c r="AA380" i="137"/>
  <c r="AB380" i="137"/>
  <c r="AE464" i="137"/>
  <c r="F464" i="137"/>
  <c r="M464" i="137"/>
  <c r="R464" i="137"/>
  <c r="AB464" i="137"/>
  <c r="AF464" i="137"/>
  <c r="J464" i="137"/>
  <c r="O464" i="137"/>
  <c r="Y464" i="137"/>
  <c r="AG464" i="137"/>
  <c r="G464" i="137"/>
  <c r="L464" i="137"/>
  <c r="Q464" i="137"/>
  <c r="H464" i="137"/>
  <c r="X464" i="137"/>
  <c r="AC464" i="137"/>
  <c r="Z464" i="137"/>
  <c r="I464" i="137"/>
  <c r="K464" i="137"/>
  <c r="AD464" i="137"/>
  <c r="P464" i="137"/>
  <c r="AA464" i="137"/>
  <c r="N464" i="137"/>
  <c r="AK117" i="137"/>
  <c r="J117" i="137"/>
  <c r="AI117" i="137"/>
  <c r="AO117" i="137"/>
  <c r="AB117" i="137"/>
  <c r="AE117" i="137"/>
  <c r="AC117" i="137"/>
  <c r="N117" i="137"/>
  <c r="AM117" i="137"/>
  <c r="AL117" i="137"/>
  <c r="AJ117" i="137"/>
  <c r="AN117" i="137"/>
  <c r="AD117" i="137"/>
  <c r="I117" i="137"/>
  <c r="Y117" i="137"/>
  <c r="L117" i="137"/>
  <c r="AQ117" i="137"/>
  <c r="X117" i="137"/>
  <c r="Z117" i="137"/>
  <c r="AF117" i="137"/>
  <c r="AG117" i="137"/>
  <c r="G117" i="137"/>
  <c r="Q117" i="137"/>
  <c r="M117" i="137"/>
  <c r="AR117" i="137"/>
  <c r="AP117" i="137"/>
  <c r="F117" i="137"/>
  <c r="AA117" i="137"/>
  <c r="H117" i="137"/>
  <c r="O117" i="137"/>
  <c r="K117" i="137"/>
  <c r="R117" i="137"/>
  <c r="P117" i="137"/>
  <c r="AR136" i="137"/>
  <c r="AI136" i="137"/>
  <c r="AQ136" i="137"/>
  <c r="M136" i="137"/>
  <c r="I136" i="137"/>
  <c r="Q136" i="137"/>
  <c r="L136" i="137"/>
  <c r="AC136" i="137"/>
  <c r="K136" i="137"/>
  <c r="AK136" i="137"/>
  <c r="AG136" i="137"/>
  <c r="AL136" i="137"/>
  <c r="F136" i="137"/>
  <c r="Z136" i="137"/>
  <c r="AE136" i="137"/>
  <c r="X136" i="137"/>
  <c r="AN136" i="137"/>
  <c r="O136" i="137"/>
  <c r="AA136" i="137"/>
  <c r="R136" i="137"/>
  <c r="J136" i="137"/>
  <c r="AD136" i="137"/>
  <c r="G136" i="137"/>
  <c r="AO136" i="137"/>
  <c r="H136" i="137"/>
  <c r="AJ136" i="137"/>
  <c r="AM136" i="137"/>
  <c r="N136" i="137"/>
  <c r="AP136" i="137"/>
  <c r="Y136" i="137"/>
  <c r="AF136" i="137"/>
  <c r="P136" i="137"/>
  <c r="AB136" i="137"/>
  <c r="K340" i="137"/>
  <c r="Y340" i="137"/>
  <c r="J340" i="137"/>
  <c r="Q340" i="137"/>
  <c r="N340" i="137"/>
  <c r="H340" i="137"/>
  <c r="O340" i="137"/>
  <c r="AG340" i="137"/>
  <c r="AD340" i="137"/>
  <c r="AA340" i="137"/>
  <c r="M340" i="137"/>
  <c r="P340" i="137"/>
  <c r="X340" i="137"/>
  <c r="AE340" i="137"/>
  <c r="G340" i="137"/>
  <c r="L340" i="137"/>
  <c r="AF340" i="137"/>
  <c r="AC340" i="137"/>
  <c r="Z340" i="137"/>
  <c r="F340" i="137"/>
  <c r="AB340" i="137"/>
  <c r="I340" i="137"/>
  <c r="R340" i="137"/>
  <c r="Q570" i="137"/>
  <c r="AB570" i="137"/>
  <c r="AA570" i="137"/>
  <c r="Y570" i="137"/>
  <c r="AE570" i="137"/>
  <c r="Z570" i="137"/>
  <c r="M570" i="137"/>
  <c r="H570" i="137"/>
  <c r="R570" i="137"/>
  <c r="O570" i="137"/>
  <c r="J570" i="137"/>
  <c r="I570" i="137"/>
  <c r="L570" i="137"/>
  <c r="AD570" i="137"/>
  <c r="F570" i="137"/>
  <c r="AG570" i="137"/>
  <c r="AC570" i="137"/>
  <c r="K570" i="137"/>
  <c r="AF570" i="137"/>
  <c r="G570" i="137"/>
  <c r="N570" i="137"/>
  <c r="P570" i="137"/>
  <c r="X570" i="137"/>
  <c r="H347" i="137"/>
  <c r="F347" i="137"/>
  <c r="K347" i="137"/>
  <c r="G347" i="137"/>
  <c r="Z347" i="137"/>
  <c r="AE347" i="137"/>
  <c r="AC347" i="137"/>
  <c r="AD347" i="137"/>
  <c r="R347" i="137"/>
  <c r="Q347" i="137"/>
  <c r="AG347" i="137"/>
  <c r="AB347" i="137"/>
  <c r="P347" i="137"/>
  <c r="Y347" i="137"/>
  <c r="M347" i="137"/>
  <c r="O347" i="137"/>
  <c r="L347" i="137"/>
  <c r="J347" i="137"/>
  <c r="AA347" i="137"/>
  <c r="X347" i="137"/>
  <c r="I347" i="137"/>
  <c r="AF347" i="137"/>
  <c r="N347" i="137"/>
  <c r="J60" i="137"/>
  <c r="AY60" i="137"/>
  <c r="AK60" i="137"/>
  <c r="AV60" i="137"/>
  <c r="AT60" i="137"/>
  <c r="AP60" i="137"/>
  <c r="AW60" i="137"/>
  <c r="AQ60" i="137"/>
  <c r="AO60" i="137"/>
  <c r="AJ60" i="137"/>
  <c r="AU60" i="137"/>
  <c r="AX60" i="137"/>
  <c r="BB60" i="137"/>
  <c r="AM60" i="137"/>
  <c r="BA60" i="137"/>
  <c r="L60" i="137"/>
  <c r="P60" i="137"/>
  <c r="G60" i="137"/>
  <c r="F61" i="137" s="1"/>
  <c r="R61" i="137" s="1"/>
  <c r="I60" i="137"/>
  <c r="BC60" i="137"/>
  <c r="AZ60" i="137"/>
  <c r="AI60" i="137"/>
  <c r="AR60" i="137"/>
  <c r="AL60" i="137"/>
  <c r="AN60" i="137"/>
  <c r="Q648" i="137"/>
  <c r="Y648" i="137"/>
  <c r="AF648" i="137"/>
  <c r="I648" i="137"/>
  <c r="N648" i="137"/>
  <c r="P648" i="137"/>
  <c r="Z648" i="137"/>
  <c r="AA648" i="137"/>
  <c r="AC648" i="137"/>
  <c r="G648" i="137"/>
  <c r="AD648" i="137"/>
  <c r="X648" i="137"/>
  <c r="AG648" i="137"/>
  <c r="M648" i="137"/>
  <c r="H648" i="137"/>
  <c r="AB648" i="137"/>
  <c r="F648" i="137"/>
  <c r="AE648" i="137"/>
  <c r="L648" i="137"/>
  <c r="O648" i="137"/>
  <c r="R648" i="137"/>
  <c r="J648" i="137"/>
  <c r="K648" i="137"/>
  <c r="R665" i="137"/>
  <c r="I665" i="137"/>
  <c r="AG665" i="137"/>
  <c r="M665" i="137"/>
  <c r="AC665" i="137"/>
  <c r="Y665" i="137"/>
  <c r="AB665" i="137"/>
  <c r="J665" i="137"/>
  <c r="L665" i="137"/>
  <c r="O665" i="137"/>
  <c r="Q665" i="137"/>
  <c r="AA665" i="137"/>
  <c r="G665" i="137"/>
  <c r="AF665" i="137"/>
  <c r="X665" i="137"/>
  <c r="N665" i="137"/>
  <c r="P665" i="137"/>
  <c r="K665" i="137"/>
  <c r="F665" i="137"/>
  <c r="AD665" i="137"/>
  <c r="H665" i="137"/>
  <c r="Z665" i="137"/>
  <c r="AE665" i="137"/>
  <c r="O177" i="137"/>
  <c r="I177" i="137"/>
  <c r="AQ177" i="137"/>
  <c r="Q177" i="137"/>
  <c r="AG177" i="137"/>
  <c r="R177" i="137"/>
  <c r="G177" i="137"/>
  <c r="AD177" i="137"/>
  <c r="AO177" i="137"/>
  <c r="X177" i="137"/>
  <c r="AJ177" i="137"/>
  <c r="AF177" i="137"/>
  <c r="Z177" i="137"/>
  <c r="AR177" i="137"/>
  <c r="F177" i="137"/>
  <c r="J177" i="137"/>
  <c r="AP177" i="137"/>
  <c r="H177" i="137"/>
  <c r="AK177" i="137"/>
  <c r="AM177" i="137"/>
  <c r="Y177" i="137"/>
  <c r="P177" i="137"/>
  <c r="L177" i="137"/>
  <c r="AA177" i="137"/>
  <c r="AC177" i="137"/>
  <c r="M177" i="137"/>
  <c r="K177" i="137"/>
  <c r="AN177" i="137"/>
  <c r="N177" i="137"/>
  <c r="AI177" i="137"/>
  <c r="AE177" i="137"/>
  <c r="AL177" i="137"/>
  <c r="AB177" i="137"/>
  <c r="G542" i="137"/>
  <c r="F542" i="137"/>
  <c r="X542" i="137"/>
  <c r="Z542" i="137"/>
  <c r="P542" i="137"/>
  <c r="M542" i="137"/>
  <c r="AF542" i="137"/>
  <c r="O542" i="137"/>
  <c r="AA542" i="137"/>
  <c r="Y542" i="137"/>
  <c r="L542" i="137"/>
  <c r="R542" i="137"/>
  <c r="J542" i="137"/>
  <c r="H542" i="137"/>
  <c r="I542" i="137"/>
  <c r="Q542" i="137"/>
  <c r="AE542" i="137"/>
  <c r="AB542" i="137"/>
  <c r="AG542" i="137"/>
  <c r="AC542" i="137"/>
  <c r="AD542" i="137"/>
  <c r="N542" i="137"/>
  <c r="K542" i="137"/>
  <c r="J292" i="137"/>
  <c r="AF292" i="137"/>
  <c r="Q292" i="137"/>
  <c r="X292" i="137"/>
  <c r="G292" i="137"/>
  <c r="AA292" i="137"/>
  <c r="L292" i="137"/>
  <c r="AE292" i="137"/>
  <c r="AG292" i="137"/>
  <c r="AC292" i="137"/>
  <c r="F292" i="137"/>
  <c r="N292" i="137"/>
  <c r="Y292" i="137"/>
  <c r="H292" i="137"/>
  <c r="I292" i="137"/>
  <c r="O292" i="137"/>
  <c r="K292" i="137"/>
  <c r="Z292" i="137"/>
  <c r="AB292" i="137"/>
  <c r="AD292" i="137"/>
  <c r="R292" i="137"/>
  <c r="M292" i="137"/>
  <c r="P292" i="137"/>
  <c r="AG266" i="137"/>
  <c r="AD266" i="137"/>
  <c r="AC266" i="137"/>
  <c r="I266" i="137"/>
  <c r="AB266" i="137"/>
  <c r="G266" i="137"/>
  <c r="L266" i="137"/>
  <c r="J266" i="137"/>
  <c r="AA266" i="137"/>
  <c r="AE266" i="137"/>
  <c r="P266" i="137"/>
  <c r="X266" i="137"/>
  <c r="R266" i="137"/>
  <c r="O266" i="137"/>
  <c r="Z266" i="137"/>
  <c r="Y266" i="137"/>
  <c r="H266" i="137"/>
  <c r="F266" i="137"/>
  <c r="M266" i="137"/>
  <c r="N266" i="137"/>
  <c r="AF266" i="137"/>
  <c r="K266" i="137"/>
  <c r="Q266" i="137"/>
  <c r="Z240" i="137"/>
  <c r="H240" i="137"/>
  <c r="O240" i="137"/>
  <c r="P240" i="137"/>
  <c r="AB240" i="137"/>
  <c r="M240" i="137"/>
  <c r="AG240" i="137"/>
  <c r="I240" i="137"/>
  <c r="AF240" i="137"/>
  <c r="Q240" i="137"/>
  <c r="F240" i="137"/>
  <c r="Y240" i="137"/>
  <c r="G240" i="137"/>
  <c r="AA240" i="137"/>
  <c r="AD240" i="137"/>
  <c r="R240" i="137"/>
  <c r="AE240" i="137"/>
  <c r="L240" i="137"/>
  <c r="J240" i="137"/>
  <c r="N240" i="137"/>
  <c r="K240" i="137"/>
  <c r="AC240" i="137"/>
  <c r="X240" i="137"/>
  <c r="AK134" i="137"/>
  <c r="I134" i="137"/>
  <c r="AC134" i="137"/>
  <c r="AI134" i="137"/>
  <c r="AE134" i="137"/>
  <c r="AD134" i="137"/>
  <c r="AF134" i="137"/>
  <c r="AN134" i="137"/>
  <c r="AO134" i="137"/>
  <c r="Q134" i="137"/>
  <c r="G134" i="137"/>
  <c r="P134" i="137"/>
  <c r="L134" i="137"/>
  <c r="Z134" i="137"/>
  <c r="AA134" i="137"/>
  <c r="J134" i="137"/>
  <c r="AM134" i="137"/>
  <c r="AG134" i="137"/>
  <c r="F134" i="137"/>
  <c r="K134" i="137"/>
  <c r="O134" i="137"/>
  <c r="AB134" i="137"/>
  <c r="AR134" i="137"/>
  <c r="N134" i="137"/>
  <c r="AQ134" i="137"/>
  <c r="M134" i="137"/>
  <c r="AL134" i="137"/>
  <c r="H134" i="137"/>
  <c r="AP134" i="137"/>
  <c r="X134" i="137"/>
  <c r="Y134" i="137"/>
  <c r="AJ134" i="137"/>
  <c r="R134" i="137"/>
  <c r="Q158" i="137"/>
  <c r="L158" i="137"/>
  <c r="P158" i="137"/>
  <c r="AO158" i="137"/>
  <c r="AN158" i="137"/>
  <c r="Y158" i="137"/>
  <c r="AA158" i="137"/>
  <c r="AG158" i="137"/>
  <c r="AR158" i="137"/>
  <c r="AJ158" i="137"/>
  <c r="AP158" i="137"/>
  <c r="F158" i="137"/>
  <c r="AE158" i="137"/>
  <c r="M158" i="137"/>
  <c r="N158" i="137"/>
  <c r="H158" i="137"/>
  <c r="AM158" i="137"/>
  <c r="AL158" i="137"/>
  <c r="R158" i="137"/>
  <c r="O158" i="137"/>
  <c r="AC158" i="137"/>
  <c r="AI158" i="137"/>
  <c r="Z158" i="137"/>
  <c r="AF158" i="137"/>
  <c r="X158" i="137"/>
  <c r="AD158" i="137"/>
  <c r="AQ158" i="137"/>
  <c r="G158" i="137"/>
  <c r="AK158" i="137"/>
  <c r="K158" i="137"/>
  <c r="AB158" i="137"/>
  <c r="J158" i="137"/>
  <c r="I158" i="137"/>
  <c r="N699" i="137"/>
  <c r="AC699" i="137"/>
  <c r="P699" i="137"/>
  <c r="AA699" i="137"/>
  <c r="J699" i="137"/>
  <c r="AD699" i="137"/>
  <c r="Z699" i="137"/>
  <c r="F699" i="137"/>
  <c r="G699" i="137"/>
  <c r="X699" i="137"/>
  <c r="AE699" i="137"/>
  <c r="I699" i="137"/>
  <c r="AB699" i="137"/>
  <c r="O699" i="137"/>
  <c r="R699" i="137"/>
  <c r="AG699" i="137"/>
  <c r="M699" i="137"/>
  <c r="Q699" i="137"/>
  <c r="Y699" i="137"/>
  <c r="K699" i="137"/>
  <c r="L699" i="137"/>
  <c r="AF699" i="137"/>
  <c r="H699" i="137"/>
  <c r="AE630" i="137"/>
  <c r="J630" i="137"/>
  <c r="AB630" i="137"/>
  <c r="X630" i="137"/>
  <c r="M630" i="137"/>
  <c r="Q630" i="137"/>
  <c r="Y630" i="137"/>
  <c r="R630" i="137"/>
  <c r="G630" i="137"/>
  <c r="AD630" i="137"/>
  <c r="I630" i="137"/>
  <c r="Z630" i="137"/>
  <c r="K630" i="137"/>
  <c r="H630" i="137"/>
  <c r="AF630" i="137"/>
  <c r="L630" i="137"/>
  <c r="P630" i="137"/>
  <c r="O630" i="137"/>
  <c r="F630" i="137"/>
  <c r="AC630" i="137"/>
  <c r="AG630" i="137"/>
  <c r="N630" i="137"/>
  <c r="AA630" i="137"/>
  <c r="AM10" i="137"/>
  <c r="AR10" i="137"/>
  <c r="AT10" i="137"/>
  <c r="AY10" i="137"/>
  <c r="AX10" i="137"/>
  <c r="BA10" i="137"/>
  <c r="BB10" i="137"/>
  <c r="BF10" i="137"/>
  <c r="G10" i="137"/>
  <c r="F11" i="137" s="1"/>
  <c r="R11" i="137" s="1"/>
  <c r="BN10" i="137"/>
  <c r="AU10" i="137"/>
  <c r="L10" i="137"/>
  <c r="BE10" i="137"/>
  <c r="AW10" i="137"/>
  <c r="AQ10" i="137"/>
  <c r="AZ10" i="137"/>
  <c r="AO10" i="137"/>
  <c r="I10" i="137"/>
  <c r="AL10" i="137"/>
  <c r="BO10" i="137"/>
  <c r="AI10" i="137"/>
  <c r="AJ10" i="137"/>
  <c r="BM10" i="137"/>
  <c r="BK10" i="137"/>
  <c r="BH10" i="137"/>
  <c r="BJ10" i="137"/>
  <c r="BC10" i="137"/>
  <c r="J10" i="137"/>
  <c r="AP10" i="137"/>
  <c r="AV10" i="137"/>
  <c r="BP10" i="137"/>
  <c r="AK10" i="137"/>
  <c r="BG10" i="137"/>
  <c r="BL10" i="137"/>
  <c r="AN10" i="137"/>
  <c r="P10" i="137"/>
  <c r="BI10" i="137"/>
  <c r="M686" i="137"/>
  <c r="J686" i="137"/>
  <c r="N686" i="137"/>
  <c r="AE686" i="137"/>
  <c r="AF686" i="137"/>
  <c r="AA686" i="137"/>
  <c r="F686" i="137"/>
  <c r="AD686" i="137"/>
  <c r="AC686" i="137"/>
  <c r="X686" i="137"/>
  <c r="R686" i="137"/>
  <c r="P686" i="137"/>
  <c r="O686" i="137"/>
  <c r="Y686" i="137"/>
  <c r="H686" i="137"/>
  <c r="AG686" i="137"/>
  <c r="L686" i="137"/>
  <c r="Z686" i="137"/>
  <c r="Q686" i="137"/>
  <c r="K686" i="137"/>
  <c r="G686" i="137"/>
  <c r="I686" i="137"/>
  <c r="AB686" i="137"/>
  <c r="I401" i="137"/>
  <c r="G401" i="137"/>
  <c r="AD401" i="137"/>
  <c r="Y401" i="137"/>
  <c r="AB401" i="137"/>
  <c r="L401" i="137"/>
  <c r="P401" i="137"/>
  <c r="F401" i="137"/>
  <c r="K401" i="137"/>
  <c r="H401" i="137"/>
  <c r="Z401" i="137"/>
  <c r="AE401" i="137"/>
  <c r="M401" i="137"/>
  <c r="Q401" i="137"/>
  <c r="AG401" i="137"/>
  <c r="AF401" i="137"/>
  <c r="AC401" i="137"/>
  <c r="R401" i="137"/>
  <c r="AA401" i="137"/>
  <c r="J401" i="137"/>
  <c r="N401" i="137"/>
  <c r="O401" i="137"/>
  <c r="X401" i="137"/>
  <c r="G469" i="137"/>
  <c r="Q469" i="137"/>
  <c r="N469" i="137"/>
  <c r="AF469" i="137"/>
  <c r="AE469" i="137"/>
  <c r="AA469" i="137"/>
  <c r="AD469" i="137"/>
  <c r="L469" i="137"/>
  <c r="Y469" i="137"/>
  <c r="I469" i="137"/>
  <c r="AG469" i="137"/>
  <c r="X469" i="137"/>
  <c r="H469" i="137"/>
  <c r="F469" i="137"/>
  <c r="P469" i="137"/>
  <c r="Z469" i="137"/>
  <c r="AB469" i="137"/>
  <c r="J469" i="137"/>
  <c r="M469" i="137"/>
  <c r="AC469" i="137"/>
  <c r="K469" i="137"/>
  <c r="O469" i="137"/>
  <c r="R469" i="137"/>
  <c r="O363" i="137"/>
  <c r="M363" i="137"/>
  <c r="R363" i="137"/>
  <c r="AB363" i="137"/>
  <c r="AG363" i="137"/>
  <c r="J363" i="137"/>
  <c r="P363" i="137"/>
  <c r="Y363" i="137"/>
  <c r="AD363" i="137"/>
  <c r="H363" i="137"/>
  <c r="L363" i="137"/>
  <c r="N363" i="137"/>
  <c r="AA363" i="137"/>
  <c r="AF363" i="137"/>
  <c r="I363" i="137"/>
  <c r="Q363" i="137"/>
  <c r="X363" i="137"/>
  <c r="Z363" i="137"/>
  <c r="F363" i="137"/>
  <c r="K363" i="137"/>
  <c r="G363" i="137"/>
  <c r="AC363" i="137"/>
  <c r="AE363" i="137"/>
  <c r="AO141" i="137"/>
  <c r="AN141" i="137"/>
  <c r="Q141" i="137"/>
  <c r="G141" i="137"/>
  <c r="AE141" i="137"/>
  <c r="R141" i="137"/>
  <c r="Z141" i="137"/>
  <c r="AD141" i="137"/>
  <c r="X141" i="137"/>
  <c r="AR141" i="137"/>
  <c r="AB141" i="137"/>
  <c r="Y141" i="137"/>
  <c r="P141" i="137"/>
  <c r="AK141" i="137"/>
  <c r="M141" i="137"/>
  <c r="H141" i="137"/>
  <c r="AG141" i="137"/>
  <c r="K141" i="137"/>
  <c r="AJ141" i="137"/>
  <c r="J141" i="137"/>
  <c r="AQ141" i="137"/>
  <c r="N141" i="137"/>
  <c r="AP141" i="137"/>
  <c r="AA141" i="137"/>
  <c r="AM141" i="137"/>
  <c r="I141" i="137"/>
  <c r="AL141" i="137"/>
  <c r="O141" i="137"/>
  <c r="AF141" i="137"/>
  <c r="AI141" i="137"/>
  <c r="L141" i="137"/>
  <c r="F141" i="137"/>
  <c r="AC141" i="137"/>
  <c r="AQ103" i="137"/>
  <c r="P103" i="137"/>
  <c r="BC103" i="137"/>
  <c r="J103" i="137"/>
  <c r="AV103" i="137"/>
  <c r="AY103" i="137"/>
  <c r="AZ103" i="137"/>
  <c r="AM103" i="137"/>
  <c r="AN103" i="137"/>
  <c r="AU103" i="137"/>
  <c r="AI103" i="137"/>
  <c r="AR103" i="137"/>
  <c r="BB103" i="137"/>
  <c r="AO103" i="137"/>
  <c r="AW103" i="137"/>
  <c r="AK103" i="137"/>
  <c r="BA103" i="137"/>
  <c r="G103" i="137"/>
  <c r="I103" i="137"/>
  <c r="AJ103" i="137"/>
  <c r="AL103" i="137"/>
  <c r="AT103" i="137"/>
  <c r="AP103" i="137"/>
  <c r="AX103" i="137"/>
  <c r="L103" i="137"/>
  <c r="AC269" i="137"/>
  <c r="I269" i="137"/>
  <c r="Q269" i="137"/>
  <c r="Y269" i="137"/>
  <c r="O269" i="137"/>
  <c r="P269" i="137"/>
  <c r="X269" i="137"/>
  <c r="K269" i="137"/>
  <c r="L269" i="137"/>
  <c r="AA269" i="137"/>
  <c r="R269" i="137"/>
  <c r="AF269" i="137"/>
  <c r="F269" i="137"/>
  <c r="N269" i="137"/>
  <c r="G269" i="137"/>
  <c r="J269" i="137"/>
  <c r="AD269" i="137"/>
  <c r="H269" i="137"/>
  <c r="M269" i="137"/>
  <c r="Z269" i="137"/>
  <c r="AB269" i="137"/>
  <c r="AG269" i="137"/>
  <c r="AE269" i="137"/>
  <c r="O584" i="137"/>
  <c r="Q584" i="137"/>
  <c r="Y584" i="137"/>
  <c r="AB584" i="137"/>
  <c r="P584" i="137"/>
  <c r="Z584" i="137"/>
  <c r="AC584" i="137"/>
  <c r="AF584" i="137"/>
  <c r="G584" i="137"/>
  <c r="AA584" i="137"/>
  <c r="J584" i="137"/>
  <c r="X584" i="137"/>
  <c r="I584" i="137"/>
  <c r="M584" i="137"/>
  <c r="AG584" i="137"/>
  <c r="F584" i="137"/>
  <c r="N584" i="137"/>
  <c r="H584" i="137"/>
  <c r="AE584" i="137"/>
  <c r="R584" i="137"/>
  <c r="AD584" i="137"/>
  <c r="K584" i="137"/>
  <c r="L584" i="137"/>
  <c r="K650" i="137"/>
  <c r="R650" i="137"/>
  <c r="AB650" i="137"/>
  <c r="J650" i="137"/>
  <c r="P650" i="137"/>
  <c r="Y650" i="137"/>
  <c r="I650" i="137"/>
  <c r="AE650" i="137"/>
  <c r="AC650" i="137"/>
  <c r="G650" i="137"/>
  <c r="AA650" i="137"/>
  <c r="O650" i="137"/>
  <c r="Z650" i="137"/>
  <c r="AD650" i="137"/>
  <c r="N650" i="137"/>
  <c r="Q650" i="137"/>
  <c r="AG650" i="137"/>
  <c r="F650" i="137"/>
  <c r="M650" i="137"/>
  <c r="AF650" i="137"/>
  <c r="X650" i="137"/>
  <c r="L650" i="137"/>
  <c r="H650" i="137"/>
  <c r="AE519" i="137"/>
  <c r="N519" i="137"/>
  <c r="H519" i="137"/>
  <c r="AC519" i="137"/>
  <c r="F519" i="137"/>
  <c r="Y519" i="137"/>
  <c r="J519" i="137"/>
  <c r="G519" i="137"/>
  <c r="R519" i="137"/>
  <c r="I519" i="137"/>
  <c r="M519" i="137"/>
  <c r="AF519" i="137"/>
  <c r="AB519" i="137"/>
  <c r="K519" i="137"/>
  <c r="Z519" i="137"/>
  <c r="O519" i="137"/>
  <c r="X519" i="137"/>
  <c r="AG519" i="137"/>
  <c r="AD519" i="137"/>
  <c r="Q519" i="137"/>
  <c r="L519" i="137"/>
  <c r="AA519" i="137"/>
  <c r="P519" i="137"/>
  <c r="AE641" i="137"/>
  <c r="G641" i="137"/>
  <c r="R641" i="137"/>
  <c r="L641" i="137"/>
  <c r="AA641" i="137"/>
  <c r="AD641" i="137"/>
  <c r="K641" i="137"/>
  <c r="N641" i="137"/>
  <c r="AF641" i="137"/>
  <c r="P641" i="137"/>
  <c r="F641" i="137"/>
  <c r="AC641" i="137"/>
  <c r="Q641" i="137"/>
  <c r="I641" i="137"/>
  <c r="J641" i="137"/>
  <c r="Z641" i="137"/>
  <c r="M641" i="137"/>
  <c r="H641" i="137"/>
  <c r="AB641" i="137"/>
  <c r="Y641" i="137"/>
  <c r="AG641" i="137"/>
  <c r="O641" i="137"/>
  <c r="X641" i="137"/>
  <c r="AK70" i="137"/>
  <c r="AN70" i="137"/>
  <c r="AZ70" i="137"/>
  <c r="AT70" i="137"/>
  <c r="AP70" i="137"/>
  <c r="BB70" i="137"/>
  <c r="P70" i="137"/>
  <c r="AW70" i="137"/>
  <c r="AR70" i="137"/>
  <c r="AY70" i="137"/>
  <c r="AJ70" i="137"/>
  <c r="AX70" i="137"/>
  <c r="AI70" i="137"/>
  <c r="AO70" i="137"/>
  <c r="J70" i="137"/>
  <c r="AM70" i="137"/>
  <c r="G70" i="137"/>
  <c r="F71" i="137" s="1"/>
  <c r="R71" i="137" s="1"/>
  <c r="I70" i="137"/>
  <c r="L70" i="137"/>
  <c r="AU70" i="137"/>
  <c r="BC70" i="137"/>
  <c r="AL70" i="137"/>
  <c r="AQ70" i="137"/>
  <c r="BA70" i="137"/>
  <c r="AV70" i="137"/>
  <c r="AC312" i="137"/>
  <c r="AD312" i="137"/>
  <c r="O312" i="137"/>
  <c r="L312" i="137"/>
  <c r="Y312" i="137"/>
  <c r="AA312" i="137"/>
  <c r="M312" i="137"/>
  <c r="K312" i="137"/>
  <c r="Q312" i="137"/>
  <c r="P312" i="137"/>
  <c r="N312" i="137"/>
  <c r="AG312" i="137"/>
  <c r="I312" i="137"/>
  <c r="X312" i="137"/>
  <c r="AE312" i="137"/>
  <c r="G312" i="137"/>
  <c r="Z312" i="137"/>
  <c r="F312" i="137"/>
  <c r="H312" i="137"/>
  <c r="J312" i="137"/>
  <c r="R312" i="137"/>
  <c r="AF312" i="137"/>
  <c r="AB312" i="137"/>
  <c r="AY101" i="137"/>
  <c r="AJ101" i="137"/>
  <c r="AM101" i="137"/>
  <c r="AO101" i="137"/>
  <c r="P101" i="137"/>
  <c r="AQ101" i="137"/>
  <c r="BA101" i="137"/>
  <c r="G101" i="137"/>
  <c r="F102" i="137" s="1"/>
  <c r="I101" i="137"/>
  <c r="AX101" i="137"/>
  <c r="AI101" i="137"/>
  <c r="AR101" i="137"/>
  <c r="L101" i="137"/>
  <c r="AW101" i="137"/>
  <c r="AK101" i="137"/>
  <c r="BC101" i="137"/>
  <c r="BB101" i="137"/>
  <c r="AV101" i="137"/>
  <c r="AZ101" i="137"/>
  <c r="AU101" i="137"/>
  <c r="AL101" i="137"/>
  <c r="AN101" i="137"/>
  <c r="J101" i="137"/>
  <c r="AT101" i="137"/>
  <c r="AP101" i="137"/>
  <c r="O593" i="138"/>
  <c r="F593" i="138"/>
  <c r="P593" i="138"/>
  <c r="R593" i="138"/>
  <c r="AG593" i="138"/>
  <c r="AE593" i="138"/>
  <c r="K593" i="138"/>
  <c r="Y593" i="138"/>
  <c r="L593" i="138"/>
  <c r="AA593" i="138"/>
  <c r="G593" i="138"/>
  <c r="AF593" i="138"/>
  <c r="H593" i="138"/>
  <c r="X593" i="138"/>
  <c r="AB593" i="138"/>
  <c r="J593" i="138"/>
  <c r="AC593" i="138"/>
  <c r="Q593" i="138"/>
  <c r="I593" i="138"/>
  <c r="N593" i="138"/>
  <c r="Z593" i="138"/>
  <c r="AD593" i="138"/>
  <c r="M593" i="138"/>
  <c r="AZ94" i="138"/>
  <c r="AX94" i="138"/>
  <c r="AU94" i="138"/>
  <c r="AW94" i="138"/>
  <c r="AL94" i="138"/>
  <c r="AV94" i="138"/>
  <c r="AN94" i="138"/>
  <c r="BA94" i="138"/>
  <c r="AT94" i="138"/>
  <c r="AY94" i="138"/>
  <c r="G94" i="138"/>
  <c r="F95" i="138" s="1"/>
  <c r="R95" i="138" s="1"/>
  <c r="I94" i="138"/>
  <c r="AP94" i="138"/>
  <c r="AM94" i="138"/>
  <c r="AQ94" i="138"/>
  <c r="L94" i="138"/>
  <c r="AO94" i="138"/>
  <c r="AR94" i="138"/>
  <c r="AJ94" i="138"/>
  <c r="AK94" i="138"/>
  <c r="AI94" i="138"/>
  <c r="BB94" i="138"/>
  <c r="BC94" i="138"/>
  <c r="J94" i="138"/>
  <c r="P94" i="138"/>
  <c r="R561" i="138"/>
  <c r="F561" i="138"/>
  <c r="K561" i="138"/>
  <c r="AB561" i="138"/>
  <c r="AG561" i="138"/>
  <c r="J561" i="138"/>
  <c r="AD561" i="138"/>
  <c r="AF561" i="138"/>
  <c r="L561" i="138"/>
  <c r="Q561" i="138"/>
  <c r="G561" i="138"/>
  <c r="AA561" i="138"/>
  <c r="H561" i="138"/>
  <c r="AC561" i="138"/>
  <c r="Z561" i="138"/>
  <c r="I561" i="138"/>
  <c r="P561" i="138"/>
  <c r="X561" i="138"/>
  <c r="AE561" i="138"/>
  <c r="N561" i="138"/>
  <c r="M561" i="138"/>
  <c r="Y561" i="138"/>
  <c r="O561" i="138"/>
  <c r="J494" i="138"/>
  <c r="I494" i="138"/>
  <c r="Y494" i="138"/>
  <c r="G494" i="138"/>
  <c r="M494" i="138"/>
  <c r="AB494" i="138"/>
  <c r="K494" i="138"/>
  <c r="R494" i="138"/>
  <c r="H494" i="138"/>
  <c r="F494" i="138"/>
  <c r="Q494" i="138"/>
  <c r="X494" i="138"/>
  <c r="Z494" i="138"/>
  <c r="AE494" i="138"/>
  <c r="AG494" i="138"/>
  <c r="AF494" i="138"/>
  <c r="N494" i="138"/>
  <c r="AC494" i="138"/>
  <c r="O494" i="138"/>
  <c r="AA494" i="138"/>
  <c r="L494" i="138"/>
  <c r="P494" i="138"/>
  <c r="AD494" i="138"/>
  <c r="Y587" i="138"/>
  <c r="X587" i="138"/>
  <c r="M587" i="138"/>
  <c r="L587" i="138"/>
  <c r="AG587" i="138"/>
  <c r="AE587" i="138"/>
  <c r="O587" i="138"/>
  <c r="F587" i="138"/>
  <c r="AF587" i="138"/>
  <c r="J587" i="138"/>
  <c r="G587" i="138"/>
  <c r="Q587" i="138"/>
  <c r="I587" i="138"/>
  <c r="AC587" i="138"/>
  <c r="AB587" i="138"/>
  <c r="N587" i="138"/>
  <c r="P587" i="138"/>
  <c r="K587" i="138"/>
  <c r="H587" i="138"/>
  <c r="R587" i="138"/>
  <c r="Z587" i="138"/>
  <c r="AD587" i="138"/>
  <c r="AA587" i="138"/>
  <c r="F663" i="138"/>
  <c r="AC663" i="138"/>
  <c r="H663" i="138"/>
  <c r="AF663" i="138"/>
  <c r="Y663" i="138"/>
  <c r="G663" i="138"/>
  <c r="M663" i="138"/>
  <c r="O663" i="138"/>
  <c r="P663" i="138"/>
  <c r="AG663" i="138"/>
  <c r="J663" i="138"/>
  <c r="AD663" i="138"/>
  <c r="I663" i="138"/>
  <c r="AB663" i="138"/>
  <c r="R663" i="138"/>
  <c r="L663" i="138"/>
  <c r="K663" i="138"/>
  <c r="AA663" i="138"/>
  <c r="AE663" i="138"/>
  <c r="Z663" i="138"/>
  <c r="Q663" i="138"/>
  <c r="X663" i="138"/>
  <c r="N663" i="138"/>
  <c r="N160" i="138"/>
  <c r="AR160" i="138"/>
  <c r="AC160" i="138"/>
  <c r="AB160" i="138"/>
  <c r="M160" i="138"/>
  <c r="Y160" i="138"/>
  <c r="AO160" i="138"/>
  <c r="Q160" i="138"/>
  <c r="L160" i="138"/>
  <c r="AM160" i="138"/>
  <c r="I160" i="138"/>
  <c r="J160" i="138"/>
  <c r="H160" i="138"/>
  <c r="AJ160" i="138"/>
  <c r="AF160" i="138"/>
  <c r="O160" i="138"/>
  <c r="K160" i="138"/>
  <c r="R160" i="138"/>
  <c r="AI160" i="138"/>
  <c r="AP160" i="138"/>
  <c r="G160" i="138"/>
  <c r="AD160" i="138"/>
  <c r="AN160" i="138"/>
  <c r="P160" i="138"/>
  <c r="F160" i="138"/>
  <c r="AL160" i="138"/>
  <c r="AQ160" i="138"/>
  <c r="AK160" i="138"/>
  <c r="Z160" i="138"/>
  <c r="AG160" i="138"/>
  <c r="AA160" i="138"/>
  <c r="X160" i="138"/>
  <c r="AE160" i="138"/>
  <c r="AD198" i="138"/>
  <c r="AR198" i="138"/>
  <c r="H198" i="138"/>
  <c r="AK198" i="138"/>
  <c r="X198" i="138"/>
  <c r="AI198" i="138"/>
  <c r="G198" i="138"/>
  <c r="K198" i="138"/>
  <c r="AO198" i="138"/>
  <c r="P198" i="138"/>
  <c r="AN198" i="138"/>
  <c r="I198" i="138"/>
  <c r="AG198" i="138"/>
  <c r="AE198" i="138"/>
  <c r="AM198" i="138"/>
  <c r="R198" i="138"/>
  <c r="O198" i="138"/>
  <c r="Q198" i="138"/>
  <c r="F198" i="138"/>
  <c r="AB198" i="138"/>
  <c r="AP198" i="138"/>
  <c r="AQ198" i="138"/>
  <c r="AL198" i="138"/>
  <c r="AA198" i="138"/>
  <c r="N198" i="138"/>
  <c r="L198" i="138"/>
  <c r="M198" i="138"/>
  <c r="Z198" i="138"/>
  <c r="Y198" i="138"/>
  <c r="AF198" i="138"/>
  <c r="J198" i="138"/>
  <c r="AJ198" i="138"/>
  <c r="AC198" i="138"/>
  <c r="AG401" i="138"/>
  <c r="Z401" i="138"/>
  <c r="AF401" i="138"/>
  <c r="AC401" i="138"/>
  <c r="Q401" i="138"/>
  <c r="G401" i="138"/>
  <c r="O401" i="138"/>
  <c r="Y401" i="138"/>
  <c r="AA401" i="138"/>
  <c r="R401" i="138"/>
  <c r="AD401" i="138"/>
  <c r="N401" i="138"/>
  <c r="X401" i="138"/>
  <c r="AB401" i="138"/>
  <c r="P401" i="138"/>
  <c r="K401" i="138"/>
  <c r="L401" i="138"/>
  <c r="I401" i="138"/>
  <c r="AE401" i="138"/>
  <c r="H401" i="138"/>
  <c r="M401" i="138"/>
  <c r="J401" i="138"/>
  <c r="F401" i="138"/>
  <c r="O499" i="138"/>
  <c r="Q499" i="138"/>
  <c r="K499" i="138"/>
  <c r="M499" i="138"/>
  <c r="AG499" i="138"/>
  <c r="I499" i="138"/>
  <c r="AE499" i="138"/>
  <c r="J499" i="138"/>
  <c r="L499" i="138"/>
  <c r="F499" i="138"/>
  <c r="X499" i="138"/>
  <c r="H499" i="138"/>
  <c r="AC499" i="138"/>
  <c r="Y499" i="138"/>
  <c r="AF499" i="138"/>
  <c r="G499" i="138"/>
  <c r="AD499" i="138"/>
  <c r="AB499" i="138"/>
  <c r="R499" i="138"/>
  <c r="Z499" i="138"/>
  <c r="P499" i="138"/>
  <c r="N499" i="138"/>
  <c r="AA499" i="138"/>
  <c r="Z425" i="138"/>
  <c r="H425" i="138"/>
  <c r="F425" i="138"/>
  <c r="L425" i="138"/>
  <c r="J425" i="138"/>
  <c r="AF425" i="138"/>
  <c r="P425" i="138"/>
  <c r="I425" i="138"/>
  <c r="O425" i="138"/>
  <c r="M425" i="138"/>
  <c r="K425" i="138"/>
  <c r="AA425" i="138"/>
  <c r="AE425" i="138"/>
  <c r="Q425" i="138"/>
  <c r="N425" i="138"/>
  <c r="X425" i="138"/>
  <c r="AC425" i="138"/>
  <c r="AG425" i="138"/>
  <c r="AB425" i="138"/>
  <c r="G425" i="138"/>
  <c r="Y425" i="138"/>
  <c r="AD425" i="138"/>
  <c r="R425" i="138"/>
  <c r="J658" i="138"/>
  <c r="AD658" i="138"/>
  <c r="N658" i="138"/>
  <c r="Z658" i="138"/>
  <c r="AE658" i="138"/>
  <c r="X658" i="138"/>
  <c r="R658" i="138"/>
  <c r="Y658" i="138"/>
  <c r="G658" i="138"/>
  <c r="Q658" i="138"/>
  <c r="AF658" i="138"/>
  <c r="K658" i="138"/>
  <c r="P658" i="138"/>
  <c r="H658" i="138"/>
  <c r="AG658" i="138"/>
  <c r="L658" i="138"/>
  <c r="AA658" i="138"/>
  <c r="I658" i="138"/>
  <c r="M658" i="138"/>
  <c r="AC658" i="138"/>
  <c r="F658" i="138"/>
  <c r="O658" i="138"/>
  <c r="AB658" i="138"/>
  <c r="Y614" i="138"/>
  <c r="AF614" i="138"/>
  <c r="O614" i="138"/>
  <c r="Z614" i="138"/>
  <c r="AC614" i="138"/>
  <c r="AE614" i="138"/>
  <c r="H614" i="138"/>
  <c r="L614" i="138"/>
  <c r="R614" i="138"/>
  <c r="P614" i="138"/>
  <c r="AA614" i="138"/>
  <c r="J614" i="138"/>
  <c r="G614" i="138"/>
  <c r="N614" i="138"/>
  <c r="AG614" i="138"/>
  <c r="AD614" i="138"/>
  <c r="Q614" i="138"/>
  <c r="X614" i="138"/>
  <c r="AB614" i="138"/>
  <c r="K614" i="138"/>
  <c r="I614" i="138"/>
  <c r="F614" i="138"/>
  <c r="M614" i="138"/>
  <c r="AF234" i="138"/>
  <c r="F234" i="138"/>
  <c r="N234" i="138"/>
  <c r="AD234" i="138"/>
  <c r="R234" i="138"/>
  <c r="H234" i="138"/>
  <c r="M234" i="138"/>
  <c r="L234" i="138"/>
  <c r="G234" i="138"/>
  <c r="K234" i="138"/>
  <c r="O234" i="138"/>
  <c r="AE234" i="138"/>
  <c r="AG234" i="138"/>
  <c r="P234" i="138"/>
  <c r="I234" i="138"/>
  <c r="AB234" i="138"/>
  <c r="J234" i="138"/>
  <c r="Y234" i="138"/>
  <c r="Q234" i="138"/>
  <c r="AC234" i="138"/>
  <c r="X234" i="138"/>
  <c r="Z234" i="138"/>
  <c r="AA234" i="138"/>
  <c r="G590" i="138"/>
  <c r="I590" i="138"/>
  <c r="O590" i="138"/>
  <c r="Z590" i="138"/>
  <c r="AC590" i="138"/>
  <c r="M590" i="138"/>
  <c r="Y590" i="138"/>
  <c r="P590" i="138"/>
  <c r="N590" i="138"/>
  <c r="AE590" i="138"/>
  <c r="H590" i="138"/>
  <c r="L590" i="138"/>
  <c r="AB590" i="138"/>
  <c r="K590" i="138"/>
  <c r="AF590" i="138"/>
  <c r="F590" i="138"/>
  <c r="R590" i="138"/>
  <c r="J590" i="138"/>
  <c r="AD590" i="138"/>
  <c r="AA590" i="138"/>
  <c r="Q590" i="138"/>
  <c r="AG590" i="138"/>
  <c r="X590" i="138"/>
  <c r="L553" i="138"/>
  <c r="Z553" i="138"/>
  <c r="M553" i="138"/>
  <c r="Q553" i="138"/>
  <c r="F553" i="138"/>
  <c r="AG553" i="138"/>
  <c r="I553" i="138"/>
  <c r="Y553" i="138"/>
  <c r="N553" i="138"/>
  <c r="AC553" i="138"/>
  <c r="G553" i="138"/>
  <c r="P553" i="138"/>
  <c r="AE553" i="138"/>
  <c r="AF553" i="138"/>
  <c r="AD553" i="138"/>
  <c r="K553" i="138"/>
  <c r="AB553" i="138"/>
  <c r="R553" i="138"/>
  <c r="AA553" i="138"/>
  <c r="H553" i="138"/>
  <c r="J553" i="138"/>
  <c r="X553" i="138"/>
  <c r="O553" i="138"/>
  <c r="AG232" i="133"/>
  <c r="H232" i="133"/>
  <c r="K232" i="133"/>
  <c r="F232" i="133"/>
  <c r="AF232" i="133"/>
  <c r="G232" i="133"/>
  <c r="AC232" i="133"/>
  <c r="O232" i="133"/>
  <c r="AB232" i="133"/>
  <c r="P232" i="133"/>
  <c r="I232" i="133"/>
  <c r="Z232" i="133"/>
  <c r="AA232" i="133"/>
  <c r="M232" i="133"/>
  <c r="N232" i="133"/>
  <c r="X232" i="133"/>
  <c r="AE232" i="133"/>
  <c r="AD232" i="133"/>
  <c r="L232" i="133"/>
  <c r="Q232" i="133"/>
  <c r="Y232" i="133"/>
  <c r="R232" i="133"/>
  <c r="J232" i="133"/>
  <c r="AA359" i="133"/>
  <c r="K359" i="133"/>
  <c r="AF359" i="133"/>
  <c r="X359" i="133"/>
  <c r="Y359" i="133"/>
  <c r="Z359" i="133"/>
  <c r="I359" i="133"/>
  <c r="F359" i="133"/>
  <c r="AG359" i="133"/>
  <c r="AC359" i="133"/>
  <c r="N359" i="133"/>
  <c r="O359" i="133"/>
  <c r="R359" i="133"/>
  <c r="AE359" i="133"/>
  <c r="Q359" i="133"/>
  <c r="AB359" i="133"/>
  <c r="J359" i="133"/>
  <c r="H359" i="133"/>
  <c r="L359" i="133"/>
  <c r="P359" i="133"/>
  <c r="G359" i="133"/>
  <c r="AD359" i="133"/>
  <c r="M359" i="133"/>
  <c r="J201" i="133"/>
  <c r="K201" i="133"/>
  <c r="Z201" i="133"/>
  <c r="AL201" i="133"/>
  <c r="I201" i="133"/>
  <c r="H201" i="133"/>
  <c r="P201" i="133"/>
  <c r="AI201" i="133"/>
  <c r="Q201" i="133"/>
  <c r="O201" i="133"/>
  <c r="AE201" i="133"/>
  <c r="G201" i="133"/>
  <c r="F201" i="133"/>
  <c r="AK201" i="133"/>
  <c r="AJ201" i="133"/>
  <c r="AQ201" i="133"/>
  <c r="AB201" i="133"/>
  <c r="X201" i="133"/>
  <c r="AR201" i="133"/>
  <c r="AO201" i="133"/>
  <c r="AF201" i="133"/>
  <c r="AC201" i="133"/>
  <c r="M201" i="133"/>
  <c r="AA201" i="133"/>
  <c r="AM201" i="133"/>
  <c r="AD201" i="133"/>
  <c r="L201" i="133"/>
  <c r="R201" i="133"/>
  <c r="AG201" i="133"/>
  <c r="AN201" i="133"/>
  <c r="AP201" i="133"/>
  <c r="N201" i="133"/>
  <c r="Y201" i="133"/>
  <c r="I361" i="133"/>
  <c r="AC361" i="133"/>
  <c r="AA361" i="133"/>
  <c r="AD361" i="133"/>
  <c r="R361" i="133"/>
  <c r="O361" i="133"/>
  <c r="L361" i="133"/>
  <c r="AB361" i="133"/>
  <c r="AF361" i="133"/>
  <c r="X361" i="133"/>
  <c r="AE361" i="133"/>
  <c r="AG361" i="133"/>
  <c r="Q361" i="133"/>
  <c r="M361" i="133"/>
  <c r="P361" i="133"/>
  <c r="K361" i="133"/>
  <c r="F361" i="133"/>
  <c r="J361" i="133"/>
  <c r="H361" i="133"/>
  <c r="G361" i="133"/>
  <c r="N361" i="133"/>
  <c r="Y361" i="133"/>
  <c r="Z361" i="133"/>
  <c r="O124" i="133"/>
  <c r="AN124" i="133"/>
  <c r="AO124" i="133"/>
  <c r="Z124" i="133"/>
  <c r="AE124" i="133"/>
  <c r="AP124" i="133"/>
  <c r="M124" i="133"/>
  <c r="AK124" i="133"/>
  <c r="H124" i="133"/>
  <c r="AL124" i="133"/>
  <c r="I124" i="133"/>
  <c r="AR124" i="133"/>
  <c r="AC124" i="133"/>
  <c r="Q124" i="133"/>
  <c r="J124" i="133"/>
  <c r="AQ124" i="133"/>
  <c r="L124" i="133"/>
  <c r="K124" i="133"/>
  <c r="AM124" i="133"/>
  <c r="G124" i="133"/>
  <c r="AD124" i="133"/>
  <c r="N124" i="133"/>
  <c r="X124" i="133"/>
  <c r="P124" i="133"/>
  <c r="R124" i="133"/>
  <c r="Y124" i="133"/>
  <c r="AB124" i="133"/>
  <c r="AA124" i="133"/>
  <c r="AF124" i="133"/>
  <c r="AG124" i="133"/>
  <c r="AJ124" i="133"/>
  <c r="AI124" i="133"/>
  <c r="F124" i="133"/>
  <c r="AI98" i="133"/>
  <c r="AP98" i="133"/>
  <c r="AK98" i="133"/>
  <c r="BC98" i="133"/>
  <c r="AM98" i="133"/>
  <c r="J98" i="133"/>
  <c r="AN98" i="133"/>
  <c r="AW98" i="133"/>
  <c r="AU98" i="133"/>
  <c r="G98" i="133"/>
  <c r="AX98" i="133"/>
  <c r="AR98" i="133"/>
  <c r="AZ98" i="133"/>
  <c r="AV98" i="133"/>
  <c r="L98" i="133"/>
  <c r="AJ98" i="133"/>
  <c r="I98" i="133"/>
  <c r="AQ98" i="133"/>
  <c r="AY98" i="133"/>
  <c r="BA98" i="133"/>
  <c r="P98" i="133"/>
  <c r="AO98" i="133"/>
  <c r="BB98" i="133"/>
  <c r="AT98" i="133"/>
  <c r="AL98" i="133"/>
  <c r="AF567" i="133"/>
  <c r="R567" i="133"/>
  <c r="AA567" i="133"/>
  <c r="K567" i="133"/>
  <c r="Y567" i="133"/>
  <c r="G567" i="133"/>
  <c r="M567" i="133"/>
  <c r="X567" i="133"/>
  <c r="O567" i="133"/>
  <c r="AD567" i="133"/>
  <c r="AB567" i="133"/>
  <c r="P567" i="133"/>
  <c r="N567" i="133"/>
  <c r="AG567" i="133"/>
  <c r="AE567" i="133"/>
  <c r="Q567" i="133"/>
  <c r="Z567" i="133"/>
  <c r="AC567" i="133"/>
  <c r="H567" i="133"/>
  <c r="F567" i="133"/>
  <c r="L567" i="133"/>
  <c r="J567" i="133"/>
  <c r="I567" i="133"/>
  <c r="AG237" i="133"/>
  <c r="J237" i="133"/>
  <c r="L237" i="133"/>
  <c r="H237" i="133"/>
  <c r="AE237" i="133"/>
  <c r="R237" i="133"/>
  <c r="AB237" i="133"/>
  <c r="P237" i="133"/>
  <c r="G237" i="133"/>
  <c r="Z237" i="133"/>
  <c r="X237" i="133"/>
  <c r="Q237" i="133"/>
  <c r="N237" i="133"/>
  <c r="AA237" i="133"/>
  <c r="Y237" i="133"/>
  <c r="M237" i="133"/>
  <c r="AC237" i="133"/>
  <c r="I237" i="133"/>
  <c r="O237" i="133"/>
  <c r="F237" i="133"/>
  <c r="K237" i="133"/>
  <c r="AD237" i="133"/>
  <c r="AF237" i="133"/>
  <c r="I484" i="133"/>
  <c r="K484" i="133"/>
  <c r="Y484" i="133"/>
  <c r="O484" i="133"/>
  <c r="AD484" i="133"/>
  <c r="AA484" i="133"/>
  <c r="P484" i="133"/>
  <c r="L484" i="133"/>
  <c r="AE484" i="133"/>
  <c r="X484" i="133"/>
  <c r="AF484" i="133"/>
  <c r="AB484" i="133"/>
  <c r="M484" i="133"/>
  <c r="AC484" i="133"/>
  <c r="N484" i="133"/>
  <c r="H484" i="133"/>
  <c r="Z484" i="133"/>
  <c r="Q484" i="133"/>
  <c r="AG484" i="133"/>
  <c r="G484" i="133"/>
  <c r="F484" i="133"/>
  <c r="R484" i="133"/>
  <c r="J484" i="133"/>
  <c r="P679" i="133"/>
  <c r="Z679" i="133"/>
  <c r="AG679" i="133"/>
  <c r="O679" i="133"/>
  <c r="AB679" i="133"/>
  <c r="F679" i="133"/>
  <c r="R679" i="133"/>
  <c r="AF679" i="133"/>
  <c r="AE679" i="133"/>
  <c r="AD679" i="133"/>
  <c r="AA679" i="133"/>
  <c r="M679" i="133"/>
  <c r="L679" i="133"/>
  <c r="Y679" i="133"/>
  <c r="X679" i="133"/>
  <c r="AC679" i="133"/>
  <c r="G679" i="133"/>
  <c r="N679" i="133"/>
  <c r="K679" i="133"/>
  <c r="Q679" i="133"/>
  <c r="I679" i="133"/>
  <c r="J679" i="133"/>
  <c r="H679" i="133"/>
  <c r="BK50" i="133"/>
  <c r="AP50" i="133"/>
  <c r="L50" i="133"/>
  <c r="AK50" i="133"/>
  <c r="AW50" i="133"/>
  <c r="BA50" i="133"/>
  <c r="AT50" i="133"/>
  <c r="J50" i="133"/>
  <c r="G50" i="133"/>
  <c r="F51" i="133" s="1"/>
  <c r="R51" i="133" s="1"/>
  <c r="I50" i="133"/>
  <c r="AI50" i="133"/>
  <c r="BM50" i="133"/>
  <c r="AM50" i="133"/>
  <c r="AY50" i="133"/>
  <c r="BO50" i="133"/>
  <c r="AO50" i="133"/>
  <c r="BI50" i="133"/>
  <c r="AZ50" i="133"/>
  <c r="AU50" i="133"/>
  <c r="BE50" i="133"/>
  <c r="AV50" i="133"/>
  <c r="P50" i="133"/>
  <c r="AJ50" i="133"/>
  <c r="BC50" i="133"/>
  <c r="BN50" i="133"/>
  <c r="BB50" i="133"/>
  <c r="BL50" i="133"/>
  <c r="AL50" i="133"/>
  <c r="AX50" i="133"/>
  <c r="BH50" i="133"/>
  <c r="BP50" i="133"/>
  <c r="AR50" i="133"/>
  <c r="BJ50" i="133"/>
  <c r="AN50" i="133"/>
  <c r="BF50" i="133"/>
  <c r="AQ50" i="133"/>
  <c r="BG50" i="133"/>
  <c r="G591" i="133"/>
  <c r="AE591" i="133"/>
  <c r="AC591" i="133"/>
  <c r="K591" i="133"/>
  <c r="N591" i="133"/>
  <c r="AD591" i="133"/>
  <c r="AF591" i="133"/>
  <c r="O591" i="133"/>
  <c r="F591" i="133"/>
  <c r="P591" i="133"/>
  <c r="L591" i="133"/>
  <c r="AB591" i="133"/>
  <c r="J591" i="133"/>
  <c r="I591" i="133"/>
  <c r="M591" i="133"/>
  <c r="AG591" i="133"/>
  <c r="AA591" i="133"/>
  <c r="X591" i="133"/>
  <c r="R591" i="133"/>
  <c r="Z591" i="133"/>
  <c r="H591" i="133"/>
  <c r="Y591" i="133"/>
  <c r="Q591" i="133"/>
  <c r="Z419" i="133"/>
  <c r="L419" i="133"/>
  <c r="X419" i="133"/>
  <c r="N419" i="133"/>
  <c r="AG419" i="133"/>
  <c r="K419" i="133"/>
  <c r="G419" i="133"/>
  <c r="AE419" i="133"/>
  <c r="AB419" i="133"/>
  <c r="F419" i="133"/>
  <c r="Q419" i="133"/>
  <c r="I419" i="133"/>
  <c r="AF419" i="133"/>
  <c r="H419" i="133"/>
  <c r="R419" i="133"/>
  <c r="Y419" i="133"/>
  <c r="M419" i="133"/>
  <c r="P419" i="133"/>
  <c r="J419" i="133"/>
  <c r="AD419" i="133"/>
  <c r="AA419" i="133"/>
  <c r="O419" i="133"/>
  <c r="AC419" i="133"/>
  <c r="L254" i="133"/>
  <c r="AD254" i="133"/>
  <c r="M254" i="133"/>
  <c r="N254" i="133"/>
  <c r="AE254" i="133"/>
  <c r="P254" i="133"/>
  <c r="AF254" i="133"/>
  <c r="AB254" i="133"/>
  <c r="I254" i="133"/>
  <c r="Z254" i="133"/>
  <c r="AA254" i="133"/>
  <c r="H254" i="133"/>
  <c r="Y254" i="133"/>
  <c r="R254" i="133"/>
  <c r="G254" i="133"/>
  <c r="Q254" i="133"/>
  <c r="J254" i="133"/>
  <c r="O254" i="133"/>
  <c r="AG254" i="133"/>
  <c r="F254" i="133"/>
  <c r="X254" i="133"/>
  <c r="K254" i="133"/>
  <c r="AC254" i="133"/>
  <c r="AP107" i="138"/>
  <c r="AF107" i="138"/>
  <c r="AJ107" i="138"/>
  <c r="X107" i="138"/>
  <c r="M107" i="138"/>
  <c r="F107" i="138"/>
  <c r="Q107" i="138"/>
  <c r="AE107" i="138"/>
  <c r="G107" i="138"/>
  <c r="AN107" i="138"/>
  <c r="AR107" i="138"/>
  <c r="AC107" i="138"/>
  <c r="Y107" i="138"/>
  <c r="K107" i="138"/>
  <c r="L107" i="138"/>
  <c r="AQ107" i="138"/>
  <c r="P107" i="138"/>
  <c r="N107" i="138"/>
  <c r="AD107" i="138"/>
  <c r="I107" i="138"/>
  <c r="AL107" i="138"/>
  <c r="AO107" i="138"/>
  <c r="AB107" i="138"/>
  <c r="AG107" i="138"/>
  <c r="H107" i="138"/>
  <c r="R107" i="138"/>
  <c r="J107" i="138"/>
  <c r="O107" i="138"/>
  <c r="Z107" i="138"/>
  <c r="AI107" i="138"/>
  <c r="AM107" i="138"/>
  <c r="AK107" i="138"/>
  <c r="AA107" i="138"/>
  <c r="BN28" i="138"/>
  <c r="AL28" i="138"/>
  <c r="BC28" i="138"/>
  <c r="AZ28" i="138"/>
  <c r="AX28" i="138"/>
  <c r="AT28" i="138"/>
  <c r="L28" i="138"/>
  <c r="BH28" i="138"/>
  <c r="AR28" i="138"/>
  <c r="P28" i="138"/>
  <c r="G28" i="138"/>
  <c r="F29" i="138" s="1"/>
  <c r="R29" i="138" s="1"/>
  <c r="BK28" i="138"/>
  <c r="AW28" i="138"/>
  <c r="BE28" i="138"/>
  <c r="BM28" i="138"/>
  <c r="BG28" i="138"/>
  <c r="AQ28" i="138"/>
  <c r="I28" i="138"/>
  <c r="AU28" i="138"/>
  <c r="AV28" i="138"/>
  <c r="BA28" i="138"/>
  <c r="AK28" i="138"/>
  <c r="J28" i="138"/>
  <c r="BJ28" i="138"/>
  <c r="BL28" i="138"/>
  <c r="AY28" i="138"/>
  <c r="AM28" i="138"/>
  <c r="AI28" i="138"/>
  <c r="BB28" i="138"/>
  <c r="AJ28" i="138"/>
  <c r="BO28" i="138"/>
  <c r="BF28" i="138"/>
  <c r="AN28" i="138"/>
  <c r="BI28" i="138"/>
  <c r="AP28" i="138"/>
  <c r="BP28" i="138"/>
  <c r="AO28" i="138"/>
  <c r="AL44" i="138"/>
  <c r="AJ44" i="138"/>
  <c r="L44" i="138"/>
  <c r="BB44" i="138"/>
  <c r="AX44" i="138"/>
  <c r="BK44" i="138"/>
  <c r="BM44" i="138"/>
  <c r="AQ44" i="138"/>
  <c r="AO44" i="138"/>
  <c r="P44" i="138"/>
  <c r="AZ44" i="138"/>
  <c r="AP44" i="138"/>
  <c r="AM44" i="138"/>
  <c r="BJ44" i="138"/>
  <c r="BN44" i="138"/>
  <c r="AW44" i="138"/>
  <c r="G44" i="138"/>
  <c r="BI44" i="138"/>
  <c r="AT44" i="138"/>
  <c r="BG44" i="138"/>
  <c r="I44" i="138"/>
  <c r="BO44" i="138"/>
  <c r="AY44" i="138"/>
  <c r="BF44" i="138"/>
  <c r="BE44" i="138"/>
  <c r="BP44" i="138"/>
  <c r="AV44" i="138"/>
  <c r="AI44" i="138"/>
  <c r="AU44" i="138"/>
  <c r="BC44" i="138"/>
  <c r="AK44" i="138"/>
  <c r="BA44" i="138"/>
  <c r="AN44" i="138"/>
  <c r="J44" i="138"/>
  <c r="AR44" i="138"/>
  <c r="BH44" i="138"/>
  <c r="BL44" i="138"/>
  <c r="N352" i="138"/>
  <c r="AA352" i="138"/>
  <c r="AC352" i="138"/>
  <c r="P352" i="138"/>
  <c r="K352" i="138"/>
  <c r="AF352" i="138"/>
  <c r="J352" i="138"/>
  <c r="R352" i="138"/>
  <c r="H352" i="138"/>
  <c r="M352" i="138"/>
  <c r="F352" i="138"/>
  <c r="AB352" i="138"/>
  <c r="AG352" i="138"/>
  <c r="Z352" i="138"/>
  <c r="O352" i="138"/>
  <c r="Y352" i="138"/>
  <c r="X352" i="138"/>
  <c r="G352" i="138"/>
  <c r="Q352" i="138"/>
  <c r="AE352" i="138"/>
  <c r="L352" i="138"/>
  <c r="AD352" i="138"/>
  <c r="I352" i="138"/>
  <c r="I633" i="138"/>
  <c r="N633" i="138"/>
  <c r="AA633" i="138"/>
  <c r="R633" i="138"/>
  <c r="F633" i="138"/>
  <c r="J633" i="138"/>
  <c r="AB633" i="138"/>
  <c r="K633" i="138"/>
  <c r="AE633" i="138"/>
  <c r="O633" i="138"/>
  <c r="AD633" i="138"/>
  <c r="Z633" i="138"/>
  <c r="P633" i="138"/>
  <c r="AC633" i="138"/>
  <c r="X633" i="138"/>
  <c r="H633" i="138"/>
  <c r="Y633" i="138"/>
  <c r="G633" i="138"/>
  <c r="Q633" i="138"/>
  <c r="AG633" i="138"/>
  <c r="AF633" i="138"/>
  <c r="L633" i="138"/>
  <c r="M633" i="138"/>
  <c r="AF214" i="138"/>
  <c r="AG214" i="138"/>
  <c r="N214" i="138"/>
  <c r="AE214" i="138"/>
  <c r="AC214" i="138"/>
  <c r="F214" i="138"/>
  <c r="X214" i="138"/>
  <c r="M214" i="138"/>
  <c r="R214" i="138"/>
  <c r="AB214" i="138"/>
  <c r="AD214" i="138"/>
  <c r="P214" i="138"/>
  <c r="K214" i="138"/>
  <c r="I214" i="138"/>
  <c r="AA214" i="138"/>
  <c r="J214" i="138"/>
  <c r="O214" i="138"/>
  <c r="Z214" i="138"/>
  <c r="H214" i="138"/>
  <c r="G214" i="138"/>
  <c r="L214" i="138"/>
  <c r="Q214" i="138"/>
  <c r="Y214" i="138"/>
  <c r="AP31" i="138"/>
  <c r="BG31" i="138"/>
  <c r="P31" i="138"/>
  <c r="BL31" i="138"/>
  <c r="AN31" i="138"/>
  <c r="AT31" i="138"/>
  <c r="AI31" i="138"/>
  <c r="BO31" i="138"/>
  <c r="AJ31" i="138"/>
  <c r="AU31" i="138"/>
  <c r="AY31" i="138"/>
  <c r="AM31" i="138"/>
  <c r="BJ31" i="138"/>
  <c r="AZ31" i="138"/>
  <c r="AO31" i="138"/>
  <c r="L31" i="138"/>
  <c r="BA31" i="138"/>
  <c r="AR31" i="138"/>
  <c r="BH31" i="138"/>
  <c r="BM31" i="138"/>
  <c r="AV31" i="138"/>
  <c r="BE31" i="138"/>
  <c r="AX31" i="138"/>
  <c r="BN31" i="138"/>
  <c r="BI31" i="138"/>
  <c r="AL31" i="138"/>
  <c r="BK31" i="138"/>
  <c r="BB31" i="138"/>
  <c r="I31" i="138"/>
  <c r="BC31" i="138"/>
  <c r="AW31" i="138"/>
  <c r="G31" i="138"/>
  <c r="F32" i="138" s="1"/>
  <c r="R32" i="138" s="1"/>
  <c r="BP31" i="138"/>
  <c r="AK31" i="138"/>
  <c r="BF31" i="138"/>
  <c r="AQ31" i="138"/>
  <c r="J31" i="138"/>
  <c r="O372" i="138"/>
  <c r="Y372" i="138"/>
  <c r="I372" i="138"/>
  <c r="J372" i="138"/>
  <c r="AF372" i="138"/>
  <c r="Q372" i="138"/>
  <c r="P372" i="138"/>
  <c r="AA372" i="138"/>
  <c r="AC372" i="138"/>
  <c r="AD372" i="138"/>
  <c r="R372" i="138"/>
  <c r="F372" i="138"/>
  <c r="M372" i="138"/>
  <c r="K372" i="138"/>
  <c r="X372" i="138"/>
  <c r="G372" i="138"/>
  <c r="Z372" i="138"/>
  <c r="L372" i="138"/>
  <c r="H372" i="138"/>
  <c r="AE372" i="138"/>
  <c r="AB372" i="138"/>
  <c r="AG372" i="138"/>
  <c r="N372" i="138"/>
  <c r="AA124" i="138"/>
  <c r="AK124" i="138"/>
  <c r="AB124" i="138"/>
  <c r="AN124" i="138"/>
  <c r="N124" i="138"/>
  <c r="F124" i="138"/>
  <c r="R124" i="138"/>
  <c r="AJ124" i="138"/>
  <c r="L124" i="138"/>
  <c r="AM124" i="138"/>
  <c r="Q124" i="138"/>
  <c r="O124" i="138"/>
  <c r="AG124" i="138"/>
  <c r="AQ124" i="138"/>
  <c r="AD124" i="138"/>
  <c r="AL124" i="138"/>
  <c r="Y124" i="138"/>
  <c r="I124" i="138"/>
  <c r="AC124" i="138"/>
  <c r="H124" i="138"/>
  <c r="AF124" i="138"/>
  <c r="AI124" i="138"/>
  <c r="AO124" i="138"/>
  <c r="G124" i="138"/>
  <c r="AR124" i="138"/>
  <c r="X124" i="138"/>
  <c r="M124" i="138"/>
  <c r="P124" i="138"/>
  <c r="K124" i="138"/>
  <c r="AP124" i="138"/>
  <c r="AE124" i="138"/>
  <c r="J124" i="138"/>
  <c r="Z124" i="138"/>
  <c r="BN16" i="138"/>
  <c r="AT16" i="138"/>
  <c r="BI16" i="138"/>
  <c r="BJ16" i="138"/>
  <c r="AL16" i="138"/>
  <c r="AZ16" i="138"/>
  <c r="I16" i="138"/>
  <c r="AY16" i="138"/>
  <c r="L16" i="138"/>
  <c r="AR16" i="138"/>
  <c r="P16" i="138"/>
  <c r="BC16" i="138"/>
  <c r="AI16" i="138"/>
  <c r="AP16" i="138"/>
  <c r="BF16" i="138"/>
  <c r="BO16" i="138"/>
  <c r="AQ16" i="138"/>
  <c r="BP16" i="138"/>
  <c r="AO16" i="138"/>
  <c r="BE16" i="138"/>
  <c r="BL16" i="138"/>
  <c r="AX16" i="138"/>
  <c r="BB16" i="138"/>
  <c r="AN16" i="138"/>
  <c r="BH16" i="138"/>
  <c r="BM16" i="138"/>
  <c r="AK16" i="138"/>
  <c r="AW16" i="138"/>
  <c r="AM16" i="138"/>
  <c r="AJ16" i="138"/>
  <c r="BK16" i="138"/>
  <c r="AU16" i="138"/>
  <c r="BG16" i="138"/>
  <c r="J16" i="138"/>
  <c r="G16" i="138"/>
  <c r="F17" i="138" s="1"/>
  <c r="R17" i="138" s="1"/>
  <c r="AV16" i="138"/>
  <c r="BA16" i="138"/>
  <c r="AU7" i="138"/>
  <c r="F7" i="138"/>
  <c r="R7" i="138" s="1"/>
  <c r="BB7" i="138"/>
  <c r="AI7" i="138"/>
  <c r="AW7" i="138"/>
  <c r="AP7" i="138"/>
  <c r="BL7" i="138"/>
  <c r="BE7" i="138"/>
  <c r="G7" i="138"/>
  <c r="F8" i="138" s="1"/>
  <c r="R8" i="138" s="1"/>
  <c r="AR7" i="138"/>
  <c r="BH7" i="138"/>
  <c r="AL7" i="138"/>
  <c r="P7" i="138"/>
  <c r="AT7" i="138"/>
  <c r="BI7" i="138"/>
  <c r="AK7" i="138"/>
  <c r="BC7" i="138"/>
  <c r="AY7" i="138"/>
  <c r="BA7" i="138"/>
  <c r="AX7" i="138"/>
  <c r="BO7" i="138"/>
  <c r="I7" i="138"/>
  <c r="AO7" i="138"/>
  <c r="AV7" i="138"/>
  <c r="BG7" i="138"/>
  <c r="AZ7" i="138"/>
  <c r="BN7" i="138"/>
  <c r="BP7" i="138"/>
  <c r="J7" i="138"/>
  <c r="AQ7" i="138"/>
  <c r="BJ7" i="138"/>
  <c r="BM7" i="138"/>
  <c r="BK7" i="138"/>
  <c r="L7" i="138"/>
  <c r="AJ7" i="138"/>
  <c r="AM7" i="138"/>
  <c r="BF7" i="138"/>
  <c r="AN7" i="138"/>
  <c r="AE348" i="138"/>
  <c r="I348" i="138"/>
  <c r="J348" i="138"/>
  <c r="O348" i="138"/>
  <c r="AD348" i="138"/>
  <c r="N348" i="138"/>
  <c r="X348" i="138"/>
  <c r="AC348" i="138"/>
  <c r="M348" i="138"/>
  <c r="K348" i="138"/>
  <c r="P348" i="138"/>
  <c r="R348" i="138"/>
  <c r="AB348" i="138"/>
  <c r="AA348" i="138"/>
  <c r="L348" i="138"/>
  <c r="AG348" i="138"/>
  <c r="Z348" i="138"/>
  <c r="Y348" i="138"/>
  <c r="G348" i="138"/>
  <c r="Q348" i="138"/>
  <c r="H348" i="138"/>
  <c r="F348" i="138"/>
  <c r="AF348" i="138"/>
  <c r="Q178" i="138"/>
  <c r="Z178" i="138"/>
  <c r="R178" i="138"/>
  <c r="AI178" i="138"/>
  <c r="AM178" i="138"/>
  <c r="AD178" i="138"/>
  <c r="AN178" i="138"/>
  <c r="Y178" i="138"/>
  <c r="AO178" i="138"/>
  <c r="AJ178" i="138"/>
  <c r="P178" i="138"/>
  <c r="AE178" i="138"/>
  <c r="AG178" i="138"/>
  <c r="K178" i="138"/>
  <c r="AR178" i="138"/>
  <c r="AC178" i="138"/>
  <c r="AP178" i="138"/>
  <c r="M178" i="138"/>
  <c r="AF178" i="138"/>
  <c r="N178" i="138"/>
  <c r="AL178" i="138"/>
  <c r="AB178" i="138"/>
  <c r="L178" i="138"/>
  <c r="F178" i="138"/>
  <c r="AA178" i="138"/>
  <c r="I178" i="138"/>
  <c r="AK178" i="138"/>
  <c r="J178" i="138"/>
  <c r="X178" i="138"/>
  <c r="AQ178" i="138"/>
  <c r="G178" i="138"/>
  <c r="H178" i="138"/>
  <c r="O178" i="138"/>
  <c r="O524" i="138"/>
  <c r="P524" i="138"/>
  <c r="AD524" i="138"/>
  <c r="G524" i="138"/>
  <c r="F524" i="138"/>
  <c r="Q524" i="138"/>
  <c r="AA524" i="138"/>
  <c r="AF524" i="138"/>
  <c r="H524" i="138"/>
  <c r="N524" i="138"/>
  <c r="M524" i="138"/>
  <c r="I524" i="138"/>
  <c r="AC524" i="138"/>
  <c r="K524" i="138"/>
  <c r="Z524" i="138"/>
  <c r="AG524" i="138"/>
  <c r="R524" i="138"/>
  <c r="X524" i="138"/>
  <c r="AB524" i="138"/>
  <c r="L524" i="138"/>
  <c r="AE524" i="138"/>
  <c r="J524" i="138"/>
  <c r="Y524" i="138"/>
  <c r="G311" i="138"/>
  <c r="K311" i="138"/>
  <c r="O311" i="138"/>
  <c r="M311" i="138"/>
  <c r="AB311" i="138"/>
  <c r="AF311" i="138"/>
  <c r="AC311" i="138"/>
  <c r="Q311" i="138"/>
  <c r="AA311" i="138"/>
  <c r="N311" i="138"/>
  <c r="I311" i="138"/>
  <c r="X311" i="138"/>
  <c r="F311" i="138"/>
  <c r="R311" i="138"/>
  <c r="Z311" i="138"/>
  <c r="AE311" i="138"/>
  <c r="H311" i="138"/>
  <c r="Y311" i="138"/>
  <c r="AD311" i="138"/>
  <c r="AG311" i="138"/>
  <c r="L311" i="138"/>
  <c r="P311" i="138"/>
  <c r="J311" i="138"/>
  <c r="AB288" i="138"/>
  <c r="O288" i="138"/>
  <c r="AE288" i="138"/>
  <c r="K288" i="138"/>
  <c r="Y288" i="138"/>
  <c r="AD288" i="138"/>
  <c r="G288" i="138"/>
  <c r="L288" i="138"/>
  <c r="Q288" i="138"/>
  <c r="AA288" i="138"/>
  <c r="X288" i="138"/>
  <c r="I288" i="138"/>
  <c r="H288" i="138"/>
  <c r="R288" i="138"/>
  <c r="AC288" i="138"/>
  <c r="F288" i="138"/>
  <c r="AG288" i="138"/>
  <c r="P288" i="138"/>
  <c r="AF288" i="138"/>
  <c r="J288" i="138"/>
  <c r="Z288" i="138"/>
  <c r="M288" i="138"/>
  <c r="N288" i="138"/>
  <c r="X379" i="138"/>
  <c r="AC379" i="138"/>
  <c r="F379" i="138"/>
  <c r="H379" i="138"/>
  <c r="M379" i="138"/>
  <c r="AD379" i="138"/>
  <c r="AB379" i="138"/>
  <c r="L379" i="138"/>
  <c r="AE379" i="138"/>
  <c r="Y379" i="138"/>
  <c r="AA379" i="138"/>
  <c r="AF379" i="138"/>
  <c r="J379" i="138"/>
  <c r="K379" i="138"/>
  <c r="AG379" i="138"/>
  <c r="I379" i="138"/>
  <c r="Q379" i="138"/>
  <c r="P379" i="138"/>
  <c r="N379" i="138"/>
  <c r="Z379" i="138"/>
  <c r="G379" i="138"/>
  <c r="R379" i="138"/>
  <c r="O379" i="138"/>
  <c r="AB281" i="138"/>
  <c r="Q281" i="138"/>
  <c r="Z281" i="138"/>
  <c r="M281" i="138"/>
  <c r="AD281" i="138"/>
  <c r="J281" i="138"/>
  <c r="O281" i="138"/>
  <c r="F281" i="138"/>
  <c r="AA281" i="138"/>
  <c r="AF281" i="138"/>
  <c r="K281" i="138"/>
  <c r="N281" i="138"/>
  <c r="AE281" i="138"/>
  <c r="AC281" i="138"/>
  <c r="P281" i="138"/>
  <c r="X281" i="138"/>
  <c r="L281" i="138"/>
  <c r="I281" i="138"/>
  <c r="Y281" i="138"/>
  <c r="H281" i="138"/>
  <c r="G281" i="138"/>
  <c r="AG281" i="138"/>
  <c r="R281" i="138"/>
  <c r="M199" i="138"/>
  <c r="J199" i="138"/>
  <c r="AI199" i="138"/>
  <c r="AL199" i="138"/>
  <c r="R199" i="138"/>
  <c r="Q199" i="138"/>
  <c r="AA199" i="138"/>
  <c r="F199" i="138"/>
  <c r="Y199" i="138"/>
  <c r="AN199" i="138"/>
  <c r="L199" i="138"/>
  <c r="AM199" i="138"/>
  <c r="N199" i="138"/>
  <c r="AK199" i="138"/>
  <c r="AD199" i="138"/>
  <c r="I199" i="138"/>
  <c r="G199" i="138"/>
  <c r="AJ199" i="138"/>
  <c r="AR199" i="138"/>
  <c r="O199" i="138"/>
  <c r="AP199" i="138"/>
  <c r="P199" i="138"/>
  <c r="H199" i="138"/>
  <c r="AE199" i="138"/>
  <c r="K199" i="138"/>
  <c r="AB199" i="138"/>
  <c r="AG199" i="138"/>
  <c r="AO199" i="138"/>
  <c r="AF199" i="138"/>
  <c r="X199" i="138"/>
  <c r="AC199" i="138"/>
  <c r="Z199" i="138"/>
  <c r="AQ199" i="138"/>
  <c r="AI143" i="138"/>
  <c r="AE143" i="138"/>
  <c r="X143" i="138"/>
  <c r="AG143" i="138"/>
  <c r="AR143" i="138"/>
  <c r="P143" i="138"/>
  <c r="AK143" i="138"/>
  <c r="Q143" i="138"/>
  <c r="H143" i="138"/>
  <c r="AO143" i="138"/>
  <c r="K143" i="138"/>
  <c r="AD143" i="138"/>
  <c r="Z143" i="138"/>
  <c r="AB143" i="138"/>
  <c r="AC143" i="138"/>
  <c r="N143" i="138"/>
  <c r="AP143" i="138"/>
  <c r="AJ143" i="138"/>
  <c r="AF143" i="138"/>
  <c r="Y143" i="138"/>
  <c r="AQ143" i="138"/>
  <c r="J143" i="138"/>
  <c r="M143" i="138"/>
  <c r="F143" i="138"/>
  <c r="AM143" i="138"/>
  <c r="AN143" i="138"/>
  <c r="R143" i="138"/>
  <c r="I143" i="138"/>
  <c r="G143" i="138"/>
  <c r="L143" i="138"/>
  <c r="O143" i="138"/>
  <c r="AL143" i="138"/>
  <c r="AA143" i="138"/>
  <c r="M158" i="138"/>
  <c r="J158" i="138"/>
  <c r="AP158" i="138"/>
  <c r="P158" i="138"/>
  <c r="AN158" i="138"/>
  <c r="AL158" i="138"/>
  <c r="AR158" i="138"/>
  <c r="AF158" i="138"/>
  <c r="AB158" i="138"/>
  <c r="AK158" i="138"/>
  <c r="R158" i="138"/>
  <c r="L158" i="138"/>
  <c r="AC158" i="138"/>
  <c r="AI158" i="138"/>
  <c r="K158" i="138"/>
  <c r="Y158" i="138"/>
  <c r="AO158" i="138"/>
  <c r="N158" i="138"/>
  <c r="I158" i="138"/>
  <c r="X158" i="138"/>
  <c r="G158" i="138"/>
  <c r="AA158" i="138"/>
  <c r="F158" i="138"/>
  <c r="AJ158" i="138"/>
  <c r="AG158" i="138"/>
  <c r="H158" i="138"/>
  <c r="AM158" i="138"/>
  <c r="AQ158" i="138"/>
  <c r="Q158" i="138"/>
  <c r="AE158" i="138"/>
  <c r="Z158" i="138"/>
  <c r="O158" i="138"/>
  <c r="AD158" i="138"/>
  <c r="O185" i="138"/>
  <c r="AE185" i="138"/>
  <c r="AB185" i="138"/>
  <c r="I185" i="138"/>
  <c r="R185" i="138"/>
  <c r="M185" i="138"/>
  <c r="AN185" i="138"/>
  <c r="AG185" i="138"/>
  <c r="AJ185" i="138"/>
  <c r="AR185" i="138"/>
  <c r="L185" i="138"/>
  <c r="AA185" i="138"/>
  <c r="X185" i="138"/>
  <c r="Y185" i="138"/>
  <c r="AP185" i="138"/>
  <c r="AC185" i="138"/>
  <c r="H185" i="138"/>
  <c r="Z185" i="138"/>
  <c r="AO185" i="138"/>
  <c r="G185" i="138"/>
  <c r="AK185" i="138"/>
  <c r="K185" i="138"/>
  <c r="AM185" i="138"/>
  <c r="F185" i="138"/>
  <c r="AF185" i="138"/>
  <c r="Q185" i="138"/>
  <c r="AQ185" i="138"/>
  <c r="N185" i="138"/>
  <c r="AL185" i="138"/>
  <c r="AD185" i="138"/>
  <c r="AI185" i="138"/>
  <c r="P185" i="138"/>
  <c r="J185" i="138"/>
  <c r="O207" i="138"/>
  <c r="X207" i="138"/>
  <c r="Q207" i="138"/>
  <c r="AG207" i="138"/>
  <c r="H207" i="138"/>
  <c r="J207" i="138"/>
  <c r="N207" i="138"/>
  <c r="AE207" i="138"/>
  <c r="K207" i="138"/>
  <c r="F207" i="138"/>
  <c r="AF207" i="138"/>
  <c r="L207" i="138"/>
  <c r="AB207" i="138"/>
  <c r="AD207" i="138"/>
  <c r="AC207" i="138"/>
  <c r="P207" i="138"/>
  <c r="Y207" i="138"/>
  <c r="G207" i="138"/>
  <c r="AA207" i="138"/>
  <c r="M207" i="138"/>
  <c r="R207" i="138"/>
  <c r="I207" i="138"/>
  <c r="Z207" i="138"/>
  <c r="H542" i="138"/>
  <c r="J542" i="138"/>
  <c r="R542" i="138"/>
  <c r="AA542" i="138"/>
  <c r="AG542" i="138"/>
  <c r="L542" i="138"/>
  <c r="AC542" i="138"/>
  <c r="AB542" i="138"/>
  <c r="AD542" i="138"/>
  <c r="G542" i="138"/>
  <c r="N542" i="138"/>
  <c r="Q542" i="138"/>
  <c r="X542" i="138"/>
  <c r="AF542" i="138"/>
  <c r="F542" i="138"/>
  <c r="AE542" i="138"/>
  <c r="O542" i="138"/>
  <c r="P542" i="138"/>
  <c r="I542" i="138"/>
  <c r="K542" i="138"/>
  <c r="M542" i="138"/>
  <c r="Z542" i="138"/>
  <c r="Y542" i="138"/>
  <c r="Y393" i="138"/>
  <c r="M393" i="138"/>
  <c r="L393" i="138"/>
  <c r="AB393" i="138"/>
  <c r="AG393" i="138"/>
  <c r="R393" i="138"/>
  <c r="I393" i="138"/>
  <c r="N393" i="138"/>
  <c r="H393" i="138"/>
  <c r="G393" i="138"/>
  <c r="AD393" i="138"/>
  <c r="J393" i="138"/>
  <c r="AA393" i="138"/>
  <c r="AF393" i="138"/>
  <c r="X393" i="138"/>
  <c r="K393" i="138"/>
  <c r="O393" i="138"/>
  <c r="Z393" i="138"/>
  <c r="F393" i="138"/>
  <c r="AE393" i="138"/>
  <c r="P393" i="138"/>
  <c r="AC393" i="138"/>
  <c r="Q393" i="138"/>
  <c r="G667" i="138"/>
  <c r="J667" i="138"/>
  <c r="R667" i="138"/>
  <c r="Y667" i="138"/>
  <c r="AG667" i="138"/>
  <c r="M667" i="138"/>
  <c r="AB667" i="138"/>
  <c r="AC667" i="138"/>
  <c r="X667" i="138"/>
  <c r="P667" i="138"/>
  <c r="L667" i="138"/>
  <c r="Q667" i="138"/>
  <c r="H667" i="138"/>
  <c r="AF667" i="138"/>
  <c r="I667" i="138"/>
  <c r="N667" i="138"/>
  <c r="AA667" i="138"/>
  <c r="O667" i="138"/>
  <c r="F667" i="138"/>
  <c r="K667" i="138"/>
  <c r="AE667" i="138"/>
  <c r="Z667" i="138"/>
  <c r="AD667" i="138"/>
  <c r="P487" i="138"/>
  <c r="F487" i="138"/>
  <c r="AC487" i="138"/>
  <c r="AA487" i="138"/>
  <c r="O487" i="138"/>
  <c r="Q487" i="138"/>
  <c r="N487" i="138"/>
  <c r="AG487" i="138"/>
  <c r="L487" i="138"/>
  <c r="X487" i="138"/>
  <c r="K487" i="138"/>
  <c r="Z487" i="138"/>
  <c r="G487" i="138"/>
  <c r="AE487" i="138"/>
  <c r="H487" i="138"/>
  <c r="M487" i="138"/>
  <c r="R487" i="138"/>
  <c r="AB487" i="138"/>
  <c r="I487" i="138"/>
  <c r="AF487" i="138"/>
  <c r="J487" i="138"/>
  <c r="Y487" i="138"/>
  <c r="AD487" i="138"/>
  <c r="AI125" i="138"/>
  <c r="P125" i="138"/>
  <c r="AD125" i="138"/>
  <c r="Z125" i="138"/>
  <c r="F125" i="138"/>
  <c r="I125" i="138"/>
  <c r="AA125" i="138"/>
  <c r="AO125" i="138"/>
  <c r="AK125" i="138"/>
  <c r="N125" i="138"/>
  <c r="J125" i="138"/>
  <c r="M125" i="138"/>
  <c r="X125" i="138"/>
  <c r="O125" i="138"/>
  <c r="AQ125" i="138"/>
  <c r="H125" i="138"/>
  <c r="L125" i="138"/>
  <c r="AP125" i="138"/>
  <c r="AL125" i="138"/>
  <c r="Y125" i="138"/>
  <c r="AG125" i="138"/>
  <c r="AN125" i="138"/>
  <c r="AC125" i="138"/>
  <c r="AB125" i="138"/>
  <c r="R125" i="138"/>
  <c r="G125" i="138"/>
  <c r="AR125" i="138"/>
  <c r="AE125" i="138"/>
  <c r="AM125" i="138"/>
  <c r="Q125" i="138"/>
  <c r="K125" i="138"/>
  <c r="AF125" i="138"/>
  <c r="AJ125" i="138"/>
  <c r="L544" i="138"/>
  <c r="N544" i="138"/>
  <c r="Y544" i="138"/>
  <c r="AC544" i="138"/>
  <c r="J544" i="138"/>
  <c r="F544" i="138"/>
  <c r="Q544" i="138"/>
  <c r="AA544" i="138"/>
  <c r="AF544" i="138"/>
  <c r="I544" i="138"/>
  <c r="K544" i="138"/>
  <c r="X544" i="138"/>
  <c r="Z544" i="138"/>
  <c r="R544" i="138"/>
  <c r="P544" i="138"/>
  <c r="AB544" i="138"/>
  <c r="AG544" i="138"/>
  <c r="AE544" i="138"/>
  <c r="G544" i="138"/>
  <c r="M544" i="138"/>
  <c r="H544" i="138"/>
  <c r="O544" i="138"/>
  <c r="AD544" i="138"/>
  <c r="N363" i="138"/>
  <c r="I363" i="138"/>
  <c r="X363" i="138"/>
  <c r="F363" i="138"/>
  <c r="P363" i="138"/>
  <c r="AG363" i="138"/>
  <c r="Z363" i="138"/>
  <c r="J363" i="138"/>
  <c r="H363" i="138"/>
  <c r="G363" i="138"/>
  <c r="M363" i="138"/>
  <c r="AB363" i="138"/>
  <c r="AF363" i="138"/>
  <c r="AA363" i="138"/>
  <c r="O363" i="138"/>
  <c r="L363" i="138"/>
  <c r="AD363" i="138"/>
  <c r="R363" i="138"/>
  <c r="AC363" i="138"/>
  <c r="Q363" i="138"/>
  <c r="K363" i="138"/>
  <c r="AE363" i="138"/>
  <c r="Y363" i="138"/>
  <c r="AQ87" i="138"/>
  <c r="BB87" i="138"/>
  <c r="AU87" i="138"/>
  <c r="AP87" i="138"/>
  <c r="BA87" i="138"/>
  <c r="AT87" i="138"/>
  <c r="AK87" i="138"/>
  <c r="AZ87" i="138"/>
  <c r="AJ87" i="138"/>
  <c r="L87" i="138"/>
  <c r="BC87" i="138"/>
  <c r="AL87" i="138"/>
  <c r="AX87" i="138"/>
  <c r="J87" i="138"/>
  <c r="AV87" i="138"/>
  <c r="AI87" i="138"/>
  <c r="P87" i="138"/>
  <c r="G87" i="138"/>
  <c r="F88" i="138" s="1"/>
  <c r="R88" i="138" s="1"/>
  <c r="I87" i="138"/>
  <c r="AR87" i="138"/>
  <c r="AN87" i="138"/>
  <c r="AY87" i="138"/>
  <c r="AO87" i="138"/>
  <c r="AW87" i="138"/>
  <c r="AM87" i="138"/>
  <c r="AG226" i="138"/>
  <c r="M226" i="138"/>
  <c r="O226" i="138"/>
  <c r="N226" i="138"/>
  <c r="AF226" i="138"/>
  <c r="Q226" i="138"/>
  <c r="I226" i="138"/>
  <c r="AA226" i="138"/>
  <c r="J226" i="138"/>
  <c r="H226" i="138"/>
  <c r="AE226" i="138"/>
  <c r="AB226" i="138"/>
  <c r="Y226" i="138"/>
  <c r="AC226" i="138"/>
  <c r="X226" i="138"/>
  <c r="Z226" i="138"/>
  <c r="K226" i="138"/>
  <c r="G226" i="138"/>
  <c r="L226" i="138"/>
  <c r="F226" i="138"/>
  <c r="AD226" i="138"/>
  <c r="R226" i="138"/>
  <c r="P226" i="138"/>
  <c r="X452" i="138"/>
  <c r="AF452" i="138"/>
  <c r="Z452" i="138"/>
  <c r="G452" i="138"/>
  <c r="H452" i="138"/>
  <c r="Y452" i="138"/>
  <c r="L452" i="138"/>
  <c r="P452" i="138"/>
  <c r="K452" i="138"/>
  <c r="AB452" i="138"/>
  <c r="M452" i="138"/>
  <c r="J452" i="138"/>
  <c r="O452" i="138"/>
  <c r="I452" i="138"/>
  <c r="AA452" i="138"/>
  <c r="AD452" i="138"/>
  <c r="AE452" i="138"/>
  <c r="N452" i="138"/>
  <c r="Q452" i="138"/>
  <c r="AG452" i="138"/>
  <c r="F452" i="138"/>
  <c r="R452" i="138"/>
  <c r="AC452" i="138"/>
  <c r="AV27" i="138"/>
  <c r="AL27" i="138"/>
  <c r="P27" i="138"/>
  <c r="BK27" i="138"/>
  <c r="BF27" i="138"/>
  <c r="J27" i="138"/>
  <c r="G27" i="138"/>
  <c r="F28" i="138" s="1"/>
  <c r="AK27" i="138"/>
  <c r="AW27" i="138"/>
  <c r="BL27" i="138"/>
  <c r="AY27" i="138"/>
  <c r="AN27" i="138"/>
  <c r="AX27" i="138"/>
  <c r="BJ27" i="138"/>
  <c r="AI27" i="138"/>
  <c r="I27" i="138"/>
  <c r="BH27" i="138"/>
  <c r="AT27" i="138"/>
  <c r="BI27" i="138"/>
  <c r="AZ27" i="138"/>
  <c r="BN27" i="138"/>
  <c r="AP27" i="138"/>
  <c r="BG27" i="138"/>
  <c r="BA27" i="138"/>
  <c r="AJ27" i="138"/>
  <c r="AU27" i="138"/>
  <c r="L27" i="138"/>
  <c r="BO27" i="138"/>
  <c r="AR27" i="138"/>
  <c r="AM27" i="138"/>
  <c r="BP27" i="138"/>
  <c r="BE27" i="138"/>
  <c r="BC27" i="138"/>
  <c r="AO27" i="138"/>
  <c r="BM27" i="138"/>
  <c r="BB27" i="138"/>
  <c r="AQ27" i="138"/>
  <c r="AD430" i="138"/>
  <c r="AE430" i="138"/>
  <c r="X430" i="138"/>
  <c r="AB430" i="138"/>
  <c r="M430" i="138"/>
  <c r="Q430" i="138"/>
  <c r="J430" i="138"/>
  <c r="O430" i="138"/>
  <c r="AG430" i="138"/>
  <c r="Y430" i="138"/>
  <c r="G430" i="138"/>
  <c r="F430" i="138"/>
  <c r="I430" i="138"/>
  <c r="AA430" i="138"/>
  <c r="L430" i="138"/>
  <c r="Z430" i="138"/>
  <c r="AF430" i="138"/>
  <c r="H430" i="138"/>
  <c r="P430" i="138"/>
  <c r="AC430" i="138"/>
  <c r="N430" i="138"/>
  <c r="K430" i="138"/>
  <c r="R430" i="138"/>
  <c r="R691" i="138"/>
  <c r="O691" i="138"/>
  <c r="AF691" i="138"/>
  <c r="AD691" i="138"/>
  <c r="J691" i="138"/>
  <c r="L691" i="138"/>
  <c r="Y691" i="138"/>
  <c r="N691" i="138"/>
  <c r="Q691" i="138"/>
  <c r="I691" i="138"/>
  <c r="M691" i="138"/>
  <c r="P691" i="138"/>
  <c r="G691" i="138"/>
  <c r="F691" i="138"/>
  <c r="K691" i="138"/>
  <c r="X691" i="138"/>
  <c r="Z691" i="138"/>
  <c r="AE691" i="138"/>
  <c r="H691" i="138"/>
  <c r="AB691" i="138"/>
  <c r="AC691" i="138"/>
  <c r="AA691" i="138"/>
  <c r="AG691" i="138"/>
  <c r="H686" i="138"/>
  <c r="L686" i="138"/>
  <c r="Y686" i="138"/>
  <c r="P686" i="138"/>
  <c r="G686" i="138"/>
  <c r="Z686" i="138"/>
  <c r="AD686" i="138"/>
  <c r="AF686" i="138"/>
  <c r="AC686" i="138"/>
  <c r="N686" i="138"/>
  <c r="O686" i="138"/>
  <c r="AB686" i="138"/>
  <c r="M686" i="138"/>
  <c r="AG686" i="138"/>
  <c r="K686" i="138"/>
  <c r="F686" i="138"/>
  <c r="Q686" i="138"/>
  <c r="I686" i="138"/>
  <c r="J686" i="138"/>
  <c r="AA686" i="138"/>
  <c r="AE686" i="138"/>
  <c r="R686" i="138"/>
  <c r="X686" i="138"/>
  <c r="M333" i="138"/>
  <c r="I333" i="138"/>
  <c r="X333" i="138"/>
  <c r="F333" i="138"/>
  <c r="G333" i="138"/>
  <c r="AG333" i="138"/>
  <c r="R333" i="138"/>
  <c r="K333" i="138"/>
  <c r="AF333" i="138"/>
  <c r="J333" i="138"/>
  <c r="AD333" i="138"/>
  <c r="Y333" i="138"/>
  <c r="AC333" i="138"/>
  <c r="AA333" i="138"/>
  <c r="L333" i="138"/>
  <c r="AE333" i="138"/>
  <c r="Z333" i="138"/>
  <c r="Q333" i="138"/>
  <c r="H333" i="138"/>
  <c r="P333" i="138"/>
  <c r="AB333" i="138"/>
  <c r="N333" i="138"/>
  <c r="O333" i="138"/>
  <c r="Z445" i="138"/>
  <c r="P445" i="138"/>
  <c r="O445" i="138"/>
  <c r="N445" i="138"/>
  <c r="AF445" i="138"/>
  <c r="R445" i="138"/>
  <c r="X445" i="138"/>
  <c r="J445" i="138"/>
  <c r="Y445" i="138"/>
  <c r="G445" i="138"/>
  <c r="AD445" i="138"/>
  <c r="L445" i="138"/>
  <c r="AB445" i="138"/>
  <c r="K445" i="138"/>
  <c r="F445" i="138"/>
  <c r="I445" i="138"/>
  <c r="AE445" i="138"/>
  <c r="AC445" i="138"/>
  <c r="M445" i="138"/>
  <c r="AG445" i="138"/>
  <c r="H445" i="138"/>
  <c r="Q445" i="138"/>
  <c r="AA445" i="138"/>
  <c r="BO49" i="138"/>
  <c r="BJ49" i="138"/>
  <c r="BK49" i="138"/>
  <c r="BI49" i="138"/>
  <c r="BE49" i="138"/>
  <c r="AZ49" i="138"/>
  <c r="BC49" i="138"/>
  <c r="BG49" i="138"/>
  <c r="AI49" i="138"/>
  <c r="AV49" i="138"/>
  <c r="AO49" i="138"/>
  <c r="AW49" i="138"/>
  <c r="J49" i="138"/>
  <c r="P49" i="138"/>
  <c r="BP49" i="138"/>
  <c r="AP49" i="138"/>
  <c r="AQ49" i="138"/>
  <c r="AK49" i="138"/>
  <c r="L49" i="138"/>
  <c r="BF49" i="138"/>
  <c r="AX49" i="138"/>
  <c r="AJ49" i="138"/>
  <c r="AT49" i="138"/>
  <c r="AL49" i="138"/>
  <c r="AY49" i="138"/>
  <c r="G49" i="138"/>
  <c r="F50" i="138" s="1"/>
  <c r="R50" i="138" s="1"/>
  <c r="BA49" i="138"/>
  <c r="AN49" i="138"/>
  <c r="I49" i="138"/>
  <c r="AR49" i="138"/>
  <c r="BN49" i="138"/>
  <c r="BH49" i="138"/>
  <c r="BM49" i="138"/>
  <c r="BL49" i="138"/>
  <c r="AM49" i="138"/>
  <c r="AU49" i="138"/>
  <c r="BB49" i="138"/>
  <c r="AR14" i="138"/>
  <c r="BP14" i="138"/>
  <c r="AX14" i="138"/>
  <c r="P14" i="138"/>
  <c r="AN14" i="138"/>
  <c r="AY14" i="138"/>
  <c r="AZ14" i="138"/>
  <c r="AK14" i="138"/>
  <c r="AU14" i="138"/>
  <c r="BL14" i="138"/>
  <c r="G14" i="138"/>
  <c r="F15" i="138" s="1"/>
  <c r="R15" i="138" s="1"/>
  <c r="BK14" i="138"/>
  <c r="J14" i="138"/>
  <c r="BO14" i="138"/>
  <c r="AQ14" i="138"/>
  <c r="BI14" i="138"/>
  <c r="BB14" i="138"/>
  <c r="AI14" i="138"/>
  <c r="BA14" i="138"/>
  <c r="AW14" i="138"/>
  <c r="AP14" i="138"/>
  <c r="AJ14" i="138"/>
  <c r="BC14" i="138"/>
  <c r="AO14" i="138"/>
  <c r="BH14" i="138"/>
  <c r="BG14" i="138"/>
  <c r="BN14" i="138"/>
  <c r="AV14" i="138"/>
  <c r="BJ14" i="138"/>
  <c r="BE14" i="138"/>
  <c r="AL14" i="138"/>
  <c r="BF14" i="138"/>
  <c r="AM14" i="138"/>
  <c r="I14" i="138"/>
  <c r="BM14" i="138"/>
  <c r="L14" i="138"/>
  <c r="AT14" i="138"/>
  <c r="I66" i="138"/>
  <c r="AN66" i="138"/>
  <c r="AU66" i="138"/>
  <c r="AP66" i="138"/>
  <c r="AR66" i="138"/>
  <c r="AY66" i="138"/>
  <c r="AZ66" i="138"/>
  <c r="AI66" i="138"/>
  <c r="AT66" i="138"/>
  <c r="J66" i="138"/>
  <c r="AX66" i="138"/>
  <c r="BA66" i="138"/>
  <c r="AW66" i="138"/>
  <c r="BC66" i="138"/>
  <c r="AK66" i="138"/>
  <c r="BB66" i="138"/>
  <c r="G66" i="138"/>
  <c r="F67" i="138" s="1"/>
  <c r="R67" i="138" s="1"/>
  <c r="AO66" i="138"/>
  <c r="L66" i="138"/>
  <c r="AJ66" i="138"/>
  <c r="AV66" i="138"/>
  <c r="AM66" i="138"/>
  <c r="AQ66" i="138"/>
  <c r="AL66" i="138"/>
  <c r="P66" i="138"/>
  <c r="AD274" i="138"/>
  <c r="K274" i="138"/>
  <c r="Y274" i="138"/>
  <c r="O274" i="138"/>
  <c r="X274" i="138"/>
  <c r="Q274" i="138"/>
  <c r="M274" i="138"/>
  <c r="AA274" i="138"/>
  <c r="AF274" i="138"/>
  <c r="I274" i="138"/>
  <c r="N274" i="138"/>
  <c r="J274" i="138"/>
  <c r="AC274" i="138"/>
  <c r="F274" i="138"/>
  <c r="AG274" i="138"/>
  <c r="G274" i="138"/>
  <c r="Z274" i="138"/>
  <c r="R274" i="138"/>
  <c r="H274" i="138"/>
  <c r="P274" i="138"/>
  <c r="L274" i="138"/>
  <c r="AB274" i="138"/>
  <c r="AE274" i="138"/>
  <c r="M269" i="138"/>
  <c r="Z269" i="138"/>
  <c r="AB269" i="138"/>
  <c r="AD269" i="138"/>
  <c r="L269" i="138"/>
  <c r="Q269" i="138"/>
  <c r="AA269" i="138"/>
  <c r="AF269" i="138"/>
  <c r="P269" i="138"/>
  <c r="O269" i="138"/>
  <c r="H269" i="138"/>
  <c r="AC269" i="138"/>
  <c r="I269" i="138"/>
  <c r="AG269" i="138"/>
  <c r="AE269" i="138"/>
  <c r="F269" i="138"/>
  <c r="R269" i="138"/>
  <c r="J269" i="138"/>
  <c r="Y269" i="138"/>
  <c r="G269" i="138"/>
  <c r="N269" i="138"/>
  <c r="K269" i="138"/>
  <c r="X269" i="138"/>
  <c r="G319" i="138"/>
  <c r="AC319" i="138"/>
  <c r="X319" i="138"/>
  <c r="AD319" i="138"/>
  <c r="F319" i="138"/>
  <c r="M319" i="138"/>
  <c r="AG319" i="138"/>
  <c r="AB319" i="138"/>
  <c r="H319" i="138"/>
  <c r="AF319" i="138"/>
  <c r="R319" i="138"/>
  <c r="K319" i="138"/>
  <c r="O319" i="138"/>
  <c r="P319" i="138"/>
  <c r="Q319" i="138"/>
  <c r="J319" i="138"/>
  <c r="Y319" i="138"/>
  <c r="AA319" i="138"/>
  <c r="AE319" i="138"/>
  <c r="L319" i="138"/>
  <c r="Z319" i="138"/>
  <c r="I319" i="138"/>
  <c r="N319" i="138"/>
  <c r="Z661" i="138"/>
  <c r="AE661" i="138"/>
  <c r="K661" i="138"/>
  <c r="M661" i="138"/>
  <c r="R661" i="138"/>
  <c r="P661" i="138"/>
  <c r="AD661" i="138"/>
  <c r="J661" i="138"/>
  <c r="H661" i="138"/>
  <c r="Y661" i="138"/>
  <c r="L661" i="138"/>
  <c r="G661" i="138"/>
  <c r="Q661" i="138"/>
  <c r="AG661" i="138"/>
  <c r="AA661" i="138"/>
  <c r="AF661" i="138"/>
  <c r="I661" i="138"/>
  <c r="N661" i="138"/>
  <c r="X661" i="138"/>
  <c r="AC661" i="138"/>
  <c r="F661" i="138"/>
  <c r="O661" i="138"/>
  <c r="AB661" i="138"/>
  <c r="AC462" i="138"/>
  <c r="N462" i="138"/>
  <c r="H462" i="138"/>
  <c r="Z462" i="138"/>
  <c r="J462" i="138"/>
  <c r="Y462" i="138"/>
  <c r="AB462" i="138"/>
  <c r="X462" i="138"/>
  <c r="AA462" i="138"/>
  <c r="P462" i="138"/>
  <c r="AD462" i="138"/>
  <c r="R462" i="138"/>
  <c r="AE462" i="138"/>
  <c r="I462" i="138"/>
  <c r="AF462" i="138"/>
  <c r="G462" i="138"/>
  <c r="K462" i="138"/>
  <c r="Q462" i="138"/>
  <c r="AG462" i="138"/>
  <c r="M462" i="138"/>
  <c r="O462" i="138"/>
  <c r="L462" i="138"/>
  <c r="F462" i="138"/>
  <c r="M404" i="138"/>
  <c r="F404" i="138"/>
  <c r="H404" i="138"/>
  <c r="P404" i="138"/>
  <c r="AC404" i="138"/>
  <c r="AF404" i="138"/>
  <c r="Y404" i="138"/>
  <c r="I404" i="138"/>
  <c r="O404" i="138"/>
  <c r="AB404" i="138"/>
  <c r="AE404" i="138"/>
  <c r="J404" i="138"/>
  <c r="Z404" i="138"/>
  <c r="X404" i="138"/>
  <c r="AD404" i="138"/>
  <c r="N404" i="138"/>
  <c r="Q404" i="138"/>
  <c r="AA404" i="138"/>
  <c r="AG404" i="138"/>
  <c r="L404" i="138"/>
  <c r="G404" i="138"/>
  <c r="R404" i="138"/>
  <c r="K404" i="138"/>
  <c r="M624" i="138"/>
  <c r="AG624" i="138"/>
  <c r="Z624" i="138"/>
  <c r="Y624" i="138"/>
  <c r="F624" i="138"/>
  <c r="H624" i="138"/>
  <c r="J624" i="138"/>
  <c r="AE624" i="138"/>
  <c r="R624" i="138"/>
  <c r="G624" i="138"/>
  <c r="I624" i="138"/>
  <c r="N624" i="138"/>
  <c r="AD624" i="138"/>
  <c r="AB624" i="138"/>
  <c r="Q624" i="138"/>
  <c r="O624" i="138"/>
  <c r="P624" i="138"/>
  <c r="AF624" i="138"/>
  <c r="AC624" i="138"/>
  <c r="K624" i="138"/>
  <c r="X624" i="138"/>
  <c r="L624" i="138"/>
  <c r="AA624" i="138"/>
  <c r="AC215" i="138"/>
  <c r="Y215" i="138"/>
  <c r="AF215" i="138"/>
  <c r="J215" i="138"/>
  <c r="Z215" i="138"/>
  <c r="AE215" i="138"/>
  <c r="AB215" i="138"/>
  <c r="AG215" i="138"/>
  <c r="R215" i="138"/>
  <c r="Q215" i="138"/>
  <c r="H215" i="138"/>
  <c r="AA215" i="138"/>
  <c r="M215" i="138"/>
  <c r="K215" i="138"/>
  <c r="X215" i="138"/>
  <c r="O215" i="138"/>
  <c r="I215" i="138"/>
  <c r="AD215" i="138"/>
  <c r="G215" i="138"/>
  <c r="L215" i="138"/>
  <c r="F215" i="138"/>
  <c r="N215" i="138"/>
  <c r="P215" i="138"/>
  <c r="X629" i="138"/>
  <c r="AC629" i="138"/>
  <c r="F629" i="138"/>
  <c r="AG629" i="138"/>
  <c r="AB629" i="138"/>
  <c r="K629" i="138"/>
  <c r="O629" i="138"/>
  <c r="AE629" i="138"/>
  <c r="M629" i="138"/>
  <c r="R629" i="138"/>
  <c r="P629" i="138"/>
  <c r="Z629" i="138"/>
  <c r="J629" i="138"/>
  <c r="AD629" i="138"/>
  <c r="I629" i="138"/>
  <c r="H629" i="138"/>
  <c r="G629" i="138"/>
  <c r="L629" i="138"/>
  <c r="Q629" i="138"/>
  <c r="AA629" i="138"/>
  <c r="AF629" i="138"/>
  <c r="Y629" i="138"/>
  <c r="N629" i="138"/>
  <c r="G326" i="138"/>
  <c r="F326" i="138"/>
  <c r="X326" i="138"/>
  <c r="AD326" i="138"/>
  <c r="AF326" i="138"/>
  <c r="P326" i="138"/>
  <c r="Y326" i="138"/>
  <c r="L326" i="138"/>
  <c r="AC326" i="138"/>
  <c r="I326" i="138"/>
  <c r="Z326" i="138"/>
  <c r="J326" i="138"/>
  <c r="N326" i="138"/>
  <c r="R326" i="138"/>
  <c r="H326" i="138"/>
  <c r="M326" i="138"/>
  <c r="K326" i="138"/>
  <c r="AB326" i="138"/>
  <c r="AG326" i="138"/>
  <c r="AA326" i="138"/>
  <c r="O326" i="138"/>
  <c r="Q326" i="138"/>
  <c r="AE326" i="138"/>
  <c r="AJ50" i="138"/>
  <c r="L50" i="138"/>
  <c r="AN50" i="138"/>
  <c r="AW50" i="138"/>
  <c r="BP50" i="138"/>
  <c r="AU50" i="138"/>
  <c r="BE50" i="138"/>
  <c r="BF50" i="138"/>
  <c r="AL50" i="138"/>
  <c r="BM50" i="138"/>
  <c r="AP50" i="138"/>
  <c r="G50" i="138"/>
  <c r="F51" i="138" s="1"/>
  <c r="R51" i="138" s="1"/>
  <c r="AV50" i="138"/>
  <c r="I50" i="138"/>
  <c r="BG50" i="138"/>
  <c r="P50" i="138"/>
  <c r="AR50" i="138"/>
  <c r="AM50" i="138"/>
  <c r="BK50" i="138"/>
  <c r="BB50" i="138"/>
  <c r="AT50" i="138"/>
  <c r="BN50" i="138"/>
  <c r="AQ50" i="138"/>
  <c r="AZ50" i="138"/>
  <c r="J50" i="138"/>
  <c r="AI50" i="138"/>
  <c r="AO50" i="138"/>
  <c r="AY50" i="138"/>
  <c r="AK50" i="138"/>
  <c r="BL50" i="138"/>
  <c r="BO50" i="138"/>
  <c r="BJ50" i="138"/>
  <c r="BI50" i="138"/>
  <c r="BA50" i="138"/>
  <c r="BC50" i="138"/>
  <c r="BH50" i="138"/>
  <c r="AX50" i="138"/>
  <c r="F381" i="138"/>
  <c r="J381" i="138"/>
  <c r="P381" i="138"/>
  <c r="AC381" i="138"/>
  <c r="AG381" i="138"/>
  <c r="R381" i="138"/>
  <c r="O381" i="138"/>
  <c r="Y381" i="138"/>
  <c r="I381" i="138"/>
  <c r="H381" i="138"/>
  <c r="AB381" i="138"/>
  <c r="G381" i="138"/>
  <c r="K381" i="138"/>
  <c r="AF381" i="138"/>
  <c r="AD381" i="138"/>
  <c r="Z381" i="138"/>
  <c r="N381" i="138"/>
  <c r="Q381" i="138"/>
  <c r="L381" i="138"/>
  <c r="AA381" i="138"/>
  <c r="X381" i="138"/>
  <c r="AE381" i="138"/>
  <c r="M381" i="138"/>
  <c r="O365" i="138"/>
  <c r="I365" i="138"/>
  <c r="M365" i="138"/>
  <c r="AD365" i="138"/>
  <c r="AB365" i="138"/>
  <c r="AG365" i="138"/>
  <c r="R365" i="138"/>
  <c r="Q365" i="138"/>
  <c r="AE365" i="138"/>
  <c r="AF365" i="138"/>
  <c r="H365" i="138"/>
  <c r="L365" i="138"/>
  <c r="J365" i="138"/>
  <c r="AA365" i="138"/>
  <c r="G365" i="138"/>
  <c r="N365" i="138"/>
  <c r="Y365" i="138"/>
  <c r="X365" i="138"/>
  <c r="AC365" i="138"/>
  <c r="F365" i="138"/>
  <c r="K365" i="138"/>
  <c r="P365" i="138"/>
  <c r="Z365" i="138"/>
  <c r="AL206" i="138"/>
  <c r="AE206" i="138"/>
  <c r="Q206" i="138"/>
  <c r="F206" i="138"/>
  <c r="G206" i="138"/>
  <c r="AI206" i="138"/>
  <c r="Y206" i="138"/>
  <c r="M206" i="138"/>
  <c r="X206" i="138"/>
  <c r="AF206" i="138"/>
  <c r="AK206" i="138"/>
  <c r="AG206" i="138"/>
  <c r="O206" i="138"/>
  <c r="AR206" i="138"/>
  <c r="Z206" i="138"/>
  <c r="AB206" i="138"/>
  <c r="I206" i="138"/>
  <c r="H206" i="138"/>
  <c r="AO206" i="138"/>
  <c r="AP206" i="138"/>
  <c r="N206" i="138"/>
  <c r="J206" i="138"/>
  <c r="AD206" i="138"/>
  <c r="AA206" i="138"/>
  <c r="R206" i="138"/>
  <c r="AM206" i="138"/>
  <c r="P206" i="138"/>
  <c r="AJ206" i="138"/>
  <c r="AN206" i="138"/>
  <c r="K206" i="138"/>
  <c r="AC206" i="138"/>
  <c r="L206" i="138"/>
  <c r="AQ206" i="138"/>
  <c r="J193" i="138"/>
  <c r="Z193" i="138"/>
  <c r="Y193" i="138"/>
  <c r="AQ193" i="138"/>
  <c r="X193" i="138"/>
  <c r="AN193" i="138"/>
  <c r="K193" i="138"/>
  <c r="Q193" i="138"/>
  <c r="I193" i="138"/>
  <c r="F193" i="138"/>
  <c r="AO193" i="138"/>
  <c r="M193" i="138"/>
  <c r="AF193" i="138"/>
  <c r="AM193" i="138"/>
  <c r="AL193" i="138"/>
  <c r="AD193" i="138"/>
  <c r="AR193" i="138"/>
  <c r="AJ193" i="138"/>
  <c r="AA193" i="138"/>
  <c r="N193" i="138"/>
  <c r="AG193" i="138"/>
  <c r="R193" i="138"/>
  <c r="AI193" i="138"/>
  <c r="H193" i="138"/>
  <c r="P193" i="138"/>
  <c r="AE193" i="138"/>
  <c r="AB193" i="138"/>
  <c r="G193" i="138"/>
  <c r="AC193" i="138"/>
  <c r="O193" i="138"/>
  <c r="L193" i="138"/>
  <c r="AK193" i="138"/>
  <c r="AP193" i="138"/>
  <c r="AY84" i="138"/>
  <c r="P84" i="138"/>
  <c r="AM84" i="138"/>
  <c r="AV84" i="138"/>
  <c r="AI84" i="138"/>
  <c r="AO84" i="138"/>
  <c r="AJ84" i="138"/>
  <c r="AN84" i="138"/>
  <c r="AT84" i="138"/>
  <c r="I84" i="138"/>
  <c r="BB84" i="138"/>
  <c r="AR84" i="138"/>
  <c r="AP84" i="138"/>
  <c r="AL84" i="138"/>
  <c r="AU84" i="138"/>
  <c r="L84" i="138"/>
  <c r="BA84" i="138"/>
  <c r="AZ84" i="138"/>
  <c r="AQ84" i="138"/>
  <c r="AW84" i="138"/>
  <c r="G84" i="138"/>
  <c r="F85" i="138" s="1"/>
  <c r="BC84" i="138"/>
  <c r="AX84" i="138"/>
  <c r="AK84" i="138"/>
  <c r="J84" i="138"/>
  <c r="Z219" i="133"/>
  <c r="AA219" i="133"/>
  <c r="AD219" i="133"/>
  <c r="Y219" i="133"/>
  <c r="AC219" i="133"/>
  <c r="G219" i="133"/>
  <c r="AE219" i="133"/>
  <c r="AF219" i="133"/>
  <c r="Q219" i="133"/>
  <c r="R219" i="133"/>
  <c r="O219" i="133"/>
  <c r="K219" i="133"/>
  <c r="P219" i="133"/>
  <c r="H219" i="133"/>
  <c r="L219" i="133"/>
  <c r="I219" i="133"/>
  <c r="AB219" i="133"/>
  <c r="F219" i="133"/>
  <c r="AG219" i="133"/>
  <c r="X219" i="133"/>
  <c r="J219" i="133"/>
  <c r="N219" i="133"/>
  <c r="M219" i="133"/>
  <c r="AF455" i="133"/>
  <c r="AC455" i="133"/>
  <c r="AE455" i="133"/>
  <c r="X455" i="133"/>
  <c r="AA455" i="133"/>
  <c r="R455" i="133"/>
  <c r="Q455" i="133"/>
  <c r="N455" i="133"/>
  <c r="O455" i="133"/>
  <c r="F455" i="133"/>
  <c r="J455" i="133"/>
  <c r="Z455" i="133"/>
  <c r="I455" i="133"/>
  <c r="AB455" i="133"/>
  <c r="AG455" i="133"/>
  <c r="M455" i="133"/>
  <c r="AD455" i="133"/>
  <c r="G455" i="133"/>
  <c r="L455" i="133"/>
  <c r="P455" i="133"/>
  <c r="H455" i="133"/>
  <c r="K455" i="133"/>
  <c r="Y455" i="133"/>
  <c r="AN139" i="133"/>
  <c r="X139" i="133"/>
  <c r="AM139" i="133"/>
  <c r="AA139" i="133"/>
  <c r="H139" i="133"/>
  <c r="AI139" i="133"/>
  <c r="I139" i="133"/>
  <c r="AP139" i="133"/>
  <c r="R139" i="133"/>
  <c r="AR139" i="133"/>
  <c r="L139" i="133"/>
  <c r="N139" i="133"/>
  <c r="K139" i="133"/>
  <c r="G139" i="133"/>
  <c r="AE139" i="133"/>
  <c r="F139" i="133"/>
  <c r="O139" i="133"/>
  <c r="Y139" i="133"/>
  <c r="AL139" i="133"/>
  <c r="AK139" i="133"/>
  <c r="P139" i="133"/>
  <c r="AF139" i="133"/>
  <c r="AG139" i="133"/>
  <c r="Q139" i="133"/>
  <c r="AD139" i="133"/>
  <c r="AB139" i="133"/>
  <c r="AJ139" i="133"/>
  <c r="AQ139" i="133"/>
  <c r="AC139" i="133"/>
  <c r="J139" i="133"/>
  <c r="AO139" i="133"/>
  <c r="Z139" i="133"/>
  <c r="M139" i="133"/>
  <c r="AC211" i="133"/>
  <c r="P211" i="133"/>
  <c r="R211" i="133"/>
  <c r="J211" i="133"/>
  <c r="N211" i="133"/>
  <c r="AD211" i="133"/>
  <c r="X211" i="133"/>
  <c r="K211" i="133"/>
  <c r="AB211" i="133"/>
  <c r="Y211" i="133"/>
  <c r="AA211" i="133"/>
  <c r="F211" i="133"/>
  <c r="AF211" i="133"/>
  <c r="M211" i="133"/>
  <c r="AG211" i="133"/>
  <c r="Z211" i="133"/>
  <c r="H211" i="133"/>
  <c r="L211" i="133"/>
  <c r="G211" i="133"/>
  <c r="I211" i="133"/>
  <c r="Q211" i="133"/>
  <c r="AE211" i="133"/>
  <c r="O211" i="133"/>
  <c r="AE666" i="133"/>
  <c r="O666" i="133"/>
  <c r="K666" i="133"/>
  <c r="X666" i="133"/>
  <c r="AF666" i="133"/>
  <c r="J666" i="133"/>
  <c r="M666" i="133"/>
  <c r="L666" i="133"/>
  <c r="F666" i="133"/>
  <c r="AA666" i="133"/>
  <c r="Y666" i="133"/>
  <c r="I666" i="133"/>
  <c r="Z666" i="133"/>
  <c r="N666" i="133"/>
  <c r="AB666" i="133"/>
  <c r="H666" i="133"/>
  <c r="P666" i="133"/>
  <c r="R666" i="133"/>
  <c r="G666" i="133"/>
  <c r="AD666" i="133"/>
  <c r="Q666" i="133"/>
  <c r="AG666" i="133"/>
  <c r="AC666" i="133"/>
  <c r="K620" i="133"/>
  <c r="AB620" i="133"/>
  <c r="N620" i="133"/>
  <c r="Y620" i="133"/>
  <c r="G620" i="133"/>
  <c r="H620" i="133"/>
  <c r="F620" i="133"/>
  <c r="AD620" i="133"/>
  <c r="L620" i="133"/>
  <c r="AA620" i="133"/>
  <c r="AC620" i="133"/>
  <c r="O620" i="133"/>
  <c r="P620" i="133"/>
  <c r="AG620" i="133"/>
  <c r="J620" i="133"/>
  <c r="AF620" i="133"/>
  <c r="Q620" i="133"/>
  <c r="AE620" i="133"/>
  <c r="R620" i="133"/>
  <c r="X620" i="133"/>
  <c r="Z620" i="133"/>
  <c r="M620" i="133"/>
  <c r="I620" i="133"/>
  <c r="K570" i="133"/>
  <c r="AF570" i="133"/>
  <c r="P570" i="133"/>
  <c r="I570" i="133"/>
  <c r="AE570" i="133"/>
  <c r="Z570" i="133"/>
  <c r="M570" i="133"/>
  <c r="O570" i="133"/>
  <c r="AA570" i="133"/>
  <c r="X570" i="133"/>
  <c r="AC570" i="133"/>
  <c r="AB570" i="133"/>
  <c r="H570" i="133"/>
  <c r="J570" i="133"/>
  <c r="G570" i="133"/>
  <c r="Q570" i="133"/>
  <c r="Y570" i="133"/>
  <c r="N570" i="133"/>
  <c r="L570" i="133"/>
  <c r="AG570" i="133"/>
  <c r="F570" i="133"/>
  <c r="R570" i="133"/>
  <c r="AD570" i="133"/>
  <c r="J298" i="133"/>
  <c r="O298" i="133"/>
  <c r="AF298" i="133"/>
  <c r="AB298" i="133"/>
  <c r="G298" i="133"/>
  <c r="I298" i="133"/>
  <c r="R298" i="133"/>
  <c r="X298" i="133"/>
  <c r="L298" i="133"/>
  <c r="P298" i="133"/>
  <c r="F298" i="133"/>
  <c r="AE298" i="133"/>
  <c r="AD298" i="133"/>
  <c r="Y298" i="133"/>
  <c r="N298" i="133"/>
  <c r="Z298" i="133"/>
  <c r="M298" i="133"/>
  <c r="AA298" i="133"/>
  <c r="Q298" i="133"/>
  <c r="AC298" i="133"/>
  <c r="AG298" i="133"/>
  <c r="K298" i="133"/>
  <c r="H298" i="133"/>
  <c r="N245" i="133"/>
  <c r="AG245" i="133"/>
  <c r="P245" i="133"/>
  <c r="AE245" i="133"/>
  <c r="X245" i="133"/>
  <c r="I245" i="133"/>
  <c r="Z245" i="133"/>
  <c r="M245" i="133"/>
  <c r="AA245" i="133"/>
  <c r="J245" i="133"/>
  <c r="L245" i="133"/>
  <c r="K245" i="133"/>
  <c r="AB245" i="133"/>
  <c r="H245" i="133"/>
  <c r="Y245" i="133"/>
  <c r="F245" i="133"/>
  <c r="G245" i="133"/>
  <c r="AD245" i="133"/>
  <c r="Q245" i="133"/>
  <c r="O245" i="133"/>
  <c r="AC245" i="133"/>
  <c r="R245" i="133"/>
  <c r="AF245" i="133"/>
  <c r="I465" i="133"/>
  <c r="M465" i="133"/>
  <c r="G465" i="133"/>
  <c r="AA465" i="133"/>
  <c r="AF465" i="133"/>
  <c r="Z465" i="133"/>
  <c r="H465" i="133"/>
  <c r="N465" i="133"/>
  <c r="P465" i="133"/>
  <c r="J465" i="133"/>
  <c r="AE465" i="133"/>
  <c r="O465" i="133"/>
  <c r="AD465" i="133"/>
  <c r="AC465" i="133"/>
  <c r="R465" i="133"/>
  <c r="AB465" i="133"/>
  <c r="Y465" i="133"/>
  <c r="Q465" i="133"/>
  <c r="AG465" i="133"/>
  <c r="F465" i="133"/>
  <c r="X465" i="133"/>
  <c r="K465" i="133"/>
  <c r="L465" i="133"/>
  <c r="AG578" i="133"/>
  <c r="Y578" i="133"/>
  <c r="Z578" i="133"/>
  <c r="O578" i="133"/>
  <c r="I578" i="133"/>
  <c r="X578" i="133"/>
  <c r="Q578" i="133"/>
  <c r="P578" i="133"/>
  <c r="N578" i="133"/>
  <c r="F578" i="133"/>
  <c r="G578" i="133"/>
  <c r="AF578" i="133"/>
  <c r="AA578" i="133"/>
  <c r="R578" i="133"/>
  <c r="L578" i="133"/>
  <c r="AE578" i="133"/>
  <c r="AC578" i="133"/>
  <c r="K578" i="133"/>
  <c r="J578" i="133"/>
  <c r="M578" i="133"/>
  <c r="H578" i="133"/>
  <c r="AD578" i="133"/>
  <c r="AB578" i="133"/>
  <c r="AG132" i="133"/>
  <c r="K132" i="133"/>
  <c r="Q132" i="133"/>
  <c r="N132" i="133"/>
  <c r="AF132" i="133"/>
  <c r="I132" i="133"/>
  <c r="F132" i="133"/>
  <c r="AP132" i="133"/>
  <c r="Z132" i="133"/>
  <c r="M132" i="133"/>
  <c r="AQ132" i="133"/>
  <c r="L132" i="133"/>
  <c r="AI132" i="133"/>
  <c r="AA132" i="133"/>
  <c r="AL132" i="133"/>
  <c r="AD132" i="133"/>
  <c r="AB132" i="133"/>
  <c r="AN132" i="133"/>
  <c r="H132" i="133"/>
  <c r="O132" i="133"/>
  <c r="AJ132" i="133"/>
  <c r="P132" i="133"/>
  <c r="AC132" i="133"/>
  <c r="X132" i="133"/>
  <c r="AE132" i="133"/>
  <c r="AK132" i="133"/>
  <c r="R132" i="133"/>
  <c r="G132" i="133"/>
  <c r="AR132" i="133"/>
  <c r="AM132" i="133"/>
  <c r="J132" i="133"/>
  <c r="Y132" i="133"/>
  <c r="AO132" i="133"/>
  <c r="AA227" i="133"/>
  <c r="M227" i="133"/>
  <c r="AD227" i="133"/>
  <c r="X227" i="133"/>
  <c r="Y227" i="133"/>
  <c r="Z227" i="133"/>
  <c r="L227" i="133"/>
  <c r="H227" i="133"/>
  <c r="N227" i="133"/>
  <c r="F227" i="133"/>
  <c r="AC227" i="133"/>
  <c r="AG227" i="133"/>
  <c r="AB227" i="133"/>
  <c r="G227" i="133"/>
  <c r="AF227" i="133"/>
  <c r="Q227" i="133"/>
  <c r="R227" i="133"/>
  <c r="AE227" i="133"/>
  <c r="K227" i="133"/>
  <c r="P227" i="133"/>
  <c r="O227" i="133"/>
  <c r="J227" i="133"/>
  <c r="I227" i="133"/>
  <c r="H690" i="133"/>
  <c r="K690" i="133"/>
  <c r="F690" i="133"/>
  <c r="Z690" i="133"/>
  <c r="L690" i="133"/>
  <c r="G690" i="133"/>
  <c r="Q690" i="133"/>
  <c r="Y690" i="133"/>
  <c r="AG690" i="133"/>
  <c r="I690" i="133"/>
  <c r="X690" i="133"/>
  <c r="N690" i="133"/>
  <c r="AF690" i="133"/>
  <c r="M690" i="133"/>
  <c r="AC690" i="133"/>
  <c r="AD690" i="133"/>
  <c r="AE690" i="133"/>
  <c r="R690" i="133"/>
  <c r="J690" i="133"/>
  <c r="AB690" i="133"/>
  <c r="O690" i="133"/>
  <c r="AA690" i="133"/>
  <c r="P690" i="133"/>
  <c r="AF363" i="133"/>
  <c r="G363" i="133"/>
  <c r="AG363" i="133"/>
  <c r="N363" i="133"/>
  <c r="H363" i="133"/>
  <c r="X363" i="133"/>
  <c r="R363" i="133"/>
  <c r="M363" i="133"/>
  <c r="O363" i="133"/>
  <c r="Z363" i="133"/>
  <c r="P363" i="133"/>
  <c r="F363" i="133"/>
  <c r="Q363" i="133"/>
  <c r="L363" i="133"/>
  <c r="K363" i="133"/>
  <c r="AD363" i="133"/>
  <c r="AA363" i="133"/>
  <c r="AB363" i="133"/>
  <c r="I363" i="133"/>
  <c r="Y363" i="133"/>
  <c r="J363" i="133"/>
  <c r="AC363" i="133"/>
  <c r="AE363" i="133"/>
  <c r="P524" i="133"/>
  <c r="H524" i="133"/>
  <c r="Z524" i="133"/>
  <c r="X524" i="133"/>
  <c r="F524" i="133"/>
  <c r="O524" i="133"/>
  <c r="AA524" i="133"/>
  <c r="AD524" i="133"/>
  <c r="AG524" i="133"/>
  <c r="N524" i="133"/>
  <c r="J524" i="133"/>
  <c r="I524" i="133"/>
  <c r="R524" i="133"/>
  <c r="AC524" i="133"/>
  <c r="M524" i="133"/>
  <c r="K524" i="133"/>
  <c r="Q524" i="133"/>
  <c r="G524" i="133"/>
  <c r="AE524" i="133"/>
  <c r="Y524" i="133"/>
  <c r="AB524" i="133"/>
  <c r="L524" i="133"/>
  <c r="AF524" i="133"/>
  <c r="AD358" i="133"/>
  <c r="AF358" i="133"/>
  <c r="J358" i="133"/>
  <c r="Q358" i="133"/>
  <c r="AG358" i="133"/>
  <c r="X358" i="133"/>
  <c r="G358" i="133"/>
  <c r="M358" i="133"/>
  <c r="Z358" i="133"/>
  <c r="Y358" i="133"/>
  <c r="O358" i="133"/>
  <c r="N358" i="133"/>
  <c r="AA358" i="133"/>
  <c r="AB358" i="133"/>
  <c r="L358" i="133"/>
  <c r="I358" i="133"/>
  <c r="H358" i="133"/>
  <c r="P358" i="133"/>
  <c r="R358" i="133"/>
  <c r="AE358" i="133"/>
  <c r="AC358" i="133"/>
  <c r="F358" i="133"/>
  <c r="K358" i="133"/>
  <c r="BK52" i="133"/>
  <c r="BC52" i="133"/>
  <c r="BE52" i="133"/>
  <c r="AR52" i="133"/>
  <c r="AZ52" i="133"/>
  <c r="BF52" i="133"/>
  <c r="AO52" i="133"/>
  <c r="BI52" i="133"/>
  <c r="BB52" i="133"/>
  <c r="AJ52" i="133"/>
  <c r="I52" i="133"/>
  <c r="BG52" i="133"/>
  <c r="BH52" i="133"/>
  <c r="BA52" i="133"/>
  <c r="L52" i="133"/>
  <c r="J52" i="133"/>
  <c r="AV52" i="133"/>
  <c r="P52" i="133"/>
  <c r="BP52" i="133"/>
  <c r="BN52" i="133"/>
  <c r="AP52" i="133"/>
  <c r="AI52" i="133"/>
  <c r="AQ52" i="133"/>
  <c r="BL52" i="133"/>
  <c r="AN52" i="133"/>
  <c r="AK52" i="133"/>
  <c r="AM52" i="133"/>
  <c r="AW52" i="133"/>
  <c r="AU52" i="133"/>
  <c r="G52" i="133"/>
  <c r="AL52" i="133"/>
  <c r="AT52" i="133"/>
  <c r="BJ52" i="133"/>
  <c r="AX52" i="133"/>
  <c r="BO52" i="133"/>
  <c r="BM52" i="133"/>
  <c r="AY52" i="133"/>
  <c r="AD364" i="133"/>
  <c r="X364" i="133"/>
  <c r="AA364" i="133"/>
  <c r="L364" i="133"/>
  <c r="AG364" i="133"/>
  <c r="Q364" i="133"/>
  <c r="M364" i="133"/>
  <c r="AF364" i="133"/>
  <c r="N364" i="133"/>
  <c r="O364" i="133"/>
  <c r="AB364" i="133"/>
  <c r="P364" i="133"/>
  <c r="R364" i="133"/>
  <c r="F364" i="133"/>
  <c r="AE364" i="133"/>
  <c r="AC364" i="133"/>
  <c r="G364" i="133"/>
  <c r="K364" i="133"/>
  <c r="Y364" i="133"/>
  <c r="J364" i="133"/>
  <c r="H364" i="133"/>
  <c r="I364" i="133"/>
  <c r="Z364" i="133"/>
  <c r="I613" i="133"/>
  <c r="J613" i="133"/>
  <c r="R613" i="133"/>
  <c r="Q613" i="133"/>
  <c r="O613" i="133"/>
  <c r="AE613" i="133"/>
  <c r="L613" i="133"/>
  <c r="H613" i="133"/>
  <c r="AG613" i="133"/>
  <c r="AC613" i="133"/>
  <c r="K613" i="133"/>
  <c r="M613" i="133"/>
  <c r="G613" i="133"/>
  <c r="AF613" i="133"/>
  <c r="AB613" i="133"/>
  <c r="Z613" i="133"/>
  <c r="X613" i="133"/>
  <c r="AA613" i="133"/>
  <c r="Y613" i="133"/>
  <c r="N613" i="133"/>
  <c r="P613" i="133"/>
  <c r="AD613" i="133"/>
  <c r="F613" i="133"/>
  <c r="Y447" i="133"/>
  <c r="J447" i="133"/>
  <c r="AE447" i="133"/>
  <c r="AB447" i="133"/>
  <c r="H447" i="133"/>
  <c r="I447" i="133"/>
  <c r="G447" i="133"/>
  <c r="AF447" i="133"/>
  <c r="Z447" i="133"/>
  <c r="L447" i="133"/>
  <c r="K447" i="133"/>
  <c r="N447" i="133"/>
  <c r="AA447" i="133"/>
  <c r="AG447" i="133"/>
  <c r="R447" i="133"/>
  <c r="AD447" i="133"/>
  <c r="O447" i="133"/>
  <c r="P447" i="133"/>
  <c r="Q447" i="133"/>
  <c r="X447" i="133"/>
  <c r="F447" i="133"/>
  <c r="M447" i="133"/>
  <c r="AC447" i="133"/>
  <c r="AL119" i="133"/>
  <c r="AG119" i="133"/>
  <c r="M119" i="133"/>
  <c r="R119" i="133"/>
  <c r="AN119" i="133"/>
  <c r="AR119" i="133"/>
  <c r="AQ119" i="133"/>
  <c r="I119" i="133"/>
  <c r="O119" i="133"/>
  <c r="AB119" i="133"/>
  <c r="F119" i="133"/>
  <c r="N119" i="133"/>
  <c r="Q119" i="133"/>
  <c r="X119" i="133"/>
  <c r="AE119" i="133"/>
  <c r="AC119" i="133"/>
  <c r="AI119" i="133"/>
  <c r="AM119" i="133"/>
  <c r="AP119" i="133"/>
  <c r="K119" i="133"/>
  <c r="AJ119" i="133"/>
  <c r="L119" i="133"/>
  <c r="AF119" i="133"/>
  <c r="J119" i="133"/>
  <c r="Z119" i="133"/>
  <c r="AA119" i="133"/>
  <c r="AK119" i="133"/>
  <c r="H119" i="133"/>
  <c r="AO119" i="133"/>
  <c r="P119" i="133"/>
  <c r="G119" i="133"/>
  <c r="Y119" i="133"/>
  <c r="AD119" i="133"/>
  <c r="AA622" i="133"/>
  <c r="P622" i="133"/>
  <c r="AB622" i="133"/>
  <c r="F622" i="133"/>
  <c r="AF622" i="133"/>
  <c r="O622" i="133"/>
  <c r="AG622" i="133"/>
  <c r="AC622" i="133"/>
  <c r="H622" i="133"/>
  <c r="AD622" i="133"/>
  <c r="R622" i="133"/>
  <c r="X622" i="133"/>
  <c r="Z622" i="133"/>
  <c r="G622" i="133"/>
  <c r="M622" i="133"/>
  <c r="L622" i="133"/>
  <c r="Q622" i="133"/>
  <c r="I622" i="133"/>
  <c r="Y622" i="133"/>
  <c r="J622" i="133"/>
  <c r="N622" i="133"/>
  <c r="AE622" i="133"/>
  <c r="K622" i="133"/>
  <c r="P100" i="133"/>
  <c r="AU100" i="133"/>
  <c r="AP100" i="133"/>
  <c r="L100" i="133"/>
  <c r="AW100" i="133"/>
  <c r="AV100" i="133"/>
  <c r="J100" i="133"/>
  <c r="AL100" i="133"/>
  <c r="AQ100" i="133"/>
  <c r="BC100" i="133"/>
  <c r="AJ100" i="133"/>
  <c r="AO100" i="133"/>
  <c r="AN100" i="133"/>
  <c r="AZ100" i="133"/>
  <c r="G100" i="133"/>
  <c r="BB100" i="133"/>
  <c r="AK100" i="133"/>
  <c r="BA100" i="133"/>
  <c r="AT100" i="133"/>
  <c r="AX100" i="133"/>
  <c r="AM100" i="133"/>
  <c r="I100" i="133"/>
  <c r="AY100" i="133"/>
  <c r="AR100" i="133"/>
  <c r="AI100" i="133"/>
  <c r="L195" i="133"/>
  <c r="O195" i="133"/>
  <c r="K195" i="133"/>
  <c r="AO195" i="133"/>
  <c r="AD195" i="133"/>
  <c r="AB195" i="133"/>
  <c r="AG195" i="133"/>
  <c r="G195" i="133"/>
  <c r="AK195" i="133"/>
  <c r="AL195" i="133"/>
  <c r="AE195" i="133"/>
  <c r="I195" i="133"/>
  <c r="AR195" i="133"/>
  <c r="J195" i="133"/>
  <c r="Q195" i="133"/>
  <c r="AP195" i="133"/>
  <c r="N195" i="133"/>
  <c r="X195" i="133"/>
  <c r="Z195" i="133"/>
  <c r="AC195" i="133"/>
  <c r="H195" i="133"/>
  <c r="P195" i="133"/>
  <c r="AN195" i="133"/>
  <c r="AI195" i="133"/>
  <c r="Y195" i="133"/>
  <c r="AQ195" i="133"/>
  <c r="AJ195" i="133"/>
  <c r="AF195" i="133"/>
  <c r="F195" i="133"/>
  <c r="M195" i="133"/>
  <c r="AA195" i="133"/>
  <c r="AM195" i="133"/>
  <c r="R195" i="133"/>
  <c r="P533" i="133"/>
  <c r="X533" i="133"/>
  <c r="AB533" i="133"/>
  <c r="AF533" i="133"/>
  <c r="Q533" i="133"/>
  <c r="N533" i="133"/>
  <c r="J533" i="133"/>
  <c r="AA533" i="133"/>
  <c r="AE533" i="133"/>
  <c r="Y533" i="133"/>
  <c r="I533" i="133"/>
  <c r="AG533" i="133"/>
  <c r="AC533" i="133"/>
  <c r="R533" i="133"/>
  <c r="Z533" i="133"/>
  <c r="O533" i="133"/>
  <c r="H533" i="133"/>
  <c r="G533" i="133"/>
  <c r="L533" i="133"/>
  <c r="AD533" i="133"/>
  <c r="F533" i="133"/>
  <c r="K533" i="133"/>
  <c r="M533" i="133"/>
  <c r="AE531" i="133"/>
  <c r="J531" i="133"/>
  <c r="H531" i="133"/>
  <c r="N531" i="133"/>
  <c r="AD531" i="133"/>
  <c r="Z531" i="133"/>
  <c r="M531" i="133"/>
  <c r="F531" i="133"/>
  <c r="AG531" i="133"/>
  <c r="K531" i="133"/>
  <c r="O531" i="133"/>
  <c r="R531" i="133"/>
  <c r="AF531" i="133"/>
  <c r="X531" i="133"/>
  <c r="Y531" i="133"/>
  <c r="Q531" i="133"/>
  <c r="AC531" i="133"/>
  <c r="L531" i="133"/>
  <c r="AA531" i="133"/>
  <c r="I531" i="133"/>
  <c r="G531" i="133"/>
  <c r="AB531" i="133"/>
  <c r="P531" i="133"/>
  <c r="K596" i="133"/>
  <c r="G596" i="133"/>
  <c r="Y596" i="133"/>
  <c r="AD596" i="133"/>
  <c r="AG596" i="133"/>
  <c r="AA596" i="133"/>
  <c r="Z596" i="133"/>
  <c r="I596" i="133"/>
  <c r="AF596" i="133"/>
  <c r="AB596" i="133"/>
  <c r="R596" i="133"/>
  <c r="AE596" i="133"/>
  <c r="P596" i="133"/>
  <c r="O596" i="133"/>
  <c r="H596" i="133"/>
  <c r="AC596" i="133"/>
  <c r="N596" i="133"/>
  <c r="X596" i="133"/>
  <c r="F596" i="133"/>
  <c r="M596" i="133"/>
  <c r="L596" i="133"/>
  <c r="J596" i="133"/>
  <c r="Q596" i="133"/>
  <c r="Q410" i="133"/>
  <c r="J410" i="133"/>
  <c r="AB410" i="133"/>
  <c r="N410" i="133"/>
  <c r="M410" i="133"/>
  <c r="AA410" i="133"/>
  <c r="F410" i="133"/>
  <c r="G410" i="133"/>
  <c r="Z410" i="133"/>
  <c r="H410" i="133"/>
  <c r="O410" i="133"/>
  <c r="AF410" i="133"/>
  <c r="L410" i="133"/>
  <c r="AD410" i="133"/>
  <c r="AG410" i="133"/>
  <c r="P410" i="133"/>
  <c r="X410" i="133"/>
  <c r="AE410" i="133"/>
  <c r="K410" i="133"/>
  <c r="I410" i="133"/>
  <c r="Y410" i="133"/>
  <c r="R410" i="133"/>
  <c r="AC410" i="133"/>
  <c r="AF528" i="133"/>
  <c r="X528" i="133"/>
  <c r="AE528" i="133"/>
  <c r="AB528" i="133"/>
  <c r="G528" i="133"/>
  <c r="M528" i="133"/>
  <c r="Q528" i="133"/>
  <c r="I528" i="133"/>
  <c r="K528" i="133"/>
  <c r="F528" i="133"/>
  <c r="AD528" i="133"/>
  <c r="O528" i="133"/>
  <c r="AC528" i="133"/>
  <c r="N528" i="133"/>
  <c r="AA528" i="133"/>
  <c r="L528" i="133"/>
  <c r="P528" i="133"/>
  <c r="J528" i="133"/>
  <c r="H528" i="133"/>
  <c r="Z528" i="133"/>
  <c r="AG528" i="133"/>
  <c r="Y528" i="133"/>
  <c r="R528" i="133"/>
  <c r="J313" i="133"/>
  <c r="I313" i="133"/>
  <c r="AB313" i="133"/>
  <c r="L313" i="133"/>
  <c r="N313" i="133"/>
  <c r="AD313" i="133"/>
  <c r="Y313" i="133"/>
  <c r="AF313" i="133"/>
  <c r="AA313" i="133"/>
  <c r="AC313" i="133"/>
  <c r="X313" i="133"/>
  <c r="O313" i="133"/>
  <c r="G313" i="133"/>
  <c r="Q313" i="133"/>
  <c r="Z313" i="133"/>
  <c r="AG313" i="133"/>
  <c r="K313" i="133"/>
  <c r="F313" i="133"/>
  <c r="H313" i="133"/>
  <c r="M313" i="133"/>
  <c r="R313" i="133"/>
  <c r="P313" i="133"/>
  <c r="AE313" i="133"/>
  <c r="J402" i="133"/>
  <c r="AB402" i="133"/>
  <c r="AG402" i="133"/>
  <c r="AA402" i="133"/>
  <c r="AE402" i="133"/>
  <c r="X402" i="133"/>
  <c r="AD402" i="133"/>
  <c r="P402" i="133"/>
  <c r="F402" i="133"/>
  <c r="G402" i="133"/>
  <c r="Y402" i="133"/>
  <c r="O402" i="133"/>
  <c r="I402" i="133"/>
  <c r="M402" i="133"/>
  <c r="AC402" i="133"/>
  <c r="R402" i="133"/>
  <c r="Q402" i="133"/>
  <c r="H402" i="133"/>
  <c r="AF402" i="133"/>
  <c r="K402" i="133"/>
  <c r="N402" i="133"/>
  <c r="Z402" i="133"/>
  <c r="L402" i="133"/>
  <c r="K649" i="133"/>
  <c r="L649" i="133"/>
  <c r="Q649" i="133"/>
  <c r="Y649" i="133"/>
  <c r="I649" i="133"/>
  <c r="X649" i="133"/>
  <c r="N649" i="133"/>
  <c r="M649" i="133"/>
  <c r="AB649" i="133"/>
  <c r="O649" i="133"/>
  <c r="AE649" i="133"/>
  <c r="G649" i="133"/>
  <c r="H649" i="133"/>
  <c r="J649" i="133"/>
  <c r="Z649" i="133"/>
  <c r="AG649" i="133"/>
  <c r="AF649" i="133"/>
  <c r="AA649" i="133"/>
  <c r="AD649" i="133"/>
  <c r="P649" i="133"/>
  <c r="F649" i="133"/>
  <c r="R649" i="133"/>
  <c r="AC649" i="133"/>
  <c r="AK111" i="133"/>
  <c r="Y111" i="133"/>
  <c r="R111" i="133"/>
  <c r="M111" i="133"/>
  <c r="AC111" i="133"/>
  <c r="O111" i="133"/>
  <c r="AJ111" i="133"/>
  <c r="AM111" i="133"/>
  <c r="I111" i="133"/>
  <c r="AE111" i="133"/>
  <c r="AQ111" i="133"/>
  <c r="AD111" i="133"/>
  <c r="K111" i="133"/>
  <c r="F111" i="133"/>
  <c r="AO111" i="133"/>
  <c r="AN111" i="133"/>
  <c r="AF111" i="133"/>
  <c r="J111" i="133"/>
  <c r="AR111" i="133"/>
  <c r="Q111" i="133"/>
  <c r="P111" i="133"/>
  <c r="AB111" i="133"/>
  <c r="AP111" i="133"/>
  <c r="AG111" i="133"/>
  <c r="H111" i="133"/>
  <c r="X111" i="133"/>
  <c r="AI111" i="133"/>
  <c r="AL111" i="133"/>
  <c r="AA111" i="133"/>
  <c r="N111" i="133"/>
  <c r="L111" i="133"/>
  <c r="G111" i="133"/>
  <c r="Z111" i="133"/>
  <c r="F678" i="133"/>
  <c r="Y678" i="133"/>
  <c r="R678" i="133"/>
  <c r="K678" i="133"/>
  <c r="H678" i="133"/>
  <c r="AB678" i="133"/>
  <c r="AA678" i="133"/>
  <c r="P678" i="133"/>
  <c r="AD678" i="133"/>
  <c r="N678" i="133"/>
  <c r="AC678" i="133"/>
  <c r="I678" i="133"/>
  <c r="J678" i="133"/>
  <c r="O678" i="133"/>
  <c r="AF678" i="133"/>
  <c r="L678" i="133"/>
  <c r="AG678" i="133"/>
  <c r="X678" i="133"/>
  <c r="AE678" i="133"/>
  <c r="Z678" i="133"/>
  <c r="Q678" i="133"/>
  <c r="G678" i="133"/>
  <c r="M678" i="133"/>
  <c r="J320" i="133"/>
  <c r="L320" i="133"/>
  <c r="Y320" i="133"/>
  <c r="F320" i="133"/>
  <c r="AE320" i="133"/>
  <c r="H320" i="133"/>
  <c r="M320" i="133"/>
  <c r="N320" i="133"/>
  <c r="X320" i="133"/>
  <c r="K320" i="133"/>
  <c r="G320" i="133"/>
  <c r="AC320" i="133"/>
  <c r="R320" i="133"/>
  <c r="AF320" i="133"/>
  <c r="P320" i="133"/>
  <c r="AD320" i="133"/>
  <c r="AG320" i="133"/>
  <c r="Z320" i="133"/>
  <c r="AA320" i="133"/>
  <c r="I320" i="133"/>
  <c r="O320" i="133"/>
  <c r="Q320" i="133"/>
  <c r="AB320" i="133"/>
  <c r="M647" i="133"/>
  <c r="H647" i="133"/>
  <c r="G647" i="133"/>
  <c r="O647" i="133"/>
  <c r="AD647" i="133"/>
  <c r="AF647" i="133"/>
  <c r="Y647" i="133"/>
  <c r="AB647" i="133"/>
  <c r="AE647" i="133"/>
  <c r="Z647" i="133"/>
  <c r="P647" i="133"/>
  <c r="X647" i="133"/>
  <c r="I647" i="133"/>
  <c r="K647" i="133"/>
  <c r="Q647" i="133"/>
  <c r="AG647" i="133"/>
  <c r="J647" i="133"/>
  <c r="R647" i="133"/>
  <c r="AC647" i="133"/>
  <c r="F647" i="133"/>
  <c r="N647" i="133"/>
  <c r="AA647" i="133"/>
  <c r="L647" i="133"/>
  <c r="BH41" i="133"/>
  <c r="P41" i="133"/>
  <c r="AX41" i="133"/>
  <c r="BA41" i="133"/>
  <c r="AV41" i="133"/>
  <c r="AZ41" i="133"/>
  <c r="AT41" i="133"/>
  <c r="BF41" i="133"/>
  <c r="BJ41" i="133"/>
  <c r="L41" i="133"/>
  <c r="BE41" i="133"/>
  <c r="I41" i="133"/>
  <c r="G41" i="133"/>
  <c r="F42" i="133" s="1"/>
  <c r="R42" i="133" s="1"/>
  <c r="AR41" i="133"/>
  <c r="AN41" i="133"/>
  <c r="AM41" i="133"/>
  <c r="AY41" i="133"/>
  <c r="AO41" i="133"/>
  <c r="BB41" i="133"/>
  <c r="BL41" i="133"/>
  <c r="BG41" i="133"/>
  <c r="AL41" i="133"/>
  <c r="BC41" i="133"/>
  <c r="AJ41" i="133"/>
  <c r="AW41" i="133"/>
  <c r="AK41" i="133"/>
  <c r="BN41" i="133"/>
  <c r="AQ41" i="133"/>
  <c r="J41" i="133"/>
  <c r="AI41" i="133"/>
  <c r="BO41" i="133"/>
  <c r="BP41" i="133"/>
  <c r="AU41" i="133"/>
  <c r="BI41" i="133"/>
  <c r="AP41" i="133"/>
  <c r="BK41" i="133"/>
  <c r="BM41" i="133"/>
  <c r="J365" i="133"/>
  <c r="H365" i="133"/>
  <c r="G365" i="133"/>
  <c r="AC365" i="133"/>
  <c r="N365" i="133"/>
  <c r="I365" i="133"/>
  <c r="Q365" i="133"/>
  <c r="O365" i="133"/>
  <c r="P365" i="133"/>
  <c r="R365" i="133"/>
  <c r="AD365" i="133"/>
  <c r="AB365" i="133"/>
  <c r="L365" i="133"/>
  <c r="M365" i="133"/>
  <c r="AE365" i="133"/>
  <c r="AF365" i="133"/>
  <c r="Z365" i="133"/>
  <c r="K365" i="133"/>
  <c r="AG365" i="133"/>
  <c r="AA365" i="133"/>
  <c r="X365" i="133"/>
  <c r="Y365" i="133"/>
  <c r="F365" i="133"/>
  <c r="O308" i="133"/>
  <c r="AB308" i="133"/>
  <c r="Z308" i="133"/>
  <c r="P308" i="133"/>
  <c r="H308" i="133"/>
  <c r="G308" i="133"/>
  <c r="Q308" i="133"/>
  <c r="M308" i="133"/>
  <c r="F308" i="133"/>
  <c r="AG308" i="133"/>
  <c r="N308" i="133"/>
  <c r="AE308" i="133"/>
  <c r="Y308" i="133"/>
  <c r="X308" i="133"/>
  <c r="AF308" i="133"/>
  <c r="K308" i="133"/>
  <c r="L308" i="133"/>
  <c r="AA308" i="133"/>
  <c r="R308" i="133"/>
  <c r="J308" i="133"/>
  <c r="I308" i="133"/>
  <c r="AC308" i="133"/>
  <c r="AD308" i="133"/>
  <c r="M630" i="133"/>
  <c r="G630" i="133"/>
  <c r="AB630" i="133"/>
  <c r="AG630" i="133"/>
  <c r="R630" i="133"/>
  <c r="P630" i="133"/>
  <c r="I630" i="133"/>
  <c r="L630" i="133"/>
  <c r="AC630" i="133"/>
  <c r="F630" i="133"/>
  <c r="Z630" i="133"/>
  <c r="Y630" i="133"/>
  <c r="H630" i="133"/>
  <c r="AD630" i="133"/>
  <c r="AE630" i="133"/>
  <c r="Q630" i="133"/>
  <c r="X630" i="133"/>
  <c r="J630" i="133"/>
  <c r="AF630" i="133"/>
  <c r="O630" i="133"/>
  <c r="N630" i="133"/>
  <c r="AA630" i="133"/>
  <c r="K630" i="133"/>
  <c r="AQ46" i="133"/>
  <c r="AU46" i="133"/>
  <c r="BI46" i="133"/>
  <c r="AW46" i="133"/>
  <c r="AV46" i="133"/>
  <c r="I46" i="133"/>
  <c r="BC46" i="133"/>
  <c r="BP46" i="133"/>
  <c r="AM46" i="133"/>
  <c r="BM46" i="133"/>
  <c r="BO46" i="133"/>
  <c r="AJ46" i="133"/>
  <c r="AL46" i="133"/>
  <c r="P46" i="133"/>
  <c r="BE46" i="133"/>
  <c r="BH46" i="133"/>
  <c r="AN46" i="133"/>
  <c r="BB46" i="133"/>
  <c r="AO46" i="133"/>
  <c r="AP46" i="133"/>
  <c r="AI46" i="133"/>
  <c r="AT46" i="133"/>
  <c r="BL46" i="133"/>
  <c r="BG46" i="133"/>
  <c r="BF46" i="133"/>
  <c r="AZ46" i="133"/>
  <c r="G46" i="133"/>
  <c r="F47" i="133" s="1"/>
  <c r="J46" i="133"/>
  <c r="L46" i="133"/>
  <c r="BJ46" i="133"/>
  <c r="BN46" i="133"/>
  <c r="AR46" i="133"/>
  <c r="BK46" i="133"/>
  <c r="AY46" i="133"/>
  <c r="AK46" i="133"/>
  <c r="AX46" i="133"/>
  <c r="BA46" i="133"/>
  <c r="AF617" i="133"/>
  <c r="F617" i="133"/>
  <c r="H617" i="133"/>
  <c r="I617" i="133"/>
  <c r="N617" i="133"/>
  <c r="AG617" i="133"/>
  <c r="Y617" i="133"/>
  <c r="P617" i="133"/>
  <c r="K617" i="133"/>
  <c r="M617" i="133"/>
  <c r="X617" i="133"/>
  <c r="AE617" i="133"/>
  <c r="J617" i="133"/>
  <c r="AA617" i="133"/>
  <c r="Z617" i="133"/>
  <c r="O617" i="133"/>
  <c r="AD617" i="133"/>
  <c r="Q617" i="133"/>
  <c r="L617" i="133"/>
  <c r="G617" i="133"/>
  <c r="AC617" i="133"/>
  <c r="AB617" i="133"/>
  <c r="R617" i="133"/>
  <c r="AY90" i="133"/>
  <c r="AT90" i="133"/>
  <c r="AL90" i="133"/>
  <c r="BB90" i="133"/>
  <c r="L90" i="133"/>
  <c r="AV90" i="133"/>
  <c r="AN90" i="133"/>
  <c r="AJ90" i="133"/>
  <c r="AI90" i="133"/>
  <c r="J90" i="133"/>
  <c r="P90" i="133"/>
  <c r="AM90" i="133"/>
  <c r="BC90" i="133"/>
  <c r="AU90" i="133"/>
  <c r="I90" i="133"/>
  <c r="AX90" i="133"/>
  <c r="G90" i="133"/>
  <c r="AZ90" i="133"/>
  <c r="AQ90" i="133"/>
  <c r="AP90" i="133"/>
  <c r="AO90" i="133"/>
  <c r="AW90" i="133"/>
  <c r="AR90" i="133"/>
  <c r="BA90" i="133"/>
  <c r="AK90" i="133"/>
  <c r="BE32" i="133"/>
  <c r="AX32" i="133"/>
  <c r="BF32" i="133"/>
  <c r="BP32" i="133"/>
  <c r="BB32" i="133"/>
  <c r="BN32" i="133"/>
  <c r="BG32" i="133"/>
  <c r="BI32" i="133"/>
  <c r="BL32" i="133"/>
  <c r="AP32" i="133"/>
  <c r="AT32" i="133"/>
  <c r="AN32" i="133"/>
  <c r="AV32" i="133"/>
  <c r="AK32" i="133"/>
  <c r="AU32" i="133"/>
  <c r="BC32" i="133"/>
  <c r="AQ32" i="133"/>
  <c r="BM32" i="133"/>
  <c r="L32" i="133"/>
  <c r="BA32" i="133"/>
  <c r="G32" i="133"/>
  <c r="AR32" i="133"/>
  <c r="BJ32" i="133"/>
  <c r="BO32" i="133"/>
  <c r="AY32" i="133"/>
  <c r="AM32" i="133"/>
  <c r="P32" i="133"/>
  <c r="I32" i="133"/>
  <c r="BK32" i="133"/>
  <c r="AW32" i="133"/>
  <c r="AO32" i="133"/>
  <c r="J32" i="133"/>
  <c r="BH32" i="133"/>
  <c r="AL32" i="133"/>
  <c r="AI32" i="133"/>
  <c r="AJ32" i="133"/>
  <c r="AZ32" i="133"/>
  <c r="F408" i="133"/>
  <c r="K408" i="133"/>
  <c r="M408" i="133"/>
  <c r="AD408" i="133"/>
  <c r="AE408" i="133"/>
  <c r="L408" i="133"/>
  <c r="AA408" i="133"/>
  <c r="G408" i="133"/>
  <c r="AC408" i="133"/>
  <c r="Z408" i="133"/>
  <c r="AG408" i="133"/>
  <c r="X408" i="133"/>
  <c r="R408" i="133"/>
  <c r="J408" i="133"/>
  <c r="H408" i="133"/>
  <c r="AF408" i="133"/>
  <c r="I408" i="133"/>
  <c r="AB408" i="133"/>
  <c r="Y408" i="133"/>
  <c r="P408" i="133"/>
  <c r="O408" i="133"/>
  <c r="Q408" i="133"/>
  <c r="N408" i="133"/>
  <c r="AX75" i="133"/>
  <c r="AQ75" i="133"/>
  <c r="AK75" i="133"/>
  <c r="AI75" i="133"/>
  <c r="AZ75" i="133"/>
  <c r="AW75" i="133"/>
  <c r="I75" i="133"/>
  <c r="AJ75" i="133"/>
  <c r="AT75" i="133"/>
  <c r="AV75" i="133"/>
  <c r="AN75" i="133"/>
  <c r="AR75" i="133"/>
  <c r="G75" i="133"/>
  <c r="F76" i="133" s="1"/>
  <c r="L75" i="133"/>
  <c r="BC75" i="133"/>
  <c r="P75" i="133"/>
  <c r="AY75" i="133"/>
  <c r="BA75" i="133"/>
  <c r="AL75" i="133"/>
  <c r="J75" i="133"/>
  <c r="AO75" i="133"/>
  <c r="AP75" i="133"/>
  <c r="BB75" i="133"/>
  <c r="AM75" i="133"/>
  <c r="AU75" i="133"/>
  <c r="Z251" i="133"/>
  <c r="AB251" i="133"/>
  <c r="K251" i="133"/>
  <c r="X251" i="133"/>
  <c r="Y251" i="133"/>
  <c r="G251" i="133"/>
  <c r="M251" i="133"/>
  <c r="N251" i="133"/>
  <c r="J251" i="133"/>
  <c r="F251" i="133"/>
  <c r="O251" i="133"/>
  <c r="L251" i="133"/>
  <c r="AE251" i="133"/>
  <c r="AG251" i="133"/>
  <c r="AF251" i="133"/>
  <c r="R251" i="133"/>
  <c r="AD251" i="133"/>
  <c r="AA251" i="133"/>
  <c r="I251" i="133"/>
  <c r="H251" i="133"/>
  <c r="AC251" i="133"/>
  <c r="P251" i="133"/>
  <c r="Q251" i="133"/>
  <c r="AP94" i="133"/>
  <c r="AR94" i="133"/>
  <c r="I94" i="133"/>
  <c r="AU94" i="133"/>
  <c r="AT94" i="133"/>
  <c r="G94" i="133"/>
  <c r="F95" i="133" s="1"/>
  <c r="R95" i="133" s="1"/>
  <c r="AI94" i="133"/>
  <c r="AY94" i="133"/>
  <c r="L94" i="133"/>
  <c r="AN94" i="133"/>
  <c r="AQ94" i="133"/>
  <c r="AV94" i="133"/>
  <c r="AM94" i="133"/>
  <c r="AO94" i="133"/>
  <c r="BB94" i="133"/>
  <c r="AW94" i="133"/>
  <c r="BC94" i="133"/>
  <c r="J94" i="133"/>
  <c r="AJ94" i="133"/>
  <c r="AX94" i="133"/>
  <c r="AL94" i="133"/>
  <c r="AZ94" i="133"/>
  <c r="P94" i="133"/>
  <c r="AK94" i="133"/>
  <c r="BA94" i="133"/>
  <c r="AA114" i="133"/>
  <c r="AM114" i="133"/>
  <c r="J114" i="133"/>
  <c r="AO114" i="133"/>
  <c r="R114" i="133"/>
  <c r="L114" i="133"/>
  <c r="F114" i="133"/>
  <c r="Z114" i="133"/>
  <c r="AD114" i="133"/>
  <c r="AG114" i="133"/>
  <c r="AK114" i="133"/>
  <c r="AL114" i="133"/>
  <c r="AJ114" i="133"/>
  <c r="AQ114" i="133"/>
  <c r="AC114" i="133"/>
  <c r="AF114" i="133"/>
  <c r="AB114" i="133"/>
  <c r="M114" i="133"/>
  <c r="AP114" i="133"/>
  <c r="O114" i="133"/>
  <c r="K114" i="133"/>
  <c r="G114" i="133"/>
  <c r="Y114" i="133"/>
  <c r="P114" i="133"/>
  <c r="AN114" i="133"/>
  <c r="X114" i="133"/>
  <c r="AR114" i="133"/>
  <c r="AE114" i="133"/>
  <c r="N114" i="133"/>
  <c r="Q114" i="133"/>
  <c r="I114" i="133"/>
  <c r="AI114" i="133"/>
  <c r="H114" i="133"/>
  <c r="AE316" i="133"/>
  <c r="Z316" i="133"/>
  <c r="P316" i="133"/>
  <c r="F316" i="133"/>
  <c r="AB316" i="133"/>
  <c r="R316" i="133"/>
  <c r="Q316" i="133"/>
  <c r="M316" i="133"/>
  <c r="AC316" i="133"/>
  <c r="I316" i="133"/>
  <c r="X316" i="133"/>
  <c r="O316" i="133"/>
  <c r="Y316" i="133"/>
  <c r="L316" i="133"/>
  <c r="H316" i="133"/>
  <c r="AF316" i="133"/>
  <c r="J316" i="133"/>
  <c r="AA316" i="133"/>
  <c r="AD316" i="133"/>
  <c r="AG316" i="133"/>
  <c r="K316" i="133"/>
  <c r="N316" i="133"/>
  <c r="G316" i="133"/>
  <c r="L353" i="133"/>
  <c r="AG353" i="133"/>
  <c r="G353" i="133"/>
  <c r="AE353" i="133"/>
  <c r="AD353" i="133"/>
  <c r="K353" i="133"/>
  <c r="Q353" i="133"/>
  <c r="M353" i="133"/>
  <c r="Z353" i="133"/>
  <c r="AB353" i="133"/>
  <c r="H353" i="133"/>
  <c r="J353" i="133"/>
  <c r="AF353" i="133"/>
  <c r="X353" i="133"/>
  <c r="AC353" i="133"/>
  <c r="F353" i="133"/>
  <c r="O353" i="133"/>
  <c r="P353" i="133"/>
  <c r="Y353" i="133"/>
  <c r="R353" i="133"/>
  <c r="AA353" i="133"/>
  <c r="N353" i="133"/>
  <c r="I353" i="133"/>
  <c r="Z346" i="133"/>
  <c r="O346" i="133"/>
  <c r="F346" i="133"/>
  <c r="AC346" i="133"/>
  <c r="P346" i="133"/>
  <c r="Y346" i="133"/>
  <c r="AF346" i="133"/>
  <c r="J346" i="133"/>
  <c r="G346" i="133"/>
  <c r="AG346" i="133"/>
  <c r="I346" i="133"/>
  <c r="R346" i="133"/>
  <c r="AB346" i="133"/>
  <c r="M346" i="133"/>
  <c r="Q346" i="133"/>
  <c r="AE346" i="133"/>
  <c r="X346" i="133"/>
  <c r="AA346" i="133"/>
  <c r="K346" i="133"/>
  <c r="AD346" i="133"/>
  <c r="L346" i="133"/>
  <c r="N346" i="133"/>
  <c r="H346" i="133"/>
  <c r="X222" i="133"/>
  <c r="AD222" i="133"/>
  <c r="P222" i="133"/>
  <c r="Z222" i="133"/>
  <c r="I222" i="133"/>
  <c r="L222" i="133"/>
  <c r="AA222" i="133"/>
  <c r="O222" i="133"/>
  <c r="AC222" i="133"/>
  <c r="F222" i="133"/>
  <c r="R222" i="133"/>
  <c r="K222" i="133"/>
  <c r="AB222" i="133"/>
  <c r="AE222" i="133"/>
  <c r="AF222" i="133"/>
  <c r="G222" i="133"/>
  <c r="H222" i="133"/>
  <c r="M222" i="133"/>
  <c r="AG222" i="133"/>
  <c r="Q222" i="133"/>
  <c r="N222" i="133"/>
  <c r="Y222" i="133"/>
  <c r="J222" i="133"/>
  <c r="AD595" i="133"/>
  <c r="X595" i="133"/>
  <c r="Y595" i="133"/>
  <c r="I595" i="133"/>
  <c r="Z595" i="133"/>
  <c r="P595" i="133"/>
  <c r="AB595" i="133"/>
  <c r="J595" i="133"/>
  <c r="AG595" i="133"/>
  <c r="AF595" i="133"/>
  <c r="O595" i="133"/>
  <c r="Q595" i="133"/>
  <c r="R595" i="133"/>
  <c r="G595" i="133"/>
  <c r="H595" i="133"/>
  <c r="N595" i="133"/>
  <c r="F595" i="133"/>
  <c r="AE595" i="133"/>
  <c r="K595" i="133"/>
  <c r="M595" i="133"/>
  <c r="L595" i="133"/>
  <c r="AA595" i="133"/>
  <c r="AC595" i="133"/>
  <c r="Q252" i="133"/>
  <c r="Y252" i="133"/>
  <c r="Z252" i="133"/>
  <c r="AB252" i="133"/>
  <c r="J252" i="133"/>
  <c r="P252" i="133"/>
  <c r="AA252" i="133"/>
  <c r="O252" i="133"/>
  <c r="R252" i="133"/>
  <c r="G252" i="133"/>
  <c r="L252" i="133"/>
  <c r="N252" i="133"/>
  <c r="AF252" i="133"/>
  <c r="AG252" i="133"/>
  <c r="K252" i="133"/>
  <c r="H252" i="133"/>
  <c r="M252" i="133"/>
  <c r="F252" i="133"/>
  <c r="AE252" i="133"/>
  <c r="I252" i="133"/>
  <c r="X252" i="133"/>
  <c r="AD252" i="133"/>
  <c r="AC252" i="133"/>
  <c r="M481" i="133"/>
  <c r="P481" i="133"/>
  <c r="I481" i="133"/>
  <c r="X481" i="133"/>
  <c r="N481" i="133"/>
  <c r="R481" i="133"/>
  <c r="Q481" i="133"/>
  <c r="Z481" i="133"/>
  <c r="G481" i="133"/>
  <c r="AA481" i="133"/>
  <c r="AD481" i="133"/>
  <c r="H481" i="133"/>
  <c r="AC481" i="133"/>
  <c r="F481" i="133"/>
  <c r="AG481" i="133"/>
  <c r="L481" i="133"/>
  <c r="O481" i="133"/>
  <c r="AE481" i="133"/>
  <c r="J481" i="133"/>
  <c r="K481" i="133"/>
  <c r="AF481" i="133"/>
  <c r="Y481" i="133"/>
  <c r="AB481" i="133"/>
  <c r="AQ67" i="133"/>
  <c r="BB67" i="133"/>
  <c r="L67" i="133"/>
  <c r="AR67" i="133"/>
  <c r="BA67" i="133"/>
  <c r="AM67" i="133"/>
  <c r="AP67" i="133"/>
  <c r="AL67" i="133"/>
  <c r="AU67" i="133"/>
  <c r="AY67" i="133"/>
  <c r="AK67" i="133"/>
  <c r="AZ67" i="133"/>
  <c r="AT67" i="133"/>
  <c r="AX67" i="133"/>
  <c r="AI67" i="133"/>
  <c r="AJ67" i="133"/>
  <c r="J67" i="133"/>
  <c r="P67" i="133"/>
  <c r="G67" i="133"/>
  <c r="F68" i="133" s="1"/>
  <c r="R68" i="133" s="1"/>
  <c r="I67" i="133"/>
  <c r="AO67" i="133"/>
  <c r="AN67" i="133"/>
  <c r="BC67" i="133"/>
  <c r="AW67" i="133"/>
  <c r="AV67" i="133"/>
  <c r="L152" i="137"/>
  <c r="AM152" i="137"/>
  <c r="Q152" i="137"/>
  <c r="Z152" i="137"/>
  <c r="AL152" i="137"/>
  <c r="X152" i="137"/>
  <c r="M152" i="137"/>
  <c r="AC152" i="137"/>
  <c r="AR152" i="137"/>
  <c r="R152" i="137"/>
  <c r="AJ152" i="137"/>
  <c r="AQ152" i="137"/>
  <c r="I152" i="137"/>
  <c r="AA152" i="137"/>
  <c r="N152" i="137"/>
  <c r="G152" i="137"/>
  <c r="AO152" i="137"/>
  <c r="AI152" i="137"/>
  <c r="K152" i="137"/>
  <c r="F152" i="137"/>
  <c r="H152" i="137"/>
  <c r="J152" i="137"/>
  <c r="AE152" i="137"/>
  <c r="O152" i="137"/>
  <c r="Y152" i="137"/>
  <c r="AP152" i="137"/>
  <c r="AB152" i="137"/>
  <c r="AG152" i="137"/>
  <c r="AF152" i="137"/>
  <c r="AK152" i="137"/>
  <c r="AN152" i="137"/>
  <c r="P152" i="137"/>
  <c r="AD152" i="137"/>
  <c r="G325" i="137"/>
  <c r="F325" i="137"/>
  <c r="AC325" i="137"/>
  <c r="K325" i="137"/>
  <c r="AA325" i="137"/>
  <c r="N325" i="137"/>
  <c r="AG325" i="137"/>
  <c r="AF325" i="137"/>
  <c r="I325" i="137"/>
  <c r="M325" i="137"/>
  <c r="P325" i="137"/>
  <c r="AD325" i="137"/>
  <c r="X325" i="137"/>
  <c r="H325" i="137"/>
  <c r="J325" i="137"/>
  <c r="Z325" i="137"/>
  <c r="AE325" i="137"/>
  <c r="O325" i="137"/>
  <c r="R325" i="137"/>
  <c r="L325" i="137"/>
  <c r="Y325" i="137"/>
  <c r="Q325" i="137"/>
  <c r="AB325" i="137"/>
  <c r="AQ96" i="137"/>
  <c r="AL96" i="137"/>
  <c r="AP96" i="137"/>
  <c r="I96" i="137"/>
  <c r="BB96" i="137"/>
  <c r="J96" i="137"/>
  <c r="P96" i="137"/>
  <c r="AY96" i="137"/>
  <c r="AN96" i="137"/>
  <c r="BC96" i="137"/>
  <c r="L96" i="137"/>
  <c r="BA96" i="137"/>
  <c r="AX96" i="137"/>
  <c r="AR96" i="137"/>
  <c r="AJ96" i="137"/>
  <c r="AK96" i="137"/>
  <c r="AI96" i="137"/>
  <c r="AU96" i="137"/>
  <c r="G96" i="137"/>
  <c r="F97" i="137" s="1"/>
  <c r="R97" i="137" s="1"/>
  <c r="AO96" i="137"/>
  <c r="AV96" i="137"/>
  <c r="AW96" i="137"/>
  <c r="AT96" i="137"/>
  <c r="AZ96" i="137"/>
  <c r="AM96" i="137"/>
  <c r="AI81" i="137"/>
  <c r="AZ81" i="137"/>
  <c r="P81" i="137"/>
  <c r="BC81" i="137"/>
  <c r="AQ81" i="137"/>
  <c r="AX81" i="137"/>
  <c r="AR81" i="137"/>
  <c r="AP81" i="137"/>
  <c r="AW81" i="137"/>
  <c r="AN81" i="137"/>
  <c r="AY81" i="137"/>
  <c r="AJ81" i="137"/>
  <c r="G81" i="137"/>
  <c r="F82" i="137" s="1"/>
  <c r="L81" i="137"/>
  <c r="BA81" i="137"/>
  <c r="AM81" i="137"/>
  <c r="AO81" i="137"/>
  <c r="BB81" i="137"/>
  <c r="AV81" i="137"/>
  <c r="AK81" i="137"/>
  <c r="J81" i="137"/>
  <c r="I81" i="137"/>
  <c r="AL81" i="137"/>
  <c r="AT81" i="137"/>
  <c r="AU81" i="137"/>
  <c r="I351" i="137"/>
  <c r="AA351" i="137"/>
  <c r="X351" i="137"/>
  <c r="Z351" i="137"/>
  <c r="F351" i="137"/>
  <c r="K351" i="137"/>
  <c r="G351" i="137"/>
  <c r="AC351" i="137"/>
  <c r="AE351" i="137"/>
  <c r="N351" i="137"/>
  <c r="M351" i="137"/>
  <c r="R351" i="137"/>
  <c r="AB351" i="137"/>
  <c r="AG351" i="137"/>
  <c r="J351" i="137"/>
  <c r="P351" i="137"/>
  <c r="O351" i="137"/>
  <c r="AD351" i="137"/>
  <c r="Q351" i="137"/>
  <c r="AF351" i="137"/>
  <c r="H351" i="137"/>
  <c r="L351" i="137"/>
  <c r="Y351" i="137"/>
  <c r="P318" i="137"/>
  <c r="Q318" i="137"/>
  <c r="AC318" i="137"/>
  <c r="X318" i="137"/>
  <c r="F318" i="137"/>
  <c r="AD318" i="137"/>
  <c r="K318" i="137"/>
  <c r="M318" i="137"/>
  <c r="O318" i="137"/>
  <c r="AA318" i="137"/>
  <c r="AE318" i="137"/>
  <c r="Z318" i="137"/>
  <c r="R318" i="137"/>
  <c r="I318" i="137"/>
  <c r="Y318" i="137"/>
  <c r="G318" i="137"/>
  <c r="L318" i="137"/>
  <c r="AB318" i="137"/>
  <c r="AF318" i="137"/>
  <c r="J318" i="137"/>
  <c r="H318" i="137"/>
  <c r="AG318" i="137"/>
  <c r="N318" i="137"/>
  <c r="AD668" i="137"/>
  <c r="R668" i="137"/>
  <c r="Q668" i="137"/>
  <c r="AG668" i="137"/>
  <c r="AF668" i="137"/>
  <c r="L668" i="137"/>
  <c r="G668" i="137"/>
  <c r="I668" i="137"/>
  <c r="M668" i="137"/>
  <c r="AE668" i="137"/>
  <c r="O668" i="137"/>
  <c r="AB668" i="137"/>
  <c r="N668" i="137"/>
  <c r="P668" i="137"/>
  <c r="J668" i="137"/>
  <c r="X668" i="137"/>
  <c r="AA668" i="137"/>
  <c r="H668" i="137"/>
  <c r="K668" i="137"/>
  <c r="F668" i="137"/>
  <c r="AC668" i="137"/>
  <c r="Y668" i="137"/>
  <c r="Z668" i="137"/>
  <c r="AB421" i="137"/>
  <c r="Y421" i="137"/>
  <c r="AC421" i="137"/>
  <c r="K421" i="137"/>
  <c r="Q421" i="137"/>
  <c r="AE421" i="137"/>
  <c r="G421" i="137"/>
  <c r="L421" i="137"/>
  <c r="P421" i="137"/>
  <c r="N421" i="137"/>
  <c r="AA421" i="137"/>
  <c r="X421" i="137"/>
  <c r="AG421" i="137"/>
  <c r="M421" i="137"/>
  <c r="R421" i="137"/>
  <c r="F421" i="137"/>
  <c r="AF421" i="137"/>
  <c r="J421" i="137"/>
  <c r="H421" i="137"/>
  <c r="Z421" i="137"/>
  <c r="I421" i="137"/>
  <c r="O421" i="137"/>
  <c r="AD421" i="137"/>
  <c r="G79" i="137"/>
  <c r="F80" i="137" s="1"/>
  <c r="R80" i="137" s="1"/>
  <c r="I79" i="137"/>
  <c r="AI79" i="137"/>
  <c r="BA79" i="137"/>
  <c r="AM79" i="137"/>
  <c r="AJ79" i="137"/>
  <c r="AX79" i="137"/>
  <c r="P79" i="137"/>
  <c r="BB79" i="137"/>
  <c r="AR79" i="137"/>
  <c r="L79" i="137"/>
  <c r="AQ79" i="137"/>
  <c r="AZ79" i="137"/>
  <c r="AY79" i="137"/>
  <c r="AN79" i="137"/>
  <c r="AV79" i="137"/>
  <c r="AP79" i="137"/>
  <c r="BC79" i="137"/>
  <c r="AL79" i="137"/>
  <c r="J79" i="137"/>
  <c r="AW79" i="137"/>
  <c r="AU79" i="137"/>
  <c r="AT79" i="137"/>
  <c r="AK79" i="137"/>
  <c r="AO79" i="137"/>
  <c r="F640" i="137"/>
  <c r="J640" i="137"/>
  <c r="AB640" i="137"/>
  <c r="I640" i="137"/>
  <c r="Z640" i="137"/>
  <c r="AC640" i="137"/>
  <c r="L640" i="137"/>
  <c r="P640" i="137"/>
  <c r="M640" i="137"/>
  <c r="O640" i="137"/>
  <c r="R640" i="137"/>
  <c r="H640" i="137"/>
  <c r="X640" i="137"/>
  <c r="G640" i="137"/>
  <c r="AD640" i="137"/>
  <c r="K640" i="137"/>
  <c r="AA640" i="137"/>
  <c r="AG640" i="137"/>
  <c r="Q640" i="137"/>
  <c r="Y640" i="137"/>
  <c r="AE640" i="137"/>
  <c r="AF640" i="137"/>
  <c r="N640" i="137"/>
  <c r="Y279" i="137"/>
  <c r="AA279" i="137"/>
  <c r="AF279" i="137"/>
  <c r="H279" i="137"/>
  <c r="Z279" i="137"/>
  <c r="G279" i="137"/>
  <c r="N279" i="137"/>
  <c r="R279" i="137"/>
  <c r="K279" i="137"/>
  <c r="F279" i="137"/>
  <c r="J279" i="137"/>
  <c r="AB279" i="137"/>
  <c r="X279" i="137"/>
  <c r="AD279" i="137"/>
  <c r="AE279" i="137"/>
  <c r="Q279" i="137"/>
  <c r="P279" i="137"/>
  <c r="M279" i="137"/>
  <c r="AG279" i="137"/>
  <c r="I279" i="137"/>
  <c r="L279" i="137"/>
  <c r="AC279" i="137"/>
  <c r="O279" i="137"/>
  <c r="G201" i="137"/>
  <c r="I201" i="137"/>
  <c r="H201" i="137"/>
  <c r="N201" i="137"/>
  <c r="AN201" i="137"/>
  <c r="AA201" i="137"/>
  <c r="Y201" i="137"/>
  <c r="AM201" i="137"/>
  <c r="Z201" i="137"/>
  <c r="AQ201" i="137"/>
  <c r="O201" i="137"/>
  <c r="Q201" i="137"/>
  <c r="P201" i="137"/>
  <c r="AJ201" i="137"/>
  <c r="AI201" i="137"/>
  <c r="AK201" i="137"/>
  <c r="L201" i="137"/>
  <c r="AG201" i="137"/>
  <c r="AF201" i="137"/>
  <c r="F201" i="137"/>
  <c r="AR201" i="137"/>
  <c r="AO201" i="137"/>
  <c r="X201" i="137"/>
  <c r="M201" i="137"/>
  <c r="AL201" i="137"/>
  <c r="AD201" i="137"/>
  <c r="R201" i="137"/>
  <c r="AB201" i="137"/>
  <c r="AE201" i="137"/>
  <c r="J201" i="137"/>
  <c r="K201" i="137"/>
  <c r="AC201" i="137"/>
  <c r="AP201" i="137"/>
  <c r="Z346" i="137"/>
  <c r="AE346" i="137"/>
  <c r="O346" i="137"/>
  <c r="X346" i="137"/>
  <c r="L346" i="137"/>
  <c r="N346" i="137"/>
  <c r="AC346" i="137"/>
  <c r="F346" i="137"/>
  <c r="K346" i="137"/>
  <c r="J346" i="137"/>
  <c r="R346" i="137"/>
  <c r="Q346" i="137"/>
  <c r="AG346" i="137"/>
  <c r="AB346" i="137"/>
  <c r="AD346" i="137"/>
  <c r="AA346" i="137"/>
  <c r="I346" i="137"/>
  <c r="M346" i="137"/>
  <c r="G346" i="137"/>
  <c r="Y346" i="137"/>
  <c r="P346" i="137"/>
  <c r="AF346" i="137"/>
  <c r="H346" i="137"/>
  <c r="AA502" i="137"/>
  <c r="L502" i="137"/>
  <c r="Y502" i="137"/>
  <c r="AD502" i="137"/>
  <c r="AF502" i="137"/>
  <c r="AB502" i="137"/>
  <c r="Q502" i="137"/>
  <c r="X502" i="137"/>
  <c r="AC502" i="137"/>
  <c r="M502" i="137"/>
  <c r="G502" i="137"/>
  <c r="P502" i="137"/>
  <c r="F502" i="137"/>
  <c r="N502" i="137"/>
  <c r="H502" i="137"/>
  <c r="Z502" i="137"/>
  <c r="R502" i="137"/>
  <c r="K502" i="137"/>
  <c r="O502" i="137"/>
  <c r="I502" i="137"/>
  <c r="AG502" i="137"/>
  <c r="AE502" i="137"/>
  <c r="J502" i="137"/>
  <c r="AK110" i="137"/>
  <c r="G110" i="137"/>
  <c r="AN110" i="137"/>
  <c r="I110" i="137"/>
  <c r="P110" i="137"/>
  <c r="AJ110" i="137"/>
  <c r="AM110" i="137"/>
  <c r="L110" i="137"/>
  <c r="AP110" i="137"/>
  <c r="AL110" i="137"/>
  <c r="J110" i="137"/>
  <c r="AR110" i="137"/>
  <c r="AO110" i="137"/>
  <c r="AI110" i="137"/>
  <c r="AQ110" i="137"/>
  <c r="AD403" i="137"/>
  <c r="O403" i="137"/>
  <c r="F403" i="137"/>
  <c r="AC403" i="137"/>
  <c r="AF403" i="137"/>
  <c r="H403" i="137"/>
  <c r="N403" i="137"/>
  <c r="I403" i="137"/>
  <c r="P403" i="137"/>
  <c r="AE403" i="137"/>
  <c r="J403" i="137"/>
  <c r="AB403" i="137"/>
  <c r="AG403" i="137"/>
  <c r="M403" i="137"/>
  <c r="K403" i="137"/>
  <c r="Z403" i="137"/>
  <c r="R403" i="137"/>
  <c r="X403" i="137"/>
  <c r="AA403" i="137"/>
  <c r="Y403" i="137"/>
  <c r="L403" i="137"/>
  <c r="Q403" i="137"/>
  <c r="G403" i="137"/>
  <c r="Z544" i="137"/>
  <c r="AE544" i="137"/>
  <c r="Q544" i="137"/>
  <c r="H544" i="137"/>
  <c r="AG544" i="137"/>
  <c r="F544" i="137"/>
  <c r="X544" i="137"/>
  <c r="K544" i="137"/>
  <c r="AD544" i="137"/>
  <c r="AC544" i="137"/>
  <c r="G544" i="137"/>
  <c r="P544" i="137"/>
  <c r="L544" i="137"/>
  <c r="AA544" i="137"/>
  <c r="Y544" i="137"/>
  <c r="M544" i="137"/>
  <c r="J544" i="137"/>
  <c r="R544" i="137"/>
  <c r="I544" i="137"/>
  <c r="AB544" i="137"/>
  <c r="N544" i="137"/>
  <c r="AF544" i="137"/>
  <c r="O544" i="137"/>
  <c r="N248" i="137"/>
  <c r="K248" i="137"/>
  <c r="I248" i="137"/>
  <c r="AD248" i="137"/>
  <c r="AB248" i="137"/>
  <c r="AC248" i="137"/>
  <c r="Z248" i="137"/>
  <c r="F248" i="137"/>
  <c r="Q248" i="137"/>
  <c r="G248" i="137"/>
  <c r="H248" i="137"/>
  <c r="Y248" i="137"/>
  <c r="AG248" i="137"/>
  <c r="M248" i="137"/>
  <c r="AE248" i="137"/>
  <c r="J248" i="137"/>
  <c r="O248" i="137"/>
  <c r="R248" i="137"/>
  <c r="AF248" i="137"/>
  <c r="P248" i="137"/>
  <c r="L248" i="137"/>
  <c r="X248" i="137"/>
  <c r="AA248" i="137"/>
  <c r="P582" i="137"/>
  <c r="K582" i="137"/>
  <c r="I582" i="137"/>
  <c r="M582" i="137"/>
  <c r="R582" i="137"/>
  <c r="L582" i="137"/>
  <c r="Q582" i="137"/>
  <c r="H582" i="137"/>
  <c r="AF582" i="137"/>
  <c r="AA582" i="137"/>
  <c r="F582" i="137"/>
  <c r="AE582" i="137"/>
  <c r="Z582" i="137"/>
  <c r="N582" i="137"/>
  <c r="AC582" i="137"/>
  <c r="AD582" i="137"/>
  <c r="J582" i="137"/>
  <c r="AB582" i="137"/>
  <c r="Y582" i="137"/>
  <c r="G582" i="137"/>
  <c r="O582" i="137"/>
  <c r="X582" i="137"/>
  <c r="AG582" i="137"/>
  <c r="G511" i="137"/>
  <c r="H511" i="137"/>
  <c r="L511" i="137"/>
  <c r="F511" i="137"/>
  <c r="X511" i="137"/>
  <c r="Z511" i="137"/>
  <c r="AG511" i="137"/>
  <c r="K511" i="137"/>
  <c r="J511" i="137"/>
  <c r="AE511" i="137"/>
  <c r="I511" i="137"/>
  <c r="Y511" i="137"/>
  <c r="Q511" i="137"/>
  <c r="N511" i="137"/>
  <c r="AD511" i="137"/>
  <c r="P511" i="137"/>
  <c r="AA511" i="137"/>
  <c r="R511" i="137"/>
  <c r="AF511" i="137"/>
  <c r="M511" i="137"/>
  <c r="AB511" i="137"/>
  <c r="O511" i="137"/>
  <c r="AC511" i="137"/>
  <c r="AE446" i="137"/>
  <c r="H446" i="137"/>
  <c r="G446" i="137"/>
  <c r="L446" i="137"/>
  <c r="AB446" i="137"/>
  <c r="AG446" i="137"/>
  <c r="J446" i="137"/>
  <c r="I446" i="137"/>
  <c r="Y446" i="137"/>
  <c r="AD446" i="137"/>
  <c r="N446" i="137"/>
  <c r="R446" i="137"/>
  <c r="Q446" i="137"/>
  <c r="AC446" i="137"/>
  <c r="AF446" i="137"/>
  <c r="O446" i="137"/>
  <c r="Z446" i="137"/>
  <c r="AA446" i="137"/>
  <c r="F446" i="137"/>
  <c r="X446" i="137"/>
  <c r="K446" i="137"/>
  <c r="P446" i="137"/>
  <c r="M446" i="137"/>
  <c r="AG495" i="137"/>
  <c r="H495" i="137"/>
  <c r="AE495" i="137"/>
  <c r="R495" i="137"/>
  <c r="P495" i="137"/>
  <c r="F495" i="137"/>
  <c r="Z495" i="137"/>
  <c r="N495" i="137"/>
  <c r="M495" i="137"/>
  <c r="O495" i="137"/>
  <c r="Q495" i="137"/>
  <c r="Y495" i="137"/>
  <c r="AF495" i="137"/>
  <c r="X495" i="137"/>
  <c r="L495" i="137"/>
  <c r="I495" i="137"/>
  <c r="AC495" i="137"/>
  <c r="AA495" i="137"/>
  <c r="K495" i="137"/>
  <c r="AB495" i="137"/>
  <c r="G495" i="137"/>
  <c r="J495" i="137"/>
  <c r="AD495" i="137"/>
  <c r="AC651" i="137"/>
  <c r="P651" i="137"/>
  <c r="J651" i="137"/>
  <c r="AA651" i="137"/>
  <c r="AE651" i="137"/>
  <c r="AB651" i="137"/>
  <c r="K651" i="137"/>
  <c r="AD651" i="137"/>
  <c r="F651" i="137"/>
  <c r="AG651" i="137"/>
  <c r="G651" i="137"/>
  <c r="Z651" i="137"/>
  <c r="Q651" i="137"/>
  <c r="X651" i="137"/>
  <c r="Y651" i="137"/>
  <c r="N651" i="137"/>
  <c r="R651" i="137"/>
  <c r="O651" i="137"/>
  <c r="M651" i="137"/>
  <c r="H651" i="137"/>
  <c r="L651" i="137"/>
  <c r="I651" i="137"/>
  <c r="AF651" i="137"/>
  <c r="AJ67" i="137"/>
  <c r="J67" i="137"/>
  <c r="AX67" i="137"/>
  <c r="AO67" i="137"/>
  <c r="AU67" i="137"/>
  <c r="AM67" i="137"/>
  <c r="AT67" i="137"/>
  <c r="BB67" i="137"/>
  <c r="AW67" i="137"/>
  <c r="AN67" i="137"/>
  <c r="AI67" i="137"/>
  <c r="AZ67" i="137"/>
  <c r="AQ67" i="137"/>
  <c r="BC67" i="137"/>
  <c r="AP67" i="137"/>
  <c r="AY67" i="137"/>
  <c r="P67" i="137"/>
  <c r="BA67" i="137"/>
  <c r="AL67" i="137"/>
  <c r="I67" i="137"/>
  <c r="L67" i="137"/>
  <c r="AR67" i="137"/>
  <c r="G67" i="137"/>
  <c r="F68" i="137" s="1"/>
  <c r="R68" i="137" s="1"/>
  <c r="AV67" i="137"/>
  <c r="AK67" i="137"/>
  <c r="K485" i="137"/>
  <c r="X485" i="137"/>
  <c r="I485" i="137"/>
  <c r="AA485" i="137"/>
  <c r="H485" i="137"/>
  <c r="M485" i="137"/>
  <c r="AC485" i="137"/>
  <c r="AF485" i="137"/>
  <c r="AB485" i="137"/>
  <c r="AE485" i="137"/>
  <c r="P485" i="137"/>
  <c r="R485" i="137"/>
  <c r="Z485" i="137"/>
  <c r="G485" i="137"/>
  <c r="N485" i="137"/>
  <c r="O485" i="137"/>
  <c r="Q485" i="137"/>
  <c r="J485" i="137"/>
  <c r="F485" i="137"/>
  <c r="L485" i="137"/>
  <c r="AD485" i="137"/>
  <c r="Y485" i="137"/>
  <c r="AG485" i="137"/>
  <c r="H642" i="137"/>
  <c r="AE642" i="137"/>
  <c r="Z642" i="137"/>
  <c r="R642" i="137"/>
  <c r="AC642" i="137"/>
  <c r="AD642" i="137"/>
  <c r="I642" i="137"/>
  <c r="F642" i="137"/>
  <c r="M642" i="137"/>
  <c r="J642" i="137"/>
  <c r="X642" i="137"/>
  <c r="L642" i="137"/>
  <c r="AG642" i="137"/>
  <c r="N642" i="137"/>
  <c r="O642" i="137"/>
  <c r="Y642" i="137"/>
  <c r="Q642" i="137"/>
  <c r="G642" i="137"/>
  <c r="AF642" i="137"/>
  <c r="AB642" i="137"/>
  <c r="AA642" i="137"/>
  <c r="K642" i="137"/>
  <c r="P642" i="137"/>
  <c r="F285" i="137"/>
  <c r="AD285" i="137"/>
  <c r="Y285" i="137"/>
  <c r="R285" i="137"/>
  <c r="N285" i="137"/>
  <c r="AB285" i="137"/>
  <c r="AF285" i="137"/>
  <c r="X285" i="137"/>
  <c r="M285" i="137"/>
  <c r="Q285" i="137"/>
  <c r="AE285" i="137"/>
  <c r="AG285" i="137"/>
  <c r="AC285" i="137"/>
  <c r="H285" i="137"/>
  <c r="O285" i="137"/>
  <c r="I285" i="137"/>
  <c r="AA285" i="137"/>
  <c r="L285" i="137"/>
  <c r="P285" i="137"/>
  <c r="K285" i="137"/>
  <c r="G285" i="137"/>
  <c r="J285" i="137"/>
  <c r="Z285" i="137"/>
  <c r="L40" i="137"/>
  <c r="BI40" i="137"/>
  <c r="AQ40" i="137"/>
  <c r="AZ40" i="137"/>
  <c r="AV40" i="137"/>
  <c r="BH40" i="137"/>
  <c r="BE40" i="137"/>
  <c r="P40" i="137"/>
  <c r="AL40" i="137"/>
  <c r="AW40" i="137"/>
  <c r="AU40" i="137"/>
  <c r="AT40" i="137"/>
  <c r="J40" i="137"/>
  <c r="BC40" i="137"/>
  <c r="AK40" i="137"/>
  <c r="BN40" i="137"/>
  <c r="AN40" i="137"/>
  <c r="AR40" i="137"/>
  <c r="G40" i="137"/>
  <c r="F41" i="137" s="1"/>
  <c r="R41" i="137" s="1"/>
  <c r="BA40" i="137"/>
  <c r="BF40" i="137"/>
  <c r="BJ40" i="137"/>
  <c r="BL40" i="137"/>
  <c r="BB40" i="137"/>
  <c r="BK40" i="137"/>
  <c r="BP40" i="137"/>
  <c r="AJ40" i="137"/>
  <c r="BO40" i="137"/>
  <c r="BM40" i="137"/>
  <c r="I40" i="137"/>
  <c r="AY40" i="137"/>
  <c r="AI40" i="137"/>
  <c r="AM40" i="137"/>
  <c r="AO40" i="137"/>
  <c r="AP40" i="137"/>
  <c r="BG40" i="137"/>
  <c r="AX40" i="137"/>
  <c r="BP51" i="137"/>
  <c r="AV51" i="137"/>
  <c r="BM51" i="137"/>
  <c r="G51" i="137"/>
  <c r="BC51" i="137"/>
  <c r="BO51" i="137"/>
  <c r="AM51" i="137"/>
  <c r="AO51" i="137"/>
  <c r="BA51" i="137"/>
  <c r="AU51" i="137"/>
  <c r="AY51" i="137"/>
  <c r="AX51" i="137"/>
  <c r="BG51" i="137"/>
  <c r="BL51" i="137"/>
  <c r="BH51" i="137"/>
  <c r="AK51" i="137"/>
  <c r="J51" i="137"/>
  <c r="BE51" i="137"/>
  <c r="AQ51" i="137"/>
  <c r="BF51" i="137"/>
  <c r="AL51" i="137"/>
  <c r="AR51" i="137"/>
  <c r="BB51" i="137"/>
  <c r="AP51" i="137"/>
  <c r="BK51" i="137"/>
  <c r="AT51" i="137"/>
  <c r="AI51" i="137"/>
  <c r="I51" i="137"/>
  <c r="BJ51" i="137"/>
  <c r="AW51" i="137"/>
  <c r="AN51" i="137"/>
  <c r="AZ51" i="137"/>
  <c r="L51" i="137"/>
  <c r="AJ51" i="137"/>
  <c r="BI51" i="137"/>
  <c r="P51" i="137"/>
  <c r="BN51" i="137"/>
  <c r="AB278" i="137"/>
  <c r="I278" i="137"/>
  <c r="Q278" i="137"/>
  <c r="X278" i="137"/>
  <c r="AG278" i="137"/>
  <c r="Y278" i="137"/>
  <c r="P278" i="137"/>
  <c r="AC278" i="137"/>
  <c r="K278" i="137"/>
  <c r="O278" i="137"/>
  <c r="L278" i="137"/>
  <c r="H278" i="137"/>
  <c r="AA278" i="137"/>
  <c r="G278" i="137"/>
  <c r="AF278" i="137"/>
  <c r="J278" i="137"/>
  <c r="R278" i="137"/>
  <c r="AE278" i="137"/>
  <c r="F278" i="137"/>
  <c r="N278" i="137"/>
  <c r="M278" i="137"/>
  <c r="Z278" i="137"/>
  <c r="AD278" i="137"/>
  <c r="BM33" i="137"/>
  <c r="BK33" i="137"/>
  <c r="AR33" i="137"/>
  <c r="AN33" i="137"/>
  <c r="BH33" i="137"/>
  <c r="AP33" i="137"/>
  <c r="AO33" i="137"/>
  <c r="BE33" i="137"/>
  <c r="BO33" i="137"/>
  <c r="BC33" i="137"/>
  <c r="J33" i="137"/>
  <c r="P33" i="137"/>
  <c r="AV33" i="137"/>
  <c r="AK33" i="137"/>
  <c r="AI33" i="137"/>
  <c r="AW33" i="137"/>
  <c r="BP33" i="137"/>
  <c r="BF33" i="137"/>
  <c r="AQ33" i="137"/>
  <c r="AT33" i="137"/>
  <c r="BA33" i="137"/>
  <c r="BN33" i="137"/>
  <c r="AZ33" i="137"/>
  <c r="BG33" i="137"/>
  <c r="BL33" i="137"/>
  <c r="L33" i="137"/>
  <c r="AJ33" i="137"/>
  <c r="AM33" i="137"/>
  <c r="AL33" i="137"/>
  <c r="BB33" i="137"/>
  <c r="AU33" i="137"/>
  <c r="AY33" i="137"/>
  <c r="BI33" i="137"/>
  <c r="BJ33" i="137"/>
  <c r="G33" i="137"/>
  <c r="F34" i="137" s="1"/>
  <c r="R34" i="137" s="1"/>
  <c r="AX33" i="137"/>
  <c r="I33" i="137"/>
  <c r="Q466" i="137"/>
  <c r="AE466" i="137"/>
  <c r="H466" i="137"/>
  <c r="F466" i="137"/>
  <c r="O466" i="137"/>
  <c r="J466" i="137"/>
  <c r="Y466" i="137"/>
  <c r="AB466" i="137"/>
  <c r="AD466" i="137"/>
  <c r="G466" i="137"/>
  <c r="L466" i="137"/>
  <c r="K466" i="137"/>
  <c r="AA466" i="137"/>
  <c r="AF466" i="137"/>
  <c r="I466" i="137"/>
  <c r="Z466" i="137"/>
  <c r="X466" i="137"/>
  <c r="AC466" i="137"/>
  <c r="N466" i="137"/>
  <c r="AG466" i="137"/>
  <c r="P466" i="137"/>
  <c r="M466" i="137"/>
  <c r="R466" i="137"/>
  <c r="AG483" i="137"/>
  <c r="AE483" i="137"/>
  <c r="AF483" i="137"/>
  <c r="M483" i="137"/>
  <c r="Y483" i="137"/>
  <c r="K483" i="137"/>
  <c r="I483" i="137"/>
  <c r="Z483" i="137"/>
  <c r="H483" i="137"/>
  <c r="X483" i="137"/>
  <c r="G483" i="137"/>
  <c r="P483" i="137"/>
  <c r="AC483" i="137"/>
  <c r="O483" i="137"/>
  <c r="L483" i="137"/>
  <c r="R483" i="137"/>
  <c r="F483" i="137"/>
  <c r="AD483" i="137"/>
  <c r="J483" i="137"/>
  <c r="AB483" i="137"/>
  <c r="AA483" i="137"/>
  <c r="N483" i="137"/>
  <c r="Q483" i="137"/>
  <c r="Q693" i="137"/>
  <c r="AB693" i="137"/>
  <c r="P693" i="137"/>
  <c r="O693" i="137"/>
  <c r="X693" i="137"/>
  <c r="Z693" i="137"/>
  <c r="M693" i="137"/>
  <c r="H693" i="137"/>
  <c r="G693" i="137"/>
  <c r="R693" i="137"/>
  <c r="I693" i="137"/>
  <c r="AE693" i="137"/>
  <c r="L693" i="137"/>
  <c r="J693" i="137"/>
  <c r="N693" i="137"/>
  <c r="Y693" i="137"/>
  <c r="AC693" i="137"/>
  <c r="F693" i="137"/>
  <c r="AA693" i="137"/>
  <c r="AD693" i="137"/>
  <c r="K693" i="137"/>
  <c r="AF693" i="137"/>
  <c r="AG693" i="137"/>
  <c r="L374" i="137"/>
  <c r="K374" i="137"/>
  <c r="I374" i="137"/>
  <c r="Y374" i="137"/>
  <c r="X374" i="137"/>
  <c r="AC374" i="137"/>
  <c r="F374" i="137"/>
  <c r="Z374" i="137"/>
  <c r="J374" i="137"/>
  <c r="Q374" i="137"/>
  <c r="AE374" i="137"/>
  <c r="AG374" i="137"/>
  <c r="M374" i="137"/>
  <c r="G374" i="137"/>
  <c r="H374" i="137"/>
  <c r="O374" i="137"/>
  <c r="AF374" i="137"/>
  <c r="R374" i="137"/>
  <c r="N374" i="137"/>
  <c r="AD374" i="137"/>
  <c r="AB374" i="137"/>
  <c r="AA374" i="137"/>
  <c r="P374" i="137"/>
  <c r="M345" i="137"/>
  <c r="P345" i="137"/>
  <c r="G345" i="137"/>
  <c r="AE345" i="137"/>
  <c r="Y345" i="137"/>
  <c r="AG345" i="137"/>
  <c r="O345" i="137"/>
  <c r="R345" i="137"/>
  <c r="Q345" i="137"/>
  <c r="AD345" i="137"/>
  <c r="AF345" i="137"/>
  <c r="L345" i="137"/>
  <c r="N345" i="137"/>
  <c r="AA345" i="137"/>
  <c r="AC345" i="137"/>
  <c r="I345" i="137"/>
  <c r="K345" i="137"/>
  <c r="X345" i="137"/>
  <c r="Z345" i="137"/>
  <c r="F345" i="137"/>
  <c r="H345" i="137"/>
  <c r="AB345" i="137"/>
  <c r="J345" i="137"/>
  <c r="P147" i="137"/>
  <c r="Z147" i="137"/>
  <c r="AN147" i="137"/>
  <c r="H147" i="137"/>
  <c r="AP147" i="137"/>
  <c r="N147" i="137"/>
  <c r="AQ147" i="137"/>
  <c r="K147" i="137"/>
  <c r="J147" i="137"/>
  <c r="L147" i="137"/>
  <c r="Y147" i="137"/>
  <c r="AF147" i="137"/>
  <c r="AK147" i="137"/>
  <c r="Q147" i="137"/>
  <c r="AE147" i="137"/>
  <c r="F147" i="137"/>
  <c r="O147" i="137"/>
  <c r="AC147" i="137"/>
  <c r="AA147" i="137"/>
  <c r="AI147" i="137"/>
  <c r="AG147" i="137"/>
  <c r="X147" i="137"/>
  <c r="AR147" i="137"/>
  <c r="AD147" i="137"/>
  <c r="AM147" i="137"/>
  <c r="AB147" i="137"/>
  <c r="M147" i="137"/>
  <c r="I147" i="137"/>
  <c r="AL147" i="137"/>
  <c r="R147" i="137"/>
  <c r="AO147" i="137"/>
  <c r="AJ147" i="137"/>
  <c r="G147" i="137"/>
  <c r="AI26" i="137"/>
  <c r="BB26" i="137"/>
  <c r="BJ26" i="137"/>
  <c r="AL26" i="137"/>
  <c r="AT26" i="137"/>
  <c r="AV26" i="137"/>
  <c r="AJ26" i="137"/>
  <c r="BE26" i="137"/>
  <c r="BF26" i="137"/>
  <c r="BC26" i="137"/>
  <c r="BI26" i="137"/>
  <c r="BH26" i="137"/>
  <c r="BA26" i="137"/>
  <c r="BL26" i="137"/>
  <c r="AN26" i="137"/>
  <c r="AW26" i="137"/>
  <c r="L26" i="137"/>
  <c r="BO26" i="137"/>
  <c r="AR26" i="137"/>
  <c r="BP26" i="137"/>
  <c r="AP26" i="137"/>
  <c r="AM26" i="137"/>
  <c r="AZ26" i="137"/>
  <c r="BK26" i="137"/>
  <c r="AY26" i="137"/>
  <c r="G26" i="137"/>
  <c r="F27" i="137" s="1"/>
  <c r="R27" i="137" s="1"/>
  <c r="P26" i="137"/>
  <c r="I26" i="137"/>
  <c r="BN26" i="137"/>
  <c r="BG26" i="137"/>
  <c r="AX26" i="137"/>
  <c r="J26" i="137"/>
  <c r="AQ26" i="137"/>
  <c r="AO26" i="137"/>
  <c r="BM26" i="137"/>
  <c r="AK26" i="137"/>
  <c r="AU26" i="137"/>
  <c r="F146" i="137"/>
  <c r="I146" i="137"/>
  <c r="Y146" i="137"/>
  <c r="AO146" i="137"/>
  <c r="AN146" i="137"/>
  <c r="O146" i="137"/>
  <c r="AF146" i="137"/>
  <c r="AG146" i="137"/>
  <c r="P146" i="137"/>
  <c r="AJ146" i="137"/>
  <c r="AL146" i="137"/>
  <c r="AK146" i="137"/>
  <c r="Z146" i="137"/>
  <c r="AA146" i="137"/>
  <c r="R146" i="137"/>
  <c r="G146" i="137"/>
  <c r="AD146" i="137"/>
  <c r="AE146" i="137"/>
  <c r="AB146" i="137"/>
  <c r="AC146" i="137"/>
  <c r="AM146" i="137"/>
  <c r="AQ146" i="137"/>
  <c r="AI146" i="137"/>
  <c r="H146" i="137"/>
  <c r="X146" i="137"/>
  <c r="L146" i="137"/>
  <c r="Q146" i="137"/>
  <c r="J146" i="137"/>
  <c r="AR146" i="137"/>
  <c r="M146" i="137"/>
  <c r="K146" i="137"/>
  <c r="N146" i="137"/>
  <c r="AP146" i="137"/>
  <c r="AA295" i="137"/>
  <c r="AE295" i="137"/>
  <c r="G295" i="137"/>
  <c r="AC295" i="137"/>
  <c r="F295" i="137"/>
  <c r="J295" i="137"/>
  <c r="AB295" i="137"/>
  <c r="Q295" i="137"/>
  <c r="AD295" i="137"/>
  <c r="Y295" i="137"/>
  <c r="M295" i="137"/>
  <c r="L295" i="137"/>
  <c r="P295" i="137"/>
  <c r="AG295" i="137"/>
  <c r="I295" i="137"/>
  <c r="Z295" i="137"/>
  <c r="K295" i="137"/>
  <c r="X295" i="137"/>
  <c r="H295" i="137"/>
  <c r="O295" i="137"/>
  <c r="AF295" i="137"/>
  <c r="R295" i="137"/>
  <c r="N295" i="137"/>
  <c r="AX31" i="137"/>
  <c r="G31" i="137"/>
  <c r="F32" i="137" s="1"/>
  <c r="R32" i="137" s="1"/>
  <c r="AQ31" i="137"/>
  <c r="BF31" i="137"/>
  <c r="BG31" i="137"/>
  <c r="BO31" i="137"/>
  <c r="BK31" i="137"/>
  <c r="AY31" i="137"/>
  <c r="BE31" i="137"/>
  <c r="BC31" i="137"/>
  <c r="AR31" i="137"/>
  <c r="AK31" i="137"/>
  <c r="AO31" i="137"/>
  <c r="I31" i="137"/>
  <c r="BP31" i="137"/>
  <c r="AL31" i="137"/>
  <c r="BB31" i="137"/>
  <c r="BM31" i="137"/>
  <c r="AN31" i="137"/>
  <c r="BI31" i="137"/>
  <c r="AP31" i="137"/>
  <c r="AZ31" i="137"/>
  <c r="BA31" i="137"/>
  <c r="P31" i="137"/>
  <c r="AM31" i="137"/>
  <c r="AT31" i="137"/>
  <c r="AV31" i="137"/>
  <c r="AW31" i="137"/>
  <c r="BL31" i="137"/>
  <c r="BJ31" i="137"/>
  <c r="AU31" i="137"/>
  <c r="BH31" i="137"/>
  <c r="J31" i="137"/>
  <c r="L31" i="137"/>
  <c r="BN31" i="137"/>
  <c r="AJ31" i="137"/>
  <c r="AI31" i="137"/>
  <c r="L578" i="137"/>
  <c r="AG578" i="137"/>
  <c r="R578" i="137"/>
  <c r="AD578" i="137"/>
  <c r="N578" i="137"/>
  <c r="M578" i="137"/>
  <c r="AF578" i="137"/>
  <c r="Y578" i="137"/>
  <c r="K578" i="137"/>
  <c r="AB578" i="137"/>
  <c r="AC578" i="137"/>
  <c r="H578" i="137"/>
  <c r="X578" i="137"/>
  <c r="AE578" i="137"/>
  <c r="J578" i="137"/>
  <c r="O578" i="137"/>
  <c r="AA578" i="137"/>
  <c r="P578" i="137"/>
  <c r="F578" i="137"/>
  <c r="G578" i="137"/>
  <c r="I578" i="137"/>
  <c r="Q578" i="137"/>
  <c r="Z578" i="137"/>
  <c r="K603" i="137"/>
  <c r="O603" i="137"/>
  <c r="L603" i="137"/>
  <c r="I603" i="137"/>
  <c r="Z603" i="137"/>
  <c r="AC603" i="137"/>
  <c r="Y603" i="137"/>
  <c r="X603" i="137"/>
  <c r="G603" i="137"/>
  <c r="AD603" i="137"/>
  <c r="AA603" i="137"/>
  <c r="H603" i="137"/>
  <c r="AE603" i="137"/>
  <c r="J603" i="137"/>
  <c r="P603" i="137"/>
  <c r="N603" i="137"/>
  <c r="F603" i="137"/>
  <c r="AF603" i="137"/>
  <c r="AG603" i="137"/>
  <c r="Q603" i="137"/>
  <c r="M603" i="137"/>
  <c r="AB603" i="137"/>
  <c r="R603" i="137"/>
  <c r="K425" i="137"/>
  <c r="O425" i="137"/>
  <c r="J425" i="137"/>
  <c r="L425" i="137"/>
  <c r="Z425" i="137"/>
  <c r="AA425" i="137"/>
  <c r="AF425" i="137"/>
  <c r="I425" i="137"/>
  <c r="AE425" i="137"/>
  <c r="Y425" i="137"/>
  <c r="N425" i="137"/>
  <c r="F425" i="137"/>
  <c r="M425" i="137"/>
  <c r="AD425" i="137"/>
  <c r="H425" i="137"/>
  <c r="X425" i="137"/>
  <c r="P425" i="137"/>
  <c r="AG425" i="137"/>
  <c r="AC425" i="137"/>
  <c r="Q425" i="137"/>
  <c r="R425" i="137"/>
  <c r="G425" i="137"/>
  <c r="AB425" i="137"/>
  <c r="AG652" i="137"/>
  <c r="M652" i="137"/>
  <c r="H652" i="137"/>
  <c r="X652" i="137"/>
  <c r="AE652" i="137"/>
  <c r="O652" i="137"/>
  <c r="AD652" i="137"/>
  <c r="N652" i="137"/>
  <c r="AA652" i="137"/>
  <c r="J652" i="137"/>
  <c r="P652" i="137"/>
  <c r="L652" i="137"/>
  <c r="AF652" i="137"/>
  <c r="Y652" i="137"/>
  <c r="G652" i="137"/>
  <c r="I652" i="137"/>
  <c r="F652" i="137"/>
  <c r="Q652" i="137"/>
  <c r="Z652" i="137"/>
  <c r="AB652" i="137"/>
  <c r="AC652" i="137"/>
  <c r="K652" i="137"/>
  <c r="R652" i="137"/>
  <c r="AG215" i="137"/>
  <c r="M215" i="137"/>
  <c r="AC215" i="137"/>
  <c r="Y215" i="137"/>
  <c r="K215" i="137"/>
  <c r="Q215" i="137"/>
  <c r="AE215" i="137"/>
  <c r="AF215" i="137"/>
  <c r="AB215" i="137"/>
  <c r="P215" i="137"/>
  <c r="Z215" i="137"/>
  <c r="I215" i="137"/>
  <c r="O215" i="137"/>
  <c r="N215" i="137"/>
  <c r="X215" i="137"/>
  <c r="AA215" i="137"/>
  <c r="F215" i="137"/>
  <c r="J215" i="137"/>
  <c r="H215" i="137"/>
  <c r="AD215" i="137"/>
  <c r="R215" i="137"/>
  <c r="L215" i="137"/>
  <c r="G215" i="137"/>
  <c r="I337" i="137"/>
  <c r="N337" i="137"/>
  <c r="AG337" i="137"/>
  <c r="P337" i="137"/>
  <c r="F337" i="137"/>
  <c r="K337" i="137"/>
  <c r="H337" i="137"/>
  <c r="Y337" i="137"/>
  <c r="AE337" i="137"/>
  <c r="M337" i="137"/>
  <c r="L337" i="137"/>
  <c r="J337" i="137"/>
  <c r="Q337" i="137"/>
  <c r="AA337" i="137"/>
  <c r="Z337" i="137"/>
  <c r="R337" i="137"/>
  <c r="G337" i="137"/>
  <c r="X337" i="137"/>
  <c r="O337" i="137"/>
  <c r="AB337" i="137"/>
  <c r="AD337" i="137"/>
  <c r="AC337" i="137"/>
  <c r="AF337" i="137"/>
  <c r="P18" i="137"/>
  <c r="AU18" i="137"/>
  <c r="AX18" i="137"/>
  <c r="BE18" i="137"/>
  <c r="AW18" i="137"/>
  <c r="AP18" i="137"/>
  <c r="BH18" i="137"/>
  <c r="AR18" i="137"/>
  <c r="BB18" i="137"/>
  <c r="BI18" i="137"/>
  <c r="AT18" i="137"/>
  <c r="AV18" i="137"/>
  <c r="BG18" i="137"/>
  <c r="AI18" i="137"/>
  <c r="BC18" i="137"/>
  <c r="BA18" i="137"/>
  <c r="I18" i="137"/>
  <c r="BL18" i="137"/>
  <c r="BK18" i="137"/>
  <c r="L18" i="137"/>
  <c r="AO18" i="137"/>
  <c r="AZ18" i="137"/>
  <c r="BF18" i="137"/>
  <c r="G18" i="137"/>
  <c r="BM18" i="137"/>
  <c r="AM18" i="137"/>
  <c r="AK18" i="137"/>
  <c r="BN18" i="137"/>
  <c r="AJ18" i="137"/>
  <c r="AY18" i="137"/>
  <c r="BJ18" i="137"/>
  <c r="BP18" i="137"/>
  <c r="AQ18" i="137"/>
  <c r="AN18" i="137"/>
  <c r="J18" i="137"/>
  <c r="BO18" i="137"/>
  <c r="AL18" i="137"/>
  <c r="R532" i="137"/>
  <c r="AF532" i="137"/>
  <c r="O532" i="137"/>
  <c r="I532" i="137"/>
  <c r="AG532" i="137"/>
  <c r="AD532" i="137"/>
  <c r="M532" i="137"/>
  <c r="AB532" i="137"/>
  <c r="Z532" i="137"/>
  <c r="AC532" i="137"/>
  <c r="AE532" i="137"/>
  <c r="G532" i="137"/>
  <c r="Y532" i="137"/>
  <c r="N532" i="137"/>
  <c r="L532" i="137"/>
  <c r="Q532" i="137"/>
  <c r="J532" i="137"/>
  <c r="X532" i="137"/>
  <c r="H532" i="137"/>
  <c r="P532" i="137"/>
  <c r="F532" i="137"/>
  <c r="AA532" i="137"/>
  <c r="K532" i="137"/>
  <c r="Y286" i="137"/>
  <c r="Z286" i="137"/>
  <c r="Q286" i="137"/>
  <c r="L286" i="137"/>
  <c r="H286" i="137"/>
  <c r="AA286" i="137"/>
  <c r="P286" i="137"/>
  <c r="AF286" i="137"/>
  <c r="N286" i="137"/>
  <c r="R286" i="137"/>
  <c r="O286" i="137"/>
  <c r="AC286" i="137"/>
  <c r="J286" i="137"/>
  <c r="F286" i="137"/>
  <c r="G286" i="137"/>
  <c r="AD286" i="137"/>
  <c r="AB286" i="137"/>
  <c r="M286" i="137"/>
  <c r="AE286" i="137"/>
  <c r="X286" i="137"/>
  <c r="AG286" i="137"/>
  <c r="I286" i="137"/>
  <c r="K286" i="137"/>
  <c r="AJ179" i="137"/>
  <c r="F179" i="137"/>
  <c r="H179" i="137"/>
  <c r="AD179" i="137"/>
  <c r="AK179" i="137"/>
  <c r="P179" i="137"/>
  <c r="AC179" i="137"/>
  <c r="X179" i="137"/>
  <c r="AA179" i="137"/>
  <c r="AF179" i="137"/>
  <c r="I179" i="137"/>
  <c r="L179" i="137"/>
  <c r="AL179" i="137"/>
  <c r="AE179" i="137"/>
  <c r="AG179" i="137"/>
  <c r="R179" i="137"/>
  <c r="M179" i="137"/>
  <c r="G179" i="137"/>
  <c r="AO179" i="137"/>
  <c r="Z179" i="137"/>
  <c r="AR179" i="137"/>
  <c r="K179" i="137"/>
  <c r="AP179" i="137"/>
  <c r="N179" i="137"/>
  <c r="Q179" i="137"/>
  <c r="AB179" i="137"/>
  <c r="Y179" i="137"/>
  <c r="AN179" i="137"/>
  <c r="AI179" i="137"/>
  <c r="O179" i="137"/>
  <c r="AM179" i="137"/>
  <c r="AQ179" i="137"/>
  <c r="J179" i="137"/>
  <c r="Y587" i="137"/>
  <c r="AG587" i="137"/>
  <c r="AD587" i="137"/>
  <c r="L587" i="137"/>
  <c r="R587" i="137"/>
  <c r="P587" i="137"/>
  <c r="AB587" i="137"/>
  <c r="AC587" i="137"/>
  <c r="X587" i="137"/>
  <c r="K587" i="137"/>
  <c r="AE587" i="137"/>
  <c r="AA587" i="137"/>
  <c r="O587" i="137"/>
  <c r="I587" i="137"/>
  <c r="N587" i="137"/>
  <c r="J587" i="137"/>
  <c r="G587" i="137"/>
  <c r="F587" i="137"/>
  <c r="AF587" i="137"/>
  <c r="M587" i="137"/>
  <c r="Z587" i="137"/>
  <c r="Q587" i="137"/>
  <c r="H587" i="137"/>
  <c r="Y397" i="137"/>
  <c r="R397" i="137"/>
  <c r="O397" i="137"/>
  <c r="K397" i="137"/>
  <c r="AC397" i="137"/>
  <c r="AE397" i="137"/>
  <c r="L397" i="137"/>
  <c r="AA397" i="137"/>
  <c r="P397" i="137"/>
  <c r="M397" i="137"/>
  <c r="AD397" i="137"/>
  <c r="AG397" i="137"/>
  <c r="F397" i="137"/>
  <c r="AB397" i="137"/>
  <c r="H397" i="137"/>
  <c r="X397" i="137"/>
  <c r="Q397" i="137"/>
  <c r="AF397" i="137"/>
  <c r="J397" i="137"/>
  <c r="G397" i="137"/>
  <c r="I397" i="137"/>
  <c r="N397" i="137"/>
  <c r="Z397" i="137"/>
  <c r="AF236" i="137"/>
  <c r="Q236" i="137"/>
  <c r="M236" i="137"/>
  <c r="G236" i="137"/>
  <c r="X236" i="137"/>
  <c r="L236" i="137"/>
  <c r="AC236" i="137"/>
  <c r="AG236" i="137"/>
  <c r="AE236" i="137"/>
  <c r="K236" i="137"/>
  <c r="AD236" i="137"/>
  <c r="P236" i="137"/>
  <c r="O236" i="137"/>
  <c r="I236" i="137"/>
  <c r="AB236" i="137"/>
  <c r="AA236" i="137"/>
  <c r="Z236" i="137"/>
  <c r="F236" i="137"/>
  <c r="J236" i="137"/>
  <c r="N236" i="137"/>
  <c r="Y236" i="137"/>
  <c r="R236" i="137"/>
  <c r="H236" i="137"/>
  <c r="N653" i="137"/>
  <c r="Z653" i="137"/>
  <c r="I653" i="137"/>
  <c r="O653" i="137"/>
  <c r="K653" i="137"/>
  <c r="P653" i="137"/>
  <c r="AG653" i="137"/>
  <c r="M653" i="137"/>
  <c r="H653" i="137"/>
  <c r="J653" i="137"/>
  <c r="F653" i="137"/>
  <c r="AB653" i="137"/>
  <c r="AE653" i="137"/>
  <c r="AD653" i="137"/>
  <c r="Y653" i="137"/>
  <c r="R653" i="137"/>
  <c r="L653" i="137"/>
  <c r="G653" i="137"/>
  <c r="AC653" i="137"/>
  <c r="AF653" i="137"/>
  <c r="Q653" i="137"/>
  <c r="X653" i="137"/>
  <c r="AA653" i="137"/>
  <c r="BC94" i="137"/>
  <c r="I94" i="137"/>
  <c r="AJ94" i="137"/>
  <c r="AP94" i="137"/>
  <c r="AL94" i="137"/>
  <c r="AI94" i="137"/>
  <c r="L94" i="137"/>
  <c r="BA94" i="137"/>
  <c r="AX94" i="137"/>
  <c r="AQ94" i="137"/>
  <c r="AT94" i="137"/>
  <c r="G94" i="137"/>
  <c r="F95" i="137" s="1"/>
  <c r="R95" i="137" s="1"/>
  <c r="J94" i="137"/>
  <c r="AU94" i="137"/>
  <c r="AY94" i="137"/>
  <c r="AV94" i="137"/>
  <c r="P94" i="137"/>
  <c r="AW94" i="137"/>
  <c r="AK94" i="137"/>
  <c r="AN94" i="137"/>
  <c r="AM94" i="137"/>
  <c r="BB94" i="137"/>
  <c r="AR94" i="137"/>
  <c r="AO94" i="137"/>
  <c r="AZ94" i="137"/>
  <c r="Y297" i="137"/>
  <c r="AC297" i="137"/>
  <c r="I297" i="137"/>
  <c r="P297" i="137"/>
  <c r="H297" i="137"/>
  <c r="AB297" i="137"/>
  <c r="Z297" i="137"/>
  <c r="X297" i="137"/>
  <c r="N297" i="137"/>
  <c r="R297" i="137"/>
  <c r="M297" i="137"/>
  <c r="L297" i="137"/>
  <c r="AF297" i="137"/>
  <c r="AD297" i="137"/>
  <c r="J297" i="137"/>
  <c r="AE297" i="137"/>
  <c r="G297" i="137"/>
  <c r="K297" i="137"/>
  <c r="AG297" i="137"/>
  <c r="F297" i="137"/>
  <c r="Q297" i="137"/>
  <c r="AA297" i="137"/>
  <c r="O297" i="137"/>
  <c r="O638" i="137"/>
  <c r="I638" i="137"/>
  <c r="G638" i="137"/>
  <c r="H638" i="137"/>
  <c r="AG638" i="137"/>
  <c r="J638" i="137"/>
  <c r="AB638" i="137"/>
  <c r="K638" i="137"/>
  <c r="P638" i="137"/>
  <c r="X638" i="137"/>
  <c r="Y638" i="137"/>
  <c r="AF638" i="137"/>
  <c r="AA638" i="137"/>
  <c r="Z638" i="137"/>
  <c r="AC638" i="137"/>
  <c r="N638" i="137"/>
  <c r="L638" i="137"/>
  <c r="AE638" i="137"/>
  <c r="AD638" i="137"/>
  <c r="M638" i="137"/>
  <c r="R638" i="137"/>
  <c r="F638" i="137"/>
  <c r="Q638" i="137"/>
  <c r="I418" i="138"/>
  <c r="X418" i="138"/>
  <c r="Z418" i="138"/>
  <c r="AA418" i="138"/>
  <c r="K418" i="138"/>
  <c r="R418" i="138"/>
  <c r="N418" i="138"/>
  <c r="AE418" i="138"/>
  <c r="AG418" i="138"/>
  <c r="F418" i="138"/>
  <c r="J418" i="138"/>
  <c r="P418" i="138"/>
  <c r="O418" i="138"/>
  <c r="AD418" i="138"/>
  <c r="M418" i="138"/>
  <c r="Y418" i="138"/>
  <c r="Q418" i="138"/>
  <c r="AB418" i="138"/>
  <c r="L418" i="138"/>
  <c r="AC418" i="138"/>
  <c r="H418" i="138"/>
  <c r="AF418" i="138"/>
  <c r="G418" i="138"/>
  <c r="Z655" i="138"/>
  <c r="AE655" i="138"/>
  <c r="G655" i="138"/>
  <c r="H655" i="138"/>
  <c r="AD655" i="138"/>
  <c r="Q655" i="138"/>
  <c r="L655" i="138"/>
  <c r="M655" i="138"/>
  <c r="O655" i="138"/>
  <c r="F655" i="138"/>
  <c r="Y655" i="138"/>
  <c r="AF655" i="138"/>
  <c r="K655" i="138"/>
  <c r="N655" i="138"/>
  <c r="R655" i="138"/>
  <c r="AG655" i="138"/>
  <c r="AC655" i="138"/>
  <c r="J655" i="138"/>
  <c r="I655" i="138"/>
  <c r="AB655" i="138"/>
  <c r="AA655" i="138"/>
  <c r="P655" i="138"/>
  <c r="X655" i="138"/>
  <c r="AD490" i="138"/>
  <c r="R490" i="138"/>
  <c r="AE490" i="138"/>
  <c r="AA490" i="138"/>
  <c r="M490" i="138"/>
  <c r="Z490" i="138"/>
  <c r="AB490" i="138"/>
  <c r="AC490" i="138"/>
  <c r="J490" i="138"/>
  <c r="O490" i="138"/>
  <c r="Y490" i="138"/>
  <c r="X490" i="138"/>
  <c r="G490" i="138"/>
  <c r="L490" i="138"/>
  <c r="P490" i="138"/>
  <c r="AG490" i="138"/>
  <c r="AF490" i="138"/>
  <c r="I490" i="138"/>
  <c r="N490" i="138"/>
  <c r="F490" i="138"/>
  <c r="H490" i="138"/>
  <c r="Q490" i="138"/>
  <c r="K490" i="138"/>
  <c r="I232" i="138"/>
  <c r="H232" i="138"/>
  <c r="AA232" i="138"/>
  <c r="P232" i="138"/>
  <c r="AG232" i="138"/>
  <c r="AF232" i="138"/>
  <c r="Q232" i="138"/>
  <c r="J232" i="138"/>
  <c r="AD232" i="138"/>
  <c r="G232" i="138"/>
  <c r="L232" i="138"/>
  <c r="Z232" i="138"/>
  <c r="R232" i="138"/>
  <c r="M232" i="138"/>
  <c r="F232" i="138"/>
  <c r="O232" i="138"/>
  <c r="AE232" i="138"/>
  <c r="K232" i="138"/>
  <c r="N232" i="138"/>
  <c r="Y232" i="138"/>
  <c r="AC232" i="138"/>
  <c r="AB232" i="138"/>
  <c r="X232" i="138"/>
  <c r="J502" i="138"/>
  <c r="G502" i="138"/>
  <c r="R502" i="138"/>
  <c r="AB502" i="138"/>
  <c r="AG502" i="138"/>
  <c r="Z502" i="138"/>
  <c r="O502" i="138"/>
  <c r="Y502" i="138"/>
  <c r="M502" i="138"/>
  <c r="X502" i="138"/>
  <c r="L502" i="138"/>
  <c r="P502" i="138"/>
  <c r="AA502" i="138"/>
  <c r="H502" i="138"/>
  <c r="I502" i="138"/>
  <c r="N502" i="138"/>
  <c r="Q502" i="138"/>
  <c r="AF502" i="138"/>
  <c r="F502" i="138"/>
  <c r="K502" i="138"/>
  <c r="AD502" i="138"/>
  <c r="AC502" i="138"/>
  <c r="AE502" i="138"/>
  <c r="R376" i="138"/>
  <c r="AG376" i="138"/>
  <c r="M376" i="138"/>
  <c r="O376" i="138"/>
  <c r="I376" i="138"/>
  <c r="G376" i="138"/>
  <c r="L376" i="138"/>
  <c r="K376" i="138"/>
  <c r="F376" i="138"/>
  <c r="Z376" i="138"/>
  <c r="P376" i="138"/>
  <c r="AE376" i="138"/>
  <c r="AC376" i="138"/>
  <c r="H376" i="138"/>
  <c r="Q376" i="138"/>
  <c r="AA376" i="138"/>
  <c r="AD376" i="138"/>
  <c r="X376" i="138"/>
  <c r="AB376" i="138"/>
  <c r="J376" i="138"/>
  <c r="N376" i="138"/>
  <c r="AF376" i="138"/>
  <c r="Y376" i="138"/>
  <c r="Y584" i="138"/>
  <c r="AB584" i="138"/>
  <c r="AG584" i="138"/>
  <c r="AE584" i="138"/>
  <c r="H584" i="138"/>
  <c r="L584" i="138"/>
  <c r="R584" i="138"/>
  <c r="AA584" i="138"/>
  <c r="AF584" i="138"/>
  <c r="J584" i="138"/>
  <c r="I584" i="138"/>
  <c r="K584" i="138"/>
  <c r="AD584" i="138"/>
  <c r="F584" i="138"/>
  <c r="M584" i="138"/>
  <c r="O584" i="138"/>
  <c r="X584" i="138"/>
  <c r="AC584" i="138"/>
  <c r="N584" i="138"/>
  <c r="Q584" i="138"/>
  <c r="Z584" i="138"/>
  <c r="G584" i="138"/>
  <c r="P584" i="138"/>
  <c r="AC563" i="133"/>
  <c r="Z563" i="133"/>
  <c r="L563" i="133"/>
  <c r="N563" i="133"/>
  <c r="AG563" i="133"/>
  <c r="R563" i="133"/>
  <c r="AD563" i="133"/>
  <c r="G563" i="133"/>
  <c r="M563" i="133"/>
  <c r="J563" i="133"/>
  <c r="Y563" i="133"/>
  <c r="P563" i="133"/>
  <c r="AB563" i="133"/>
  <c r="AF563" i="133"/>
  <c r="X563" i="133"/>
  <c r="I563" i="133"/>
  <c r="AE563" i="133"/>
  <c r="F563" i="133"/>
  <c r="K563" i="133"/>
  <c r="AA563" i="133"/>
  <c r="H563" i="133"/>
  <c r="Q563" i="133"/>
  <c r="O563" i="133"/>
  <c r="AF581" i="138"/>
  <c r="I581" i="138"/>
  <c r="Q581" i="138"/>
  <c r="K581" i="138"/>
  <c r="Z581" i="138"/>
  <c r="H581" i="138"/>
  <c r="AB581" i="138"/>
  <c r="M581" i="138"/>
  <c r="AC581" i="138"/>
  <c r="AG581" i="138"/>
  <c r="L581" i="138"/>
  <c r="F581" i="138"/>
  <c r="J581" i="138"/>
  <c r="AE581" i="138"/>
  <c r="AD581" i="138"/>
  <c r="G581" i="138"/>
  <c r="O581" i="138"/>
  <c r="N581" i="138"/>
  <c r="AA581" i="138"/>
  <c r="P581" i="138"/>
  <c r="Y581" i="138"/>
  <c r="X581" i="138"/>
  <c r="R581" i="138"/>
  <c r="X312" i="138"/>
  <c r="I312" i="138"/>
  <c r="AG312" i="138"/>
  <c r="AE312" i="138"/>
  <c r="Z312" i="138"/>
  <c r="J312" i="138"/>
  <c r="H312" i="138"/>
  <c r="G312" i="138"/>
  <c r="AF312" i="138"/>
  <c r="AB312" i="138"/>
  <c r="AA312" i="138"/>
  <c r="Q312" i="138"/>
  <c r="O312" i="138"/>
  <c r="AD312" i="138"/>
  <c r="L312" i="138"/>
  <c r="R312" i="138"/>
  <c r="F312" i="138"/>
  <c r="P312" i="138"/>
  <c r="K312" i="138"/>
  <c r="M312" i="138"/>
  <c r="Y312" i="138"/>
  <c r="N312" i="138"/>
  <c r="AC312" i="138"/>
  <c r="AP86" i="138"/>
  <c r="AK86" i="138"/>
  <c r="BC86" i="138"/>
  <c r="AL86" i="138"/>
  <c r="AN86" i="138"/>
  <c r="AV86" i="138"/>
  <c r="L86" i="138"/>
  <c r="BB86" i="138"/>
  <c r="AQ86" i="138"/>
  <c r="P86" i="138"/>
  <c r="G86" i="138"/>
  <c r="AJ86" i="138"/>
  <c r="AM86" i="138"/>
  <c r="AU86" i="138"/>
  <c r="AW86" i="138"/>
  <c r="AO86" i="138"/>
  <c r="BA86" i="138"/>
  <c r="J86" i="138"/>
  <c r="AZ86" i="138"/>
  <c r="AX86" i="138"/>
  <c r="I86" i="138"/>
  <c r="AI86" i="138"/>
  <c r="AR86" i="138"/>
  <c r="AY86" i="138"/>
  <c r="AT86" i="138"/>
  <c r="X606" i="138"/>
  <c r="N606" i="138"/>
  <c r="I606" i="138"/>
  <c r="O606" i="138"/>
  <c r="Z606" i="138"/>
  <c r="L606" i="138"/>
  <c r="M606" i="138"/>
  <c r="Y606" i="138"/>
  <c r="P606" i="138"/>
  <c r="AC606" i="138"/>
  <c r="AE606" i="138"/>
  <c r="AD606" i="138"/>
  <c r="F606" i="138"/>
  <c r="AG606" i="138"/>
  <c r="AA606" i="138"/>
  <c r="H606" i="138"/>
  <c r="G606" i="138"/>
  <c r="AF606" i="138"/>
  <c r="K606" i="138"/>
  <c r="J606" i="138"/>
  <c r="R606" i="138"/>
  <c r="AB606" i="138"/>
  <c r="Q606" i="138"/>
  <c r="AA565" i="138"/>
  <c r="Q565" i="138"/>
  <c r="AD565" i="138"/>
  <c r="AF565" i="138"/>
  <c r="I565" i="138"/>
  <c r="G565" i="138"/>
  <c r="F565" i="138"/>
  <c r="AC565" i="138"/>
  <c r="AG565" i="138"/>
  <c r="N565" i="138"/>
  <c r="O565" i="138"/>
  <c r="K565" i="138"/>
  <c r="Z565" i="138"/>
  <c r="H565" i="138"/>
  <c r="R565" i="138"/>
  <c r="X565" i="138"/>
  <c r="L565" i="138"/>
  <c r="P565" i="138"/>
  <c r="AE565" i="138"/>
  <c r="M565" i="138"/>
  <c r="AB565" i="138"/>
  <c r="J565" i="138"/>
  <c r="Y565" i="138"/>
  <c r="N507" i="138"/>
  <c r="X507" i="138"/>
  <c r="F507" i="138"/>
  <c r="AG507" i="138"/>
  <c r="J507" i="138"/>
  <c r="Y507" i="138"/>
  <c r="AB507" i="138"/>
  <c r="L507" i="138"/>
  <c r="P507" i="138"/>
  <c r="O507" i="138"/>
  <c r="G507" i="138"/>
  <c r="I507" i="138"/>
  <c r="AF507" i="138"/>
  <c r="K507" i="138"/>
  <c r="H507" i="138"/>
  <c r="AA507" i="138"/>
  <c r="AE507" i="138"/>
  <c r="M507" i="138"/>
  <c r="R507" i="138"/>
  <c r="Z507" i="138"/>
  <c r="AD507" i="138"/>
  <c r="Q507" i="138"/>
  <c r="AC507" i="138"/>
  <c r="AD400" i="138"/>
  <c r="O400" i="138"/>
  <c r="G400" i="138"/>
  <c r="L400" i="138"/>
  <c r="AE400" i="138"/>
  <c r="AA400" i="138"/>
  <c r="AC400" i="138"/>
  <c r="R400" i="138"/>
  <c r="N400" i="138"/>
  <c r="X400" i="138"/>
  <c r="Q400" i="138"/>
  <c r="F400" i="138"/>
  <c r="K400" i="138"/>
  <c r="P400" i="138"/>
  <c r="AF400" i="138"/>
  <c r="Y400" i="138"/>
  <c r="H400" i="138"/>
  <c r="J400" i="138"/>
  <c r="I400" i="138"/>
  <c r="AB400" i="138"/>
  <c r="Z400" i="138"/>
  <c r="AG400" i="138"/>
  <c r="M400" i="138"/>
  <c r="J30" i="138"/>
  <c r="AP30" i="138"/>
  <c r="BL30" i="138"/>
  <c r="AI30" i="138"/>
  <c r="BM30" i="138"/>
  <c r="AW30" i="138"/>
  <c r="BO30" i="138"/>
  <c r="BC30" i="138"/>
  <c r="BP30" i="138"/>
  <c r="AU30" i="138"/>
  <c r="BB30" i="138"/>
  <c r="G30" i="138"/>
  <c r="F31" i="138" s="1"/>
  <c r="R31" i="138" s="1"/>
  <c r="AX30" i="138"/>
  <c r="BF30" i="138"/>
  <c r="AZ30" i="138"/>
  <c r="AM30" i="138"/>
  <c r="BI30" i="138"/>
  <c r="BG30" i="138"/>
  <c r="BH30" i="138"/>
  <c r="AR30" i="138"/>
  <c r="P30" i="138"/>
  <c r="BN30" i="138"/>
  <c r="AN30" i="138"/>
  <c r="L30" i="138"/>
  <c r="BK30" i="138"/>
  <c r="AT30" i="138"/>
  <c r="AY30" i="138"/>
  <c r="AV30" i="138"/>
  <c r="BJ30" i="138"/>
  <c r="AL30" i="138"/>
  <c r="AK30" i="138"/>
  <c r="AO30" i="138"/>
  <c r="AQ30" i="138"/>
  <c r="I30" i="138"/>
  <c r="BA30" i="138"/>
  <c r="BE30" i="138"/>
  <c r="AJ30" i="138"/>
  <c r="N564" i="138"/>
  <c r="K564" i="138"/>
  <c r="AE564" i="138"/>
  <c r="AF564" i="138"/>
  <c r="X564" i="138"/>
  <c r="H564" i="138"/>
  <c r="M564" i="138"/>
  <c r="AG564" i="138"/>
  <c r="P564" i="138"/>
  <c r="J564" i="138"/>
  <c r="L564" i="138"/>
  <c r="R564" i="138"/>
  <c r="Y564" i="138"/>
  <c r="AA564" i="138"/>
  <c r="O564" i="138"/>
  <c r="Z564" i="138"/>
  <c r="F564" i="138"/>
  <c r="AD564" i="138"/>
  <c r="Q564" i="138"/>
  <c r="I564" i="138"/>
  <c r="G564" i="138"/>
  <c r="AB564" i="138"/>
  <c r="AC564" i="138"/>
  <c r="K183" i="138"/>
  <c r="I183" i="138"/>
  <c r="AL183" i="138"/>
  <c r="AG183" i="138"/>
  <c r="AB183" i="138"/>
  <c r="Z183" i="138"/>
  <c r="H183" i="138"/>
  <c r="F183" i="138"/>
  <c r="M183" i="138"/>
  <c r="AP183" i="138"/>
  <c r="L183" i="138"/>
  <c r="O183" i="138"/>
  <c r="Y183" i="138"/>
  <c r="Q183" i="138"/>
  <c r="AN183" i="138"/>
  <c r="AR183" i="138"/>
  <c r="N183" i="138"/>
  <c r="AI183" i="138"/>
  <c r="J183" i="138"/>
  <c r="R183" i="138"/>
  <c r="AA183" i="138"/>
  <c r="AK183" i="138"/>
  <c r="AJ183" i="138"/>
  <c r="AO183" i="138"/>
  <c r="AM183" i="138"/>
  <c r="AQ183" i="138"/>
  <c r="AF183" i="138"/>
  <c r="G183" i="138"/>
  <c r="P183" i="138"/>
  <c r="AE183" i="138"/>
  <c r="X183" i="138"/>
  <c r="AD183" i="138"/>
  <c r="AC183" i="138"/>
  <c r="AE536" i="138"/>
  <c r="P536" i="138"/>
  <c r="M536" i="138"/>
  <c r="R536" i="138"/>
  <c r="J536" i="138"/>
  <c r="AA536" i="138"/>
  <c r="Z536" i="138"/>
  <c r="AG536" i="138"/>
  <c r="Y536" i="138"/>
  <c r="AD536" i="138"/>
  <c r="G536" i="138"/>
  <c r="F536" i="138"/>
  <c r="AF536" i="138"/>
  <c r="I536" i="138"/>
  <c r="AB536" i="138"/>
  <c r="L536" i="138"/>
  <c r="Q536" i="138"/>
  <c r="X536" i="138"/>
  <c r="O536" i="138"/>
  <c r="K536" i="138"/>
  <c r="AC536" i="138"/>
  <c r="H536" i="138"/>
  <c r="N536" i="138"/>
  <c r="X684" i="138"/>
  <c r="AC684" i="138"/>
  <c r="N684" i="138"/>
  <c r="O684" i="138"/>
  <c r="P684" i="138"/>
  <c r="M684" i="138"/>
  <c r="AE684" i="138"/>
  <c r="K684" i="138"/>
  <c r="F684" i="138"/>
  <c r="AG684" i="138"/>
  <c r="J684" i="138"/>
  <c r="AD684" i="138"/>
  <c r="R684" i="138"/>
  <c r="L684" i="138"/>
  <c r="H684" i="138"/>
  <c r="I684" i="138"/>
  <c r="G684" i="138"/>
  <c r="Y684" i="138"/>
  <c r="Q684" i="138"/>
  <c r="Z684" i="138"/>
  <c r="AB684" i="138"/>
  <c r="AF684" i="138"/>
  <c r="AA684" i="138"/>
  <c r="H627" i="138"/>
  <c r="Z627" i="138"/>
  <c r="AE627" i="138"/>
  <c r="N627" i="138"/>
  <c r="J627" i="138"/>
  <c r="AG627" i="138"/>
  <c r="Y627" i="138"/>
  <c r="AD627" i="138"/>
  <c r="X627" i="138"/>
  <c r="K627" i="138"/>
  <c r="I627" i="138"/>
  <c r="O627" i="138"/>
  <c r="Q627" i="138"/>
  <c r="AA627" i="138"/>
  <c r="AB627" i="138"/>
  <c r="G627" i="138"/>
  <c r="L627" i="138"/>
  <c r="P627" i="138"/>
  <c r="F627" i="138"/>
  <c r="AC627" i="138"/>
  <c r="AF627" i="138"/>
  <c r="M627" i="138"/>
  <c r="R627" i="138"/>
  <c r="AJ190" i="138"/>
  <c r="AA190" i="138"/>
  <c r="AQ190" i="138"/>
  <c r="AP190" i="138"/>
  <c r="Q190" i="138"/>
  <c r="AB190" i="138"/>
  <c r="G190" i="138"/>
  <c r="O190" i="138"/>
  <c r="R190" i="138"/>
  <c r="M190" i="138"/>
  <c r="H190" i="138"/>
  <c r="AG190" i="138"/>
  <c r="Y190" i="138"/>
  <c r="K190" i="138"/>
  <c r="AE190" i="138"/>
  <c r="AK190" i="138"/>
  <c r="I190" i="138"/>
  <c r="AO190" i="138"/>
  <c r="F190" i="138"/>
  <c r="N190" i="138"/>
  <c r="P190" i="138"/>
  <c r="AM190" i="138"/>
  <c r="X190" i="138"/>
  <c r="J190" i="138"/>
  <c r="AF190" i="138"/>
  <c r="AN190" i="138"/>
  <c r="AI190" i="138"/>
  <c r="AD190" i="138"/>
  <c r="AL190" i="138"/>
  <c r="Z190" i="138"/>
  <c r="AC190" i="138"/>
  <c r="L190" i="138"/>
  <c r="AR190" i="138"/>
  <c r="AG407" i="138"/>
  <c r="AE407" i="138"/>
  <c r="L407" i="138"/>
  <c r="R407" i="138"/>
  <c r="AA407" i="138"/>
  <c r="AF407" i="138"/>
  <c r="Q407" i="138"/>
  <c r="N407" i="138"/>
  <c r="X407" i="138"/>
  <c r="AC407" i="138"/>
  <c r="Z407" i="138"/>
  <c r="AB407" i="138"/>
  <c r="K407" i="138"/>
  <c r="F407" i="138"/>
  <c r="H407" i="138"/>
  <c r="O407" i="138"/>
  <c r="AD407" i="138"/>
  <c r="P407" i="138"/>
  <c r="I407" i="138"/>
  <c r="J407" i="138"/>
  <c r="M407" i="138"/>
  <c r="Y407" i="138"/>
  <c r="G407" i="138"/>
  <c r="F520" i="138"/>
  <c r="P520" i="138"/>
  <c r="AB520" i="138"/>
  <c r="Z520" i="138"/>
  <c r="AE520" i="138"/>
  <c r="AD520" i="138"/>
  <c r="M520" i="138"/>
  <c r="R520" i="138"/>
  <c r="K520" i="138"/>
  <c r="AG520" i="138"/>
  <c r="J520" i="138"/>
  <c r="H520" i="138"/>
  <c r="Y520" i="138"/>
  <c r="Q520" i="138"/>
  <c r="G520" i="138"/>
  <c r="L520" i="138"/>
  <c r="O520" i="138"/>
  <c r="I520" i="138"/>
  <c r="AF520" i="138"/>
  <c r="AA520" i="138"/>
  <c r="N520" i="138"/>
  <c r="X520" i="138"/>
  <c r="AC520" i="138"/>
  <c r="Z245" i="138"/>
  <c r="I245" i="138"/>
  <c r="AE245" i="138"/>
  <c r="AC245" i="138"/>
  <c r="Y245" i="138"/>
  <c r="M245" i="138"/>
  <c r="Q245" i="138"/>
  <c r="F245" i="138"/>
  <c r="AF245" i="138"/>
  <c r="L245" i="138"/>
  <c r="AG245" i="138"/>
  <c r="AA245" i="138"/>
  <c r="G245" i="138"/>
  <c r="AB245" i="138"/>
  <c r="J245" i="138"/>
  <c r="X245" i="138"/>
  <c r="P245" i="138"/>
  <c r="AD245" i="138"/>
  <c r="R245" i="138"/>
  <c r="K245" i="138"/>
  <c r="H245" i="138"/>
  <c r="N245" i="138"/>
  <c r="O245" i="138"/>
  <c r="X531" i="138"/>
  <c r="M531" i="138"/>
  <c r="AB531" i="138"/>
  <c r="AG531" i="138"/>
  <c r="F531" i="138"/>
  <c r="P531" i="138"/>
  <c r="O531" i="138"/>
  <c r="I531" i="138"/>
  <c r="J531" i="138"/>
  <c r="L531" i="138"/>
  <c r="AA531" i="138"/>
  <c r="Z531" i="138"/>
  <c r="N531" i="138"/>
  <c r="K531" i="138"/>
  <c r="AD531" i="138"/>
  <c r="H531" i="138"/>
  <c r="G531" i="138"/>
  <c r="R531" i="138"/>
  <c r="AE531" i="138"/>
  <c r="Y531" i="138"/>
  <c r="AC531" i="138"/>
  <c r="Q531" i="138"/>
  <c r="AF531" i="138"/>
  <c r="L238" i="138"/>
  <c r="X238" i="138"/>
  <c r="G238" i="138"/>
  <c r="AC238" i="138"/>
  <c r="AA238" i="138"/>
  <c r="Z238" i="138"/>
  <c r="Y238" i="138"/>
  <c r="N238" i="138"/>
  <c r="F238" i="138"/>
  <c r="AF238" i="138"/>
  <c r="AE238" i="138"/>
  <c r="M238" i="138"/>
  <c r="P238" i="138"/>
  <c r="R238" i="138"/>
  <c r="AD238" i="138"/>
  <c r="K238" i="138"/>
  <c r="H238" i="138"/>
  <c r="AB238" i="138"/>
  <c r="Q238" i="138"/>
  <c r="AG238" i="138"/>
  <c r="J238" i="138"/>
  <c r="I238" i="138"/>
  <c r="O238" i="138"/>
  <c r="R554" i="138"/>
  <c r="G554" i="138"/>
  <c r="AD554" i="138"/>
  <c r="N554" i="138"/>
  <c r="M554" i="138"/>
  <c r="Z554" i="138"/>
  <c r="K554" i="138"/>
  <c r="AG554" i="138"/>
  <c r="I554" i="138"/>
  <c r="AC554" i="138"/>
  <c r="H554" i="138"/>
  <c r="AB554" i="138"/>
  <c r="Y554" i="138"/>
  <c r="AF554" i="138"/>
  <c r="P554" i="138"/>
  <c r="Q554" i="138"/>
  <c r="J554" i="138"/>
  <c r="AE554" i="138"/>
  <c r="X554" i="138"/>
  <c r="F554" i="138"/>
  <c r="L554" i="138"/>
  <c r="AA554" i="138"/>
  <c r="O554" i="138"/>
  <c r="Q329" i="138"/>
  <c r="O329" i="138"/>
  <c r="P329" i="138"/>
  <c r="K329" i="138"/>
  <c r="AF329" i="138"/>
  <c r="I329" i="138"/>
  <c r="N329" i="138"/>
  <c r="G329" i="138"/>
  <c r="AC329" i="138"/>
  <c r="F329" i="138"/>
  <c r="X329" i="138"/>
  <c r="AD329" i="138"/>
  <c r="Z329" i="138"/>
  <c r="R329" i="138"/>
  <c r="H329" i="138"/>
  <c r="M329" i="138"/>
  <c r="L329" i="138"/>
  <c r="AB329" i="138"/>
  <c r="J329" i="138"/>
  <c r="Y329" i="138"/>
  <c r="AE329" i="138"/>
  <c r="AA329" i="138"/>
  <c r="AG329" i="138"/>
  <c r="BA12" i="138"/>
  <c r="AI12" i="138"/>
  <c r="AT12" i="138"/>
  <c r="BG12" i="138"/>
  <c r="L12" i="138"/>
  <c r="BI12" i="138"/>
  <c r="BP12" i="138"/>
  <c r="AJ12" i="138"/>
  <c r="J12" i="138"/>
  <c r="AO12" i="138"/>
  <c r="BJ12" i="138"/>
  <c r="AW12" i="138"/>
  <c r="AX12" i="138"/>
  <c r="AZ12" i="138"/>
  <c r="AL12" i="138"/>
  <c r="BN12" i="138"/>
  <c r="AU12" i="138"/>
  <c r="AQ12" i="138"/>
  <c r="BB12" i="138"/>
  <c r="AY12" i="138"/>
  <c r="G12" i="138"/>
  <c r="F13" i="138" s="1"/>
  <c r="R13" i="138" s="1"/>
  <c r="AR12" i="138"/>
  <c r="BL12" i="138"/>
  <c r="P12" i="138"/>
  <c r="AM12" i="138"/>
  <c r="BK12" i="138"/>
  <c r="AN12" i="138"/>
  <c r="BH12" i="138"/>
  <c r="AK12" i="138"/>
  <c r="BF12" i="138"/>
  <c r="BE12" i="138"/>
  <c r="BC12" i="138"/>
  <c r="AP12" i="138"/>
  <c r="BM12" i="138"/>
  <c r="BO12" i="138"/>
  <c r="I12" i="138"/>
  <c r="AV12" i="138"/>
  <c r="M179" i="138"/>
  <c r="Y179" i="138"/>
  <c r="AJ179" i="138"/>
  <c r="AQ179" i="138"/>
  <c r="AM179" i="138"/>
  <c r="H179" i="138"/>
  <c r="AP179" i="138"/>
  <c r="G179" i="138"/>
  <c r="AE179" i="138"/>
  <c r="K179" i="138"/>
  <c r="AR179" i="138"/>
  <c r="AK179" i="138"/>
  <c r="Q179" i="138"/>
  <c r="F179" i="138"/>
  <c r="Z179" i="138"/>
  <c r="I179" i="138"/>
  <c r="J179" i="138"/>
  <c r="AL179" i="138"/>
  <c r="AI179" i="138"/>
  <c r="O179" i="138"/>
  <c r="AB179" i="138"/>
  <c r="AN179" i="138"/>
  <c r="AG179" i="138"/>
  <c r="AO179" i="138"/>
  <c r="AF179" i="138"/>
  <c r="AC179" i="138"/>
  <c r="AD179" i="138"/>
  <c r="N179" i="138"/>
  <c r="AA179" i="138"/>
  <c r="X179" i="138"/>
  <c r="R179" i="138"/>
  <c r="P179" i="138"/>
  <c r="L179" i="138"/>
  <c r="F429" i="138"/>
  <c r="N429" i="138"/>
  <c r="K429" i="138"/>
  <c r="R429" i="138"/>
  <c r="AB429" i="138"/>
  <c r="AC429" i="138"/>
  <c r="AG429" i="138"/>
  <c r="AF429" i="138"/>
  <c r="I429" i="138"/>
  <c r="AD429" i="138"/>
  <c r="M429" i="138"/>
  <c r="AA429" i="138"/>
  <c r="L429" i="138"/>
  <c r="Y429" i="138"/>
  <c r="O429" i="138"/>
  <c r="Q429" i="138"/>
  <c r="P429" i="138"/>
  <c r="AE429" i="138"/>
  <c r="X429" i="138"/>
  <c r="H429" i="138"/>
  <c r="J429" i="138"/>
  <c r="G429" i="138"/>
  <c r="Z429" i="138"/>
  <c r="AJ60" i="138"/>
  <c r="AL60" i="138"/>
  <c r="AO60" i="138"/>
  <c r="BB60" i="138"/>
  <c r="BA60" i="138"/>
  <c r="AX60" i="138"/>
  <c r="AI60" i="138"/>
  <c r="AU60" i="138"/>
  <c r="AW60" i="138"/>
  <c r="AQ60" i="138"/>
  <c r="AM60" i="138"/>
  <c r="AN60" i="138"/>
  <c r="AZ60" i="138"/>
  <c r="AT60" i="138"/>
  <c r="AR60" i="138"/>
  <c r="AY60" i="138"/>
  <c r="G60" i="138"/>
  <c r="F61" i="138" s="1"/>
  <c r="AK60" i="138"/>
  <c r="J60" i="138"/>
  <c r="AP60" i="138"/>
  <c r="L60" i="138"/>
  <c r="AV60" i="138"/>
  <c r="I60" i="138"/>
  <c r="P60" i="138"/>
  <c r="BC60" i="138"/>
  <c r="AK134" i="138"/>
  <c r="AD134" i="138"/>
  <c r="O134" i="138"/>
  <c r="AG134" i="138"/>
  <c r="K134" i="138"/>
  <c r="AI134" i="138"/>
  <c r="AJ134" i="138"/>
  <c r="AM134" i="138"/>
  <c r="N134" i="138"/>
  <c r="AP134" i="138"/>
  <c r="H134" i="138"/>
  <c r="AE134" i="138"/>
  <c r="AB134" i="138"/>
  <c r="F134" i="138"/>
  <c r="G134" i="138"/>
  <c r="X134" i="138"/>
  <c r="L134" i="138"/>
  <c r="Z134" i="138"/>
  <c r="I134" i="138"/>
  <c r="Y134" i="138"/>
  <c r="M134" i="138"/>
  <c r="J134" i="138"/>
  <c r="R134" i="138"/>
  <c r="AL134" i="138"/>
  <c r="P134" i="138"/>
  <c r="AC134" i="138"/>
  <c r="AR134" i="138"/>
  <c r="AA134" i="138"/>
  <c r="AQ134" i="138"/>
  <c r="AO134" i="138"/>
  <c r="Q134" i="138"/>
  <c r="AF134" i="138"/>
  <c r="AN134" i="138"/>
  <c r="BF23" i="138"/>
  <c r="BH23" i="138"/>
  <c r="AR23" i="138"/>
  <c r="AT23" i="138"/>
  <c r="AK23" i="138"/>
  <c r="BL23" i="138"/>
  <c r="AN23" i="138"/>
  <c r="BE23" i="138"/>
  <c r="BA23" i="138"/>
  <c r="J23" i="138"/>
  <c r="BJ23" i="138"/>
  <c r="AM23" i="138"/>
  <c r="BI23" i="138"/>
  <c r="BO23" i="138"/>
  <c r="BB23" i="138"/>
  <c r="AI23" i="138"/>
  <c r="BG23" i="138"/>
  <c r="F23" i="138"/>
  <c r="R23" i="138" s="1"/>
  <c r="BC23" i="138"/>
  <c r="BM23" i="138"/>
  <c r="G23" i="138"/>
  <c r="F24" i="138" s="1"/>
  <c r="R24" i="138" s="1"/>
  <c r="BN23" i="138"/>
  <c r="P23" i="138"/>
  <c r="AU23" i="138"/>
  <c r="AW23" i="138"/>
  <c r="AQ23" i="138"/>
  <c r="AL23" i="138"/>
  <c r="AJ23" i="138"/>
  <c r="AX23" i="138"/>
  <c r="AP23" i="138"/>
  <c r="AV23" i="138"/>
  <c r="L23" i="138"/>
  <c r="AO23" i="138"/>
  <c r="AZ23" i="138"/>
  <c r="BK23" i="138"/>
  <c r="I23" i="138"/>
  <c r="BP23" i="138"/>
  <c r="AY23" i="138"/>
  <c r="AN100" i="138"/>
  <c r="AF100" i="138"/>
  <c r="O100" i="138"/>
  <c r="J100" i="138"/>
  <c r="AE100" i="138"/>
  <c r="I100" i="138"/>
  <c r="AX100" i="138"/>
  <c r="AC100" i="138"/>
  <c r="AL100" i="138"/>
  <c r="AU100" i="138"/>
  <c r="AK100" i="138"/>
  <c r="BA100" i="138"/>
  <c r="AQ100" i="138"/>
  <c r="AO100" i="138"/>
  <c r="M100" i="138"/>
  <c r="AB100" i="138"/>
  <c r="F100" i="138"/>
  <c r="Y100" i="138"/>
  <c r="AJ100" i="138"/>
  <c r="BC100" i="138"/>
  <c r="H100" i="138"/>
  <c r="AT100" i="138"/>
  <c r="K100" i="138"/>
  <c r="AA100" i="138"/>
  <c r="AM100" i="138"/>
  <c r="AD100" i="138"/>
  <c r="AZ100" i="138"/>
  <c r="AI100" i="138"/>
  <c r="BB100" i="138"/>
  <c r="Z100" i="138"/>
  <c r="R100" i="138"/>
  <c r="G100" i="138"/>
  <c r="L100" i="138"/>
  <c r="N100" i="138"/>
  <c r="AW100" i="138"/>
  <c r="X100" i="138"/>
  <c r="P100" i="138"/>
  <c r="Q100" i="138"/>
  <c r="AP100" i="138"/>
  <c r="AR100" i="138"/>
  <c r="AY100" i="138"/>
  <c r="AV100" i="138"/>
  <c r="AG100" i="138"/>
  <c r="X505" i="138"/>
  <c r="M505" i="138"/>
  <c r="R505" i="138"/>
  <c r="AB505" i="138"/>
  <c r="Q505" i="138"/>
  <c r="Z505" i="138"/>
  <c r="AF505" i="138"/>
  <c r="P505" i="138"/>
  <c r="N505" i="138"/>
  <c r="J505" i="138"/>
  <c r="L505" i="138"/>
  <c r="G505" i="138"/>
  <c r="I505" i="138"/>
  <c r="Y505" i="138"/>
  <c r="AD505" i="138"/>
  <c r="H505" i="138"/>
  <c r="K505" i="138"/>
  <c r="AC505" i="138"/>
  <c r="F505" i="138"/>
  <c r="O505" i="138"/>
  <c r="AA505" i="138"/>
  <c r="AE505" i="138"/>
  <c r="AG505" i="138"/>
  <c r="AG598" i="138"/>
  <c r="N598" i="138"/>
  <c r="AF598" i="138"/>
  <c r="L598" i="138"/>
  <c r="R598" i="138"/>
  <c r="AA598" i="138"/>
  <c r="X598" i="138"/>
  <c r="J598" i="138"/>
  <c r="AB598" i="138"/>
  <c r="K598" i="138"/>
  <c r="AD598" i="138"/>
  <c r="F598" i="138"/>
  <c r="I598" i="138"/>
  <c r="Q598" i="138"/>
  <c r="M598" i="138"/>
  <c r="G598" i="138"/>
  <c r="Z598" i="138"/>
  <c r="O598" i="138"/>
  <c r="P598" i="138"/>
  <c r="AC598" i="138"/>
  <c r="AE598" i="138"/>
  <c r="Y598" i="138"/>
  <c r="H598" i="138"/>
  <c r="X432" i="138"/>
  <c r="AB432" i="138"/>
  <c r="AA432" i="138"/>
  <c r="L432" i="138"/>
  <c r="F432" i="138"/>
  <c r="Z432" i="138"/>
  <c r="AE432" i="138"/>
  <c r="AG432" i="138"/>
  <c r="AC432" i="138"/>
  <c r="N432" i="138"/>
  <c r="P432" i="138"/>
  <c r="O432" i="138"/>
  <c r="AF432" i="138"/>
  <c r="J432" i="138"/>
  <c r="Q432" i="138"/>
  <c r="R432" i="138"/>
  <c r="K432" i="138"/>
  <c r="M432" i="138"/>
  <c r="I432" i="138"/>
  <c r="H432" i="138"/>
  <c r="G432" i="138"/>
  <c r="Y432" i="138"/>
  <c r="AD432" i="138"/>
  <c r="AT56" i="138"/>
  <c r="BO56" i="138"/>
  <c r="BB56" i="138"/>
  <c r="AV56" i="138"/>
  <c r="AR56" i="138"/>
  <c r="AM56" i="138"/>
  <c r="AX56" i="138"/>
  <c r="AY56" i="138"/>
  <c r="BI56" i="138"/>
  <c r="J56" i="138"/>
  <c r="AJ56" i="138"/>
  <c r="AW56" i="138"/>
  <c r="AZ56" i="138"/>
  <c r="L56" i="138"/>
  <c r="BM56" i="138"/>
  <c r="BA56" i="138"/>
  <c r="G56" i="138"/>
  <c r="AN56" i="138"/>
  <c r="BK56" i="138"/>
  <c r="AL56" i="138"/>
  <c r="AP56" i="138"/>
  <c r="P56" i="138"/>
  <c r="BP56" i="138"/>
  <c r="AU56" i="138"/>
  <c r="AK56" i="138"/>
  <c r="BG56" i="138"/>
  <c r="I56" i="138"/>
  <c r="BF56" i="138"/>
  <c r="BH56" i="138"/>
  <c r="AI56" i="138"/>
  <c r="BC56" i="138"/>
  <c r="AO56" i="138"/>
  <c r="BN56" i="138"/>
  <c r="BE56" i="138"/>
  <c r="BJ56" i="138"/>
  <c r="AQ56" i="138"/>
  <c r="BL56" i="138"/>
  <c r="J506" i="138"/>
  <c r="O506" i="138"/>
  <c r="G506" i="138"/>
  <c r="Q506" i="138"/>
  <c r="N506" i="138"/>
  <c r="K506" i="138"/>
  <c r="AG506" i="138"/>
  <c r="F506" i="138"/>
  <c r="X506" i="138"/>
  <c r="AC506" i="138"/>
  <c r="Z506" i="138"/>
  <c r="AE506" i="138"/>
  <c r="H506" i="138"/>
  <c r="M506" i="138"/>
  <c r="R506" i="138"/>
  <c r="AB506" i="138"/>
  <c r="AD506" i="138"/>
  <c r="AA506" i="138"/>
  <c r="I506" i="138"/>
  <c r="Y506" i="138"/>
  <c r="AF506" i="138"/>
  <c r="P506" i="138"/>
  <c r="L506" i="138"/>
  <c r="AE382" i="138"/>
  <c r="Q382" i="138"/>
  <c r="AA382" i="138"/>
  <c r="AF382" i="138"/>
  <c r="F382" i="138"/>
  <c r="AC382" i="138"/>
  <c r="X382" i="138"/>
  <c r="G382" i="138"/>
  <c r="L382" i="138"/>
  <c r="N382" i="138"/>
  <c r="P382" i="138"/>
  <c r="R382" i="138"/>
  <c r="M382" i="138"/>
  <c r="K382" i="138"/>
  <c r="AD382" i="138"/>
  <c r="O382" i="138"/>
  <c r="J382" i="138"/>
  <c r="H382" i="138"/>
  <c r="Z382" i="138"/>
  <c r="I382" i="138"/>
  <c r="AB382" i="138"/>
  <c r="AG382" i="138"/>
  <c r="Y382" i="138"/>
  <c r="Z491" i="138"/>
  <c r="J491" i="138"/>
  <c r="Y491" i="138"/>
  <c r="H491" i="138"/>
  <c r="R491" i="138"/>
  <c r="AE491" i="138"/>
  <c r="AG491" i="138"/>
  <c r="AB491" i="138"/>
  <c r="O491" i="138"/>
  <c r="X491" i="138"/>
  <c r="AD491" i="138"/>
  <c r="G491" i="138"/>
  <c r="L491" i="138"/>
  <c r="AC491" i="138"/>
  <c r="AA491" i="138"/>
  <c r="AF491" i="138"/>
  <c r="Q491" i="138"/>
  <c r="M491" i="138"/>
  <c r="I491" i="138"/>
  <c r="P491" i="138"/>
  <c r="F491" i="138"/>
  <c r="K491" i="138"/>
  <c r="N491" i="138"/>
  <c r="Q220" i="138"/>
  <c r="R220" i="138"/>
  <c r="X220" i="138"/>
  <c r="O220" i="138"/>
  <c r="N220" i="138"/>
  <c r="AA220" i="138"/>
  <c r="AC220" i="138"/>
  <c r="F220" i="138"/>
  <c r="K220" i="138"/>
  <c r="P220" i="138"/>
  <c r="Z220" i="138"/>
  <c r="J220" i="138"/>
  <c r="H220" i="138"/>
  <c r="M220" i="138"/>
  <c r="L220" i="138"/>
  <c r="AB220" i="138"/>
  <c r="AG220" i="138"/>
  <c r="AE220" i="138"/>
  <c r="I220" i="138"/>
  <c r="Y220" i="138"/>
  <c r="AD220" i="138"/>
  <c r="G220" i="138"/>
  <c r="AF220" i="138"/>
  <c r="G411" i="138"/>
  <c r="X411" i="138"/>
  <c r="AD411" i="138"/>
  <c r="AA411" i="138"/>
  <c r="Q411" i="138"/>
  <c r="Y411" i="138"/>
  <c r="AG411" i="138"/>
  <c r="AF411" i="138"/>
  <c r="O411" i="138"/>
  <c r="P411" i="138"/>
  <c r="J411" i="138"/>
  <c r="Z411" i="138"/>
  <c r="K411" i="138"/>
  <c r="N411" i="138"/>
  <c r="AC411" i="138"/>
  <c r="H411" i="138"/>
  <c r="M411" i="138"/>
  <c r="L411" i="138"/>
  <c r="I411" i="138"/>
  <c r="R411" i="138"/>
  <c r="F411" i="138"/>
  <c r="AE411" i="138"/>
  <c r="AB411" i="138"/>
  <c r="R145" i="138"/>
  <c r="I145" i="138"/>
  <c r="H145" i="138"/>
  <c r="J145" i="138"/>
  <c r="G145" i="138"/>
  <c r="Y145" i="138"/>
  <c r="AM145" i="138"/>
  <c r="AI145" i="138"/>
  <c r="Q145" i="138"/>
  <c r="AD145" i="138"/>
  <c r="AK145" i="138"/>
  <c r="X145" i="138"/>
  <c r="AB145" i="138"/>
  <c r="K145" i="138"/>
  <c r="N145" i="138"/>
  <c r="AP145" i="138"/>
  <c r="AE145" i="138"/>
  <c r="AR145" i="138"/>
  <c r="Z145" i="138"/>
  <c r="AA145" i="138"/>
  <c r="P145" i="138"/>
  <c r="AJ145" i="138"/>
  <c r="M145" i="138"/>
  <c r="AC145" i="138"/>
  <c r="L145" i="138"/>
  <c r="AF145" i="138"/>
  <c r="AN145" i="138"/>
  <c r="AL145" i="138"/>
  <c r="O145" i="138"/>
  <c r="F145" i="138"/>
  <c r="AO145" i="138"/>
  <c r="AQ145" i="138"/>
  <c r="AG145" i="138"/>
  <c r="F652" i="138"/>
  <c r="K652" i="138"/>
  <c r="AA652" i="138"/>
  <c r="R652" i="138"/>
  <c r="AC652" i="138"/>
  <c r="I652" i="138"/>
  <c r="X652" i="138"/>
  <c r="AF652" i="138"/>
  <c r="AG652" i="138"/>
  <c r="AE652" i="138"/>
  <c r="P652" i="138"/>
  <c r="AB652" i="138"/>
  <c r="Q652" i="138"/>
  <c r="G652" i="138"/>
  <c r="H652" i="138"/>
  <c r="Y652" i="138"/>
  <c r="N652" i="138"/>
  <c r="O652" i="138"/>
  <c r="Z652" i="138"/>
  <c r="L652" i="138"/>
  <c r="M652" i="138"/>
  <c r="AD652" i="138"/>
  <c r="J652" i="138"/>
  <c r="Q620" i="138"/>
  <c r="M620" i="138"/>
  <c r="G620" i="138"/>
  <c r="I620" i="138"/>
  <c r="O620" i="138"/>
  <c r="X620" i="138"/>
  <c r="AC620" i="138"/>
  <c r="AB620" i="138"/>
  <c r="Y620" i="138"/>
  <c r="P620" i="138"/>
  <c r="AG620" i="138"/>
  <c r="AE620" i="138"/>
  <c r="H620" i="138"/>
  <c r="L620" i="138"/>
  <c r="R620" i="138"/>
  <c r="AA620" i="138"/>
  <c r="AD620" i="138"/>
  <c r="J620" i="138"/>
  <c r="N620" i="138"/>
  <c r="K620" i="138"/>
  <c r="AF620" i="138"/>
  <c r="F620" i="138"/>
  <c r="Z620" i="138"/>
  <c r="Q302" i="138"/>
  <c r="AA302" i="138"/>
  <c r="AF302" i="138"/>
  <c r="I302" i="138"/>
  <c r="N302" i="138"/>
  <c r="AE302" i="138"/>
  <c r="AC302" i="138"/>
  <c r="F302" i="138"/>
  <c r="X302" i="138"/>
  <c r="R302" i="138"/>
  <c r="Z302" i="138"/>
  <c r="AG302" i="138"/>
  <c r="P302" i="138"/>
  <c r="AB302" i="138"/>
  <c r="K302" i="138"/>
  <c r="M302" i="138"/>
  <c r="H302" i="138"/>
  <c r="J302" i="138"/>
  <c r="O302" i="138"/>
  <c r="Y302" i="138"/>
  <c r="AD302" i="138"/>
  <c r="G302" i="138"/>
  <c r="L302" i="138"/>
  <c r="AG672" i="138"/>
  <c r="F672" i="138"/>
  <c r="J672" i="138"/>
  <c r="Q672" i="138"/>
  <c r="Z672" i="138"/>
  <c r="O672" i="138"/>
  <c r="AE672" i="138"/>
  <c r="M672" i="138"/>
  <c r="I672" i="138"/>
  <c r="AD672" i="138"/>
  <c r="Y672" i="138"/>
  <c r="P672" i="138"/>
  <c r="AC672" i="138"/>
  <c r="L672" i="138"/>
  <c r="R672" i="138"/>
  <c r="K672" i="138"/>
  <c r="X672" i="138"/>
  <c r="N672" i="138"/>
  <c r="AF672" i="138"/>
  <c r="AB672" i="138"/>
  <c r="AA672" i="138"/>
  <c r="H672" i="138"/>
  <c r="G672" i="138"/>
  <c r="K516" i="138"/>
  <c r="F516" i="138"/>
  <c r="AE516" i="138"/>
  <c r="P516" i="138"/>
  <c r="R516" i="138"/>
  <c r="N516" i="138"/>
  <c r="J516" i="138"/>
  <c r="G516" i="138"/>
  <c r="Q516" i="138"/>
  <c r="Z516" i="138"/>
  <c r="AC516" i="138"/>
  <c r="AB516" i="138"/>
  <c r="O516" i="138"/>
  <c r="I516" i="138"/>
  <c r="H516" i="138"/>
  <c r="Y516" i="138"/>
  <c r="L516" i="138"/>
  <c r="AF516" i="138"/>
  <c r="M516" i="138"/>
  <c r="AG516" i="138"/>
  <c r="AD516" i="138"/>
  <c r="X516" i="138"/>
  <c r="AA516" i="138"/>
  <c r="X251" i="138"/>
  <c r="AA251" i="138"/>
  <c r="I251" i="138"/>
  <c r="J251" i="138"/>
  <c r="Q251" i="138"/>
  <c r="K251" i="138"/>
  <c r="AD251" i="138"/>
  <c r="O251" i="138"/>
  <c r="Z251" i="138"/>
  <c r="M251" i="138"/>
  <c r="R251" i="138"/>
  <c r="H251" i="138"/>
  <c r="AC251" i="138"/>
  <c r="F251" i="138"/>
  <c r="AG251" i="138"/>
  <c r="P251" i="138"/>
  <c r="AB251" i="138"/>
  <c r="AE251" i="138"/>
  <c r="AF251" i="138"/>
  <c r="Y251" i="138"/>
  <c r="N251" i="138"/>
  <c r="L251" i="138"/>
  <c r="G251" i="138"/>
  <c r="J228" i="138"/>
  <c r="K228" i="138"/>
  <c r="M228" i="138"/>
  <c r="AD228" i="138"/>
  <c r="L228" i="138"/>
  <c r="G228" i="138"/>
  <c r="Q228" i="138"/>
  <c r="AC228" i="138"/>
  <c r="H228" i="138"/>
  <c r="AB228" i="138"/>
  <c r="X228" i="138"/>
  <c r="Y228" i="138"/>
  <c r="AE228" i="138"/>
  <c r="N228" i="138"/>
  <c r="AF228" i="138"/>
  <c r="Z228" i="138"/>
  <c r="AG228" i="138"/>
  <c r="F228" i="138"/>
  <c r="O228" i="138"/>
  <c r="AA228" i="138"/>
  <c r="I228" i="138"/>
  <c r="R228" i="138"/>
  <c r="P228" i="138"/>
  <c r="Z336" i="138"/>
  <c r="R336" i="138"/>
  <c r="I336" i="138"/>
  <c r="J336" i="138"/>
  <c r="Q336" i="138"/>
  <c r="Y336" i="138"/>
  <c r="K336" i="138"/>
  <c r="G336" i="138"/>
  <c r="O336" i="138"/>
  <c r="AE336" i="138"/>
  <c r="AG336" i="138"/>
  <c r="AF336" i="138"/>
  <c r="L336" i="138"/>
  <c r="N336" i="138"/>
  <c r="AD336" i="138"/>
  <c r="AC336" i="138"/>
  <c r="AA336" i="138"/>
  <c r="H336" i="138"/>
  <c r="X336" i="138"/>
  <c r="M336" i="138"/>
  <c r="F336" i="138"/>
  <c r="AB336" i="138"/>
  <c r="P336" i="138"/>
  <c r="R163" i="138"/>
  <c r="AE163" i="138"/>
  <c r="H163" i="138"/>
  <c r="AD163" i="138"/>
  <c r="X163" i="138"/>
  <c r="AC163" i="138"/>
  <c r="G163" i="138"/>
  <c r="AF163" i="138"/>
  <c r="AP163" i="138"/>
  <c r="AQ163" i="138"/>
  <c r="AR163" i="138"/>
  <c r="AA163" i="138"/>
  <c r="O163" i="138"/>
  <c r="L163" i="138"/>
  <c r="Y163" i="138"/>
  <c r="AJ163" i="138"/>
  <c r="P163" i="138"/>
  <c r="I163" i="138"/>
  <c r="AL163" i="138"/>
  <c r="Z163" i="138"/>
  <c r="AG163" i="138"/>
  <c r="N163" i="138"/>
  <c r="J163" i="138"/>
  <c r="AK163" i="138"/>
  <c r="AB163" i="138"/>
  <c r="AI163" i="138"/>
  <c r="Q163" i="138"/>
  <c r="K163" i="138"/>
  <c r="F163" i="138"/>
  <c r="AO163" i="138"/>
  <c r="AN163" i="138"/>
  <c r="AM163" i="138"/>
  <c r="M163" i="138"/>
  <c r="AF699" i="138"/>
  <c r="N699" i="138"/>
  <c r="I699" i="138"/>
  <c r="M699" i="138"/>
  <c r="L699" i="138"/>
  <c r="K699" i="138"/>
  <c r="F699" i="138"/>
  <c r="P699" i="138"/>
  <c r="J699" i="138"/>
  <c r="Z699" i="138"/>
  <c r="AE699" i="138"/>
  <c r="H699" i="138"/>
  <c r="X699" i="138"/>
  <c r="AC699" i="138"/>
  <c r="AB699" i="138"/>
  <c r="O699" i="138"/>
  <c r="AA699" i="138"/>
  <c r="AG699" i="138"/>
  <c r="Y699" i="138"/>
  <c r="AD699" i="138"/>
  <c r="G699" i="138"/>
  <c r="R699" i="138"/>
  <c r="Q699" i="138"/>
  <c r="P285" i="138"/>
  <c r="J285" i="138"/>
  <c r="O285" i="138"/>
  <c r="N285" i="138"/>
  <c r="H285" i="138"/>
  <c r="G285" i="138"/>
  <c r="L285" i="138"/>
  <c r="Y285" i="138"/>
  <c r="AD285" i="138"/>
  <c r="Q285" i="138"/>
  <c r="I285" i="138"/>
  <c r="AE285" i="138"/>
  <c r="AG285" i="138"/>
  <c r="AC285" i="138"/>
  <c r="F285" i="138"/>
  <c r="X285" i="138"/>
  <c r="AA285" i="138"/>
  <c r="Z285" i="138"/>
  <c r="R285" i="138"/>
  <c r="M285" i="138"/>
  <c r="AF285" i="138"/>
  <c r="K285" i="138"/>
  <c r="AB285" i="138"/>
  <c r="I340" i="133"/>
  <c r="AB340" i="133"/>
  <c r="F340" i="133"/>
  <c r="K340" i="133"/>
  <c r="AD340" i="133"/>
  <c r="L340" i="133"/>
  <c r="R340" i="133"/>
  <c r="AF340" i="133"/>
  <c r="J340" i="133"/>
  <c r="AE340" i="133"/>
  <c r="H340" i="133"/>
  <c r="Z340" i="133"/>
  <c r="G340" i="133"/>
  <c r="AG340" i="133"/>
  <c r="Y340" i="133"/>
  <c r="AA340" i="133"/>
  <c r="M340" i="133"/>
  <c r="AC340" i="133"/>
  <c r="Q340" i="133"/>
  <c r="P340" i="133"/>
  <c r="O340" i="133"/>
  <c r="X340" i="133"/>
  <c r="N340" i="133"/>
  <c r="J507" i="133"/>
  <c r="R507" i="133"/>
  <c r="I507" i="133"/>
  <c r="AA507" i="133"/>
  <c r="P507" i="133"/>
  <c r="X507" i="133"/>
  <c r="G507" i="133"/>
  <c r="K507" i="133"/>
  <c r="AD507" i="133"/>
  <c r="AF507" i="133"/>
  <c r="Z507" i="133"/>
  <c r="Q507" i="133"/>
  <c r="Y507" i="133"/>
  <c r="AB507" i="133"/>
  <c r="O507" i="133"/>
  <c r="AE507" i="133"/>
  <c r="F507" i="133"/>
  <c r="N507" i="133"/>
  <c r="H507" i="133"/>
  <c r="AC507" i="133"/>
  <c r="L507" i="133"/>
  <c r="M507" i="133"/>
  <c r="AG507" i="133"/>
  <c r="J501" i="133"/>
  <c r="N501" i="133"/>
  <c r="Y501" i="133"/>
  <c r="L501" i="133"/>
  <c r="AC501" i="133"/>
  <c r="AA501" i="133"/>
  <c r="H501" i="133"/>
  <c r="AD501" i="133"/>
  <c r="P501" i="133"/>
  <c r="AB501" i="133"/>
  <c r="I501" i="133"/>
  <c r="G501" i="133"/>
  <c r="AF501" i="133"/>
  <c r="X501" i="133"/>
  <c r="M501" i="133"/>
  <c r="O501" i="133"/>
  <c r="AG501" i="133"/>
  <c r="AE501" i="133"/>
  <c r="R501" i="133"/>
  <c r="Q501" i="133"/>
  <c r="K501" i="133"/>
  <c r="F501" i="133"/>
  <c r="Z501" i="133"/>
  <c r="Y608" i="133"/>
  <c r="AD608" i="133"/>
  <c r="J608" i="133"/>
  <c r="L608" i="133"/>
  <c r="I608" i="133"/>
  <c r="AC608" i="133"/>
  <c r="F608" i="133"/>
  <c r="H608" i="133"/>
  <c r="Q608" i="133"/>
  <c r="AG608" i="133"/>
  <c r="K608" i="133"/>
  <c r="X608" i="133"/>
  <c r="R608" i="133"/>
  <c r="G608" i="133"/>
  <c r="AA608" i="133"/>
  <c r="O608" i="133"/>
  <c r="M608" i="133"/>
  <c r="AF608" i="133"/>
  <c r="P608" i="133"/>
  <c r="Z608" i="133"/>
  <c r="N608" i="133"/>
  <c r="AB608" i="133"/>
  <c r="AE608" i="133"/>
  <c r="H221" i="133"/>
  <c r="O221" i="133"/>
  <c r="AD221" i="133"/>
  <c r="AG221" i="133"/>
  <c r="N221" i="133"/>
  <c r="AB221" i="133"/>
  <c r="I221" i="133"/>
  <c r="G221" i="133"/>
  <c r="F221" i="133"/>
  <c r="R221" i="133"/>
  <c r="Q221" i="133"/>
  <c r="AA221" i="133"/>
  <c r="Z221" i="133"/>
  <c r="K221" i="133"/>
  <c r="AE221" i="133"/>
  <c r="Y221" i="133"/>
  <c r="J221" i="133"/>
  <c r="AF221" i="133"/>
  <c r="M221" i="133"/>
  <c r="L221" i="133"/>
  <c r="AC221" i="133"/>
  <c r="P221" i="133"/>
  <c r="X221" i="133"/>
  <c r="AQ107" i="133"/>
  <c r="AP107" i="133"/>
  <c r="AK107" i="133"/>
  <c r="J107" i="133"/>
  <c r="AN107" i="133"/>
  <c r="AJ107" i="133"/>
  <c r="I107" i="133"/>
  <c r="AI107" i="133"/>
  <c r="P107" i="133"/>
  <c r="AR107" i="133"/>
  <c r="AO107" i="133"/>
  <c r="AL107" i="133"/>
  <c r="G107" i="133"/>
  <c r="F108" i="133" s="1"/>
  <c r="R108" i="133" s="1"/>
  <c r="L107" i="133"/>
  <c r="AM107" i="133"/>
  <c r="Z347" i="133"/>
  <c r="N347" i="133"/>
  <c r="Q347" i="133"/>
  <c r="O347" i="133"/>
  <c r="L347" i="133"/>
  <c r="AF347" i="133"/>
  <c r="X347" i="133"/>
  <c r="I347" i="133"/>
  <c r="AE347" i="133"/>
  <c r="M347" i="133"/>
  <c r="AA347" i="133"/>
  <c r="G347" i="133"/>
  <c r="F347" i="133"/>
  <c r="H347" i="133"/>
  <c r="K347" i="133"/>
  <c r="AG347" i="133"/>
  <c r="AB347" i="133"/>
  <c r="P347" i="133"/>
  <c r="Y347" i="133"/>
  <c r="AC347" i="133"/>
  <c r="AD347" i="133"/>
  <c r="R347" i="133"/>
  <c r="J347" i="133"/>
  <c r="N133" i="133"/>
  <c r="AE133" i="133"/>
  <c r="L133" i="133"/>
  <c r="F133" i="133"/>
  <c r="P133" i="133"/>
  <c r="AG133" i="133"/>
  <c r="O133" i="133"/>
  <c r="AK133" i="133"/>
  <c r="AO133" i="133"/>
  <c r="AR133" i="133"/>
  <c r="AI133" i="133"/>
  <c r="M133" i="133"/>
  <c r="AQ133" i="133"/>
  <c r="AD133" i="133"/>
  <c r="Q133" i="133"/>
  <c r="AB133" i="133"/>
  <c r="X133" i="133"/>
  <c r="AN133" i="133"/>
  <c r="AM133" i="133"/>
  <c r="Z133" i="133"/>
  <c r="AL133" i="133"/>
  <c r="AJ133" i="133"/>
  <c r="I133" i="133"/>
  <c r="AP133" i="133"/>
  <c r="AF133" i="133"/>
  <c r="AA133" i="133"/>
  <c r="G133" i="133"/>
  <c r="Y133" i="133"/>
  <c r="AC133" i="133"/>
  <c r="J133" i="133"/>
  <c r="R133" i="133"/>
  <c r="H133" i="133"/>
  <c r="K133" i="133"/>
  <c r="O560" i="133"/>
  <c r="M560" i="133"/>
  <c r="AD560" i="133"/>
  <c r="Q560" i="133"/>
  <c r="AC560" i="133"/>
  <c r="J560" i="133"/>
  <c r="I560" i="133"/>
  <c r="H560" i="133"/>
  <c r="AG560" i="133"/>
  <c r="AE560" i="133"/>
  <c r="Y560" i="133"/>
  <c r="F560" i="133"/>
  <c r="AF560" i="133"/>
  <c r="K560" i="133"/>
  <c r="N560" i="133"/>
  <c r="X560" i="133"/>
  <c r="AA560" i="133"/>
  <c r="AB560" i="133"/>
  <c r="Z560" i="133"/>
  <c r="L560" i="133"/>
  <c r="G560" i="133"/>
  <c r="R560" i="133"/>
  <c r="P560" i="133"/>
  <c r="AG281" i="133"/>
  <c r="X281" i="133"/>
  <c r="G281" i="133"/>
  <c r="AC281" i="133"/>
  <c r="AB281" i="133"/>
  <c r="R281" i="133"/>
  <c r="O281" i="133"/>
  <c r="L281" i="133"/>
  <c r="Q281" i="133"/>
  <c r="J281" i="133"/>
  <c r="AE281" i="133"/>
  <c r="N281" i="133"/>
  <c r="M281" i="133"/>
  <c r="H281" i="133"/>
  <c r="Z281" i="133"/>
  <c r="I281" i="133"/>
  <c r="Y281" i="133"/>
  <c r="AD281" i="133"/>
  <c r="AA281" i="133"/>
  <c r="K281" i="133"/>
  <c r="F281" i="133"/>
  <c r="AF281" i="133"/>
  <c r="P281" i="133"/>
  <c r="BE42" i="133"/>
  <c r="BK42" i="133"/>
  <c r="AP42" i="133"/>
  <c r="BP42" i="133"/>
  <c r="BC42" i="133"/>
  <c r="AM42" i="133"/>
  <c r="AX42" i="133"/>
  <c r="AO42" i="133"/>
  <c r="BJ42" i="133"/>
  <c r="BM42" i="133"/>
  <c r="J42" i="133"/>
  <c r="AL42" i="133"/>
  <c r="BB42" i="133"/>
  <c r="AR42" i="133"/>
  <c r="BN42" i="133"/>
  <c r="BF42" i="133"/>
  <c r="AK42" i="133"/>
  <c r="BL42" i="133"/>
  <c r="BI42" i="133"/>
  <c r="I42" i="133"/>
  <c r="AW42" i="133"/>
  <c r="BH42" i="133"/>
  <c r="L42" i="133"/>
  <c r="AI42" i="133"/>
  <c r="AT42" i="133"/>
  <c r="P42" i="133"/>
  <c r="AQ42" i="133"/>
  <c r="AY42" i="133"/>
  <c r="AV42" i="133"/>
  <c r="G42" i="133"/>
  <c r="BA42" i="133"/>
  <c r="AZ42" i="133"/>
  <c r="BO42" i="133"/>
  <c r="AN42" i="133"/>
  <c r="AU42" i="133"/>
  <c r="BG42" i="133"/>
  <c r="AJ42" i="133"/>
  <c r="R645" i="133"/>
  <c r="K645" i="133"/>
  <c r="AA645" i="133"/>
  <c r="Q645" i="133"/>
  <c r="G645" i="133"/>
  <c r="F645" i="133"/>
  <c r="AG645" i="133"/>
  <c r="L645" i="133"/>
  <c r="H645" i="133"/>
  <c r="AB645" i="133"/>
  <c r="Y645" i="133"/>
  <c r="J645" i="133"/>
  <c r="P645" i="133"/>
  <c r="X645" i="133"/>
  <c r="I645" i="133"/>
  <c r="AF645" i="133"/>
  <c r="AD645" i="133"/>
  <c r="Z645" i="133"/>
  <c r="N645" i="133"/>
  <c r="O645" i="133"/>
  <c r="AE645" i="133"/>
  <c r="AC645" i="133"/>
  <c r="M645" i="133"/>
  <c r="M580" i="133"/>
  <c r="AB580" i="133"/>
  <c r="L580" i="133"/>
  <c r="X580" i="133"/>
  <c r="AE580" i="133"/>
  <c r="Z580" i="133"/>
  <c r="AG580" i="133"/>
  <c r="AD580" i="133"/>
  <c r="J580" i="133"/>
  <c r="F580" i="133"/>
  <c r="R580" i="133"/>
  <c r="Y580" i="133"/>
  <c r="I580" i="133"/>
  <c r="AA580" i="133"/>
  <c r="N580" i="133"/>
  <c r="H580" i="133"/>
  <c r="O580" i="133"/>
  <c r="K580" i="133"/>
  <c r="AF580" i="133"/>
  <c r="Q580" i="133"/>
  <c r="AC580" i="133"/>
  <c r="G580" i="133"/>
  <c r="P580" i="133"/>
  <c r="Q449" i="133"/>
  <c r="M449" i="133"/>
  <c r="AC449" i="133"/>
  <c r="G449" i="133"/>
  <c r="Y449" i="133"/>
  <c r="AD449" i="133"/>
  <c r="AF449" i="133"/>
  <c r="K449" i="133"/>
  <c r="AE449" i="133"/>
  <c r="X449" i="133"/>
  <c r="AA449" i="133"/>
  <c r="I449" i="133"/>
  <c r="H449" i="133"/>
  <c r="O449" i="133"/>
  <c r="Z449" i="133"/>
  <c r="AG449" i="133"/>
  <c r="R449" i="133"/>
  <c r="AB449" i="133"/>
  <c r="L449" i="133"/>
  <c r="P449" i="133"/>
  <c r="N449" i="133"/>
  <c r="F449" i="133"/>
  <c r="J449" i="133"/>
  <c r="F423" i="133"/>
  <c r="R423" i="133"/>
  <c r="M423" i="133"/>
  <c r="G423" i="133"/>
  <c r="AF423" i="133"/>
  <c r="X423" i="133"/>
  <c r="I423" i="133"/>
  <c r="H423" i="133"/>
  <c r="O423" i="133"/>
  <c r="AE423" i="133"/>
  <c r="AB423" i="133"/>
  <c r="P423" i="133"/>
  <c r="AD423" i="133"/>
  <c r="Q423" i="133"/>
  <c r="AC423" i="133"/>
  <c r="AG423" i="133"/>
  <c r="J423" i="133"/>
  <c r="Y423" i="133"/>
  <c r="K423" i="133"/>
  <c r="Z423" i="133"/>
  <c r="AA423" i="133"/>
  <c r="L423" i="133"/>
  <c r="N423" i="133"/>
  <c r="BP36" i="133"/>
  <c r="BM36" i="133"/>
  <c r="BE36" i="133"/>
  <c r="L36" i="133"/>
  <c r="AP36" i="133"/>
  <c r="BJ36" i="133"/>
  <c r="BI36" i="133"/>
  <c r="BH36" i="133"/>
  <c r="AL36" i="133"/>
  <c r="I36" i="133"/>
  <c r="BO36" i="133"/>
  <c r="AZ36" i="133"/>
  <c r="BB36" i="133"/>
  <c r="AY36" i="133"/>
  <c r="BG36" i="133"/>
  <c r="AK36" i="133"/>
  <c r="AJ36" i="133"/>
  <c r="BF36" i="133"/>
  <c r="P36" i="133"/>
  <c r="BL36" i="133"/>
  <c r="AW36" i="133"/>
  <c r="AT36" i="133"/>
  <c r="AI36" i="133"/>
  <c r="G36" i="133"/>
  <c r="F37" i="133" s="1"/>
  <c r="R37" i="133" s="1"/>
  <c r="AN36" i="133"/>
  <c r="J36" i="133"/>
  <c r="AR36" i="133"/>
  <c r="AM36" i="133"/>
  <c r="AQ36" i="133"/>
  <c r="BN36" i="133"/>
  <c r="BC36" i="133"/>
  <c r="AO36" i="133"/>
  <c r="AV36" i="133"/>
  <c r="AU36" i="133"/>
  <c r="BA36" i="133"/>
  <c r="AX36" i="133"/>
  <c r="BK36" i="133"/>
  <c r="AK30" i="133"/>
  <c r="BI30" i="133"/>
  <c r="AR30" i="133"/>
  <c r="I30" i="133"/>
  <c r="BN30" i="133"/>
  <c r="AZ30" i="133"/>
  <c r="AO30" i="133"/>
  <c r="BA30" i="133"/>
  <c r="BK30" i="133"/>
  <c r="AY30" i="133"/>
  <c r="AN30" i="133"/>
  <c r="BG30" i="133"/>
  <c r="BP30" i="133"/>
  <c r="BO30" i="133"/>
  <c r="AM30" i="133"/>
  <c r="L30" i="133"/>
  <c r="P30" i="133"/>
  <c r="BE30" i="133"/>
  <c r="AV30" i="133"/>
  <c r="J30" i="133"/>
  <c r="AI30" i="133"/>
  <c r="G30" i="133"/>
  <c r="F31" i="133" s="1"/>
  <c r="BJ30" i="133"/>
  <c r="BC30" i="133"/>
  <c r="AW30" i="133"/>
  <c r="AT30" i="133"/>
  <c r="AP30" i="133"/>
  <c r="BL30" i="133"/>
  <c r="BM30" i="133"/>
  <c r="AU30" i="133"/>
  <c r="BB30" i="133"/>
  <c r="BF30" i="133"/>
  <c r="AJ30" i="133"/>
  <c r="BH30" i="133"/>
  <c r="AQ30" i="133"/>
  <c r="AX30" i="133"/>
  <c r="AL30" i="133"/>
  <c r="O299" i="133"/>
  <c r="AG299" i="133"/>
  <c r="M299" i="133"/>
  <c r="G299" i="133"/>
  <c r="K299" i="133"/>
  <c r="Z299" i="133"/>
  <c r="AA299" i="133"/>
  <c r="N299" i="133"/>
  <c r="AD299" i="133"/>
  <c r="J299" i="133"/>
  <c r="R299" i="133"/>
  <c r="AB299" i="133"/>
  <c r="AF299" i="133"/>
  <c r="AC299" i="133"/>
  <c r="AE299" i="133"/>
  <c r="I299" i="133"/>
  <c r="Y299" i="133"/>
  <c r="L299" i="133"/>
  <c r="Q299" i="133"/>
  <c r="X299" i="133"/>
  <c r="F299" i="133"/>
  <c r="P299" i="133"/>
  <c r="H299" i="133"/>
  <c r="BE26" i="133"/>
  <c r="AW26" i="133"/>
  <c r="AT26" i="133"/>
  <c r="P26" i="133"/>
  <c r="BK26" i="133"/>
  <c r="J26" i="133"/>
  <c r="BB26" i="133"/>
  <c r="AX26" i="133"/>
  <c r="AP26" i="133"/>
  <c r="AK26" i="133"/>
  <c r="BM26" i="133"/>
  <c r="AN26" i="133"/>
  <c r="BP26" i="133"/>
  <c r="AI26" i="133"/>
  <c r="AL26" i="133"/>
  <c r="BN26" i="133"/>
  <c r="BI26" i="133"/>
  <c r="BJ26" i="133"/>
  <c r="AY26" i="133"/>
  <c r="BC26" i="133"/>
  <c r="BL26" i="133"/>
  <c r="AO26" i="133"/>
  <c r="AR26" i="133"/>
  <c r="BF26" i="133"/>
  <c r="BH26" i="133"/>
  <c r="AU26" i="133"/>
  <c r="AV26" i="133"/>
  <c r="BO26" i="133"/>
  <c r="AQ26" i="133"/>
  <c r="AZ26" i="133"/>
  <c r="G26" i="133"/>
  <c r="F27" i="133" s="1"/>
  <c r="R27" i="133" s="1"/>
  <c r="AM26" i="133"/>
  <c r="AJ26" i="133"/>
  <c r="BG26" i="133"/>
  <c r="L26" i="133"/>
  <c r="BA26" i="133"/>
  <c r="I26" i="133"/>
  <c r="X452" i="133"/>
  <c r="Q452" i="133"/>
  <c r="AF452" i="133"/>
  <c r="L452" i="133"/>
  <c r="AA452" i="133"/>
  <c r="F452" i="133"/>
  <c r="P452" i="133"/>
  <c r="O452" i="133"/>
  <c r="H452" i="133"/>
  <c r="G452" i="133"/>
  <c r="Y452" i="133"/>
  <c r="AE452" i="133"/>
  <c r="N452" i="133"/>
  <c r="Z452" i="133"/>
  <c r="M452" i="133"/>
  <c r="I452" i="133"/>
  <c r="AC452" i="133"/>
  <c r="AD452" i="133"/>
  <c r="AG452" i="133"/>
  <c r="AB452" i="133"/>
  <c r="J452" i="133"/>
  <c r="K452" i="133"/>
  <c r="R452" i="133"/>
  <c r="M552" i="133"/>
  <c r="H552" i="133"/>
  <c r="Q552" i="133"/>
  <c r="R552" i="133"/>
  <c r="K552" i="133"/>
  <c r="I552" i="133"/>
  <c r="P552" i="133"/>
  <c r="N552" i="133"/>
  <c r="G552" i="133"/>
  <c r="Z552" i="133"/>
  <c r="AG552" i="133"/>
  <c r="J552" i="133"/>
  <c r="L552" i="133"/>
  <c r="AA552" i="133"/>
  <c r="AF552" i="133"/>
  <c r="AC552" i="133"/>
  <c r="O552" i="133"/>
  <c r="Y552" i="133"/>
  <c r="AE552" i="133"/>
  <c r="AB552" i="133"/>
  <c r="AD552" i="133"/>
  <c r="F552" i="133"/>
  <c r="X552" i="133"/>
  <c r="O204" i="133"/>
  <c r="G204" i="133"/>
  <c r="AN204" i="133"/>
  <c r="AM204" i="133"/>
  <c r="AQ204" i="133"/>
  <c r="AA204" i="133"/>
  <c r="J204" i="133"/>
  <c r="AB204" i="133"/>
  <c r="M204" i="133"/>
  <c r="Y204" i="133"/>
  <c r="X204" i="133"/>
  <c r="F204" i="133"/>
  <c r="AG204" i="133"/>
  <c r="I204" i="133"/>
  <c r="AC204" i="133"/>
  <c r="AL204" i="133"/>
  <c r="L204" i="133"/>
  <c r="Q204" i="133"/>
  <c r="H204" i="133"/>
  <c r="AJ204" i="133"/>
  <c r="R204" i="133"/>
  <c r="AP204" i="133"/>
  <c r="AE204" i="133"/>
  <c r="AR204" i="133"/>
  <c r="AD204" i="133"/>
  <c r="P204" i="133"/>
  <c r="AI204" i="133"/>
  <c r="Z204" i="133"/>
  <c r="K204" i="133"/>
  <c r="AK204" i="133"/>
  <c r="AO204" i="133"/>
  <c r="N204" i="133"/>
  <c r="AF204" i="133"/>
  <c r="M634" i="133"/>
  <c r="AE634" i="133"/>
  <c r="L634" i="133"/>
  <c r="AC634" i="133"/>
  <c r="Q634" i="133"/>
  <c r="G634" i="133"/>
  <c r="N634" i="133"/>
  <c r="Z634" i="133"/>
  <c r="F634" i="133"/>
  <c r="J634" i="133"/>
  <c r="I634" i="133"/>
  <c r="R634" i="133"/>
  <c r="AB634" i="133"/>
  <c r="AA634" i="133"/>
  <c r="AD634" i="133"/>
  <c r="AF634" i="133"/>
  <c r="Y634" i="133"/>
  <c r="X634" i="133"/>
  <c r="H634" i="133"/>
  <c r="P634" i="133"/>
  <c r="AG634" i="133"/>
  <c r="K634" i="133"/>
  <c r="O634" i="133"/>
  <c r="AT84" i="133"/>
  <c r="AK84" i="133"/>
  <c r="AU84" i="133"/>
  <c r="AX84" i="133"/>
  <c r="AQ84" i="133"/>
  <c r="BB84" i="133"/>
  <c r="G84" i="133"/>
  <c r="F85" i="133" s="1"/>
  <c r="R85" i="133" s="1"/>
  <c r="I84" i="133"/>
  <c r="AV84" i="133"/>
  <c r="AO84" i="133"/>
  <c r="AZ84" i="133"/>
  <c r="AR84" i="133"/>
  <c r="AI84" i="133"/>
  <c r="AN84" i="133"/>
  <c r="AW84" i="133"/>
  <c r="L84" i="133"/>
  <c r="P84" i="133"/>
  <c r="AL84" i="133"/>
  <c r="BC84" i="133"/>
  <c r="BA84" i="133"/>
  <c r="J84" i="133"/>
  <c r="AP84" i="133"/>
  <c r="AM84" i="133"/>
  <c r="AJ84" i="133"/>
  <c r="AY84" i="133"/>
  <c r="M194" i="133"/>
  <c r="Z194" i="133"/>
  <c r="J194" i="133"/>
  <c r="O194" i="133"/>
  <c r="AP194" i="133"/>
  <c r="AO194" i="133"/>
  <c r="AC194" i="133"/>
  <c r="AN194" i="133"/>
  <c r="K194" i="133"/>
  <c r="X194" i="133"/>
  <c r="AR194" i="133"/>
  <c r="AL194" i="133"/>
  <c r="G194" i="133"/>
  <c r="AI194" i="133"/>
  <c r="AQ194" i="133"/>
  <c r="AE194" i="133"/>
  <c r="F194" i="133"/>
  <c r="N194" i="133"/>
  <c r="H194" i="133"/>
  <c r="AG194" i="133"/>
  <c r="AD194" i="133"/>
  <c r="AK194" i="133"/>
  <c r="R194" i="133"/>
  <c r="L194" i="133"/>
  <c r="Q194" i="133"/>
  <c r="AB194" i="133"/>
  <c r="I194" i="133"/>
  <c r="AM194" i="133"/>
  <c r="AJ194" i="133"/>
  <c r="Y194" i="133"/>
  <c r="P194" i="133"/>
  <c r="AA194" i="133"/>
  <c r="AF194" i="133"/>
  <c r="L505" i="133"/>
  <c r="F505" i="133"/>
  <c r="I505" i="133"/>
  <c r="Z505" i="133"/>
  <c r="AF505" i="133"/>
  <c r="AE505" i="133"/>
  <c r="AG505" i="133"/>
  <c r="R505" i="133"/>
  <c r="X505" i="133"/>
  <c r="K505" i="133"/>
  <c r="Y505" i="133"/>
  <c r="P505" i="133"/>
  <c r="Q505" i="133"/>
  <c r="AB505" i="133"/>
  <c r="AD505" i="133"/>
  <c r="M505" i="133"/>
  <c r="N505" i="133"/>
  <c r="J505" i="133"/>
  <c r="G505" i="133"/>
  <c r="O505" i="133"/>
  <c r="AC505" i="133"/>
  <c r="AA505" i="133"/>
  <c r="H505" i="133"/>
  <c r="M165" i="133"/>
  <c r="AM165" i="133"/>
  <c r="AE165" i="133"/>
  <c r="AP165" i="133"/>
  <c r="K165" i="133"/>
  <c r="AD165" i="133"/>
  <c r="AO165" i="133"/>
  <c r="N165" i="133"/>
  <c r="AF165" i="133"/>
  <c r="F165" i="133"/>
  <c r="Q165" i="133"/>
  <c r="AL165" i="133"/>
  <c r="AC165" i="133"/>
  <c r="I165" i="133"/>
  <c r="Z165" i="133"/>
  <c r="AB165" i="133"/>
  <c r="P165" i="133"/>
  <c r="H165" i="133"/>
  <c r="O165" i="133"/>
  <c r="R165" i="133"/>
  <c r="Y165" i="133"/>
  <c r="AN165" i="133"/>
  <c r="AQ165" i="133"/>
  <c r="AK165" i="133"/>
  <c r="AR165" i="133"/>
  <c r="X165" i="133"/>
  <c r="G165" i="133"/>
  <c r="AJ165" i="133"/>
  <c r="L165" i="133"/>
  <c r="AA165" i="133"/>
  <c r="J165" i="133"/>
  <c r="AI165" i="133"/>
  <c r="AG165" i="133"/>
  <c r="AB350" i="133"/>
  <c r="L350" i="133"/>
  <c r="AA350" i="133"/>
  <c r="N350" i="133"/>
  <c r="X350" i="133"/>
  <c r="AC350" i="133"/>
  <c r="K350" i="133"/>
  <c r="G350" i="133"/>
  <c r="AG350" i="133"/>
  <c r="AF350" i="133"/>
  <c r="Q350" i="133"/>
  <c r="R350" i="133"/>
  <c r="H350" i="133"/>
  <c r="J350" i="133"/>
  <c r="O350" i="133"/>
  <c r="Z350" i="133"/>
  <c r="I350" i="133"/>
  <c r="P350" i="133"/>
  <c r="Y350" i="133"/>
  <c r="F350" i="133"/>
  <c r="M350" i="133"/>
  <c r="AE350" i="133"/>
  <c r="AD350" i="133"/>
  <c r="J572" i="133"/>
  <c r="Z572" i="133"/>
  <c r="AD572" i="133"/>
  <c r="M572" i="133"/>
  <c r="X572" i="133"/>
  <c r="I572" i="133"/>
  <c r="G572" i="133"/>
  <c r="O572" i="133"/>
  <c r="AF572" i="133"/>
  <c r="AG572" i="133"/>
  <c r="P572" i="133"/>
  <c r="AA572" i="133"/>
  <c r="N572" i="133"/>
  <c r="AB572" i="133"/>
  <c r="H572" i="133"/>
  <c r="L572" i="133"/>
  <c r="AC572" i="133"/>
  <c r="AE572" i="133"/>
  <c r="F572" i="133"/>
  <c r="R572" i="133"/>
  <c r="Q572" i="133"/>
  <c r="K572" i="133"/>
  <c r="Y572" i="133"/>
  <c r="Y196" i="133"/>
  <c r="K196" i="133"/>
  <c r="F196" i="133"/>
  <c r="Q196" i="133"/>
  <c r="AC196" i="133"/>
  <c r="AN196" i="133"/>
  <c r="AK196" i="133"/>
  <c r="AI196" i="133"/>
  <c r="AJ196" i="133"/>
  <c r="L196" i="133"/>
  <c r="AA196" i="133"/>
  <c r="O196" i="133"/>
  <c r="AQ196" i="133"/>
  <c r="AB196" i="133"/>
  <c r="AF196" i="133"/>
  <c r="R196" i="133"/>
  <c r="AE196" i="133"/>
  <c r="AM196" i="133"/>
  <c r="H196" i="133"/>
  <c r="N196" i="133"/>
  <c r="AG196" i="133"/>
  <c r="AL196" i="133"/>
  <c r="AD196" i="133"/>
  <c r="AR196" i="133"/>
  <c r="AO196" i="133"/>
  <c r="AP196" i="133"/>
  <c r="I196" i="133"/>
  <c r="G196" i="133"/>
  <c r="Z196" i="133"/>
  <c r="P196" i="133"/>
  <c r="X196" i="133"/>
  <c r="M196" i="133"/>
  <c r="J196" i="133"/>
  <c r="R618" i="133"/>
  <c r="AF618" i="133"/>
  <c r="Z618" i="133"/>
  <c r="X618" i="133"/>
  <c r="AC618" i="133"/>
  <c r="I618" i="133"/>
  <c r="F618" i="133"/>
  <c r="Q618" i="133"/>
  <c r="N618" i="133"/>
  <c r="G618" i="133"/>
  <c r="O618" i="133"/>
  <c r="H618" i="133"/>
  <c r="L618" i="133"/>
  <c r="J618" i="133"/>
  <c r="AE618" i="133"/>
  <c r="P618" i="133"/>
  <c r="Y618" i="133"/>
  <c r="AG618" i="133"/>
  <c r="M618" i="133"/>
  <c r="AB618" i="133"/>
  <c r="AD618" i="133"/>
  <c r="AA618" i="133"/>
  <c r="K618" i="133"/>
  <c r="BL33" i="133"/>
  <c r="AT33" i="133"/>
  <c r="AN33" i="133"/>
  <c r="AK33" i="133"/>
  <c r="AX33" i="133"/>
  <c r="P33" i="133"/>
  <c r="AM33" i="133"/>
  <c r="AP33" i="133"/>
  <c r="AU33" i="133"/>
  <c r="BK33" i="133"/>
  <c r="BB33" i="133"/>
  <c r="BM33" i="133"/>
  <c r="AV33" i="133"/>
  <c r="L33" i="133"/>
  <c r="BF33" i="133"/>
  <c r="G33" i="133"/>
  <c r="AQ33" i="133"/>
  <c r="AY33" i="133"/>
  <c r="J33" i="133"/>
  <c r="BO33" i="133"/>
  <c r="AO33" i="133"/>
  <c r="AZ33" i="133"/>
  <c r="AR33" i="133"/>
  <c r="AW33" i="133"/>
  <c r="BA33" i="133"/>
  <c r="I33" i="133"/>
  <c r="AJ33" i="133"/>
  <c r="AI33" i="133"/>
  <c r="BG33" i="133"/>
  <c r="BN33" i="133"/>
  <c r="BJ33" i="133"/>
  <c r="BI33" i="133"/>
  <c r="BH33" i="133"/>
  <c r="BE33" i="133"/>
  <c r="BC33" i="133"/>
  <c r="BP33" i="133"/>
  <c r="AL33" i="133"/>
  <c r="F400" i="133"/>
  <c r="AD400" i="133"/>
  <c r="P400" i="133"/>
  <c r="X400" i="133"/>
  <c r="G400" i="133"/>
  <c r="K400" i="133"/>
  <c r="R400" i="133"/>
  <c r="Q400" i="133"/>
  <c r="AF400" i="133"/>
  <c r="I400" i="133"/>
  <c r="L400" i="133"/>
  <c r="Y400" i="133"/>
  <c r="M400" i="133"/>
  <c r="AE400" i="133"/>
  <c r="O400" i="133"/>
  <c r="J400" i="133"/>
  <c r="AG400" i="133"/>
  <c r="AA400" i="133"/>
  <c r="Z400" i="133"/>
  <c r="N400" i="133"/>
  <c r="AC400" i="133"/>
  <c r="H400" i="133"/>
  <c r="AB400" i="133"/>
  <c r="AG126" i="133"/>
  <c r="K126" i="133"/>
  <c r="Z126" i="133"/>
  <c r="H126" i="133"/>
  <c r="I126" i="133"/>
  <c r="AI126" i="133"/>
  <c r="AR126" i="133"/>
  <c r="AF126" i="133"/>
  <c r="L126" i="133"/>
  <c r="AJ126" i="133"/>
  <c r="AL126" i="133"/>
  <c r="AC126" i="133"/>
  <c r="AQ126" i="133"/>
  <c r="F126" i="133"/>
  <c r="M126" i="133"/>
  <c r="R126" i="133"/>
  <c r="AO126" i="133"/>
  <c r="AA126" i="133"/>
  <c r="P126" i="133"/>
  <c r="J126" i="133"/>
  <c r="AB126" i="133"/>
  <c r="AD126" i="133"/>
  <c r="G126" i="133"/>
  <c r="AK126" i="133"/>
  <c r="Y126" i="133"/>
  <c r="X126" i="133"/>
  <c r="N126" i="133"/>
  <c r="O126" i="133"/>
  <c r="AN126" i="133"/>
  <c r="AM126" i="133"/>
  <c r="Q126" i="133"/>
  <c r="AE126" i="133"/>
  <c r="AP126" i="133"/>
  <c r="AD564" i="133"/>
  <c r="J564" i="133"/>
  <c r="AB564" i="133"/>
  <c r="Y564" i="133"/>
  <c r="G564" i="133"/>
  <c r="Q564" i="133"/>
  <c r="AG564" i="133"/>
  <c r="F564" i="133"/>
  <c r="M564" i="133"/>
  <c r="K564" i="133"/>
  <c r="N564" i="133"/>
  <c r="O564" i="133"/>
  <c r="R564" i="133"/>
  <c r="X564" i="133"/>
  <c r="Z564" i="133"/>
  <c r="I564" i="133"/>
  <c r="P564" i="133"/>
  <c r="L564" i="133"/>
  <c r="AC564" i="133"/>
  <c r="AF564" i="133"/>
  <c r="AA564" i="133"/>
  <c r="AE564" i="133"/>
  <c r="H564" i="133"/>
  <c r="M584" i="133"/>
  <c r="N584" i="133"/>
  <c r="AA584" i="133"/>
  <c r="G584" i="133"/>
  <c r="L584" i="133"/>
  <c r="AD584" i="133"/>
  <c r="AE584" i="133"/>
  <c r="AB584" i="133"/>
  <c r="P584" i="133"/>
  <c r="Z584" i="133"/>
  <c r="AF584" i="133"/>
  <c r="K584" i="133"/>
  <c r="I584" i="133"/>
  <c r="R584" i="133"/>
  <c r="AG584" i="133"/>
  <c r="H584" i="133"/>
  <c r="J584" i="133"/>
  <c r="F584" i="133"/>
  <c r="AC584" i="133"/>
  <c r="O584" i="133"/>
  <c r="X584" i="133"/>
  <c r="Q584" i="133"/>
  <c r="Y584" i="133"/>
  <c r="F382" i="133"/>
  <c r="AB382" i="133"/>
  <c r="AE382" i="133"/>
  <c r="AG382" i="133"/>
  <c r="AF382" i="133"/>
  <c r="AA382" i="133"/>
  <c r="Y382" i="133"/>
  <c r="P382" i="133"/>
  <c r="AD382" i="133"/>
  <c r="I382" i="133"/>
  <c r="O382" i="133"/>
  <c r="N382" i="133"/>
  <c r="L382" i="133"/>
  <c r="Q382" i="133"/>
  <c r="H382" i="133"/>
  <c r="K382" i="133"/>
  <c r="X382" i="133"/>
  <c r="J382" i="133"/>
  <c r="G382" i="133"/>
  <c r="Z382" i="133"/>
  <c r="R382" i="133"/>
  <c r="AC382" i="133"/>
  <c r="M382" i="133"/>
  <c r="X217" i="133"/>
  <c r="AE217" i="133"/>
  <c r="I217" i="133"/>
  <c r="Y217" i="133"/>
  <c r="J217" i="133"/>
  <c r="K217" i="133"/>
  <c r="O217" i="133"/>
  <c r="Q217" i="133"/>
  <c r="M217" i="133"/>
  <c r="F217" i="133"/>
  <c r="AA217" i="133"/>
  <c r="G217" i="133"/>
  <c r="AG217" i="133"/>
  <c r="Z217" i="133"/>
  <c r="H217" i="133"/>
  <c r="AB217" i="133"/>
  <c r="L217" i="133"/>
  <c r="AC217" i="133"/>
  <c r="N217" i="133"/>
  <c r="AF217" i="133"/>
  <c r="R217" i="133"/>
  <c r="P217" i="133"/>
  <c r="AD217" i="133"/>
  <c r="AG469" i="133"/>
  <c r="AB469" i="133"/>
  <c r="R469" i="133"/>
  <c r="K469" i="133"/>
  <c r="M469" i="133"/>
  <c r="AF469" i="133"/>
  <c r="O469" i="133"/>
  <c r="Q469" i="133"/>
  <c r="J469" i="133"/>
  <c r="G469" i="133"/>
  <c r="AC469" i="133"/>
  <c r="AD469" i="133"/>
  <c r="X469" i="133"/>
  <c r="H469" i="133"/>
  <c r="Z469" i="133"/>
  <c r="I469" i="133"/>
  <c r="F469" i="133"/>
  <c r="L469" i="133"/>
  <c r="AA469" i="133"/>
  <c r="N469" i="133"/>
  <c r="P469" i="133"/>
  <c r="AE469" i="133"/>
  <c r="Y469" i="133"/>
  <c r="AA428" i="133"/>
  <c r="L428" i="133"/>
  <c r="K428" i="133"/>
  <c r="R428" i="133"/>
  <c r="J428" i="133"/>
  <c r="AG428" i="133"/>
  <c r="AB428" i="133"/>
  <c r="I428" i="133"/>
  <c r="O428" i="133"/>
  <c r="X428" i="133"/>
  <c r="AD428" i="133"/>
  <c r="G428" i="133"/>
  <c r="P428" i="133"/>
  <c r="AF428" i="133"/>
  <c r="Z428" i="133"/>
  <c r="AE428" i="133"/>
  <c r="Q428" i="133"/>
  <c r="H428" i="133"/>
  <c r="F428" i="133"/>
  <c r="Y428" i="133"/>
  <c r="M428" i="133"/>
  <c r="N428" i="133"/>
  <c r="AC428" i="133"/>
  <c r="AA541" i="133"/>
  <c r="AF541" i="133"/>
  <c r="F541" i="133"/>
  <c r="N541" i="133"/>
  <c r="M541" i="133"/>
  <c r="K541" i="133"/>
  <c r="P541" i="133"/>
  <c r="Q541" i="133"/>
  <c r="AD541" i="133"/>
  <c r="H541" i="133"/>
  <c r="AC541" i="133"/>
  <c r="I541" i="133"/>
  <c r="Z541" i="133"/>
  <c r="Y541" i="133"/>
  <c r="O541" i="133"/>
  <c r="X541" i="133"/>
  <c r="L541" i="133"/>
  <c r="AG541" i="133"/>
  <c r="J541" i="133"/>
  <c r="G541" i="133"/>
  <c r="R541" i="133"/>
  <c r="AB541" i="133"/>
  <c r="AE541" i="133"/>
  <c r="L318" i="133"/>
  <c r="Y318" i="133"/>
  <c r="R318" i="133"/>
  <c r="O318" i="133"/>
  <c r="AB318" i="133"/>
  <c r="AG318" i="133"/>
  <c r="I318" i="133"/>
  <c r="Q318" i="133"/>
  <c r="H318" i="133"/>
  <c r="M318" i="133"/>
  <c r="AF318" i="133"/>
  <c r="X318" i="133"/>
  <c r="F318" i="133"/>
  <c r="N318" i="133"/>
  <c r="P318" i="133"/>
  <c r="K318" i="133"/>
  <c r="Z318" i="133"/>
  <c r="AC318" i="133"/>
  <c r="J318" i="133"/>
  <c r="AE318" i="133"/>
  <c r="AA318" i="133"/>
  <c r="G318" i="133"/>
  <c r="AD318" i="133"/>
  <c r="AQ77" i="133"/>
  <c r="AP77" i="133"/>
  <c r="BA77" i="133"/>
  <c r="AJ77" i="133"/>
  <c r="I77" i="133"/>
  <c r="AK77" i="133"/>
  <c r="J77" i="133"/>
  <c r="G77" i="133"/>
  <c r="F78" i="133" s="1"/>
  <c r="R78" i="133" s="1"/>
  <c r="AR77" i="133"/>
  <c r="AZ77" i="133"/>
  <c r="AU77" i="133"/>
  <c r="AM77" i="133"/>
  <c r="AL77" i="133"/>
  <c r="AX77" i="133"/>
  <c r="AO77" i="133"/>
  <c r="AW77" i="133"/>
  <c r="P77" i="133"/>
  <c r="AY77" i="133"/>
  <c r="AI77" i="133"/>
  <c r="BB77" i="133"/>
  <c r="AV77" i="133"/>
  <c r="AT77" i="133"/>
  <c r="BC77" i="133"/>
  <c r="L77" i="133"/>
  <c r="AN77" i="133"/>
  <c r="BA61" i="133"/>
  <c r="AV61" i="133"/>
  <c r="AQ61" i="133"/>
  <c r="I61" i="133"/>
  <c r="AJ61" i="133"/>
  <c r="L61" i="133"/>
  <c r="AI61" i="133"/>
  <c r="AO61" i="133"/>
  <c r="AX61" i="133"/>
  <c r="AY61" i="133"/>
  <c r="AP61" i="133"/>
  <c r="BB61" i="133"/>
  <c r="AU61" i="133"/>
  <c r="AM61" i="133"/>
  <c r="G61" i="133"/>
  <c r="F62" i="133" s="1"/>
  <c r="R62" i="133" s="1"/>
  <c r="AR61" i="133"/>
  <c r="J61" i="133"/>
  <c r="AN61" i="133"/>
  <c r="AL61" i="133"/>
  <c r="P61" i="133"/>
  <c r="BC61" i="133"/>
  <c r="AK61" i="133"/>
  <c r="AT61" i="133"/>
  <c r="AZ61" i="133"/>
  <c r="AW61" i="133"/>
  <c r="BB91" i="133"/>
  <c r="G91" i="133"/>
  <c r="AU91" i="133"/>
  <c r="P91" i="133"/>
  <c r="AT91" i="133"/>
  <c r="I91" i="133"/>
  <c r="AX91" i="133"/>
  <c r="BA91" i="133"/>
  <c r="AI91" i="133"/>
  <c r="AM91" i="133"/>
  <c r="AY91" i="133"/>
  <c r="AO91" i="133"/>
  <c r="AV91" i="133"/>
  <c r="L91" i="133"/>
  <c r="BC91" i="133"/>
  <c r="AW91" i="133"/>
  <c r="AJ91" i="133"/>
  <c r="AQ91" i="133"/>
  <c r="AK91" i="133"/>
  <c r="AP91" i="133"/>
  <c r="AL91" i="133"/>
  <c r="AR91" i="133"/>
  <c r="AZ91" i="133"/>
  <c r="J91" i="133"/>
  <c r="AN91" i="133"/>
  <c r="Z388" i="133"/>
  <c r="X388" i="133"/>
  <c r="P388" i="133"/>
  <c r="AE388" i="133"/>
  <c r="M388" i="133"/>
  <c r="I388" i="133"/>
  <c r="O388" i="133"/>
  <c r="F388" i="133"/>
  <c r="K388" i="133"/>
  <c r="H388" i="133"/>
  <c r="R388" i="133"/>
  <c r="AC388" i="133"/>
  <c r="J388" i="133"/>
  <c r="L388" i="133"/>
  <c r="G388" i="133"/>
  <c r="AF388" i="133"/>
  <c r="AG388" i="133"/>
  <c r="Q388" i="133"/>
  <c r="N388" i="133"/>
  <c r="AA388" i="133"/>
  <c r="AB388" i="133"/>
  <c r="AD388" i="133"/>
  <c r="Y388" i="133"/>
  <c r="G611" i="133"/>
  <c r="I611" i="133"/>
  <c r="AG611" i="133"/>
  <c r="L611" i="133"/>
  <c r="M611" i="133"/>
  <c r="K611" i="133"/>
  <c r="Z611" i="133"/>
  <c r="O611" i="133"/>
  <c r="F611" i="133"/>
  <c r="AF611" i="133"/>
  <c r="AD611" i="133"/>
  <c r="N611" i="133"/>
  <c r="H611" i="133"/>
  <c r="J611" i="133"/>
  <c r="AE611" i="133"/>
  <c r="X611" i="133"/>
  <c r="AA611" i="133"/>
  <c r="Y611" i="133"/>
  <c r="AC611" i="133"/>
  <c r="P611" i="133"/>
  <c r="Q611" i="133"/>
  <c r="AB611" i="133"/>
  <c r="R611" i="133"/>
  <c r="K257" i="133"/>
  <c r="AC257" i="133"/>
  <c r="AF257" i="133"/>
  <c r="M257" i="133"/>
  <c r="AE257" i="133"/>
  <c r="X257" i="133"/>
  <c r="O257" i="133"/>
  <c r="N257" i="133"/>
  <c r="AG257" i="133"/>
  <c r="R257" i="133"/>
  <c r="AA257" i="133"/>
  <c r="AD257" i="133"/>
  <c r="AB257" i="133"/>
  <c r="Y257" i="133"/>
  <c r="Z257" i="133"/>
  <c r="H257" i="133"/>
  <c r="J257" i="133"/>
  <c r="L257" i="133"/>
  <c r="G257" i="133"/>
  <c r="I257" i="133"/>
  <c r="F257" i="133"/>
  <c r="Q257" i="133"/>
  <c r="P257" i="133"/>
  <c r="AF396" i="133"/>
  <c r="H396" i="133"/>
  <c r="Q396" i="133"/>
  <c r="J396" i="133"/>
  <c r="X396" i="133"/>
  <c r="AA396" i="133"/>
  <c r="K396" i="133"/>
  <c r="P396" i="133"/>
  <c r="AC396" i="133"/>
  <c r="M396" i="133"/>
  <c r="F396" i="133"/>
  <c r="AE396" i="133"/>
  <c r="I396" i="133"/>
  <c r="AD396" i="133"/>
  <c r="L396" i="133"/>
  <c r="AB396" i="133"/>
  <c r="O396" i="133"/>
  <c r="G396" i="133"/>
  <c r="N396" i="133"/>
  <c r="AG396" i="133"/>
  <c r="Z396" i="133"/>
  <c r="R396" i="133"/>
  <c r="Y396" i="133"/>
  <c r="AF356" i="133"/>
  <c r="AG356" i="133"/>
  <c r="Q356" i="133"/>
  <c r="J356" i="133"/>
  <c r="F356" i="133"/>
  <c r="P356" i="133"/>
  <c r="AC356" i="133"/>
  <c r="R356" i="133"/>
  <c r="I356" i="133"/>
  <c r="Y356" i="133"/>
  <c r="AB356" i="133"/>
  <c r="G356" i="133"/>
  <c r="AA356" i="133"/>
  <c r="AD356" i="133"/>
  <c r="H356" i="133"/>
  <c r="K356" i="133"/>
  <c r="N356" i="133"/>
  <c r="O356" i="133"/>
  <c r="Z356" i="133"/>
  <c r="M356" i="133"/>
  <c r="AE356" i="133"/>
  <c r="X356" i="133"/>
  <c r="L356" i="133"/>
  <c r="AJ29" i="133"/>
  <c r="L29" i="133"/>
  <c r="G29" i="133"/>
  <c r="F30" i="133" s="1"/>
  <c r="AR29" i="133"/>
  <c r="BK29" i="133"/>
  <c r="AZ29" i="133"/>
  <c r="AX29" i="133"/>
  <c r="BO29" i="133"/>
  <c r="BL29" i="133"/>
  <c r="BP29" i="133"/>
  <c r="I29" i="133"/>
  <c r="BN29" i="133"/>
  <c r="AK29" i="133"/>
  <c r="AY29" i="133"/>
  <c r="AT29" i="133"/>
  <c r="P29" i="133"/>
  <c r="BG29" i="133"/>
  <c r="AQ29" i="133"/>
  <c r="BH29" i="133"/>
  <c r="AI29" i="133"/>
  <c r="BF29" i="133"/>
  <c r="AO29" i="133"/>
  <c r="BA29" i="133"/>
  <c r="AN29" i="133"/>
  <c r="BC29" i="133"/>
  <c r="BM29" i="133"/>
  <c r="BI29" i="133"/>
  <c r="BJ29" i="133"/>
  <c r="J29" i="133"/>
  <c r="AV29" i="133"/>
  <c r="BB29" i="133"/>
  <c r="AL29" i="133"/>
  <c r="AW29" i="133"/>
  <c r="AP29" i="133"/>
  <c r="AU29" i="133"/>
  <c r="BE29" i="133"/>
  <c r="AM29" i="133"/>
  <c r="Z121" i="133"/>
  <c r="AC121" i="133"/>
  <c r="AJ121" i="133"/>
  <c r="F121" i="133"/>
  <c r="AI121" i="133"/>
  <c r="AO121" i="133"/>
  <c r="AA121" i="133"/>
  <c r="I121" i="133"/>
  <c r="AP121" i="133"/>
  <c r="AR121" i="133"/>
  <c r="X121" i="133"/>
  <c r="AL121" i="133"/>
  <c r="K121" i="133"/>
  <c r="J121" i="133"/>
  <c r="AG121" i="133"/>
  <c r="AK121" i="133"/>
  <c r="P121" i="133"/>
  <c r="H121" i="133"/>
  <c r="R121" i="133"/>
  <c r="G121" i="133"/>
  <c r="Q121" i="133"/>
  <c r="AE121" i="133"/>
  <c r="AB121" i="133"/>
  <c r="M121" i="133"/>
  <c r="AF121" i="133"/>
  <c r="AM121" i="133"/>
  <c r="N121" i="133"/>
  <c r="Y121" i="133"/>
  <c r="L121" i="133"/>
  <c r="AQ121" i="133"/>
  <c r="AD121" i="133"/>
  <c r="O121" i="133"/>
  <c r="AN121" i="133"/>
  <c r="AK14" i="133"/>
  <c r="BF14" i="133"/>
  <c r="BO14" i="133"/>
  <c r="AX14" i="133"/>
  <c r="AW14" i="133"/>
  <c r="AT14" i="133"/>
  <c r="BP14" i="133"/>
  <c r="AZ14" i="133"/>
  <c r="J14" i="133"/>
  <c r="L14" i="133"/>
  <c r="AP14" i="133"/>
  <c r="AN14" i="133"/>
  <c r="BA14" i="133"/>
  <c r="AU14" i="133"/>
  <c r="BG14" i="133"/>
  <c r="BI14" i="133"/>
  <c r="BB14" i="133"/>
  <c r="AY14" i="133"/>
  <c r="BE14" i="133"/>
  <c r="AJ14" i="133"/>
  <c r="G14" i="133"/>
  <c r="F15" i="133" s="1"/>
  <c r="R15" i="133" s="1"/>
  <c r="BN14" i="133"/>
  <c r="AO14" i="133"/>
  <c r="AV14" i="133"/>
  <c r="AI14" i="133"/>
  <c r="AQ14" i="133"/>
  <c r="BK14" i="133"/>
  <c r="BM14" i="133"/>
  <c r="BL14" i="133"/>
  <c r="AR14" i="133"/>
  <c r="BC14" i="133"/>
  <c r="BH14" i="133"/>
  <c r="BJ14" i="133"/>
  <c r="AL14" i="133"/>
  <c r="P14" i="133"/>
  <c r="I14" i="133"/>
  <c r="AM14" i="133"/>
  <c r="AE573" i="133"/>
  <c r="N573" i="133"/>
  <c r="I573" i="133"/>
  <c r="AA573" i="133"/>
  <c r="AF573" i="133"/>
  <c r="G573" i="133"/>
  <c r="K573" i="133"/>
  <c r="O573" i="133"/>
  <c r="M573" i="133"/>
  <c r="Z573" i="133"/>
  <c r="Y573" i="133"/>
  <c r="AG573" i="133"/>
  <c r="X573" i="133"/>
  <c r="H573" i="133"/>
  <c r="P573" i="133"/>
  <c r="AC573" i="133"/>
  <c r="Q573" i="133"/>
  <c r="AD573" i="133"/>
  <c r="AB573" i="133"/>
  <c r="L573" i="133"/>
  <c r="F573" i="133"/>
  <c r="R573" i="133"/>
  <c r="J573" i="133"/>
  <c r="Q606" i="133"/>
  <c r="I606" i="133"/>
  <c r="AB606" i="133"/>
  <c r="Y606" i="133"/>
  <c r="K606" i="133"/>
  <c r="H606" i="133"/>
  <c r="O606" i="133"/>
  <c r="AA606" i="133"/>
  <c r="Z606" i="133"/>
  <c r="X606" i="133"/>
  <c r="AC606" i="133"/>
  <c r="AG606" i="133"/>
  <c r="N606" i="133"/>
  <c r="G606" i="133"/>
  <c r="AF606" i="133"/>
  <c r="J606" i="133"/>
  <c r="F606" i="133"/>
  <c r="AD606" i="133"/>
  <c r="L606" i="133"/>
  <c r="R606" i="133"/>
  <c r="M606" i="133"/>
  <c r="AE606" i="133"/>
  <c r="P606" i="133"/>
  <c r="R379" i="133"/>
  <c r="Z379" i="133"/>
  <c r="I379" i="133"/>
  <c r="L379" i="133"/>
  <c r="K379" i="133"/>
  <c r="J379" i="133"/>
  <c r="Q379" i="133"/>
  <c r="AE379" i="133"/>
  <c r="H379" i="133"/>
  <c r="G379" i="133"/>
  <c r="AD379" i="133"/>
  <c r="M379" i="133"/>
  <c r="AG379" i="133"/>
  <c r="Y379" i="133"/>
  <c r="O379" i="133"/>
  <c r="X379" i="133"/>
  <c r="F379" i="133"/>
  <c r="AF379" i="133"/>
  <c r="AC379" i="133"/>
  <c r="AA379" i="133"/>
  <c r="P379" i="133"/>
  <c r="N379" i="133"/>
  <c r="AB379" i="133"/>
  <c r="R127" i="133"/>
  <c r="K127" i="133"/>
  <c r="Y127" i="133"/>
  <c r="AR127" i="133"/>
  <c r="AP127" i="133"/>
  <c r="AC127" i="133"/>
  <c r="AJ127" i="133"/>
  <c r="X127" i="133"/>
  <c r="G127" i="133"/>
  <c r="N127" i="133"/>
  <c r="AG127" i="133"/>
  <c r="I127" i="133"/>
  <c r="AF127" i="133"/>
  <c r="AQ127" i="133"/>
  <c r="F127" i="133"/>
  <c r="AI127" i="133"/>
  <c r="O127" i="133"/>
  <c r="AA127" i="133"/>
  <c r="AL127" i="133"/>
  <c r="AD127" i="133"/>
  <c r="Q127" i="133"/>
  <c r="AK127" i="133"/>
  <c r="AO127" i="133"/>
  <c r="J127" i="133"/>
  <c r="AN127" i="133"/>
  <c r="AE127" i="133"/>
  <c r="P127" i="133"/>
  <c r="Z127" i="133"/>
  <c r="H127" i="133"/>
  <c r="L127" i="133"/>
  <c r="AB127" i="133"/>
  <c r="AM127" i="133"/>
  <c r="M127" i="133"/>
  <c r="AT72" i="133"/>
  <c r="AX72" i="133"/>
  <c r="AO72" i="133"/>
  <c r="AM72" i="133"/>
  <c r="G72" i="133"/>
  <c r="F73" i="133" s="1"/>
  <c r="R73" i="133" s="1"/>
  <c r="AJ72" i="133"/>
  <c r="AU72" i="133"/>
  <c r="I72" i="133"/>
  <c r="P72" i="133"/>
  <c r="AL72" i="133"/>
  <c r="AP72" i="133"/>
  <c r="AK72" i="133"/>
  <c r="BC72" i="133"/>
  <c r="AZ72" i="133"/>
  <c r="AQ72" i="133"/>
  <c r="BB72" i="133"/>
  <c r="AY72" i="133"/>
  <c r="AV72" i="133"/>
  <c r="AR72" i="133"/>
  <c r="AN72" i="133"/>
  <c r="AW72" i="133"/>
  <c r="L72" i="133"/>
  <c r="BA72" i="133"/>
  <c r="AI72" i="133"/>
  <c r="J72" i="133"/>
  <c r="BP45" i="137"/>
  <c r="AX45" i="137"/>
  <c r="AR45" i="137"/>
  <c r="BM45" i="137"/>
  <c r="BL45" i="137"/>
  <c r="AI45" i="137"/>
  <c r="BE45" i="137"/>
  <c r="AZ45" i="137"/>
  <c r="AK45" i="137"/>
  <c r="AU45" i="137"/>
  <c r="AO45" i="137"/>
  <c r="BN45" i="137"/>
  <c r="AW45" i="137"/>
  <c r="BF45" i="137"/>
  <c r="AY45" i="137"/>
  <c r="BI45" i="137"/>
  <c r="BG45" i="137"/>
  <c r="AT45" i="137"/>
  <c r="BC45" i="137"/>
  <c r="BK45" i="137"/>
  <c r="BB45" i="137"/>
  <c r="L45" i="137"/>
  <c r="BO45" i="137"/>
  <c r="AP45" i="137"/>
  <c r="P45" i="137"/>
  <c r="G45" i="137"/>
  <c r="F46" i="137" s="1"/>
  <c r="R46" i="137" s="1"/>
  <c r="J45" i="137"/>
  <c r="I45" i="137"/>
  <c r="BH45" i="137"/>
  <c r="AM45" i="137"/>
  <c r="BA45" i="137"/>
  <c r="AN45" i="137"/>
  <c r="AV45" i="137"/>
  <c r="AQ45" i="137"/>
  <c r="BJ45" i="137"/>
  <c r="AL45" i="137"/>
  <c r="AJ45" i="137"/>
  <c r="P242" i="137"/>
  <c r="H242" i="137"/>
  <c r="AB242" i="137"/>
  <c r="M242" i="137"/>
  <c r="F242" i="137"/>
  <c r="N242" i="137"/>
  <c r="AA242" i="137"/>
  <c r="I242" i="137"/>
  <c r="Z242" i="137"/>
  <c r="L242" i="137"/>
  <c r="R242" i="137"/>
  <c r="AE242" i="137"/>
  <c r="AD242" i="137"/>
  <c r="AF242" i="137"/>
  <c r="K242" i="137"/>
  <c r="O242" i="137"/>
  <c r="Y242" i="137"/>
  <c r="AC242" i="137"/>
  <c r="G242" i="137"/>
  <c r="X242" i="137"/>
  <c r="J242" i="137"/>
  <c r="AG242" i="137"/>
  <c r="Q242" i="137"/>
  <c r="AN49" i="137"/>
  <c r="AP49" i="137"/>
  <c r="AU49" i="137"/>
  <c r="L49" i="137"/>
  <c r="AK49" i="137"/>
  <c r="AX49" i="137"/>
  <c r="BC49" i="137"/>
  <c r="BA49" i="137"/>
  <c r="AJ49" i="137"/>
  <c r="I49" i="137"/>
  <c r="BJ49" i="137"/>
  <c r="BG49" i="137"/>
  <c r="AW49" i="137"/>
  <c r="AO49" i="137"/>
  <c r="G49" i="137"/>
  <c r="F50" i="137" s="1"/>
  <c r="BL49" i="137"/>
  <c r="BK49" i="137"/>
  <c r="AT49" i="137"/>
  <c r="BI49" i="137"/>
  <c r="AR49" i="137"/>
  <c r="BO49" i="137"/>
  <c r="BF49" i="137"/>
  <c r="AY49" i="137"/>
  <c r="BE49" i="137"/>
  <c r="BP49" i="137"/>
  <c r="BB49" i="137"/>
  <c r="AV49" i="137"/>
  <c r="J49" i="137"/>
  <c r="BH49" i="137"/>
  <c r="AM49" i="137"/>
  <c r="BN49" i="137"/>
  <c r="AL49" i="137"/>
  <c r="AI49" i="137"/>
  <c r="P49" i="137"/>
  <c r="AZ49" i="137"/>
  <c r="BM49" i="137"/>
  <c r="AQ49" i="137"/>
  <c r="O160" i="137"/>
  <c r="K160" i="137"/>
  <c r="M160" i="137"/>
  <c r="AO160" i="137"/>
  <c r="L160" i="137"/>
  <c r="Q160" i="137"/>
  <c r="AR160" i="137"/>
  <c r="AK160" i="137"/>
  <c r="N160" i="137"/>
  <c r="AC160" i="137"/>
  <c r="AF160" i="137"/>
  <c r="AG160" i="137"/>
  <c r="AL160" i="137"/>
  <c r="F160" i="137"/>
  <c r="H160" i="137"/>
  <c r="Y160" i="137"/>
  <c r="AM160" i="137"/>
  <c r="I160" i="137"/>
  <c r="Z160" i="137"/>
  <c r="AJ160" i="137"/>
  <c r="G160" i="137"/>
  <c r="AQ160" i="137"/>
  <c r="X160" i="137"/>
  <c r="P160" i="137"/>
  <c r="AN160" i="137"/>
  <c r="AI160" i="137"/>
  <c r="AD160" i="137"/>
  <c r="AE160" i="137"/>
  <c r="AB160" i="137"/>
  <c r="AA160" i="137"/>
  <c r="R160" i="137"/>
  <c r="AP160" i="137"/>
  <c r="J160" i="137"/>
  <c r="J432" i="137"/>
  <c r="AF432" i="137"/>
  <c r="AD432" i="137"/>
  <c r="N432" i="137"/>
  <c r="X432" i="137"/>
  <c r="L432" i="137"/>
  <c r="F432" i="137"/>
  <c r="I432" i="137"/>
  <c r="M432" i="137"/>
  <c r="AC432" i="137"/>
  <c r="AE432" i="137"/>
  <c r="K432" i="137"/>
  <c r="Q432" i="137"/>
  <c r="Z432" i="137"/>
  <c r="AB432" i="137"/>
  <c r="P432" i="137"/>
  <c r="Y432" i="137"/>
  <c r="R432" i="137"/>
  <c r="AA432" i="137"/>
  <c r="O432" i="137"/>
  <c r="H432" i="137"/>
  <c r="AG432" i="137"/>
  <c r="G432" i="137"/>
  <c r="X260" i="137"/>
  <c r="AE260" i="137"/>
  <c r="AD260" i="137"/>
  <c r="M260" i="137"/>
  <c r="K260" i="137"/>
  <c r="AB260" i="137"/>
  <c r="N260" i="137"/>
  <c r="O260" i="137"/>
  <c r="H260" i="137"/>
  <c r="J260" i="137"/>
  <c r="AG260" i="137"/>
  <c r="AA260" i="137"/>
  <c r="F260" i="137"/>
  <c r="Z260" i="137"/>
  <c r="G260" i="137"/>
  <c r="R260" i="137"/>
  <c r="Q260" i="137"/>
  <c r="AF260" i="137"/>
  <c r="AC260" i="137"/>
  <c r="Y260" i="137"/>
  <c r="I260" i="137"/>
  <c r="L260" i="137"/>
  <c r="P260" i="137"/>
  <c r="AN59" i="137"/>
  <c r="L59" i="137"/>
  <c r="G59" i="137"/>
  <c r="F60" i="137" s="1"/>
  <c r="R60" i="137" s="1"/>
  <c r="AM59" i="137"/>
  <c r="AY59" i="137"/>
  <c r="BC59" i="137"/>
  <c r="AR59" i="137"/>
  <c r="AU59" i="137"/>
  <c r="AV59" i="137"/>
  <c r="AW59" i="137"/>
  <c r="J59" i="137"/>
  <c r="AK59" i="137"/>
  <c r="I59" i="137"/>
  <c r="AP59" i="137"/>
  <c r="AZ59" i="137"/>
  <c r="AI59" i="137"/>
  <c r="P59" i="137"/>
  <c r="AJ59" i="137"/>
  <c r="BA59" i="137"/>
  <c r="AX59" i="137"/>
  <c r="AL59" i="137"/>
  <c r="AT59" i="137"/>
  <c r="AO59" i="137"/>
  <c r="BB59" i="137"/>
  <c r="AQ59" i="137"/>
  <c r="AA315" i="137"/>
  <c r="M315" i="137"/>
  <c r="Q315" i="137"/>
  <c r="AG315" i="137"/>
  <c r="AE315" i="137"/>
  <c r="AC315" i="137"/>
  <c r="L315" i="137"/>
  <c r="Y315" i="137"/>
  <c r="G315" i="137"/>
  <c r="I315" i="137"/>
  <c r="AF315" i="137"/>
  <c r="R315" i="137"/>
  <c r="K315" i="137"/>
  <c r="AD315" i="137"/>
  <c r="H315" i="137"/>
  <c r="O315" i="137"/>
  <c r="X315" i="137"/>
  <c r="J315" i="137"/>
  <c r="F315" i="137"/>
  <c r="P315" i="137"/>
  <c r="Z315" i="137"/>
  <c r="N315" i="137"/>
  <c r="AB315" i="137"/>
  <c r="F241" i="137"/>
  <c r="N241" i="137"/>
  <c r="X241" i="137"/>
  <c r="R241" i="137"/>
  <c r="AF241" i="137"/>
  <c r="P241" i="137"/>
  <c r="J241" i="137"/>
  <c r="AB241" i="137"/>
  <c r="K241" i="137"/>
  <c r="O241" i="137"/>
  <c r="Z241" i="137"/>
  <c r="Q241" i="137"/>
  <c r="I241" i="137"/>
  <c r="AD241" i="137"/>
  <c r="AG241" i="137"/>
  <c r="AC241" i="137"/>
  <c r="Y241" i="137"/>
  <c r="AA241" i="137"/>
  <c r="G241" i="137"/>
  <c r="L241" i="137"/>
  <c r="H241" i="137"/>
  <c r="M241" i="137"/>
  <c r="AE241" i="137"/>
  <c r="G531" i="137"/>
  <c r="J531" i="137"/>
  <c r="AE531" i="137"/>
  <c r="I531" i="137"/>
  <c r="AC531" i="137"/>
  <c r="Q531" i="137"/>
  <c r="AD531" i="137"/>
  <c r="L531" i="137"/>
  <c r="Y531" i="137"/>
  <c r="X531" i="137"/>
  <c r="AF531" i="137"/>
  <c r="M531" i="137"/>
  <c r="Z531" i="137"/>
  <c r="R531" i="137"/>
  <c r="K531" i="137"/>
  <c r="AG531" i="137"/>
  <c r="O531" i="137"/>
  <c r="N531" i="137"/>
  <c r="F531" i="137"/>
  <c r="P531" i="137"/>
  <c r="H531" i="137"/>
  <c r="AB531" i="137"/>
  <c r="AA531" i="137"/>
  <c r="M144" i="137"/>
  <c r="AQ144" i="137"/>
  <c r="I144" i="137"/>
  <c r="F144" i="137"/>
  <c r="AE144" i="137"/>
  <c r="Z144" i="137"/>
  <c r="X144" i="137"/>
  <c r="P144" i="137"/>
  <c r="Q144" i="137"/>
  <c r="AC144" i="137"/>
  <c r="O144" i="137"/>
  <c r="N144" i="137"/>
  <c r="AM144" i="137"/>
  <c r="K144" i="137"/>
  <c r="Y144" i="137"/>
  <c r="AK144" i="137"/>
  <c r="AG144" i="137"/>
  <c r="R144" i="137"/>
  <c r="AB144" i="137"/>
  <c r="AI144" i="137"/>
  <c r="AJ144" i="137"/>
  <c r="AF144" i="137"/>
  <c r="AO144" i="137"/>
  <c r="AA144" i="137"/>
  <c r="AD144" i="137"/>
  <c r="AL144" i="137"/>
  <c r="H144" i="137"/>
  <c r="G144" i="137"/>
  <c r="AN144" i="137"/>
  <c r="AR144" i="137"/>
  <c r="AP144" i="137"/>
  <c r="J144" i="137"/>
  <c r="L144" i="137"/>
  <c r="AD331" i="137"/>
  <c r="O331" i="137"/>
  <c r="F331" i="137"/>
  <c r="L331" i="137"/>
  <c r="G331" i="137"/>
  <c r="AF331" i="137"/>
  <c r="AE331" i="137"/>
  <c r="K331" i="137"/>
  <c r="X331" i="137"/>
  <c r="H331" i="137"/>
  <c r="AB331" i="137"/>
  <c r="AG331" i="137"/>
  <c r="J331" i="137"/>
  <c r="I331" i="137"/>
  <c r="Y331" i="137"/>
  <c r="P331" i="137"/>
  <c r="M331" i="137"/>
  <c r="N331" i="137"/>
  <c r="Q331" i="137"/>
  <c r="R331" i="137"/>
  <c r="AA331" i="137"/>
  <c r="Z331" i="137"/>
  <c r="AC331" i="137"/>
  <c r="J384" i="137"/>
  <c r="M384" i="137"/>
  <c r="G384" i="137"/>
  <c r="P384" i="137"/>
  <c r="AG384" i="137"/>
  <c r="Y384" i="137"/>
  <c r="L384" i="137"/>
  <c r="AA384" i="137"/>
  <c r="Q384" i="137"/>
  <c r="I384" i="137"/>
  <c r="AF384" i="137"/>
  <c r="O384" i="137"/>
  <c r="AE384" i="137"/>
  <c r="H384" i="137"/>
  <c r="AC384" i="137"/>
  <c r="R384" i="137"/>
  <c r="AD384" i="137"/>
  <c r="F384" i="137"/>
  <c r="K384" i="137"/>
  <c r="Z384" i="137"/>
  <c r="N384" i="137"/>
  <c r="X384" i="137"/>
  <c r="AB384" i="137"/>
  <c r="AG677" i="137"/>
  <c r="M677" i="137"/>
  <c r="H677" i="137"/>
  <c r="Q677" i="137"/>
  <c r="G677" i="137"/>
  <c r="AD677" i="137"/>
  <c r="AF677" i="137"/>
  <c r="X677" i="137"/>
  <c r="O677" i="137"/>
  <c r="Y677" i="137"/>
  <c r="K677" i="137"/>
  <c r="F677" i="137"/>
  <c r="AE677" i="137"/>
  <c r="J677" i="137"/>
  <c r="P677" i="137"/>
  <c r="L677" i="137"/>
  <c r="R677" i="137"/>
  <c r="N677" i="137"/>
  <c r="AA677" i="137"/>
  <c r="I677" i="137"/>
  <c r="AB677" i="137"/>
  <c r="AC677" i="137"/>
  <c r="Z677" i="137"/>
  <c r="P375" i="137"/>
  <c r="J375" i="137"/>
  <c r="AC375" i="137"/>
  <c r="G375" i="137"/>
  <c r="AD375" i="137"/>
  <c r="O375" i="137"/>
  <c r="L375" i="137"/>
  <c r="AG375" i="137"/>
  <c r="AA375" i="137"/>
  <c r="AF375" i="137"/>
  <c r="I375" i="137"/>
  <c r="Y375" i="137"/>
  <c r="X375" i="137"/>
  <c r="H375" i="137"/>
  <c r="AE375" i="137"/>
  <c r="N375" i="137"/>
  <c r="Z375" i="137"/>
  <c r="F375" i="137"/>
  <c r="K375" i="137"/>
  <c r="Q375" i="137"/>
  <c r="M375" i="137"/>
  <c r="R375" i="137"/>
  <c r="AB375" i="137"/>
  <c r="J594" i="137"/>
  <c r="Z594" i="137"/>
  <c r="L594" i="137"/>
  <c r="G594" i="137"/>
  <c r="AB594" i="137"/>
  <c r="AG594" i="137"/>
  <c r="F594" i="137"/>
  <c r="AA594" i="137"/>
  <c r="Y594" i="137"/>
  <c r="Q594" i="137"/>
  <c r="H594" i="137"/>
  <c r="M594" i="137"/>
  <c r="I594" i="137"/>
  <c r="AF594" i="137"/>
  <c r="AD594" i="137"/>
  <c r="R594" i="137"/>
  <c r="X594" i="137"/>
  <c r="O594" i="137"/>
  <c r="N594" i="137"/>
  <c r="P594" i="137"/>
  <c r="K594" i="137"/>
  <c r="AC594" i="137"/>
  <c r="AE594" i="137"/>
  <c r="J327" i="137"/>
  <c r="AD327" i="137"/>
  <c r="R327" i="137"/>
  <c r="AB327" i="137"/>
  <c r="Y327" i="137"/>
  <c r="L327" i="137"/>
  <c r="P327" i="137"/>
  <c r="AA327" i="137"/>
  <c r="AF327" i="137"/>
  <c r="I327" i="137"/>
  <c r="N327" i="137"/>
  <c r="X327" i="137"/>
  <c r="AG327" i="137"/>
  <c r="F327" i="137"/>
  <c r="M327" i="137"/>
  <c r="G327" i="137"/>
  <c r="O327" i="137"/>
  <c r="AE327" i="137"/>
  <c r="K327" i="137"/>
  <c r="H327" i="137"/>
  <c r="Z327" i="137"/>
  <c r="AC327" i="137"/>
  <c r="Q327" i="137"/>
  <c r="AF439" i="137"/>
  <c r="L439" i="137"/>
  <c r="Y439" i="137"/>
  <c r="Q439" i="137"/>
  <c r="M439" i="137"/>
  <c r="R439" i="137"/>
  <c r="G439" i="137"/>
  <c r="AA439" i="137"/>
  <c r="AB439" i="137"/>
  <c r="AG439" i="137"/>
  <c r="P439" i="137"/>
  <c r="AC439" i="137"/>
  <c r="Z439" i="137"/>
  <c r="N439" i="137"/>
  <c r="K439" i="137"/>
  <c r="I439" i="137"/>
  <c r="H439" i="137"/>
  <c r="O439" i="137"/>
  <c r="X439" i="137"/>
  <c r="AD439" i="137"/>
  <c r="F439" i="137"/>
  <c r="J439" i="137"/>
  <c r="AE439" i="137"/>
  <c r="AC122" i="137"/>
  <c r="AR122" i="137"/>
  <c r="AP122" i="137"/>
  <c r="P122" i="137"/>
  <c r="AE122" i="137"/>
  <c r="Y122" i="137"/>
  <c r="Z122" i="137"/>
  <c r="M122" i="137"/>
  <c r="H122" i="137"/>
  <c r="I122" i="137"/>
  <c r="AJ122" i="137"/>
  <c r="AO122" i="137"/>
  <c r="AI122" i="137"/>
  <c r="J122" i="137"/>
  <c r="X122" i="137"/>
  <c r="AB122" i="137"/>
  <c r="F122" i="137"/>
  <c r="N122" i="137"/>
  <c r="Q122" i="137"/>
  <c r="AL122" i="137"/>
  <c r="AK122" i="137"/>
  <c r="K122" i="137"/>
  <c r="AF122" i="137"/>
  <c r="AN122" i="137"/>
  <c r="O122" i="137"/>
  <c r="AQ122" i="137"/>
  <c r="AM122" i="137"/>
  <c r="AA122" i="137"/>
  <c r="G122" i="137"/>
  <c r="AG122" i="137"/>
  <c r="L122" i="137"/>
  <c r="R122" i="137"/>
  <c r="AD122" i="137"/>
  <c r="AF225" i="137"/>
  <c r="AC225" i="137"/>
  <c r="AB225" i="137"/>
  <c r="F225" i="137"/>
  <c r="L225" i="137"/>
  <c r="AD225" i="137"/>
  <c r="R225" i="137"/>
  <c r="M225" i="137"/>
  <c r="X225" i="137"/>
  <c r="O225" i="137"/>
  <c r="AG225" i="137"/>
  <c r="H225" i="137"/>
  <c r="Z225" i="137"/>
  <c r="Y225" i="137"/>
  <c r="J225" i="137"/>
  <c r="P225" i="137"/>
  <c r="Q225" i="137"/>
  <c r="AE225" i="137"/>
  <c r="K225" i="137"/>
  <c r="I225" i="137"/>
  <c r="G225" i="137"/>
  <c r="AA225" i="137"/>
  <c r="N225" i="137"/>
  <c r="BL29" i="137"/>
  <c r="BG29" i="137"/>
  <c r="AV29" i="137"/>
  <c r="BH29" i="137"/>
  <c r="AN29" i="137"/>
  <c r="AK29" i="137"/>
  <c r="AT29" i="137"/>
  <c r="AM29" i="137"/>
  <c r="BE29" i="137"/>
  <c r="AR29" i="137"/>
  <c r="AZ29" i="137"/>
  <c r="AU29" i="137"/>
  <c r="BA29" i="137"/>
  <c r="BJ29" i="137"/>
  <c r="AJ29" i="137"/>
  <c r="AI29" i="137"/>
  <c r="BM29" i="137"/>
  <c r="AO29" i="137"/>
  <c r="G29" i="137"/>
  <c r="F30" i="137" s="1"/>
  <c r="R30" i="137" s="1"/>
  <c r="BF29" i="137"/>
  <c r="BN29" i="137"/>
  <c r="J29" i="137"/>
  <c r="BK29" i="137"/>
  <c r="AY29" i="137"/>
  <c r="BO29" i="137"/>
  <c r="BI29" i="137"/>
  <c r="AP29" i="137"/>
  <c r="BP29" i="137"/>
  <c r="AW29" i="137"/>
  <c r="BC29" i="137"/>
  <c r="AQ29" i="137"/>
  <c r="AL29" i="137"/>
  <c r="P29" i="137"/>
  <c r="I29" i="137"/>
  <c r="BB29" i="137"/>
  <c r="AX29" i="137"/>
  <c r="L29" i="137"/>
  <c r="P435" i="137"/>
  <c r="J435" i="137"/>
  <c r="N435" i="137"/>
  <c r="M435" i="137"/>
  <c r="K435" i="137"/>
  <c r="O435" i="137"/>
  <c r="H435" i="137"/>
  <c r="G435" i="137"/>
  <c r="AD435" i="137"/>
  <c r="AG435" i="137"/>
  <c r="I435" i="137"/>
  <c r="AF435" i="137"/>
  <c r="R435" i="137"/>
  <c r="L435" i="137"/>
  <c r="Q435" i="137"/>
  <c r="Y435" i="137"/>
  <c r="AB435" i="137"/>
  <c r="AC435" i="137"/>
  <c r="F435" i="137"/>
  <c r="AE435" i="137"/>
  <c r="Z435" i="137"/>
  <c r="X435" i="137"/>
  <c r="AA435" i="137"/>
  <c r="K604" i="137"/>
  <c r="J604" i="137"/>
  <c r="AG604" i="137"/>
  <c r="O604" i="137"/>
  <c r="Z604" i="137"/>
  <c r="Y604" i="137"/>
  <c r="N604" i="137"/>
  <c r="AE604" i="137"/>
  <c r="L604" i="137"/>
  <c r="Q604" i="137"/>
  <c r="AC604" i="137"/>
  <c r="X604" i="137"/>
  <c r="AF604" i="137"/>
  <c r="AB604" i="137"/>
  <c r="I604" i="137"/>
  <c r="AD604" i="137"/>
  <c r="H604" i="137"/>
  <c r="R604" i="137"/>
  <c r="F604" i="137"/>
  <c r="G604" i="137"/>
  <c r="AA604" i="137"/>
  <c r="M604" i="137"/>
  <c r="P604" i="137"/>
  <c r="X609" i="137"/>
  <c r="M609" i="137"/>
  <c r="AF609" i="137"/>
  <c r="J609" i="137"/>
  <c r="R609" i="137"/>
  <c r="I609" i="137"/>
  <c r="AD609" i="137"/>
  <c r="AG609" i="137"/>
  <c r="AA609" i="137"/>
  <c r="G609" i="137"/>
  <c r="Q609" i="137"/>
  <c r="N609" i="137"/>
  <c r="AE609" i="137"/>
  <c r="K609" i="137"/>
  <c r="O609" i="137"/>
  <c r="P609" i="137"/>
  <c r="AC609" i="137"/>
  <c r="L609" i="137"/>
  <c r="H609" i="137"/>
  <c r="Z609" i="137"/>
  <c r="Y609" i="137"/>
  <c r="AB609" i="137"/>
  <c r="F609" i="137"/>
  <c r="X387" i="137"/>
  <c r="R387" i="137"/>
  <c r="F387" i="137"/>
  <c r="K387" i="137"/>
  <c r="G387" i="137"/>
  <c r="P387" i="137"/>
  <c r="AE387" i="137"/>
  <c r="AC387" i="137"/>
  <c r="M387" i="137"/>
  <c r="H387" i="137"/>
  <c r="AB387" i="137"/>
  <c r="AD387" i="137"/>
  <c r="J387" i="137"/>
  <c r="Z387" i="137"/>
  <c r="Y387" i="137"/>
  <c r="AG387" i="137"/>
  <c r="O387" i="137"/>
  <c r="L387" i="137"/>
  <c r="Q387" i="137"/>
  <c r="AA387" i="137"/>
  <c r="AF387" i="137"/>
  <c r="I387" i="137"/>
  <c r="N387" i="137"/>
  <c r="AE622" i="137"/>
  <c r="Y622" i="137"/>
  <c r="P622" i="137"/>
  <c r="M622" i="137"/>
  <c r="R622" i="137"/>
  <c r="O622" i="137"/>
  <c r="AG622" i="137"/>
  <c r="J622" i="137"/>
  <c r="N622" i="137"/>
  <c r="AD622" i="137"/>
  <c r="AC622" i="137"/>
  <c r="F622" i="137"/>
  <c r="L622" i="137"/>
  <c r="I622" i="137"/>
  <c r="G622" i="137"/>
  <c r="AF622" i="137"/>
  <c r="AA622" i="137"/>
  <c r="H622" i="137"/>
  <c r="X622" i="137"/>
  <c r="K622" i="137"/>
  <c r="AB622" i="137"/>
  <c r="Z622" i="137"/>
  <c r="Q622" i="137"/>
  <c r="AF445" i="137"/>
  <c r="F445" i="137"/>
  <c r="H445" i="137"/>
  <c r="N445" i="137"/>
  <c r="AC445" i="137"/>
  <c r="I445" i="137"/>
  <c r="AG445" i="137"/>
  <c r="K445" i="137"/>
  <c r="P445" i="137"/>
  <c r="AE445" i="137"/>
  <c r="M445" i="137"/>
  <c r="Z445" i="137"/>
  <c r="R445" i="137"/>
  <c r="AB445" i="137"/>
  <c r="O445" i="137"/>
  <c r="J445" i="137"/>
  <c r="AA445" i="137"/>
  <c r="Y445" i="137"/>
  <c r="AD445" i="137"/>
  <c r="G445" i="137"/>
  <c r="L445" i="137"/>
  <c r="Q445" i="137"/>
  <c r="X445" i="137"/>
  <c r="AL50" i="137"/>
  <c r="BG50" i="137"/>
  <c r="BN50" i="137"/>
  <c r="BE50" i="137"/>
  <c r="BL50" i="137"/>
  <c r="AT50" i="137"/>
  <c r="AJ50" i="137"/>
  <c r="BH50" i="137"/>
  <c r="AQ50" i="137"/>
  <c r="AU50" i="137"/>
  <c r="AK50" i="137"/>
  <c r="AV50" i="137"/>
  <c r="P50" i="137"/>
  <c r="AZ50" i="137"/>
  <c r="BB50" i="137"/>
  <c r="AI50" i="137"/>
  <c r="I50" i="137"/>
  <c r="AN50" i="137"/>
  <c r="BA50" i="137"/>
  <c r="AW50" i="137"/>
  <c r="L50" i="137"/>
  <c r="BK50" i="137"/>
  <c r="G50" i="137"/>
  <c r="F51" i="137" s="1"/>
  <c r="R51" i="137" s="1"/>
  <c r="AM50" i="137"/>
  <c r="AR50" i="137"/>
  <c r="BF50" i="137"/>
  <c r="BC50" i="137"/>
  <c r="BI50" i="137"/>
  <c r="AY50" i="137"/>
  <c r="J50" i="137"/>
  <c r="AP50" i="137"/>
  <c r="BJ50" i="137"/>
  <c r="AO50" i="137"/>
  <c r="BP50" i="137"/>
  <c r="BM50" i="137"/>
  <c r="AX50" i="137"/>
  <c r="BO50" i="137"/>
  <c r="P462" i="137"/>
  <c r="AA462" i="137"/>
  <c r="G462" i="137"/>
  <c r="AD462" i="137"/>
  <c r="Q462" i="137"/>
  <c r="O462" i="137"/>
  <c r="AF462" i="137"/>
  <c r="I462" i="137"/>
  <c r="Z462" i="137"/>
  <c r="F462" i="137"/>
  <c r="AC462" i="137"/>
  <c r="N462" i="137"/>
  <c r="K462" i="137"/>
  <c r="J462" i="137"/>
  <c r="M462" i="137"/>
  <c r="AE462" i="137"/>
  <c r="H462" i="137"/>
  <c r="X462" i="137"/>
  <c r="R462" i="137"/>
  <c r="Y462" i="137"/>
  <c r="L462" i="137"/>
  <c r="AB462" i="137"/>
  <c r="AG462" i="137"/>
  <c r="J585" i="137"/>
  <c r="AB585" i="137"/>
  <c r="P585" i="137"/>
  <c r="Y585" i="137"/>
  <c r="R585" i="137"/>
  <c r="F585" i="137"/>
  <c r="Z585" i="137"/>
  <c r="AD585" i="137"/>
  <c r="AG585" i="137"/>
  <c r="X585" i="137"/>
  <c r="L585" i="137"/>
  <c r="O585" i="137"/>
  <c r="M585" i="137"/>
  <c r="AF585" i="137"/>
  <c r="I585" i="137"/>
  <c r="K585" i="137"/>
  <c r="Q585" i="137"/>
  <c r="AC585" i="137"/>
  <c r="AA585" i="137"/>
  <c r="G585" i="137"/>
  <c r="H585" i="137"/>
  <c r="N585" i="137"/>
  <c r="AE585" i="137"/>
  <c r="Y657" i="137"/>
  <c r="H657" i="137"/>
  <c r="M657" i="137"/>
  <c r="K657" i="137"/>
  <c r="O657" i="137"/>
  <c r="AB657" i="137"/>
  <c r="AE657" i="137"/>
  <c r="AC657" i="137"/>
  <c r="R657" i="137"/>
  <c r="AD657" i="137"/>
  <c r="J657" i="137"/>
  <c r="AF657" i="137"/>
  <c r="G657" i="137"/>
  <c r="X657" i="137"/>
  <c r="AA657" i="137"/>
  <c r="AG657" i="137"/>
  <c r="Z657" i="137"/>
  <c r="L657" i="137"/>
  <c r="N657" i="137"/>
  <c r="I657" i="137"/>
  <c r="F657" i="137"/>
  <c r="Q657" i="137"/>
  <c r="P657" i="137"/>
  <c r="BP28" i="137"/>
  <c r="AQ28" i="137"/>
  <c r="BN28" i="137"/>
  <c r="AK28" i="137"/>
  <c r="BO28" i="137"/>
  <c r="I28" i="137"/>
  <c r="AZ28" i="137"/>
  <c r="AU28" i="137"/>
  <c r="AV28" i="137"/>
  <c r="BM28" i="137"/>
  <c r="BF28" i="137"/>
  <c r="G28" i="137"/>
  <c r="F29" i="137" s="1"/>
  <c r="J28" i="137"/>
  <c r="AJ28" i="137"/>
  <c r="AP28" i="137"/>
  <c r="BA28" i="137"/>
  <c r="P28" i="137"/>
  <c r="AN28" i="137"/>
  <c r="AW28" i="137"/>
  <c r="BB28" i="137"/>
  <c r="AY28" i="137"/>
  <c r="BG28" i="137"/>
  <c r="AM28" i="137"/>
  <c r="BL28" i="137"/>
  <c r="BE28" i="137"/>
  <c r="AL28" i="137"/>
  <c r="BI28" i="137"/>
  <c r="AR28" i="137"/>
  <c r="BK28" i="137"/>
  <c r="BC28" i="137"/>
  <c r="AX28" i="137"/>
  <c r="AT28" i="137"/>
  <c r="BJ28" i="137"/>
  <c r="AO28" i="137"/>
  <c r="L28" i="137"/>
  <c r="BH28" i="137"/>
  <c r="AI28" i="137"/>
  <c r="X166" i="137"/>
  <c r="AC166" i="137"/>
  <c r="AL166" i="137"/>
  <c r="AR166" i="137"/>
  <c r="AD166" i="137"/>
  <c r="AN166" i="137"/>
  <c r="L166" i="137"/>
  <c r="AO166" i="137"/>
  <c r="AG166" i="137"/>
  <c r="Q166" i="137"/>
  <c r="AQ166" i="137"/>
  <c r="R166" i="137"/>
  <c r="G166" i="137"/>
  <c r="AI166" i="137"/>
  <c r="I166" i="137"/>
  <c r="AP166" i="137"/>
  <c r="M166" i="137"/>
  <c r="AM166" i="137"/>
  <c r="Z166" i="137"/>
  <c r="F166" i="137"/>
  <c r="O166" i="137"/>
  <c r="AK166" i="137"/>
  <c r="K166" i="137"/>
  <c r="AB166" i="137"/>
  <c r="AE166" i="137"/>
  <c r="Y166" i="137"/>
  <c r="N166" i="137"/>
  <c r="AA166" i="137"/>
  <c r="H166" i="137"/>
  <c r="J166" i="137"/>
  <c r="P166" i="137"/>
  <c r="AF166" i="137"/>
  <c r="AJ166" i="137"/>
  <c r="M670" i="137"/>
  <c r="X670" i="137"/>
  <c r="AA670" i="137"/>
  <c r="AC670" i="137"/>
  <c r="AD670" i="137"/>
  <c r="Q670" i="137"/>
  <c r="F670" i="137"/>
  <c r="R670" i="137"/>
  <c r="I670" i="137"/>
  <c r="K670" i="137"/>
  <c r="Z670" i="137"/>
  <c r="AE670" i="137"/>
  <c r="AG670" i="137"/>
  <c r="Y670" i="137"/>
  <c r="N670" i="137"/>
  <c r="J670" i="137"/>
  <c r="P670" i="137"/>
  <c r="L670" i="137"/>
  <c r="O670" i="137"/>
  <c r="G670" i="137"/>
  <c r="H670" i="137"/>
  <c r="AB670" i="137"/>
  <c r="AF670" i="137"/>
  <c r="G546" i="137"/>
  <c r="AE546" i="137"/>
  <c r="P546" i="137"/>
  <c r="I546" i="137"/>
  <c r="AG546" i="137"/>
  <c r="Z546" i="137"/>
  <c r="AC546" i="137"/>
  <c r="M546" i="137"/>
  <c r="O546" i="137"/>
  <c r="J546" i="137"/>
  <c r="F546" i="137"/>
  <c r="AF546" i="137"/>
  <c r="AB546" i="137"/>
  <c r="Y546" i="137"/>
  <c r="L546" i="137"/>
  <c r="H546" i="137"/>
  <c r="X546" i="137"/>
  <c r="R546" i="137"/>
  <c r="AA546" i="137"/>
  <c r="K546" i="137"/>
  <c r="N546" i="137"/>
  <c r="AD546" i="137"/>
  <c r="Q546" i="137"/>
  <c r="R249" i="137"/>
  <c r="AE249" i="137"/>
  <c r="J249" i="137"/>
  <c r="I249" i="137"/>
  <c r="O249" i="137"/>
  <c r="F249" i="137"/>
  <c r="H249" i="137"/>
  <c r="G249" i="137"/>
  <c r="M249" i="137"/>
  <c r="P249" i="137"/>
  <c r="Z249" i="137"/>
  <c r="Q249" i="137"/>
  <c r="AC249" i="137"/>
  <c r="L249" i="137"/>
  <c r="AF249" i="137"/>
  <c r="AA249" i="137"/>
  <c r="K249" i="137"/>
  <c r="AD249" i="137"/>
  <c r="AB249" i="137"/>
  <c r="Y249" i="137"/>
  <c r="AG249" i="137"/>
  <c r="X249" i="137"/>
  <c r="N249" i="137"/>
  <c r="AN21" i="137"/>
  <c r="BA21" i="137"/>
  <c r="BM21" i="137"/>
  <c r="BN21" i="137"/>
  <c r="BG21" i="137"/>
  <c r="AT21" i="137"/>
  <c r="BF21" i="137"/>
  <c r="AV21" i="137"/>
  <c r="AJ21" i="137"/>
  <c r="AI21" i="137"/>
  <c r="AR21" i="137"/>
  <c r="P21" i="137"/>
  <c r="AU21" i="137"/>
  <c r="J21" i="137"/>
  <c r="BJ21" i="137"/>
  <c r="BO21" i="137"/>
  <c r="BI21" i="137"/>
  <c r="BK21" i="137"/>
  <c r="AQ21" i="137"/>
  <c r="AL21" i="137"/>
  <c r="BL21" i="137"/>
  <c r="AY21" i="137"/>
  <c r="BE21" i="137"/>
  <c r="G21" i="137"/>
  <c r="F22" i="137" s="1"/>
  <c r="AK21" i="137"/>
  <c r="AO21" i="137"/>
  <c r="BC21" i="137"/>
  <c r="BB21" i="137"/>
  <c r="AM21" i="137"/>
  <c r="AX21" i="137"/>
  <c r="I21" i="137"/>
  <c r="BP21" i="137"/>
  <c r="AW21" i="137"/>
  <c r="AP21" i="137"/>
  <c r="BH21" i="137"/>
  <c r="L21" i="137"/>
  <c r="AZ21" i="137"/>
  <c r="G301" i="137"/>
  <c r="AB301" i="137"/>
  <c r="N301" i="137"/>
  <c r="X301" i="137"/>
  <c r="P301" i="137"/>
  <c r="R301" i="137"/>
  <c r="Y301" i="137"/>
  <c r="O301" i="137"/>
  <c r="H301" i="137"/>
  <c r="AC301" i="137"/>
  <c r="AA301" i="137"/>
  <c r="I301" i="137"/>
  <c r="Z301" i="137"/>
  <c r="AE301" i="137"/>
  <c r="AG301" i="137"/>
  <c r="Q301" i="137"/>
  <c r="M301" i="137"/>
  <c r="K301" i="137"/>
  <c r="F301" i="137"/>
  <c r="J301" i="137"/>
  <c r="L301" i="137"/>
  <c r="AD301" i="137"/>
  <c r="AF301" i="137"/>
  <c r="AC488" i="137"/>
  <c r="Y488" i="137"/>
  <c r="K488" i="137"/>
  <c r="AE488" i="137"/>
  <c r="O488" i="137"/>
  <c r="H488" i="137"/>
  <c r="AA488" i="137"/>
  <c r="N488" i="137"/>
  <c r="R488" i="137"/>
  <c r="AB488" i="137"/>
  <c r="X488" i="137"/>
  <c r="L488" i="137"/>
  <c r="G488" i="137"/>
  <c r="J488" i="137"/>
  <c r="P488" i="137"/>
  <c r="AG488" i="137"/>
  <c r="AD488" i="137"/>
  <c r="F488" i="137"/>
  <c r="M488" i="137"/>
  <c r="AF488" i="137"/>
  <c r="I488" i="137"/>
  <c r="Z488" i="137"/>
  <c r="Q488" i="137"/>
  <c r="R515" i="137"/>
  <c r="M515" i="137"/>
  <c r="G515" i="137"/>
  <c r="K515" i="137"/>
  <c r="AG515" i="137"/>
  <c r="AA515" i="137"/>
  <c r="L515" i="137"/>
  <c r="O515" i="137"/>
  <c r="Y515" i="137"/>
  <c r="Z515" i="137"/>
  <c r="Q515" i="137"/>
  <c r="AF515" i="137"/>
  <c r="J515" i="137"/>
  <c r="AE515" i="137"/>
  <c r="AD515" i="137"/>
  <c r="P515" i="137"/>
  <c r="F515" i="137"/>
  <c r="N515" i="137"/>
  <c r="I515" i="137"/>
  <c r="AB515" i="137"/>
  <c r="AC515" i="137"/>
  <c r="X515" i="137"/>
  <c r="H515" i="137"/>
  <c r="X338" i="137"/>
  <c r="G338" i="137"/>
  <c r="L338" i="137"/>
  <c r="Q338" i="137"/>
  <c r="AG338" i="137"/>
  <c r="AF338" i="137"/>
  <c r="I338" i="137"/>
  <c r="AC338" i="137"/>
  <c r="AD338" i="137"/>
  <c r="K338" i="137"/>
  <c r="P338" i="137"/>
  <c r="Z338" i="137"/>
  <c r="AE338" i="137"/>
  <c r="O338" i="137"/>
  <c r="J338" i="137"/>
  <c r="R338" i="137"/>
  <c r="Y338" i="137"/>
  <c r="AA338" i="137"/>
  <c r="M338" i="137"/>
  <c r="H338" i="137"/>
  <c r="AB338" i="137"/>
  <c r="N338" i="137"/>
  <c r="F338" i="137"/>
  <c r="X220" i="137"/>
  <c r="L220" i="137"/>
  <c r="O220" i="137"/>
  <c r="R220" i="137"/>
  <c r="Z220" i="137"/>
  <c r="I220" i="137"/>
  <c r="AB220" i="137"/>
  <c r="AF220" i="137"/>
  <c r="P220" i="137"/>
  <c r="H220" i="137"/>
  <c r="J220" i="137"/>
  <c r="G220" i="137"/>
  <c r="Q220" i="137"/>
  <c r="AG220" i="137"/>
  <c r="K220" i="137"/>
  <c r="M220" i="137"/>
  <c r="F220" i="137"/>
  <c r="AA220" i="137"/>
  <c r="Y220" i="137"/>
  <c r="AE220" i="137"/>
  <c r="AD220" i="137"/>
  <c r="N220" i="137"/>
  <c r="AC220" i="137"/>
  <c r="L415" i="137"/>
  <c r="AC415" i="137"/>
  <c r="Q415" i="137"/>
  <c r="AF415" i="137"/>
  <c r="AB415" i="137"/>
  <c r="N415" i="137"/>
  <c r="X415" i="137"/>
  <c r="Z415" i="137"/>
  <c r="F415" i="137"/>
  <c r="AD415" i="137"/>
  <c r="I415" i="137"/>
  <c r="P415" i="137"/>
  <c r="AE415" i="137"/>
  <c r="K415" i="137"/>
  <c r="M415" i="137"/>
  <c r="R415" i="137"/>
  <c r="J415" i="137"/>
  <c r="AA415" i="137"/>
  <c r="AG415" i="137"/>
  <c r="O415" i="137"/>
  <c r="Y415" i="137"/>
  <c r="H415" i="137"/>
  <c r="G415" i="137"/>
  <c r="AA674" i="137"/>
  <c r="I674" i="137"/>
  <c r="F674" i="137"/>
  <c r="M674" i="137"/>
  <c r="H674" i="137"/>
  <c r="AD674" i="137"/>
  <c r="AF674" i="137"/>
  <c r="R674" i="137"/>
  <c r="X674" i="137"/>
  <c r="AE674" i="137"/>
  <c r="AG674" i="137"/>
  <c r="P674" i="137"/>
  <c r="Z674" i="137"/>
  <c r="O674" i="137"/>
  <c r="J674" i="137"/>
  <c r="K674" i="137"/>
  <c r="AC674" i="137"/>
  <c r="Y674" i="137"/>
  <c r="AB674" i="137"/>
  <c r="Q674" i="137"/>
  <c r="G674" i="137"/>
  <c r="L674" i="137"/>
  <c r="N674" i="137"/>
  <c r="G190" i="137"/>
  <c r="AM190" i="137"/>
  <c r="X190" i="137"/>
  <c r="AR190" i="137"/>
  <c r="AA190" i="137"/>
  <c r="AO190" i="137"/>
  <c r="AI190" i="137"/>
  <c r="O190" i="137"/>
  <c r="AD190" i="137"/>
  <c r="AB190" i="137"/>
  <c r="Y190" i="137"/>
  <c r="AJ190" i="137"/>
  <c r="R190" i="137"/>
  <c r="AC190" i="137"/>
  <c r="P190" i="137"/>
  <c r="L190" i="137"/>
  <c r="AG190" i="137"/>
  <c r="AL190" i="137"/>
  <c r="AK190" i="137"/>
  <c r="AN190" i="137"/>
  <c r="M190" i="137"/>
  <c r="F190" i="137"/>
  <c r="Z190" i="137"/>
  <c r="AP190" i="137"/>
  <c r="AF190" i="137"/>
  <c r="J190" i="137"/>
  <c r="Q190" i="137"/>
  <c r="AQ190" i="137"/>
  <c r="K190" i="137"/>
  <c r="N190" i="137"/>
  <c r="AE190" i="137"/>
  <c r="I190" i="137"/>
  <c r="H190" i="137"/>
  <c r="I344" i="137"/>
  <c r="N344" i="137"/>
  <c r="X344" i="137"/>
  <c r="Z344" i="137"/>
  <c r="F344" i="137"/>
  <c r="K344" i="137"/>
  <c r="O344" i="137"/>
  <c r="P344" i="137"/>
  <c r="M344" i="137"/>
  <c r="AG344" i="137"/>
  <c r="AC344" i="137"/>
  <c r="R344" i="137"/>
  <c r="J344" i="137"/>
  <c r="AB344" i="137"/>
  <c r="Y344" i="137"/>
  <c r="AD344" i="137"/>
  <c r="G344" i="137"/>
  <c r="L344" i="137"/>
  <c r="Q344" i="137"/>
  <c r="AA344" i="137"/>
  <c r="AF344" i="137"/>
  <c r="AE344" i="137"/>
  <c r="H344" i="137"/>
  <c r="AT7" i="137"/>
  <c r="AU7" i="137"/>
  <c r="BE7" i="137"/>
  <c r="BF7" i="137"/>
  <c r="BP7" i="137"/>
  <c r="AZ7" i="137"/>
  <c r="J7" i="137"/>
  <c r="BK7" i="137"/>
  <c r="AI7" i="137"/>
  <c r="AX7" i="137"/>
  <c r="AV7" i="137"/>
  <c r="AW7" i="137"/>
  <c r="BB7" i="137"/>
  <c r="BA7" i="137"/>
  <c r="I7" i="137"/>
  <c r="AP7" i="137"/>
  <c r="BC7" i="137"/>
  <c r="BJ7" i="137"/>
  <c r="AK7" i="137"/>
  <c r="AO7" i="137"/>
  <c r="G7" i="137"/>
  <c r="BI7" i="137"/>
  <c r="BL7" i="137"/>
  <c r="L7" i="137"/>
  <c r="K7" i="137" s="1"/>
  <c r="Z7" i="137" s="1"/>
  <c r="P7" i="137"/>
  <c r="F7" i="137"/>
  <c r="R7" i="137" s="1"/>
  <c r="AN7" i="137"/>
  <c r="BN7" i="137"/>
  <c r="BH7" i="137"/>
  <c r="AL7" i="137"/>
  <c r="AJ7" i="137"/>
  <c r="AR7" i="137"/>
  <c r="AY7" i="137"/>
  <c r="BG7" i="137"/>
  <c r="BO7" i="137"/>
  <c r="AM7" i="137"/>
  <c r="AQ7" i="137"/>
  <c r="BM7" i="137"/>
  <c r="AZ54" i="137"/>
  <c r="I54" i="137"/>
  <c r="AW54" i="137"/>
  <c r="BE54" i="137"/>
  <c r="AR54" i="137"/>
  <c r="BG54" i="137"/>
  <c r="AO54" i="137"/>
  <c r="BB54" i="137"/>
  <c r="AX54" i="137"/>
  <c r="BO54" i="137"/>
  <c r="BK54" i="137"/>
  <c r="BP54" i="137"/>
  <c r="BI54" i="137"/>
  <c r="AN54" i="137"/>
  <c r="AY54" i="137"/>
  <c r="G54" i="137"/>
  <c r="F55" i="137" s="1"/>
  <c r="R55" i="137" s="1"/>
  <c r="J54" i="137"/>
  <c r="AM54" i="137"/>
  <c r="BH54" i="137"/>
  <c r="AT54" i="137"/>
  <c r="AI54" i="137"/>
  <c r="AK54" i="137"/>
  <c r="AP54" i="137"/>
  <c r="BA54" i="137"/>
  <c r="AL54" i="137"/>
  <c r="BL54" i="137"/>
  <c r="AV54" i="137"/>
  <c r="BN54" i="137"/>
  <c r="AQ54" i="137"/>
  <c r="P54" i="137"/>
  <c r="BC54" i="137"/>
  <c r="AJ54" i="137"/>
  <c r="L54" i="137"/>
  <c r="BM54" i="137"/>
  <c r="AU54" i="137"/>
  <c r="BJ54" i="137"/>
  <c r="BF54" i="137"/>
  <c r="G218" i="137"/>
  <c r="H218" i="137"/>
  <c r="AG218" i="137"/>
  <c r="Q218" i="137"/>
  <c r="Y218" i="137"/>
  <c r="AA218" i="137"/>
  <c r="AC218" i="137"/>
  <c r="L218" i="137"/>
  <c r="X218" i="137"/>
  <c r="P218" i="137"/>
  <c r="AE218" i="137"/>
  <c r="AF218" i="137"/>
  <c r="N218" i="137"/>
  <c r="R218" i="137"/>
  <c r="O218" i="137"/>
  <c r="F218" i="137"/>
  <c r="J218" i="137"/>
  <c r="K218" i="137"/>
  <c r="Z218" i="137"/>
  <c r="AD218" i="137"/>
  <c r="AB218" i="137"/>
  <c r="M218" i="137"/>
  <c r="I218" i="137"/>
  <c r="P89" i="137"/>
  <c r="G89" i="137"/>
  <c r="F90" i="137" s="1"/>
  <c r="R90" i="137" s="1"/>
  <c r="AK89" i="137"/>
  <c r="AO89" i="137"/>
  <c r="AR89" i="137"/>
  <c r="AN89" i="137"/>
  <c r="AQ89" i="137"/>
  <c r="AT89" i="137"/>
  <c r="AV89" i="137"/>
  <c r="BB89" i="137"/>
  <c r="L89" i="137"/>
  <c r="AM89" i="137"/>
  <c r="AY89" i="137"/>
  <c r="AX89" i="137"/>
  <c r="AL89" i="137"/>
  <c r="BC89" i="137"/>
  <c r="AW89" i="137"/>
  <c r="BA89" i="137"/>
  <c r="I89" i="137"/>
  <c r="J89" i="137"/>
  <c r="AP89" i="137"/>
  <c r="AI89" i="137"/>
  <c r="AJ89" i="137"/>
  <c r="AZ89" i="137"/>
  <c r="AU89" i="137"/>
  <c r="AE334" i="137"/>
  <c r="AD334" i="137"/>
  <c r="AB334" i="137"/>
  <c r="R334" i="137"/>
  <c r="M334" i="137"/>
  <c r="O334" i="137"/>
  <c r="J334" i="137"/>
  <c r="L334" i="137"/>
  <c r="Y334" i="137"/>
  <c r="K334" i="137"/>
  <c r="G334" i="137"/>
  <c r="H334" i="137"/>
  <c r="Q334" i="137"/>
  <c r="AA334" i="137"/>
  <c r="AF334" i="137"/>
  <c r="I334" i="137"/>
  <c r="N334" i="137"/>
  <c r="X334" i="137"/>
  <c r="AC334" i="137"/>
  <c r="F334" i="137"/>
  <c r="AG334" i="137"/>
  <c r="P334" i="137"/>
  <c r="Z334" i="137"/>
  <c r="AF305" i="137"/>
  <c r="AA305" i="137"/>
  <c r="P305" i="137"/>
  <c r="Q305" i="137"/>
  <c r="I305" i="137"/>
  <c r="O305" i="137"/>
  <c r="X305" i="137"/>
  <c r="K305" i="137"/>
  <c r="F305" i="137"/>
  <c r="Z305" i="137"/>
  <c r="AC305" i="137"/>
  <c r="AD305" i="137"/>
  <c r="M305" i="137"/>
  <c r="N305" i="137"/>
  <c r="H305" i="137"/>
  <c r="R305" i="137"/>
  <c r="AG305" i="137"/>
  <c r="AB305" i="137"/>
  <c r="J305" i="137"/>
  <c r="AE305" i="137"/>
  <c r="G305" i="137"/>
  <c r="Y305" i="137"/>
  <c r="L305" i="137"/>
  <c r="BP22" i="137"/>
  <c r="BL22" i="137"/>
  <c r="AW22" i="137"/>
  <c r="AY22" i="137"/>
  <c r="J22" i="137"/>
  <c r="AZ22" i="137"/>
  <c r="AU22" i="137"/>
  <c r="BH22" i="137"/>
  <c r="AQ22" i="137"/>
  <c r="BC22" i="137"/>
  <c r="AR22" i="137"/>
  <c r="G22" i="137"/>
  <c r="F23" i="137" s="1"/>
  <c r="R23" i="137" s="1"/>
  <c r="AM22" i="137"/>
  <c r="P22" i="137"/>
  <c r="AK22" i="137"/>
  <c r="BJ22" i="137"/>
  <c r="BK22" i="137"/>
  <c r="L22" i="137"/>
  <c r="BE22" i="137"/>
  <c r="AP22" i="137"/>
  <c r="BA22" i="137"/>
  <c r="AT22" i="137"/>
  <c r="BO22" i="137"/>
  <c r="AO22" i="137"/>
  <c r="BB22" i="137"/>
  <c r="I22" i="137"/>
  <c r="BN22" i="137"/>
  <c r="AL22" i="137"/>
  <c r="BM22" i="137"/>
  <c r="BI22" i="137"/>
  <c r="BG22" i="137"/>
  <c r="AN22" i="137"/>
  <c r="AI22" i="137"/>
  <c r="AJ22" i="137"/>
  <c r="AV22" i="137"/>
  <c r="AX22" i="137"/>
  <c r="BF22" i="137"/>
  <c r="AX58" i="137"/>
  <c r="AU58" i="137"/>
  <c r="AZ58" i="137"/>
  <c r="AW58" i="137"/>
  <c r="P58" i="137"/>
  <c r="AT58" i="137"/>
  <c r="AV58" i="137"/>
  <c r="G58" i="137"/>
  <c r="F59" i="137" s="1"/>
  <c r="R59" i="137" s="1"/>
  <c r="I58" i="137"/>
  <c r="AN58" i="137"/>
  <c r="AY58" i="137"/>
  <c r="BC58" i="137"/>
  <c r="L58" i="137"/>
  <c r="AK58" i="137"/>
  <c r="BB58" i="137"/>
  <c r="J58" i="137"/>
  <c r="AI58" i="137"/>
  <c r="AJ58" i="137"/>
  <c r="AQ58" i="137"/>
  <c r="AM58" i="137"/>
  <c r="AL58" i="137"/>
  <c r="BA58" i="137"/>
  <c r="AR58" i="137"/>
  <c r="AP58" i="137"/>
  <c r="AO58" i="137"/>
  <c r="AO135" i="137"/>
  <c r="N135" i="137"/>
  <c r="R135" i="137"/>
  <c r="AM135" i="137"/>
  <c r="AD135" i="137"/>
  <c r="AB135" i="137"/>
  <c r="AI135" i="137"/>
  <c r="AL135" i="137"/>
  <c r="AA135" i="137"/>
  <c r="L135" i="137"/>
  <c r="Z135" i="137"/>
  <c r="X135" i="137"/>
  <c r="AE135" i="137"/>
  <c r="AF135" i="137"/>
  <c r="P135" i="137"/>
  <c r="M135" i="137"/>
  <c r="AQ135" i="137"/>
  <c r="AP135" i="137"/>
  <c r="Q135" i="137"/>
  <c r="AG135" i="137"/>
  <c r="AJ135" i="137"/>
  <c r="K135" i="137"/>
  <c r="I135" i="137"/>
  <c r="O135" i="137"/>
  <c r="H135" i="137"/>
  <c r="AR135" i="137"/>
  <c r="AN135" i="137"/>
  <c r="F135" i="137"/>
  <c r="Y135" i="137"/>
  <c r="J135" i="137"/>
  <c r="AK135" i="137"/>
  <c r="G135" i="137"/>
  <c r="AC135" i="137"/>
  <c r="AA477" i="137"/>
  <c r="AE477" i="137"/>
  <c r="H477" i="137"/>
  <c r="Z477" i="137"/>
  <c r="G477" i="137"/>
  <c r="Y477" i="137"/>
  <c r="AG477" i="137"/>
  <c r="J477" i="137"/>
  <c r="O477" i="137"/>
  <c r="F477" i="137"/>
  <c r="AD477" i="137"/>
  <c r="AC477" i="137"/>
  <c r="L477" i="137"/>
  <c r="Q477" i="137"/>
  <c r="N477" i="137"/>
  <c r="AF477" i="137"/>
  <c r="AB477" i="137"/>
  <c r="M477" i="137"/>
  <c r="X477" i="137"/>
  <c r="R477" i="137"/>
  <c r="I477" i="137"/>
  <c r="K477" i="137"/>
  <c r="P477" i="137"/>
  <c r="F654" i="137"/>
  <c r="G654" i="137"/>
  <c r="O654" i="137"/>
  <c r="Y654" i="137"/>
  <c r="AD654" i="137"/>
  <c r="AC654" i="137"/>
  <c r="P654" i="137"/>
  <c r="K654" i="137"/>
  <c r="AG654" i="137"/>
  <c r="J654" i="137"/>
  <c r="N654" i="137"/>
  <c r="M654" i="137"/>
  <c r="AA654" i="137"/>
  <c r="Q654" i="137"/>
  <c r="L654" i="137"/>
  <c r="AB654" i="137"/>
  <c r="R654" i="137"/>
  <c r="Z654" i="137"/>
  <c r="X654" i="137"/>
  <c r="AE654" i="137"/>
  <c r="AF654" i="137"/>
  <c r="I654" i="137"/>
  <c r="H654" i="137"/>
  <c r="AL102" i="137"/>
  <c r="AO102" i="137"/>
  <c r="AI102" i="137"/>
  <c r="AX102" i="137"/>
  <c r="AU102" i="137"/>
  <c r="AM102" i="137"/>
  <c r="AJ102" i="137"/>
  <c r="AV102" i="137"/>
  <c r="AW102" i="137"/>
  <c r="AQ102" i="137"/>
  <c r="G102" i="137"/>
  <c r="F103" i="137" s="1"/>
  <c r="R103" i="137" s="1"/>
  <c r="AR102" i="137"/>
  <c r="AN102" i="137"/>
  <c r="AK102" i="137"/>
  <c r="AP102" i="137"/>
  <c r="AT102" i="137"/>
  <c r="I102" i="137"/>
  <c r="AY102" i="137"/>
  <c r="L102" i="137"/>
  <c r="BA102" i="137"/>
  <c r="AZ102" i="137"/>
  <c r="P102" i="137"/>
  <c r="BC102" i="137"/>
  <c r="BB102" i="137"/>
  <c r="J102" i="137"/>
  <c r="Y355" i="138"/>
  <c r="O355" i="138"/>
  <c r="G355" i="138"/>
  <c r="L355" i="138"/>
  <c r="Z355" i="138"/>
  <c r="N355" i="138"/>
  <c r="AG355" i="138"/>
  <c r="AD355" i="138"/>
  <c r="AB355" i="138"/>
  <c r="AF355" i="138"/>
  <c r="AA355" i="138"/>
  <c r="X355" i="138"/>
  <c r="P355" i="138"/>
  <c r="AC355" i="138"/>
  <c r="Q355" i="138"/>
  <c r="F355" i="138"/>
  <c r="J355" i="138"/>
  <c r="R355" i="138"/>
  <c r="M355" i="138"/>
  <c r="AE355" i="138"/>
  <c r="K355" i="138"/>
  <c r="I355" i="138"/>
  <c r="H355" i="138"/>
  <c r="J189" i="138"/>
  <c r="AN189" i="138"/>
  <c r="Z189" i="138"/>
  <c r="F189" i="138"/>
  <c r="AL189" i="138"/>
  <c r="AM189" i="138"/>
  <c r="K189" i="138"/>
  <c r="AD189" i="138"/>
  <c r="AO189" i="138"/>
  <c r="N189" i="138"/>
  <c r="AK189" i="138"/>
  <c r="AE189" i="138"/>
  <c r="AC189" i="138"/>
  <c r="X189" i="138"/>
  <c r="R189" i="138"/>
  <c r="AA189" i="138"/>
  <c r="AB189" i="138"/>
  <c r="AG189" i="138"/>
  <c r="O189" i="138"/>
  <c r="G189" i="138"/>
  <c r="Y189" i="138"/>
  <c r="Q189" i="138"/>
  <c r="AI189" i="138"/>
  <c r="AJ189" i="138"/>
  <c r="AP189" i="138"/>
  <c r="H189" i="138"/>
  <c r="AR189" i="138"/>
  <c r="AF189" i="138"/>
  <c r="P189" i="138"/>
  <c r="M189" i="138"/>
  <c r="L189" i="138"/>
  <c r="AQ189" i="138"/>
  <c r="I189" i="138"/>
  <c r="R440" i="138"/>
  <c r="AB440" i="138"/>
  <c r="AG440" i="138"/>
  <c r="F440" i="138"/>
  <c r="I440" i="138"/>
  <c r="J440" i="138"/>
  <c r="H440" i="138"/>
  <c r="AE440" i="138"/>
  <c r="L440" i="138"/>
  <c r="AD440" i="138"/>
  <c r="O440" i="138"/>
  <c r="AF440" i="138"/>
  <c r="AA440" i="138"/>
  <c r="G440" i="138"/>
  <c r="X440" i="138"/>
  <c r="Z440" i="138"/>
  <c r="M440" i="138"/>
  <c r="K440" i="138"/>
  <c r="Q440" i="138"/>
  <c r="N440" i="138"/>
  <c r="AC440" i="138"/>
  <c r="P440" i="138"/>
  <c r="Y440" i="138"/>
  <c r="AD670" i="138"/>
  <c r="AF670" i="138"/>
  <c r="L670" i="138"/>
  <c r="Q670" i="138"/>
  <c r="AA670" i="138"/>
  <c r="G670" i="138"/>
  <c r="I670" i="138"/>
  <c r="M670" i="138"/>
  <c r="X670" i="138"/>
  <c r="Y670" i="138"/>
  <c r="F670" i="138"/>
  <c r="Z670" i="138"/>
  <c r="AB670" i="138"/>
  <c r="K670" i="138"/>
  <c r="AE670" i="138"/>
  <c r="AC670" i="138"/>
  <c r="J670" i="138"/>
  <c r="R670" i="138"/>
  <c r="N670" i="138"/>
  <c r="AG670" i="138"/>
  <c r="H670" i="138"/>
  <c r="O670" i="138"/>
  <c r="P670" i="138"/>
  <c r="AA676" i="138"/>
  <c r="AF676" i="138"/>
  <c r="AE676" i="138"/>
  <c r="AC676" i="138"/>
  <c r="X676" i="138"/>
  <c r="Y676" i="138"/>
  <c r="Q676" i="138"/>
  <c r="K676" i="138"/>
  <c r="P676" i="138"/>
  <c r="M676" i="138"/>
  <c r="Z676" i="138"/>
  <c r="H676" i="138"/>
  <c r="G676" i="138"/>
  <c r="R676" i="138"/>
  <c r="I676" i="138"/>
  <c r="AG676" i="138"/>
  <c r="F676" i="138"/>
  <c r="O676" i="138"/>
  <c r="AB676" i="138"/>
  <c r="N676" i="138"/>
  <c r="L676" i="138"/>
  <c r="AD676" i="138"/>
  <c r="J676" i="138"/>
  <c r="Z459" i="138"/>
  <c r="O459" i="138"/>
  <c r="AF459" i="138"/>
  <c r="H459" i="138"/>
  <c r="Q459" i="138"/>
  <c r="AA459" i="138"/>
  <c r="AE459" i="138"/>
  <c r="Y459" i="138"/>
  <c r="AB459" i="138"/>
  <c r="J459" i="138"/>
  <c r="G459" i="138"/>
  <c r="N459" i="138"/>
  <c r="K459" i="138"/>
  <c r="M459" i="138"/>
  <c r="X459" i="138"/>
  <c r="I459" i="138"/>
  <c r="F459" i="138"/>
  <c r="R459" i="138"/>
  <c r="AD459" i="138"/>
  <c r="AC459" i="138"/>
  <c r="AG459" i="138"/>
  <c r="L459" i="138"/>
  <c r="P459" i="138"/>
  <c r="AK197" i="138"/>
  <c r="Q197" i="138"/>
  <c r="X197" i="138"/>
  <c r="AM197" i="138"/>
  <c r="AJ197" i="138"/>
  <c r="L197" i="138"/>
  <c r="AI197" i="138"/>
  <c r="AO197" i="138"/>
  <c r="N197" i="138"/>
  <c r="AF197" i="138"/>
  <c r="K197" i="138"/>
  <c r="AQ197" i="138"/>
  <c r="O197" i="138"/>
  <c r="R197" i="138"/>
  <c r="AG197" i="138"/>
  <c r="AP197" i="138"/>
  <c r="AR197" i="138"/>
  <c r="AE197" i="138"/>
  <c r="H197" i="138"/>
  <c r="AB197" i="138"/>
  <c r="G197" i="138"/>
  <c r="P197" i="138"/>
  <c r="M197" i="138"/>
  <c r="F197" i="138"/>
  <c r="J197" i="138"/>
  <c r="AD197" i="138"/>
  <c r="Z197" i="138"/>
  <c r="AN197" i="138"/>
  <c r="I197" i="138"/>
  <c r="AL197" i="138"/>
  <c r="Y197" i="138"/>
  <c r="AA197" i="138"/>
  <c r="AC197" i="138"/>
  <c r="O310" i="138"/>
  <c r="AB310" i="138"/>
  <c r="Q310" i="138"/>
  <c r="G310" i="138"/>
  <c r="L310" i="138"/>
  <c r="X310" i="138"/>
  <c r="I310" i="138"/>
  <c r="AF310" i="138"/>
  <c r="AG310" i="138"/>
  <c r="AD310" i="138"/>
  <c r="AE310" i="138"/>
  <c r="AC310" i="138"/>
  <c r="F310" i="138"/>
  <c r="AA310" i="138"/>
  <c r="J310" i="138"/>
  <c r="Z310" i="138"/>
  <c r="N310" i="138"/>
  <c r="Y310" i="138"/>
  <c r="P310" i="138"/>
  <c r="K310" i="138"/>
  <c r="M310" i="138"/>
  <c r="H310" i="138"/>
  <c r="R310" i="138"/>
  <c r="P688" i="138"/>
  <c r="M688" i="138"/>
  <c r="Y688" i="138"/>
  <c r="H688" i="138"/>
  <c r="G688" i="138"/>
  <c r="AD688" i="138"/>
  <c r="AE688" i="138"/>
  <c r="L688" i="138"/>
  <c r="AC688" i="138"/>
  <c r="I688" i="138"/>
  <c r="N688" i="138"/>
  <c r="J688" i="138"/>
  <c r="Q688" i="138"/>
  <c r="AF688" i="138"/>
  <c r="Z688" i="138"/>
  <c r="K688" i="138"/>
  <c r="R688" i="138"/>
  <c r="AG688" i="138"/>
  <c r="O688" i="138"/>
  <c r="X688" i="138"/>
  <c r="AB688" i="138"/>
  <c r="F688" i="138"/>
  <c r="AA688" i="138"/>
  <c r="I259" i="133"/>
  <c r="AC259" i="133"/>
  <c r="Q259" i="133"/>
  <c r="R259" i="133"/>
  <c r="J259" i="133"/>
  <c r="AF259" i="133"/>
  <c r="X259" i="133"/>
  <c r="G259" i="133"/>
  <c r="F259" i="133"/>
  <c r="M259" i="133"/>
  <c r="AA259" i="133"/>
  <c r="N259" i="133"/>
  <c r="H259" i="133"/>
  <c r="O259" i="133"/>
  <c r="AB259" i="133"/>
  <c r="AG259" i="133"/>
  <c r="AE259" i="133"/>
  <c r="Y259" i="133"/>
  <c r="L259" i="133"/>
  <c r="Z259" i="133"/>
  <c r="AD259" i="133"/>
  <c r="K259" i="133"/>
  <c r="P259" i="133"/>
  <c r="X111" i="138"/>
  <c r="K111" i="138"/>
  <c r="AD111" i="138"/>
  <c r="AM111" i="138"/>
  <c r="AF111" i="138"/>
  <c r="I111" i="138"/>
  <c r="AG111" i="138"/>
  <c r="L111" i="138"/>
  <c r="Q111" i="138"/>
  <c r="M111" i="138"/>
  <c r="Z111" i="138"/>
  <c r="Y111" i="138"/>
  <c r="AN111" i="138"/>
  <c r="G111" i="138"/>
  <c r="AQ111" i="138"/>
  <c r="AB111" i="138"/>
  <c r="AR111" i="138"/>
  <c r="AL111" i="138"/>
  <c r="F111" i="138"/>
  <c r="AE111" i="138"/>
  <c r="H111" i="138"/>
  <c r="AP111" i="138"/>
  <c r="P111" i="138"/>
  <c r="J111" i="138"/>
  <c r="AA111" i="138"/>
  <c r="AI111" i="138"/>
  <c r="R111" i="138"/>
  <c r="AO111" i="138"/>
  <c r="AK111" i="138"/>
  <c r="AJ111" i="138"/>
  <c r="AC111" i="138"/>
  <c r="N111" i="138"/>
  <c r="O111" i="138"/>
  <c r="AL159" i="138"/>
  <c r="AA159" i="138"/>
  <c r="AI159" i="138"/>
  <c r="AR159" i="138"/>
  <c r="AN159" i="138"/>
  <c r="L159" i="138"/>
  <c r="P159" i="138"/>
  <c r="I159" i="138"/>
  <c r="AM159" i="138"/>
  <c r="K159" i="138"/>
  <c r="AJ159" i="138"/>
  <c r="J159" i="138"/>
  <c r="Q159" i="138"/>
  <c r="AC159" i="138"/>
  <c r="O159" i="138"/>
  <c r="AG159" i="138"/>
  <c r="Y159" i="138"/>
  <c r="F159" i="138"/>
  <c r="AE159" i="138"/>
  <c r="R159" i="138"/>
  <c r="G159" i="138"/>
  <c r="N159" i="138"/>
  <c r="AD159" i="138"/>
  <c r="AB159" i="138"/>
  <c r="AK159" i="138"/>
  <c r="M159" i="138"/>
  <c r="AO159" i="138"/>
  <c r="Z159" i="138"/>
  <c r="AQ159" i="138"/>
  <c r="AF159" i="138"/>
  <c r="X159" i="138"/>
  <c r="AP159" i="138"/>
  <c r="H159" i="138"/>
  <c r="K204" i="138"/>
  <c r="O204" i="138"/>
  <c r="AI204" i="138"/>
  <c r="X204" i="138"/>
  <c r="AG204" i="138"/>
  <c r="H204" i="138"/>
  <c r="I204" i="138"/>
  <c r="AA204" i="138"/>
  <c r="AB204" i="138"/>
  <c r="L204" i="138"/>
  <c r="AF204" i="138"/>
  <c r="G204" i="138"/>
  <c r="F204" i="138"/>
  <c r="N204" i="138"/>
  <c r="AQ204" i="138"/>
  <c r="Z204" i="138"/>
  <c r="Y204" i="138"/>
  <c r="AD204" i="138"/>
  <c r="J204" i="138"/>
  <c r="R204" i="138"/>
  <c r="M204" i="138"/>
  <c r="P204" i="138"/>
  <c r="AC204" i="138"/>
  <c r="AR204" i="138"/>
  <c r="AK204" i="138"/>
  <c r="AN204" i="138"/>
  <c r="AE204" i="138"/>
  <c r="AL204" i="138"/>
  <c r="AO204" i="138"/>
  <c r="AM204" i="138"/>
  <c r="AJ204" i="138"/>
  <c r="AP204" i="138"/>
  <c r="Q204" i="138"/>
  <c r="Y644" i="138"/>
  <c r="F644" i="138"/>
  <c r="H644" i="138"/>
  <c r="R644" i="138"/>
  <c r="Q644" i="138"/>
  <c r="N644" i="138"/>
  <c r="AF644" i="138"/>
  <c r="K644" i="138"/>
  <c r="G644" i="138"/>
  <c r="AA644" i="138"/>
  <c r="AC644" i="138"/>
  <c r="X644" i="138"/>
  <c r="AG644" i="138"/>
  <c r="P644" i="138"/>
  <c r="AE644" i="138"/>
  <c r="Z644" i="138"/>
  <c r="AD644" i="138"/>
  <c r="AB644" i="138"/>
  <c r="O644" i="138"/>
  <c r="M644" i="138"/>
  <c r="J644" i="138"/>
  <c r="L644" i="138"/>
  <c r="I644" i="138"/>
  <c r="L660" i="138"/>
  <c r="AG660" i="138"/>
  <c r="X660" i="138"/>
  <c r="AC660" i="138"/>
  <c r="G660" i="138"/>
  <c r="K660" i="138"/>
  <c r="M660" i="138"/>
  <c r="Z660" i="138"/>
  <c r="AE660" i="138"/>
  <c r="N660" i="138"/>
  <c r="AD660" i="138"/>
  <c r="AB660" i="138"/>
  <c r="F660" i="138"/>
  <c r="Y660" i="138"/>
  <c r="I660" i="138"/>
  <c r="H660" i="138"/>
  <c r="Q660" i="138"/>
  <c r="J660" i="138"/>
  <c r="AF660" i="138"/>
  <c r="R660" i="138"/>
  <c r="P660" i="138"/>
  <c r="AA660" i="138"/>
  <c r="O660" i="138"/>
  <c r="AE353" i="138"/>
  <c r="H353" i="138"/>
  <c r="M353" i="138"/>
  <c r="Z353" i="138"/>
  <c r="AB353" i="138"/>
  <c r="L353" i="138"/>
  <c r="R353" i="138"/>
  <c r="AA353" i="138"/>
  <c r="Y353" i="138"/>
  <c r="AG353" i="138"/>
  <c r="G353" i="138"/>
  <c r="Q353" i="138"/>
  <c r="J353" i="138"/>
  <c r="O353" i="138"/>
  <c r="AF353" i="138"/>
  <c r="I353" i="138"/>
  <c r="N353" i="138"/>
  <c r="X353" i="138"/>
  <c r="AC353" i="138"/>
  <c r="F353" i="138"/>
  <c r="K353" i="138"/>
  <c r="P353" i="138"/>
  <c r="AD353" i="138"/>
  <c r="O173" i="138"/>
  <c r="R173" i="138"/>
  <c r="AM173" i="138"/>
  <c r="AG173" i="138"/>
  <c r="AA173" i="138"/>
  <c r="AQ173" i="138"/>
  <c r="X173" i="138"/>
  <c r="AE173" i="138"/>
  <c r="F173" i="138"/>
  <c r="N173" i="138"/>
  <c r="I173" i="138"/>
  <c r="J173" i="138"/>
  <c r="Y173" i="138"/>
  <c r="AI173" i="138"/>
  <c r="Q173" i="138"/>
  <c r="M173" i="138"/>
  <c r="AN173" i="138"/>
  <c r="AL173" i="138"/>
  <c r="AR173" i="138"/>
  <c r="Z173" i="138"/>
  <c r="AK173" i="138"/>
  <c r="G173" i="138"/>
  <c r="P173" i="138"/>
  <c r="AC173" i="138"/>
  <c r="L173" i="138"/>
  <c r="AJ173" i="138"/>
  <c r="AO173" i="138"/>
  <c r="AP173" i="138"/>
  <c r="K173" i="138"/>
  <c r="H173" i="138"/>
  <c r="AD173" i="138"/>
  <c r="AB173" i="138"/>
  <c r="AF173" i="138"/>
  <c r="X415" i="138"/>
  <c r="P415" i="138"/>
  <c r="AF415" i="138"/>
  <c r="J415" i="138"/>
  <c r="G415" i="138"/>
  <c r="AA415" i="138"/>
  <c r="AD415" i="138"/>
  <c r="M415" i="138"/>
  <c r="K415" i="138"/>
  <c r="I415" i="138"/>
  <c r="H415" i="138"/>
  <c r="AE415" i="138"/>
  <c r="N415" i="138"/>
  <c r="AC415" i="138"/>
  <c r="Q415" i="138"/>
  <c r="O415" i="138"/>
  <c r="L415" i="138"/>
  <c r="AG415" i="138"/>
  <c r="R415" i="138"/>
  <c r="F415" i="138"/>
  <c r="Z415" i="138"/>
  <c r="AB415" i="138"/>
  <c r="Y415" i="138"/>
  <c r="AD678" i="138"/>
  <c r="N678" i="138"/>
  <c r="M678" i="138"/>
  <c r="K678" i="138"/>
  <c r="F678" i="138"/>
  <c r="L678" i="138"/>
  <c r="X678" i="138"/>
  <c r="Q678" i="138"/>
  <c r="O678" i="138"/>
  <c r="AA678" i="138"/>
  <c r="Z678" i="138"/>
  <c r="AF678" i="138"/>
  <c r="P678" i="138"/>
  <c r="G678" i="138"/>
  <c r="AE678" i="138"/>
  <c r="H678" i="138"/>
  <c r="AC678" i="138"/>
  <c r="I678" i="138"/>
  <c r="AB678" i="138"/>
  <c r="AG678" i="138"/>
  <c r="J678" i="138"/>
  <c r="R678" i="138"/>
  <c r="Y678" i="138"/>
  <c r="Y643" i="138"/>
  <c r="AD643" i="138"/>
  <c r="P643" i="138"/>
  <c r="R643" i="138"/>
  <c r="Q643" i="138"/>
  <c r="AA643" i="138"/>
  <c r="AF643" i="138"/>
  <c r="F643" i="138"/>
  <c r="N643" i="138"/>
  <c r="J643" i="138"/>
  <c r="O643" i="138"/>
  <c r="H643" i="138"/>
  <c r="K643" i="138"/>
  <c r="X643" i="138"/>
  <c r="I643" i="138"/>
  <c r="AE643" i="138"/>
  <c r="G643" i="138"/>
  <c r="M643" i="138"/>
  <c r="L643" i="138"/>
  <c r="AB643" i="138"/>
  <c r="Z643" i="138"/>
  <c r="AC643" i="138"/>
  <c r="AG643" i="138"/>
  <c r="J408" i="138"/>
  <c r="AD408" i="138"/>
  <c r="K408" i="138"/>
  <c r="AG408" i="138"/>
  <c r="G408" i="138"/>
  <c r="I408" i="138"/>
  <c r="F408" i="138"/>
  <c r="O408" i="138"/>
  <c r="AF408" i="138"/>
  <c r="L408" i="138"/>
  <c r="AE408" i="138"/>
  <c r="X408" i="138"/>
  <c r="AC408" i="138"/>
  <c r="AB408" i="138"/>
  <c r="Z408" i="138"/>
  <c r="P408" i="138"/>
  <c r="R408" i="138"/>
  <c r="Y408" i="138"/>
  <c r="H408" i="138"/>
  <c r="M408" i="138"/>
  <c r="Q408" i="138"/>
  <c r="N408" i="138"/>
  <c r="AA408" i="138"/>
  <c r="K475" i="138"/>
  <c r="M475" i="138"/>
  <c r="O475" i="138"/>
  <c r="Y475" i="138"/>
  <c r="AD475" i="138"/>
  <c r="G475" i="138"/>
  <c r="L475" i="138"/>
  <c r="J475" i="138"/>
  <c r="AA475" i="138"/>
  <c r="P475" i="138"/>
  <c r="Q475" i="138"/>
  <c r="N475" i="138"/>
  <c r="X475" i="138"/>
  <c r="AC475" i="138"/>
  <c r="F475" i="138"/>
  <c r="I475" i="138"/>
  <c r="AG475" i="138"/>
  <c r="Z475" i="138"/>
  <c r="AE475" i="138"/>
  <c r="H475" i="138"/>
  <c r="AF475" i="138"/>
  <c r="R475" i="138"/>
  <c r="AB475" i="138"/>
  <c r="M254" i="138"/>
  <c r="AE254" i="138"/>
  <c r="Q254" i="138"/>
  <c r="L254" i="138"/>
  <c r="P254" i="138"/>
  <c r="Z254" i="138"/>
  <c r="N254" i="138"/>
  <c r="I254" i="138"/>
  <c r="G254" i="138"/>
  <c r="AG254" i="138"/>
  <c r="X254" i="138"/>
  <c r="Y254" i="138"/>
  <c r="K254" i="138"/>
  <c r="AC254" i="138"/>
  <c r="R254" i="138"/>
  <c r="J254" i="138"/>
  <c r="AF254" i="138"/>
  <c r="O254" i="138"/>
  <c r="AB254" i="138"/>
  <c r="F254" i="138"/>
  <c r="AD254" i="138"/>
  <c r="H254" i="138"/>
  <c r="AA254" i="138"/>
  <c r="N392" i="138"/>
  <c r="Y392" i="138"/>
  <c r="AA392" i="138"/>
  <c r="G392" i="138"/>
  <c r="K392" i="138"/>
  <c r="M392" i="138"/>
  <c r="P392" i="138"/>
  <c r="F392" i="138"/>
  <c r="H392" i="138"/>
  <c r="AF392" i="138"/>
  <c r="AD392" i="138"/>
  <c r="R392" i="138"/>
  <c r="J392" i="138"/>
  <c r="AC392" i="138"/>
  <c r="I392" i="138"/>
  <c r="AB392" i="138"/>
  <c r="Q392" i="138"/>
  <c r="Z392" i="138"/>
  <c r="X392" i="138"/>
  <c r="L392" i="138"/>
  <c r="AG392" i="138"/>
  <c r="AE392" i="138"/>
  <c r="O392" i="138"/>
  <c r="AZ43" i="138"/>
  <c r="L43" i="138"/>
  <c r="I43" i="138"/>
  <c r="BO43" i="138"/>
  <c r="BF43" i="138"/>
  <c r="AY43" i="138"/>
  <c r="BL43" i="138"/>
  <c r="BH43" i="138"/>
  <c r="AP43" i="138"/>
  <c r="AM43" i="138"/>
  <c r="P43" i="138"/>
  <c r="BK43" i="138"/>
  <c r="AX43" i="138"/>
  <c r="AV43" i="138"/>
  <c r="J43" i="138"/>
  <c r="AI43" i="138"/>
  <c r="AW43" i="138"/>
  <c r="AR43" i="138"/>
  <c r="AU43" i="138"/>
  <c r="BE43" i="138"/>
  <c r="BM43" i="138"/>
  <c r="BN43" i="138"/>
  <c r="AN43" i="138"/>
  <c r="BI43" i="138"/>
  <c r="AQ43" i="138"/>
  <c r="AT43" i="138"/>
  <c r="BP43" i="138"/>
  <c r="BG43" i="138"/>
  <c r="AJ43" i="138"/>
  <c r="AO43" i="138"/>
  <c r="G43" i="138"/>
  <c r="F44" i="138" s="1"/>
  <c r="BJ43" i="138"/>
  <c r="BC43" i="138"/>
  <c r="BA43" i="138"/>
  <c r="AL43" i="138"/>
  <c r="AK43" i="138"/>
  <c r="BB43" i="138"/>
  <c r="K330" i="138"/>
  <c r="F330" i="138"/>
  <c r="X330" i="138"/>
  <c r="P330" i="138"/>
  <c r="AF330" i="138"/>
  <c r="R330" i="138"/>
  <c r="H330" i="138"/>
  <c r="M330" i="138"/>
  <c r="AG330" i="138"/>
  <c r="AB330" i="138"/>
  <c r="AC330" i="138"/>
  <c r="J330" i="138"/>
  <c r="O330" i="138"/>
  <c r="Q330" i="138"/>
  <c r="AD330" i="138"/>
  <c r="Z330" i="138"/>
  <c r="L330" i="138"/>
  <c r="G330" i="138"/>
  <c r="AA330" i="138"/>
  <c r="Y330" i="138"/>
  <c r="I330" i="138"/>
  <c r="N330" i="138"/>
  <c r="AE330" i="138"/>
  <c r="Y472" i="138"/>
  <c r="H472" i="138"/>
  <c r="AD472" i="138"/>
  <c r="M472" i="138"/>
  <c r="F472" i="138"/>
  <c r="P472" i="138"/>
  <c r="X472" i="138"/>
  <c r="K472" i="138"/>
  <c r="Q472" i="138"/>
  <c r="N472" i="138"/>
  <c r="AA472" i="138"/>
  <c r="R472" i="138"/>
  <c r="AB472" i="138"/>
  <c r="AG472" i="138"/>
  <c r="I472" i="138"/>
  <c r="O472" i="138"/>
  <c r="AE472" i="138"/>
  <c r="G472" i="138"/>
  <c r="J472" i="138"/>
  <c r="L472" i="138"/>
  <c r="AC472" i="138"/>
  <c r="AF472" i="138"/>
  <c r="Z472" i="138"/>
  <c r="AF349" i="138"/>
  <c r="I349" i="138"/>
  <c r="AG349" i="138"/>
  <c r="X349" i="138"/>
  <c r="AC349" i="138"/>
  <c r="F349" i="138"/>
  <c r="AB349" i="138"/>
  <c r="R349" i="138"/>
  <c r="Z349" i="138"/>
  <c r="N349" i="138"/>
  <c r="K349" i="138"/>
  <c r="P349" i="138"/>
  <c r="AD349" i="138"/>
  <c r="M349" i="138"/>
  <c r="O349" i="138"/>
  <c r="AE349" i="138"/>
  <c r="Y349" i="138"/>
  <c r="J349" i="138"/>
  <c r="Q349" i="138"/>
  <c r="G349" i="138"/>
  <c r="L349" i="138"/>
  <c r="H349" i="138"/>
  <c r="AA349" i="138"/>
  <c r="Q118" i="138"/>
  <c r="AL118" i="138"/>
  <c r="J118" i="138"/>
  <c r="AI118" i="138"/>
  <c r="AG118" i="138"/>
  <c r="F118" i="138"/>
  <c r="AE118" i="138"/>
  <c r="L118" i="138"/>
  <c r="H118" i="138"/>
  <c r="O118" i="138"/>
  <c r="K118" i="138"/>
  <c r="AJ118" i="138"/>
  <c r="P118" i="138"/>
  <c r="Y118" i="138"/>
  <c r="AB118" i="138"/>
  <c r="AF118" i="138"/>
  <c r="AO118" i="138"/>
  <c r="N118" i="138"/>
  <c r="AK118" i="138"/>
  <c r="Z118" i="138"/>
  <c r="AQ118" i="138"/>
  <c r="AA118" i="138"/>
  <c r="G118" i="138"/>
  <c r="AD118" i="138"/>
  <c r="M118" i="138"/>
  <c r="AN118" i="138"/>
  <c r="I118" i="138"/>
  <c r="AM118" i="138"/>
  <c r="AC118" i="138"/>
  <c r="AP118" i="138"/>
  <c r="X118" i="138"/>
  <c r="R118" i="138"/>
  <c r="AR118" i="138"/>
  <c r="AA235" i="138"/>
  <c r="K235" i="138"/>
  <c r="I235" i="138"/>
  <c r="AF235" i="138"/>
  <c r="M235" i="138"/>
  <c r="AC235" i="138"/>
  <c r="F235" i="138"/>
  <c r="AG235" i="138"/>
  <c r="P235" i="138"/>
  <c r="Z235" i="138"/>
  <c r="AE235" i="138"/>
  <c r="N235" i="138"/>
  <c r="AD235" i="138"/>
  <c r="X235" i="138"/>
  <c r="AB235" i="138"/>
  <c r="H235" i="138"/>
  <c r="R235" i="138"/>
  <c r="O235" i="138"/>
  <c r="Y235" i="138"/>
  <c r="L235" i="138"/>
  <c r="G235" i="138"/>
  <c r="J235" i="138"/>
  <c r="Q235" i="138"/>
  <c r="AF360" i="138"/>
  <c r="O360" i="138"/>
  <c r="Y360" i="138"/>
  <c r="I360" i="138"/>
  <c r="J360" i="138"/>
  <c r="L360" i="138"/>
  <c r="AE360" i="138"/>
  <c r="AA360" i="138"/>
  <c r="N360" i="138"/>
  <c r="AD360" i="138"/>
  <c r="G360" i="138"/>
  <c r="X360" i="138"/>
  <c r="AC360" i="138"/>
  <c r="F360" i="138"/>
  <c r="K360" i="138"/>
  <c r="P360" i="138"/>
  <c r="Q360" i="138"/>
  <c r="R360" i="138"/>
  <c r="AG360" i="138"/>
  <c r="AB360" i="138"/>
  <c r="H360" i="138"/>
  <c r="M360" i="138"/>
  <c r="Z360" i="138"/>
  <c r="K213" i="138"/>
  <c r="AG213" i="138"/>
  <c r="Q213" i="138"/>
  <c r="N213" i="138"/>
  <c r="J213" i="138"/>
  <c r="AD213" i="138"/>
  <c r="AC213" i="138"/>
  <c r="P213" i="138"/>
  <c r="F213" i="138"/>
  <c r="AA213" i="138"/>
  <c r="AF213" i="138"/>
  <c r="Z213" i="138"/>
  <c r="AE213" i="138"/>
  <c r="I213" i="138"/>
  <c r="H213" i="138"/>
  <c r="L213" i="138"/>
  <c r="Y213" i="138"/>
  <c r="AB213" i="138"/>
  <c r="R213" i="138"/>
  <c r="O213" i="138"/>
  <c r="G213" i="138"/>
  <c r="M213" i="138"/>
  <c r="X213" i="138"/>
  <c r="R216" i="138"/>
  <c r="AC216" i="138"/>
  <c r="I216" i="138"/>
  <c r="K216" i="138"/>
  <c r="AB216" i="138"/>
  <c r="H216" i="138"/>
  <c r="AE216" i="138"/>
  <c r="AG216" i="138"/>
  <c r="AA216" i="138"/>
  <c r="X216" i="138"/>
  <c r="Z216" i="138"/>
  <c r="N216" i="138"/>
  <c r="P216" i="138"/>
  <c r="M216" i="138"/>
  <c r="AF216" i="138"/>
  <c r="Y216" i="138"/>
  <c r="G216" i="138"/>
  <c r="Q216" i="138"/>
  <c r="O216" i="138"/>
  <c r="AD216" i="138"/>
  <c r="L216" i="138"/>
  <c r="F216" i="138"/>
  <c r="J216" i="138"/>
  <c r="K622" i="138"/>
  <c r="H622" i="138"/>
  <c r="AD622" i="138"/>
  <c r="AB622" i="138"/>
  <c r="AA622" i="138"/>
  <c r="N622" i="138"/>
  <c r="G622" i="138"/>
  <c r="Z622" i="138"/>
  <c r="O622" i="138"/>
  <c r="I622" i="138"/>
  <c r="F622" i="138"/>
  <c r="M622" i="138"/>
  <c r="Q622" i="138"/>
  <c r="P622" i="138"/>
  <c r="AG622" i="138"/>
  <c r="AE622" i="138"/>
  <c r="AC622" i="138"/>
  <c r="L622" i="138"/>
  <c r="R622" i="138"/>
  <c r="AF622" i="138"/>
  <c r="X622" i="138"/>
  <c r="J622" i="138"/>
  <c r="Y622" i="138"/>
  <c r="F460" i="138"/>
  <c r="J460" i="138"/>
  <c r="M460" i="138"/>
  <c r="X460" i="138"/>
  <c r="N460" i="138"/>
  <c r="AG460" i="138"/>
  <c r="AB460" i="138"/>
  <c r="R460" i="138"/>
  <c r="P460" i="138"/>
  <c r="Z460" i="138"/>
  <c r="G460" i="138"/>
  <c r="L460" i="138"/>
  <c r="AD460" i="138"/>
  <c r="O460" i="138"/>
  <c r="I460" i="138"/>
  <c r="H460" i="138"/>
  <c r="K460" i="138"/>
  <c r="Q460" i="138"/>
  <c r="AF460" i="138"/>
  <c r="AA460" i="138"/>
  <c r="AC460" i="138"/>
  <c r="AE460" i="138"/>
  <c r="Y460" i="138"/>
  <c r="AG619" i="138"/>
  <c r="I619" i="138"/>
  <c r="L619" i="138"/>
  <c r="M619" i="138"/>
  <c r="AC619" i="138"/>
  <c r="AB619" i="138"/>
  <c r="Y619" i="138"/>
  <c r="P619" i="138"/>
  <c r="G619" i="138"/>
  <c r="AE619" i="138"/>
  <c r="K619" i="138"/>
  <c r="Z619" i="138"/>
  <c r="R619" i="138"/>
  <c r="AA619" i="138"/>
  <c r="N619" i="138"/>
  <c r="J619" i="138"/>
  <c r="H619" i="138"/>
  <c r="X619" i="138"/>
  <c r="AD619" i="138"/>
  <c r="F619" i="138"/>
  <c r="AF619" i="138"/>
  <c r="O619" i="138"/>
  <c r="Q619" i="138"/>
  <c r="AE497" i="138"/>
  <c r="I497" i="138"/>
  <c r="J497" i="138"/>
  <c r="R497" i="138"/>
  <c r="AB497" i="138"/>
  <c r="P497" i="138"/>
  <c r="M497" i="138"/>
  <c r="AG497" i="138"/>
  <c r="Y497" i="138"/>
  <c r="Z497" i="138"/>
  <c r="H497" i="138"/>
  <c r="L497" i="138"/>
  <c r="G497" i="138"/>
  <c r="AA497" i="138"/>
  <c r="AF497" i="138"/>
  <c r="AD497" i="138"/>
  <c r="N497" i="138"/>
  <c r="X497" i="138"/>
  <c r="AC497" i="138"/>
  <c r="F497" i="138"/>
  <c r="K497" i="138"/>
  <c r="Q497" i="138"/>
  <c r="O497" i="138"/>
  <c r="K433" i="138"/>
  <c r="N433" i="138"/>
  <c r="H433" i="138"/>
  <c r="AE433" i="138"/>
  <c r="M433" i="138"/>
  <c r="J433" i="138"/>
  <c r="Z433" i="138"/>
  <c r="I433" i="138"/>
  <c r="AG433" i="138"/>
  <c r="AB433" i="138"/>
  <c r="F433" i="138"/>
  <c r="Y433" i="138"/>
  <c r="AD433" i="138"/>
  <c r="R433" i="138"/>
  <c r="Q433" i="138"/>
  <c r="AC433" i="138"/>
  <c r="O433" i="138"/>
  <c r="P433" i="138"/>
  <c r="AA433" i="138"/>
  <c r="AF433" i="138"/>
  <c r="L433" i="138"/>
  <c r="G433" i="138"/>
  <c r="X433" i="138"/>
  <c r="K683" i="138"/>
  <c r="P683" i="138"/>
  <c r="Z683" i="138"/>
  <c r="AE683" i="138"/>
  <c r="I683" i="138"/>
  <c r="AB683" i="138"/>
  <c r="AD683" i="138"/>
  <c r="J683" i="138"/>
  <c r="AC683" i="138"/>
  <c r="F683" i="138"/>
  <c r="Q683" i="138"/>
  <c r="G683" i="138"/>
  <c r="AF683" i="138"/>
  <c r="M683" i="138"/>
  <c r="H683" i="138"/>
  <c r="L683" i="138"/>
  <c r="AG683" i="138"/>
  <c r="R683" i="138"/>
  <c r="N683" i="138"/>
  <c r="X683" i="138"/>
  <c r="O683" i="138"/>
  <c r="AA683" i="138"/>
  <c r="Y683" i="138"/>
  <c r="P616" i="138"/>
  <c r="AG616" i="138"/>
  <c r="AE616" i="138"/>
  <c r="H616" i="138"/>
  <c r="L616" i="138"/>
  <c r="R616" i="138"/>
  <c r="AA616" i="138"/>
  <c r="X616" i="138"/>
  <c r="J616" i="138"/>
  <c r="N616" i="138"/>
  <c r="K616" i="138"/>
  <c r="Z616" i="138"/>
  <c r="F616" i="138"/>
  <c r="AB616" i="138"/>
  <c r="Q616" i="138"/>
  <c r="AF616" i="138"/>
  <c r="G616" i="138"/>
  <c r="M616" i="138"/>
  <c r="O616" i="138"/>
  <c r="AD616" i="138"/>
  <c r="AC616" i="138"/>
  <c r="I616" i="138"/>
  <c r="Y616" i="138"/>
  <c r="AF147" i="138"/>
  <c r="AC147" i="138"/>
  <c r="AL147" i="138"/>
  <c r="AR147" i="138"/>
  <c r="AN147" i="138"/>
  <c r="AG147" i="138"/>
  <c r="R147" i="138"/>
  <c r="Z147" i="138"/>
  <c r="AE147" i="138"/>
  <c r="P147" i="138"/>
  <c r="X147" i="138"/>
  <c r="AM147" i="138"/>
  <c r="AB147" i="138"/>
  <c r="AD147" i="138"/>
  <c r="N147" i="138"/>
  <c r="J147" i="138"/>
  <c r="M147" i="138"/>
  <c r="Y147" i="138"/>
  <c r="AO147" i="138"/>
  <c r="K147" i="138"/>
  <c r="Q147" i="138"/>
  <c r="AK147" i="138"/>
  <c r="AI147" i="138"/>
  <c r="F147" i="138"/>
  <c r="AQ147" i="138"/>
  <c r="AJ147" i="138"/>
  <c r="L147" i="138"/>
  <c r="O147" i="138"/>
  <c r="AP147" i="138"/>
  <c r="H147" i="138"/>
  <c r="I147" i="138"/>
  <c r="G147" i="138"/>
  <c r="AA147" i="138"/>
  <c r="AP129" i="138"/>
  <c r="F129" i="138"/>
  <c r="I129" i="138"/>
  <c r="R129" i="138"/>
  <c r="AM129" i="138"/>
  <c r="AN129" i="138"/>
  <c r="AJ129" i="138"/>
  <c r="AB129" i="138"/>
  <c r="L129" i="138"/>
  <c r="J129" i="138"/>
  <c r="AO129" i="138"/>
  <c r="Q129" i="138"/>
  <c r="G129" i="138"/>
  <c r="P129" i="138"/>
  <c r="O129" i="138"/>
  <c r="AI129" i="138"/>
  <c r="AA129" i="138"/>
  <c r="Y129" i="138"/>
  <c r="AC129" i="138"/>
  <c r="AG129" i="138"/>
  <c r="M129" i="138"/>
  <c r="AL129" i="138"/>
  <c r="AE129" i="138"/>
  <c r="AF129" i="138"/>
  <c r="AR129" i="138"/>
  <c r="Z129" i="138"/>
  <c r="AQ129" i="138"/>
  <c r="H129" i="138"/>
  <c r="N129" i="138"/>
  <c r="AD129" i="138"/>
  <c r="K129" i="138"/>
  <c r="AK129" i="138"/>
  <c r="X129" i="138"/>
  <c r="I410" i="138"/>
  <c r="AG410" i="138"/>
  <c r="AD410" i="138"/>
  <c r="K410" i="138"/>
  <c r="R410" i="138"/>
  <c r="H410" i="138"/>
  <c r="X410" i="138"/>
  <c r="M410" i="138"/>
  <c r="F410" i="138"/>
  <c r="N410" i="138"/>
  <c r="AB410" i="138"/>
  <c r="Q410" i="138"/>
  <c r="J410" i="138"/>
  <c r="O410" i="138"/>
  <c r="G410" i="138"/>
  <c r="Y410" i="138"/>
  <c r="AE410" i="138"/>
  <c r="Z410" i="138"/>
  <c r="AC410" i="138"/>
  <c r="AF410" i="138"/>
  <c r="L410" i="138"/>
  <c r="AA410" i="138"/>
  <c r="P410" i="138"/>
  <c r="AB513" i="133"/>
  <c r="F513" i="133"/>
  <c r="L513" i="133"/>
  <c r="K513" i="133"/>
  <c r="AF513" i="133"/>
  <c r="M513" i="133"/>
  <c r="AC513" i="133"/>
  <c r="AG513" i="133"/>
  <c r="G513" i="133"/>
  <c r="N513" i="133"/>
  <c r="Z513" i="133"/>
  <c r="Q513" i="133"/>
  <c r="Y513" i="133"/>
  <c r="AD513" i="133"/>
  <c r="R513" i="133"/>
  <c r="X513" i="133"/>
  <c r="P513" i="133"/>
  <c r="H513" i="133"/>
  <c r="AE513" i="133"/>
  <c r="AA513" i="133"/>
  <c r="I513" i="133"/>
  <c r="O513" i="133"/>
  <c r="J513" i="133"/>
  <c r="AO120" i="133"/>
  <c r="I120" i="133"/>
  <c r="K120" i="133"/>
  <c r="AI120" i="133"/>
  <c r="H120" i="133"/>
  <c r="AM120" i="133"/>
  <c r="AN120" i="133"/>
  <c r="AJ120" i="133"/>
  <c r="AP120" i="133"/>
  <c r="Y120" i="133"/>
  <c r="F120" i="133"/>
  <c r="G120" i="133"/>
  <c r="X120" i="133"/>
  <c r="AK120" i="133"/>
  <c r="AL120" i="133"/>
  <c r="AD120" i="133"/>
  <c r="AR120" i="133"/>
  <c r="AB120" i="133"/>
  <c r="R120" i="133"/>
  <c r="Z120" i="133"/>
  <c r="L120" i="133"/>
  <c r="AF120" i="133"/>
  <c r="O120" i="133"/>
  <c r="AC120" i="133"/>
  <c r="AQ120" i="133"/>
  <c r="P120" i="133"/>
  <c r="J120" i="133"/>
  <c r="M120" i="133"/>
  <c r="N120" i="133"/>
  <c r="AG120" i="133"/>
  <c r="AA120" i="133"/>
  <c r="AE120" i="133"/>
  <c r="Q120" i="133"/>
  <c r="N499" i="133"/>
  <c r="R499" i="133"/>
  <c r="P499" i="133"/>
  <c r="AD499" i="133"/>
  <c r="O499" i="133"/>
  <c r="AB499" i="133"/>
  <c r="Y499" i="133"/>
  <c r="L499" i="133"/>
  <c r="Z499" i="133"/>
  <c r="K499" i="133"/>
  <c r="AA499" i="133"/>
  <c r="Q499" i="133"/>
  <c r="AC499" i="133"/>
  <c r="AE499" i="133"/>
  <c r="G499" i="133"/>
  <c r="X499" i="133"/>
  <c r="J499" i="133"/>
  <c r="AG499" i="133"/>
  <c r="AF499" i="133"/>
  <c r="F499" i="133"/>
  <c r="M499" i="133"/>
  <c r="I499" i="133"/>
  <c r="H499" i="133"/>
  <c r="X263" i="133"/>
  <c r="J263" i="133"/>
  <c r="Q263" i="133"/>
  <c r="O263" i="133"/>
  <c r="AD263" i="133"/>
  <c r="AA263" i="133"/>
  <c r="K263" i="133"/>
  <c r="AF263" i="133"/>
  <c r="M263" i="133"/>
  <c r="Y263" i="133"/>
  <c r="N263" i="133"/>
  <c r="AE263" i="133"/>
  <c r="G263" i="133"/>
  <c r="Z263" i="133"/>
  <c r="I263" i="133"/>
  <c r="H263" i="133"/>
  <c r="AC263" i="133"/>
  <c r="AG263" i="133"/>
  <c r="L263" i="133"/>
  <c r="P263" i="133"/>
  <c r="AB263" i="133"/>
  <c r="R263" i="133"/>
  <c r="F263" i="133"/>
  <c r="R328" i="133"/>
  <c r="F328" i="133"/>
  <c r="O328" i="133"/>
  <c r="N328" i="133"/>
  <c r="AE328" i="133"/>
  <c r="H328" i="133"/>
  <c r="AF328" i="133"/>
  <c r="P328" i="133"/>
  <c r="K328" i="133"/>
  <c r="AB328" i="133"/>
  <c r="L328" i="133"/>
  <c r="Z328" i="133"/>
  <c r="AC328" i="133"/>
  <c r="Y328" i="133"/>
  <c r="AA328" i="133"/>
  <c r="AG328" i="133"/>
  <c r="AD328" i="133"/>
  <c r="Q328" i="133"/>
  <c r="X328" i="133"/>
  <c r="G328" i="133"/>
  <c r="I328" i="133"/>
  <c r="J328" i="133"/>
  <c r="M328" i="133"/>
  <c r="AG319" i="133"/>
  <c r="AB319" i="133"/>
  <c r="AD319" i="133"/>
  <c r="J319" i="133"/>
  <c r="AF319" i="133"/>
  <c r="N319" i="133"/>
  <c r="O319" i="133"/>
  <c r="F319" i="133"/>
  <c r="AE319" i="133"/>
  <c r="X319" i="133"/>
  <c r="L319" i="133"/>
  <c r="Z319" i="133"/>
  <c r="K319" i="133"/>
  <c r="P319" i="133"/>
  <c r="Y319" i="133"/>
  <c r="G319" i="133"/>
  <c r="H319" i="133"/>
  <c r="AA319" i="133"/>
  <c r="R319" i="133"/>
  <c r="Q319" i="133"/>
  <c r="I319" i="133"/>
  <c r="AC319" i="133"/>
  <c r="M319" i="133"/>
  <c r="G535" i="133"/>
  <c r="F535" i="133"/>
  <c r="O535" i="133"/>
  <c r="AF535" i="133"/>
  <c r="I535" i="133"/>
  <c r="L535" i="133"/>
  <c r="X535" i="133"/>
  <c r="N535" i="133"/>
  <c r="P535" i="133"/>
  <c r="AC535" i="133"/>
  <c r="AB535" i="133"/>
  <c r="Z535" i="133"/>
  <c r="J535" i="133"/>
  <c r="K535" i="133"/>
  <c r="H535" i="133"/>
  <c r="AG535" i="133"/>
  <c r="R535" i="133"/>
  <c r="AA535" i="133"/>
  <c r="AD535" i="133"/>
  <c r="Q535" i="133"/>
  <c r="Y535" i="133"/>
  <c r="M535" i="133"/>
  <c r="AE535" i="133"/>
  <c r="AC673" i="133"/>
  <c r="H673" i="133"/>
  <c r="AB673" i="133"/>
  <c r="I673" i="133"/>
  <c r="AD673" i="133"/>
  <c r="G673" i="133"/>
  <c r="J673" i="133"/>
  <c r="F673" i="133"/>
  <c r="AG673" i="133"/>
  <c r="R673" i="133"/>
  <c r="AA673" i="133"/>
  <c r="X673" i="133"/>
  <c r="L673" i="133"/>
  <c r="N673" i="133"/>
  <c r="Q673" i="133"/>
  <c r="O673" i="133"/>
  <c r="AE673" i="133"/>
  <c r="Z673" i="133"/>
  <c r="P673" i="133"/>
  <c r="AF673" i="133"/>
  <c r="M673" i="133"/>
  <c r="Y673" i="133"/>
  <c r="K673" i="133"/>
  <c r="AD495" i="133"/>
  <c r="F495" i="133"/>
  <c r="AE495" i="133"/>
  <c r="G495" i="133"/>
  <c r="AB495" i="133"/>
  <c r="I495" i="133"/>
  <c r="X495" i="133"/>
  <c r="AA495" i="133"/>
  <c r="AC495" i="133"/>
  <c r="M495" i="133"/>
  <c r="Q495" i="133"/>
  <c r="K495" i="133"/>
  <c r="H495" i="133"/>
  <c r="Y495" i="133"/>
  <c r="L495" i="133"/>
  <c r="AF495" i="133"/>
  <c r="R495" i="133"/>
  <c r="J495" i="133"/>
  <c r="P495" i="133"/>
  <c r="Z495" i="133"/>
  <c r="O495" i="133"/>
  <c r="AG495" i="133"/>
  <c r="N495" i="133"/>
  <c r="H186" i="133"/>
  <c r="AD186" i="133"/>
  <c r="AO186" i="133"/>
  <c r="X186" i="133"/>
  <c r="AL186" i="133"/>
  <c r="AM186" i="133"/>
  <c r="AF186" i="133"/>
  <c r="AN186" i="133"/>
  <c r="N186" i="133"/>
  <c r="Z186" i="133"/>
  <c r="AP186" i="133"/>
  <c r="AC186" i="133"/>
  <c r="AK186" i="133"/>
  <c r="Y186" i="133"/>
  <c r="R186" i="133"/>
  <c r="Q186" i="133"/>
  <c r="F186" i="133"/>
  <c r="AG186" i="133"/>
  <c r="AQ186" i="133"/>
  <c r="AJ186" i="133"/>
  <c r="AE186" i="133"/>
  <c r="L186" i="133"/>
  <c r="G186" i="133"/>
  <c r="AI186" i="133"/>
  <c r="M186" i="133"/>
  <c r="K186" i="133"/>
  <c r="AA186" i="133"/>
  <c r="O186" i="133"/>
  <c r="AR186" i="133"/>
  <c r="AB186" i="133"/>
  <c r="J186" i="133"/>
  <c r="I186" i="133"/>
  <c r="P186" i="133"/>
  <c r="P592" i="133"/>
  <c r="I592" i="133"/>
  <c r="AB592" i="133"/>
  <c r="Y592" i="133"/>
  <c r="AD592" i="133"/>
  <c r="Q592" i="133"/>
  <c r="F592" i="133"/>
  <c r="AF592" i="133"/>
  <c r="G592" i="133"/>
  <c r="AA592" i="133"/>
  <c r="AG592" i="133"/>
  <c r="L592" i="133"/>
  <c r="K592" i="133"/>
  <c r="AE592" i="133"/>
  <c r="M592" i="133"/>
  <c r="AC592" i="133"/>
  <c r="O592" i="133"/>
  <c r="R592" i="133"/>
  <c r="H592" i="133"/>
  <c r="Z592" i="133"/>
  <c r="X592" i="133"/>
  <c r="N592" i="133"/>
  <c r="J592" i="133"/>
  <c r="Y275" i="133"/>
  <c r="O275" i="133"/>
  <c r="K275" i="133"/>
  <c r="N275" i="133"/>
  <c r="J275" i="133"/>
  <c r="G275" i="133"/>
  <c r="AF275" i="133"/>
  <c r="AC275" i="133"/>
  <c r="AA275" i="133"/>
  <c r="Z275" i="133"/>
  <c r="I275" i="133"/>
  <c r="L275" i="133"/>
  <c r="H275" i="133"/>
  <c r="R275" i="133"/>
  <c r="AE275" i="133"/>
  <c r="Q275" i="133"/>
  <c r="X275" i="133"/>
  <c r="AG275" i="133"/>
  <c r="AB275" i="133"/>
  <c r="P275" i="133"/>
  <c r="AD275" i="133"/>
  <c r="F275" i="133"/>
  <c r="M275" i="133"/>
  <c r="M558" i="133"/>
  <c r="Z558" i="133"/>
  <c r="AE558" i="133"/>
  <c r="AD558" i="133"/>
  <c r="Q558" i="133"/>
  <c r="I558" i="133"/>
  <c r="L558" i="133"/>
  <c r="AA558" i="133"/>
  <c r="G558" i="133"/>
  <c r="H558" i="133"/>
  <c r="R558" i="133"/>
  <c r="Y558" i="133"/>
  <c r="K558" i="133"/>
  <c r="N558" i="133"/>
  <c r="AC558" i="133"/>
  <c r="AG558" i="133"/>
  <c r="AF558" i="133"/>
  <c r="P558" i="133"/>
  <c r="F558" i="133"/>
  <c r="X558" i="133"/>
  <c r="AB558" i="133"/>
  <c r="O558" i="133"/>
  <c r="J558" i="133"/>
  <c r="P283" i="133"/>
  <c r="F283" i="133"/>
  <c r="AG283" i="133"/>
  <c r="X283" i="133"/>
  <c r="K283" i="133"/>
  <c r="AB283" i="133"/>
  <c r="AD283" i="133"/>
  <c r="AF283" i="133"/>
  <c r="Z283" i="133"/>
  <c r="N283" i="133"/>
  <c r="AA283" i="133"/>
  <c r="Q283" i="133"/>
  <c r="R283" i="133"/>
  <c r="G283" i="133"/>
  <c r="Y283" i="133"/>
  <c r="O283" i="133"/>
  <c r="L283" i="133"/>
  <c r="AC283" i="133"/>
  <c r="M283" i="133"/>
  <c r="I283" i="133"/>
  <c r="J283" i="133"/>
  <c r="AE283" i="133"/>
  <c r="H283" i="133"/>
  <c r="AD556" i="133"/>
  <c r="P556" i="133"/>
  <c r="H556" i="133"/>
  <c r="AB556" i="133"/>
  <c r="R556" i="133"/>
  <c r="O556" i="133"/>
  <c r="N556" i="133"/>
  <c r="X556" i="133"/>
  <c r="AG556" i="133"/>
  <c r="I556" i="133"/>
  <c r="K556" i="133"/>
  <c r="AA556" i="133"/>
  <c r="Q556" i="133"/>
  <c r="AC556" i="133"/>
  <c r="L556" i="133"/>
  <c r="M556" i="133"/>
  <c r="F556" i="133"/>
  <c r="J556" i="133"/>
  <c r="AF556" i="133"/>
  <c r="Z556" i="133"/>
  <c r="AE556" i="133"/>
  <c r="Y556" i="133"/>
  <c r="G556" i="133"/>
  <c r="AD623" i="133"/>
  <c r="P623" i="133"/>
  <c r="G623" i="133"/>
  <c r="Z623" i="133"/>
  <c r="F623" i="133"/>
  <c r="O623" i="133"/>
  <c r="J623" i="133"/>
  <c r="H623" i="133"/>
  <c r="AA623" i="133"/>
  <c r="L623" i="133"/>
  <c r="K623" i="133"/>
  <c r="N623" i="133"/>
  <c r="R623" i="133"/>
  <c r="I623" i="133"/>
  <c r="X623" i="133"/>
  <c r="AB623" i="133"/>
  <c r="M623" i="133"/>
  <c r="AF623" i="133"/>
  <c r="AE623" i="133"/>
  <c r="Y623" i="133"/>
  <c r="AC623" i="133"/>
  <c r="Q623" i="133"/>
  <c r="AG623" i="133"/>
  <c r="AP34" i="133"/>
  <c r="L34" i="133"/>
  <c r="BB34" i="133"/>
  <c r="BP34" i="133"/>
  <c r="BH34" i="133"/>
  <c r="AV34" i="133"/>
  <c r="AW34" i="133"/>
  <c r="BG34" i="133"/>
  <c r="G34" i="133"/>
  <c r="F35" i="133" s="1"/>
  <c r="BL34" i="133"/>
  <c r="J34" i="133"/>
  <c r="AN34" i="133"/>
  <c r="AJ34" i="133"/>
  <c r="BJ34" i="133"/>
  <c r="BN34" i="133"/>
  <c r="BK34" i="133"/>
  <c r="AR34" i="133"/>
  <c r="AY34" i="133"/>
  <c r="BI34" i="133"/>
  <c r="I34" i="133"/>
  <c r="AQ34" i="133"/>
  <c r="AU34" i="133"/>
  <c r="BM34" i="133"/>
  <c r="BC34" i="133"/>
  <c r="BO34" i="133"/>
  <c r="BE34" i="133"/>
  <c r="AO34" i="133"/>
  <c r="AK34" i="133"/>
  <c r="BF34" i="133"/>
  <c r="AZ34" i="133"/>
  <c r="P34" i="133"/>
  <c r="AI34" i="133"/>
  <c r="BA34" i="133"/>
  <c r="AM34" i="133"/>
  <c r="AX34" i="133"/>
  <c r="AT34" i="133"/>
  <c r="AL34" i="133"/>
  <c r="Y568" i="133"/>
  <c r="AC568" i="133"/>
  <c r="R568" i="133"/>
  <c r="AE568" i="133"/>
  <c r="L568" i="133"/>
  <c r="AD568" i="133"/>
  <c r="N568" i="133"/>
  <c r="K568" i="133"/>
  <c r="AA568" i="133"/>
  <c r="G568" i="133"/>
  <c r="AG568" i="133"/>
  <c r="M568" i="133"/>
  <c r="AF568" i="133"/>
  <c r="J568" i="133"/>
  <c r="Q568" i="133"/>
  <c r="P568" i="133"/>
  <c r="I568" i="133"/>
  <c r="Z568" i="133"/>
  <c r="H568" i="133"/>
  <c r="F568" i="133"/>
  <c r="O568" i="133"/>
  <c r="X568" i="133"/>
  <c r="AB568" i="133"/>
  <c r="K348" i="133"/>
  <c r="Y348" i="133"/>
  <c r="Q348" i="133"/>
  <c r="AG348" i="133"/>
  <c r="X348" i="133"/>
  <c r="L348" i="133"/>
  <c r="R348" i="133"/>
  <c r="M348" i="133"/>
  <c r="N348" i="133"/>
  <c r="AE348" i="133"/>
  <c r="P348" i="133"/>
  <c r="AD348" i="133"/>
  <c r="AA348" i="133"/>
  <c r="F348" i="133"/>
  <c r="AB348" i="133"/>
  <c r="AF348" i="133"/>
  <c r="H348" i="133"/>
  <c r="O348" i="133"/>
  <c r="AC348" i="133"/>
  <c r="Z348" i="133"/>
  <c r="J348" i="133"/>
  <c r="G348" i="133"/>
  <c r="I348" i="133"/>
  <c r="AA527" i="133"/>
  <c r="J527" i="133"/>
  <c r="N527" i="133"/>
  <c r="Q527" i="133"/>
  <c r="F527" i="133"/>
  <c r="M527" i="133"/>
  <c r="AB527" i="133"/>
  <c r="G527" i="133"/>
  <c r="H527" i="133"/>
  <c r="K527" i="133"/>
  <c r="Y527" i="133"/>
  <c r="P527" i="133"/>
  <c r="L527" i="133"/>
  <c r="AF527" i="133"/>
  <c r="AG527" i="133"/>
  <c r="O527" i="133"/>
  <c r="R527" i="133"/>
  <c r="I527" i="133"/>
  <c r="X527" i="133"/>
  <c r="AC527" i="133"/>
  <c r="Z527" i="133"/>
  <c r="AE527" i="133"/>
  <c r="AD527" i="133"/>
  <c r="AF242" i="133"/>
  <c r="O242" i="133"/>
  <c r="AA242" i="133"/>
  <c r="M242" i="133"/>
  <c r="F242" i="133"/>
  <c r="X242" i="133"/>
  <c r="I242" i="133"/>
  <c r="Y242" i="133"/>
  <c r="L242" i="133"/>
  <c r="K242" i="133"/>
  <c r="G242" i="133"/>
  <c r="AD242" i="133"/>
  <c r="AB242" i="133"/>
  <c r="AE242" i="133"/>
  <c r="N242" i="133"/>
  <c r="AG242" i="133"/>
  <c r="AC242" i="133"/>
  <c r="P242" i="133"/>
  <c r="R242" i="133"/>
  <c r="Z242" i="133"/>
  <c r="H242" i="133"/>
  <c r="Q242" i="133"/>
  <c r="J242" i="133"/>
  <c r="I609" i="133"/>
  <c r="P609" i="133"/>
  <c r="AC609" i="133"/>
  <c r="G609" i="133"/>
  <c r="AE609" i="133"/>
  <c r="AD609" i="133"/>
  <c r="H609" i="133"/>
  <c r="X609" i="133"/>
  <c r="Q609" i="133"/>
  <c r="J609" i="133"/>
  <c r="R609" i="133"/>
  <c r="N609" i="133"/>
  <c r="AG609" i="133"/>
  <c r="L609" i="133"/>
  <c r="AF609" i="133"/>
  <c r="AB609" i="133"/>
  <c r="F609" i="133"/>
  <c r="O609" i="133"/>
  <c r="Z609" i="133"/>
  <c r="Y609" i="133"/>
  <c r="M609" i="133"/>
  <c r="AA609" i="133"/>
  <c r="K609" i="133"/>
  <c r="AO137" i="133"/>
  <c r="AL137" i="133"/>
  <c r="AQ137" i="133"/>
  <c r="AR137" i="133"/>
  <c r="AB137" i="133"/>
  <c r="AP137" i="133"/>
  <c r="K137" i="133"/>
  <c r="Q137" i="133"/>
  <c r="F137" i="133"/>
  <c r="AA137" i="133"/>
  <c r="AD137" i="133"/>
  <c r="P137" i="133"/>
  <c r="I137" i="133"/>
  <c r="AI137" i="133"/>
  <c r="L137" i="133"/>
  <c r="Z137" i="133"/>
  <c r="M137" i="133"/>
  <c r="AN137" i="133"/>
  <c r="J137" i="133"/>
  <c r="AJ137" i="133"/>
  <c r="AC137" i="133"/>
  <c r="AK137" i="133"/>
  <c r="R137" i="133"/>
  <c r="AG137" i="133"/>
  <c r="AM137" i="133"/>
  <c r="AE137" i="133"/>
  <c r="AF137" i="133"/>
  <c r="G137" i="133"/>
  <c r="X137" i="133"/>
  <c r="O137" i="133"/>
  <c r="H137" i="133"/>
  <c r="Y137" i="133"/>
  <c r="N137" i="133"/>
  <c r="O157" i="133"/>
  <c r="AL157" i="133"/>
  <c r="AP157" i="133"/>
  <c r="AE157" i="133"/>
  <c r="AC157" i="133"/>
  <c r="AD157" i="133"/>
  <c r="G157" i="133"/>
  <c r="AJ157" i="133"/>
  <c r="AR157" i="133"/>
  <c r="AQ157" i="133"/>
  <c r="AO157" i="133"/>
  <c r="AN157" i="133"/>
  <c r="M157" i="133"/>
  <c r="AG157" i="133"/>
  <c r="Z157" i="133"/>
  <c r="J157" i="133"/>
  <c r="L157" i="133"/>
  <c r="AF157" i="133"/>
  <c r="I157" i="133"/>
  <c r="X157" i="133"/>
  <c r="AM157" i="133"/>
  <c r="Q157" i="133"/>
  <c r="P157" i="133"/>
  <c r="H157" i="133"/>
  <c r="AA157" i="133"/>
  <c r="K157" i="133"/>
  <c r="R157" i="133"/>
  <c r="Y157" i="133"/>
  <c r="AB157" i="133"/>
  <c r="N157" i="133"/>
  <c r="AK157" i="133"/>
  <c r="AI157" i="133"/>
  <c r="F157" i="133"/>
  <c r="I48" i="133"/>
  <c r="AI48" i="133"/>
  <c r="AK48" i="133"/>
  <c r="BA48" i="133"/>
  <c r="BJ48" i="133"/>
  <c r="L48" i="133"/>
  <c r="AR48" i="133"/>
  <c r="AX48" i="133"/>
  <c r="AY48" i="133"/>
  <c r="BL48" i="133"/>
  <c r="BC48" i="133"/>
  <c r="BM48" i="133"/>
  <c r="AZ48" i="133"/>
  <c r="AV48" i="133"/>
  <c r="AO48" i="133"/>
  <c r="AM48" i="133"/>
  <c r="BG48" i="133"/>
  <c r="AU48" i="133"/>
  <c r="BB48" i="133"/>
  <c r="AQ48" i="133"/>
  <c r="AJ48" i="133"/>
  <c r="G48" i="133"/>
  <c r="F49" i="133" s="1"/>
  <c r="R49" i="133" s="1"/>
  <c r="BI48" i="133"/>
  <c r="BH48" i="133"/>
  <c r="AW48" i="133"/>
  <c r="P48" i="133"/>
  <c r="AL48" i="133"/>
  <c r="BO48" i="133"/>
  <c r="AN48" i="133"/>
  <c r="AP48" i="133"/>
  <c r="J48" i="133"/>
  <c r="AT48" i="133"/>
  <c r="BK48" i="133"/>
  <c r="BN48" i="133"/>
  <c r="BF48" i="133"/>
  <c r="BE48" i="133"/>
  <c r="BP48" i="133"/>
  <c r="AD362" i="133"/>
  <c r="AF362" i="133"/>
  <c r="Z362" i="133"/>
  <c r="N362" i="133"/>
  <c r="O362" i="133"/>
  <c r="Q362" i="133"/>
  <c r="M362" i="133"/>
  <c r="H362" i="133"/>
  <c r="AG362" i="133"/>
  <c r="Y362" i="133"/>
  <c r="I362" i="133"/>
  <c r="R362" i="133"/>
  <c r="P362" i="133"/>
  <c r="AB362" i="133"/>
  <c r="F362" i="133"/>
  <c r="AC362" i="133"/>
  <c r="G362" i="133"/>
  <c r="L362" i="133"/>
  <c r="J362" i="133"/>
  <c r="K362" i="133"/>
  <c r="X362" i="133"/>
  <c r="AE362" i="133"/>
  <c r="AA362" i="133"/>
  <c r="N581" i="133"/>
  <c r="F581" i="133"/>
  <c r="Z581" i="133"/>
  <c r="Q581" i="133"/>
  <c r="AE581" i="133"/>
  <c r="I581" i="133"/>
  <c r="AC581" i="133"/>
  <c r="H581" i="133"/>
  <c r="Y581" i="133"/>
  <c r="AF581" i="133"/>
  <c r="M581" i="133"/>
  <c r="J581" i="133"/>
  <c r="O581" i="133"/>
  <c r="G581" i="133"/>
  <c r="L581" i="133"/>
  <c r="R581" i="133"/>
  <c r="P581" i="133"/>
  <c r="K581" i="133"/>
  <c r="AA581" i="133"/>
  <c r="AB581" i="133"/>
  <c r="AD581" i="133"/>
  <c r="AG581" i="133"/>
  <c r="X581" i="133"/>
  <c r="R542" i="133"/>
  <c r="AD542" i="133"/>
  <c r="M542" i="133"/>
  <c r="F542" i="133"/>
  <c r="L542" i="133"/>
  <c r="AA542" i="133"/>
  <c r="K542" i="133"/>
  <c r="AG542" i="133"/>
  <c r="AE542" i="133"/>
  <c r="G542" i="133"/>
  <c r="Q542" i="133"/>
  <c r="J542" i="133"/>
  <c r="N542" i="133"/>
  <c r="Z542" i="133"/>
  <c r="O542" i="133"/>
  <c r="I542" i="133"/>
  <c r="X542" i="133"/>
  <c r="Y542" i="133"/>
  <c r="H542" i="133"/>
  <c r="AB542" i="133"/>
  <c r="AF542" i="133"/>
  <c r="AC542" i="133"/>
  <c r="P542" i="133"/>
  <c r="N441" i="133"/>
  <c r="AG441" i="133"/>
  <c r="M441" i="133"/>
  <c r="AD441" i="133"/>
  <c r="G441" i="133"/>
  <c r="F441" i="133"/>
  <c r="L441" i="133"/>
  <c r="K441" i="133"/>
  <c r="AC441" i="133"/>
  <c r="J441" i="133"/>
  <c r="Z441" i="133"/>
  <c r="Q441" i="133"/>
  <c r="O441" i="133"/>
  <c r="Y441" i="133"/>
  <c r="AA441" i="133"/>
  <c r="H441" i="133"/>
  <c r="R441" i="133"/>
  <c r="P441" i="133"/>
  <c r="AE441" i="133"/>
  <c r="AB441" i="133"/>
  <c r="X441" i="133"/>
  <c r="AF441" i="133"/>
  <c r="I441" i="133"/>
  <c r="O636" i="133"/>
  <c r="P636" i="133"/>
  <c r="M636" i="133"/>
  <c r="X636" i="133"/>
  <c r="L636" i="133"/>
  <c r="Y636" i="133"/>
  <c r="AB636" i="133"/>
  <c r="R636" i="133"/>
  <c r="N636" i="133"/>
  <c r="AD636" i="133"/>
  <c r="AE636" i="133"/>
  <c r="H636" i="133"/>
  <c r="J636" i="133"/>
  <c r="AG636" i="133"/>
  <c r="G636" i="133"/>
  <c r="AF636" i="133"/>
  <c r="AC636" i="133"/>
  <c r="I636" i="133"/>
  <c r="K636" i="133"/>
  <c r="F636" i="133"/>
  <c r="Q636" i="133"/>
  <c r="Z636" i="133"/>
  <c r="AA636" i="133"/>
  <c r="P631" i="133"/>
  <c r="X631" i="133"/>
  <c r="M631" i="133"/>
  <c r="AB631" i="133"/>
  <c r="AE631" i="133"/>
  <c r="AA631" i="133"/>
  <c r="AF631" i="133"/>
  <c r="Z631" i="133"/>
  <c r="Y631" i="133"/>
  <c r="R631" i="133"/>
  <c r="I631" i="133"/>
  <c r="G631" i="133"/>
  <c r="AG631" i="133"/>
  <c r="F631" i="133"/>
  <c r="K631" i="133"/>
  <c r="AD631" i="133"/>
  <c r="J631" i="133"/>
  <c r="N631" i="133"/>
  <c r="L631" i="133"/>
  <c r="O631" i="133"/>
  <c r="Q631" i="133"/>
  <c r="AC631" i="133"/>
  <c r="H631" i="133"/>
  <c r="AN96" i="133"/>
  <c r="AY96" i="133"/>
  <c r="AP96" i="133"/>
  <c r="AM96" i="133"/>
  <c r="AK96" i="133"/>
  <c r="AV96" i="133"/>
  <c r="AU96" i="133"/>
  <c r="AR96" i="133"/>
  <c r="G96" i="133"/>
  <c r="F97" i="133" s="1"/>
  <c r="R97" i="133" s="1"/>
  <c r="AO96" i="133"/>
  <c r="AW96" i="133"/>
  <c r="L96" i="133"/>
  <c r="AT96" i="133"/>
  <c r="AJ96" i="133"/>
  <c r="P96" i="133"/>
  <c r="AZ96" i="133"/>
  <c r="BC96" i="133"/>
  <c r="J96" i="133"/>
  <c r="BB96" i="133"/>
  <c r="I96" i="133"/>
  <c r="AX96" i="133"/>
  <c r="AL96" i="133"/>
  <c r="AI96" i="133"/>
  <c r="BA96" i="133"/>
  <c r="AQ96" i="133"/>
  <c r="F238" i="133"/>
  <c r="N238" i="133"/>
  <c r="Y238" i="133"/>
  <c r="J238" i="133"/>
  <c r="M238" i="133"/>
  <c r="AD238" i="133"/>
  <c r="Q238" i="133"/>
  <c r="AE238" i="133"/>
  <c r="O238" i="133"/>
  <c r="P238" i="133"/>
  <c r="X238" i="133"/>
  <c r="Z238" i="133"/>
  <c r="R238" i="133"/>
  <c r="AB238" i="133"/>
  <c r="AC238" i="133"/>
  <c r="G238" i="133"/>
  <c r="AF238" i="133"/>
  <c r="AG238" i="133"/>
  <c r="K238" i="133"/>
  <c r="L238" i="133"/>
  <c r="I238" i="133"/>
  <c r="AA238" i="133"/>
  <c r="H238" i="133"/>
  <c r="P390" i="133"/>
  <c r="F390" i="133"/>
  <c r="Z390" i="133"/>
  <c r="K390" i="133"/>
  <c r="R390" i="133"/>
  <c r="H390" i="133"/>
  <c r="AF390" i="133"/>
  <c r="G390" i="133"/>
  <c r="Q390" i="133"/>
  <c r="M390" i="133"/>
  <c r="AA390" i="133"/>
  <c r="J390" i="133"/>
  <c r="AC390" i="133"/>
  <c r="L390" i="133"/>
  <c r="AE390" i="133"/>
  <c r="N390" i="133"/>
  <c r="AD390" i="133"/>
  <c r="AG390" i="133"/>
  <c r="AB390" i="133"/>
  <c r="O390" i="133"/>
  <c r="Y390" i="133"/>
  <c r="X390" i="133"/>
  <c r="I390" i="133"/>
  <c r="AP93" i="133"/>
  <c r="J93" i="133"/>
  <c r="AJ93" i="133"/>
  <c r="AO93" i="133"/>
  <c r="BA93" i="133"/>
  <c r="AT93" i="133"/>
  <c r="BB93" i="133"/>
  <c r="L93" i="133"/>
  <c r="AQ93" i="133"/>
  <c r="AW93" i="133"/>
  <c r="I93" i="133"/>
  <c r="BC93" i="133"/>
  <c r="AM93" i="133"/>
  <c r="AY93" i="133"/>
  <c r="AN93" i="133"/>
  <c r="AI93" i="133"/>
  <c r="AV93" i="133"/>
  <c r="AU93" i="133"/>
  <c r="P93" i="133"/>
  <c r="AZ93" i="133"/>
  <c r="AX93" i="133"/>
  <c r="AR93" i="133"/>
  <c r="AK93" i="133"/>
  <c r="AL93" i="133"/>
  <c r="G93" i="133"/>
  <c r="F94" i="133" s="1"/>
  <c r="P108" i="133"/>
  <c r="AK108" i="133"/>
  <c r="AI108" i="133"/>
  <c r="AJ108" i="133"/>
  <c r="I108" i="133"/>
  <c r="AN108" i="133"/>
  <c r="AL108" i="133"/>
  <c r="AP108" i="133"/>
  <c r="J108" i="133"/>
  <c r="AO108" i="133"/>
  <c r="G108" i="133"/>
  <c r="F109" i="133" s="1"/>
  <c r="R109" i="133" s="1"/>
  <c r="AQ108" i="133"/>
  <c r="L108" i="133"/>
  <c r="AR108" i="133"/>
  <c r="AM108" i="133"/>
  <c r="M500" i="133"/>
  <c r="J500" i="133"/>
  <c r="R500" i="133"/>
  <c r="F500" i="133"/>
  <c r="AC500" i="133"/>
  <c r="I500" i="133"/>
  <c r="Y500" i="133"/>
  <c r="L500" i="133"/>
  <c r="H500" i="133"/>
  <c r="AG500" i="133"/>
  <c r="K500" i="133"/>
  <c r="AE500" i="133"/>
  <c r="X500" i="133"/>
  <c r="Q500" i="133"/>
  <c r="Z500" i="133"/>
  <c r="G500" i="133"/>
  <c r="AA500" i="133"/>
  <c r="AD500" i="133"/>
  <c r="N500" i="133"/>
  <c r="O500" i="133"/>
  <c r="AB500" i="133"/>
  <c r="P500" i="133"/>
  <c r="AF500" i="133"/>
  <c r="Q291" i="133"/>
  <c r="R291" i="133"/>
  <c r="AD291" i="133"/>
  <c r="L291" i="133"/>
  <c r="I291" i="133"/>
  <c r="AA291" i="133"/>
  <c r="K291" i="133"/>
  <c r="AB291" i="133"/>
  <c r="P291" i="133"/>
  <c r="M291" i="133"/>
  <c r="AG291" i="133"/>
  <c r="H291" i="133"/>
  <c r="Z291" i="133"/>
  <c r="J291" i="133"/>
  <c r="O291" i="133"/>
  <c r="X291" i="133"/>
  <c r="AF291" i="133"/>
  <c r="AC291" i="133"/>
  <c r="G291" i="133"/>
  <c r="Y291" i="133"/>
  <c r="AE291" i="133"/>
  <c r="F291" i="133"/>
  <c r="N291" i="133"/>
  <c r="I106" i="133"/>
  <c r="AQ106" i="133"/>
  <c r="BB106" i="133"/>
  <c r="AO106" i="133"/>
  <c r="AP106" i="133"/>
  <c r="AV106" i="133"/>
  <c r="AW106" i="133"/>
  <c r="L106" i="133"/>
  <c r="AL106" i="133"/>
  <c r="AI106" i="133"/>
  <c r="AR106" i="133"/>
  <c r="AK106" i="133"/>
  <c r="AX106" i="133"/>
  <c r="BA106" i="133"/>
  <c r="AT106" i="133"/>
  <c r="AN106" i="133"/>
  <c r="AY106" i="133"/>
  <c r="BC106" i="133"/>
  <c r="AZ106" i="133"/>
  <c r="AJ106" i="133"/>
  <c r="AU106" i="133"/>
  <c r="G106" i="133"/>
  <c r="F107" i="133" s="1"/>
  <c r="R107" i="133" s="1"/>
  <c r="P106" i="133"/>
  <c r="AM106" i="133"/>
  <c r="J106" i="133"/>
  <c r="G656" i="133"/>
  <c r="R656" i="133"/>
  <c r="K656" i="133"/>
  <c r="L656" i="133"/>
  <c r="AG656" i="133"/>
  <c r="AC656" i="133"/>
  <c r="P656" i="133"/>
  <c r="X656" i="133"/>
  <c r="AF656" i="133"/>
  <c r="F656" i="133"/>
  <c r="AD656" i="133"/>
  <c r="M656" i="133"/>
  <c r="N656" i="133"/>
  <c r="I656" i="133"/>
  <c r="Q656" i="133"/>
  <c r="O656" i="133"/>
  <c r="AE656" i="133"/>
  <c r="H656" i="133"/>
  <c r="Y656" i="133"/>
  <c r="J656" i="133"/>
  <c r="AB656" i="133"/>
  <c r="Z656" i="133"/>
  <c r="AA656" i="133"/>
  <c r="AC532" i="133"/>
  <c r="AD532" i="133"/>
  <c r="J532" i="133"/>
  <c r="F532" i="133"/>
  <c r="P532" i="133"/>
  <c r="O532" i="133"/>
  <c r="L532" i="133"/>
  <c r="G532" i="133"/>
  <c r="AA532" i="133"/>
  <c r="AB532" i="133"/>
  <c r="AG532" i="133"/>
  <c r="AF532" i="133"/>
  <c r="R532" i="133"/>
  <c r="I532" i="133"/>
  <c r="AE532" i="133"/>
  <c r="M532" i="133"/>
  <c r="K532" i="133"/>
  <c r="X532" i="133"/>
  <c r="Y532" i="133"/>
  <c r="Z532" i="133"/>
  <c r="Q532" i="133"/>
  <c r="H532" i="133"/>
  <c r="N532" i="133"/>
  <c r="P375" i="133"/>
  <c r="AB375" i="133"/>
  <c r="AD375" i="133"/>
  <c r="AF375" i="133"/>
  <c r="AA375" i="133"/>
  <c r="K375" i="133"/>
  <c r="Y375" i="133"/>
  <c r="R375" i="133"/>
  <c r="F375" i="133"/>
  <c r="N375" i="133"/>
  <c r="AC375" i="133"/>
  <c r="J375" i="133"/>
  <c r="X375" i="133"/>
  <c r="G375" i="133"/>
  <c r="AE375" i="133"/>
  <c r="M375" i="133"/>
  <c r="L375" i="133"/>
  <c r="I375" i="133"/>
  <c r="AG375" i="133"/>
  <c r="Q375" i="133"/>
  <c r="Z375" i="133"/>
  <c r="H375" i="133"/>
  <c r="O375" i="133"/>
  <c r="AE247" i="133"/>
  <c r="AC247" i="133"/>
  <c r="M247" i="133"/>
  <c r="AA247" i="133"/>
  <c r="P247" i="133"/>
  <c r="L247" i="133"/>
  <c r="Z247" i="133"/>
  <c r="AG247" i="133"/>
  <c r="X247" i="133"/>
  <c r="F247" i="133"/>
  <c r="I247" i="133"/>
  <c r="Y247" i="133"/>
  <c r="N247" i="133"/>
  <c r="J247" i="133"/>
  <c r="AF247" i="133"/>
  <c r="R247" i="133"/>
  <c r="H247" i="133"/>
  <c r="O247" i="133"/>
  <c r="AD247" i="133"/>
  <c r="G247" i="133"/>
  <c r="Q247" i="133"/>
  <c r="AB247" i="133"/>
  <c r="K247" i="133"/>
  <c r="AF187" i="133"/>
  <c r="AD187" i="133"/>
  <c r="AA187" i="133"/>
  <c r="AQ187" i="133"/>
  <c r="P187" i="133"/>
  <c r="F187" i="133"/>
  <c r="K187" i="133"/>
  <c r="AM187" i="133"/>
  <c r="AB187" i="133"/>
  <c r="H187" i="133"/>
  <c r="AK187" i="133"/>
  <c r="AI187" i="133"/>
  <c r="X187" i="133"/>
  <c r="AG187" i="133"/>
  <c r="R187" i="133"/>
  <c r="L187" i="133"/>
  <c r="Z187" i="133"/>
  <c r="G187" i="133"/>
  <c r="AL187" i="133"/>
  <c r="AR187" i="133"/>
  <c r="N187" i="133"/>
  <c r="AC187" i="133"/>
  <c r="AO187" i="133"/>
  <c r="M187" i="133"/>
  <c r="AE187" i="133"/>
  <c r="AP187" i="133"/>
  <c r="Y187" i="133"/>
  <c r="I187" i="133"/>
  <c r="J187" i="133"/>
  <c r="O187" i="133"/>
  <c r="AN187" i="133"/>
  <c r="Q187" i="133"/>
  <c r="AJ187" i="133"/>
  <c r="Z637" i="133"/>
  <c r="H637" i="133"/>
  <c r="X637" i="133"/>
  <c r="Y637" i="133"/>
  <c r="K637" i="133"/>
  <c r="O637" i="133"/>
  <c r="P637" i="133"/>
  <c r="R637" i="133"/>
  <c r="AA637" i="133"/>
  <c r="G637" i="133"/>
  <c r="J637" i="133"/>
  <c r="AG637" i="133"/>
  <c r="Q637" i="133"/>
  <c r="F637" i="133"/>
  <c r="M637" i="133"/>
  <c r="AD637" i="133"/>
  <c r="I637" i="133"/>
  <c r="AB637" i="133"/>
  <c r="AE637" i="133"/>
  <c r="AF637" i="133"/>
  <c r="AC637" i="133"/>
  <c r="N637" i="133"/>
  <c r="L637" i="133"/>
  <c r="H180" i="133"/>
  <c r="X180" i="133"/>
  <c r="AL180" i="133"/>
  <c r="R180" i="133"/>
  <c r="G180" i="133"/>
  <c r="N180" i="133"/>
  <c r="AP180" i="133"/>
  <c r="M180" i="133"/>
  <c r="AN180" i="133"/>
  <c r="AM180" i="133"/>
  <c r="K180" i="133"/>
  <c r="AD180" i="133"/>
  <c r="AF180" i="133"/>
  <c r="J180" i="133"/>
  <c r="AB180" i="133"/>
  <c r="AG180" i="133"/>
  <c r="O180" i="133"/>
  <c r="AA180" i="133"/>
  <c r="P180" i="133"/>
  <c r="AK180" i="133"/>
  <c r="I180" i="133"/>
  <c r="Z180" i="133"/>
  <c r="Q180" i="133"/>
  <c r="AE180" i="133"/>
  <c r="AQ180" i="133"/>
  <c r="AR180" i="133"/>
  <c r="Y180" i="133"/>
  <c r="AJ180" i="133"/>
  <c r="AO180" i="133"/>
  <c r="L180" i="133"/>
  <c r="F180" i="133"/>
  <c r="AC180" i="133"/>
  <c r="AI180" i="133"/>
  <c r="AL184" i="133"/>
  <c r="H184" i="133"/>
  <c r="AG184" i="133"/>
  <c r="AI184" i="133"/>
  <c r="J184" i="133"/>
  <c r="AF184" i="133"/>
  <c r="AB184" i="133"/>
  <c r="AJ184" i="133"/>
  <c r="AC184" i="133"/>
  <c r="L184" i="133"/>
  <c r="AE184" i="133"/>
  <c r="Y184" i="133"/>
  <c r="R184" i="133"/>
  <c r="G184" i="133"/>
  <c r="X184" i="133"/>
  <c r="AQ184" i="133"/>
  <c r="Q184" i="133"/>
  <c r="I184" i="133"/>
  <c r="AD184" i="133"/>
  <c r="AR184" i="133"/>
  <c r="N184" i="133"/>
  <c r="AO184" i="133"/>
  <c r="AN184" i="133"/>
  <c r="M184" i="133"/>
  <c r="K184" i="133"/>
  <c r="P184" i="133"/>
  <c r="F184" i="133"/>
  <c r="AM184" i="133"/>
  <c r="AA184" i="133"/>
  <c r="Z184" i="133"/>
  <c r="AK184" i="133"/>
  <c r="O184" i="133"/>
  <c r="AP184" i="133"/>
  <c r="AF479" i="133"/>
  <c r="Z479" i="133"/>
  <c r="AG479" i="133"/>
  <c r="F479" i="133"/>
  <c r="AA479" i="133"/>
  <c r="L479" i="133"/>
  <c r="P479" i="133"/>
  <c r="AC479" i="133"/>
  <c r="J479" i="133"/>
  <c r="M479" i="133"/>
  <c r="X479" i="133"/>
  <c r="AB479" i="133"/>
  <c r="N479" i="133"/>
  <c r="R479" i="133"/>
  <c r="AD479" i="133"/>
  <c r="Y479" i="133"/>
  <c r="O479" i="133"/>
  <c r="K479" i="133"/>
  <c r="G479" i="133"/>
  <c r="AE479" i="133"/>
  <c r="H479" i="133"/>
  <c r="Q479" i="133"/>
  <c r="I479" i="133"/>
  <c r="M253" i="133"/>
  <c r="P253" i="133"/>
  <c r="O253" i="133"/>
  <c r="K253" i="133"/>
  <c r="AG253" i="133"/>
  <c r="H253" i="133"/>
  <c r="AC253" i="133"/>
  <c r="Q253" i="133"/>
  <c r="L253" i="133"/>
  <c r="AB253" i="133"/>
  <c r="F253" i="133"/>
  <c r="I253" i="133"/>
  <c r="N253" i="133"/>
  <c r="AF253" i="133"/>
  <c r="X253" i="133"/>
  <c r="R253" i="133"/>
  <c r="J253" i="133"/>
  <c r="AD253" i="133"/>
  <c r="Z253" i="133"/>
  <c r="G253" i="133"/>
  <c r="AA253" i="133"/>
  <c r="AE253" i="133"/>
  <c r="Y253" i="133"/>
  <c r="Y151" i="133"/>
  <c r="AN151" i="133"/>
  <c r="AR151" i="133"/>
  <c r="P151" i="133"/>
  <c r="AP151" i="133"/>
  <c r="AI151" i="133"/>
  <c r="Z151" i="133"/>
  <c r="J151" i="133"/>
  <c r="H151" i="133"/>
  <c r="R151" i="133"/>
  <c r="Q151" i="133"/>
  <c r="AO151" i="133"/>
  <c r="AC151" i="133"/>
  <c r="AA151" i="133"/>
  <c r="O151" i="133"/>
  <c r="K151" i="133"/>
  <c r="AE151" i="133"/>
  <c r="M151" i="133"/>
  <c r="AQ151" i="133"/>
  <c r="AB151" i="133"/>
  <c r="F151" i="133"/>
  <c r="I151" i="133"/>
  <c r="X151" i="133"/>
  <c r="AL151" i="133"/>
  <c r="L151" i="133"/>
  <c r="AD151" i="133"/>
  <c r="AF151" i="133"/>
  <c r="AK151" i="133"/>
  <c r="N151" i="133"/>
  <c r="AM151" i="133"/>
  <c r="AJ151" i="133"/>
  <c r="G151" i="133"/>
  <c r="AG151" i="133"/>
  <c r="AN164" i="133"/>
  <c r="AB164" i="133"/>
  <c r="P164" i="133"/>
  <c r="AP164" i="133"/>
  <c r="M164" i="133"/>
  <c r="H164" i="133"/>
  <c r="AI164" i="133"/>
  <c r="AJ164" i="133"/>
  <c r="AQ164" i="133"/>
  <c r="AR164" i="133"/>
  <c r="AO164" i="133"/>
  <c r="AM164" i="133"/>
  <c r="K164" i="133"/>
  <c r="AK164" i="133"/>
  <c r="F164" i="133"/>
  <c r="Y164" i="133"/>
  <c r="AA164" i="133"/>
  <c r="AG164" i="133"/>
  <c r="AE164" i="133"/>
  <c r="Q164" i="133"/>
  <c r="L164" i="133"/>
  <c r="J164" i="133"/>
  <c r="X164" i="133"/>
  <c r="R164" i="133"/>
  <c r="O164" i="133"/>
  <c r="AC164" i="133"/>
  <c r="N164" i="133"/>
  <c r="G164" i="133"/>
  <c r="I164" i="133"/>
  <c r="AF164" i="133"/>
  <c r="AL164" i="133"/>
  <c r="AD164" i="133"/>
  <c r="Z164" i="133"/>
  <c r="Y480" i="133"/>
  <c r="AB480" i="133"/>
  <c r="AA480" i="133"/>
  <c r="O480" i="133"/>
  <c r="G480" i="133"/>
  <c r="AF480" i="133"/>
  <c r="X480" i="133"/>
  <c r="AE480" i="133"/>
  <c r="J480" i="133"/>
  <c r="Q480" i="133"/>
  <c r="AG480" i="133"/>
  <c r="AD480" i="133"/>
  <c r="H480" i="133"/>
  <c r="Z480" i="133"/>
  <c r="AC480" i="133"/>
  <c r="I480" i="133"/>
  <c r="L480" i="133"/>
  <c r="N480" i="133"/>
  <c r="R480" i="133"/>
  <c r="M480" i="133"/>
  <c r="K480" i="133"/>
  <c r="P480" i="133"/>
  <c r="F480" i="133"/>
  <c r="AE161" i="133"/>
  <c r="AG161" i="133"/>
  <c r="I161" i="133"/>
  <c r="K161" i="133"/>
  <c r="G161" i="133"/>
  <c r="L161" i="133"/>
  <c r="P161" i="133"/>
  <c r="F161" i="133"/>
  <c r="AM161" i="133"/>
  <c r="AC161" i="133"/>
  <c r="H161" i="133"/>
  <c r="AQ161" i="133"/>
  <c r="J161" i="133"/>
  <c r="M161" i="133"/>
  <c r="AB161" i="133"/>
  <c r="AJ161" i="133"/>
  <c r="R161" i="133"/>
  <c r="AO161" i="133"/>
  <c r="Q161" i="133"/>
  <c r="N161" i="133"/>
  <c r="AL161" i="133"/>
  <c r="AR161" i="133"/>
  <c r="Z161" i="133"/>
  <c r="Y161" i="133"/>
  <c r="AN161" i="133"/>
  <c r="AK161" i="133"/>
  <c r="O161" i="133"/>
  <c r="X161" i="133"/>
  <c r="AF161" i="133"/>
  <c r="AA161" i="133"/>
  <c r="AI161" i="133"/>
  <c r="AD161" i="133"/>
  <c r="AP161" i="133"/>
  <c r="L674" i="133"/>
  <c r="F674" i="133"/>
  <c r="AE674" i="133"/>
  <c r="AC674" i="133"/>
  <c r="G674" i="133"/>
  <c r="AA674" i="133"/>
  <c r="AD674" i="133"/>
  <c r="N674" i="133"/>
  <c r="Z674" i="133"/>
  <c r="K674" i="133"/>
  <c r="O674" i="133"/>
  <c r="M674" i="133"/>
  <c r="P674" i="133"/>
  <c r="I674" i="133"/>
  <c r="AF674" i="133"/>
  <c r="Q674" i="133"/>
  <c r="R674" i="133"/>
  <c r="J674" i="133"/>
  <c r="AG674" i="133"/>
  <c r="X674" i="133"/>
  <c r="H674" i="133"/>
  <c r="AB674" i="133"/>
  <c r="Y674" i="133"/>
  <c r="AE460" i="133"/>
  <c r="G460" i="133"/>
  <c r="J460" i="133"/>
  <c r="H460" i="133"/>
  <c r="O460" i="133"/>
  <c r="L460" i="133"/>
  <c r="X460" i="133"/>
  <c r="AF460" i="133"/>
  <c r="AG460" i="133"/>
  <c r="F460" i="133"/>
  <c r="R460" i="133"/>
  <c r="Y460" i="133"/>
  <c r="AC460" i="133"/>
  <c r="AB460" i="133"/>
  <c r="AA460" i="133"/>
  <c r="Q460" i="133"/>
  <c r="AD460" i="133"/>
  <c r="Z460" i="133"/>
  <c r="M460" i="133"/>
  <c r="K460" i="133"/>
  <c r="N460" i="133"/>
  <c r="I460" i="133"/>
  <c r="P460" i="133"/>
  <c r="G554" i="133"/>
  <c r="J554" i="133"/>
  <c r="AG554" i="133"/>
  <c r="X554" i="133"/>
  <c r="N554" i="133"/>
  <c r="Z554" i="133"/>
  <c r="AF554" i="133"/>
  <c r="F554" i="133"/>
  <c r="AB554" i="133"/>
  <c r="H554" i="133"/>
  <c r="R554" i="133"/>
  <c r="AD554" i="133"/>
  <c r="AA554" i="133"/>
  <c r="I554" i="133"/>
  <c r="K554" i="133"/>
  <c r="Y554" i="133"/>
  <c r="O554" i="133"/>
  <c r="AE554" i="133"/>
  <c r="L554" i="133"/>
  <c r="P554" i="133"/>
  <c r="AC554" i="133"/>
  <c r="Q554" i="133"/>
  <c r="M554" i="133"/>
  <c r="AA445" i="133"/>
  <c r="L445" i="133"/>
  <c r="R445" i="133"/>
  <c r="Q445" i="133"/>
  <c r="AE445" i="133"/>
  <c r="AB445" i="133"/>
  <c r="Z445" i="133"/>
  <c r="AG445" i="133"/>
  <c r="X445" i="133"/>
  <c r="AC445" i="133"/>
  <c r="K445" i="133"/>
  <c r="I445" i="133"/>
  <c r="F445" i="133"/>
  <c r="J445" i="133"/>
  <c r="Y445" i="133"/>
  <c r="AF445" i="133"/>
  <c r="P445" i="133"/>
  <c r="O445" i="133"/>
  <c r="H445" i="133"/>
  <c r="AD445" i="133"/>
  <c r="N445" i="133"/>
  <c r="G445" i="133"/>
  <c r="M445" i="133"/>
  <c r="J599" i="133"/>
  <c r="AA599" i="133"/>
  <c r="I599" i="133"/>
  <c r="L599" i="133"/>
  <c r="Z599" i="133"/>
  <c r="AB599" i="133"/>
  <c r="O599" i="133"/>
  <c r="H599" i="133"/>
  <c r="F599" i="133"/>
  <c r="Q599" i="133"/>
  <c r="X599" i="133"/>
  <c r="AC599" i="133"/>
  <c r="G599" i="133"/>
  <c r="AD599" i="133"/>
  <c r="N599" i="133"/>
  <c r="AF599" i="133"/>
  <c r="Y599" i="133"/>
  <c r="AE599" i="133"/>
  <c r="P599" i="133"/>
  <c r="K599" i="133"/>
  <c r="AG599" i="133"/>
  <c r="M599" i="133"/>
  <c r="R599" i="133"/>
  <c r="G64" i="137"/>
  <c r="F65" i="137" s="1"/>
  <c r="R65" i="137" s="1"/>
  <c r="AR64" i="137"/>
  <c r="BB64" i="137"/>
  <c r="AK64" i="137"/>
  <c r="AU64" i="137"/>
  <c r="AZ64" i="137"/>
  <c r="AO64" i="137"/>
  <c r="AJ64" i="137"/>
  <c r="BC64" i="137"/>
  <c r="AQ64" i="137"/>
  <c r="AI64" i="137"/>
  <c r="I64" i="137"/>
  <c r="AN64" i="137"/>
  <c r="AM64" i="137"/>
  <c r="AY64" i="137"/>
  <c r="AT64" i="137"/>
  <c r="BA64" i="137"/>
  <c r="AW64" i="137"/>
  <c r="AL64" i="137"/>
  <c r="AX64" i="137"/>
  <c r="L64" i="137"/>
  <c r="P64" i="137"/>
  <c r="J64" i="137"/>
  <c r="AV64" i="137"/>
  <c r="AP64" i="137"/>
  <c r="H155" i="137"/>
  <c r="AG155" i="137"/>
  <c r="AB155" i="137"/>
  <c r="Q155" i="137"/>
  <c r="P155" i="137"/>
  <c r="AF155" i="137"/>
  <c r="AP155" i="137"/>
  <c r="AA155" i="137"/>
  <c r="O155" i="137"/>
  <c r="R155" i="137"/>
  <c r="I155" i="137"/>
  <c r="M155" i="137"/>
  <c r="K155" i="137"/>
  <c r="J155" i="137"/>
  <c r="X155" i="137"/>
  <c r="AR155" i="137"/>
  <c r="AD155" i="137"/>
  <c r="Z155" i="137"/>
  <c r="L155" i="137"/>
  <c r="AO155" i="137"/>
  <c r="AK155" i="137"/>
  <c r="AL155" i="137"/>
  <c r="AM155" i="137"/>
  <c r="AJ155" i="137"/>
  <c r="AN155" i="137"/>
  <c r="G155" i="137"/>
  <c r="F155" i="137"/>
  <c r="AC155" i="137"/>
  <c r="AE155" i="137"/>
  <c r="AI155" i="137"/>
  <c r="N155" i="137"/>
  <c r="Y155" i="137"/>
  <c r="AQ155" i="137"/>
  <c r="J675" i="137"/>
  <c r="X675" i="137"/>
  <c r="Q675" i="137"/>
  <c r="AB675" i="137"/>
  <c r="R675" i="137"/>
  <c r="I675" i="137"/>
  <c r="AF675" i="137"/>
  <c r="AA675" i="137"/>
  <c r="H675" i="137"/>
  <c r="M675" i="137"/>
  <c r="AE675" i="137"/>
  <c r="N675" i="137"/>
  <c r="K675" i="137"/>
  <c r="F675" i="137"/>
  <c r="AG675" i="137"/>
  <c r="AC675" i="137"/>
  <c r="O675" i="137"/>
  <c r="P675" i="137"/>
  <c r="G675" i="137"/>
  <c r="Y675" i="137"/>
  <c r="Z675" i="137"/>
  <c r="AD675" i="137"/>
  <c r="L675" i="137"/>
  <c r="AR53" i="137"/>
  <c r="G53" i="137"/>
  <c r="F54" i="137" s="1"/>
  <c r="R54" i="137" s="1"/>
  <c r="AU53" i="137"/>
  <c r="AX53" i="137"/>
  <c r="BF53" i="137"/>
  <c r="AM53" i="137"/>
  <c r="BI53" i="137"/>
  <c r="BG53" i="137"/>
  <c r="P53" i="137"/>
  <c r="BO53" i="137"/>
  <c r="BM53" i="137"/>
  <c r="BB53" i="137"/>
  <c r="I53" i="137"/>
  <c r="BJ53" i="137"/>
  <c r="J53" i="137"/>
  <c r="BC53" i="137"/>
  <c r="AK53" i="137"/>
  <c r="AT53" i="137"/>
  <c r="AJ53" i="137"/>
  <c r="L53" i="137"/>
  <c r="AW53" i="137"/>
  <c r="BH53" i="137"/>
  <c r="AL53" i="137"/>
  <c r="BK53" i="137"/>
  <c r="BA53" i="137"/>
  <c r="AZ53" i="137"/>
  <c r="AI53" i="137"/>
  <c r="BL53" i="137"/>
  <c r="AO53" i="137"/>
  <c r="AP53" i="137"/>
  <c r="AY53" i="137"/>
  <c r="BE53" i="137"/>
  <c r="AN53" i="137"/>
  <c r="BN53" i="137"/>
  <c r="BP53" i="137"/>
  <c r="AQ53" i="137"/>
  <c r="AV53" i="137"/>
  <c r="M553" i="137"/>
  <c r="I553" i="137"/>
  <c r="N553" i="137"/>
  <c r="H553" i="137"/>
  <c r="Q553" i="137"/>
  <c r="AB553" i="137"/>
  <c r="Y553" i="137"/>
  <c r="R553" i="137"/>
  <c r="O553" i="137"/>
  <c r="F553" i="137"/>
  <c r="J553" i="137"/>
  <c r="P553" i="137"/>
  <c r="AF553" i="137"/>
  <c r="AC553" i="137"/>
  <c r="L553" i="137"/>
  <c r="AD553" i="137"/>
  <c r="K553" i="137"/>
  <c r="AE553" i="137"/>
  <c r="G553" i="137"/>
  <c r="X553" i="137"/>
  <c r="AG553" i="137"/>
  <c r="Z553" i="137"/>
  <c r="AA553" i="137"/>
  <c r="AF620" i="137"/>
  <c r="G620" i="137"/>
  <c r="R620" i="137"/>
  <c r="AA620" i="137"/>
  <c r="K620" i="137"/>
  <c r="X620" i="137"/>
  <c r="P620" i="137"/>
  <c r="AE620" i="137"/>
  <c r="AB620" i="137"/>
  <c r="M620" i="137"/>
  <c r="F620" i="137"/>
  <c r="Q620" i="137"/>
  <c r="AG620" i="137"/>
  <c r="J620" i="137"/>
  <c r="AC620" i="137"/>
  <c r="Y620" i="137"/>
  <c r="Z620" i="137"/>
  <c r="O620" i="137"/>
  <c r="L620" i="137"/>
  <c r="H620" i="137"/>
  <c r="N620" i="137"/>
  <c r="I620" i="137"/>
  <c r="AD620" i="137"/>
  <c r="O356" i="137"/>
  <c r="R356" i="137"/>
  <c r="AE356" i="137"/>
  <c r="AA356" i="137"/>
  <c r="J356" i="137"/>
  <c r="G356" i="137"/>
  <c r="AD356" i="137"/>
  <c r="H356" i="137"/>
  <c r="Y356" i="137"/>
  <c r="M356" i="137"/>
  <c r="Q356" i="137"/>
  <c r="AB356" i="137"/>
  <c r="AF356" i="137"/>
  <c r="L356" i="137"/>
  <c r="AC356" i="137"/>
  <c r="I356" i="137"/>
  <c r="P356" i="137"/>
  <c r="N356" i="137"/>
  <c r="K356" i="137"/>
  <c r="X356" i="137"/>
  <c r="Z356" i="137"/>
  <c r="F356" i="137"/>
  <c r="AG356" i="137"/>
  <c r="Z568" i="137"/>
  <c r="AA568" i="137"/>
  <c r="AC568" i="137"/>
  <c r="R568" i="137"/>
  <c r="N568" i="137"/>
  <c r="O568" i="137"/>
  <c r="K568" i="137"/>
  <c r="X568" i="137"/>
  <c r="Q568" i="137"/>
  <c r="M568" i="137"/>
  <c r="AB568" i="137"/>
  <c r="Y568" i="137"/>
  <c r="AE568" i="137"/>
  <c r="AD568" i="137"/>
  <c r="AF568" i="137"/>
  <c r="F568" i="137"/>
  <c r="J568" i="137"/>
  <c r="P568" i="137"/>
  <c r="G568" i="137"/>
  <c r="L568" i="137"/>
  <c r="I568" i="137"/>
  <c r="AG568" i="137"/>
  <c r="H568" i="137"/>
  <c r="AB262" i="137"/>
  <c r="H262" i="137"/>
  <c r="K262" i="137"/>
  <c r="AC262" i="137"/>
  <c r="I262" i="137"/>
  <c r="AF262" i="137"/>
  <c r="R262" i="137"/>
  <c r="AA262" i="137"/>
  <c r="P262" i="137"/>
  <c r="M262" i="137"/>
  <c r="Q262" i="137"/>
  <c r="AG262" i="137"/>
  <c r="AE262" i="137"/>
  <c r="AD262" i="137"/>
  <c r="Y262" i="137"/>
  <c r="Z262" i="137"/>
  <c r="G262" i="137"/>
  <c r="O262" i="137"/>
  <c r="N262" i="137"/>
  <c r="F262" i="137"/>
  <c r="L262" i="137"/>
  <c r="J262" i="137"/>
  <c r="X262" i="137"/>
  <c r="Y453" i="137"/>
  <c r="AD453" i="137"/>
  <c r="G453" i="137"/>
  <c r="N453" i="137"/>
  <c r="J453" i="137"/>
  <c r="L453" i="137"/>
  <c r="F453" i="137"/>
  <c r="P453" i="137"/>
  <c r="M453" i="137"/>
  <c r="Q453" i="137"/>
  <c r="AG453" i="137"/>
  <c r="X453" i="137"/>
  <c r="R453" i="137"/>
  <c r="I453" i="137"/>
  <c r="AC453" i="137"/>
  <c r="AE453" i="137"/>
  <c r="H453" i="137"/>
  <c r="Z453" i="137"/>
  <c r="O453" i="137"/>
  <c r="AA453" i="137"/>
  <c r="K453" i="137"/>
  <c r="AF453" i="137"/>
  <c r="AB453" i="137"/>
  <c r="M537" i="137"/>
  <c r="N537" i="137"/>
  <c r="AC537" i="137"/>
  <c r="AD537" i="137"/>
  <c r="Q537" i="137"/>
  <c r="I537" i="137"/>
  <c r="F537" i="137"/>
  <c r="Y537" i="137"/>
  <c r="L537" i="137"/>
  <c r="X537" i="137"/>
  <c r="R537" i="137"/>
  <c r="P537" i="137"/>
  <c r="AA537" i="137"/>
  <c r="AF537" i="137"/>
  <c r="K537" i="137"/>
  <c r="H537" i="137"/>
  <c r="AB537" i="137"/>
  <c r="J537" i="137"/>
  <c r="O537" i="137"/>
  <c r="Z537" i="137"/>
  <c r="AE537" i="137"/>
  <c r="AG537" i="137"/>
  <c r="G537" i="137"/>
  <c r="F658" i="137"/>
  <c r="N658" i="137"/>
  <c r="I658" i="137"/>
  <c r="AF658" i="137"/>
  <c r="P658" i="137"/>
  <c r="Z658" i="137"/>
  <c r="Q658" i="137"/>
  <c r="L658" i="137"/>
  <c r="AB658" i="137"/>
  <c r="AE658" i="137"/>
  <c r="K658" i="137"/>
  <c r="O658" i="137"/>
  <c r="R658" i="137"/>
  <c r="AA658" i="137"/>
  <c r="G658" i="137"/>
  <c r="J658" i="137"/>
  <c r="AG658" i="137"/>
  <c r="Y658" i="137"/>
  <c r="AC658" i="137"/>
  <c r="AD658" i="137"/>
  <c r="X658" i="137"/>
  <c r="H658" i="137"/>
  <c r="M658" i="137"/>
  <c r="F613" i="137"/>
  <c r="P613" i="137"/>
  <c r="Y613" i="137"/>
  <c r="AG613" i="137"/>
  <c r="AF613" i="137"/>
  <c r="X613" i="137"/>
  <c r="H613" i="137"/>
  <c r="N613" i="137"/>
  <c r="AE613" i="137"/>
  <c r="R613" i="137"/>
  <c r="AA613" i="137"/>
  <c r="AD613" i="137"/>
  <c r="Z613" i="137"/>
  <c r="AC613" i="137"/>
  <c r="G613" i="137"/>
  <c r="O613" i="137"/>
  <c r="K613" i="137"/>
  <c r="L613" i="137"/>
  <c r="Q613" i="137"/>
  <c r="J613" i="137"/>
  <c r="I613" i="137"/>
  <c r="AB613" i="137"/>
  <c r="M613" i="137"/>
  <c r="AB479" i="137"/>
  <c r="N479" i="137"/>
  <c r="AG479" i="137"/>
  <c r="M479" i="137"/>
  <c r="I479" i="137"/>
  <c r="Q479" i="137"/>
  <c r="L479" i="137"/>
  <c r="H479" i="137"/>
  <c r="AC479" i="137"/>
  <c r="R479" i="137"/>
  <c r="AF479" i="137"/>
  <c r="AA479" i="137"/>
  <c r="Z479" i="137"/>
  <c r="AE479" i="137"/>
  <c r="G479" i="137"/>
  <c r="X479" i="137"/>
  <c r="AD479" i="137"/>
  <c r="P479" i="137"/>
  <c r="K479" i="137"/>
  <c r="Y479" i="137"/>
  <c r="J479" i="137"/>
  <c r="O479" i="137"/>
  <c r="F479" i="137"/>
  <c r="I289" i="137"/>
  <c r="O289" i="137"/>
  <c r="K289" i="137"/>
  <c r="Z289" i="137"/>
  <c r="F289" i="137"/>
  <c r="H289" i="137"/>
  <c r="G289" i="137"/>
  <c r="AG289" i="137"/>
  <c r="AD289" i="137"/>
  <c r="Y289" i="137"/>
  <c r="R289" i="137"/>
  <c r="AF289" i="137"/>
  <c r="P289" i="137"/>
  <c r="AB289" i="137"/>
  <c r="AA289" i="137"/>
  <c r="AE289" i="137"/>
  <c r="L289" i="137"/>
  <c r="N289" i="137"/>
  <c r="AC289" i="137"/>
  <c r="Q289" i="137"/>
  <c r="X289" i="137"/>
  <c r="J289" i="137"/>
  <c r="M289" i="137"/>
  <c r="AL197" i="137"/>
  <c r="AK197" i="137"/>
  <c r="AF197" i="137"/>
  <c r="R197" i="137"/>
  <c r="M197" i="137"/>
  <c r="I197" i="137"/>
  <c r="AM197" i="137"/>
  <c r="AD197" i="137"/>
  <c r="F197" i="137"/>
  <c r="P197" i="137"/>
  <c r="Y197" i="137"/>
  <c r="K197" i="137"/>
  <c r="N197" i="137"/>
  <c r="AE197" i="137"/>
  <c r="O197" i="137"/>
  <c r="J197" i="137"/>
  <c r="H197" i="137"/>
  <c r="AJ197" i="137"/>
  <c r="AB197" i="137"/>
  <c r="AG197" i="137"/>
  <c r="AO197" i="137"/>
  <c r="AC197" i="137"/>
  <c r="AR197" i="137"/>
  <c r="G197" i="137"/>
  <c r="AI197" i="137"/>
  <c r="L197" i="137"/>
  <c r="Q197" i="137"/>
  <c r="AQ197" i="137"/>
  <c r="X197" i="137"/>
  <c r="AA197" i="137"/>
  <c r="AP197" i="137"/>
  <c r="Z197" i="137"/>
  <c r="AN197" i="137"/>
  <c r="N480" i="137"/>
  <c r="J480" i="137"/>
  <c r="I480" i="137"/>
  <c r="H480" i="137"/>
  <c r="X480" i="137"/>
  <c r="AC480" i="137"/>
  <c r="M480" i="137"/>
  <c r="Q480" i="137"/>
  <c r="G480" i="137"/>
  <c r="R480" i="137"/>
  <c r="L480" i="137"/>
  <c r="F480" i="137"/>
  <c r="AF480" i="137"/>
  <c r="O480" i="137"/>
  <c r="AG480" i="137"/>
  <c r="Z480" i="137"/>
  <c r="K480" i="137"/>
  <c r="AD480" i="137"/>
  <c r="AE480" i="137"/>
  <c r="Y480" i="137"/>
  <c r="AB480" i="137"/>
  <c r="P480" i="137"/>
  <c r="AA480" i="137"/>
  <c r="X174" i="137"/>
  <c r="H174" i="137"/>
  <c r="AN174" i="137"/>
  <c r="AI174" i="137"/>
  <c r="AK174" i="137"/>
  <c r="Y174" i="137"/>
  <c r="AF174" i="137"/>
  <c r="AC174" i="137"/>
  <c r="AB174" i="137"/>
  <c r="L174" i="137"/>
  <c r="AR174" i="137"/>
  <c r="K174" i="137"/>
  <c r="O174" i="137"/>
  <c r="J174" i="137"/>
  <c r="AL174" i="137"/>
  <c r="AE174" i="137"/>
  <c r="Z174" i="137"/>
  <c r="G174" i="137"/>
  <c r="AO174" i="137"/>
  <c r="AJ174" i="137"/>
  <c r="Q174" i="137"/>
  <c r="F174" i="137"/>
  <c r="N174" i="137"/>
  <c r="R174" i="137"/>
  <c r="AA174" i="137"/>
  <c r="P174" i="137"/>
  <c r="AP174" i="137"/>
  <c r="AG174" i="137"/>
  <c r="AM174" i="137"/>
  <c r="AD174" i="137"/>
  <c r="I174" i="137"/>
  <c r="AQ174" i="137"/>
  <c r="M174" i="137"/>
  <c r="K508" i="137"/>
  <c r="AG508" i="137"/>
  <c r="N508" i="137"/>
  <c r="AD508" i="137"/>
  <c r="AF508" i="137"/>
  <c r="L508" i="137"/>
  <c r="AB508" i="137"/>
  <c r="X508" i="137"/>
  <c r="AC508" i="137"/>
  <c r="O508" i="137"/>
  <c r="AA508" i="137"/>
  <c r="P508" i="137"/>
  <c r="F508" i="137"/>
  <c r="I508" i="137"/>
  <c r="M508" i="137"/>
  <c r="AE508" i="137"/>
  <c r="J508" i="137"/>
  <c r="Z508" i="137"/>
  <c r="G508" i="137"/>
  <c r="H508" i="137"/>
  <c r="Y508" i="137"/>
  <c r="R508" i="137"/>
  <c r="Q508" i="137"/>
  <c r="L422" i="137"/>
  <c r="O422" i="137"/>
  <c r="K422" i="137"/>
  <c r="AF422" i="137"/>
  <c r="Q422" i="137"/>
  <c r="N422" i="137"/>
  <c r="AA422" i="137"/>
  <c r="P422" i="137"/>
  <c r="F422" i="137"/>
  <c r="AG422" i="137"/>
  <c r="H422" i="137"/>
  <c r="Z422" i="137"/>
  <c r="AE422" i="137"/>
  <c r="Y422" i="137"/>
  <c r="X422" i="137"/>
  <c r="R422" i="137"/>
  <c r="J422" i="137"/>
  <c r="I422" i="137"/>
  <c r="G422" i="137"/>
  <c r="AD422" i="137"/>
  <c r="AC422" i="137"/>
  <c r="M422" i="137"/>
  <c r="AB422" i="137"/>
  <c r="N342" i="137"/>
  <c r="X342" i="137"/>
  <c r="K342" i="137"/>
  <c r="F342" i="137"/>
  <c r="AA342" i="137"/>
  <c r="J342" i="137"/>
  <c r="Z342" i="137"/>
  <c r="AE342" i="137"/>
  <c r="O342" i="137"/>
  <c r="AF342" i="137"/>
  <c r="R342" i="137"/>
  <c r="H342" i="137"/>
  <c r="AG342" i="137"/>
  <c r="AC342" i="137"/>
  <c r="G342" i="137"/>
  <c r="Y342" i="137"/>
  <c r="AD342" i="137"/>
  <c r="M342" i="137"/>
  <c r="L342" i="137"/>
  <c r="Q342" i="137"/>
  <c r="P342" i="137"/>
  <c r="AB342" i="137"/>
  <c r="I342" i="137"/>
  <c r="N627" i="137"/>
  <c r="K627" i="137"/>
  <c r="AF627" i="137"/>
  <c r="F627" i="137"/>
  <c r="Q627" i="137"/>
  <c r="J627" i="137"/>
  <c r="AD627" i="137"/>
  <c r="M627" i="137"/>
  <c r="AC627" i="137"/>
  <c r="AB627" i="137"/>
  <c r="Y627" i="137"/>
  <c r="R627" i="137"/>
  <c r="G627" i="137"/>
  <c r="Z627" i="137"/>
  <c r="AG627" i="137"/>
  <c r="X627" i="137"/>
  <c r="P627" i="137"/>
  <c r="H627" i="137"/>
  <c r="I627" i="137"/>
  <c r="L627" i="137"/>
  <c r="O627" i="137"/>
  <c r="AA627" i="137"/>
  <c r="AE627" i="137"/>
  <c r="BO44" i="137"/>
  <c r="AT44" i="137"/>
  <c r="AO44" i="137"/>
  <c r="BI44" i="137"/>
  <c r="AY44" i="137"/>
  <c r="BE44" i="137"/>
  <c r="BA44" i="137"/>
  <c r="BC44" i="137"/>
  <c r="J44" i="137"/>
  <c r="AK44" i="137"/>
  <c r="AX44" i="137"/>
  <c r="AR44" i="137"/>
  <c r="BF44" i="137"/>
  <c r="L44" i="137"/>
  <c r="I44" i="137"/>
  <c r="AL44" i="137"/>
  <c r="BH44" i="137"/>
  <c r="BB44" i="137"/>
  <c r="AP44" i="137"/>
  <c r="AV44" i="137"/>
  <c r="AQ44" i="137"/>
  <c r="P44" i="137"/>
  <c r="BG44" i="137"/>
  <c r="BP44" i="137"/>
  <c r="AN44" i="137"/>
  <c r="AM44" i="137"/>
  <c r="AW44" i="137"/>
  <c r="BK44" i="137"/>
  <c r="BN44" i="137"/>
  <c r="AU44" i="137"/>
  <c r="G44" i="137"/>
  <c r="F45" i="137" s="1"/>
  <c r="BL44" i="137"/>
  <c r="BJ44" i="137"/>
  <c r="AZ44" i="137"/>
  <c r="BM44" i="137"/>
  <c r="AI44" i="137"/>
  <c r="AJ44" i="137"/>
  <c r="F372" i="137"/>
  <c r="AG372" i="137"/>
  <c r="O372" i="137"/>
  <c r="I372" i="137"/>
  <c r="AE372" i="137"/>
  <c r="N372" i="137"/>
  <c r="M372" i="137"/>
  <c r="Z372" i="137"/>
  <c r="AC372" i="137"/>
  <c r="K372" i="137"/>
  <c r="J372" i="137"/>
  <c r="R372" i="137"/>
  <c r="Y372" i="137"/>
  <c r="AD372" i="137"/>
  <c r="G372" i="137"/>
  <c r="L372" i="137"/>
  <c r="Q372" i="137"/>
  <c r="AA372" i="137"/>
  <c r="AF372" i="137"/>
  <c r="AB372" i="137"/>
  <c r="H372" i="137"/>
  <c r="X372" i="137"/>
  <c r="P372" i="137"/>
  <c r="AB420" i="137"/>
  <c r="AG420" i="137"/>
  <c r="J420" i="137"/>
  <c r="I420" i="137"/>
  <c r="Y420" i="137"/>
  <c r="Z420" i="137"/>
  <c r="G420" i="137"/>
  <c r="AD420" i="137"/>
  <c r="H420" i="137"/>
  <c r="X420" i="137"/>
  <c r="AF420" i="137"/>
  <c r="L420" i="137"/>
  <c r="N420" i="137"/>
  <c r="AA420" i="137"/>
  <c r="R420" i="137"/>
  <c r="F420" i="137"/>
  <c r="K420" i="137"/>
  <c r="Q420" i="137"/>
  <c r="O420" i="137"/>
  <c r="AE420" i="137"/>
  <c r="P420" i="137"/>
  <c r="M420" i="137"/>
  <c r="AC420" i="137"/>
  <c r="AF598" i="137"/>
  <c r="H598" i="137"/>
  <c r="L598" i="137"/>
  <c r="AG598" i="137"/>
  <c r="O598" i="137"/>
  <c r="P598" i="137"/>
  <c r="G598" i="137"/>
  <c r="AE598" i="137"/>
  <c r="AA598" i="137"/>
  <c r="AC598" i="137"/>
  <c r="Z598" i="137"/>
  <c r="AB598" i="137"/>
  <c r="R598" i="137"/>
  <c r="N598" i="137"/>
  <c r="Y598" i="137"/>
  <c r="K598" i="137"/>
  <c r="F598" i="137"/>
  <c r="X598" i="137"/>
  <c r="J598" i="137"/>
  <c r="M598" i="137"/>
  <c r="I598" i="137"/>
  <c r="Q598" i="137"/>
  <c r="AD598" i="137"/>
  <c r="I458" i="137"/>
  <c r="Z458" i="137"/>
  <c r="AA458" i="137"/>
  <c r="AC458" i="137"/>
  <c r="N458" i="137"/>
  <c r="K458" i="137"/>
  <c r="P458" i="137"/>
  <c r="M458" i="137"/>
  <c r="AE458" i="137"/>
  <c r="H458" i="137"/>
  <c r="J458" i="137"/>
  <c r="R458" i="137"/>
  <c r="AB458" i="137"/>
  <c r="AG458" i="137"/>
  <c r="Y458" i="137"/>
  <c r="O458" i="137"/>
  <c r="X458" i="137"/>
  <c r="AD458" i="137"/>
  <c r="G458" i="137"/>
  <c r="L458" i="137"/>
  <c r="Q458" i="137"/>
  <c r="F458" i="137"/>
  <c r="AF458" i="137"/>
  <c r="AG385" i="137"/>
  <c r="R385" i="137"/>
  <c r="K385" i="137"/>
  <c r="P385" i="137"/>
  <c r="Z385" i="137"/>
  <c r="I385" i="137"/>
  <c r="AD385" i="137"/>
  <c r="H385" i="137"/>
  <c r="AA385" i="137"/>
  <c r="F385" i="137"/>
  <c r="J385" i="137"/>
  <c r="G385" i="137"/>
  <c r="AE385" i="137"/>
  <c r="Q385" i="137"/>
  <c r="M385" i="137"/>
  <c r="AF385" i="137"/>
  <c r="AB385" i="137"/>
  <c r="X385" i="137"/>
  <c r="Y385" i="137"/>
  <c r="O385" i="137"/>
  <c r="AC385" i="137"/>
  <c r="N385" i="137"/>
  <c r="L385" i="137"/>
  <c r="I552" i="137"/>
  <c r="G552" i="137"/>
  <c r="O552" i="137"/>
  <c r="Z552" i="137"/>
  <c r="AF552" i="137"/>
  <c r="AE552" i="137"/>
  <c r="H552" i="137"/>
  <c r="X552" i="137"/>
  <c r="AD552" i="137"/>
  <c r="N552" i="137"/>
  <c r="K552" i="137"/>
  <c r="M552" i="137"/>
  <c r="F552" i="137"/>
  <c r="Q552" i="137"/>
  <c r="AC552" i="137"/>
  <c r="AG552" i="137"/>
  <c r="Y552" i="137"/>
  <c r="R552" i="137"/>
  <c r="L552" i="137"/>
  <c r="P552" i="137"/>
  <c r="AB552" i="137"/>
  <c r="J552" i="137"/>
  <c r="AA552" i="137"/>
  <c r="H510" i="137"/>
  <c r="M510" i="137"/>
  <c r="R510" i="137"/>
  <c r="AB510" i="137"/>
  <c r="AG510" i="137"/>
  <c r="AD510" i="137"/>
  <c r="AA510" i="137"/>
  <c r="O510" i="137"/>
  <c r="Y510" i="137"/>
  <c r="J510" i="137"/>
  <c r="L510" i="137"/>
  <c r="AC510" i="137"/>
  <c r="N510" i="137"/>
  <c r="K510" i="137"/>
  <c r="I510" i="137"/>
  <c r="Q510" i="137"/>
  <c r="X510" i="137"/>
  <c r="G510" i="137"/>
  <c r="F510" i="137"/>
  <c r="AF510" i="137"/>
  <c r="P510" i="137"/>
  <c r="Z510" i="137"/>
  <c r="AE510" i="137"/>
  <c r="AB489" i="137"/>
  <c r="H489" i="137"/>
  <c r="P489" i="137"/>
  <c r="G489" i="137"/>
  <c r="AE489" i="137"/>
  <c r="R489" i="137"/>
  <c r="AA489" i="137"/>
  <c r="F489" i="137"/>
  <c r="O489" i="137"/>
  <c r="N489" i="137"/>
  <c r="M489" i="137"/>
  <c r="AD489" i="137"/>
  <c r="Z489" i="137"/>
  <c r="Y489" i="137"/>
  <c r="AC489" i="137"/>
  <c r="K489" i="137"/>
  <c r="Q489" i="137"/>
  <c r="AG489" i="137"/>
  <c r="J489" i="137"/>
  <c r="I489" i="137"/>
  <c r="L489" i="137"/>
  <c r="X489" i="137"/>
  <c r="AF489" i="137"/>
  <c r="M394" i="137"/>
  <c r="AF394" i="137"/>
  <c r="F394" i="137"/>
  <c r="P394" i="137"/>
  <c r="H394" i="137"/>
  <c r="AE394" i="137"/>
  <c r="Y394" i="137"/>
  <c r="J394" i="137"/>
  <c r="O394" i="137"/>
  <c r="N394" i="137"/>
  <c r="AG394" i="137"/>
  <c r="AD394" i="137"/>
  <c r="I394" i="137"/>
  <c r="AC394" i="137"/>
  <c r="G394" i="137"/>
  <c r="K394" i="137"/>
  <c r="AB394" i="137"/>
  <c r="L394" i="137"/>
  <c r="AA394" i="137"/>
  <c r="Z394" i="137"/>
  <c r="R394" i="137"/>
  <c r="X394" i="137"/>
  <c r="Q394" i="137"/>
  <c r="AE682" i="137"/>
  <c r="N682" i="137"/>
  <c r="F682" i="137"/>
  <c r="AC682" i="137"/>
  <c r="X682" i="137"/>
  <c r="AA682" i="137"/>
  <c r="P682" i="137"/>
  <c r="AD682" i="137"/>
  <c r="M682" i="137"/>
  <c r="AG682" i="137"/>
  <c r="K682" i="137"/>
  <c r="L682" i="137"/>
  <c r="AB682" i="137"/>
  <c r="Q682" i="137"/>
  <c r="AF682" i="137"/>
  <c r="O682" i="137"/>
  <c r="J682" i="137"/>
  <c r="Z682" i="137"/>
  <c r="G682" i="137"/>
  <c r="H682" i="137"/>
  <c r="I682" i="137"/>
  <c r="Y682" i="137"/>
  <c r="R682" i="137"/>
  <c r="R207" i="137"/>
  <c r="O207" i="137"/>
  <c r="Q207" i="137"/>
  <c r="AA207" i="137"/>
  <c r="G207" i="137"/>
  <c r="H207" i="137"/>
  <c r="AC207" i="137"/>
  <c r="F207" i="137"/>
  <c r="AE207" i="137"/>
  <c r="AB207" i="137"/>
  <c r="AD207" i="137"/>
  <c r="K207" i="137"/>
  <c r="J207" i="137"/>
  <c r="L207" i="137"/>
  <c r="I207" i="137"/>
  <c r="M207" i="137"/>
  <c r="AG207" i="137"/>
  <c r="Y207" i="137"/>
  <c r="X207" i="137"/>
  <c r="N207" i="137"/>
  <c r="Z207" i="137"/>
  <c r="AF207" i="137"/>
  <c r="P207" i="137"/>
  <c r="J549" i="137"/>
  <c r="G549" i="137"/>
  <c r="K549" i="137"/>
  <c r="P549" i="137"/>
  <c r="H549" i="137"/>
  <c r="AF549" i="137"/>
  <c r="I549" i="137"/>
  <c r="AE549" i="137"/>
  <c r="Z549" i="137"/>
  <c r="M549" i="137"/>
  <c r="F549" i="137"/>
  <c r="O549" i="137"/>
  <c r="AA549" i="137"/>
  <c r="Y549" i="137"/>
  <c r="Q549" i="137"/>
  <c r="N549" i="137"/>
  <c r="R549" i="137"/>
  <c r="AC549" i="137"/>
  <c r="AB549" i="137"/>
  <c r="X549" i="137"/>
  <c r="AG549" i="137"/>
  <c r="AD549" i="137"/>
  <c r="L549" i="137"/>
  <c r="L246" i="137"/>
  <c r="AB246" i="137"/>
  <c r="J246" i="137"/>
  <c r="H246" i="137"/>
  <c r="Z246" i="137"/>
  <c r="AD246" i="137"/>
  <c r="Q246" i="137"/>
  <c r="M246" i="137"/>
  <c r="R246" i="137"/>
  <c r="K246" i="137"/>
  <c r="AC246" i="137"/>
  <c r="I246" i="137"/>
  <c r="AF246" i="137"/>
  <c r="Y246" i="137"/>
  <c r="AA246" i="137"/>
  <c r="N246" i="137"/>
  <c r="P246" i="137"/>
  <c r="X246" i="137"/>
  <c r="F246" i="137"/>
  <c r="AE246" i="137"/>
  <c r="O246" i="137"/>
  <c r="G246" i="137"/>
  <c r="AG246" i="137"/>
  <c r="P83" i="137"/>
  <c r="AK83" i="137"/>
  <c r="AX83" i="137"/>
  <c r="AI83" i="137"/>
  <c r="AZ83" i="137"/>
  <c r="AY83" i="137"/>
  <c r="BA83" i="137"/>
  <c r="AJ83" i="137"/>
  <c r="AU83" i="137"/>
  <c r="AP83" i="137"/>
  <c r="I83" i="137"/>
  <c r="G83" i="137"/>
  <c r="F84" i="137" s="1"/>
  <c r="R84" i="137" s="1"/>
  <c r="AR83" i="137"/>
  <c r="AT83" i="137"/>
  <c r="BB83" i="137"/>
  <c r="L83" i="137"/>
  <c r="BC83" i="137"/>
  <c r="AW83" i="137"/>
  <c r="AM83" i="137"/>
  <c r="AO83" i="137"/>
  <c r="AQ83" i="137"/>
  <c r="AN83" i="137"/>
  <c r="AL83" i="137"/>
  <c r="AV83" i="137"/>
  <c r="J83" i="137"/>
  <c r="G251" i="137"/>
  <c r="AE251" i="137"/>
  <c r="P251" i="137"/>
  <c r="X251" i="137"/>
  <c r="Z251" i="137"/>
  <c r="H251" i="137"/>
  <c r="F251" i="137"/>
  <c r="AD251" i="137"/>
  <c r="AF251" i="137"/>
  <c r="R251" i="137"/>
  <c r="AC251" i="137"/>
  <c r="K251" i="137"/>
  <c r="M251" i="137"/>
  <c r="I251" i="137"/>
  <c r="Y251" i="137"/>
  <c r="AB251" i="137"/>
  <c r="N251" i="137"/>
  <c r="Q251" i="137"/>
  <c r="J251" i="137"/>
  <c r="AG251" i="137"/>
  <c r="L251" i="137"/>
  <c r="O251" i="137"/>
  <c r="AA251" i="137"/>
  <c r="BI19" i="137"/>
  <c r="BK19" i="137"/>
  <c r="AO19" i="137"/>
  <c r="AR19" i="137"/>
  <c r="BG19" i="137"/>
  <c r="BO19" i="137"/>
  <c r="BC19" i="137"/>
  <c r="AP19" i="137"/>
  <c r="BJ19" i="137"/>
  <c r="BF19" i="137"/>
  <c r="AQ19" i="137"/>
  <c r="AI19" i="137"/>
  <c r="BL19" i="137"/>
  <c r="AY19" i="137"/>
  <c r="J19" i="137"/>
  <c r="AV19" i="137"/>
  <c r="BA19" i="137"/>
  <c r="AL19" i="137"/>
  <c r="I19" i="137"/>
  <c r="BH19" i="137"/>
  <c r="AK19" i="137"/>
  <c r="BP19" i="137"/>
  <c r="BN19" i="137"/>
  <c r="BM19" i="137"/>
  <c r="AZ19" i="137"/>
  <c r="BB19" i="137"/>
  <c r="AJ19" i="137"/>
  <c r="L19" i="137"/>
  <c r="AM19" i="137"/>
  <c r="P19" i="137"/>
  <c r="AX19" i="137"/>
  <c r="AU19" i="137"/>
  <c r="AN19" i="137"/>
  <c r="G19" i="137"/>
  <c r="AW19" i="137"/>
  <c r="AT19" i="137"/>
  <c r="BE19" i="137"/>
  <c r="AC443" i="137"/>
  <c r="P443" i="137"/>
  <c r="AA443" i="137"/>
  <c r="M443" i="137"/>
  <c r="F443" i="137"/>
  <c r="H443" i="137"/>
  <c r="J443" i="137"/>
  <c r="X443" i="137"/>
  <c r="N443" i="137"/>
  <c r="K443" i="137"/>
  <c r="AG443" i="137"/>
  <c r="R443" i="137"/>
  <c r="AE443" i="137"/>
  <c r="AD443" i="137"/>
  <c r="G443" i="137"/>
  <c r="Z443" i="137"/>
  <c r="AB443" i="137"/>
  <c r="Y443" i="137"/>
  <c r="AF443" i="137"/>
  <c r="O443" i="137"/>
  <c r="I443" i="137"/>
  <c r="L443" i="137"/>
  <c r="Q443" i="137"/>
  <c r="AM69" i="137"/>
  <c r="AU69" i="137"/>
  <c r="BC69" i="137"/>
  <c r="BA69" i="137"/>
  <c r="AZ69" i="137"/>
  <c r="J69" i="137"/>
  <c r="AJ69" i="137"/>
  <c r="AV69" i="137"/>
  <c r="AT69" i="137"/>
  <c r="AO69" i="137"/>
  <c r="AL69" i="137"/>
  <c r="BB69" i="137"/>
  <c r="AN69" i="137"/>
  <c r="AX69" i="137"/>
  <c r="AR69" i="137"/>
  <c r="I69" i="137"/>
  <c r="AW69" i="137"/>
  <c r="L69" i="137"/>
  <c r="AI69" i="137"/>
  <c r="AP69" i="137"/>
  <c r="AK69" i="137"/>
  <c r="P69" i="137"/>
  <c r="AY69" i="137"/>
  <c r="G69" i="137"/>
  <c r="AQ69" i="137"/>
  <c r="BM17" i="137"/>
  <c r="BE17" i="137"/>
  <c r="BF17" i="137"/>
  <c r="AL17" i="137"/>
  <c r="BN17" i="137"/>
  <c r="BB17" i="137"/>
  <c r="BL17" i="137"/>
  <c r="AR17" i="137"/>
  <c r="BI17" i="137"/>
  <c r="BA17" i="137"/>
  <c r="J17" i="137"/>
  <c r="AM17" i="137"/>
  <c r="BC17" i="137"/>
  <c r="AQ17" i="137"/>
  <c r="L17" i="137"/>
  <c r="AV17" i="137"/>
  <c r="AN17" i="137"/>
  <c r="BG17" i="137"/>
  <c r="G17" i="137"/>
  <c r="F18" i="137" s="1"/>
  <c r="R18" i="137" s="1"/>
  <c r="AI17" i="137"/>
  <c r="AY17" i="137"/>
  <c r="BH17" i="137"/>
  <c r="AJ17" i="137"/>
  <c r="AX17" i="137"/>
  <c r="P17" i="137"/>
  <c r="AO17" i="137"/>
  <c r="BJ17" i="137"/>
  <c r="AW17" i="137"/>
  <c r="I17" i="137"/>
  <c r="AU17" i="137"/>
  <c r="AZ17" i="137"/>
  <c r="BK17" i="137"/>
  <c r="AK17" i="137"/>
  <c r="BO17" i="137"/>
  <c r="AP17" i="137"/>
  <c r="AT17" i="137"/>
  <c r="BP17" i="137"/>
  <c r="L496" i="137"/>
  <c r="AD496" i="137"/>
  <c r="AA496" i="137"/>
  <c r="AG496" i="137"/>
  <c r="Q496" i="137"/>
  <c r="F496" i="137"/>
  <c r="I496" i="137"/>
  <c r="X496" i="137"/>
  <c r="Z496" i="137"/>
  <c r="O496" i="137"/>
  <c r="AE496" i="137"/>
  <c r="Y496" i="137"/>
  <c r="K496" i="137"/>
  <c r="P496" i="137"/>
  <c r="AC496" i="137"/>
  <c r="G496" i="137"/>
  <c r="H496" i="137"/>
  <c r="N496" i="137"/>
  <c r="R496" i="137"/>
  <c r="J496" i="137"/>
  <c r="AF496" i="137"/>
  <c r="AB496" i="137"/>
  <c r="M496" i="137"/>
  <c r="L493" i="137"/>
  <c r="M493" i="137"/>
  <c r="AA493" i="137"/>
  <c r="AF493" i="137"/>
  <c r="K493" i="137"/>
  <c r="AC493" i="137"/>
  <c r="J493" i="137"/>
  <c r="G493" i="137"/>
  <c r="Q493" i="137"/>
  <c r="N493" i="137"/>
  <c r="H493" i="137"/>
  <c r="AE493" i="137"/>
  <c r="F493" i="137"/>
  <c r="I493" i="137"/>
  <c r="Z493" i="137"/>
  <c r="AB493" i="137"/>
  <c r="O493" i="137"/>
  <c r="AD493" i="137"/>
  <c r="AG493" i="137"/>
  <c r="Y493" i="137"/>
  <c r="R493" i="137"/>
  <c r="P493" i="137"/>
  <c r="X493" i="137"/>
  <c r="P550" i="137"/>
  <c r="AC550" i="137"/>
  <c r="AA550" i="137"/>
  <c r="AG550" i="137"/>
  <c r="K550" i="137"/>
  <c r="AE550" i="137"/>
  <c r="J550" i="137"/>
  <c r="AB550" i="137"/>
  <c r="X550" i="137"/>
  <c r="AD550" i="137"/>
  <c r="R550" i="137"/>
  <c r="H550" i="137"/>
  <c r="AF550" i="137"/>
  <c r="I550" i="137"/>
  <c r="Y550" i="137"/>
  <c r="M550" i="137"/>
  <c r="Q550" i="137"/>
  <c r="F550" i="137"/>
  <c r="L550" i="137"/>
  <c r="O550" i="137"/>
  <c r="Z550" i="137"/>
  <c r="N550" i="137"/>
  <c r="G550" i="137"/>
  <c r="J277" i="137"/>
  <c r="G277" i="137"/>
  <c r="F277" i="137"/>
  <c r="AB277" i="137"/>
  <c r="X277" i="137"/>
  <c r="P277" i="137"/>
  <c r="I277" i="137"/>
  <c r="AE277" i="137"/>
  <c r="Y277" i="137"/>
  <c r="AC277" i="137"/>
  <c r="O277" i="137"/>
  <c r="AF277" i="137"/>
  <c r="H277" i="137"/>
  <c r="K277" i="137"/>
  <c r="AA277" i="137"/>
  <c r="AD277" i="137"/>
  <c r="N277" i="137"/>
  <c r="Z277" i="137"/>
  <c r="R277" i="137"/>
  <c r="L277" i="137"/>
  <c r="Q277" i="137"/>
  <c r="AG277" i="137"/>
  <c r="M277" i="137"/>
  <c r="AD595" i="137"/>
  <c r="L595" i="137"/>
  <c r="O595" i="137"/>
  <c r="AG595" i="137"/>
  <c r="N595" i="137"/>
  <c r="M595" i="137"/>
  <c r="R595" i="137"/>
  <c r="X595" i="137"/>
  <c r="AC595" i="137"/>
  <c r="AA595" i="137"/>
  <c r="Z595" i="137"/>
  <c r="J595" i="137"/>
  <c r="Q595" i="137"/>
  <c r="I595" i="137"/>
  <c r="K595" i="137"/>
  <c r="AF595" i="137"/>
  <c r="F595" i="137"/>
  <c r="H595" i="137"/>
  <c r="P595" i="137"/>
  <c r="AB595" i="137"/>
  <c r="AE595" i="137"/>
  <c r="Y595" i="137"/>
  <c r="G595" i="137"/>
  <c r="AQ9" i="137"/>
  <c r="BO9" i="137"/>
  <c r="I9" i="137"/>
  <c r="AW9" i="137"/>
  <c r="AI9" i="137"/>
  <c r="AX9" i="137"/>
  <c r="BE9" i="137"/>
  <c r="AV9" i="137"/>
  <c r="AK9" i="137"/>
  <c r="BL9" i="137"/>
  <c r="P9" i="137"/>
  <c r="BB9" i="137"/>
  <c r="AP9" i="137"/>
  <c r="AN9" i="137"/>
  <c r="AU9" i="137"/>
  <c r="BF9" i="137"/>
  <c r="J9" i="137"/>
  <c r="BC9" i="137"/>
  <c r="AL9" i="137"/>
  <c r="BA9" i="137"/>
  <c r="BM9" i="137"/>
  <c r="BH9" i="137"/>
  <c r="AM9" i="137"/>
  <c r="BG9" i="137"/>
  <c r="AJ9" i="137"/>
  <c r="BN9" i="137"/>
  <c r="G9" i="137"/>
  <c r="AT9" i="137"/>
  <c r="AO9" i="137"/>
  <c r="BJ9" i="137"/>
  <c r="BK9" i="137"/>
  <c r="L9" i="137"/>
  <c r="AR9" i="137"/>
  <c r="BP9" i="137"/>
  <c r="AY9" i="137"/>
  <c r="AZ9" i="137"/>
  <c r="BI9" i="137"/>
  <c r="J522" i="137"/>
  <c r="Q522" i="137"/>
  <c r="P522" i="137"/>
  <c r="AE522" i="137"/>
  <c r="AF522" i="137"/>
  <c r="N522" i="137"/>
  <c r="X522" i="137"/>
  <c r="AB522" i="137"/>
  <c r="R522" i="137"/>
  <c r="L522" i="137"/>
  <c r="M522" i="137"/>
  <c r="Z522" i="137"/>
  <c r="AD522" i="137"/>
  <c r="I522" i="137"/>
  <c r="G522" i="137"/>
  <c r="F522" i="137"/>
  <c r="Y522" i="137"/>
  <c r="AA522" i="137"/>
  <c r="K522" i="137"/>
  <c r="H522" i="137"/>
  <c r="O522" i="137"/>
  <c r="AG522" i="137"/>
  <c r="AC522" i="137"/>
  <c r="AE130" i="137"/>
  <c r="AP130" i="137"/>
  <c r="P130" i="137"/>
  <c r="AL130" i="137"/>
  <c r="AN130" i="137"/>
  <c r="AI130" i="137"/>
  <c r="N130" i="137"/>
  <c r="AA130" i="137"/>
  <c r="AG130" i="137"/>
  <c r="AC130" i="137"/>
  <c r="G130" i="137"/>
  <c r="AR130" i="137"/>
  <c r="AJ130" i="137"/>
  <c r="K130" i="137"/>
  <c r="Z130" i="137"/>
  <c r="Q130" i="137"/>
  <c r="M130" i="137"/>
  <c r="I130" i="137"/>
  <c r="O130" i="137"/>
  <c r="Y130" i="137"/>
  <c r="J130" i="137"/>
  <c r="H130" i="137"/>
  <c r="AB130" i="137"/>
  <c r="R130" i="137"/>
  <c r="AF130" i="137"/>
  <c r="AQ130" i="137"/>
  <c r="AK130" i="137"/>
  <c r="AD130" i="137"/>
  <c r="AO130" i="137"/>
  <c r="AM130" i="137"/>
  <c r="L130" i="137"/>
  <c r="X130" i="137"/>
  <c r="F130" i="137"/>
  <c r="BN56" i="137"/>
  <c r="BH56" i="137"/>
  <c r="BG56" i="137"/>
  <c r="BI56" i="137"/>
  <c r="BM56" i="137"/>
  <c r="I56" i="137"/>
  <c r="AQ56" i="137"/>
  <c r="AU56" i="137"/>
  <c r="AV56" i="137"/>
  <c r="BE56" i="137"/>
  <c r="P56" i="137"/>
  <c r="BC56" i="137"/>
  <c r="AL56" i="137"/>
  <c r="AT56" i="137"/>
  <c r="L56" i="137"/>
  <c r="BJ56" i="137"/>
  <c r="AZ56" i="137"/>
  <c r="AJ56" i="137"/>
  <c r="AI56" i="137"/>
  <c r="AP56" i="137"/>
  <c r="AN56" i="137"/>
  <c r="BF56" i="137"/>
  <c r="BP56" i="137"/>
  <c r="J56" i="137"/>
  <c r="AO56" i="137"/>
  <c r="BL56" i="137"/>
  <c r="AX56" i="137"/>
  <c r="AK56" i="137"/>
  <c r="BK56" i="137"/>
  <c r="AY56" i="137"/>
  <c r="AW56" i="137"/>
  <c r="BA56" i="137"/>
  <c r="G56" i="137"/>
  <c r="F57" i="137" s="1"/>
  <c r="AR56" i="137"/>
  <c r="BO56" i="137"/>
  <c r="AM56" i="137"/>
  <c r="BB56" i="137"/>
  <c r="F263" i="137"/>
  <c r="Z263" i="137"/>
  <c r="O263" i="137"/>
  <c r="N263" i="137"/>
  <c r="AC263" i="137"/>
  <c r="P263" i="137"/>
  <c r="AA263" i="137"/>
  <c r="Q263" i="137"/>
  <c r="AF263" i="137"/>
  <c r="AG263" i="137"/>
  <c r="J263" i="137"/>
  <c r="R263" i="137"/>
  <c r="G263" i="137"/>
  <c r="AB263" i="137"/>
  <c r="H263" i="137"/>
  <c r="Y263" i="137"/>
  <c r="L263" i="137"/>
  <c r="X263" i="137"/>
  <c r="K263" i="137"/>
  <c r="AD263" i="137"/>
  <c r="I263" i="137"/>
  <c r="AE263" i="137"/>
  <c r="M263" i="137"/>
  <c r="P48" i="137"/>
  <c r="I48" i="137"/>
  <c r="AI48" i="137"/>
  <c r="J48" i="137"/>
  <c r="AR48" i="137"/>
  <c r="BH48" i="137"/>
  <c r="BK48" i="137"/>
  <c r="AN48" i="137"/>
  <c r="BC48" i="137"/>
  <c r="AY48" i="137"/>
  <c r="BB48" i="137"/>
  <c r="AU48" i="137"/>
  <c r="AK48" i="137"/>
  <c r="AW48" i="137"/>
  <c r="BO48" i="137"/>
  <c r="BG48" i="137"/>
  <c r="AO48" i="137"/>
  <c r="AP48" i="137"/>
  <c r="AX48" i="137"/>
  <c r="BJ48" i="137"/>
  <c r="AZ48" i="137"/>
  <c r="G48" i="137"/>
  <c r="F49" i="137" s="1"/>
  <c r="R49" i="137" s="1"/>
  <c r="BM48" i="137"/>
  <c r="AJ48" i="137"/>
  <c r="BL48" i="137"/>
  <c r="BA48" i="137"/>
  <c r="L48" i="137"/>
  <c r="AM48" i="137"/>
  <c r="BP48" i="137"/>
  <c r="AV48" i="137"/>
  <c r="BN48" i="137"/>
  <c r="AL48" i="137"/>
  <c r="BE48" i="137"/>
  <c r="AT48" i="137"/>
  <c r="BF48" i="137"/>
  <c r="BI48" i="137"/>
  <c r="AQ48" i="137"/>
  <c r="AF599" i="137"/>
  <c r="G599" i="137"/>
  <c r="AB599" i="137"/>
  <c r="F599" i="137"/>
  <c r="Y599" i="137"/>
  <c r="AG599" i="137"/>
  <c r="Q599" i="137"/>
  <c r="L599" i="137"/>
  <c r="X599" i="137"/>
  <c r="I599" i="137"/>
  <c r="H599" i="137"/>
  <c r="R599" i="137"/>
  <c r="AC599" i="137"/>
  <c r="K599" i="137"/>
  <c r="M599" i="137"/>
  <c r="AA599" i="137"/>
  <c r="Z599" i="137"/>
  <c r="AE599" i="137"/>
  <c r="N599" i="137"/>
  <c r="J599" i="137"/>
  <c r="AD599" i="137"/>
  <c r="O599" i="137"/>
  <c r="P599" i="137"/>
  <c r="AG265" i="137"/>
  <c r="O265" i="137"/>
  <c r="X265" i="137"/>
  <c r="N265" i="137"/>
  <c r="R265" i="137"/>
  <c r="AF265" i="137"/>
  <c r="AE265" i="137"/>
  <c r="Q265" i="137"/>
  <c r="AA265" i="137"/>
  <c r="Z265" i="137"/>
  <c r="AD265" i="137"/>
  <c r="K265" i="137"/>
  <c r="M265" i="137"/>
  <c r="H265" i="137"/>
  <c r="P265" i="137"/>
  <c r="AC265" i="137"/>
  <c r="I265" i="137"/>
  <c r="F265" i="137"/>
  <c r="Y265" i="137"/>
  <c r="G265" i="137"/>
  <c r="L265" i="137"/>
  <c r="AB265" i="137"/>
  <c r="J265" i="137"/>
  <c r="I454" i="137"/>
  <c r="N454" i="137"/>
  <c r="K454" i="137"/>
  <c r="Y454" i="137"/>
  <c r="H454" i="137"/>
  <c r="O454" i="137"/>
  <c r="AE454" i="137"/>
  <c r="AB454" i="137"/>
  <c r="R454" i="137"/>
  <c r="P454" i="137"/>
  <c r="AG454" i="137"/>
  <c r="J454" i="137"/>
  <c r="AD454" i="137"/>
  <c r="M454" i="137"/>
  <c r="F454" i="137"/>
  <c r="G454" i="137"/>
  <c r="L454" i="137"/>
  <c r="Q454" i="137"/>
  <c r="AA454" i="137"/>
  <c r="AF454" i="137"/>
  <c r="Z454" i="137"/>
  <c r="AC454" i="137"/>
  <c r="X454" i="137"/>
  <c r="BJ36" i="137"/>
  <c r="BK36" i="137"/>
  <c r="AI36" i="137"/>
  <c r="G36" i="137"/>
  <c r="F37" i="137" s="1"/>
  <c r="R37" i="137" s="1"/>
  <c r="AZ36" i="137"/>
  <c r="AM36" i="137"/>
  <c r="BO36" i="137"/>
  <c r="AY36" i="137"/>
  <c r="BI36" i="137"/>
  <c r="AQ36" i="137"/>
  <c r="BN36" i="137"/>
  <c r="BC36" i="137"/>
  <c r="AJ36" i="137"/>
  <c r="BG36" i="137"/>
  <c r="BE36" i="137"/>
  <c r="AV36" i="137"/>
  <c r="BL36" i="137"/>
  <c r="AW36" i="137"/>
  <c r="AL36" i="137"/>
  <c r="L36" i="137"/>
  <c r="BM36" i="137"/>
  <c r="AX36" i="137"/>
  <c r="AP36" i="137"/>
  <c r="AO36" i="137"/>
  <c r="BB36" i="137"/>
  <c r="BH36" i="137"/>
  <c r="BA36" i="137"/>
  <c r="AR36" i="137"/>
  <c r="AK36" i="137"/>
  <c r="I36" i="137"/>
  <c r="BF36" i="137"/>
  <c r="BP36" i="137"/>
  <c r="AU36" i="137"/>
  <c r="AT36" i="137"/>
  <c r="P36" i="137"/>
  <c r="AN36" i="137"/>
  <c r="J36" i="137"/>
  <c r="AF328" i="137"/>
  <c r="Y328" i="137"/>
  <c r="N328" i="137"/>
  <c r="M328" i="137"/>
  <c r="R328" i="137"/>
  <c r="Q328" i="137"/>
  <c r="AC328" i="137"/>
  <c r="J328" i="137"/>
  <c r="H328" i="137"/>
  <c r="G328" i="137"/>
  <c r="AD328" i="137"/>
  <c r="Z328" i="137"/>
  <c r="L328" i="137"/>
  <c r="AG328" i="137"/>
  <c r="AA328" i="137"/>
  <c r="AB328" i="137"/>
  <c r="I328" i="137"/>
  <c r="AE328" i="137"/>
  <c r="X328" i="137"/>
  <c r="K328" i="137"/>
  <c r="O328" i="137"/>
  <c r="P328" i="137"/>
  <c r="F328" i="137"/>
  <c r="Y341" i="138"/>
  <c r="Q341" i="138"/>
  <c r="G341" i="138"/>
  <c r="F341" i="138"/>
  <c r="J341" i="138"/>
  <c r="AA341" i="138"/>
  <c r="AF341" i="138"/>
  <c r="O341" i="138"/>
  <c r="N341" i="138"/>
  <c r="X341" i="138"/>
  <c r="AC341" i="138"/>
  <c r="P341" i="138"/>
  <c r="K341" i="138"/>
  <c r="Z341" i="138"/>
  <c r="I341" i="138"/>
  <c r="AE341" i="138"/>
  <c r="H341" i="138"/>
  <c r="M341" i="138"/>
  <c r="AD341" i="138"/>
  <c r="AB341" i="138"/>
  <c r="AG341" i="138"/>
  <c r="R341" i="138"/>
  <c r="L341" i="138"/>
  <c r="F469" i="138"/>
  <c r="P469" i="138"/>
  <c r="Q469" i="138"/>
  <c r="Y469" i="138"/>
  <c r="AE469" i="138"/>
  <c r="J469" i="138"/>
  <c r="I469" i="138"/>
  <c r="AG469" i="138"/>
  <c r="AB469" i="138"/>
  <c r="G469" i="138"/>
  <c r="AC469" i="138"/>
  <c r="O469" i="138"/>
  <c r="H469" i="138"/>
  <c r="M469" i="138"/>
  <c r="AF469" i="138"/>
  <c r="L469" i="138"/>
  <c r="N469" i="138"/>
  <c r="AA469" i="138"/>
  <c r="X469" i="138"/>
  <c r="AD469" i="138"/>
  <c r="K469" i="138"/>
  <c r="R469" i="138"/>
  <c r="Z469" i="138"/>
  <c r="F257" i="138"/>
  <c r="N257" i="138"/>
  <c r="Q257" i="138"/>
  <c r="M257" i="138"/>
  <c r="O257" i="138"/>
  <c r="Y257" i="138"/>
  <c r="H257" i="138"/>
  <c r="AG257" i="138"/>
  <c r="X257" i="138"/>
  <c r="AC257" i="138"/>
  <c r="K257" i="138"/>
  <c r="AF257" i="138"/>
  <c r="I257" i="138"/>
  <c r="AB257" i="138"/>
  <c r="L257" i="138"/>
  <c r="G257" i="138"/>
  <c r="R257" i="138"/>
  <c r="P257" i="138"/>
  <c r="AD257" i="138"/>
  <c r="Z257" i="138"/>
  <c r="J257" i="138"/>
  <c r="AE257" i="138"/>
  <c r="AA257" i="138"/>
  <c r="BJ11" i="138"/>
  <c r="AQ11" i="138"/>
  <c r="J11" i="138"/>
  <c r="AT11" i="138"/>
  <c r="BL11" i="138"/>
  <c r="BC11" i="138"/>
  <c r="AW11" i="138"/>
  <c r="BO11" i="138"/>
  <c r="BA11" i="138"/>
  <c r="AP11" i="138"/>
  <c r="AM11" i="138"/>
  <c r="G11" i="138"/>
  <c r="F12" i="138" s="1"/>
  <c r="R12" i="138" s="1"/>
  <c r="BF11" i="138"/>
  <c r="BK11" i="138"/>
  <c r="BI11" i="138"/>
  <c r="AK11" i="138"/>
  <c r="AJ11" i="138"/>
  <c r="AI11" i="138"/>
  <c r="BB11" i="138"/>
  <c r="BP11" i="138"/>
  <c r="AO11" i="138"/>
  <c r="AN11" i="138"/>
  <c r="BM11" i="138"/>
  <c r="AL11" i="138"/>
  <c r="AZ11" i="138"/>
  <c r="AR11" i="138"/>
  <c r="AY11" i="138"/>
  <c r="BH11" i="138"/>
  <c r="BE11" i="138"/>
  <c r="AV11" i="138"/>
  <c r="BG11" i="138"/>
  <c r="AU11" i="138"/>
  <c r="I11" i="138"/>
  <c r="P11" i="138"/>
  <c r="BN11" i="138"/>
  <c r="AX11" i="138"/>
  <c r="L11" i="138"/>
  <c r="K552" i="138"/>
  <c r="G552" i="138"/>
  <c r="H552" i="138"/>
  <c r="X552" i="138"/>
  <c r="AE552" i="138"/>
  <c r="N552" i="138"/>
  <c r="J552" i="138"/>
  <c r="AF552" i="138"/>
  <c r="Z552" i="138"/>
  <c r="R552" i="138"/>
  <c r="AD552" i="138"/>
  <c r="L552" i="138"/>
  <c r="AC552" i="138"/>
  <c r="Q552" i="138"/>
  <c r="F552" i="138"/>
  <c r="M552" i="138"/>
  <c r="AA552" i="138"/>
  <c r="O552" i="138"/>
  <c r="AG552" i="138"/>
  <c r="P552" i="138"/>
  <c r="I552" i="138"/>
  <c r="Y552" i="138"/>
  <c r="AB552" i="138"/>
  <c r="BB69" i="138"/>
  <c r="J69" i="138"/>
  <c r="AP69" i="138"/>
  <c r="P69" i="138"/>
  <c r="AL69" i="138"/>
  <c r="G69" i="138"/>
  <c r="F70" i="138" s="1"/>
  <c r="R70" i="138" s="1"/>
  <c r="AZ69" i="138"/>
  <c r="AJ69" i="138"/>
  <c r="AN69" i="138"/>
  <c r="AO69" i="138"/>
  <c r="AR69" i="138"/>
  <c r="I69" i="138"/>
  <c r="AY69" i="138"/>
  <c r="AT69" i="138"/>
  <c r="AU69" i="138"/>
  <c r="AX69" i="138"/>
  <c r="AQ69" i="138"/>
  <c r="AW69" i="138"/>
  <c r="BA69" i="138"/>
  <c r="AM69" i="138"/>
  <c r="AI69" i="138"/>
  <c r="L69" i="138"/>
  <c r="AV69" i="138"/>
  <c r="BC69" i="138"/>
  <c r="AK69" i="138"/>
  <c r="O559" i="138"/>
  <c r="AG559" i="138"/>
  <c r="J559" i="138"/>
  <c r="I559" i="138"/>
  <c r="AE559" i="138"/>
  <c r="AD559" i="138"/>
  <c r="G559" i="138"/>
  <c r="L559" i="138"/>
  <c r="Q559" i="138"/>
  <c r="F559" i="138"/>
  <c r="AF559" i="138"/>
  <c r="X559" i="138"/>
  <c r="AB559" i="138"/>
  <c r="R559" i="138"/>
  <c r="AC559" i="138"/>
  <c r="AA559" i="138"/>
  <c r="K559" i="138"/>
  <c r="P559" i="138"/>
  <c r="Z559" i="138"/>
  <c r="M559" i="138"/>
  <c r="N559" i="138"/>
  <c r="Y559" i="138"/>
  <c r="H559" i="138"/>
  <c r="H391" i="138"/>
  <c r="Y391" i="138"/>
  <c r="L391" i="138"/>
  <c r="AG391" i="138"/>
  <c r="AD391" i="138"/>
  <c r="AF391" i="138"/>
  <c r="Q391" i="138"/>
  <c r="N391" i="138"/>
  <c r="X391" i="138"/>
  <c r="AC391" i="138"/>
  <c r="F391" i="138"/>
  <c r="P391" i="138"/>
  <c r="K391" i="138"/>
  <c r="Z391" i="138"/>
  <c r="J391" i="138"/>
  <c r="M391" i="138"/>
  <c r="G391" i="138"/>
  <c r="I391" i="138"/>
  <c r="R391" i="138"/>
  <c r="AA391" i="138"/>
  <c r="AE391" i="138"/>
  <c r="O391" i="138"/>
  <c r="AB391" i="138"/>
  <c r="AE637" i="138"/>
  <c r="I637" i="138"/>
  <c r="AA637" i="138"/>
  <c r="R637" i="138"/>
  <c r="Y637" i="138"/>
  <c r="P637" i="138"/>
  <c r="AC637" i="138"/>
  <c r="O637" i="138"/>
  <c r="L637" i="138"/>
  <c r="J637" i="138"/>
  <c r="AD637" i="138"/>
  <c r="Z637" i="138"/>
  <c r="X637" i="138"/>
  <c r="M637" i="138"/>
  <c r="N637" i="138"/>
  <c r="F637" i="138"/>
  <c r="K637" i="138"/>
  <c r="Q637" i="138"/>
  <c r="AG637" i="138"/>
  <c r="G637" i="138"/>
  <c r="AB637" i="138"/>
  <c r="H637" i="138"/>
  <c r="AF637" i="138"/>
  <c r="AE435" i="138"/>
  <c r="Z435" i="138"/>
  <c r="F435" i="138"/>
  <c r="L435" i="138"/>
  <c r="AB435" i="138"/>
  <c r="H435" i="138"/>
  <c r="Q435" i="138"/>
  <c r="AA435" i="138"/>
  <c r="AG435" i="138"/>
  <c r="I435" i="138"/>
  <c r="N435" i="138"/>
  <c r="M435" i="138"/>
  <c r="R435" i="138"/>
  <c r="K435" i="138"/>
  <c r="AC435" i="138"/>
  <c r="O435" i="138"/>
  <c r="P435" i="138"/>
  <c r="X435" i="138"/>
  <c r="AD435" i="138"/>
  <c r="J435" i="138"/>
  <c r="Y435" i="138"/>
  <c r="AF435" i="138"/>
  <c r="G435" i="138"/>
  <c r="X544" i="133"/>
  <c r="P544" i="133"/>
  <c r="Y544" i="133"/>
  <c r="I544" i="133"/>
  <c r="N544" i="133"/>
  <c r="AA544" i="133"/>
  <c r="O544" i="133"/>
  <c r="AE544" i="133"/>
  <c r="R544" i="133"/>
  <c r="H544" i="133"/>
  <c r="M544" i="133"/>
  <c r="AC544" i="133"/>
  <c r="K544" i="133"/>
  <c r="AG544" i="133"/>
  <c r="AB544" i="133"/>
  <c r="AD544" i="133"/>
  <c r="L544" i="133"/>
  <c r="F544" i="133"/>
  <c r="AF544" i="133"/>
  <c r="J544" i="133"/>
  <c r="Q544" i="133"/>
  <c r="Z544" i="133"/>
  <c r="G544" i="133"/>
  <c r="O132" i="138"/>
  <c r="AN132" i="138"/>
  <c r="AI132" i="138"/>
  <c r="AF132" i="138"/>
  <c r="AP132" i="138"/>
  <c r="N132" i="138"/>
  <c r="P132" i="138"/>
  <c r="G132" i="138"/>
  <c r="AL132" i="138"/>
  <c r="M132" i="138"/>
  <c r="X132" i="138"/>
  <c r="AQ132" i="138"/>
  <c r="R132" i="138"/>
  <c r="Q132" i="138"/>
  <c r="H132" i="138"/>
  <c r="I132" i="138"/>
  <c r="Z132" i="138"/>
  <c r="AA132" i="138"/>
  <c r="AR132" i="138"/>
  <c r="Y132" i="138"/>
  <c r="J132" i="138"/>
  <c r="K132" i="138"/>
  <c r="AG132" i="138"/>
  <c r="AO132" i="138"/>
  <c r="AM132" i="138"/>
  <c r="AJ132" i="138"/>
  <c r="AK132" i="138"/>
  <c r="AB132" i="138"/>
  <c r="AE132" i="138"/>
  <c r="L132" i="138"/>
  <c r="AD132" i="138"/>
  <c r="AC132" i="138"/>
  <c r="F132" i="138"/>
  <c r="H205" i="138"/>
  <c r="Y205" i="138"/>
  <c r="P205" i="138"/>
  <c r="AB205" i="138"/>
  <c r="AE205" i="138"/>
  <c r="AK205" i="138"/>
  <c r="Z205" i="138"/>
  <c r="AG205" i="138"/>
  <c r="AC205" i="138"/>
  <c r="AO205" i="138"/>
  <c r="K205" i="138"/>
  <c r="F205" i="138"/>
  <c r="AR205" i="138"/>
  <c r="AJ205" i="138"/>
  <c r="AL205" i="138"/>
  <c r="G205" i="138"/>
  <c r="M205" i="138"/>
  <c r="I205" i="138"/>
  <c r="AN205" i="138"/>
  <c r="AF205" i="138"/>
  <c r="O205" i="138"/>
  <c r="AM205" i="138"/>
  <c r="J205" i="138"/>
  <c r="R205" i="138"/>
  <c r="AI205" i="138"/>
  <c r="N205" i="138"/>
  <c r="AQ205" i="138"/>
  <c r="AA205" i="138"/>
  <c r="Q205" i="138"/>
  <c r="L205" i="138"/>
  <c r="X205" i="138"/>
  <c r="AP205" i="138"/>
  <c r="AD205" i="138"/>
  <c r="AN73" i="138"/>
  <c r="AM73" i="138"/>
  <c r="L73" i="138"/>
  <c r="BC73" i="138"/>
  <c r="BA73" i="138"/>
  <c r="BB73" i="138"/>
  <c r="AL73" i="138"/>
  <c r="AR73" i="138"/>
  <c r="P73" i="138"/>
  <c r="AZ73" i="138"/>
  <c r="G73" i="138"/>
  <c r="F74" i="138" s="1"/>
  <c r="R74" i="138" s="1"/>
  <c r="I73" i="138"/>
  <c r="J73" i="138"/>
  <c r="AP73" i="138"/>
  <c r="AU73" i="138"/>
  <c r="AK73" i="138"/>
  <c r="AJ73" i="138"/>
  <c r="AT73" i="138"/>
  <c r="AW73" i="138"/>
  <c r="AO73" i="138"/>
  <c r="AV73" i="138"/>
  <c r="AX73" i="138"/>
  <c r="AY73" i="138"/>
  <c r="AI73" i="138"/>
  <c r="AQ73" i="138"/>
  <c r="AG210" i="138"/>
  <c r="AF210" i="138"/>
  <c r="O210" i="138"/>
  <c r="Y210" i="138"/>
  <c r="AD210" i="138"/>
  <c r="AC210" i="138"/>
  <c r="L210" i="138"/>
  <c r="Q210" i="138"/>
  <c r="AA210" i="138"/>
  <c r="J210" i="138"/>
  <c r="I210" i="138"/>
  <c r="N210" i="138"/>
  <c r="AE210" i="138"/>
  <c r="Z210" i="138"/>
  <c r="AB210" i="138"/>
  <c r="H210" i="138"/>
  <c r="P210" i="138"/>
  <c r="G210" i="138"/>
  <c r="R210" i="138"/>
  <c r="X210" i="138"/>
  <c r="M210" i="138"/>
  <c r="K210" i="138"/>
  <c r="F210" i="138"/>
  <c r="J255" i="138"/>
  <c r="O255" i="138"/>
  <c r="AG255" i="138"/>
  <c r="Z255" i="138"/>
  <c r="N255" i="138"/>
  <c r="K255" i="138"/>
  <c r="Y255" i="138"/>
  <c r="AA255" i="138"/>
  <c r="P255" i="138"/>
  <c r="H255" i="138"/>
  <c r="AB255" i="138"/>
  <c r="L255" i="138"/>
  <c r="AF255" i="138"/>
  <c r="X255" i="138"/>
  <c r="Q255" i="138"/>
  <c r="R255" i="138"/>
  <c r="M255" i="138"/>
  <c r="G255" i="138"/>
  <c r="AC255" i="138"/>
  <c r="F255" i="138"/>
  <c r="AE255" i="138"/>
  <c r="I255" i="138"/>
  <c r="AD255" i="138"/>
  <c r="L664" i="138"/>
  <c r="P664" i="138"/>
  <c r="AG664" i="138"/>
  <c r="H664" i="138"/>
  <c r="I664" i="138"/>
  <c r="AF664" i="138"/>
  <c r="AA664" i="138"/>
  <c r="Q664" i="138"/>
  <c r="F664" i="138"/>
  <c r="N664" i="138"/>
  <c r="O664" i="138"/>
  <c r="Z664" i="138"/>
  <c r="AE664" i="138"/>
  <c r="M664" i="138"/>
  <c r="G664" i="138"/>
  <c r="R664" i="138"/>
  <c r="AD664" i="138"/>
  <c r="X664" i="138"/>
  <c r="J664" i="138"/>
  <c r="AC664" i="138"/>
  <c r="Y664" i="138"/>
  <c r="K664" i="138"/>
  <c r="AB664" i="138"/>
  <c r="Y608" i="138"/>
  <c r="N608" i="138"/>
  <c r="AG608" i="138"/>
  <c r="AB608" i="138"/>
  <c r="H608" i="138"/>
  <c r="AE608" i="138"/>
  <c r="R608" i="138"/>
  <c r="AA608" i="138"/>
  <c r="X608" i="138"/>
  <c r="K608" i="138"/>
  <c r="M608" i="138"/>
  <c r="Q608" i="138"/>
  <c r="Z608" i="138"/>
  <c r="AF608" i="138"/>
  <c r="I608" i="138"/>
  <c r="AD608" i="138"/>
  <c r="P608" i="138"/>
  <c r="L608" i="138"/>
  <c r="J608" i="138"/>
  <c r="O608" i="138"/>
  <c r="F608" i="138"/>
  <c r="AC608" i="138"/>
  <c r="G608" i="138"/>
  <c r="BC106" i="138"/>
  <c r="AQ106" i="138"/>
  <c r="AU106" i="138"/>
  <c r="BA106" i="138"/>
  <c r="AC106" i="138"/>
  <c r="AA106" i="138"/>
  <c r="Y106" i="138"/>
  <c r="AI106" i="138"/>
  <c r="N106" i="138"/>
  <c r="AX106" i="138"/>
  <c r="AY106" i="138"/>
  <c r="AV106" i="138"/>
  <c r="L106" i="138"/>
  <c r="AZ106" i="138"/>
  <c r="X106" i="138"/>
  <c r="AP106" i="138"/>
  <c r="AK106" i="138"/>
  <c r="AF106" i="138"/>
  <c r="AM106" i="138"/>
  <c r="K106" i="138"/>
  <c r="R106" i="138"/>
  <c r="M106" i="138"/>
  <c r="AG106" i="138"/>
  <c r="Z106" i="138"/>
  <c r="Q106" i="138"/>
  <c r="AL106" i="138"/>
  <c r="AO106" i="138"/>
  <c r="BB106" i="138"/>
  <c r="F106" i="138"/>
  <c r="G106" i="138"/>
  <c r="AN106" i="138"/>
  <c r="AJ106" i="138"/>
  <c r="AW106" i="138"/>
  <c r="AB106" i="138"/>
  <c r="AD106" i="138"/>
  <c r="H106" i="138"/>
  <c r="J106" i="138"/>
  <c r="AT106" i="138"/>
  <c r="AE106" i="138"/>
  <c r="I106" i="138"/>
  <c r="O106" i="138"/>
  <c r="AR106" i="138"/>
  <c r="P106" i="138"/>
  <c r="AR128" i="138"/>
  <c r="J128" i="138"/>
  <c r="R128" i="138"/>
  <c r="AE128" i="138"/>
  <c r="AM128" i="138"/>
  <c r="I128" i="138"/>
  <c r="N128" i="138"/>
  <c r="AG128" i="138"/>
  <c r="O128" i="138"/>
  <c r="L128" i="138"/>
  <c r="Y128" i="138"/>
  <c r="AJ128" i="138"/>
  <c r="Q128" i="138"/>
  <c r="AI128" i="138"/>
  <c r="P128" i="138"/>
  <c r="AA128" i="138"/>
  <c r="AK128" i="138"/>
  <c r="M128" i="138"/>
  <c r="K128" i="138"/>
  <c r="AN128" i="138"/>
  <c r="AQ128" i="138"/>
  <c r="AC128" i="138"/>
  <c r="H128" i="138"/>
  <c r="AF128" i="138"/>
  <c r="AP128" i="138"/>
  <c r="AB128" i="138"/>
  <c r="Z128" i="138"/>
  <c r="F128" i="138"/>
  <c r="G128" i="138"/>
  <c r="AD128" i="138"/>
  <c r="AL128" i="138"/>
  <c r="AO128" i="138"/>
  <c r="X128" i="138"/>
  <c r="AG229" i="138"/>
  <c r="R229" i="138"/>
  <c r="Y229" i="138"/>
  <c r="G229" i="138"/>
  <c r="X229" i="138"/>
  <c r="AF229" i="138"/>
  <c r="AD229" i="138"/>
  <c r="K229" i="138"/>
  <c r="Q229" i="138"/>
  <c r="J229" i="138"/>
  <c r="I229" i="138"/>
  <c r="O229" i="138"/>
  <c r="AC229" i="138"/>
  <c r="AE229" i="138"/>
  <c r="P229" i="138"/>
  <c r="AB229" i="138"/>
  <c r="H229" i="138"/>
  <c r="F229" i="138"/>
  <c r="N229" i="138"/>
  <c r="Z229" i="138"/>
  <c r="AA229" i="138"/>
  <c r="M229" i="138"/>
  <c r="L229" i="138"/>
  <c r="AC313" i="138"/>
  <c r="K313" i="138"/>
  <c r="Q313" i="138"/>
  <c r="AB313" i="138"/>
  <c r="P313" i="138"/>
  <c r="R313" i="138"/>
  <c r="AF313" i="138"/>
  <c r="X313" i="138"/>
  <c r="M313" i="138"/>
  <c r="I313" i="138"/>
  <c r="Z313" i="138"/>
  <c r="H313" i="138"/>
  <c r="J313" i="138"/>
  <c r="F313" i="138"/>
  <c r="Y313" i="138"/>
  <c r="AG313" i="138"/>
  <c r="N313" i="138"/>
  <c r="G313" i="138"/>
  <c r="L313" i="138"/>
  <c r="AD313" i="138"/>
  <c r="AA313" i="138"/>
  <c r="AE313" i="138"/>
  <c r="O313" i="138"/>
  <c r="N628" i="138"/>
  <c r="M628" i="138"/>
  <c r="Z628" i="138"/>
  <c r="R628" i="138"/>
  <c r="X628" i="138"/>
  <c r="AC628" i="138"/>
  <c r="F628" i="138"/>
  <c r="H628" i="138"/>
  <c r="I628" i="138"/>
  <c r="AG628" i="138"/>
  <c r="AA628" i="138"/>
  <c r="L628" i="138"/>
  <c r="Q628" i="138"/>
  <c r="AE628" i="138"/>
  <c r="AF628" i="138"/>
  <c r="G628" i="138"/>
  <c r="P628" i="138"/>
  <c r="Y628" i="138"/>
  <c r="O628" i="138"/>
  <c r="AD628" i="138"/>
  <c r="AB628" i="138"/>
  <c r="K628" i="138"/>
  <c r="J628" i="138"/>
  <c r="M361" i="138"/>
  <c r="AD361" i="138"/>
  <c r="L361" i="138"/>
  <c r="I361" i="138"/>
  <c r="R361" i="138"/>
  <c r="H361" i="138"/>
  <c r="K361" i="138"/>
  <c r="AE361" i="138"/>
  <c r="G361" i="138"/>
  <c r="N361" i="138"/>
  <c r="AG361" i="138"/>
  <c r="Q361" i="138"/>
  <c r="AF361" i="138"/>
  <c r="AB361" i="138"/>
  <c r="O361" i="138"/>
  <c r="AA361" i="138"/>
  <c r="F361" i="138"/>
  <c r="Y361" i="138"/>
  <c r="P361" i="138"/>
  <c r="J361" i="138"/>
  <c r="Z361" i="138"/>
  <c r="X361" i="138"/>
  <c r="AC361" i="138"/>
  <c r="L474" i="138"/>
  <c r="X474" i="138"/>
  <c r="N474" i="138"/>
  <c r="M474" i="138"/>
  <c r="O474" i="138"/>
  <c r="P474" i="138"/>
  <c r="Q474" i="138"/>
  <c r="Y474" i="138"/>
  <c r="K474" i="138"/>
  <c r="AF474" i="138"/>
  <c r="Z474" i="138"/>
  <c r="I474" i="138"/>
  <c r="F474" i="138"/>
  <c r="AD474" i="138"/>
  <c r="AB474" i="138"/>
  <c r="J474" i="138"/>
  <c r="AE474" i="138"/>
  <c r="G474" i="138"/>
  <c r="AC474" i="138"/>
  <c r="H474" i="138"/>
  <c r="AG474" i="138"/>
  <c r="R474" i="138"/>
  <c r="AA474" i="138"/>
  <c r="AE546" i="138"/>
  <c r="K546" i="138"/>
  <c r="G546" i="138"/>
  <c r="P546" i="138"/>
  <c r="Z546" i="138"/>
  <c r="O546" i="138"/>
  <c r="Y546" i="138"/>
  <c r="R546" i="138"/>
  <c r="H546" i="138"/>
  <c r="AC546" i="138"/>
  <c r="Q546" i="138"/>
  <c r="M546" i="138"/>
  <c r="AF546" i="138"/>
  <c r="L546" i="138"/>
  <c r="X546" i="138"/>
  <c r="J546" i="138"/>
  <c r="F546" i="138"/>
  <c r="I546" i="138"/>
  <c r="N546" i="138"/>
  <c r="AB546" i="138"/>
  <c r="AA546" i="138"/>
  <c r="AG546" i="138"/>
  <c r="AD546" i="138"/>
  <c r="K692" i="138"/>
  <c r="H692" i="138"/>
  <c r="AC692" i="138"/>
  <c r="O692" i="138"/>
  <c r="AD692" i="138"/>
  <c r="F692" i="138"/>
  <c r="AB692" i="138"/>
  <c r="L692" i="138"/>
  <c r="J692" i="138"/>
  <c r="Q692" i="138"/>
  <c r="AE692" i="138"/>
  <c r="I692" i="138"/>
  <c r="R692" i="138"/>
  <c r="AA692" i="138"/>
  <c r="X692" i="138"/>
  <c r="N692" i="138"/>
  <c r="G692" i="138"/>
  <c r="P692" i="138"/>
  <c r="M692" i="138"/>
  <c r="Z692" i="138"/>
  <c r="AG692" i="138"/>
  <c r="AF692" i="138"/>
  <c r="Y692" i="138"/>
  <c r="Q141" i="138"/>
  <c r="AF141" i="138"/>
  <c r="Z141" i="138"/>
  <c r="P141" i="138"/>
  <c r="AD141" i="138"/>
  <c r="X141" i="138"/>
  <c r="G141" i="138"/>
  <c r="AB141" i="138"/>
  <c r="AK141" i="138"/>
  <c r="O141" i="138"/>
  <c r="M141" i="138"/>
  <c r="F141" i="138"/>
  <c r="AG141" i="138"/>
  <c r="AL141" i="138"/>
  <c r="J141" i="138"/>
  <c r="N141" i="138"/>
  <c r="AA141" i="138"/>
  <c r="AQ141" i="138"/>
  <c r="Y141" i="138"/>
  <c r="AI141" i="138"/>
  <c r="H141" i="138"/>
  <c r="AE141" i="138"/>
  <c r="AN141" i="138"/>
  <c r="R141" i="138"/>
  <c r="AJ141" i="138"/>
  <c r="AM141" i="138"/>
  <c r="K141" i="138"/>
  <c r="AP141" i="138"/>
  <c r="AR141" i="138"/>
  <c r="I141" i="138"/>
  <c r="AC141" i="138"/>
  <c r="L141" i="138"/>
  <c r="AO141" i="138"/>
  <c r="L290" i="138"/>
  <c r="Y290" i="138"/>
  <c r="X290" i="138"/>
  <c r="AF290" i="138"/>
  <c r="I290" i="138"/>
  <c r="AB290" i="138"/>
  <c r="AE290" i="138"/>
  <c r="AC290" i="138"/>
  <c r="F290" i="138"/>
  <c r="Z290" i="138"/>
  <c r="AG290" i="138"/>
  <c r="N290" i="138"/>
  <c r="J290" i="138"/>
  <c r="H290" i="138"/>
  <c r="M290" i="138"/>
  <c r="K290" i="138"/>
  <c r="P290" i="138"/>
  <c r="Q290" i="138"/>
  <c r="AA290" i="138"/>
  <c r="O290" i="138"/>
  <c r="R290" i="138"/>
  <c r="AD290" i="138"/>
  <c r="G290" i="138"/>
  <c r="K600" i="138"/>
  <c r="I600" i="138"/>
  <c r="AG600" i="138"/>
  <c r="X600" i="138"/>
  <c r="Y600" i="138"/>
  <c r="Z600" i="138"/>
  <c r="AF600" i="138"/>
  <c r="O600" i="138"/>
  <c r="H600" i="138"/>
  <c r="P600" i="138"/>
  <c r="AA600" i="138"/>
  <c r="AD600" i="138"/>
  <c r="M600" i="138"/>
  <c r="AB600" i="138"/>
  <c r="Q600" i="138"/>
  <c r="AE600" i="138"/>
  <c r="F600" i="138"/>
  <c r="AC600" i="138"/>
  <c r="G600" i="138"/>
  <c r="R600" i="138"/>
  <c r="N600" i="138"/>
  <c r="J600" i="138"/>
  <c r="L600" i="138"/>
  <c r="J403" i="138"/>
  <c r="Y403" i="138"/>
  <c r="M403" i="138"/>
  <c r="I403" i="138"/>
  <c r="AB403" i="138"/>
  <c r="H403" i="138"/>
  <c r="AE403" i="138"/>
  <c r="Q403" i="138"/>
  <c r="N403" i="138"/>
  <c r="AG403" i="138"/>
  <c r="G403" i="138"/>
  <c r="R403" i="138"/>
  <c r="K403" i="138"/>
  <c r="L403" i="138"/>
  <c r="AF403" i="138"/>
  <c r="O403" i="138"/>
  <c r="AD403" i="138"/>
  <c r="X403" i="138"/>
  <c r="AC403" i="138"/>
  <c r="F403" i="138"/>
  <c r="AA403" i="138"/>
  <c r="P403" i="138"/>
  <c r="Z403" i="138"/>
  <c r="H630" i="138"/>
  <c r="L630" i="138"/>
  <c r="Q630" i="138"/>
  <c r="AA630" i="138"/>
  <c r="AF630" i="138"/>
  <c r="Z630" i="138"/>
  <c r="N630" i="138"/>
  <c r="M630" i="138"/>
  <c r="G630" i="138"/>
  <c r="R630" i="138"/>
  <c r="K630" i="138"/>
  <c r="X630" i="138"/>
  <c r="O630" i="138"/>
  <c r="AB630" i="138"/>
  <c r="AC630" i="138"/>
  <c r="I630" i="138"/>
  <c r="F630" i="138"/>
  <c r="P630" i="138"/>
  <c r="AG630" i="138"/>
  <c r="Y630" i="138"/>
  <c r="AD630" i="138"/>
  <c r="J630" i="138"/>
  <c r="AE630" i="138"/>
  <c r="AG223" i="138"/>
  <c r="F223" i="138"/>
  <c r="AA223" i="138"/>
  <c r="P223" i="138"/>
  <c r="AC223" i="138"/>
  <c r="O223" i="138"/>
  <c r="AF223" i="138"/>
  <c r="M223" i="138"/>
  <c r="Z223" i="138"/>
  <c r="AD223" i="138"/>
  <c r="H223" i="138"/>
  <c r="J223" i="138"/>
  <c r="X223" i="138"/>
  <c r="I223" i="138"/>
  <c r="Y223" i="138"/>
  <c r="AB223" i="138"/>
  <c r="N223" i="138"/>
  <c r="AE223" i="138"/>
  <c r="G223" i="138"/>
  <c r="R223" i="138"/>
  <c r="Q223" i="138"/>
  <c r="L223" i="138"/>
  <c r="K223" i="138"/>
  <c r="J613" i="138"/>
  <c r="I613" i="138"/>
  <c r="AB613" i="138"/>
  <c r="AA613" i="138"/>
  <c r="Q613" i="138"/>
  <c r="K613" i="138"/>
  <c r="G613" i="138"/>
  <c r="AF613" i="138"/>
  <c r="L613" i="138"/>
  <c r="M613" i="138"/>
  <c r="N613" i="138"/>
  <c r="R613" i="138"/>
  <c r="H613" i="138"/>
  <c r="AE613" i="138"/>
  <c r="AG613" i="138"/>
  <c r="F613" i="138"/>
  <c r="Y613" i="138"/>
  <c r="Z613" i="138"/>
  <c r="X613" i="138"/>
  <c r="O613" i="138"/>
  <c r="AD613" i="138"/>
  <c r="AC613" i="138"/>
  <c r="P613" i="138"/>
  <c r="BJ13" i="138"/>
  <c r="L13" i="138"/>
  <c r="AL13" i="138"/>
  <c r="AJ13" i="138"/>
  <c r="BI13" i="138"/>
  <c r="AI13" i="138"/>
  <c r="AV13" i="138"/>
  <c r="AN13" i="138"/>
  <c r="I13" i="138"/>
  <c r="AK13" i="138"/>
  <c r="G13" i="138"/>
  <c r="BB13" i="138"/>
  <c r="BE13" i="138"/>
  <c r="BC13" i="138"/>
  <c r="BL13" i="138"/>
  <c r="BK13" i="138"/>
  <c r="BP13" i="138"/>
  <c r="AO13" i="138"/>
  <c r="AZ13" i="138"/>
  <c r="J13" i="138"/>
  <c r="AP13" i="138"/>
  <c r="AX13" i="138"/>
  <c r="BG13" i="138"/>
  <c r="AM13" i="138"/>
  <c r="AQ13" i="138"/>
  <c r="AW13" i="138"/>
  <c r="BH13" i="138"/>
  <c r="BA13" i="138"/>
  <c r="BF13" i="138"/>
  <c r="BO13" i="138"/>
  <c r="AR13" i="138"/>
  <c r="AU13" i="138"/>
  <c r="BN13" i="138"/>
  <c r="AY13" i="138"/>
  <c r="BM13" i="138"/>
  <c r="P13" i="138"/>
  <c r="AT13" i="138"/>
  <c r="M621" i="138"/>
  <c r="AG621" i="138"/>
  <c r="AB621" i="138"/>
  <c r="K621" i="138"/>
  <c r="P621" i="138"/>
  <c r="G621" i="138"/>
  <c r="AE621" i="138"/>
  <c r="AD621" i="138"/>
  <c r="Z621" i="138"/>
  <c r="R621" i="138"/>
  <c r="AA621" i="138"/>
  <c r="AF621" i="138"/>
  <c r="J621" i="138"/>
  <c r="N621" i="138"/>
  <c r="X621" i="138"/>
  <c r="H621" i="138"/>
  <c r="F621" i="138"/>
  <c r="O621" i="138"/>
  <c r="Q621" i="138"/>
  <c r="I621" i="138"/>
  <c r="AC621" i="138"/>
  <c r="Y621" i="138"/>
  <c r="L621" i="138"/>
  <c r="G427" i="138"/>
  <c r="Q427" i="138"/>
  <c r="I427" i="138"/>
  <c r="AA427" i="138"/>
  <c r="H427" i="138"/>
  <c r="AF427" i="138"/>
  <c r="M427" i="138"/>
  <c r="J427" i="138"/>
  <c r="L427" i="138"/>
  <c r="N427" i="138"/>
  <c r="O427" i="138"/>
  <c r="AE427" i="138"/>
  <c r="Y427" i="138"/>
  <c r="K427" i="138"/>
  <c r="F427" i="138"/>
  <c r="AC427" i="138"/>
  <c r="Z427" i="138"/>
  <c r="AD427" i="138"/>
  <c r="R427" i="138"/>
  <c r="AG427" i="138"/>
  <c r="X427" i="138"/>
  <c r="P427" i="138"/>
  <c r="AB427" i="138"/>
  <c r="Z489" i="138"/>
  <c r="Q489" i="138"/>
  <c r="P489" i="138"/>
  <c r="I489" i="138"/>
  <c r="G489" i="138"/>
  <c r="AC489" i="138"/>
  <c r="AG489" i="138"/>
  <c r="J489" i="138"/>
  <c r="L489" i="138"/>
  <c r="N489" i="138"/>
  <c r="AB489" i="138"/>
  <c r="AA489" i="138"/>
  <c r="R489" i="138"/>
  <c r="AD489" i="138"/>
  <c r="X489" i="138"/>
  <c r="AE489" i="138"/>
  <c r="M489" i="138"/>
  <c r="Y489" i="138"/>
  <c r="F489" i="138"/>
  <c r="H489" i="138"/>
  <c r="AF489" i="138"/>
  <c r="K489" i="138"/>
  <c r="O489" i="138"/>
  <c r="AG390" i="138"/>
  <c r="G390" i="138"/>
  <c r="AD390" i="138"/>
  <c r="M390" i="138"/>
  <c r="P390" i="138"/>
  <c r="N390" i="138"/>
  <c r="AC390" i="138"/>
  <c r="Y390" i="138"/>
  <c r="R390" i="138"/>
  <c r="K390" i="138"/>
  <c r="H390" i="138"/>
  <c r="L390" i="138"/>
  <c r="F390" i="138"/>
  <c r="X390" i="138"/>
  <c r="Q390" i="138"/>
  <c r="I390" i="138"/>
  <c r="J390" i="138"/>
  <c r="AA390" i="138"/>
  <c r="O390" i="138"/>
  <c r="AE390" i="138"/>
  <c r="Z390" i="138"/>
  <c r="AB390" i="138"/>
  <c r="AF390" i="138"/>
  <c r="O446" i="138"/>
  <c r="AD446" i="138"/>
  <c r="Y446" i="138"/>
  <c r="Z446" i="138"/>
  <c r="F446" i="138"/>
  <c r="R446" i="138"/>
  <c r="I446" i="138"/>
  <c r="AC446" i="138"/>
  <c r="J446" i="138"/>
  <c r="P446" i="138"/>
  <c r="AE446" i="138"/>
  <c r="M446" i="138"/>
  <c r="AB446" i="138"/>
  <c r="L446" i="138"/>
  <c r="AF446" i="138"/>
  <c r="AG446" i="138"/>
  <c r="Q446" i="138"/>
  <c r="H446" i="138"/>
  <c r="K446" i="138"/>
  <c r="AA446" i="138"/>
  <c r="G446" i="138"/>
  <c r="X446" i="138"/>
  <c r="N446" i="138"/>
  <c r="N364" i="138"/>
  <c r="Y364" i="138"/>
  <c r="H364" i="138"/>
  <c r="L364" i="138"/>
  <c r="AE364" i="138"/>
  <c r="M364" i="138"/>
  <c r="AF364" i="138"/>
  <c r="K364" i="138"/>
  <c r="AG364" i="138"/>
  <c r="AC364" i="138"/>
  <c r="Q364" i="138"/>
  <c r="AB364" i="138"/>
  <c r="P364" i="138"/>
  <c r="I364" i="138"/>
  <c r="F364" i="138"/>
  <c r="G364" i="138"/>
  <c r="AA364" i="138"/>
  <c r="J364" i="138"/>
  <c r="O364" i="138"/>
  <c r="AD364" i="138"/>
  <c r="X364" i="138"/>
  <c r="Z364" i="138"/>
  <c r="R364" i="138"/>
  <c r="X413" i="138"/>
  <c r="AB413" i="138"/>
  <c r="L413" i="138"/>
  <c r="Z413" i="138"/>
  <c r="I413" i="138"/>
  <c r="AD413" i="138"/>
  <c r="R413" i="138"/>
  <c r="AC413" i="138"/>
  <c r="F413" i="138"/>
  <c r="AG413" i="138"/>
  <c r="AA413" i="138"/>
  <c r="Q413" i="138"/>
  <c r="P413" i="138"/>
  <c r="H413" i="138"/>
  <c r="Y413" i="138"/>
  <c r="M413" i="138"/>
  <c r="AF413" i="138"/>
  <c r="AE413" i="138"/>
  <c r="K413" i="138"/>
  <c r="O413" i="138"/>
  <c r="N413" i="138"/>
  <c r="J413" i="138"/>
  <c r="G413" i="138"/>
  <c r="BF35" i="138"/>
  <c r="BN35" i="138"/>
  <c r="AY35" i="138"/>
  <c r="AW35" i="138"/>
  <c r="AU35" i="138"/>
  <c r="AV35" i="138"/>
  <c r="AP35" i="138"/>
  <c r="J35" i="138"/>
  <c r="AR35" i="138"/>
  <c r="AZ35" i="138"/>
  <c r="BB35" i="138"/>
  <c r="G35" i="138"/>
  <c r="F36" i="138" s="1"/>
  <c r="R36" i="138" s="1"/>
  <c r="AT35" i="138"/>
  <c r="BA35" i="138"/>
  <c r="BK35" i="138"/>
  <c r="BJ35" i="138"/>
  <c r="AK35" i="138"/>
  <c r="BE35" i="138"/>
  <c r="AQ35" i="138"/>
  <c r="AX35" i="138"/>
  <c r="AL35" i="138"/>
  <c r="AN35" i="138"/>
  <c r="I35" i="138"/>
  <c r="BO35" i="138"/>
  <c r="BI35" i="138"/>
  <c r="AM35" i="138"/>
  <c r="P35" i="138"/>
  <c r="BP35" i="138"/>
  <c r="BH35" i="138"/>
  <c r="AI35" i="138"/>
  <c r="BL35" i="138"/>
  <c r="AJ35" i="138"/>
  <c r="BG35" i="138"/>
  <c r="L35" i="138"/>
  <c r="AO35" i="138"/>
  <c r="BM35" i="138"/>
  <c r="BC35" i="138"/>
  <c r="AD113" i="138"/>
  <c r="K113" i="138"/>
  <c r="AR113" i="138"/>
  <c r="AA113" i="138"/>
  <c r="J113" i="138"/>
  <c r="R113" i="138"/>
  <c r="AN113" i="138"/>
  <c r="AF113" i="138"/>
  <c r="M113" i="138"/>
  <c r="AC113" i="138"/>
  <c r="I113" i="138"/>
  <c r="AK113" i="138"/>
  <c r="N113" i="138"/>
  <c r="AO113" i="138"/>
  <c r="AE113" i="138"/>
  <c r="H113" i="138"/>
  <c r="Y113" i="138"/>
  <c r="L113" i="138"/>
  <c r="AI113" i="138"/>
  <c r="Q113" i="138"/>
  <c r="X113" i="138"/>
  <c r="P113" i="138"/>
  <c r="AL113" i="138"/>
  <c r="AJ113" i="138"/>
  <c r="Z113" i="138"/>
  <c r="AB113" i="138"/>
  <c r="AQ113" i="138"/>
  <c r="F113" i="138"/>
  <c r="O113" i="138"/>
  <c r="AG113" i="138"/>
  <c r="G113" i="138"/>
  <c r="AM113" i="138"/>
  <c r="AP113" i="138"/>
  <c r="N666" i="138"/>
  <c r="AD666" i="138"/>
  <c r="K666" i="138"/>
  <c r="AG666" i="138"/>
  <c r="AC666" i="138"/>
  <c r="X666" i="138"/>
  <c r="J666" i="138"/>
  <c r="F666" i="138"/>
  <c r="H666" i="138"/>
  <c r="M666" i="138"/>
  <c r="P666" i="138"/>
  <c r="AE666" i="138"/>
  <c r="Q666" i="138"/>
  <c r="AF666" i="138"/>
  <c r="G666" i="138"/>
  <c r="Y666" i="138"/>
  <c r="Z666" i="138"/>
  <c r="O666" i="138"/>
  <c r="L666" i="138"/>
  <c r="AB666" i="138"/>
  <c r="AA666" i="138"/>
  <c r="R666" i="138"/>
  <c r="I666" i="138"/>
  <c r="L278" i="138"/>
  <c r="AE278" i="138"/>
  <c r="M278" i="138"/>
  <c r="AF278" i="138"/>
  <c r="AA278" i="138"/>
  <c r="AD278" i="138"/>
  <c r="I278" i="138"/>
  <c r="X278" i="138"/>
  <c r="N278" i="138"/>
  <c r="Z278" i="138"/>
  <c r="AB278" i="138"/>
  <c r="AC278" i="138"/>
  <c r="P278" i="138"/>
  <c r="F278" i="138"/>
  <c r="Y278" i="138"/>
  <c r="K278" i="138"/>
  <c r="Q278" i="138"/>
  <c r="H278" i="138"/>
  <c r="G278" i="138"/>
  <c r="AG278" i="138"/>
  <c r="J278" i="138"/>
  <c r="O278" i="138"/>
  <c r="R278" i="138"/>
  <c r="AB249" i="138"/>
  <c r="AE249" i="138"/>
  <c r="F249" i="138"/>
  <c r="J249" i="138"/>
  <c r="L249" i="138"/>
  <c r="AA249" i="138"/>
  <c r="Q249" i="138"/>
  <c r="H249" i="138"/>
  <c r="M249" i="138"/>
  <c r="P249" i="138"/>
  <c r="AD249" i="138"/>
  <c r="AF249" i="138"/>
  <c r="AG249" i="138"/>
  <c r="O249" i="138"/>
  <c r="N249" i="138"/>
  <c r="K249" i="138"/>
  <c r="G249" i="138"/>
  <c r="Y249" i="138"/>
  <c r="R249" i="138"/>
  <c r="Z249" i="138"/>
  <c r="X249" i="138"/>
  <c r="I249" i="138"/>
  <c r="AC249" i="138"/>
  <c r="H397" i="138"/>
  <c r="AF397" i="138"/>
  <c r="L397" i="138"/>
  <c r="P397" i="138"/>
  <c r="AA397" i="138"/>
  <c r="G397" i="138"/>
  <c r="I397" i="138"/>
  <c r="M397" i="138"/>
  <c r="Z397" i="138"/>
  <c r="AD397" i="138"/>
  <c r="O397" i="138"/>
  <c r="AB397" i="138"/>
  <c r="AC397" i="138"/>
  <c r="R397" i="138"/>
  <c r="Y397" i="138"/>
  <c r="N397" i="138"/>
  <c r="J397" i="138"/>
  <c r="F397" i="138"/>
  <c r="AG397" i="138"/>
  <c r="K397" i="138"/>
  <c r="Q397" i="138"/>
  <c r="AE397" i="138"/>
  <c r="X397" i="138"/>
  <c r="N395" i="138"/>
  <c r="AB395" i="138"/>
  <c r="H395" i="138"/>
  <c r="AE395" i="138"/>
  <c r="AA395" i="138"/>
  <c r="AF395" i="138"/>
  <c r="X395" i="138"/>
  <c r="K395" i="138"/>
  <c r="Z395" i="138"/>
  <c r="M395" i="138"/>
  <c r="AD395" i="138"/>
  <c r="L395" i="138"/>
  <c r="O395" i="138"/>
  <c r="I395" i="138"/>
  <c r="F395" i="138"/>
  <c r="P395" i="138"/>
  <c r="Y395" i="138"/>
  <c r="AC395" i="138"/>
  <c r="G395" i="138"/>
  <c r="Q395" i="138"/>
  <c r="R395" i="138"/>
  <c r="AG395" i="138"/>
  <c r="J395" i="138"/>
  <c r="AE343" i="138"/>
  <c r="J343" i="138"/>
  <c r="H343" i="138"/>
  <c r="M343" i="138"/>
  <c r="I343" i="138"/>
  <c r="Y343" i="138"/>
  <c r="AG343" i="138"/>
  <c r="G343" i="138"/>
  <c r="Q343" i="138"/>
  <c r="AF343" i="138"/>
  <c r="AD343" i="138"/>
  <c r="AB343" i="138"/>
  <c r="F343" i="138"/>
  <c r="R343" i="138"/>
  <c r="AA343" i="138"/>
  <c r="Z343" i="138"/>
  <c r="O343" i="138"/>
  <c r="N343" i="138"/>
  <c r="X343" i="138"/>
  <c r="AC343" i="138"/>
  <c r="P343" i="138"/>
  <c r="K343" i="138"/>
  <c r="L343" i="138"/>
  <c r="AT59" i="138"/>
  <c r="AL59" i="138"/>
  <c r="BC59" i="138"/>
  <c r="AU59" i="138"/>
  <c r="P59" i="138"/>
  <c r="AY59" i="138"/>
  <c r="AR59" i="138"/>
  <c r="AQ59" i="138"/>
  <c r="AN59" i="138"/>
  <c r="AX59" i="138"/>
  <c r="AK59" i="138"/>
  <c r="BB59" i="138"/>
  <c r="AV59" i="138"/>
  <c r="L59" i="138"/>
  <c r="AZ59" i="138"/>
  <c r="AJ59" i="138"/>
  <c r="G59" i="138"/>
  <c r="F60" i="138" s="1"/>
  <c r="I59" i="138"/>
  <c r="AW59" i="138"/>
  <c r="AI59" i="138"/>
  <c r="J59" i="138"/>
  <c r="AP59" i="138"/>
  <c r="BA59" i="138"/>
  <c r="AO59" i="138"/>
  <c r="AM59" i="138"/>
  <c r="AD186" i="138"/>
  <c r="AM186" i="138"/>
  <c r="AN186" i="138"/>
  <c r="AR186" i="138"/>
  <c r="H186" i="138"/>
  <c r="AO186" i="138"/>
  <c r="F186" i="138"/>
  <c r="N186" i="138"/>
  <c r="P186" i="138"/>
  <c r="AG186" i="138"/>
  <c r="AB186" i="138"/>
  <c r="Q186" i="138"/>
  <c r="O186" i="138"/>
  <c r="R186" i="138"/>
  <c r="AP186" i="138"/>
  <c r="Y186" i="138"/>
  <c r="AL186" i="138"/>
  <c r="J186" i="138"/>
  <c r="AQ186" i="138"/>
  <c r="AA186" i="138"/>
  <c r="AI186" i="138"/>
  <c r="X186" i="138"/>
  <c r="L186" i="138"/>
  <c r="K186" i="138"/>
  <c r="AK186" i="138"/>
  <c r="AE186" i="138"/>
  <c r="I186" i="138"/>
  <c r="M186" i="138"/>
  <c r="AC186" i="138"/>
  <c r="G186" i="138"/>
  <c r="AJ186" i="138"/>
  <c r="AF186" i="138"/>
  <c r="Z186" i="138"/>
  <c r="AY19" i="138"/>
  <c r="BF19" i="138"/>
  <c r="AL19" i="138"/>
  <c r="AK19" i="138"/>
  <c r="AQ19" i="138"/>
  <c r="I19" i="138"/>
  <c r="BM19" i="138"/>
  <c r="BN19" i="138"/>
  <c r="BO19" i="138"/>
  <c r="AJ19" i="138"/>
  <c r="AV19" i="138"/>
  <c r="BC19" i="138"/>
  <c r="AW19" i="138"/>
  <c r="BP19" i="138"/>
  <c r="AP19" i="138"/>
  <c r="BG19" i="138"/>
  <c r="J19" i="138"/>
  <c r="BI19" i="138"/>
  <c r="L19" i="138"/>
  <c r="AX19" i="138"/>
  <c r="AZ19" i="138"/>
  <c r="AR19" i="138"/>
  <c r="BH19" i="138"/>
  <c r="AN19" i="138"/>
  <c r="BE19" i="138"/>
  <c r="BJ19" i="138"/>
  <c r="BA19" i="138"/>
  <c r="AM19" i="138"/>
  <c r="BB19" i="138"/>
  <c r="BL19" i="138"/>
  <c r="AU19" i="138"/>
  <c r="AO19" i="138"/>
  <c r="P19" i="138"/>
  <c r="AI19" i="138"/>
  <c r="BK19" i="138"/>
  <c r="G19" i="138"/>
  <c r="F20" i="138" s="1"/>
  <c r="R20" i="138" s="1"/>
  <c r="AT19" i="138"/>
  <c r="N551" i="138"/>
  <c r="F551" i="138"/>
  <c r="AB551" i="138"/>
  <c r="R551" i="138"/>
  <c r="G551" i="138"/>
  <c r="H551" i="138"/>
  <c r="Y551" i="138"/>
  <c r="I551" i="138"/>
  <c r="K551" i="138"/>
  <c r="AD551" i="138"/>
  <c r="Q551" i="138"/>
  <c r="L551" i="138"/>
  <c r="J551" i="138"/>
  <c r="AG551" i="138"/>
  <c r="X551" i="138"/>
  <c r="AE551" i="138"/>
  <c r="Z551" i="138"/>
  <c r="O551" i="138"/>
  <c r="AC551" i="138"/>
  <c r="AA551" i="138"/>
  <c r="AF551" i="138"/>
  <c r="P551" i="138"/>
  <c r="M551" i="138"/>
  <c r="N529" i="138"/>
  <c r="X529" i="138"/>
  <c r="R529" i="138"/>
  <c r="I529" i="138"/>
  <c r="K529" i="138"/>
  <c r="M529" i="138"/>
  <c r="AE529" i="138"/>
  <c r="F529" i="138"/>
  <c r="AC529" i="138"/>
  <c r="G529" i="138"/>
  <c r="H529" i="138"/>
  <c r="AB529" i="138"/>
  <c r="AG529" i="138"/>
  <c r="J529" i="138"/>
  <c r="AD529" i="138"/>
  <c r="Y529" i="138"/>
  <c r="Z529" i="138"/>
  <c r="O529" i="138"/>
  <c r="L529" i="138"/>
  <c r="Q529" i="138"/>
  <c r="AA529" i="138"/>
  <c r="AF529" i="138"/>
  <c r="P529" i="138"/>
  <c r="R357" i="138"/>
  <c r="O357" i="138"/>
  <c r="Y357" i="138"/>
  <c r="Q357" i="138"/>
  <c r="G357" i="138"/>
  <c r="L357" i="138"/>
  <c r="J357" i="138"/>
  <c r="AA357" i="138"/>
  <c r="Z357" i="138"/>
  <c r="I357" i="138"/>
  <c r="N357" i="138"/>
  <c r="X357" i="138"/>
  <c r="AD357" i="138"/>
  <c r="F357" i="138"/>
  <c r="K357" i="138"/>
  <c r="P357" i="138"/>
  <c r="AF357" i="138"/>
  <c r="AE357" i="138"/>
  <c r="AG357" i="138"/>
  <c r="AB357" i="138"/>
  <c r="H357" i="138"/>
  <c r="M357" i="138"/>
  <c r="AC357" i="138"/>
  <c r="AZ62" i="138"/>
  <c r="AO62" i="138"/>
  <c r="AX62" i="138"/>
  <c r="AN62" i="138"/>
  <c r="BC62" i="138"/>
  <c r="G62" i="138"/>
  <c r="F63" i="138" s="1"/>
  <c r="R63" i="138" s="1"/>
  <c r="I62" i="138"/>
  <c r="BB62" i="138"/>
  <c r="AJ62" i="138"/>
  <c r="AV62" i="138"/>
  <c r="AQ62" i="138"/>
  <c r="AK62" i="138"/>
  <c r="AM62" i="138"/>
  <c r="AI62" i="138"/>
  <c r="P62" i="138"/>
  <c r="AY62" i="138"/>
  <c r="BA62" i="138"/>
  <c r="AU62" i="138"/>
  <c r="L62" i="138"/>
  <c r="AR62" i="138"/>
  <c r="AT62" i="138"/>
  <c r="AP62" i="138"/>
  <c r="J62" i="138"/>
  <c r="AW62" i="138"/>
  <c r="AL62" i="138"/>
  <c r="J674" i="138"/>
  <c r="R674" i="138"/>
  <c r="AB674" i="138"/>
  <c r="O674" i="138"/>
  <c r="Y674" i="138"/>
  <c r="K674" i="138"/>
  <c r="Q674" i="138"/>
  <c r="AD674" i="138"/>
  <c r="G674" i="138"/>
  <c r="Z674" i="138"/>
  <c r="AF674" i="138"/>
  <c r="M674" i="138"/>
  <c r="F674" i="138"/>
  <c r="L674" i="138"/>
  <c r="AA674" i="138"/>
  <c r="P674" i="138"/>
  <c r="AC674" i="138"/>
  <c r="AG674" i="138"/>
  <c r="N674" i="138"/>
  <c r="X674" i="138"/>
  <c r="I674" i="138"/>
  <c r="AE674" i="138"/>
  <c r="H674" i="138"/>
  <c r="Q282" i="138"/>
  <c r="AA282" i="138"/>
  <c r="AC282" i="138"/>
  <c r="F282" i="138"/>
  <c r="X282" i="138"/>
  <c r="J282" i="138"/>
  <c r="Z282" i="138"/>
  <c r="R282" i="138"/>
  <c r="H282" i="138"/>
  <c r="AE282" i="138"/>
  <c r="G282" i="138"/>
  <c r="L282" i="138"/>
  <c r="K282" i="138"/>
  <c r="AG282" i="138"/>
  <c r="O282" i="138"/>
  <c r="AD282" i="138"/>
  <c r="I282" i="138"/>
  <c r="M282" i="138"/>
  <c r="Y282" i="138"/>
  <c r="P282" i="138"/>
  <c r="AB282" i="138"/>
  <c r="AF282" i="138"/>
  <c r="N282" i="138"/>
  <c r="BM54" i="138"/>
  <c r="BG54" i="138"/>
  <c r="AM54" i="138"/>
  <c r="L54" i="138"/>
  <c r="AX54" i="138"/>
  <c r="AW54" i="138"/>
  <c r="G54" i="138"/>
  <c r="AP54" i="138"/>
  <c r="J54" i="138"/>
  <c r="AT54" i="138"/>
  <c r="BK54" i="138"/>
  <c r="BH54" i="138"/>
  <c r="BL54" i="138"/>
  <c r="AR54" i="138"/>
  <c r="AK54" i="138"/>
  <c r="BI54" i="138"/>
  <c r="AI54" i="138"/>
  <c r="BA54" i="138"/>
  <c r="I54" i="138"/>
  <c r="BO54" i="138"/>
  <c r="AJ54" i="138"/>
  <c r="BC54" i="138"/>
  <c r="AU54" i="138"/>
  <c r="BJ54" i="138"/>
  <c r="BE54" i="138"/>
  <c r="AQ54" i="138"/>
  <c r="P54" i="138"/>
  <c r="AN54" i="138"/>
  <c r="BB54" i="138"/>
  <c r="AV54" i="138"/>
  <c r="AY54" i="138"/>
  <c r="AZ54" i="138"/>
  <c r="AO54" i="138"/>
  <c r="BN54" i="138"/>
  <c r="AL54" i="138"/>
  <c r="BF54" i="138"/>
  <c r="BP54" i="138"/>
  <c r="R503" i="138"/>
  <c r="AB503" i="138"/>
  <c r="AA503" i="138"/>
  <c r="J503" i="138"/>
  <c r="L503" i="138"/>
  <c r="Y503" i="138"/>
  <c r="K503" i="138"/>
  <c r="G503" i="138"/>
  <c r="Q503" i="138"/>
  <c r="AC503" i="138"/>
  <c r="X503" i="138"/>
  <c r="AF503" i="138"/>
  <c r="F503" i="138"/>
  <c r="N503" i="138"/>
  <c r="P503" i="138"/>
  <c r="AG503" i="138"/>
  <c r="AE503" i="138"/>
  <c r="H503" i="138"/>
  <c r="AD503" i="138"/>
  <c r="Z503" i="138"/>
  <c r="I503" i="138"/>
  <c r="O503" i="138"/>
  <c r="M503" i="138"/>
  <c r="BE32" i="138"/>
  <c r="BJ32" i="138"/>
  <c r="BO32" i="138"/>
  <c r="BG32" i="138"/>
  <c r="J32" i="138"/>
  <c r="BP32" i="138"/>
  <c r="P32" i="138"/>
  <c r="AL32" i="138"/>
  <c r="L32" i="138"/>
  <c r="BI32" i="138"/>
  <c r="AP32" i="138"/>
  <c r="AT32" i="138"/>
  <c r="BH32" i="138"/>
  <c r="AX32" i="138"/>
  <c r="I32" i="138"/>
  <c r="AZ32" i="138"/>
  <c r="AI32" i="138"/>
  <c r="BM32" i="138"/>
  <c r="AJ32" i="138"/>
  <c r="AW32" i="138"/>
  <c r="AY32" i="138"/>
  <c r="AM32" i="138"/>
  <c r="BN32" i="138"/>
  <c r="AO32" i="138"/>
  <c r="BF32" i="138"/>
  <c r="G32" i="138"/>
  <c r="BA32" i="138"/>
  <c r="BL32" i="138"/>
  <c r="AQ32" i="138"/>
  <c r="BB32" i="138"/>
  <c r="AK32" i="138"/>
  <c r="AV32" i="138"/>
  <c r="AR32" i="138"/>
  <c r="AN32" i="138"/>
  <c r="BC32" i="138"/>
  <c r="AU32" i="138"/>
  <c r="BK32" i="138"/>
  <c r="BF46" i="138"/>
  <c r="I46" i="138"/>
  <c r="AM46" i="138"/>
  <c r="BJ46" i="138"/>
  <c r="AU46" i="138"/>
  <c r="BK46" i="138"/>
  <c r="AX46" i="138"/>
  <c r="BG46" i="138"/>
  <c r="L46" i="138"/>
  <c r="AK46" i="138"/>
  <c r="BE46" i="138"/>
  <c r="AY46" i="138"/>
  <c r="BI46" i="138"/>
  <c r="J46" i="138"/>
  <c r="BC46" i="138"/>
  <c r="BH46" i="138"/>
  <c r="AL46" i="138"/>
  <c r="AI46" i="138"/>
  <c r="BN46" i="138"/>
  <c r="BO46" i="138"/>
  <c r="AT46" i="138"/>
  <c r="BM46" i="138"/>
  <c r="BL46" i="138"/>
  <c r="P46" i="138"/>
  <c r="AO46" i="138"/>
  <c r="BA46" i="138"/>
  <c r="BB46" i="138"/>
  <c r="AR46" i="138"/>
  <c r="AP46" i="138"/>
  <c r="G46" i="138"/>
  <c r="F47" i="138" s="1"/>
  <c r="AW46" i="138"/>
  <c r="AZ46" i="138"/>
  <c r="AQ46" i="138"/>
  <c r="AJ46" i="138"/>
  <c r="AV46" i="138"/>
  <c r="AN46" i="138"/>
  <c r="BP46" i="138"/>
  <c r="X306" i="138"/>
  <c r="P306" i="138"/>
  <c r="K306" i="138"/>
  <c r="Q306" i="138"/>
  <c r="AG306" i="138"/>
  <c r="J306" i="138"/>
  <c r="O306" i="138"/>
  <c r="N306" i="138"/>
  <c r="AE306" i="138"/>
  <c r="AF306" i="138"/>
  <c r="Y306" i="138"/>
  <c r="F306" i="138"/>
  <c r="L306" i="138"/>
  <c r="AA306" i="138"/>
  <c r="I306" i="138"/>
  <c r="H306" i="138"/>
  <c r="R306" i="138"/>
  <c r="M306" i="138"/>
  <c r="G306" i="138"/>
  <c r="AB306" i="138"/>
  <c r="AC306" i="138"/>
  <c r="Z306" i="138"/>
  <c r="AD306" i="138"/>
  <c r="G615" i="138"/>
  <c r="AB615" i="138"/>
  <c r="AC615" i="138"/>
  <c r="I615" i="138"/>
  <c r="M615" i="138"/>
  <c r="X615" i="138"/>
  <c r="AG615" i="138"/>
  <c r="P615" i="138"/>
  <c r="Y615" i="138"/>
  <c r="AF615" i="138"/>
  <c r="H615" i="138"/>
  <c r="Z615" i="138"/>
  <c r="R615" i="138"/>
  <c r="Q615" i="138"/>
  <c r="N615" i="138"/>
  <c r="AE615" i="138"/>
  <c r="J615" i="138"/>
  <c r="K615" i="138"/>
  <c r="AD615" i="138"/>
  <c r="F615" i="138"/>
  <c r="O615" i="138"/>
  <c r="AA615" i="138"/>
  <c r="L615" i="138"/>
  <c r="AC110" i="138"/>
  <c r="AI110" i="138"/>
  <c r="P110" i="138"/>
  <c r="M110" i="138"/>
  <c r="Z110" i="138"/>
  <c r="X110" i="138"/>
  <c r="AR110" i="138"/>
  <c r="G110" i="138"/>
  <c r="Q110" i="138"/>
  <c r="AF110" i="138"/>
  <c r="AP110" i="138"/>
  <c r="AK110" i="138"/>
  <c r="AO110" i="138"/>
  <c r="F110" i="138"/>
  <c r="AE110" i="138"/>
  <c r="AD110" i="138"/>
  <c r="H110" i="138"/>
  <c r="AM110" i="138"/>
  <c r="AQ110" i="138"/>
  <c r="J110" i="138"/>
  <c r="AG110" i="138"/>
  <c r="L110" i="138"/>
  <c r="AB110" i="138"/>
  <c r="O110" i="138"/>
  <c r="AA110" i="138"/>
  <c r="N110" i="138"/>
  <c r="AJ110" i="138"/>
  <c r="AN110" i="138"/>
  <c r="AL110" i="138"/>
  <c r="Y110" i="138"/>
  <c r="I110" i="138"/>
  <c r="K110" i="138"/>
  <c r="R110" i="138"/>
  <c r="Q599" i="138"/>
  <c r="N599" i="138"/>
  <c r="X599" i="138"/>
  <c r="O599" i="138"/>
  <c r="Y599" i="138"/>
  <c r="L599" i="138"/>
  <c r="R599" i="138"/>
  <c r="AF599" i="138"/>
  <c r="AG599" i="138"/>
  <c r="I599" i="138"/>
  <c r="M599" i="138"/>
  <c r="Z599" i="138"/>
  <c r="AD599" i="138"/>
  <c r="K599" i="138"/>
  <c r="AC599" i="138"/>
  <c r="AA599" i="138"/>
  <c r="H599" i="138"/>
  <c r="J599" i="138"/>
  <c r="G599" i="138"/>
  <c r="AE599" i="138"/>
  <c r="AB599" i="138"/>
  <c r="F599" i="138"/>
  <c r="P599" i="138"/>
  <c r="R308" i="138"/>
  <c r="J308" i="138"/>
  <c r="K308" i="138"/>
  <c r="P308" i="138"/>
  <c r="Z308" i="138"/>
  <c r="F308" i="138"/>
  <c r="AD308" i="138"/>
  <c r="M308" i="138"/>
  <c r="L308" i="138"/>
  <c r="O308" i="138"/>
  <c r="AG308" i="138"/>
  <c r="AE308" i="138"/>
  <c r="I308" i="138"/>
  <c r="H308" i="138"/>
  <c r="N308" i="138"/>
  <c r="AC308" i="138"/>
  <c r="Y308" i="138"/>
  <c r="X308" i="138"/>
  <c r="Q308" i="138"/>
  <c r="G308" i="138"/>
  <c r="AB308" i="138"/>
  <c r="AF308" i="138"/>
  <c r="AA308" i="138"/>
  <c r="BN51" i="138"/>
  <c r="AV51" i="138"/>
  <c r="BG51" i="138"/>
  <c r="AY51" i="138"/>
  <c r="AP51" i="138"/>
  <c r="J51" i="138"/>
  <c r="L51" i="138"/>
  <c r="BM51" i="138"/>
  <c r="BB51" i="138"/>
  <c r="AO51" i="138"/>
  <c r="BA51" i="138"/>
  <c r="BK51" i="138"/>
  <c r="P51" i="138"/>
  <c r="AZ51" i="138"/>
  <c r="BF51" i="138"/>
  <c r="BO51" i="138"/>
  <c r="AI51" i="138"/>
  <c r="AR51" i="138"/>
  <c r="BJ51" i="138"/>
  <c r="BC51" i="138"/>
  <c r="BH51" i="138"/>
  <c r="AN51" i="138"/>
  <c r="AL51" i="138"/>
  <c r="AM51" i="138"/>
  <c r="BE51" i="138"/>
  <c r="AU51" i="138"/>
  <c r="BL51" i="138"/>
  <c r="AQ51" i="138"/>
  <c r="AT51" i="138"/>
  <c r="AX51" i="138"/>
  <c r="AK51" i="138"/>
  <c r="G51" i="138"/>
  <c r="F52" i="138" s="1"/>
  <c r="R52" i="138" s="1"/>
  <c r="BP51" i="138"/>
  <c r="AJ51" i="138"/>
  <c r="I51" i="138"/>
  <c r="BI51" i="138"/>
  <c r="AW51" i="138"/>
  <c r="L583" i="138"/>
  <c r="AC583" i="138"/>
  <c r="AB583" i="138"/>
  <c r="AD583" i="138"/>
  <c r="P583" i="138"/>
  <c r="G583" i="138"/>
  <c r="AE583" i="138"/>
  <c r="K583" i="138"/>
  <c r="Z583" i="138"/>
  <c r="R583" i="138"/>
  <c r="AA583" i="138"/>
  <c r="AG583" i="138"/>
  <c r="J583" i="138"/>
  <c r="N583" i="138"/>
  <c r="H583" i="138"/>
  <c r="O583" i="138"/>
  <c r="F583" i="138"/>
  <c r="Q583" i="138"/>
  <c r="Y583" i="138"/>
  <c r="AF583" i="138"/>
  <c r="M583" i="138"/>
  <c r="I583" i="138"/>
  <c r="X583" i="138"/>
  <c r="AQ81" i="138"/>
  <c r="AK81" i="138"/>
  <c r="AL81" i="138"/>
  <c r="AP81" i="138"/>
  <c r="AW81" i="138"/>
  <c r="AU81" i="138"/>
  <c r="AX81" i="138"/>
  <c r="AI81" i="138"/>
  <c r="BC81" i="138"/>
  <c r="AY81" i="138"/>
  <c r="AV81" i="138"/>
  <c r="AT81" i="138"/>
  <c r="BB81" i="138"/>
  <c r="AR81" i="138"/>
  <c r="G81" i="138"/>
  <c r="F82" i="138" s="1"/>
  <c r="R82" i="138" s="1"/>
  <c r="I81" i="138"/>
  <c r="AN81" i="138"/>
  <c r="AZ81" i="138"/>
  <c r="AO81" i="138"/>
  <c r="AJ81" i="138"/>
  <c r="P81" i="138"/>
  <c r="AM81" i="138"/>
  <c r="BA81" i="138"/>
  <c r="L81" i="138"/>
  <c r="J81" i="138"/>
  <c r="N647" i="138"/>
  <c r="K647" i="138"/>
  <c r="L647" i="138"/>
  <c r="Y647" i="138"/>
  <c r="X647" i="138"/>
  <c r="H647" i="138"/>
  <c r="I647" i="138"/>
  <c r="Q647" i="138"/>
  <c r="M647" i="138"/>
  <c r="G647" i="138"/>
  <c r="P647" i="138"/>
  <c r="J647" i="138"/>
  <c r="AF647" i="138"/>
  <c r="O647" i="138"/>
  <c r="Z647" i="138"/>
  <c r="AG647" i="138"/>
  <c r="F647" i="138"/>
  <c r="R647" i="138"/>
  <c r="AE647" i="138"/>
  <c r="AA647" i="138"/>
  <c r="AD647" i="138"/>
  <c r="AC647" i="138"/>
  <c r="AB647" i="138"/>
  <c r="Z653" i="138"/>
  <c r="L653" i="138"/>
  <c r="AG653" i="138"/>
  <c r="Y653" i="138"/>
  <c r="P653" i="138"/>
  <c r="AC653" i="138"/>
  <c r="M653" i="138"/>
  <c r="G653" i="138"/>
  <c r="AA653" i="138"/>
  <c r="R653" i="138"/>
  <c r="J653" i="138"/>
  <c r="F653" i="138"/>
  <c r="H653" i="138"/>
  <c r="N653" i="138"/>
  <c r="AD653" i="138"/>
  <c r="AB653" i="138"/>
  <c r="AE653" i="138"/>
  <c r="K653" i="138"/>
  <c r="I653" i="138"/>
  <c r="O653" i="138"/>
  <c r="Q653" i="138"/>
  <c r="AF653" i="138"/>
  <c r="X653" i="138"/>
  <c r="H342" i="138"/>
  <c r="AB342" i="138"/>
  <c r="AA342" i="138"/>
  <c r="Y342" i="138"/>
  <c r="O342" i="138"/>
  <c r="G342" i="138"/>
  <c r="Q342" i="138"/>
  <c r="P342" i="138"/>
  <c r="AC342" i="138"/>
  <c r="F342" i="138"/>
  <c r="L342" i="138"/>
  <c r="Z342" i="138"/>
  <c r="AG342" i="138"/>
  <c r="AD342" i="138"/>
  <c r="K342" i="138"/>
  <c r="AF342" i="138"/>
  <c r="N342" i="138"/>
  <c r="J342" i="138"/>
  <c r="R342" i="138"/>
  <c r="M342" i="138"/>
  <c r="AE342" i="138"/>
  <c r="I342" i="138"/>
  <c r="X342" i="138"/>
  <c r="G528" i="138"/>
  <c r="F528" i="138"/>
  <c r="I528" i="138"/>
  <c r="K528" i="138"/>
  <c r="AB528" i="138"/>
  <c r="H528" i="138"/>
  <c r="AC528" i="138"/>
  <c r="R528" i="138"/>
  <c r="Q528" i="138"/>
  <c r="P528" i="138"/>
  <c r="J528" i="138"/>
  <c r="AA528" i="138"/>
  <c r="M528" i="138"/>
  <c r="Z528" i="138"/>
  <c r="Y528" i="138"/>
  <c r="AG528" i="138"/>
  <c r="X528" i="138"/>
  <c r="L528" i="138"/>
  <c r="AD528" i="138"/>
  <c r="AE528" i="138"/>
  <c r="AF528" i="138"/>
  <c r="O528" i="138"/>
  <c r="N528" i="138"/>
  <c r="AQ184" i="138"/>
  <c r="AG184" i="138"/>
  <c r="AD184" i="138"/>
  <c r="AA184" i="138"/>
  <c r="K184" i="138"/>
  <c r="H184" i="138"/>
  <c r="AL184" i="138"/>
  <c r="X184" i="138"/>
  <c r="AJ184" i="138"/>
  <c r="M184" i="138"/>
  <c r="Q184" i="138"/>
  <c r="N184" i="138"/>
  <c r="I184" i="138"/>
  <c r="AB184" i="138"/>
  <c r="J184" i="138"/>
  <c r="AF184" i="138"/>
  <c r="AO184" i="138"/>
  <c r="AC184" i="138"/>
  <c r="AR184" i="138"/>
  <c r="P184" i="138"/>
  <c r="G184" i="138"/>
  <c r="AE184" i="138"/>
  <c r="AN184" i="138"/>
  <c r="L184" i="138"/>
  <c r="AI184" i="138"/>
  <c r="Z184" i="138"/>
  <c r="Y184" i="138"/>
  <c r="O184" i="138"/>
  <c r="R184" i="138"/>
  <c r="AK184" i="138"/>
  <c r="AP184" i="138"/>
  <c r="AM184" i="138"/>
  <c r="F184" i="138"/>
  <c r="AE265" i="138"/>
  <c r="I265" i="138"/>
  <c r="G265" i="138"/>
  <c r="H265" i="138"/>
  <c r="Q265" i="138"/>
  <c r="P265" i="138"/>
  <c r="Z265" i="138"/>
  <c r="R265" i="138"/>
  <c r="X265" i="138"/>
  <c r="M265" i="138"/>
  <c r="AC265" i="138"/>
  <c r="AB265" i="138"/>
  <c r="AG265" i="138"/>
  <c r="J265" i="138"/>
  <c r="O265" i="138"/>
  <c r="Y265" i="138"/>
  <c r="N265" i="138"/>
  <c r="K265" i="138"/>
  <c r="F265" i="138"/>
  <c r="AA265" i="138"/>
  <c r="AD265" i="138"/>
  <c r="AF265" i="138"/>
  <c r="L265" i="138"/>
  <c r="I547" i="138"/>
  <c r="AG547" i="138"/>
  <c r="F547" i="138"/>
  <c r="X547" i="138"/>
  <c r="AC547" i="138"/>
  <c r="O547" i="138"/>
  <c r="Z547" i="138"/>
  <c r="M547" i="138"/>
  <c r="R547" i="138"/>
  <c r="AB547" i="138"/>
  <c r="AE547" i="138"/>
  <c r="L547" i="138"/>
  <c r="AD547" i="138"/>
  <c r="H547" i="138"/>
  <c r="AF547" i="138"/>
  <c r="N547" i="138"/>
  <c r="K547" i="138"/>
  <c r="G547" i="138"/>
  <c r="Y547" i="138"/>
  <c r="J547" i="138"/>
  <c r="Q547" i="138"/>
  <c r="P547" i="138"/>
  <c r="AA547" i="138"/>
  <c r="AC144" i="138"/>
  <c r="AM144" i="138"/>
  <c r="I144" i="138"/>
  <c r="G144" i="138"/>
  <c r="R144" i="138"/>
  <c r="AE144" i="138"/>
  <c r="AA144" i="138"/>
  <c r="P144" i="138"/>
  <c r="AB144" i="138"/>
  <c r="AR144" i="138"/>
  <c r="AD144" i="138"/>
  <c r="AP144" i="138"/>
  <c r="Y144" i="138"/>
  <c r="M144" i="138"/>
  <c r="AI144" i="138"/>
  <c r="N144" i="138"/>
  <c r="AK144" i="138"/>
  <c r="AN144" i="138"/>
  <c r="Z144" i="138"/>
  <c r="AG144" i="138"/>
  <c r="J144" i="138"/>
  <c r="H144" i="138"/>
  <c r="F144" i="138"/>
  <c r="AL144" i="138"/>
  <c r="AJ144" i="138"/>
  <c r="AQ144" i="138"/>
  <c r="O144" i="138"/>
  <c r="L144" i="138"/>
  <c r="AF144" i="138"/>
  <c r="K144" i="138"/>
  <c r="X144" i="138"/>
  <c r="Q144" i="138"/>
  <c r="AO144" i="138"/>
  <c r="J256" i="138"/>
  <c r="P256" i="138"/>
  <c r="G256" i="138"/>
  <c r="AD256" i="138"/>
  <c r="Q256" i="138"/>
  <c r="AC256" i="138"/>
  <c r="X256" i="138"/>
  <c r="O256" i="138"/>
  <c r="F256" i="138"/>
  <c r="M256" i="138"/>
  <c r="Y256" i="138"/>
  <c r="AG256" i="138"/>
  <c r="K256" i="138"/>
  <c r="H256" i="138"/>
  <c r="I256" i="138"/>
  <c r="AF256" i="138"/>
  <c r="N256" i="138"/>
  <c r="AE256" i="138"/>
  <c r="R256" i="138"/>
  <c r="AB256" i="138"/>
  <c r="AA256" i="138"/>
  <c r="L256" i="138"/>
  <c r="Z256" i="138"/>
  <c r="AO161" i="138"/>
  <c r="P161" i="138"/>
  <c r="N161" i="138"/>
  <c r="I161" i="138"/>
  <c r="G161" i="138"/>
  <c r="AI161" i="138"/>
  <c r="Z161" i="138"/>
  <c r="Q161" i="138"/>
  <c r="J161" i="138"/>
  <c r="AD161" i="138"/>
  <c r="AG161" i="138"/>
  <c r="AK161" i="138"/>
  <c r="AP161" i="138"/>
  <c r="AB161" i="138"/>
  <c r="AM161" i="138"/>
  <c r="AJ161" i="138"/>
  <c r="AL161" i="138"/>
  <c r="AF161" i="138"/>
  <c r="M161" i="138"/>
  <c r="AR161" i="138"/>
  <c r="AQ161" i="138"/>
  <c r="L161" i="138"/>
  <c r="AA161" i="138"/>
  <c r="Y161" i="138"/>
  <c r="R161" i="138"/>
  <c r="K161" i="138"/>
  <c r="AE161" i="138"/>
  <c r="AN161" i="138"/>
  <c r="H161" i="138"/>
  <c r="X161" i="138"/>
  <c r="O161" i="138"/>
  <c r="AC161" i="138"/>
  <c r="F161" i="138"/>
  <c r="M461" i="138"/>
  <c r="AB461" i="138"/>
  <c r="AC461" i="138"/>
  <c r="AE461" i="138"/>
  <c r="J461" i="138"/>
  <c r="K461" i="138"/>
  <c r="H461" i="138"/>
  <c r="AA461" i="138"/>
  <c r="AG461" i="138"/>
  <c r="O461" i="138"/>
  <c r="I461" i="138"/>
  <c r="Y461" i="138"/>
  <c r="X461" i="138"/>
  <c r="AF461" i="138"/>
  <c r="R461" i="138"/>
  <c r="P461" i="138"/>
  <c r="AD461" i="138"/>
  <c r="F461" i="138"/>
  <c r="N461" i="138"/>
  <c r="Z461" i="138"/>
  <c r="G461" i="138"/>
  <c r="Q461" i="138"/>
  <c r="L461" i="138"/>
  <c r="AP78" i="138"/>
  <c r="AZ78" i="138"/>
  <c r="I78" i="138"/>
  <c r="AK78" i="138"/>
  <c r="G78" i="138"/>
  <c r="F79" i="138" s="1"/>
  <c r="R79" i="138" s="1"/>
  <c r="AU78" i="138"/>
  <c r="J78" i="138"/>
  <c r="AN78" i="138"/>
  <c r="BA78" i="138"/>
  <c r="AO78" i="138"/>
  <c r="AR78" i="138"/>
  <c r="AI78" i="138"/>
  <c r="AY78" i="138"/>
  <c r="AQ78" i="138"/>
  <c r="AX78" i="138"/>
  <c r="AW78" i="138"/>
  <c r="P78" i="138"/>
  <c r="AT78" i="138"/>
  <c r="AM78" i="138"/>
  <c r="L78" i="138"/>
  <c r="AJ78" i="138"/>
  <c r="AL78" i="138"/>
  <c r="BC78" i="138"/>
  <c r="AV78" i="138"/>
  <c r="BB78" i="138"/>
  <c r="AF267" i="138"/>
  <c r="G267" i="138"/>
  <c r="Z267" i="138"/>
  <c r="AB267" i="138"/>
  <c r="H267" i="138"/>
  <c r="R267" i="138"/>
  <c r="X267" i="138"/>
  <c r="Y267" i="138"/>
  <c r="AG267" i="138"/>
  <c r="J267" i="138"/>
  <c r="AD267" i="138"/>
  <c r="Q267" i="138"/>
  <c r="K267" i="138"/>
  <c r="O267" i="138"/>
  <c r="L267" i="138"/>
  <c r="F267" i="138"/>
  <c r="AA267" i="138"/>
  <c r="P267" i="138"/>
  <c r="I267" i="138"/>
  <c r="N267" i="138"/>
  <c r="M267" i="138"/>
  <c r="AC267" i="138"/>
  <c r="AE267" i="138"/>
  <c r="J687" i="138"/>
  <c r="O687" i="138"/>
  <c r="P687" i="138"/>
  <c r="AC687" i="138"/>
  <c r="F687" i="138"/>
  <c r="K687" i="138"/>
  <c r="AD687" i="138"/>
  <c r="AA687" i="138"/>
  <c r="AB687" i="138"/>
  <c r="R687" i="138"/>
  <c r="I687" i="138"/>
  <c r="AE687" i="138"/>
  <c r="Z687" i="138"/>
  <c r="Y687" i="138"/>
  <c r="Q687" i="138"/>
  <c r="G687" i="138"/>
  <c r="M687" i="138"/>
  <c r="AG687" i="138"/>
  <c r="AF687" i="138"/>
  <c r="L687" i="138"/>
  <c r="H687" i="138"/>
  <c r="N687" i="138"/>
  <c r="X687" i="138"/>
  <c r="Y454" i="138"/>
  <c r="P454" i="138"/>
  <c r="O454" i="138"/>
  <c r="M454" i="138"/>
  <c r="AB454" i="138"/>
  <c r="L454" i="138"/>
  <c r="I454" i="138"/>
  <c r="J454" i="138"/>
  <c r="AF454" i="138"/>
  <c r="H454" i="138"/>
  <c r="G454" i="138"/>
  <c r="X454" i="138"/>
  <c r="AD454" i="138"/>
  <c r="AA454" i="138"/>
  <c r="K454" i="138"/>
  <c r="AC454" i="138"/>
  <c r="N454" i="138"/>
  <c r="AE454" i="138"/>
  <c r="Z454" i="138"/>
  <c r="Q454" i="138"/>
  <c r="AG454" i="138"/>
  <c r="F454" i="138"/>
  <c r="R454" i="138"/>
  <c r="AF458" i="138"/>
  <c r="AD458" i="138"/>
  <c r="Y458" i="138"/>
  <c r="M458" i="138"/>
  <c r="X458" i="138"/>
  <c r="AE458" i="138"/>
  <c r="Z458" i="138"/>
  <c r="J458" i="138"/>
  <c r="AC458" i="138"/>
  <c r="Q458" i="138"/>
  <c r="K458" i="138"/>
  <c r="G458" i="138"/>
  <c r="N458" i="138"/>
  <c r="AA458" i="138"/>
  <c r="I458" i="138"/>
  <c r="L458" i="138"/>
  <c r="F458" i="138"/>
  <c r="R458" i="138"/>
  <c r="P458" i="138"/>
  <c r="AG458" i="138"/>
  <c r="O458" i="138"/>
  <c r="H458" i="138"/>
  <c r="AB458" i="138"/>
  <c r="X470" i="138"/>
  <c r="J470" i="138"/>
  <c r="Y470" i="138"/>
  <c r="H470" i="138"/>
  <c r="L470" i="138"/>
  <c r="AG470" i="138"/>
  <c r="K470" i="138"/>
  <c r="AE470" i="138"/>
  <c r="AA470" i="138"/>
  <c r="AB470" i="138"/>
  <c r="I470" i="138"/>
  <c r="Q470" i="138"/>
  <c r="N470" i="138"/>
  <c r="AF470" i="138"/>
  <c r="AC470" i="138"/>
  <c r="Z470" i="138"/>
  <c r="P470" i="138"/>
  <c r="R470" i="138"/>
  <c r="M470" i="138"/>
  <c r="G470" i="138"/>
  <c r="O470" i="138"/>
  <c r="AD470" i="138"/>
  <c r="F470" i="138"/>
  <c r="AZ8" i="138"/>
  <c r="BH8" i="138"/>
  <c r="AR8" i="138"/>
  <c r="AM8" i="138"/>
  <c r="AK8" i="138"/>
  <c r="AP8" i="138"/>
  <c r="AT8" i="138"/>
  <c r="BP8" i="138"/>
  <c r="I8" i="138"/>
  <c r="BM8" i="138"/>
  <c r="BE8" i="138"/>
  <c r="BF8" i="138"/>
  <c r="AV8" i="138"/>
  <c r="BI8" i="138"/>
  <c r="AW8" i="138"/>
  <c r="BN8" i="138"/>
  <c r="BO8" i="138"/>
  <c r="AN8" i="138"/>
  <c r="AO8" i="138"/>
  <c r="BG8" i="138"/>
  <c r="AQ8" i="138"/>
  <c r="AJ8" i="138"/>
  <c r="P8" i="138"/>
  <c r="AI8" i="138"/>
  <c r="AU8" i="138"/>
  <c r="G8" i="138"/>
  <c r="F9" i="138" s="1"/>
  <c r="R9" i="138" s="1"/>
  <c r="BK8" i="138"/>
  <c r="BJ8" i="138"/>
  <c r="J8" i="138"/>
  <c r="AY8" i="138"/>
  <c r="BL8" i="138"/>
  <c r="BC8" i="138"/>
  <c r="BB8" i="138"/>
  <c r="L8" i="138"/>
  <c r="AX8" i="138"/>
  <c r="AL8" i="138"/>
  <c r="BA8" i="138"/>
  <c r="O316" i="138"/>
  <c r="Y316" i="138"/>
  <c r="AD316" i="138"/>
  <c r="G316" i="138"/>
  <c r="L316" i="138"/>
  <c r="F316" i="138"/>
  <c r="AA316" i="138"/>
  <c r="X316" i="138"/>
  <c r="J316" i="138"/>
  <c r="N316" i="138"/>
  <c r="R316" i="138"/>
  <c r="AC316" i="138"/>
  <c r="Q316" i="138"/>
  <c r="K316" i="138"/>
  <c r="P316" i="138"/>
  <c r="Z316" i="138"/>
  <c r="AB316" i="138"/>
  <c r="H316" i="138"/>
  <c r="AE316" i="138"/>
  <c r="AF316" i="138"/>
  <c r="I316" i="138"/>
  <c r="AG316" i="138"/>
  <c r="M316" i="138"/>
  <c r="K291" i="138"/>
  <c r="I291" i="138"/>
  <c r="Z291" i="138"/>
  <c r="AE291" i="138"/>
  <c r="H291" i="138"/>
  <c r="G291" i="138"/>
  <c r="X291" i="138"/>
  <c r="Q291" i="138"/>
  <c r="AD291" i="138"/>
  <c r="Y291" i="138"/>
  <c r="AA291" i="138"/>
  <c r="J291" i="138"/>
  <c r="F291" i="138"/>
  <c r="M291" i="138"/>
  <c r="R291" i="138"/>
  <c r="AB291" i="138"/>
  <c r="P291" i="138"/>
  <c r="N291" i="138"/>
  <c r="AC291" i="138"/>
  <c r="AF291" i="138"/>
  <c r="AG291" i="138"/>
  <c r="O291" i="138"/>
  <c r="L291" i="138"/>
  <c r="Z607" i="138"/>
  <c r="R607" i="138"/>
  <c r="AA607" i="138"/>
  <c r="Y607" i="138"/>
  <c r="J607" i="138"/>
  <c r="X607" i="138"/>
  <c r="I607" i="138"/>
  <c r="AD607" i="138"/>
  <c r="F607" i="138"/>
  <c r="Q607" i="138"/>
  <c r="M607" i="138"/>
  <c r="P607" i="138"/>
  <c r="N607" i="138"/>
  <c r="AB607" i="138"/>
  <c r="K607" i="138"/>
  <c r="AF607" i="138"/>
  <c r="AC607" i="138"/>
  <c r="L607" i="138"/>
  <c r="AG607" i="138"/>
  <c r="O607" i="138"/>
  <c r="G607" i="138"/>
  <c r="AE607" i="138"/>
  <c r="H607" i="138"/>
  <c r="P168" i="138"/>
  <c r="AC168" i="138"/>
  <c r="Q168" i="138"/>
  <c r="G168" i="138"/>
  <c r="AJ168" i="138"/>
  <c r="AO168" i="138"/>
  <c r="F168" i="138"/>
  <c r="AN168" i="138"/>
  <c r="AL168" i="138"/>
  <c r="J168" i="138"/>
  <c r="R168" i="138"/>
  <c r="AK168" i="138"/>
  <c r="H168" i="138"/>
  <c r="K168" i="138"/>
  <c r="AB168" i="138"/>
  <c r="M168" i="138"/>
  <c r="I168" i="138"/>
  <c r="AM168" i="138"/>
  <c r="AI168" i="138"/>
  <c r="L168" i="138"/>
  <c r="N168" i="138"/>
  <c r="AF168" i="138"/>
  <c r="AG168" i="138"/>
  <c r="AD168" i="138"/>
  <c r="AE168" i="138"/>
  <c r="AA168" i="138"/>
  <c r="AR168" i="138"/>
  <c r="AP168" i="138"/>
  <c r="Z168" i="138"/>
  <c r="O168" i="138"/>
  <c r="Y168" i="138"/>
  <c r="X168" i="138"/>
  <c r="AQ168" i="138"/>
  <c r="L89" i="138"/>
  <c r="G89" i="138"/>
  <c r="F90" i="138" s="1"/>
  <c r="R90" i="138" s="1"/>
  <c r="AR89" i="138"/>
  <c r="I89" i="138"/>
  <c r="AQ89" i="138"/>
  <c r="AO89" i="138"/>
  <c r="P89" i="138"/>
  <c r="AW89" i="138"/>
  <c r="AL89" i="138"/>
  <c r="AX89" i="138"/>
  <c r="BB89" i="138"/>
  <c r="AT89" i="138"/>
  <c r="AV89" i="138"/>
  <c r="AY89" i="138"/>
  <c r="AK89" i="138"/>
  <c r="AZ89" i="138"/>
  <c r="BA89" i="138"/>
  <c r="AP89" i="138"/>
  <c r="AU89" i="138"/>
  <c r="AN89" i="138"/>
  <c r="AJ89" i="138"/>
  <c r="J89" i="138"/>
  <c r="AI89" i="138"/>
  <c r="AM89" i="138"/>
  <c r="BC89" i="138"/>
  <c r="Z450" i="138"/>
  <c r="O450" i="138"/>
  <c r="AF450" i="138"/>
  <c r="H450" i="138"/>
  <c r="G450" i="138"/>
  <c r="X450" i="138"/>
  <c r="P450" i="138"/>
  <c r="Q450" i="138"/>
  <c r="K450" i="138"/>
  <c r="M450" i="138"/>
  <c r="N450" i="138"/>
  <c r="F450" i="138"/>
  <c r="I450" i="138"/>
  <c r="Y450" i="138"/>
  <c r="R450" i="138"/>
  <c r="AD450" i="138"/>
  <c r="AG450" i="138"/>
  <c r="J450" i="138"/>
  <c r="L450" i="138"/>
  <c r="AE450" i="138"/>
  <c r="AC450" i="138"/>
  <c r="AB450" i="138"/>
  <c r="AA450" i="138"/>
  <c r="AJ41" i="138"/>
  <c r="AV41" i="138"/>
  <c r="AW41" i="138"/>
  <c r="BK41" i="138"/>
  <c r="P41" i="138"/>
  <c r="BI41" i="138"/>
  <c r="BJ41" i="138"/>
  <c r="G41" i="138"/>
  <c r="F42" i="138" s="1"/>
  <c r="R42" i="138" s="1"/>
  <c r="AK41" i="138"/>
  <c r="AL41" i="138"/>
  <c r="I41" i="138"/>
  <c r="J41" i="138"/>
  <c r="AO41" i="138"/>
  <c r="BF41" i="138"/>
  <c r="AT41" i="138"/>
  <c r="AX41" i="138"/>
  <c r="AY41" i="138"/>
  <c r="AR41" i="138"/>
  <c r="AQ41" i="138"/>
  <c r="BH41" i="138"/>
  <c r="AN41" i="138"/>
  <c r="AU41" i="138"/>
  <c r="BA41" i="138"/>
  <c r="BP41" i="138"/>
  <c r="BE41" i="138"/>
  <c r="BN41" i="138"/>
  <c r="AP41" i="138"/>
  <c r="L41" i="138"/>
  <c r="BL41" i="138"/>
  <c r="AI41" i="138"/>
  <c r="AM41" i="138"/>
  <c r="BO41" i="138"/>
  <c r="BG41" i="138"/>
  <c r="BB41" i="138"/>
  <c r="AZ41" i="138"/>
  <c r="BM41" i="138"/>
  <c r="BC41" i="138"/>
  <c r="H697" i="138"/>
  <c r="P697" i="138"/>
  <c r="R697" i="138"/>
  <c r="F697" i="138"/>
  <c r="AG697" i="138"/>
  <c r="I697" i="138"/>
  <c r="O697" i="138"/>
  <c r="AE697" i="138"/>
  <c r="AD697" i="138"/>
  <c r="G697" i="138"/>
  <c r="L697" i="138"/>
  <c r="AB697" i="138"/>
  <c r="AA697" i="138"/>
  <c r="AF697" i="138"/>
  <c r="Z697" i="138"/>
  <c r="Q697" i="138"/>
  <c r="X697" i="138"/>
  <c r="AC697" i="138"/>
  <c r="K697" i="138"/>
  <c r="M697" i="138"/>
  <c r="J697" i="138"/>
  <c r="Y697" i="138"/>
  <c r="N697" i="138"/>
  <c r="F332" i="138"/>
  <c r="Q332" i="138"/>
  <c r="K332" i="138"/>
  <c r="AE332" i="138"/>
  <c r="O332" i="138"/>
  <c r="X332" i="138"/>
  <c r="H332" i="138"/>
  <c r="J332" i="138"/>
  <c r="AC332" i="138"/>
  <c r="M332" i="138"/>
  <c r="AG332" i="138"/>
  <c r="P332" i="138"/>
  <c r="AF332" i="138"/>
  <c r="Y332" i="138"/>
  <c r="AD332" i="138"/>
  <c r="G332" i="138"/>
  <c r="L332" i="138"/>
  <c r="AB332" i="138"/>
  <c r="AA332" i="138"/>
  <c r="I332" i="138"/>
  <c r="Z332" i="138"/>
  <c r="N332" i="138"/>
  <c r="R332" i="138"/>
  <c r="N276" i="133"/>
  <c r="AF276" i="133"/>
  <c r="AD276" i="133"/>
  <c r="P276" i="133"/>
  <c r="G276" i="133"/>
  <c r="I276" i="133"/>
  <c r="L276" i="133"/>
  <c r="AE276" i="133"/>
  <c r="R276" i="133"/>
  <c r="J276" i="133"/>
  <c r="O276" i="133"/>
  <c r="AB276" i="133"/>
  <c r="Z276" i="133"/>
  <c r="X276" i="133"/>
  <c r="M276" i="133"/>
  <c r="AG276" i="133"/>
  <c r="Q276" i="133"/>
  <c r="H276" i="133"/>
  <c r="Y276" i="133"/>
  <c r="K276" i="133"/>
  <c r="AA276" i="133"/>
  <c r="AC276" i="133"/>
  <c r="F276" i="133"/>
  <c r="P502" i="133"/>
  <c r="AF502" i="133"/>
  <c r="H502" i="133"/>
  <c r="AB502" i="133"/>
  <c r="Z502" i="133"/>
  <c r="X502" i="133"/>
  <c r="M502" i="133"/>
  <c r="R502" i="133"/>
  <c r="F502" i="133"/>
  <c r="I502" i="133"/>
  <c r="AD502" i="133"/>
  <c r="AC502" i="133"/>
  <c r="J502" i="133"/>
  <c r="K502" i="133"/>
  <c r="Y502" i="133"/>
  <c r="AE502" i="133"/>
  <c r="L502" i="133"/>
  <c r="Q502" i="133"/>
  <c r="O502" i="133"/>
  <c r="G502" i="133"/>
  <c r="AA502" i="133"/>
  <c r="N502" i="133"/>
  <c r="AG502" i="133"/>
  <c r="M566" i="133"/>
  <c r="AE566" i="133"/>
  <c r="J566" i="133"/>
  <c r="N566" i="133"/>
  <c r="K566" i="133"/>
  <c r="G566" i="133"/>
  <c r="AC566" i="133"/>
  <c r="AB566" i="133"/>
  <c r="Z566" i="133"/>
  <c r="F566" i="133"/>
  <c r="R566" i="133"/>
  <c r="AG566" i="133"/>
  <c r="X566" i="133"/>
  <c r="L566" i="133"/>
  <c r="AD566" i="133"/>
  <c r="AA566" i="133"/>
  <c r="Y566" i="133"/>
  <c r="I566" i="133"/>
  <c r="AF566" i="133"/>
  <c r="O566" i="133"/>
  <c r="P566" i="133"/>
  <c r="Q566" i="133"/>
  <c r="H566" i="133"/>
  <c r="AC147" i="133"/>
  <c r="AQ147" i="133"/>
  <c r="K147" i="133"/>
  <c r="AM147" i="133"/>
  <c r="AJ147" i="133"/>
  <c r="G147" i="133"/>
  <c r="AL147" i="133"/>
  <c r="I147" i="133"/>
  <c r="M147" i="133"/>
  <c r="AP147" i="133"/>
  <c r="AN147" i="133"/>
  <c r="R147" i="133"/>
  <c r="X147" i="133"/>
  <c r="AG147" i="133"/>
  <c r="L147" i="133"/>
  <c r="Q147" i="133"/>
  <c r="Z147" i="133"/>
  <c r="AF147" i="133"/>
  <c r="P147" i="133"/>
  <c r="AO147" i="133"/>
  <c r="AD147" i="133"/>
  <c r="J147" i="133"/>
  <c r="H147" i="133"/>
  <c r="F147" i="133"/>
  <c r="AB147" i="133"/>
  <c r="Y147" i="133"/>
  <c r="AA147" i="133"/>
  <c r="O147" i="133"/>
  <c r="AK147" i="133"/>
  <c r="AR147" i="133"/>
  <c r="N147" i="133"/>
  <c r="AE147" i="133"/>
  <c r="AI147" i="133"/>
  <c r="AK179" i="133"/>
  <c r="AQ179" i="133"/>
  <c r="AB179" i="133"/>
  <c r="AN179" i="133"/>
  <c r="N179" i="133"/>
  <c r="K179" i="133"/>
  <c r="AJ179" i="133"/>
  <c r="AE179" i="133"/>
  <c r="R179" i="133"/>
  <c r="O179" i="133"/>
  <c r="H179" i="133"/>
  <c r="M179" i="133"/>
  <c r="AD179" i="133"/>
  <c r="AM179" i="133"/>
  <c r="Y179" i="133"/>
  <c r="AO179" i="133"/>
  <c r="Q179" i="133"/>
  <c r="AR179" i="133"/>
  <c r="AI179" i="133"/>
  <c r="AP179" i="133"/>
  <c r="AC179" i="133"/>
  <c r="G179" i="133"/>
  <c r="F179" i="133"/>
  <c r="AG179" i="133"/>
  <c r="J179" i="133"/>
  <c r="AL179" i="133"/>
  <c r="X179" i="133"/>
  <c r="I179" i="133"/>
  <c r="AA179" i="133"/>
  <c r="AF179" i="133"/>
  <c r="P179" i="133"/>
  <c r="L179" i="133"/>
  <c r="Z179" i="133"/>
  <c r="I454" i="133"/>
  <c r="Y454" i="133"/>
  <c r="AF454" i="133"/>
  <c r="J454" i="133"/>
  <c r="K454" i="133"/>
  <c r="G454" i="133"/>
  <c r="H454" i="133"/>
  <c r="AC454" i="133"/>
  <c r="AD454" i="133"/>
  <c r="F454" i="133"/>
  <c r="AG454" i="133"/>
  <c r="AA454" i="133"/>
  <c r="AB454" i="133"/>
  <c r="Q454" i="133"/>
  <c r="AE454" i="133"/>
  <c r="X454" i="133"/>
  <c r="R454" i="133"/>
  <c r="Z454" i="133"/>
  <c r="M454" i="133"/>
  <c r="L454" i="133"/>
  <c r="N454" i="133"/>
  <c r="P454" i="133"/>
  <c r="O454" i="133"/>
  <c r="K508" i="133"/>
  <c r="P508" i="133"/>
  <c r="X508" i="133"/>
  <c r="AF508" i="133"/>
  <c r="M508" i="133"/>
  <c r="H508" i="133"/>
  <c r="AA508" i="133"/>
  <c r="AD508" i="133"/>
  <c r="AG508" i="133"/>
  <c r="AC508" i="133"/>
  <c r="O508" i="133"/>
  <c r="Q508" i="133"/>
  <c r="G508" i="133"/>
  <c r="AE508" i="133"/>
  <c r="I508" i="133"/>
  <c r="Y508" i="133"/>
  <c r="AB508" i="133"/>
  <c r="L508" i="133"/>
  <c r="N508" i="133"/>
  <c r="J508" i="133"/>
  <c r="Z508" i="133"/>
  <c r="R508" i="133"/>
  <c r="F508" i="133"/>
  <c r="M152" i="133"/>
  <c r="AD152" i="133"/>
  <c r="AM152" i="133"/>
  <c r="P152" i="133"/>
  <c r="H152" i="133"/>
  <c r="L152" i="133"/>
  <c r="I152" i="133"/>
  <c r="AE152" i="133"/>
  <c r="AA152" i="133"/>
  <c r="F152" i="133"/>
  <c r="X152" i="133"/>
  <c r="AG152" i="133"/>
  <c r="AF152" i="133"/>
  <c r="Q152" i="133"/>
  <c r="AC152" i="133"/>
  <c r="N152" i="133"/>
  <c r="AP152" i="133"/>
  <c r="O152" i="133"/>
  <c r="J152" i="133"/>
  <c r="AI152" i="133"/>
  <c r="AL152" i="133"/>
  <c r="Y152" i="133"/>
  <c r="K152" i="133"/>
  <c r="AB152" i="133"/>
  <c r="G152" i="133"/>
  <c r="Z152" i="133"/>
  <c r="AR152" i="133"/>
  <c r="AK152" i="133"/>
  <c r="AN152" i="133"/>
  <c r="AO152" i="133"/>
  <c r="R152" i="133"/>
  <c r="AJ152" i="133"/>
  <c r="AQ152" i="133"/>
  <c r="Y662" i="133"/>
  <c r="Z662" i="133"/>
  <c r="X662" i="133"/>
  <c r="R662" i="133"/>
  <c r="AB662" i="133"/>
  <c r="P662" i="133"/>
  <c r="O662" i="133"/>
  <c r="N662" i="133"/>
  <c r="AE662" i="133"/>
  <c r="G662" i="133"/>
  <c r="AG662" i="133"/>
  <c r="H662" i="133"/>
  <c r="L662" i="133"/>
  <c r="I662" i="133"/>
  <c r="M662" i="133"/>
  <c r="J662" i="133"/>
  <c r="F662" i="133"/>
  <c r="AC662" i="133"/>
  <c r="AD662" i="133"/>
  <c r="Q662" i="133"/>
  <c r="K662" i="133"/>
  <c r="AF662" i="133"/>
  <c r="AA662" i="133"/>
  <c r="AF270" i="133"/>
  <c r="G270" i="133"/>
  <c r="Y270" i="133"/>
  <c r="Z270" i="133"/>
  <c r="AD270" i="133"/>
  <c r="R270" i="133"/>
  <c r="AB270" i="133"/>
  <c r="X270" i="133"/>
  <c r="K270" i="133"/>
  <c r="AC270" i="133"/>
  <c r="J270" i="133"/>
  <c r="N270" i="133"/>
  <c r="M270" i="133"/>
  <c r="H270" i="133"/>
  <c r="O270" i="133"/>
  <c r="F270" i="133"/>
  <c r="L270" i="133"/>
  <c r="AG270" i="133"/>
  <c r="P270" i="133"/>
  <c r="AA270" i="133"/>
  <c r="AE270" i="133"/>
  <c r="Q270" i="133"/>
  <c r="I270" i="133"/>
  <c r="AA342" i="133"/>
  <c r="L342" i="133"/>
  <c r="P342" i="133"/>
  <c r="AD342" i="133"/>
  <c r="J342" i="133"/>
  <c r="Z342" i="133"/>
  <c r="H342" i="133"/>
  <c r="X342" i="133"/>
  <c r="G342" i="133"/>
  <c r="N342" i="133"/>
  <c r="K342" i="133"/>
  <c r="M342" i="133"/>
  <c r="AF342" i="133"/>
  <c r="Y342" i="133"/>
  <c r="O342" i="133"/>
  <c r="I342" i="133"/>
  <c r="AC342" i="133"/>
  <c r="F342" i="133"/>
  <c r="AG342" i="133"/>
  <c r="R342" i="133"/>
  <c r="AE342" i="133"/>
  <c r="AB342" i="133"/>
  <c r="Q342" i="133"/>
  <c r="AJ18" i="133"/>
  <c r="BM18" i="133"/>
  <c r="AI18" i="133"/>
  <c r="AP18" i="133"/>
  <c r="BO18" i="133"/>
  <c r="BH18" i="133"/>
  <c r="BE18" i="133"/>
  <c r="AU18" i="133"/>
  <c r="L18" i="133"/>
  <c r="BA18" i="133"/>
  <c r="I18" i="133"/>
  <c r="AZ18" i="133"/>
  <c r="AL18" i="133"/>
  <c r="BK18" i="133"/>
  <c r="AT18" i="133"/>
  <c r="BN18" i="133"/>
  <c r="BB18" i="133"/>
  <c r="G18" i="133"/>
  <c r="BI18" i="133"/>
  <c r="AW18" i="133"/>
  <c r="AK18" i="133"/>
  <c r="J18" i="133"/>
  <c r="AO18" i="133"/>
  <c r="AN18" i="133"/>
  <c r="BC18" i="133"/>
  <c r="BL18" i="133"/>
  <c r="AQ18" i="133"/>
  <c r="AM18" i="133"/>
  <c r="BG18" i="133"/>
  <c r="BJ18" i="133"/>
  <c r="AX18" i="133"/>
  <c r="AR18" i="133"/>
  <c r="BP18" i="133"/>
  <c r="AV18" i="133"/>
  <c r="AY18" i="133"/>
  <c r="P18" i="133"/>
  <c r="BF18" i="133"/>
  <c r="L537" i="133"/>
  <c r="M537" i="133"/>
  <c r="J537" i="133"/>
  <c r="AC537" i="133"/>
  <c r="G537" i="133"/>
  <c r="N537" i="133"/>
  <c r="AG537" i="133"/>
  <c r="Z537" i="133"/>
  <c r="I537" i="133"/>
  <c r="AF537" i="133"/>
  <c r="F537" i="133"/>
  <c r="X537" i="133"/>
  <c r="R537" i="133"/>
  <c r="AA537" i="133"/>
  <c r="P537" i="133"/>
  <c r="AB537" i="133"/>
  <c r="AE537" i="133"/>
  <c r="H537" i="133"/>
  <c r="K537" i="133"/>
  <c r="Y537" i="133"/>
  <c r="Q537" i="133"/>
  <c r="AD537" i="133"/>
  <c r="O537" i="133"/>
  <c r="O167" i="133"/>
  <c r="AG167" i="133"/>
  <c r="Z167" i="133"/>
  <c r="H167" i="133"/>
  <c r="AM167" i="133"/>
  <c r="AF167" i="133"/>
  <c r="AB167" i="133"/>
  <c r="AK167" i="133"/>
  <c r="AJ167" i="133"/>
  <c r="L167" i="133"/>
  <c r="P167" i="133"/>
  <c r="AO167" i="133"/>
  <c r="AA167" i="133"/>
  <c r="AQ167" i="133"/>
  <c r="AR167" i="133"/>
  <c r="J167" i="133"/>
  <c r="AP167" i="133"/>
  <c r="Q167" i="133"/>
  <c r="M167" i="133"/>
  <c r="R167" i="133"/>
  <c r="X167" i="133"/>
  <c r="AI167" i="133"/>
  <c r="Y167" i="133"/>
  <c r="AE167" i="133"/>
  <c r="AN167" i="133"/>
  <c r="AL167" i="133"/>
  <c r="I167" i="133"/>
  <c r="AD167" i="133"/>
  <c r="G167" i="133"/>
  <c r="AC167" i="133"/>
  <c r="K167" i="133"/>
  <c r="F167" i="133"/>
  <c r="N167" i="133"/>
  <c r="L654" i="133"/>
  <c r="O654" i="133"/>
  <c r="AA654" i="133"/>
  <c r="X654" i="133"/>
  <c r="N654" i="133"/>
  <c r="AE654" i="133"/>
  <c r="Q654" i="133"/>
  <c r="M654" i="133"/>
  <c r="AF654" i="133"/>
  <c r="J654" i="133"/>
  <c r="R654" i="133"/>
  <c r="AB654" i="133"/>
  <c r="AC654" i="133"/>
  <c r="AG654" i="133"/>
  <c r="I654" i="133"/>
  <c r="AD654" i="133"/>
  <c r="K654" i="133"/>
  <c r="P654" i="133"/>
  <c r="G654" i="133"/>
  <c r="Y654" i="133"/>
  <c r="Z654" i="133"/>
  <c r="F654" i="133"/>
  <c r="H654" i="133"/>
  <c r="O391" i="133"/>
  <c r="M391" i="133"/>
  <c r="N391" i="133"/>
  <c r="J391" i="133"/>
  <c r="I391" i="133"/>
  <c r="K391" i="133"/>
  <c r="H391" i="133"/>
  <c r="P391" i="133"/>
  <c r="G391" i="133"/>
  <c r="L391" i="133"/>
  <c r="Z391" i="133"/>
  <c r="Y391" i="133"/>
  <c r="Q391" i="133"/>
  <c r="AF391" i="133"/>
  <c r="R391" i="133"/>
  <c r="AD391" i="133"/>
  <c r="X391" i="133"/>
  <c r="F391" i="133"/>
  <c r="AC391" i="133"/>
  <c r="AB391" i="133"/>
  <c r="AA391" i="133"/>
  <c r="AG391" i="133"/>
  <c r="AE391" i="133"/>
  <c r="J279" i="133"/>
  <c r="AG279" i="133"/>
  <c r="Y279" i="133"/>
  <c r="I279" i="133"/>
  <c r="F279" i="133"/>
  <c r="H279" i="133"/>
  <c r="R279" i="133"/>
  <c r="AA279" i="133"/>
  <c r="Q279" i="133"/>
  <c r="G279" i="133"/>
  <c r="AE279" i="133"/>
  <c r="AD279" i="133"/>
  <c r="AB279" i="133"/>
  <c r="O279" i="133"/>
  <c r="AC279" i="133"/>
  <c r="P279" i="133"/>
  <c r="K279" i="133"/>
  <c r="X279" i="133"/>
  <c r="AF279" i="133"/>
  <c r="L279" i="133"/>
  <c r="M279" i="133"/>
  <c r="N279" i="133"/>
  <c r="Z279" i="133"/>
  <c r="AW73" i="133"/>
  <c r="J73" i="133"/>
  <c r="L73" i="133"/>
  <c r="AM73" i="133"/>
  <c r="AP73" i="133"/>
  <c r="AT73" i="133"/>
  <c r="I73" i="133"/>
  <c r="AZ73" i="133"/>
  <c r="BA73" i="133"/>
  <c r="AJ73" i="133"/>
  <c r="G73" i="133"/>
  <c r="F74" i="133" s="1"/>
  <c r="R74" i="133" s="1"/>
  <c r="AQ73" i="133"/>
  <c r="AV73" i="133"/>
  <c r="AY73" i="133"/>
  <c r="AI73" i="133"/>
  <c r="BB73" i="133"/>
  <c r="AL73" i="133"/>
  <c r="P73" i="133"/>
  <c r="AK73" i="133"/>
  <c r="AX73" i="133"/>
  <c r="AO73" i="133"/>
  <c r="AN73" i="133"/>
  <c r="BC73" i="133"/>
  <c r="AR73" i="133"/>
  <c r="AU73" i="133"/>
  <c r="N601" i="133"/>
  <c r="M601" i="133"/>
  <c r="J601" i="133"/>
  <c r="R601" i="133"/>
  <c r="AD601" i="133"/>
  <c r="AE601" i="133"/>
  <c r="X601" i="133"/>
  <c r="AB601" i="133"/>
  <c r="Q601" i="133"/>
  <c r="Z601" i="133"/>
  <c r="AA601" i="133"/>
  <c r="AG601" i="133"/>
  <c r="I601" i="133"/>
  <c r="H601" i="133"/>
  <c r="AF601" i="133"/>
  <c r="K601" i="133"/>
  <c r="O601" i="133"/>
  <c r="P601" i="133"/>
  <c r="G601" i="133"/>
  <c r="F601" i="133"/>
  <c r="AC601" i="133"/>
  <c r="Y601" i="133"/>
  <c r="L601" i="133"/>
  <c r="K174" i="133"/>
  <c r="G174" i="133"/>
  <c r="AM174" i="133"/>
  <c r="I174" i="133"/>
  <c r="AN174" i="133"/>
  <c r="F174" i="133"/>
  <c r="N174" i="133"/>
  <c r="AB174" i="133"/>
  <c r="X174" i="133"/>
  <c r="Y174" i="133"/>
  <c r="AK174" i="133"/>
  <c r="Q174" i="133"/>
  <c r="L174" i="133"/>
  <c r="AG174" i="133"/>
  <c r="O174" i="133"/>
  <c r="J174" i="133"/>
  <c r="AE174" i="133"/>
  <c r="Z174" i="133"/>
  <c r="P174" i="133"/>
  <c r="AD174" i="133"/>
  <c r="R174" i="133"/>
  <c r="AR174" i="133"/>
  <c r="AJ174" i="133"/>
  <c r="AO174" i="133"/>
  <c r="AA174" i="133"/>
  <c r="AP174" i="133"/>
  <c r="H174" i="133"/>
  <c r="AF174" i="133"/>
  <c r="AI174" i="133"/>
  <c r="AL174" i="133"/>
  <c r="AQ174" i="133"/>
  <c r="M174" i="133"/>
  <c r="AC174" i="133"/>
  <c r="BB51" i="133"/>
  <c r="J51" i="133"/>
  <c r="BO51" i="133"/>
  <c r="AQ51" i="133"/>
  <c r="AT51" i="133"/>
  <c r="BJ51" i="133"/>
  <c r="AV51" i="133"/>
  <c r="AU51" i="133"/>
  <c r="AX51" i="133"/>
  <c r="BL51" i="133"/>
  <c r="BC51" i="133"/>
  <c r="BK51" i="133"/>
  <c r="G51" i="133"/>
  <c r="F52" i="133" s="1"/>
  <c r="R52" i="133" s="1"/>
  <c r="I51" i="133"/>
  <c r="AW51" i="133"/>
  <c r="AJ51" i="133"/>
  <c r="AL51" i="133"/>
  <c r="BP51" i="133"/>
  <c r="AI51" i="133"/>
  <c r="BA51" i="133"/>
  <c r="AP51" i="133"/>
  <c r="BH51" i="133"/>
  <c r="AR51" i="133"/>
  <c r="AM51" i="133"/>
  <c r="P51" i="133"/>
  <c r="AZ51" i="133"/>
  <c r="BG51" i="133"/>
  <c r="AK51" i="133"/>
  <c r="AY51" i="133"/>
  <c r="AN51" i="133"/>
  <c r="BI51" i="133"/>
  <c r="BN51" i="133"/>
  <c r="AO51" i="133"/>
  <c r="BF51" i="133"/>
  <c r="BE51" i="133"/>
  <c r="BM51" i="133"/>
  <c r="L51" i="133"/>
  <c r="AB510" i="133"/>
  <c r="AE510" i="133"/>
  <c r="AD510" i="133"/>
  <c r="Y510" i="133"/>
  <c r="AF510" i="133"/>
  <c r="H510" i="133"/>
  <c r="J510" i="133"/>
  <c r="AC510" i="133"/>
  <c r="I510" i="133"/>
  <c r="N510" i="133"/>
  <c r="O510" i="133"/>
  <c r="K510" i="133"/>
  <c r="X510" i="133"/>
  <c r="AG510" i="133"/>
  <c r="P510" i="133"/>
  <c r="Z510" i="133"/>
  <c r="Q510" i="133"/>
  <c r="L510" i="133"/>
  <c r="G510" i="133"/>
  <c r="M510" i="133"/>
  <c r="F510" i="133"/>
  <c r="AA510" i="133"/>
  <c r="R510" i="133"/>
  <c r="AA553" i="133"/>
  <c r="AD553" i="133"/>
  <c r="N553" i="133"/>
  <c r="G553" i="133"/>
  <c r="AC553" i="133"/>
  <c r="I553" i="133"/>
  <c r="AE553" i="133"/>
  <c r="L553" i="133"/>
  <c r="X553" i="133"/>
  <c r="AF553" i="133"/>
  <c r="J553" i="133"/>
  <c r="P553" i="133"/>
  <c r="Z553" i="133"/>
  <c r="Q553" i="133"/>
  <c r="AG553" i="133"/>
  <c r="H553" i="133"/>
  <c r="M553" i="133"/>
  <c r="Y553" i="133"/>
  <c r="R553" i="133"/>
  <c r="F553" i="133"/>
  <c r="AB553" i="133"/>
  <c r="K553" i="133"/>
  <c r="O553" i="133"/>
  <c r="AN78" i="133"/>
  <c r="AY78" i="133"/>
  <c r="AT78" i="133"/>
  <c r="L78" i="133"/>
  <c r="P78" i="133"/>
  <c r="AO78" i="133"/>
  <c r="BC78" i="133"/>
  <c r="AR78" i="133"/>
  <c r="AQ78" i="133"/>
  <c r="AW78" i="133"/>
  <c r="AU78" i="133"/>
  <c r="I78" i="133"/>
  <c r="AI78" i="133"/>
  <c r="AX78" i="133"/>
  <c r="AK78" i="133"/>
  <c r="G78" i="133"/>
  <c r="F79" i="133" s="1"/>
  <c r="AZ78" i="133"/>
  <c r="AP78" i="133"/>
  <c r="AM78" i="133"/>
  <c r="BB78" i="133"/>
  <c r="BA78" i="133"/>
  <c r="AV78" i="133"/>
  <c r="J78" i="133"/>
  <c r="AJ78" i="133"/>
  <c r="AL78" i="133"/>
  <c r="AC561" i="133"/>
  <c r="M561" i="133"/>
  <c r="J561" i="133"/>
  <c r="Y561" i="133"/>
  <c r="AD561" i="133"/>
  <c r="R561" i="133"/>
  <c r="H561" i="133"/>
  <c r="AF561" i="133"/>
  <c r="Q561" i="133"/>
  <c r="P561" i="133"/>
  <c r="F561" i="133"/>
  <c r="L561" i="133"/>
  <c r="O561" i="133"/>
  <c r="G561" i="133"/>
  <c r="AB561" i="133"/>
  <c r="K561" i="133"/>
  <c r="AA561" i="133"/>
  <c r="I561" i="133"/>
  <c r="AE561" i="133"/>
  <c r="AG561" i="133"/>
  <c r="Z561" i="133"/>
  <c r="N561" i="133"/>
  <c r="X561" i="133"/>
  <c r="L248" i="133"/>
  <c r="AB248" i="133"/>
  <c r="Y248" i="133"/>
  <c r="AA248" i="133"/>
  <c r="AD248" i="133"/>
  <c r="J248" i="133"/>
  <c r="I248" i="133"/>
  <c r="AF248" i="133"/>
  <c r="G248" i="133"/>
  <c r="F248" i="133"/>
  <c r="N248" i="133"/>
  <c r="Q248" i="133"/>
  <c r="Z248" i="133"/>
  <c r="H248" i="133"/>
  <c r="AC248" i="133"/>
  <c r="AG248" i="133"/>
  <c r="O248" i="133"/>
  <c r="R248" i="133"/>
  <c r="AE248" i="133"/>
  <c r="K248" i="133"/>
  <c r="X248" i="133"/>
  <c r="P248" i="133"/>
  <c r="M248" i="133"/>
  <c r="G509" i="133"/>
  <c r="F509" i="133"/>
  <c r="N509" i="133"/>
  <c r="P509" i="133"/>
  <c r="X509" i="133"/>
  <c r="J509" i="133"/>
  <c r="R509" i="133"/>
  <c r="AB509" i="133"/>
  <c r="O509" i="133"/>
  <c r="Y509" i="133"/>
  <c r="AD509" i="133"/>
  <c r="AE509" i="133"/>
  <c r="AF509" i="133"/>
  <c r="L509" i="133"/>
  <c r="I509" i="133"/>
  <c r="H509" i="133"/>
  <c r="AC509" i="133"/>
  <c r="K509" i="133"/>
  <c r="AG509" i="133"/>
  <c r="Q509" i="133"/>
  <c r="Z509" i="133"/>
  <c r="AA509" i="133"/>
  <c r="M509" i="133"/>
  <c r="R415" i="133"/>
  <c r="Z415" i="133"/>
  <c r="X415" i="133"/>
  <c r="AB415" i="133"/>
  <c r="G415" i="133"/>
  <c r="P415" i="133"/>
  <c r="M415" i="133"/>
  <c r="Y415" i="133"/>
  <c r="AG415" i="133"/>
  <c r="F415" i="133"/>
  <c r="H415" i="133"/>
  <c r="J415" i="133"/>
  <c r="AE415" i="133"/>
  <c r="AA415" i="133"/>
  <c r="O415" i="133"/>
  <c r="I415" i="133"/>
  <c r="N415" i="133"/>
  <c r="AC415" i="133"/>
  <c r="AF415" i="133"/>
  <c r="Q415" i="133"/>
  <c r="K415" i="133"/>
  <c r="AD415" i="133"/>
  <c r="L415" i="133"/>
  <c r="F615" i="133"/>
  <c r="AB615" i="133"/>
  <c r="R615" i="133"/>
  <c r="Y615" i="133"/>
  <c r="H615" i="133"/>
  <c r="I615" i="133"/>
  <c r="AD615" i="133"/>
  <c r="M615" i="133"/>
  <c r="J615" i="133"/>
  <c r="X615" i="133"/>
  <c r="AE615" i="133"/>
  <c r="AC615" i="133"/>
  <c r="L615" i="133"/>
  <c r="Z615" i="133"/>
  <c r="K615" i="133"/>
  <c r="AF615" i="133"/>
  <c r="Q615" i="133"/>
  <c r="N615" i="133"/>
  <c r="G615" i="133"/>
  <c r="O615" i="133"/>
  <c r="AA615" i="133"/>
  <c r="P615" i="133"/>
  <c r="AG615" i="133"/>
  <c r="AI140" i="133"/>
  <c r="AE140" i="133"/>
  <c r="Z140" i="133"/>
  <c r="K140" i="133"/>
  <c r="G140" i="133"/>
  <c r="H140" i="133"/>
  <c r="AC140" i="133"/>
  <c r="AF140" i="133"/>
  <c r="L140" i="133"/>
  <c r="AO140" i="133"/>
  <c r="AG140" i="133"/>
  <c r="F140" i="133"/>
  <c r="AL140" i="133"/>
  <c r="AJ140" i="133"/>
  <c r="AD140" i="133"/>
  <c r="AK140" i="133"/>
  <c r="Y140" i="133"/>
  <c r="J140" i="133"/>
  <c r="AN140" i="133"/>
  <c r="AA140" i="133"/>
  <c r="O140" i="133"/>
  <c r="I140" i="133"/>
  <c r="AR140" i="133"/>
  <c r="M140" i="133"/>
  <c r="AB140" i="133"/>
  <c r="P140" i="133"/>
  <c r="X140" i="133"/>
  <c r="R140" i="133"/>
  <c r="Q140" i="133"/>
  <c r="AQ140" i="133"/>
  <c r="AM140" i="133"/>
  <c r="N140" i="133"/>
  <c r="AP140" i="133"/>
  <c r="H368" i="133"/>
  <c r="AA368" i="133"/>
  <c r="J368" i="133"/>
  <c r="P368" i="133"/>
  <c r="N368" i="133"/>
  <c r="R368" i="133"/>
  <c r="O368" i="133"/>
  <c r="AB368" i="133"/>
  <c r="G368" i="133"/>
  <c r="Z368" i="133"/>
  <c r="Y368" i="133"/>
  <c r="Q368" i="133"/>
  <c r="AF368" i="133"/>
  <c r="K368" i="133"/>
  <c r="X368" i="133"/>
  <c r="AE368" i="133"/>
  <c r="AG368" i="133"/>
  <c r="AC368" i="133"/>
  <c r="I368" i="133"/>
  <c r="L368" i="133"/>
  <c r="AD368" i="133"/>
  <c r="F368" i="133"/>
  <c r="M368" i="133"/>
  <c r="J293" i="133"/>
  <c r="Q293" i="133"/>
  <c r="X293" i="133"/>
  <c r="N293" i="133"/>
  <c r="R293" i="133"/>
  <c r="AE293" i="133"/>
  <c r="AA293" i="133"/>
  <c r="AB293" i="133"/>
  <c r="P293" i="133"/>
  <c r="AD293" i="133"/>
  <c r="L293" i="133"/>
  <c r="AC293" i="133"/>
  <c r="I293" i="133"/>
  <c r="K293" i="133"/>
  <c r="G293" i="133"/>
  <c r="AF293" i="133"/>
  <c r="Y293" i="133"/>
  <c r="AG293" i="133"/>
  <c r="Z293" i="133"/>
  <c r="M293" i="133"/>
  <c r="H293" i="133"/>
  <c r="F293" i="133"/>
  <c r="O293" i="133"/>
  <c r="AA128" i="133"/>
  <c r="O128" i="133"/>
  <c r="AL128" i="133"/>
  <c r="AQ128" i="133"/>
  <c r="AM128" i="133"/>
  <c r="H128" i="133"/>
  <c r="Z128" i="133"/>
  <c r="AB128" i="133"/>
  <c r="AO128" i="133"/>
  <c r="AD128" i="133"/>
  <c r="I128" i="133"/>
  <c r="AN128" i="133"/>
  <c r="AR128" i="133"/>
  <c r="G128" i="133"/>
  <c r="AE128" i="133"/>
  <c r="AI128" i="133"/>
  <c r="Q128" i="133"/>
  <c r="P128" i="133"/>
  <c r="Y128" i="133"/>
  <c r="K128" i="133"/>
  <c r="F128" i="133"/>
  <c r="M128" i="133"/>
  <c r="AF128" i="133"/>
  <c r="AK128" i="133"/>
  <c r="AJ128" i="133"/>
  <c r="X128" i="133"/>
  <c r="R128" i="133"/>
  <c r="N128" i="133"/>
  <c r="AG128" i="133"/>
  <c r="AP128" i="133"/>
  <c r="J128" i="133"/>
  <c r="AC128" i="133"/>
  <c r="L128" i="133"/>
  <c r="Y377" i="133"/>
  <c r="AG377" i="133"/>
  <c r="AB377" i="133"/>
  <c r="J377" i="133"/>
  <c r="O377" i="133"/>
  <c r="L377" i="133"/>
  <c r="N377" i="133"/>
  <c r="H377" i="133"/>
  <c r="M377" i="133"/>
  <c r="F377" i="133"/>
  <c r="I377" i="133"/>
  <c r="AC377" i="133"/>
  <c r="P377" i="133"/>
  <c r="Q377" i="133"/>
  <c r="AE377" i="133"/>
  <c r="X377" i="133"/>
  <c r="AF377" i="133"/>
  <c r="Z377" i="133"/>
  <c r="G377" i="133"/>
  <c r="AA377" i="133"/>
  <c r="R377" i="133"/>
  <c r="K377" i="133"/>
  <c r="AD377" i="133"/>
  <c r="AG233" i="133"/>
  <c r="N233" i="133"/>
  <c r="X233" i="133"/>
  <c r="Q233" i="133"/>
  <c r="O233" i="133"/>
  <c r="K233" i="133"/>
  <c r="R233" i="133"/>
  <c r="AE233" i="133"/>
  <c r="AB233" i="133"/>
  <c r="M233" i="133"/>
  <c r="L233" i="133"/>
  <c r="AC233" i="133"/>
  <c r="H233" i="133"/>
  <c r="J233" i="133"/>
  <c r="AA233" i="133"/>
  <c r="Y233" i="133"/>
  <c r="AF233" i="133"/>
  <c r="Z233" i="133"/>
  <c r="F233" i="133"/>
  <c r="I233" i="133"/>
  <c r="AD233" i="133"/>
  <c r="G233" i="133"/>
  <c r="P233" i="133"/>
  <c r="X112" i="133"/>
  <c r="AB112" i="133"/>
  <c r="AL112" i="133"/>
  <c r="M112" i="133"/>
  <c r="AK112" i="133"/>
  <c r="N112" i="133"/>
  <c r="AI112" i="133"/>
  <c r="AP112" i="133"/>
  <c r="H112" i="133"/>
  <c r="G112" i="133"/>
  <c r="L112" i="133"/>
  <c r="AF112" i="133"/>
  <c r="AJ112" i="133"/>
  <c r="Z112" i="133"/>
  <c r="P112" i="133"/>
  <c r="O112" i="133"/>
  <c r="Y112" i="133"/>
  <c r="AE112" i="133"/>
  <c r="I112" i="133"/>
  <c r="AG112" i="133"/>
  <c r="AN112" i="133"/>
  <c r="AO112" i="133"/>
  <c r="AQ112" i="133"/>
  <c r="R112" i="133"/>
  <c r="K112" i="133"/>
  <c r="J112" i="133"/>
  <c r="F112" i="133"/>
  <c r="AR112" i="133"/>
  <c r="AC112" i="133"/>
  <c r="AM112" i="133"/>
  <c r="AA112" i="133"/>
  <c r="Q112" i="133"/>
  <c r="AD112" i="133"/>
  <c r="P426" i="133"/>
  <c r="X426" i="133"/>
  <c r="Q426" i="133"/>
  <c r="H426" i="133"/>
  <c r="Y426" i="133"/>
  <c r="AD426" i="133"/>
  <c r="G426" i="133"/>
  <c r="J426" i="133"/>
  <c r="M426" i="133"/>
  <c r="N426" i="133"/>
  <c r="Z426" i="133"/>
  <c r="AC426" i="133"/>
  <c r="O426" i="133"/>
  <c r="I426" i="133"/>
  <c r="F426" i="133"/>
  <c r="AE426" i="133"/>
  <c r="K426" i="133"/>
  <c r="AA426" i="133"/>
  <c r="R426" i="133"/>
  <c r="AB426" i="133"/>
  <c r="AG426" i="133"/>
  <c r="AF426" i="133"/>
  <c r="L426" i="133"/>
  <c r="AD284" i="133"/>
  <c r="O284" i="133"/>
  <c r="Z284" i="133"/>
  <c r="N284" i="133"/>
  <c r="AG284" i="133"/>
  <c r="J284" i="133"/>
  <c r="H284" i="133"/>
  <c r="AA284" i="133"/>
  <c r="R284" i="133"/>
  <c r="L284" i="133"/>
  <c r="G284" i="133"/>
  <c r="P284" i="133"/>
  <c r="M284" i="133"/>
  <c r="AE284" i="133"/>
  <c r="X284" i="133"/>
  <c r="Q284" i="133"/>
  <c r="AF284" i="133"/>
  <c r="AC284" i="133"/>
  <c r="F284" i="133"/>
  <c r="Y284" i="133"/>
  <c r="I284" i="133"/>
  <c r="K284" i="133"/>
  <c r="AB284" i="133"/>
  <c r="BL38" i="133"/>
  <c r="AW38" i="133"/>
  <c r="AM38" i="133"/>
  <c r="AP38" i="133"/>
  <c r="BN38" i="133"/>
  <c r="BC38" i="133"/>
  <c r="BB38" i="133"/>
  <c r="AT38" i="133"/>
  <c r="BM38" i="133"/>
  <c r="G38" i="133"/>
  <c r="F39" i="133" s="1"/>
  <c r="R39" i="133" s="1"/>
  <c r="AJ38" i="133"/>
  <c r="AO38" i="133"/>
  <c r="AX38" i="133"/>
  <c r="AK38" i="133"/>
  <c r="AY38" i="133"/>
  <c r="BE38" i="133"/>
  <c r="BF38" i="133"/>
  <c r="AN38" i="133"/>
  <c r="BG38" i="133"/>
  <c r="AZ38" i="133"/>
  <c r="I38" i="133"/>
  <c r="AQ38" i="133"/>
  <c r="BJ38" i="133"/>
  <c r="AU38" i="133"/>
  <c r="BP38" i="133"/>
  <c r="AI38" i="133"/>
  <c r="BH38" i="133"/>
  <c r="BK38" i="133"/>
  <c r="AL38" i="133"/>
  <c r="J38" i="133"/>
  <c r="BO38" i="133"/>
  <c r="L38" i="133"/>
  <c r="P38" i="133"/>
  <c r="BI38" i="133"/>
  <c r="BA38" i="133"/>
  <c r="AR38" i="133"/>
  <c r="AV38" i="133"/>
  <c r="AG229" i="133"/>
  <c r="AE229" i="133"/>
  <c r="I229" i="133"/>
  <c r="M229" i="133"/>
  <c r="AB229" i="133"/>
  <c r="Z229" i="133"/>
  <c r="Y229" i="133"/>
  <c r="AC229" i="133"/>
  <c r="AD229" i="133"/>
  <c r="G229" i="133"/>
  <c r="Q229" i="133"/>
  <c r="J229" i="133"/>
  <c r="N229" i="133"/>
  <c r="AA229" i="133"/>
  <c r="F229" i="133"/>
  <c r="L229" i="133"/>
  <c r="K229" i="133"/>
  <c r="AF229" i="133"/>
  <c r="R229" i="133"/>
  <c r="P229" i="133"/>
  <c r="O229" i="133"/>
  <c r="X229" i="133"/>
  <c r="H229" i="133"/>
  <c r="R512" i="133"/>
  <c r="AE512" i="133"/>
  <c r="L512" i="133"/>
  <c r="H512" i="133"/>
  <c r="Z512" i="133"/>
  <c r="Q512" i="133"/>
  <c r="X512" i="133"/>
  <c r="AA512" i="133"/>
  <c r="G512" i="133"/>
  <c r="P512" i="133"/>
  <c r="F512" i="133"/>
  <c r="AD512" i="133"/>
  <c r="O512" i="133"/>
  <c r="N512" i="133"/>
  <c r="J512" i="133"/>
  <c r="K512" i="133"/>
  <c r="I512" i="133"/>
  <c r="AB512" i="133"/>
  <c r="AG512" i="133"/>
  <c r="AF512" i="133"/>
  <c r="AC512" i="133"/>
  <c r="Y512" i="133"/>
  <c r="M512" i="133"/>
  <c r="AD325" i="133"/>
  <c r="J325" i="133"/>
  <c r="Z325" i="133"/>
  <c r="X325" i="133"/>
  <c r="O325" i="133"/>
  <c r="R325" i="133"/>
  <c r="Q325" i="133"/>
  <c r="P325" i="133"/>
  <c r="I325" i="133"/>
  <c r="AG325" i="133"/>
  <c r="N325" i="133"/>
  <c r="AB325" i="133"/>
  <c r="Y325" i="133"/>
  <c r="F325" i="133"/>
  <c r="AF325" i="133"/>
  <c r="L325" i="133"/>
  <c r="G325" i="133"/>
  <c r="AC325" i="133"/>
  <c r="AA325" i="133"/>
  <c r="AE325" i="133"/>
  <c r="M325" i="133"/>
  <c r="H325" i="133"/>
  <c r="K325" i="133"/>
  <c r="AL205" i="133"/>
  <c r="AB205" i="133"/>
  <c r="AI205" i="133"/>
  <c r="AJ205" i="133"/>
  <c r="O205" i="133"/>
  <c r="P205" i="133"/>
  <c r="AP205" i="133"/>
  <c r="M205" i="133"/>
  <c r="J205" i="133"/>
  <c r="Z205" i="133"/>
  <c r="AN205" i="133"/>
  <c r="X205" i="133"/>
  <c r="AE205" i="133"/>
  <c r="Q205" i="133"/>
  <c r="AG205" i="133"/>
  <c r="AA205" i="133"/>
  <c r="AQ205" i="133"/>
  <c r="AM205" i="133"/>
  <c r="AD205" i="133"/>
  <c r="AK205" i="133"/>
  <c r="L205" i="133"/>
  <c r="F205" i="133"/>
  <c r="N205" i="133"/>
  <c r="I205" i="133"/>
  <c r="K205" i="133"/>
  <c r="H205" i="133"/>
  <c r="G205" i="133"/>
  <c r="AO205" i="133"/>
  <c r="AF205" i="133"/>
  <c r="Y205" i="133"/>
  <c r="AC205" i="133"/>
  <c r="AR205" i="133"/>
  <c r="R205" i="133"/>
  <c r="AI144" i="133"/>
  <c r="P144" i="133"/>
  <c r="G144" i="133"/>
  <c r="K144" i="133"/>
  <c r="I144" i="133"/>
  <c r="Q144" i="133"/>
  <c r="M144" i="133"/>
  <c r="AR144" i="133"/>
  <c r="AL144" i="133"/>
  <c r="O144" i="133"/>
  <c r="AO144" i="133"/>
  <c r="Z144" i="133"/>
  <c r="AM144" i="133"/>
  <c r="R144" i="133"/>
  <c r="F144" i="133"/>
  <c r="H144" i="133"/>
  <c r="AP144" i="133"/>
  <c r="X144" i="133"/>
  <c r="L144" i="133"/>
  <c r="J144" i="133"/>
  <c r="AE144" i="133"/>
  <c r="AA144" i="133"/>
  <c r="AD144" i="133"/>
  <c r="AK144" i="133"/>
  <c r="AN144" i="133"/>
  <c r="AC144" i="133"/>
  <c r="AB144" i="133"/>
  <c r="N144" i="133"/>
  <c r="Y144" i="133"/>
  <c r="AJ144" i="133"/>
  <c r="AG144" i="133"/>
  <c r="AQ144" i="133"/>
  <c r="AF144" i="133"/>
  <c r="G134" i="133"/>
  <c r="AJ134" i="133"/>
  <c r="AL134" i="133"/>
  <c r="O134" i="133"/>
  <c r="R134" i="133"/>
  <c r="Q134" i="133"/>
  <c r="AG134" i="133"/>
  <c r="AF134" i="133"/>
  <c r="AE134" i="133"/>
  <c r="AC134" i="133"/>
  <c r="P134" i="133"/>
  <c r="F134" i="133"/>
  <c r="AI134" i="133"/>
  <c r="AB134" i="133"/>
  <c r="AK134" i="133"/>
  <c r="AD134" i="133"/>
  <c r="AR134" i="133"/>
  <c r="Y134" i="133"/>
  <c r="AP134" i="133"/>
  <c r="I134" i="133"/>
  <c r="N134" i="133"/>
  <c r="J134" i="133"/>
  <c r="AO134" i="133"/>
  <c r="X134" i="133"/>
  <c r="Z134" i="133"/>
  <c r="L134" i="133"/>
  <c r="M134" i="133"/>
  <c r="AN134" i="133"/>
  <c r="H134" i="133"/>
  <c r="AM134" i="133"/>
  <c r="AQ134" i="133"/>
  <c r="K134" i="133"/>
  <c r="AA134" i="133"/>
  <c r="O399" i="133"/>
  <c r="Y399" i="133"/>
  <c r="X399" i="133"/>
  <c r="AC399" i="133"/>
  <c r="AE399" i="133"/>
  <c r="K399" i="133"/>
  <c r="AF399" i="133"/>
  <c r="AB399" i="133"/>
  <c r="Q399" i="133"/>
  <c r="N399" i="133"/>
  <c r="J399" i="133"/>
  <c r="M399" i="133"/>
  <c r="Z399" i="133"/>
  <c r="I399" i="133"/>
  <c r="AG399" i="133"/>
  <c r="P399" i="133"/>
  <c r="F399" i="133"/>
  <c r="R399" i="133"/>
  <c r="H399" i="133"/>
  <c r="AA399" i="133"/>
  <c r="AD399" i="133"/>
  <c r="G399" i="133"/>
  <c r="L399" i="133"/>
  <c r="AE216" i="133"/>
  <c r="AF216" i="133"/>
  <c r="AG216" i="133"/>
  <c r="AA216" i="133"/>
  <c r="R216" i="133"/>
  <c r="H216" i="133"/>
  <c r="I216" i="133"/>
  <c r="F216" i="133"/>
  <c r="P216" i="133"/>
  <c r="X216" i="133"/>
  <c r="M216" i="133"/>
  <c r="Y216" i="133"/>
  <c r="G216" i="133"/>
  <c r="AD216" i="133"/>
  <c r="Z216" i="133"/>
  <c r="N216" i="133"/>
  <c r="AB216" i="133"/>
  <c r="J216" i="133"/>
  <c r="O216" i="133"/>
  <c r="K216" i="133"/>
  <c r="AC216" i="133"/>
  <c r="Q216" i="133"/>
  <c r="L216" i="133"/>
  <c r="O188" i="133"/>
  <c r="M188" i="133"/>
  <c r="AP188" i="133"/>
  <c r="AQ188" i="133"/>
  <c r="J188" i="133"/>
  <c r="Q188" i="133"/>
  <c r="AI188" i="133"/>
  <c r="P188" i="133"/>
  <c r="AO188" i="133"/>
  <c r="AB188" i="133"/>
  <c r="AC188" i="133"/>
  <c r="N188" i="133"/>
  <c r="G188" i="133"/>
  <c r="AE188" i="133"/>
  <c r="F188" i="133"/>
  <c r="X188" i="133"/>
  <c r="AD188" i="133"/>
  <c r="AJ188" i="133"/>
  <c r="H188" i="133"/>
  <c r="K188" i="133"/>
  <c r="Y188" i="133"/>
  <c r="Z188" i="133"/>
  <c r="AA188" i="133"/>
  <c r="R188" i="133"/>
  <c r="L188" i="133"/>
  <c r="AL188" i="133"/>
  <c r="AN188" i="133"/>
  <c r="AF188" i="133"/>
  <c r="AK188" i="133"/>
  <c r="AR188" i="133"/>
  <c r="AM188" i="133"/>
  <c r="I188" i="133"/>
  <c r="AG188" i="133"/>
  <c r="F369" i="133"/>
  <c r="M369" i="133"/>
  <c r="AC369" i="133"/>
  <c r="Y369" i="133"/>
  <c r="Z369" i="133"/>
  <c r="O369" i="133"/>
  <c r="AD369" i="133"/>
  <c r="I369" i="133"/>
  <c r="J369" i="133"/>
  <c r="AG369" i="133"/>
  <c r="H369" i="133"/>
  <c r="AA369" i="133"/>
  <c r="K369" i="133"/>
  <c r="AF369" i="133"/>
  <c r="N369" i="133"/>
  <c r="R369" i="133"/>
  <c r="P369" i="133"/>
  <c r="X369" i="133"/>
  <c r="G369" i="133"/>
  <c r="Q369" i="133"/>
  <c r="AB369" i="133"/>
  <c r="L369" i="133"/>
  <c r="AE369" i="133"/>
  <c r="AF483" i="133"/>
  <c r="J483" i="133"/>
  <c r="AC483" i="133"/>
  <c r="P483" i="133"/>
  <c r="F483" i="133"/>
  <c r="K483" i="133"/>
  <c r="AE483" i="133"/>
  <c r="Z483" i="133"/>
  <c r="AG483" i="133"/>
  <c r="G483" i="133"/>
  <c r="L483" i="133"/>
  <c r="AA483" i="133"/>
  <c r="I483" i="133"/>
  <c r="R483" i="133"/>
  <c r="O483" i="133"/>
  <c r="Q483" i="133"/>
  <c r="AB483" i="133"/>
  <c r="M483" i="133"/>
  <c r="N483" i="133"/>
  <c r="H483" i="133"/>
  <c r="AD483" i="133"/>
  <c r="Y483" i="133"/>
  <c r="X483" i="133"/>
  <c r="Q214" i="133"/>
  <c r="AA214" i="133"/>
  <c r="AF214" i="133"/>
  <c r="X214" i="133"/>
  <c r="H214" i="133"/>
  <c r="AD214" i="133"/>
  <c r="AE214" i="133"/>
  <c r="AC214" i="133"/>
  <c r="Y214" i="133"/>
  <c r="AG214" i="133"/>
  <c r="R214" i="133"/>
  <c r="G214" i="133"/>
  <c r="P214" i="133"/>
  <c r="AB214" i="133"/>
  <c r="K214" i="133"/>
  <c r="J214" i="133"/>
  <c r="F214" i="133"/>
  <c r="Z214" i="133"/>
  <c r="N214" i="133"/>
  <c r="I214" i="133"/>
  <c r="M214" i="133"/>
  <c r="O214" i="133"/>
  <c r="L214" i="133"/>
  <c r="AD324" i="133"/>
  <c r="J324" i="133"/>
  <c r="P324" i="133"/>
  <c r="AG324" i="133"/>
  <c r="AB324" i="133"/>
  <c r="F324" i="133"/>
  <c r="AE324" i="133"/>
  <c r="R324" i="133"/>
  <c r="X324" i="133"/>
  <c r="I324" i="133"/>
  <c r="AF324" i="133"/>
  <c r="Q324" i="133"/>
  <c r="AC324" i="133"/>
  <c r="Y324" i="133"/>
  <c r="G324" i="133"/>
  <c r="H324" i="133"/>
  <c r="O324" i="133"/>
  <c r="Z324" i="133"/>
  <c r="K324" i="133"/>
  <c r="M324" i="133"/>
  <c r="L324" i="133"/>
  <c r="N324" i="133"/>
  <c r="AA324" i="133"/>
  <c r="BL56" i="133"/>
  <c r="BB56" i="133"/>
  <c r="AL56" i="133"/>
  <c r="AZ56" i="133"/>
  <c r="AM56" i="133"/>
  <c r="AW56" i="133"/>
  <c r="BN56" i="133"/>
  <c r="AJ56" i="133"/>
  <c r="BA56" i="133"/>
  <c r="AX56" i="133"/>
  <c r="I56" i="133"/>
  <c r="P56" i="133"/>
  <c r="AY56" i="133"/>
  <c r="AI56" i="133"/>
  <c r="AV56" i="133"/>
  <c r="BJ56" i="133"/>
  <c r="BE56" i="133"/>
  <c r="BK56" i="133"/>
  <c r="BI56" i="133"/>
  <c r="BH56" i="133"/>
  <c r="AK56" i="133"/>
  <c r="G56" i="133"/>
  <c r="F57" i="133" s="1"/>
  <c r="R57" i="133" s="1"/>
  <c r="AT56" i="133"/>
  <c r="BM56" i="133"/>
  <c r="AP56" i="133"/>
  <c r="BP56" i="133"/>
  <c r="BC56" i="133"/>
  <c r="BF56" i="133"/>
  <c r="AU56" i="133"/>
  <c r="BG56" i="133"/>
  <c r="AQ56" i="133"/>
  <c r="L56" i="133"/>
  <c r="AR56" i="133"/>
  <c r="J56" i="133"/>
  <c r="AN56" i="133"/>
  <c r="AO56" i="133"/>
  <c r="BO56" i="133"/>
  <c r="AE225" i="133"/>
  <c r="L225" i="133"/>
  <c r="R225" i="133"/>
  <c r="X225" i="133"/>
  <c r="F225" i="133"/>
  <c r="AF225" i="133"/>
  <c r="AA225" i="133"/>
  <c r="J225" i="133"/>
  <c r="AB225" i="133"/>
  <c r="AC225" i="133"/>
  <c r="AD225" i="133"/>
  <c r="H225" i="133"/>
  <c r="Y225" i="133"/>
  <c r="N225" i="133"/>
  <c r="Z225" i="133"/>
  <c r="O225" i="133"/>
  <c r="AG225" i="133"/>
  <c r="M225" i="133"/>
  <c r="I225" i="133"/>
  <c r="G225" i="133"/>
  <c r="P225" i="133"/>
  <c r="Q225" i="133"/>
  <c r="K225" i="133"/>
  <c r="O255" i="133"/>
  <c r="L255" i="133"/>
  <c r="X255" i="133"/>
  <c r="AF255" i="133"/>
  <c r="AE255" i="133"/>
  <c r="AB255" i="133"/>
  <c r="M255" i="133"/>
  <c r="P255" i="133"/>
  <c r="N255" i="133"/>
  <c r="G255" i="133"/>
  <c r="R255" i="133"/>
  <c r="I255" i="133"/>
  <c r="Z255" i="133"/>
  <c r="AD255" i="133"/>
  <c r="J255" i="133"/>
  <c r="AA255" i="133"/>
  <c r="H255" i="133"/>
  <c r="K255" i="133"/>
  <c r="Q255" i="133"/>
  <c r="AG255" i="133"/>
  <c r="Y255" i="133"/>
  <c r="F255" i="133"/>
  <c r="AC255" i="133"/>
  <c r="AR150" i="133"/>
  <c r="G150" i="133"/>
  <c r="AL150" i="133"/>
  <c r="O150" i="133"/>
  <c r="J150" i="133"/>
  <c r="AE150" i="133"/>
  <c r="AB150" i="133"/>
  <c r="M150" i="133"/>
  <c r="AA150" i="133"/>
  <c r="R150" i="133"/>
  <c r="AP150" i="133"/>
  <c r="AM150" i="133"/>
  <c r="K150" i="133"/>
  <c r="AC150" i="133"/>
  <c r="AG150" i="133"/>
  <c r="AQ150" i="133"/>
  <c r="AJ150" i="133"/>
  <c r="L150" i="133"/>
  <c r="AO150" i="133"/>
  <c r="H150" i="133"/>
  <c r="AK150" i="133"/>
  <c r="AD150" i="133"/>
  <c r="AF150" i="133"/>
  <c r="X150" i="133"/>
  <c r="AI150" i="133"/>
  <c r="AN150" i="133"/>
  <c r="Q150" i="133"/>
  <c r="F150" i="133"/>
  <c r="P150" i="133"/>
  <c r="Y150" i="133"/>
  <c r="I150" i="133"/>
  <c r="N150" i="133"/>
  <c r="Z150" i="133"/>
  <c r="AC330" i="133"/>
  <c r="AG330" i="133"/>
  <c r="AD330" i="133"/>
  <c r="G330" i="133"/>
  <c r="H330" i="133"/>
  <c r="Q330" i="133"/>
  <c r="X330" i="133"/>
  <c r="R330" i="133"/>
  <c r="O330" i="133"/>
  <c r="L330" i="133"/>
  <c r="AE330" i="133"/>
  <c r="J330" i="133"/>
  <c r="AF330" i="133"/>
  <c r="Y330" i="133"/>
  <c r="M330" i="133"/>
  <c r="P330" i="133"/>
  <c r="I330" i="133"/>
  <c r="N330" i="133"/>
  <c r="AA330" i="133"/>
  <c r="AB330" i="133"/>
  <c r="Z330" i="133"/>
  <c r="K330" i="133"/>
  <c r="F330" i="133"/>
  <c r="N412" i="133"/>
  <c r="H412" i="133"/>
  <c r="G412" i="133"/>
  <c r="Q412" i="133"/>
  <c r="L412" i="133"/>
  <c r="AG412" i="133"/>
  <c r="J412" i="133"/>
  <c r="AB412" i="133"/>
  <c r="P412" i="133"/>
  <c r="Y412" i="133"/>
  <c r="I412" i="133"/>
  <c r="Z412" i="133"/>
  <c r="K412" i="133"/>
  <c r="AF412" i="133"/>
  <c r="AE412" i="133"/>
  <c r="AA412" i="133"/>
  <c r="R412" i="133"/>
  <c r="M412" i="133"/>
  <c r="AD412" i="133"/>
  <c r="O412" i="133"/>
  <c r="X412" i="133"/>
  <c r="F412" i="133"/>
  <c r="AC412" i="133"/>
  <c r="AG192" i="137"/>
  <c r="AA192" i="137"/>
  <c r="Y192" i="137"/>
  <c r="AJ192" i="137"/>
  <c r="AI192" i="137"/>
  <c r="R192" i="137"/>
  <c r="AD192" i="137"/>
  <c r="AO192" i="137"/>
  <c r="F192" i="137"/>
  <c r="K192" i="137"/>
  <c r="AE192" i="137"/>
  <c r="H192" i="137"/>
  <c r="X192" i="137"/>
  <c r="AC192" i="137"/>
  <c r="J192" i="137"/>
  <c r="Z192" i="137"/>
  <c r="AM192" i="137"/>
  <c r="AP192" i="137"/>
  <c r="AF192" i="137"/>
  <c r="AB192" i="137"/>
  <c r="AR192" i="137"/>
  <c r="Q192" i="137"/>
  <c r="I192" i="137"/>
  <c r="N192" i="137"/>
  <c r="M192" i="137"/>
  <c r="O192" i="137"/>
  <c r="AL192" i="137"/>
  <c r="L192" i="137"/>
  <c r="AN192" i="137"/>
  <c r="AQ192" i="137"/>
  <c r="AK192" i="137"/>
  <c r="G192" i="137"/>
  <c r="P192" i="137"/>
  <c r="J514" i="137"/>
  <c r="Y514" i="137"/>
  <c r="M514" i="137"/>
  <c r="H514" i="137"/>
  <c r="Q514" i="137"/>
  <c r="K514" i="137"/>
  <c r="AB514" i="137"/>
  <c r="F514" i="137"/>
  <c r="L514" i="137"/>
  <c r="AG514" i="137"/>
  <c r="AE514" i="137"/>
  <c r="Z514" i="137"/>
  <c r="P514" i="137"/>
  <c r="O514" i="137"/>
  <c r="G514" i="137"/>
  <c r="AF514" i="137"/>
  <c r="AD514" i="137"/>
  <c r="AA514" i="137"/>
  <c r="X514" i="137"/>
  <c r="N514" i="137"/>
  <c r="R514" i="137"/>
  <c r="I514" i="137"/>
  <c r="AC514" i="137"/>
  <c r="AC398" i="137"/>
  <c r="AA398" i="137"/>
  <c r="Z398" i="137"/>
  <c r="I398" i="137"/>
  <c r="M398" i="137"/>
  <c r="AB398" i="137"/>
  <c r="R398" i="137"/>
  <c r="F398" i="137"/>
  <c r="L398" i="137"/>
  <c r="J398" i="137"/>
  <c r="AE398" i="137"/>
  <c r="K398" i="137"/>
  <c r="Y398" i="137"/>
  <c r="G398" i="137"/>
  <c r="N398" i="137"/>
  <c r="O398" i="137"/>
  <c r="P398" i="137"/>
  <c r="AG398" i="137"/>
  <c r="AD398" i="137"/>
  <c r="H398" i="137"/>
  <c r="X398" i="137"/>
  <c r="AF398" i="137"/>
  <c r="Q398" i="137"/>
  <c r="AD358" i="137"/>
  <c r="G358" i="137"/>
  <c r="M358" i="137"/>
  <c r="K358" i="137"/>
  <c r="AA358" i="137"/>
  <c r="AF358" i="137"/>
  <c r="I358" i="137"/>
  <c r="Y358" i="137"/>
  <c r="Q358" i="137"/>
  <c r="X358" i="137"/>
  <c r="F358" i="137"/>
  <c r="N358" i="137"/>
  <c r="P358" i="137"/>
  <c r="Z358" i="137"/>
  <c r="AE358" i="137"/>
  <c r="AC358" i="137"/>
  <c r="R358" i="137"/>
  <c r="O358" i="137"/>
  <c r="AB358" i="137"/>
  <c r="H358" i="137"/>
  <c r="L358" i="137"/>
  <c r="AG358" i="137"/>
  <c r="J358" i="137"/>
  <c r="AG616" i="137"/>
  <c r="M616" i="137"/>
  <c r="P616" i="137"/>
  <c r="AB616" i="137"/>
  <c r="AE616" i="137"/>
  <c r="O616" i="137"/>
  <c r="Q616" i="137"/>
  <c r="J616" i="137"/>
  <c r="H616" i="137"/>
  <c r="Z616" i="137"/>
  <c r="AC616" i="137"/>
  <c r="Y616" i="137"/>
  <c r="R616" i="137"/>
  <c r="AF616" i="137"/>
  <c r="L616" i="137"/>
  <c r="X616" i="137"/>
  <c r="F616" i="137"/>
  <c r="AD616" i="137"/>
  <c r="K616" i="137"/>
  <c r="I616" i="137"/>
  <c r="AA616" i="137"/>
  <c r="N616" i="137"/>
  <c r="G616" i="137"/>
  <c r="AB381" i="137"/>
  <c r="Z381" i="137"/>
  <c r="J381" i="137"/>
  <c r="AA381" i="137"/>
  <c r="P381" i="137"/>
  <c r="H381" i="137"/>
  <c r="AF381" i="137"/>
  <c r="G381" i="137"/>
  <c r="Y381" i="137"/>
  <c r="O381" i="137"/>
  <c r="AG381" i="137"/>
  <c r="X381" i="137"/>
  <c r="R381" i="137"/>
  <c r="Q381" i="137"/>
  <c r="AD381" i="137"/>
  <c r="I381" i="137"/>
  <c r="N381" i="137"/>
  <c r="AC381" i="137"/>
  <c r="F381" i="137"/>
  <c r="K381" i="137"/>
  <c r="L381" i="137"/>
  <c r="AE381" i="137"/>
  <c r="M381" i="137"/>
  <c r="M692" i="137"/>
  <c r="L692" i="137"/>
  <c r="N692" i="137"/>
  <c r="X692" i="137"/>
  <c r="I692" i="137"/>
  <c r="F692" i="137"/>
  <c r="O692" i="137"/>
  <c r="P692" i="137"/>
  <c r="K692" i="137"/>
  <c r="Y692" i="137"/>
  <c r="Z692" i="137"/>
  <c r="Q692" i="137"/>
  <c r="AC692" i="137"/>
  <c r="AB692" i="137"/>
  <c r="AD692" i="137"/>
  <c r="J692" i="137"/>
  <c r="H692" i="137"/>
  <c r="AA692" i="137"/>
  <c r="G692" i="137"/>
  <c r="AE692" i="137"/>
  <c r="AG692" i="137"/>
  <c r="R692" i="137"/>
  <c r="AF692" i="137"/>
  <c r="J349" i="137"/>
  <c r="AC349" i="137"/>
  <c r="Y349" i="137"/>
  <c r="AD349" i="137"/>
  <c r="L349" i="137"/>
  <c r="F349" i="137"/>
  <c r="M349" i="137"/>
  <c r="Z349" i="137"/>
  <c r="H349" i="137"/>
  <c r="G349" i="137"/>
  <c r="R349" i="137"/>
  <c r="I349" i="137"/>
  <c r="X349" i="137"/>
  <c r="AE349" i="137"/>
  <c r="AB349" i="137"/>
  <c r="O349" i="137"/>
  <c r="Q349" i="137"/>
  <c r="AG349" i="137"/>
  <c r="N349" i="137"/>
  <c r="K349" i="137"/>
  <c r="AF349" i="137"/>
  <c r="P349" i="137"/>
  <c r="AA349" i="137"/>
  <c r="AE429" i="137"/>
  <c r="F429" i="137"/>
  <c r="N429" i="137"/>
  <c r="AB429" i="137"/>
  <c r="AG429" i="137"/>
  <c r="J429" i="137"/>
  <c r="AC429" i="137"/>
  <c r="Y429" i="137"/>
  <c r="M429" i="137"/>
  <c r="H429" i="137"/>
  <c r="G429" i="137"/>
  <c r="AA429" i="137"/>
  <c r="Q429" i="137"/>
  <c r="Z429" i="137"/>
  <c r="AF429" i="137"/>
  <c r="X429" i="137"/>
  <c r="O429" i="137"/>
  <c r="R429" i="137"/>
  <c r="L429" i="137"/>
  <c r="AD429" i="137"/>
  <c r="P429" i="137"/>
  <c r="K429" i="137"/>
  <c r="I429" i="137"/>
  <c r="G505" i="137"/>
  <c r="X505" i="137"/>
  <c r="O505" i="137"/>
  <c r="F505" i="137"/>
  <c r="K505" i="137"/>
  <c r="P505" i="137"/>
  <c r="AD505" i="137"/>
  <c r="AE505" i="137"/>
  <c r="H505" i="137"/>
  <c r="AG505" i="137"/>
  <c r="AB505" i="137"/>
  <c r="AA505" i="137"/>
  <c r="AF505" i="137"/>
  <c r="Z505" i="137"/>
  <c r="M505" i="137"/>
  <c r="Y505" i="137"/>
  <c r="R505" i="137"/>
  <c r="AC505" i="137"/>
  <c r="L505" i="137"/>
  <c r="Q505" i="137"/>
  <c r="N505" i="137"/>
  <c r="J505" i="137"/>
  <c r="I505" i="137"/>
  <c r="H610" i="137"/>
  <c r="N610" i="137"/>
  <c r="X610" i="137"/>
  <c r="AB610" i="137"/>
  <c r="AF610" i="137"/>
  <c r="AC610" i="137"/>
  <c r="I610" i="137"/>
  <c r="AE610" i="137"/>
  <c r="P610" i="137"/>
  <c r="AA610" i="137"/>
  <c r="R610" i="137"/>
  <c r="J610" i="137"/>
  <c r="K610" i="137"/>
  <c r="Q610" i="137"/>
  <c r="AD610" i="137"/>
  <c r="M610" i="137"/>
  <c r="L610" i="137"/>
  <c r="O610" i="137"/>
  <c r="Z610" i="137"/>
  <c r="F610" i="137"/>
  <c r="AG610" i="137"/>
  <c r="Y610" i="137"/>
  <c r="G610" i="137"/>
  <c r="R180" i="137"/>
  <c r="O180" i="137"/>
  <c r="AA180" i="137"/>
  <c r="Y180" i="137"/>
  <c r="AJ180" i="137"/>
  <c r="L180" i="137"/>
  <c r="AE180" i="137"/>
  <c r="AP180" i="137"/>
  <c r="AC180" i="137"/>
  <c r="AK180" i="137"/>
  <c r="Q180" i="137"/>
  <c r="X180" i="137"/>
  <c r="K180" i="137"/>
  <c r="M180" i="137"/>
  <c r="AM180" i="137"/>
  <c r="N180" i="137"/>
  <c r="AN180" i="137"/>
  <c r="Z180" i="137"/>
  <c r="AO180" i="137"/>
  <c r="AB180" i="137"/>
  <c r="AF180" i="137"/>
  <c r="I180" i="137"/>
  <c r="P180" i="137"/>
  <c r="G180" i="137"/>
  <c r="AI180" i="137"/>
  <c r="AQ180" i="137"/>
  <c r="AR180" i="137"/>
  <c r="F180" i="137"/>
  <c r="AD180" i="137"/>
  <c r="AG180" i="137"/>
  <c r="AL180" i="137"/>
  <c r="H180" i="137"/>
  <c r="J180" i="137"/>
  <c r="AG681" i="137"/>
  <c r="X681" i="137"/>
  <c r="AD681" i="137"/>
  <c r="Q681" i="137"/>
  <c r="H681" i="137"/>
  <c r="J681" i="137"/>
  <c r="R681" i="137"/>
  <c r="AF681" i="137"/>
  <c r="AA681" i="137"/>
  <c r="L681" i="137"/>
  <c r="P681" i="137"/>
  <c r="K681" i="137"/>
  <c r="AB681" i="137"/>
  <c r="AE681" i="137"/>
  <c r="I681" i="137"/>
  <c r="N681" i="137"/>
  <c r="AC681" i="137"/>
  <c r="Z681" i="137"/>
  <c r="O681" i="137"/>
  <c r="Y681" i="137"/>
  <c r="G681" i="137"/>
  <c r="M681" i="137"/>
  <c r="F681" i="137"/>
  <c r="K280" i="137"/>
  <c r="AA280" i="137"/>
  <c r="G280" i="137"/>
  <c r="F280" i="137"/>
  <c r="AE280" i="137"/>
  <c r="AC280" i="137"/>
  <c r="N280" i="137"/>
  <c r="R280" i="137"/>
  <c r="Z280" i="137"/>
  <c r="O280" i="137"/>
  <c r="J280" i="137"/>
  <c r="X280" i="137"/>
  <c r="H280" i="137"/>
  <c r="M280" i="137"/>
  <c r="P280" i="137"/>
  <c r="AD280" i="137"/>
  <c r="AB280" i="137"/>
  <c r="L280" i="137"/>
  <c r="Y280" i="137"/>
  <c r="AF280" i="137"/>
  <c r="Q280" i="137"/>
  <c r="AG280" i="137"/>
  <c r="I280" i="137"/>
  <c r="AP97" i="137"/>
  <c r="AO97" i="137"/>
  <c r="AI97" i="137"/>
  <c r="J97" i="137"/>
  <c r="BC97" i="137"/>
  <c r="AU97" i="137"/>
  <c r="AV97" i="137"/>
  <c r="L97" i="137"/>
  <c r="AR97" i="137"/>
  <c r="AX97" i="137"/>
  <c r="G97" i="137"/>
  <c r="F98" i="137" s="1"/>
  <c r="R98" i="137" s="1"/>
  <c r="BA97" i="137"/>
  <c r="AJ97" i="137"/>
  <c r="AZ97" i="137"/>
  <c r="AM97" i="137"/>
  <c r="AQ97" i="137"/>
  <c r="BB97" i="137"/>
  <c r="P97" i="137"/>
  <c r="I97" i="137"/>
  <c r="AY97" i="137"/>
  <c r="AW97" i="137"/>
  <c r="AK97" i="137"/>
  <c r="AN97" i="137"/>
  <c r="AT97" i="137"/>
  <c r="AL97" i="137"/>
  <c r="F635" i="137"/>
  <c r="N635" i="137"/>
  <c r="L635" i="137"/>
  <c r="AC635" i="137"/>
  <c r="G635" i="137"/>
  <c r="J635" i="137"/>
  <c r="AE635" i="137"/>
  <c r="R635" i="137"/>
  <c r="AG635" i="137"/>
  <c r="AA635" i="137"/>
  <c r="P635" i="137"/>
  <c r="AF635" i="137"/>
  <c r="X635" i="137"/>
  <c r="K635" i="137"/>
  <c r="AD635" i="137"/>
  <c r="AB635" i="137"/>
  <c r="H635" i="137"/>
  <c r="Q635" i="137"/>
  <c r="Z635" i="137"/>
  <c r="M635" i="137"/>
  <c r="Y635" i="137"/>
  <c r="I635" i="137"/>
  <c r="O635" i="137"/>
  <c r="N406" i="137"/>
  <c r="K406" i="137"/>
  <c r="I406" i="137"/>
  <c r="AA406" i="137"/>
  <c r="M406" i="137"/>
  <c r="AG406" i="137"/>
  <c r="Z406" i="137"/>
  <c r="AC406" i="137"/>
  <c r="AD406" i="137"/>
  <c r="X406" i="137"/>
  <c r="AB406" i="137"/>
  <c r="J406" i="137"/>
  <c r="Q406" i="137"/>
  <c r="Y406" i="137"/>
  <c r="R406" i="137"/>
  <c r="AF406" i="137"/>
  <c r="O406" i="137"/>
  <c r="F406" i="137"/>
  <c r="L406" i="137"/>
  <c r="P406" i="137"/>
  <c r="G406" i="137"/>
  <c r="AE406" i="137"/>
  <c r="H406" i="137"/>
  <c r="J391" i="137"/>
  <c r="AE391" i="137"/>
  <c r="AD391" i="137"/>
  <c r="R391" i="137"/>
  <c r="N391" i="137"/>
  <c r="AC391" i="137"/>
  <c r="AA391" i="137"/>
  <c r="O391" i="137"/>
  <c r="L391" i="137"/>
  <c r="Q391" i="137"/>
  <c r="Y391" i="137"/>
  <c r="AF391" i="137"/>
  <c r="M391" i="137"/>
  <c r="AB391" i="137"/>
  <c r="X391" i="137"/>
  <c r="H391" i="137"/>
  <c r="F391" i="137"/>
  <c r="K391" i="137"/>
  <c r="AG391" i="137"/>
  <c r="Z391" i="137"/>
  <c r="P391" i="137"/>
  <c r="I391" i="137"/>
  <c r="G391" i="137"/>
  <c r="J267" i="137"/>
  <c r="H267" i="137"/>
  <c r="AG267" i="137"/>
  <c r="AD267" i="137"/>
  <c r="O267" i="137"/>
  <c r="AB267" i="137"/>
  <c r="X267" i="137"/>
  <c r="Z267" i="137"/>
  <c r="Y267" i="137"/>
  <c r="P267" i="137"/>
  <c r="M267" i="137"/>
  <c r="N267" i="137"/>
  <c r="Q267" i="137"/>
  <c r="AC267" i="137"/>
  <c r="AF267" i="137"/>
  <c r="L267" i="137"/>
  <c r="F267" i="137"/>
  <c r="AA267" i="137"/>
  <c r="R267" i="137"/>
  <c r="K267" i="137"/>
  <c r="G267" i="137"/>
  <c r="AE267" i="137"/>
  <c r="I267" i="137"/>
  <c r="AE214" i="137"/>
  <c r="L214" i="137"/>
  <c r="O214" i="137"/>
  <c r="AA214" i="137"/>
  <c r="X214" i="137"/>
  <c r="R214" i="137"/>
  <c r="Y214" i="137"/>
  <c r="AF214" i="137"/>
  <c r="M214" i="137"/>
  <c r="AD214" i="137"/>
  <c r="Q214" i="137"/>
  <c r="AG214" i="137"/>
  <c r="N214" i="137"/>
  <c r="Z214" i="137"/>
  <c r="AB214" i="137"/>
  <c r="G214" i="137"/>
  <c r="AC214" i="137"/>
  <c r="F214" i="137"/>
  <c r="K214" i="137"/>
  <c r="J214" i="137"/>
  <c r="H214" i="137"/>
  <c r="I214" i="137"/>
  <c r="P214" i="137"/>
  <c r="P41" i="137"/>
  <c r="BF41" i="137"/>
  <c r="BE41" i="137"/>
  <c r="BP41" i="137"/>
  <c r="AK41" i="137"/>
  <c r="BA41" i="137"/>
  <c r="AU41" i="137"/>
  <c r="AN41" i="137"/>
  <c r="AO41" i="137"/>
  <c r="AT41" i="137"/>
  <c r="BO41" i="137"/>
  <c r="AQ41" i="137"/>
  <c r="AY41" i="137"/>
  <c r="AI41" i="137"/>
  <c r="BL41" i="137"/>
  <c r="BJ41" i="137"/>
  <c r="BB41" i="137"/>
  <c r="AR41" i="137"/>
  <c r="BI41" i="137"/>
  <c r="AL41" i="137"/>
  <c r="AX41" i="137"/>
  <c r="J41" i="137"/>
  <c r="BN41" i="137"/>
  <c r="BK41" i="137"/>
  <c r="BH41" i="137"/>
  <c r="AZ41" i="137"/>
  <c r="AW41" i="137"/>
  <c r="BM41" i="137"/>
  <c r="BC41" i="137"/>
  <c r="AJ41" i="137"/>
  <c r="BG41" i="137"/>
  <c r="AM41" i="137"/>
  <c r="G41" i="137"/>
  <c r="F42" i="137" s="1"/>
  <c r="R42" i="137" s="1"/>
  <c r="AV41" i="137"/>
  <c r="AP41" i="137"/>
  <c r="I41" i="137"/>
  <c r="L41" i="137"/>
  <c r="AF287" i="137"/>
  <c r="R287" i="137"/>
  <c r="AE287" i="137"/>
  <c r="F287" i="137"/>
  <c r="N287" i="137"/>
  <c r="G287" i="137"/>
  <c r="AC287" i="137"/>
  <c r="AA287" i="137"/>
  <c r="J287" i="137"/>
  <c r="AB287" i="137"/>
  <c r="Z287" i="137"/>
  <c r="AD287" i="137"/>
  <c r="H287" i="137"/>
  <c r="M287" i="137"/>
  <c r="Q287" i="137"/>
  <c r="P287" i="137"/>
  <c r="X287" i="137"/>
  <c r="I287" i="137"/>
  <c r="O287" i="137"/>
  <c r="Y287" i="137"/>
  <c r="L287" i="137"/>
  <c r="K287" i="137"/>
  <c r="AG287" i="137"/>
  <c r="I694" i="137"/>
  <c r="Y694" i="137"/>
  <c r="H694" i="137"/>
  <c r="AB694" i="137"/>
  <c r="L694" i="137"/>
  <c r="AD694" i="137"/>
  <c r="AF694" i="137"/>
  <c r="AE694" i="137"/>
  <c r="G694" i="137"/>
  <c r="O694" i="137"/>
  <c r="K694" i="137"/>
  <c r="M694" i="137"/>
  <c r="Q694" i="137"/>
  <c r="Z694" i="137"/>
  <c r="N694" i="137"/>
  <c r="J694" i="137"/>
  <c r="P694" i="137"/>
  <c r="R694" i="137"/>
  <c r="AG694" i="137"/>
  <c r="AC694" i="137"/>
  <c r="F694" i="137"/>
  <c r="AA694" i="137"/>
  <c r="X694" i="137"/>
  <c r="F577" i="137"/>
  <c r="N577" i="137"/>
  <c r="AA577" i="137"/>
  <c r="H577" i="137"/>
  <c r="O577" i="137"/>
  <c r="J577" i="137"/>
  <c r="AE577" i="137"/>
  <c r="G577" i="137"/>
  <c r="AD577" i="137"/>
  <c r="P577" i="137"/>
  <c r="Q577" i="137"/>
  <c r="AG577" i="137"/>
  <c r="AB577" i="137"/>
  <c r="AC577" i="137"/>
  <c r="Y577" i="137"/>
  <c r="K577" i="137"/>
  <c r="Z577" i="137"/>
  <c r="L577" i="137"/>
  <c r="X577" i="137"/>
  <c r="R577" i="137"/>
  <c r="M577" i="137"/>
  <c r="I577" i="137"/>
  <c r="AF577" i="137"/>
  <c r="J689" i="137"/>
  <c r="P689" i="137"/>
  <c r="AD689" i="137"/>
  <c r="AA689" i="137"/>
  <c r="Q689" i="137"/>
  <c r="O689" i="137"/>
  <c r="H689" i="137"/>
  <c r="N689" i="137"/>
  <c r="AB689" i="137"/>
  <c r="R689" i="137"/>
  <c r="Z689" i="137"/>
  <c r="AG689" i="137"/>
  <c r="G689" i="137"/>
  <c r="X689" i="137"/>
  <c r="I689" i="137"/>
  <c r="AE689" i="137"/>
  <c r="AF689" i="137"/>
  <c r="K689" i="137"/>
  <c r="L689" i="137"/>
  <c r="Y689" i="137"/>
  <c r="AC689" i="137"/>
  <c r="F689" i="137"/>
  <c r="M689" i="137"/>
  <c r="AE534" i="137"/>
  <c r="J534" i="137"/>
  <c r="M534" i="137"/>
  <c r="L534" i="137"/>
  <c r="AF534" i="137"/>
  <c r="X534" i="137"/>
  <c r="F534" i="137"/>
  <c r="R534" i="137"/>
  <c r="K534" i="137"/>
  <c r="Z534" i="137"/>
  <c r="H534" i="137"/>
  <c r="AB534" i="137"/>
  <c r="Q534" i="137"/>
  <c r="AG534" i="137"/>
  <c r="AA534" i="137"/>
  <c r="AC534" i="137"/>
  <c r="P534" i="137"/>
  <c r="G534" i="137"/>
  <c r="O534" i="137"/>
  <c r="I534" i="137"/>
  <c r="Y534" i="137"/>
  <c r="N534" i="137"/>
  <c r="AD534" i="137"/>
  <c r="O217" i="137"/>
  <c r="R217" i="137"/>
  <c r="M217" i="137"/>
  <c r="AE217" i="137"/>
  <c r="I217" i="137"/>
  <c r="Y217" i="137"/>
  <c r="AC217" i="137"/>
  <c r="AA217" i="137"/>
  <c r="L217" i="137"/>
  <c r="X217" i="137"/>
  <c r="H217" i="137"/>
  <c r="J217" i="137"/>
  <c r="P217" i="137"/>
  <c r="Z217" i="137"/>
  <c r="F217" i="137"/>
  <c r="K217" i="137"/>
  <c r="G217" i="137"/>
  <c r="Q217" i="137"/>
  <c r="AF217" i="137"/>
  <c r="N217" i="137"/>
  <c r="AG217" i="137"/>
  <c r="AB217" i="137"/>
  <c r="AD217" i="137"/>
  <c r="Z631" i="137"/>
  <c r="Y631" i="137"/>
  <c r="AA631" i="137"/>
  <c r="AG631" i="137"/>
  <c r="P631" i="137"/>
  <c r="AF631" i="137"/>
  <c r="AB631" i="137"/>
  <c r="Q631" i="137"/>
  <c r="J631" i="137"/>
  <c r="O631" i="137"/>
  <c r="N631" i="137"/>
  <c r="X631" i="137"/>
  <c r="G631" i="137"/>
  <c r="R631" i="137"/>
  <c r="L631" i="137"/>
  <c r="AE631" i="137"/>
  <c r="AD631" i="137"/>
  <c r="AC631" i="137"/>
  <c r="H631" i="137"/>
  <c r="F631" i="137"/>
  <c r="K631" i="137"/>
  <c r="M631" i="137"/>
  <c r="I631" i="137"/>
  <c r="N235" i="137"/>
  <c r="AD235" i="137"/>
  <c r="K235" i="137"/>
  <c r="M235" i="137"/>
  <c r="J235" i="137"/>
  <c r="F235" i="137"/>
  <c r="Z235" i="137"/>
  <c r="R235" i="137"/>
  <c r="AF235" i="137"/>
  <c r="H235" i="137"/>
  <c r="Q235" i="137"/>
  <c r="G235" i="137"/>
  <c r="AG235" i="137"/>
  <c r="I235" i="137"/>
  <c r="AC235" i="137"/>
  <c r="Y235" i="137"/>
  <c r="X235" i="137"/>
  <c r="AB235" i="137"/>
  <c r="O235" i="137"/>
  <c r="AE235" i="137"/>
  <c r="L235" i="137"/>
  <c r="P235" i="137"/>
  <c r="AA235" i="137"/>
  <c r="J90" i="137"/>
  <c r="AJ90" i="137"/>
  <c r="AN90" i="137"/>
  <c r="AI90" i="137"/>
  <c r="BA90" i="137"/>
  <c r="L90" i="137"/>
  <c r="BB90" i="137"/>
  <c r="P90" i="137"/>
  <c r="AU90" i="137"/>
  <c r="AT90" i="137"/>
  <c r="AL90" i="137"/>
  <c r="G90" i="137"/>
  <c r="F91" i="137" s="1"/>
  <c r="R91" i="137" s="1"/>
  <c r="I90" i="137"/>
  <c r="AP90" i="137"/>
  <c r="AQ90" i="137"/>
  <c r="AO90" i="137"/>
  <c r="AM90" i="137"/>
  <c r="AW90" i="137"/>
  <c r="BC90" i="137"/>
  <c r="AZ90" i="137"/>
  <c r="AX90" i="137"/>
  <c r="AY90" i="137"/>
  <c r="AV90" i="137"/>
  <c r="AK90" i="137"/>
  <c r="AR90" i="137"/>
  <c r="BA20" i="137"/>
  <c r="BL20" i="137"/>
  <c r="J20" i="137"/>
  <c r="AR20" i="137"/>
  <c r="AK20" i="137"/>
  <c r="AU20" i="137"/>
  <c r="AM20" i="137"/>
  <c r="AN20" i="137"/>
  <c r="BP20" i="137"/>
  <c r="AO20" i="137"/>
  <c r="G20" i="137"/>
  <c r="BN20" i="137"/>
  <c r="BK20" i="137"/>
  <c r="L20" i="137"/>
  <c r="BF20" i="137"/>
  <c r="BJ20" i="137"/>
  <c r="AW20" i="137"/>
  <c r="BE20" i="137"/>
  <c r="BO20" i="137"/>
  <c r="BI20" i="137"/>
  <c r="AL20" i="137"/>
  <c r="BC20" i="137"/>
  <c r="AQ20" i="137"/>
  <c r="AJ20" i="137"/>
  <c r="BM20" i="137"/>
  <c r="P20" i="137"/>
  <c r="AT20" i="137"/>
  <c r="AI20" i="137"/>
  <c r="BH20" i="137"/>
  <c r="I20" i="137"/>
  <c r="BB20" i="137"/>
  <c r="AZ20" i="137"/>
  <c r="AV20" i="137"/>
  <c r="BG20" i="137"/>
  <c r="AX20" i="137"/>
  <c r="AP20" i="137"/>
  <c r="AY20" i="137"/>
  <c r="K162" i="137"/>
  <c r="AB162" i="137"/>
  <c r="AP162" i="137"/>
  <c r="I162" i="137"/>
  <c r="AR162" i="137"/>
  <c r="Z162" i="137"/>
  <c r="AI162" i="137"/>
  <c r="J162" i="137"/>
  <c r="L162" i="137"/>
  <c r="O162" i="137"/>
  <c r="N162" i="137"/>
  <c r="M162" i="137"/>
  <c r="AM162" i="137"/>
  <c r="Y162" i="137"/>
  <c r="AF162" i="137"/>
  <c r="AA162" i="137"/>
  <c r="R162" i="137"/>
  <c r="AQ162" i="137"/>
  <c r="AJ162" i="137"/>
  <c r="AC162" i="137"/>
  <c r="F162" i="137"/>
  <c r="G162" i="137"/>
  <c r="Q162" i="137"/>
  <c r="AG162" i="137"/>
  <c r="AN162" i="137"/>
  <c r="P162" i="137"/>
  <c r="AL162" i="137"/>
  <c r="X162" i="137"/>
  <c r="AO162" i="137"/>
  <c r="AK162" i="137"/>
  <c r="H162" i="137"/>
  <c r="AE162" i="137"/>
  <c r="AD162" i="137"/>
  <c r="AE606" i="137"/>
  <c r="X606" i="137"/>
  <c r="Q606" i="137"/>
  <c r="AG606" i="137"/>
  <c r="I606" i="137"/>
  <c r="K606" i="137"/>
  <c r="M606" i="137"/>
  <c r="O606" i="137"/>
  <c r="J606" i="137"/>
  <c r="G606" i="137"/>
  <c r="Y606" i="137"/>
  <c r="F606" i="137"/>
  <c r="AD606" i="137"/>
  <c r="L606" i="137"/>
  <c r="P606" i="137"/>
  <c r="H606" i="137"/>
  <c r="AF606" i="137"/>
  <c r="Z606" i="137"/>
  <c r="AC606" i="137"/>
  <c r="AA606" i="137"/>
  <c r="R606" i="137"/>
  <c r="AB606" i="137"/>
  <c r="N606" i="137"/>
  <c r="AN32" i="137"/>
  <c r="BG32" i="137"/>
  <c r="J32" i="137"/>
  <c r="AY32" i="137"/>
  <c r="BL32" i="137"/>
  <c r="AU32" i="137"/>
  <c r="BJ32" i="137"/>
  <c r="AX32" i="137"/>
  <c r="BF32" i="137"/>
  <c r="AZ32" i="137"/>
  <c r="AK32" i="137"/>
  <c r="AV32" i="137"/>
  <c r="AR32" i="137"/>
  <c r="BN32" i="137"/>
  <c r="BA32" i="137"/>
  <c r="G32" i="137"/>
  <c r="F33" i="137" s="1"/>
  <c r="BB32" i="137"/>
  <c r="AP32" i="137"/>
  <c r="AT32" i="137"/>
  <c r="L32" i="137"/>
  <c r="BH32" i="137"/>
  <c r="AQ32" i="137"/>
  <c r="AL32" i="137"/>
  <c r="BP32" i="137"/>
  <c r="AM32" i="137"/>
  <c r="BM32" i="137"/>
  <c r="AO32" i="137"/>
  <c r="I32" i="137"/>
  <c r="BI32" i="137"/>
  <c r="AW32" i="137"/>
  <c r="AI32" i="137"/>
  <c r="P32" i="137"/>
  <c r="BC32" i="137"/>
  <c r="BK32" i="137"/>
  <c r="BE32" i="137"/>
  <c r="AJ32" i="137"/>
  <c r="BO32" i="137"/>
  <c r="AL30" i="137"/>
  <c r="BO30" i="137"/>
  <c r="AN30" i="137"/>
  <c r="BE30" i="137"/>
  <c r="BG30" i="137"/>
  <c r="BF30" i="137"/>
  <c r="AU30" i="137"/>
  <c r="BH30" i="137"/>
  <c r="AI30" i="137"/>
  <c r="BA30" i="137"/>
  <c r="BK30" i="137"/>
  <c r="BP30" i="137"/>
  <c r="AQ30" i="137"/>
  <c r="AX30" i="137"/>
  <c r="AR30" i="137"/>
  <c r="J30" i="137"/>
  <c r="G30" i="137"/>
  <c r="F31" i="137" s="1"/>
  <c r="BN30" i="137"/>
  <c r="AO30" i="137"/>
  <c r="AT30" i="137"/>
  <c r="BM30" i="137"/>
  <c r="AP30" i="137"/>
  <c r="AY30" i="137"/>
  <c r="P30" i="137"/>
  <c r="AM30" i="137"/>
  <c r="I30" i="137"/>
  <c r="AV30" i="137"/>
  <c r="BB30" i="137"/>
  <c r="BI30" i="137"/>
  <c r="AW30" i="137"/>
  <c r="L30" i="137"/>
  <c r="AK30" i="137"/>
  <c r="BL30" i="137"/>
  <c r="AJ30" i="137"/>
  <c r="BJ30" i="137"/>
  <c r="BC30" i="137"/>
  <c r="AZ30" i="137"/>
  <c r="AE449" i="137"/>
  <c r="K449" i="137"/>
  <c r="G449" i="137"/>
  <c r="R449" i="137"/>
  <c r="AB449" i="137"/>
  <c r="AG449" i="137"/>
  <c r="P449" i="137"/>
  <c r="AD449" i="137"/>
  <c r="Q449" i="137"/>
  <c r="L449" i="137"/>
  <c r="Z449" i="137"/>
  <c r="N449" i="137"/>
  <c r="AF449" i="137"/>
  <c r="I449" i="137"/>
  <c r="M449" i="137"/>
  <c r="X449" i="137"/>
  <c r="AA449" i="137"/>
  <c r="F449" i="137"/>
  <c r="H449" i="137"/>
  <c r="J449" i="137"/>
  <c r="AC449" i="137"/>
  <c r="O449" i="137"/>
  <c r="Y449" i="137"/>
  <c r="Y687" i="137"/>
  <c r="N687" i="137"/>
  <c r="AD687" i="137"/>
  <c r="M687" i="137"/>
  <c r="AG687" i="137"/>
  <c r="AE687" i="137"/>
  <c r="AB687" i="137"/>
  <c r="Z687" i="137"/>
  <c r="J687" i="137"/>
  <c r="R687" i="137"/>
  <c r="Q687" i="137"/>
  <c r="G687" i="137"/>
  <c r="F687" i="137"/>
  <c r="X687" i="137"/>
  <c r="H687" i="137"/>
  <c r="O687" i="137"/>
  <c r="K687" i="137"/>
  <c r="I687" i="137"/>
  <c r="AF687" i="137"/>
  <c r="AC687" i="137"/>
  <c r="L687" i="137"/>
  <c r="AA687" i="137"/>
  <c r="P687" i="137"/>
  <c r="G196" i="137"/>
  <c r="AC196" i="137"/>
  <c r="M196" i="137"/>
  <c r="Q196" i="137"/>
  <c r="AM196" i="137"/>
  <c r="AE196" i="137"/>
  <c r="AB196" i="137"/>
  <c r="R196" i="137"/>
  <c r="AP196" i="137"/>
  <c r="AI196" i="137"/>
  <c r="N196" i="137"/>
  <c r="AN196" i="137"/>
  <c r="J196" i="137"/>
  <c r="Y196" i="137"/>
  <c r="AF196" i="137"/>
  <c r="AQ196" i="137"/>
  <c r="AG196" i="137"/>
  <c r="Z196" i="137"/>
  <c r="I196" i="137"/>
  <c r="O196" i="137"/>
  <c r="AR196" i="137"/>
  <c r="AK196" i="137"/>
  <c r="AD196" i="137"/>
  <c r="F196" i="137"/>
  <c r="H196" i="137"/>
  <c r="AA196" i="137"/>
  <c r="AJ196" i="137"/>
  <c r="P196" i="137"/>
  <c r="L196" i="137"/>
  <c r="AL196" i="137"/>
  <c r="X196" i="137"/>
  <c r="K196" i="137"/>
  <c r="AO196" i="137"/>
  <c r="G322" i="137"/>
  <c r="O322" i="137"/>
  <c r="AD322" i="137"/>
  <c r="N322" i="137"/>
  <c r="AA322" i="137"/>
  <c r="K322" i="137"/>
  <c r="X322" i="137"/>
  <c r="AE322" i="137"/>
  <c r="P322" i="137"/>
  <c r="AB322" i="137"/>
  <c r="M322" i="137"/>
  <c r="AF322" i="137"/>
  <c r="L322" i="137"/>
  <c r="Y322" i="137"/>
  <c r="J322" i="137"/>
  <c r="AC322" i="137"/>
  <c r="Z322" i="137"/>
  <c r="Q322" i="137"/>
  <c r="I322" i="137"/>
  <c r="H322" i="137"/>
  <c r="R322" i="137"/>
  <c r="AG322" i="137"/>
  <c r="F322" i="137"/>
  <c r="AB275" i="137"/>
  <c r="J275" i="137"/>
  <c r="AD275" i="137"/>
  <c r="AC275" i="137"/>
  <c r="L275" i="137"/>
  <c r="K275" i="137"/>
  <c r="AA275" i="137"/>
  <c r="O275" i="137"/>
  <c r="AE275" i="137"/>
  <c r="M275" i="137"/>
  <c r="I275" i="137"/>
  <c r="R275" i="137"/>
  <c r="F275" i="137"/>
  <c r="P275" i="137"/>
  <c r="H275" i="137"/>
  <c r="Z275" i="137"/>
  <c r="N275" i="137"/>
  <c r="Q275" i="137"/>
  <c r="Y275" i="137"/>
  <c r="AF275" i="137"/>
  <c r="G275" i="137"/>
  <c r="AG275" i="137"/>
  <c r="X275" i="137"/>
  <c r="AF700" i="137"/>
  <c r="Y700" i="137"/>
  <c r="G700" i="137"/>
  <c r="K700" i="137"/>
  <c r="AB700" i="137"/>
  <c r="M700" i="137"/>
  <c r="AA700" i="137"/>
  <c r="L700" i="137"/>
  <c r="F700" i="137"/>
  <c r="N700" i="137"/>
  <c r="P700" i="137"/>
  <c r="AD700" i="137"/>
  <c r="I700" i="137"/>
  <c r="J700" i="137"/>
  <c r="X700" i="137"/>
  <c r="Q700" i="137"/>
  <c r="Z700" i="137"/>
  <c r="H700" i="137"/>
  <c r="O700" i="137"/>
  <c r="R700" i="137"/>
  <c r="AG700" i="137"/>
  <c r="AE700" i="137"/>
  <c r="AC700" i="137"/>
  <c r="AE504" i="137"/>
  <c r="AC504" i="137"/>
  <c r="F504" i="137"/>
  <c r="K504" i="137"/>
  <c r="M504" i="137"/>
  <c r="R504" i="137"/>
  <c r="O504" i="137"/>
  <c r="AG504" i="137"/>
  <c r="J504" i="137"/>
  <c r="N504" i="137"/>
  <c r="Y504" i="137"/>
  <c r="X504" i="137"/>
  <c r="G504" i="137"/>
  <c r="L504" i="137"/>
  <c r="Q504" i="137"/>
  <c r="P504" i="137"/>
  <c r="AF504" i="137"/>
  <c r="I504" i="137"/>
  <c r="AB504" i="137"/>
  <c r="AD504" i="137"/>
  <c r="Z504" i="137"/>
  <c r="AA504" i="137"/>
  <c r="H504" i="137"/>
  <c r="M655" i="137"/>
  <c r="I655" i="137"/>
  <c r="AB655" i="137"/>
  <c r="Y655" i="137"/>
  <c r="L655" i="137"/>
  <c r="AE655" i="137"/>
  <c r="O655" i="137"/>
  <c r="R655" i="137"/>
  <c r="G655" i="137"/>
  <c r="J655" i="137"/>
  <c r="Q655" i="137"/>
  <c r="X655" i="137"/>
  <c r="P655" i="137"/>
  <c r="K655" i="137"/>
  <c r="N655" i="137"/>
  <c r="AG655" i="137"/>
  <c r="AD655" i="137"/>
  <c r="F655" i="137"/>
  <c r="AC655" i="137"/>
  <c r="AA655" i="137"/>
  <c r="Z655" i="137"/>
  <c r="AF655" i="137"/>
  <c r="H655" i="137"/>
  <c r="AU63" i="137"/>
  <c r="AQ63" i="137"/>
  <c r="AT63" i="137"/>
  <c r="AI63" i="137"/>
  <c r="AJ63" i="137"/>
  <c r="G63" i="137"/>
  <c r="F64" i="137" s="1"/>
  <c r="AK63" i="137"/>
  <c r="I63" i="137"/>
  <c r="AV63" i="137"/>
  <c r="P63" i="137"/>
  <c r="BC63" i="137"/>
  <c r="BA63" i="137"/>
  <c r="AR63" i="137"/>
  <c r="L63" i="137"/>
  <c r="AN63" i="137"/>
  <c r="AZ63" i="137"/>
  <c r="J63" i="137"/>
  <c r="AL63" i="137"/>
  <c r="AW63" i="137"/>
  <c r="AP63" i="137"/>
  <c r="AY63" i="137"/>
  <c r="AO63" i="137"/>
  <c r="AM63" i="137"/>
  <c r="BB63" i="137"/>
  <c r="AX63" i="137"/>
  <c r="P555" i="137"/>
  <c r="M555" i="137"/>
  <c r="N555" i="137"/>
  <c r="O555" i="137"/>
  <c r="AE555" i="137"/>
  <c r="AD555" i="137"/>
  <c r="J555" i="137"/>
  <c r="AB555" i="137"/>
  <c r="AF555" i="137"/>
  <c r="Y555" i="137"/>
  <c r="Z555" i="137"/>
  <c r="X555" i="137"/>
  <c r="Q555" i="137"/>
  <c r="G555" i="137"/>
  <c r="K555" i="137"/>
  <c r="H555" i="137"/>
  <c r="I555" i="137"/>
  <c r="AA555" i="137"/>
  <c r="AG555" i="137"/>
  <c r="AC555" i="137"/>
  <c r="R555" i="137"/>
  <c r="L555" i="137"/>
  <c r="F555" i="137"/>
  <c r="AW61" i="137"/>
  <c r="G61" i="137"/>
  <c r="AP61" i="137"/>
  <c r="AI61" i="137"/>
  <c r="AT61" i="137"/>
  <c r="AL61" i="137"/>
  <c r="AX61" i="137"/>
  <c r="P61" i="137"/>
  <c r="AO61" i="137"/>
  <c r="AK61" i="137"/>
  <c r="J61" i="137"/>
  <c r="AJ61" i="137"/>
  <c r="AZ61" i="137"/>
  <c r="AM61" i="137"/>
  <c r="AR61" i="137"/>
  <c r="I61" i="137"/>
  <c r="AU61" i="137"/>
  <c r="AN61" i="137"/>
  <c r="AQ61" i="137"/>
  <c r="BC61" i="137"/>
  <c r="AV61" i="137"/>
  <c r="BB61" i="137"/>
  <c r="BA61" i="137"/>
  <c r="AY61" i="137"/>
  <c r="L61" i="137"/>
  <c r="AC671" i="137"/>
  <c r="G671" i="137"/>
  <c r="AB671" i="137"/>
  <c r="H671" i="137"/>
  <c r="I671" i="137"/>
  <c r="L671" i="137"/>
  <c r="O671" i="137"/>
  <c r="AA671" i="137"/>
  <c r="N671" i="137"/>
  <c r="AD671" i="137"/>
  <c r="F671" i="137"/>
  <c r="X671" i="137"/>
  <c r="AF671" i="137"/>
  <c r="Q671" i="137"/>
  <c r="K671" i="137"/>
  <c r="M671" i="137"/>
  <c r="AE671" i="137"/>
  <c r="Y671" i="137"/>
  <c r="J671" i="137"/>
  <c r="Z671" i="137"/>
  <c r="R671" i="137"/>
  <c r="AG671" i="137"/>
  <c r="P671" i="137"/>
  <c r="AI198" i="137"/>
  <c r="AO198" i="137"/>
  <c r="Y198" i="137"/>
  <c r="AN198" i="137"/>
  <c r="G198" i="137"/>
  <c r="AA198" i="137"/>
  <c r="AB198" i="137"/>
  <c r="L198" i="137"/>
  <c r="AF198" i="137"/>
  <c r="R198" i="137"/>
  <c r="AM198" i="137"/>
  <c r="O198" i="137"/>
  <c r="Q198" i="137"/>
  <c r="AP198" i="137"/>
  <c r="H198" i="137"/>
  <c r="AG198" i="137"/>
  <c r="AL198" i="137"/>
  <c r="AE198" i="137"/>
  <c r="P198" i="137"/>
  <c r="AR198" i="137"/>
  <c r="J198" i="137"/>
  <c r="AC198" i="137"/>
  <c r="AK198" i="137"/>
  <c r="AQ198" i="137"/>
  <c r="AJ198" i="137"/>
  <c r="AD198" i="137"/>
  <c r="K198" i="137"/>
  <c r="N198" i="137"/>
  <c r="M198" i="137"/>
  <c r="Z198" i="137"/>
  <c r="F198" i="137"/>
  <c r="X198" i="137"/>
  <c r="I198" i="137"/>
  <c r="AU86" i="137"/>
  <c r="G86" i="137"/>
  <c r="F87" i="137" s="1"/>
  <c r="AT86" i="137"/>
  <c r="AY86" i="137"/>
  <c r="AK86" i="137"/>
  <c r="BA86" i="137"/>
  <c r="AI86" i="137"/>
  <c r="AO86" i="137"/>
  <c r="P86" i="137"/>
  <c r="AV86" i="137"/>
  <c r="BB86" i="137"/>
  <c r="L86" i="137"/>
  <c r="AP86" i="137"/>
  <c r="AR86" i="137"/>
  <c r="AM86" i="137"/>
  <c r="AJ86" i="137"/>
  <c r="J86" i="137"/>
  <c r="I86" i="137"/>
  <c r="AN86" i="137"/>
  <c r="AW86" i="137"/>
  <c r="AQ86" i="137"/>
  <c r="AX86" i="137"/>
  <c r="BC86" i="137"/>
  <c r="AL86" i="137"/>
  <c r="AZ86" i="137"/>
  <c r="F521" i="137"/>
  <c r="H521" i="137"/>
  <c r="J521" i="137"/>
  <c r="Z521" i="137"/>
  <c r="R521" i="137"/>
  <c r="Q521" i="137"/>
  <c r="M521" i="137"/>
  <c r="AC521" i="137"/>
  <c r="AB521" i="137"/>
  <c r="X521" i="137"/>
  <c r="P521" i="137"/>
  <c r="K521" i="137"/>
  <c r="I521" i="137"/>
  <c r="AE521" i="137"/>
  <c r="L521" i="137"/>
  <c r="AD521" i="137"/>
  <c r="N521" i="137"/>
  <c r="G521" i="137"/>
  <c r="Y521" i="137"/>
  <c r="O521" i="137"/>
  <c r="AF521" i="137"/>
  <c r="AG521" i="137"/>
  <c r="AA521" i="137"/>
  <c r="BH46" i="137"/>
  <c r="J46" i="137"/>
  <c r="AR46" i="137"/>
  <c r="BO46" i="137"/>
  <c r="AO46" i="137"/>
  <c r="BK46" i="137"/>
  <c r="AP46" i="137"/>
  <c r="AT46" i="137"/>
  <c r="AX46" i="137"/>
  <c r="G46" i="137"/>
  <c r="F47" i="137" s="1"/>
  <c r="R47" i="137" s="1"/>
  <c r="BB46" i="137"/>
  <c r="BL46" i="137"/>
  <c r="BA46" i="137"/>
  <c r="BE46" i="137"/>
  <c r="AV46" i="137"/>
  <c r="BP46" i="137"/>
  <c r="AW46" i="137"/>
  <c r="BF46" i="137"/>
  <c r="AY46" i="137"/>
  <c r="AM46" i="137"/>
  <c r="AZ46" i="137"/>
  <c r="AK46" i="137"/>
  <c r="AU46" i="137"/>
  <c r="AI46" i="137"/>
  <c r="AL46" i="137"/>
  <c r="P46" i="137"/>
  <c r="I46" i="137"/>
  <c r="AQ46" i="137"/>
  <c r="BC46" i="137"/>
  <c r="AJ46" i="137"/>
  <c r="BG46" i="137"/>
  <c r="L46" i="137"/>
  <c r="AN46" i="137"/>
  <c r="BN46" i="137"/>
  <c r="BM46" i="137"/>
  <c r="BJ46" i="137"/>
  <c r="BI46" i="137"/>
  <c r="AD139" i="137"/>
  <c r="AM139" i="137"/>
  <c r="P139" i="137"/>
  <c r="K139" i="137"/>
  <c r="Q139" i="137"/>
  <c r="AJ139" i="137"/>
  <c r="M139" i="137"/>
  <c r="Y139" i="137"/>
  <c r="AL139" i="137"/>
  <c r="X139" i="137"/>
  <c r="Z139" i="137"/>
  <c r="AA139" i="137"/>
  <c r="G139" i="137"/>
  <c r="AC139" i="137"/>
  <c r="AI139" i="137"/>
  <c r="AP139" i="137"/>
  <c r="AE139" i="137"/>
  <c r="AO139" i="137"/>
  <c r="H139" i="137"/>
  <c r="AQ139" i="137"/>
  <c r="AN139" i="137"/>
  <c r="AF139" i="137"/>
  <c r="AR139" i="137"/>
  <c r="AG139" i="137"/>
  <c r="AK139" i="137"/>
  <c r="I139" i="137"/>
  <c r="L139" i="137"/>
  <c r="R139" i="137"/>
  <c r="O139" i="137"/>
  <c r="AB139" i="137"/>
  <c r="F139" i="137"/>
  <c r="N139" i="137"/>
  <c r="J139" i="137"/>
  <c r="X434" i="137"/>
  <c r="Z434" i="137"/>
  <c r="F434" i="137"/>
  <c r="H434" i="137"/>
  <c r="M434" i="137"/>
  <c r="R434" i="137"/>
  <c r="AE434" i="137"/>
  <c r="AG434" i="137"/>
  <c r="Y434" i="137"/>
  <c r="G434" i="137"/>
  <c r="AB434" i="137"/>
  <c r="AC434" i="137"/>
  <c r="I434" i="137"/>
  <c r="AF434" i="137"/>
  <c r="L434" i="137"/>
  <c r="Q434" i="137"/>
  <c r="J434" i="137"/>
  <c r="P434" i="137"/>
  <c r="AD434" i="137"/>
  <c r="K434" i="137"/>
  <c r="AA434" i="137"/>
  <c r="O434" i="137"/>
  <c r="N434" i="137"/>
  <c r="P591" i="137"/>
  <c r="F591" i="137"/>
  <c r="AF591" i="137"/>
  <c r="X591" i="137"/>
  <c r="N591" i="137"/>
  <c r="AG591" i="137"/>
  <c r="J591" i="137"/>
  <c r="AD591" i="137"/>
  <c r="AE591" i="137"/>
  <c r="H591" i="137"/>
  <c r="Y591" i="137"/>
  <c r="L591" i="137"/>
  <c r="O591" i="137"/>
  <c r="G591" i="137"/>
  <c r="Z591" i="137"/>
  <c r="K591" i="137"/>
  <c r="AB591" i="137"/>
  <c r="R591" i="137"/>
  <c r="I591" i="137"/>
  <c r="AA591" i="137"/>
  <c r="AC591" i="137"/>
  <c r="M591" i="137"/>
  <c r="Q591" i="137"/>
  <c r="AF497" i="137"/>
  <c r="O497" i="137"/>
  <c r="F497" i="137"/>
  <c r="J497" i="137"/>
  <c r="AD497" i="137"/>
  <c r="Z497" i="137"/>
  <c r="G497" i="137"/>
  <c r="R497" i="137"/>
  <c r="Y497" i="137"/>
  <c r="Q497" i="137"/>
  <c r="AG497" i="137"/>
  <c r="N497" i="137"/>
  <c r="I497" i="137"/>
  <c r="L497" i="137"/>
  <c r="X497" i="137"/>
  <c r="M497" i="137"/>
  <c r="AB497" i="137"/>
  <c r="K497" i="137"/>
  <c r="P497" i="137"/>
  <c r="AC497" i="137"/>
  <c r="AE497" i="137"/>
  <c r="H497" i="137"/>
  <c r="AA497" i="137"/>
  <c r="X520" i="137"/>
  <c r="AA520" i="137"/>
  <c r="I520" i="137"/>
  <c r="H520" i="137"/>
  <c r="J520" i="137"/>
  <c r="R520" i="137"/>
  <c r="M520" i="137"/>
  <c r="F520" i="137"/>
  <c r="AB520" i="137"/>
  <c r="N520" i="137"/>
  <c r="AD520" i="137"/>
  <c r="Q520" i="137"/>
  <c r="AC520" i="137"/>
  <c r="L520" i="137"/>
  <c r="K520" i="137"/>
  <c r="AG520" i="137"/>
  <c r="AE520" i="137"/>
  <c r="P520" i="137"/>
  <c r="Z520" i="137"/>
  <c r="G520" i="137"/>
  <c r="O520" i="137"/>
  <c r="Y520" i="137"/>
  <c r="AF520" i="137"/>
  <c r="L108" i="137"/>
  <c r="I108" i="137"/>
  <c r="AN108" i="137"/>
  <c r="AI108" i="137"/>
  <c r="AO108" i="137"/>
  <c r="G108" i="137"/>
  <c r="F109" i="137" s="1"/>
  <c r="R109" i="137" s="1"/>
  <c r="AL108" i="137"/>
  <c r="P108" i="137"/>
  <c r="AM108" i="137"/>
  <c r="AP108" i="137"/>
  <c r="AQ108" i="137"/>
  <c r="AJ108" i="137"/>
  <c r="J108" i="137"/>
  <c r="AK108" i="137"/>
  <c r="AR108" i="137"/>
  <c r="AM189" i="137"/>
  <c r="AK189" i="137"/>
  <c r="AL189" i="137"/>
  <c r="AD189" i="137"/>
  <c r="AN189" i="137"/>
  <c r="N189" i="137"/>
  <c r="AB189" i="137"/>
  <c r="P189" i="137"/>
  <c r="AE189" i="137"/>
  <c r="AA189" i="137"/>
  <c r="AO189" i="137"/>
  <c r="AC189" i="137"/>
  <c r="G189" i="137"/>
  <c r="Q189" i="137"/>
  <c r="Z189" i="137"/>
  <c r="AG189" i="137"/>
  <c r="AR189" i="137"/>
  <c r="K189" i="137"/>
  <c r="J189" i="137"/>
  <c r="AI189" i="137"/>
  <c r="F189" i="137"/>
  <c r="H189" i="137"/>
  <c r="O189" i="137"/>
  <c r="L189" i="137"/>
  <c r="AF189" i="137"/>
  <c r="X189" i="137"/>
  <c r="AJ189" i="137"/>
  <c r="R189" i="137"/>
  <c r="Y189" i="137"/>
  <c r="M189" i="137"/>
  <c r="AP189" i="137"/>
  <c r="I189" i="137"/>
  <c r="AQ189" i="137"/>
  <c r="AY37" i="138"/>
  <c r="BB37" i="138"/>
  <c r="AV37" i="138"/>
  <c r="BL37" i="138"/>
  <c r="AJ37" i="138"/>
  <c r="BA37" i="138"/>
  <c r="AP37" i="138"/>
  <c r="BN37" i="138"/>
  <c r="AX37" i="138"/>
  <c r="G37" i="138"/>
  <c r="BF37" i="138"/>
  <c r="AI37" i="138"/>
  <c r="BJ37" i="138"/>
  <c r="BH37" i="138"/>
  <c r="P37" i="138"/>
  <c r="AL37" i="138"/>
  <c r="AN37" i="138"/>
  <c r="BG37" i="138"/>
  <c r="BE37" i="138"/>
  <c r="I37" i="138"/>
  <c r="AW37" i="138"/>
  <c r="AU37" i="138"/>
  <c r="BP37" i="138"/>
  <c r="AQ37" i="138"/>
  <c r="BC37" i="138"/>
  <c r="AT37" i="138"/>
  <c r="AO37" i="138"/>
  <c r="J37" i="138"/>
  <c r="AR37" i="138"/>
  <c r="L37" i="138"/>
  <c r="BK37" i="138"/>
  <c r="AZ37" i="138"/>
  <c r="BI37" i="138"/>
  <c r="BM37" i="138"/>
  <c r="AM37" i="138"/>
  <c r="AK37" i="138"/>
  <c r="BO37" i="138"/>
  <c r="AA261" i="138"/>
  <c r="Z261" i="138"/>
  <c r="Y261" i="138"/>
  <c r="AF261" i="138"/>
  <c r="F261" i="138"/>
  <c r="AC261" i="138"/>
  <c r="AG261" i="138"/>
  <c r="AD261" i="138"/>
  <c r="P261" i="138"/>
  <c r="N261" i="138"/>
  <c r="O261" i="138"/>
  <c r="H261" i="138"/>
  <c r="AB261" i="138"/>
  <c r="X261" i="138"/>
  <c r="R261" i="138"/>
  <c r="Q261" i="138"/>
  <c r="J261" i="138"/>
  <c r="I261" i="138"/>
  <c r="M261" i="138"/>
  <c r="K261" i="138"/>
  <c r="G261" i="138"/>
  <c r="L261" i="138"/>
  <c r="AE261" i="138"/>
  <c r="G320" i="138"/>
  <c r="L320" i="138"/>
  <c r="Q320" i="138"/>
  <c r="R320" i="138"/>
  <c r="J320" i="138"/>
  <c r="F320" i="138"/>
  <c r="H320" i="138"/>
  <c r="AA320" i="138"/>
  <c r="AC320" i="138"/>
  <c r="Z320" i="138"/>
  <c r="AG320" i="138"/>
  <c r="P320" i="138"/>
  <c r="O320" i="138"/>
  <c r="X320" i="138"/>
  <c r="N320" i="138"/>
  <c r="M320" i="138"/>
  <c r="AF320" i="138"/>
  <c r="AB320" i="138"/>
  <c r="Y320" i="138"/>
  <c r="I320" i="138"/>
  <c r="AD320" i="138"/>
  <c r="AE320" i="138"/>
  <c r="K320" i="138"/>
  <c r="O545" i="138"/>
  <c r="N545" i="138"/>
  <c r="AD545" i="138"/>
  <c r="Q545" i="138"/>
  <c r="M545" i="138"/>
  <c r="G545" i="138"/>
  <c r="Z545" i="138"/>
  <c r="AG545" i="138"/>
  <c r="AE545" i="138"/>
  <c r="I545" i="138"/>
  <c r="J545" i="138"/>
  <c r="Y545" i="138"/>
  <c r="AF545" i="138"/>
  <c r="X545" i="138"/>
  <c r="H545" i="138"/>
  <c r="R545" i="138"/>
  <c r="L545" i="138"/>
  <c r="F545" i="138"/>
  <c r="AB545" i="138"/>
  <c r="K545" i="138"/>
  <c r="AA545" i="138"/>
  <c r="AC545" i="138"/>
  <c r="P545" i="138"/>
  <c r="J457" i="138"/>
  <c r="X457" i="138"/>
  <c r="AC457" i="138"/>
  <c r="AE457" i="138"/>
  <c r="G457" i="138"/>
  <c r="M457" i="138"/>
  <c r="Q457" i="138"/>
  <c r="R457" i="138"/>
  <c r="K457" i="138"/>
  <c r="P457" i="138"/>
  <c r="AF457" i="138"/>
  <c r="Y457" i="138"/>
  <c r="AG457" i="138"/>
  <c r="F457" i="138"/>
  <c r="H457" i="138"/>
  <c r="AA457" i="138"/>
  <c r="AD457" i="138"/>
  <c r="N457" i="138"/>
  <c r="L457" i="138"/>
  <c r="AB457" i="138"/>
  <c r="Z457" i="138"/>
  <c r="O457" i="138"/>
  <c r="I457" i="138"/>
  <c r="AA448" i="138"/>
  <c r="Z448" i="138"/>
  <c r="X448" i="138"/>
  <c r="G448" i="138"/>
  <c r="AE448" i="138"/>
  <c r="K448" i="138"/>
  <c r="AG448" i="138"/>
  <c r="R448" i="138"/>
  <c r="M448" i="138"/>
  <c r="O448" i="138"/>
  <c r="Y448" i="138"/>
  <c r="N448" i="138"/>
  <c r="Q448" i="138"/>
  <c r="F448" i="138"/>
  <c r="AB448" i="138"/>
  <c r="L448" i="138"/>
  <c r="AD448" i="138"/>
  <c r="J448" i="138"/>
  <c r="AF448" i="138"/>
  <c r="P448" i="138"/>
  <c r="I448" i="138"/>
  <c r="AC448" i="138"/>
  <c r="H448" i="138"/>
  <c r="AB641" i="138"/>
  <c r="Z641" i="138"/>
  <c r="AE641" i="138"/>
  <c r="O641" i="138"/>
  <c r="M641" i="138"/>
  <c r="R641" i="138"/>
  <c r="P641" i="138"/>
  <c r="AG641" i="138"/>
  <c r="AF641" i="138"/>
  <c r="L641" i="138"/>
  <c r="Y641" i="138"/>
  <c r="AA641" i="138"/>
  <c r="AC641" i="138"/>
  <c r="AD641" i="138"/>
  <c r="Q641" i="138"/>
  <c r="H641" i="138"/>
  <c r="J641" i="138"/>
  <c r="I641" i="138"/>
  <c r="N641" i="138"/>
  <c r="F641" i="138"/>
  <c r="G641" i="138"/>
  <c r="X641" i="138"/>
  <c r="K641" i="138"/>
  <c r="AL25" i="133"/>
  <c r="J25" i="133"/>
  <c r="BL25" i="133"/>
  <c r="AU25" i="133"/>
  <c r="AV25" i="133"/>
  <c r="BM25" i="133"/>
  <c r="P25" i="133"/>
  <c r="AZ25" i="133"/>
  <c r="AQ25" i="133"/>
  <c r="AT25" i="133"/>
  <c r="BA25" i="133"/>
  <c r="AO25" i="133"/>
  <c r="BC25" i="133"/>
  <c r="AK25" i="133"/>
  <c r="BG25" i="133"/>
  <c r="AN25" i="133"/>
  <c r="AW25" i="133"/>
  <c r="L25" i="133"/>
  <c r="AJ25" i="133"/>
  <c r="BB25" i="133"/>
  <c r="AI25" i="133"/>
  <c r="BP25" i="133"/>
  <c r="BO25" i="133"/>
  <c r="G25" i="133"/>
  <c r="F26" i="133" s="1"/>
  <c r="R26" i="133" s="1"/>
  <c r="AX25" i="133"/>
  <c r="BI25" i="133"/>
  <c r="BK25" i="133"/>
  <c r="BH25" i="133"/>
  <c r="BJ25" i="133"/>
  <c r="BF25" i="133"/>
  <c r="BE25" i="133"/>
  <c r="BN25" i="133"/>
  <c r="AR25" i="133"/>
  <c r="AM25" i="133"/>
  <c r="I25" i="133"/>
  <c r="AP25" i="133"/>
  <c r="AY25" i="133"/>
  <c r="K596" i="138"/>
  <c r="AB596" i="138"/>
  <c r="F596" i="138"/>
  <c r="P596" i="138"/>
  <c r="Y596" i="138"/>
  <c r="I596" i="138"/>
  <c r="G596" i="138"/>
  <c r="AD596" i="138"/>
  <c r="O596" i="138"/>
  <c r="Q596" i="138"/>
  <c r="AC596" i="138"/>
  <c r="Z596" i="138"/>
  <c r="R596" i="138"/>
  <c r="AE596" i="138"/>
  <c r="AG596" i="138"/>
  <c r="X596" i="138"/>
  <c r="H596" i="138"/>
  <c r="M596" i="138"/>
  <c r="AA596" i="138"/>
  <c r="L596" i="138"/>
  <c r="AF596" i="138"/>
  <c r="J596" i="138"/>
  <c r="N596" i="138"/>
  <c r="K580" i="138"/>
  <c r="H580" i="138"/>
  <c r="N580" i="138"/>
  <c r="R580" i="138"/>
  <c r="AC580" i="138"/>
  <c r="AA580" i="138"/>
  <c r="Z580" i="138"/>
  <c r="AB580" i="138"/>
  <c r="AD580" i="138"/>
  <c r="J580" i="138"/>
  <c r="O580" i="138"/>
  <c r="M580" i="138"/>
  <c r="Q580" i="138"/>
  <c r="AG580" i="138"/>
  <c r="Y580" i="138"/>
  <c r="I580" i="138"/>
  <c r="G580" i="138"/>
  <c r="L580" i="138"/>
  <c r="AF580" i="138"/>
  <c r="F580" i="138"/>
  <c r="X580" i="138"/>
  <c r="P580" i="138"/>
  <c r="AE580" i="138"/>
  <c r="N287" i="138"/>
  <c r="AG287" i="138"/>
  <c r="AE287" i="138"/>
  <c r="M287" i="138"/>
  <c r="J287" i="138"/>
  <c r="O287" i="138"/>
  <c r="P287" i="138"/>
  <c r="K287" i="138"/>
  <c r="Y287" i="138"/>
  <c r="Z287" i="138"/>
  <c r="AF287" i="138"/>
  <c r="Q287" i="138"/>
  <c r="AA287" i="138"/>
  <c r="I287" i="138"/>
  <c r="H287" i="138"/>
  <c r="X287" i="138"/>
  <c r="L287" i="138"/>
  <c r="G287" i="138"/>
  <c r="F287" i="138"/>
  <c r="AD287" i="138"/>
  <c r="AB287" i="138"/>
  <c r="AC287" i="138"/>
  <c r="R287" i="138"/>
  <c r="AF180" i="138"/>
  <c r="I180" i="138"/>
  <c r="J180" i="138"/>
  <c r="N180" i="138"/>
  <c r="AJ180" i="138"/>
  <c r="AN180" i="138"/>
  <c r="X180" i="138"/>
  <c r="L180" i="138"/>
  <c r="AA180" i="138"/>
  <c r="AR180" i="138"/>
  <c r="AL180" i="138"/>
  <c r="AO180" i="138"/>
  <c r="AI180" i="138"/>
  <c r="Y180" i="138"/>
  <c r="O180" i="138"/>
  <c r="G180" i="138"/>
  <c r="AQ180" i="138"/>
  <c r="AK180" i="138"/>
  <c r="AE180" i="138"/>
  <c r="Z180" i="138"/>
  <c r="AB180" i="138"/>
  <c r="AP180" i="138"/>
  <c r="AD180" i="138"/>
  <c r="F180" i="138"/>
  <c r="Q180" i="138"/>
  <c r="P180" i="138"/>
  <c r="M180" i="138"/>
  <c r="AM180" i="138"/>
  <c r="AG180" i="138"/>
  <c r="R180" i="138"/>
  <c r="K180" i="138"/>
  <c r="AC180" i="138"/>
  <c r="H180" i="138"/>
  <c r="Q669" i="138"/>
  <c r="M669" i="138"/>
  <c r="AF669" i="138"/>
  <c r="I669" i="138"/>
  <c r="Z669" i="138"/>
  <c r="Y669" i="138"/>
  <c r="O669" i="138"/>
  <c r="X669" i="138"/>
  <c r="AD669" i="138"/>
  <c r="G669" i="138"/>
  <c r="L669" i="138"/>
  <c r="AE669" i="138"/>
  <c r="N669" i="138"/>
  <c r="AC669" i="138"/>
  <c r="K669" i="138"/>
  <c r="R669" i="138"/>
  <c r="AA669" i="138"/>
  <c r="H669" i="138"/>
  <c r="J669" i="138"/>
  <c r="F669" i="138"/>
  <c r="AG669" i="138"/>
  <c r="AB669" i="138"/>
  <c r="P669" i="138"/>
  <c r="AG182" i="138"/>
  <c r="AO182" i="138"/>
  <c r="X182" i="138"/>
  <c r="AF182" i="138"/>
  <c r="AA182" i="138"/>
  <c r="Q182" i="138"/>
  <c r="M182" i="138"/>
  <c r="R182" i="138"/>
  <c r="AD182" i="138"/>
  <c r="H182" i="138"/>
  <c r="P182" i="138"/>
  <c r="AC182" i="138"/>
  <c r="N182" i="138"/>
  <c r="L182" i="138"/>
  <c r="J182" i="138"/>
  <c r="AQ182" i="138"/>
  <c r="AE182" i="138"/>
  <c r="AJ182" i="138"/>
  <c r="AN182" i="138"/>
  <c r="I182" i="138"/>
  <c r="Z182" i="138"/>
  <c r="AL182" i="138"/>
  <c r="G182" i="138"/>
  <c r="O182" i="138"/>
  <c r="AR182" i="138"/>
  <c r="AI182" i="138"/>
  <c r="AP182" i="138"/>
  <c r="Y182" i="138"/>
  <c r="AM182" i="138"/>
  <c r="K182" i="138"/>
  <c r="AK182" i="138"/>
  <c r="AB182" i="138"/>
  <c r="F182" i="138"/>
  <c r="AF244" i="138"/>
  <c r="F244" i="138"/>
  <c r="AG244" i="138"/>
  <c r="AE244" i="138"/>
  <c r="O244" i="138"/>
  <c r="N244" i="138"/>
  <c r="AD244" i="138"/>
  <c r="G244" i="138"/>
  <c r="L244" i="138"/>
  <c r="AB244" i="138"/>
  <c r="AA244" i="138"/>
  <c r="AC244" i="138"/>
  <c r="I244" i="138"/>
  <c r="X244" i="138"/>
  <c r="R244" i="138"/>
  <c r="Y244" i="138"/>
  <c r="Q244" i="138"/>
  <c r="Z244" i="138"/>
  <c r="P244" i="138"/>
  <c r="K244" i="138"/>
  <c r="J244" i="138"/>
  <c r="H244" i="138"/>
  <c r="M244" i="138"/>
  <c r="AC417" i="138"/>
  <c r="AA417" i="138"/>
  <c r="I417" i="138"/>
  <c r="L417" i="138"/>
  <c r="Y417" i="138"/>
  <c r="J417" i="138"/>
  <c r="Q417" i="138"/>
  <c r="P417" i="138"/>
  <c r="M417" i="138"/>
  <c r="G417" i="138"/>
  <c r="N417" i="138"/>
  <c r="O417" i="138"/>
  <c r="AB417" i="138"/>
  <c r="AF417" i="138"/>
  <c r="AD417" i="138"/>
  <c r="AE417" i="138"/>
  <c r="F417" i="138"/>
  <c r="Z417" i="138"/>
  <c r="R417" i="138"/>
  <c r="K417" i="138"/>
  <c r="AG417" i="138"/>
  <c r="X417" i="138"/>
  <c r="H417" i="138"/>
  <c r="AJ58" i="138"/>
  <c r="AQ58" i="138"/>
  <c r="P58" i="138"/>
  <c r="AR58" i="138"/>
  <c r="AK58" i="138"/>
  <c r="AU58" i="138"/>
  <c r="AL58" i="138"/>
  <c r="AV58" i="138"/>
  <c r="AY58" i="138"/>
  <c r="L58" i="138"/>
  <c r="AM58" i="138"/>
  <c r="BA58" i="138"/>
  <c r="J58" i="138"/>
  <c r="AT58" i="138"/>
  <c r="BB58" i="138"/>
  <c r="AP58" i="138"/>
  <c r="G58" i="138"/>
  <c r="AX58" i="138"/>
  <c r="I58" i="138"/>
  <c r="AI58" i="138"/>
  <c r="BC58" i="138"/>
  <c r="AN58" i="138"/>
  <c r="AW58" i="138"/>
  <c r="AO58" i="138"/>
  <c r="AZ58" i="138"/>
  <c r="AA253" i="138"/>
  <c r="X253" i="138"/>
  <c r="Z253" i="138"/>
  <c r="N253" i="138"/>
  <c r="L253" i="138"/>
  <c r="Y253" i="138"/>
  <c r="H253" i="138"/>
  <c r="AB253" i="138"/>
  <c r="M253" i="138"/>
  <c r="AF253" i="138"/>
  <c r="G253" i="138"/>
  <c r="AE253" i="138"/>
  <c r="R253" i="138"/>
  <c r="AC253" i="138"/>
  <c r="O253" i="138"/>
  <c r="P253" i="138"/>
  <c r="I253" i="138"/>
  <c r="AG253" i="138"/>
  <c r="Q253" i="138"/>
  <c r="AD253" i="138"/>
  <c r="F253" i="138"/>
  <c r="J253" i="138"/>
  <c r="K253" i="138"/>
  <c r="AM39" i="138"/>
  <c r="AW39" i="138"/>
  <c r="BE39" i="138"/>
  <c r="G39" i="138"/>
  <c r="F40" i="138" s="1"/>
  <c r="R40" i="138" s="1"/>
  <c r="AJ39" i="138"/>
  <c r="AU39" i="138"/>
  <c r="BK39" i="138"/>
  <c r="AN39" i="138"/>
  <c r="BG39" i="138"/>
  <c r="BN39" i="138"/>
  <c r="BJ39" i="138"/>
  <c r="AT39" i="138"/>
  <c r="J39" i="138"/>
  <c r="BC39" i="138"/>
  <c r="BB39" i="138"/>
  <c r="AI39" i="138"/>
  <c r="BL39" i="138"/>
  <c r="BF39" i="138"/>
  <c r="P39" i="138"/>
  <c r="BA39" i="138"/>
  <c r="AR39" i="138"/>
  <c r="AO39" i="138"/>
  <c r="AX39" i="138"/>
  <c r="BH39" i="138"/>
  <c r="BI39" i="138"/>
  <c r="AZ39" i="138"/>
  <c r="AP39" i="138"/>
  <c r="L39" i="138"/>
  <c r="BM39" i="138"/>
  <c r="BO39" i="138"/>
  <c r="AL39" i="138"/>
  <c r="BP39" i="138"/>
  <c r="AY39" i="138"/>
  <c r="AV39" i="138"/>
  <c r="AQ39" i="138"/>
  <c r="AK39" i="138"/>
  <c r="I39" i="138"/>
  <c r="AO135" i="138"/>
  <c r="Z135" i="138"/>
  <c r="AG135" i="138"/>
  <c r="G135" i="138"/>
  <c r="X135" i="138"/>
  <c r="Y135" i="138"/>
  <c r="AQ135" i="138"/>
  <c r="M135" i="138"/>
  <c r="AK135" i="138"/>
  <c r="AR135" i="138"/>
  <c r="K135" i="138"/>
  <c r="F135" i="138"/>
  <c r="AC135" i="138"/>
  <c r="R135" i="138"/>
  <c r="AD135" i="138"/>
  <c r="AJ135" i="138"/>
  <c r="L135" i="138"/>
  <c r="AA135" i="138"/>
  <c r="AM135" i="138"/>
  <c r="AF135" i="138"/>
  <c r="AN135" i="138"/>
  <c r="J135" i="138"/>
  <c r="N135" i="138"/>
  <c r="H135" i="138"/>
  <c r="Q135" i="138"/>
  <c r="AI135" i="138"/>
  <c r="AB135" i="138"/>
  <c r="O135" i="138"/>
  <c r="I135" i="138"/>
  <c r="AE135" i="138"/>
  <c r="P135" i="138"/>
  <c r="AL135" i="138"/>
  <c r="AP135" i="138"/>
  <c r="Q568" i="138"/>
  <c r="AD568" i="138"/>
  <c r="AF568" i="138"/>
  <c r="F568" i="138"/>
  <c r="G568" i="138"/>
  <c r="X568" i="138"/>
  <c r="O568" i="138"/>
  <c r="P568" i="138"/>
  <c r="K568" i="138"/>
  <c r="AE568" i="138"/>
  <c r="Z568" i="138"/>
  <c r="AC568" i="138"/>
  <c r="AG568" i="138"/>
  <c r="AB568" i="138"/>
  <c r="R568" i="138"/>
  <c r="J568" i="138"/>
  <c r="N568" i="138"/>
  <c r="Y568" i="138"/>
  <c r="AA568" i="138"/>
  <c r="I568" i="138"/>
  <c r="H568" i="138"/>
  <c r="M568" i="138"/>
  <c r="L568" i="138"/>
  <c r="L242" i="138"/>
  <c r="X242" i="138"/>
  <c r="AA242" i="138"/>
  <c r="Y242" i="138"/>
  <c r="I242" i="138"/>
  <c r="G242" i="138"/>
  <c r="H242" i="138"/>
  <c r="AF242" i="138"/>
  <c r="F242" i="138"/>
  <c r="Q242" i="138"/>
  <c r="M242" i="138"/>
  <c r="Z242" i="138"/>
  <c r="R242" i="138"/>
  <c r="N242" i="138"/>
  <c r="P242" i="138"/>
  <c r="K242" i="138"/>
  <c r="AB242" i="138"/>
  <c r="AG242" i="138"/>
  <c r="AD242" i="138"/>
  <c r="O242" i="138"/>
  <c r="J242" i="138"/>
  <c r="AE242" i="138"/>
  <c r="AC242" i="138"/>
  <c r="G693" i="138"/>
  <c r="L693" i="138"/>
  <c r="N693" i="138"/>
  <c r="AD693" i="138"/>
  <c r="AF693" i="138"/>
  <c r="I693" i="138"/>
  <c r="AA693" i="138"/>
  <c r="F693" i="138"/>
  <c r="AC693" i="138"/>
  <c r="K693" i="138"/>
  <c r="AE693" i="138"/>
  <c r="P693" i="138"/>
  <c r="M693" i="138"/>
  <c r="AB693" i="138"/>
  <c r="Z693" i="138"/>
  <c r="Y693" i="138"/>
  <c r="R693" i="138"/>
  <c r="X693" i="138"/>
  <c r="Q693" i="138"/>
  <c r="J693" i="138"/>
  <c r="O693" i="138"/>
  <c r="H693" i="138"/>
  <c r="AG693" i="138"/>
  <c r="G119" i="138"/>
  <c r="Q119" i="138"/>
  <c r="AI119" i="138"/>
  <c r="AR119" i="138"/>
  <c r="AJ119" i="138"/>
  <c r="F119" i="138"/>
  <c r="R119" i="138"/>
  <c r="AC119" i="138"/>
  <c r="H119" i="138"/>
  <c r="O119" i="138"/>
  <c r="AP119" i="138"/>
  <c r="AL119" i="138"/>
  <c r="J119" i="138"/>
  <c r="AQ119" i="138"/>
  <c r="AD119" i="138"/>
  <c r="AG119" i="138"/>
  <c r="AA119" i="138"/>
  <c r="N119" i="138"/>
  <c r="L119" i="138"/>
  <c r="AO119" i="138"/>
  <c r="P119" i="138"/>
  <c r="AM119" i="138"/>
  <c r="K119" i="138"/>
  <c r="AF119" i="138"/>
  <c r="AE119" i="138"/>
  <c r="AB119" i="138"/>
  <c r="I119" i="138"/>
  <c r="X119" i="138"/>
  <c r="AN119" i="138"/>
  <c r="AK119" i="138"/>
  <c r="M119" i="138"/>
  <c r="Z119" i="138"/>
  <c r="Y119" i="138"/>
  <c r="K370" i="138"/>
  <c r="I370" i="138"/>
  <c r="AE370" i="138"/>
  <c r="AC370" i="138"/>
  <c r="J370" i="138"/>
  <c r="Z370" i="138"/>
  <c r="N370" i="138"/>
  <c r="AA370" i="138"/>
  <c r="AG370" i="138"/>
  <c r="X370" i="138"/>
  <c r="R370" i="138"/>
  <c r="F370" i="138"/>
  <c r="H370" i="138"/>
  <c r="M370" i="138"/>
  <c r="AD370" i="138"/>
  <c r="AF370" i="138"/>
  <c r="O370" i="138"/>
  <c r="G370" i="138"/>
  <c r="Y370" i="138"/>
  <c r="AB370" i="138"/>
  <c r="Q370" i="138"/>
  <c r="P370" i="138"/>
  <c r="L370" i="138"/>
  <c r="AD374" i="138"/>
  <c r="O374" i="138"/>
  <c r="X374" i="138"/>
  <c r="M374" i="138"/>
  <c r="R374" i="138"/>
  <c r="AB374" i="138"/>
  <c r="Q374" i="138"/>
  <c r="AE374" i="138"/>
  <c r="J374" i="138"/>
  <c r="AA374" i="138"/>
  <c r="I374" i="138"/>
  <c r="AG374" i="138"/>
  <c r="Y374" i="138"/>
  <c r="L374" i="138"/>
  <c r="AF374" i="138"/>
  <c r="AC374" i="138"/>
  <c r="F374" i="138"/>
  <c r="K374" i="138"/>
  <c r="P374" i="138"/>
  <c r="Z374" i="138"/>
  <c r="N374" i="138"/>
  <c r="H374" i="138"/>
  <c r="G374" i="138"/>
  <c r="AB136" i="138"/>
  <c r="H136" i="138"/>
  <c r="L136" i="138"/>
  <c r="M136" i="138"/>
  <c r="Q136" i="138"/>
  <c r="AF136" i="138"/>
  <c r="N136" i="138"/>
  <c r="AI136" i="138"/>
  <c r="AE136" i="138"/>
  <c r="AK136" i="138"/>
  <c r="AG136" i="138"/>
  <c r="F136" i="138"/>
  <c r="O136" i="138"/>
  <c r="G136" i="138"/>
  <c r="AC136" i="138"/>
  <c r="AJ136" i="138"/>
  <c r="AP136" i="138"/>
  <c r="AA136" i="138"/>
  <c r="AQ136" i="138"/>
  <c r="AN136" i="138"/>
  <c r="AD136" i="138"/>
  <c r="R136" i="138"/>
  <c r="AL136" i="138"/>
  <c r="K136" i="138"/>
  <c r="Z136" i="138"/>
  <c r="Y136" i="138"/>
  <c r="I136" i="138"/>
  <c r="P136" i="138"/>
  <c r="AO136" i="138"/>
  <c r="AR136" i="138"/>
  <c r="X136" i="138"/>
  <c r="AM136" i="138"/>
  <c r="J136" i="138"/>
  <c r="N575" i="138"/>
  <c r="R575" i="138"/>
  <c r="J575" i="138"/>
  <c r="M575" i="138"/>
  <c r="AA575" i="138"/>
  <c r="AB575" i="138"/>
  <c r="AC575" i="138"/>
  <c r="P575" i="138"/>
  <c r="Y575" i="138"/>
  <c r="G575" i="138"/>
  <c r="AD575" i="138"/>
  <c r="AE575" i="138"/>
  <c r="Z575" i="138"/>
  <c r="I575" i="138"/>
  <c r="AG575" i="138"/>
  <c r="Q575" i="138"/>
  <c r="O575" i="138"/>
  <c r="K575" i="138"/>
  <c r="H575" i="138"/>
  <c r="AF575" i="138"/>
  <c r="F575" i="138"/>
  <c r="X575" i="138"/>
  <c r="L575" i="138"/>
  <c r="AQ82" i="133"/>
  <c r="AN82" i="133"/>
  <c r="AR82" i="133"/>
  <c r="AI82" i="133"/>
  <c r="L82" i="133"/>
  <c r="P82" i="133"/>
  <c r="AZ82" i="133"/>
  <c r="BC82" i="133"/>
  <c r="G82" i="133"/>
  <c r="F83" i="133" s="1"/>
  <c r="BB82" i="133"/>
  <c r="I82" i="133"/>
  <c r="BA82" i="133"/>
  <c r="AK82" i="133"/>
  <c r="J82" i="133"/>
  <c r="AP82" i="133"/>
  <c r="AL82" i="133"/>
  <c r="AW82" i="133"/>
  <c r="AX82" i="133"/>
  <c r="AY82" i="133"/>
  <c r="AV82" i="133"/>
  <c r="AM82" i="133"/>
  <c r="AU82" i="133"/>
  <c r="AO82" i="133"/>
  <c r="AJ82" i="133"/>
  <c r="AT82" i="133"/>
  <c r="H604" i="133"/>
  <c r="F604" i="133"/>
  <c r="AG604" i="133"/>
  <c r="G604" i="133"/>
  <c r="AB604" i="133"/>
  <c r="Q604" i="133"/>
  <c r="R604" i="133"/>
  <c r="L604" i="133"/>
  <c r="J604" i="133"/>
  <c r="Z604" i="133"/>
  <c r="Y604" i="133"/>
  <c r="K604" i="133"/>
  <c r="AF604" i="133"/>
  <c r="AC604" i="133"/>
  <c r="M604" i="133"/>
  <c r="P604" i="133"/>
  <c r="AE604" i="133"/>
  <c r="N604" i="133"/>
  <c r="I604" i="133"/>
  <c r="O604" i="133"/>
  <c r="AD604" i="133"/>
  <c r="X604" i="133"/>
  <c r="AA604" i="133"/>
  <c r="AD520" i="133"/>
  <c r="F520" i="133"/>
  <c r="L520" i="133"/>
  <c r="AG520" i="133"/>
  <c r="K520" i="133"/>
  <c r="J520" i="133"/>
  <c r="H520" i="133"/>
  <c r="AE520" i="133"/>
  <c r="Z520" i="133"/>
  <c r="Y520" i="133"/>
  <c r="O520" i="133"/>
  <c r="AF520" i="133"/>
  <c r="X520" i="133"/>
  <c r="Q520" i="133"/>
  <c r="N520" i="133"/>
  <c r="R520" i="133"/>
  <c r="G520" i="133"/>
  <c r="AC520" i="133"/>
  <c r="I520" i="133"/>
  <c r="P520" i="133"/>
  <c r="AA520" i="133"/>
  <c r="AB520" i="133"/>
  <c r="M520" i="133"/>
  <c r="X511" i="133"/>
  <c r="I511" i="133"/>
  <c r="O511" i="133"/>
  <c r="AB511" i="133"/>
  <c r="AD511" i="133"/>
  <c r="AG511" i="133"/>
  <c r="Z511" i="133"/>
  <c r="H511" i="133"/>
  <c r="AF511" i="133"/>
  <c r="AA511" i="133"/>
  <c r="M511" i="133"/>
  <c r="Y511" i="133"/>
  <c r="R511" i="133"/>
  <c r="P511" i="133"/>
  <c r="AE511" i="133"/>
  <c r="F511" i="133"/>
  <c r="AC511" i="133"/>
  <c r="G511" i="133"/>
  <c r="L511" i="133"/>
  <c r="N511" i="133"/>
  <c r="Q511" i="133"/>
  <c r="K511" i="133"/>
  <c r="J511" i="133"/>
  <c r="K117" i="133"/>
  <c r="AP117" i="133"/>
  <c r="H117" i="133"/>
  <c r="M117" i="133"/>
  <c r="AF117" i="133"/>
  <c r="R117" i="133"/>
  <c r="L117" i="133"/>
  <c r="I117" i="133"/>
  <c r="AA117" i="133"/>
  <c r="AN117" i="133"/>
  <c r="Q117" i="133"/>
  <c r="AD117" i="133"/>
  <c r="G117" i="133"/>
  <c r="X117" i="133"/>
  <c r="AR117" i="133"/>
  <c r="O117" i="133"/>
  <c r="Y117" i="133"/>
  <c r="N117" i="133"/>
  <c r="AL117" i="133"/>
  <c r="J117" i="133"/>
  <c r="AK117" i="133"/>
  <c r="AQ117" i="133"/>
  <c r="P117" i="133"/>
  <c r="AI117" i="133"/>
  <c r="AC117" i="133"/>
  <c r="AM117" i="133"/>
  <c r="Z117" i="133"/>
  <c r="AB117" i="133"/>
  <c r="F117" i="133"/>
  <c r="AO117" i="133"/>
  <c r="AG117" i="133"/>
  <c r="AJ117" i="133"/>
  <c r="AE117" i="133"/>
  <c r="X536" i="133"/>
  <c r="AG536" i="133"/>
  <c r="R536" i="133"/>
  <c r="AC536" i="133"/>
  <c r="AF536" i="133"/>
  <c r="Y536" i="133"/>
  <c r="AA536" i="133"/>
  <c r="K536" i="133"/>
  <c r="Z536" i="133"/>
  <c r="L536" i="133"/>
  <c r="M536" i="133"/>
  <c r="AD536" i="133"/>
  <c r="N536" i="133"/>
  <c r="O536" i="133"/>
  <c r="I536" i="133"/>
  <c r="H536" i="133"/>
  <c r="F536" i="133"/>
  <c r="G536" i="133"/>
  <c r="AB536" i="133"/>
  <c r="P536" i="133"/>
  <c r="AE536" i="133"/>
  <c r="Q536" i="133"/>
  <c r="J536" i="133"/>
  <c r="Y288" i="133"/>
  <c r="Q288" i="133"/>
  <c r="L288" i="133"/>
  <c r="AE288" i="133"/>
  <c r="X288" i="133"/>
  <c r="Z288" i="133"/>
  <c r="J288" i="133"/>
  <c r="AC288" i="133"/>
  <c r="R288" i="133"/>
  <c r="AA288" i="133"/>
  <c r="P288" i="133"/>
  <c r="AF288" i="133"/>
  <c r="M288" i="133"/>
  <c r="AB288" i="133"/>
  <c r="AG288" i="133"/>
  <c r="O288" i="133"/>
  <c r="G288" i="133"/>
  <c r="AD288" i="133"/>
  <c r="I288" i="133"/>
  <c r="N288" i="133"/>
  <c r="H288" i="133"/>
  <c r="K288" i="133"/>
  <c r="F288" i="133"/>
  <c r="BF9" i="133"/>
  <c r="AT9" i="133"/>
  <c r="AM9" i="133"/>
  <c r="AQ9" i="133"/>
  <c r="AK9" i="133"/>
  <c r="AV9" i="133"/>
  <c r="I9" i="133"/>
  <c r="AN9" i="133"/>
  <c r="BE9" i="133"/>
  <c r="BO9" i="133"/>
  <c r="AR9" i="133"/>
  <c r="G9" i="133"/>
  <c r="F10" i="133" s="1"/>
  <c r="R10" i="133" s="1"/>
  <c r="BC9" i="133"/>
  <c r="BK9" i="133"/>
  <c r="BN9" i="133"/>
  <c r="AY9" i="133"/>
  <c r="BJ9" i="133"/>
  <c r="BB9" i="133"/>
  <c r="BG9" i="133"/>
  <c r="BI9" i="133"/>
  <c r="AZ9" i="133"/>
  <c r="J9" i="133"/>
  <c r="L9" i="133"/>
  <c r="BL9" i="133"/>
  <c r="AI9" i="133"/>
  <c r="AU9" i="133"/>
  <c r="BM9" i="133"/>
  <c r="BP9" i="133"/>
  <c r="AL9" i="133"/>
  <c r="AX9" i="133"/>
  <c r="P9" i="133"/>
  <c r="AP9" i="133"/>
  <c r="AO9" i="133"/>
  <c r="BA9" i="133"/>
  <c r="BH9" i="133"/>
  <c r="AW9" i="133"/>
  <c r="AJ9" i="133"/>
  <c r="K459" i="133"/>
  <c r="R459" i="133"/>
  <c r="L459" i="133"/>
  <c r="M459" i="133"/>
  <c r="O459" i="133"/>
  <c r="F459" i="133"/>
  <c r="Q459" i="133"/>
  <c r="Z459" i="133"/>
  <c r="AB459" i="133"/>
  <c r="AG459" i="133"/>
  <c r="H459" i="133"/>
  <c r="AC459" i="133"/>
  <c r="J459" i="133"/>
  <c r="AD459" i="133"/>
  <c r="AF459" i="133"/>
  <c r="N459" i="133"/>
  <c r="G459" i="133"/>
  <c r="X459" i="133"/>
  <c r="I459" i="133"/>
  <c r="P459" i="133"/>
  <c r="Y459" i="133"/>
  <c r="AA459" i="133"/>
  <c r="AE459" i="133"/>
  <c r="AA297" i="133"/>
  <c r="J297" i="133"/>
  <c r="AD297" i="133"/>
  <c r="N297" i="133"/>
  <c r="AG297" i="133"/>
  <c r="Y297" i="133"/>
  <c r="M297" i="133"/>
  <c r="AF297" i="133"/>
  <c r="AC297" i="133"/>
  <c r="I297" i="133"/>
  <c r="F297" i="133"/>
  <c r="H297" i="133"/>
  <c r="AB297" i="133"/>
  <c r="X297" i="133"/>
  <c r="R297" i="133"/>
  <c r="K297" i="133"/>
  <c r="L297" i="133"/>
  <c r="Q297" i="133"/>
  <c r="P297" i="133"/>
  <c r="AE297" i="133"/>
  <c r="Z297" i="133"/>
  <c r="G297" i="133"/>
  <c r="O297" i="133"/>
  <c r="F189" i="133"/>
  <c r="L189" i="133"/>
  <c r="Q189" i="133"/>
  <c r="I189" i="133"/>
  <c r="AQ189" i="133"/>
  <c r="AM189" i="133"/>
  <c r="R189" i="133"/>
  <c r="H189" i="133"/>
  <c r="Y189" i="133"/>
  <c r="AJ189" i="133"/>
  <c r="AK189" i="133"/>
  <c r="Z189" i="133"/>
  <c r="N189" i="133"/>
  <c r="G189" i="133"/>
  <c r="X189" i="133"/>
  <c r="AO189" i="133"/>
  <c r="J189" i="133"/>
  <c r="AL189" i="133"/>
  <c r="AB189" i="133"/>
  <c r="AE189" i="133"/>
  <c r="AF189" i="133"/>
  <c r="AI189" i="133"/>
  <c r="AN189" i="133"/>
  <c r="AD189" i="133"/>
  <c r="AG189" i="133"/>
  <c r="AR189" i="133"/>
  <c r="M189" i="133"/>
  <c r="P189" i="133"/>
  <c r="AA189" i="133"/>
  <c r="AC189" i="133"/>
  <c r="K189" i="133"/>
  <c r="O189" i="133"/>
  <c r="AP189" i="133"/>
  <c r="X475" i="133"/>
  <c r="G475" i="133"/>
  <c r="AC475" i="133"/>
  <c r="AD475" i="133"/>
  <c r="F475" i="133"/>
  <c r="Z475" i="133"/>
  <c r="M475" i="133"/>
  <c r="AB475" i="133"/>
  <c r="O475" i="133"/>
  <c r="K475" i="133"/>
  <c r="AA475" i="133"/>
  <c r="AF475" i="133"/>
  <c r="AG475" i="133"/>
  <c r="J475" i="133"/>
  <c r="Q475" i="133"/>
  <c r="H475" i="133"/>
  <c r="L475" i="133"/>
  <c r="Y475" i="133"/>
  <c r="AE475" i="133"/>
  <c r="R475" i="133"/>
  <c r="I475" i="133"/>
  <c r="P475" i="133"/>
  <c r="N475" i="133"/>
  <c r="X514" i="133"/>
  <c r="O514" i="133"/>
  <c r="AF514" i="133"/>
  <c r="Q514" i="133"/>
  <c r="Y514" i="133"/>
  <c r="AD514" i="133"/>
  <c r="K514" i="133"/>
  <c r="AB514" i="133"/>
  <c r="P514" i="133"/>
  <c r="Z514" i="133"/>
  <c r="L514" i="133"/>
  <c r="AE514" i="133"/>
  <c r="N514" i="133"/>
  <c r="H514" i="133"/>
  <c r="M514" i="133"/>
  <c r="AG514" i="133"/>
  <c r="AA514" i="133"/>
  <c r="G514" i="133"/>
  <c r="F514" i="133"/>
  <c r="R514" i="133"/>
  <c r="AC514" i="133"/>
  <c r="I514" i="133"/>
  <c r="J514" i="133"/>
  <c r="I323" i="133"/>
  <c r="AD323" i="133"/>
  <c r="F323" i="133"/>
  <c r="AA323" i="133"/>
  <c r="X323" i="133"/>
  <c r="AB323" i="133"/>
  <c r="AE323" i="133"/>
  <c r="G323" i="133"/>
  <c r="P323" i="133"/>
  <c r="J323" i="133"/>
  <c r="AF323" i="133"/>
  <c r="H323" i="133"/>
  <c r="AG323" i="133"/>
  <c r="Y323" i="133"/>
  <c r="N323" i="133"/>
  <c r="L323" i="133"/>
  <c r="R323" i="133"/>
  <c r="O323" i="133"/>
  <c r="AC323" i="133"/>
  <c r="Z323" i="133"/>
  <c r="Q323" i="133"/>
  <c r="M323" i="133"/>
  <c r="K323" i="133"/>
  <c r="G206" i="133"/>
  <c r="J206" i="133"/>
  <c r="L206" i="133"/>
  <c r="AO206" i="133"/>
  <c r="AN206" i="133"/>
  <c r="AG206" i="133"/>
  <c r="R206" i="133"/>
  <c r="AK206" i="133"/>
  <c r="AQ206" i="133"/>
  <c r="AL206" i="133"/>
  <c r="Q206" i="133"/>
  <c r="AJ206" i="133"/>
  <c r="AC206" i="133"/>
  <c r="H206" i="133"/>
  <c r="AB206" i="133"/>
  <c r="O206" i="133"/>
  <c r="AE206" i="133"/>
  <c r="Y206" i="133"/>
  <c r="F206" i="133"/>
  <c r="AA206" i="133"/>
  <c r="AP206" i="133"/>
  <c r="P206" i="133"/>
  <c r="I206" i="133"/>
  <c r="K206" i="133"/>
  <c r="AD206" i="133"/>
  <c r="Z206" i="133"/>
  <c r="M206" i="133"/>
  <c r="AR206" i="133"/>
  <c r="X206" i="133"/>
  <c r="AM206" i="133"/>
  <c r="AF206" i="133"/>
  <c r="AI206" i="133"/>
  <c r="N206" i="133"/>
  <c r="H686" i="133"/>
  <c r="K686" i="133"/>
  <c r="AB686" i="133"/>
  <c r="L686" i="133"/>
  <c r="Y686" i="133"/>
  <c r="AF686" i="133"/>
  <c r="M686" i="133"/>
  <c r="F686" i="133"/>
  <c r="R686" i="133"/>
  <c r="J686" i="133"/>
  <c r="G686" i="133"/>
  <c r="AE686" i="133"/>
  <c r="P686" i="133"/>
  <c r="AD686" i="133"/>
  <c r="Z686" i="133"/>
  <c r="I686" i="133"/>
  <c r="AC686" i="133"/>
  <c r="N686" i="133"/>
  <c r="O686" i="133"/>
  <c r="X686" i="133"/>
  <c r="AG686" i="133"/>
  <c r="AA686" i="133"/>
  <c r="Q686" i="133"/>
  <c r="AJ172" i="133"/>
  <c r="AR172" i="133"/>
  <c r="X172" i="133"/>
  <c r="H172" i="133"/>
  <c r="AL172" i="133"/>
  <c r="Z172" i="133"/>
  <c r="AI172" i="133"/>
  <c r="F172" i="133"/>
  <c r="N172" i="133"/>
  <c r="I172" i="133"/>
  <c r="M172" i="133"/>
  <c r="L172" i="133"/>
  <c r="O172" i="133"/>
  <c r="AB172" i="133"/>
  <c r="R172" i="133"/>
  <c r="J172" i="133"/>
  <c r="AD172" i="133"/>
  <c r="AM172" i="133"/>
  <c r="AA172" i="133"/>
  <c r="P172" i="133"/>
  <c r="AK172" i="133"/>
  <c r="AE172" i="133"/>
  <c r="AC172" i="133"/>
  <c r="AO172" i="133"/>
  <c r="G172" i="133"/>
  <c r="Q172" i="133"/>
  <c r="AG172" i="133"/>
  <c r="AP172" i="133"/>
  <c r="AQ172" i="133"/>
  <c r="K172" i="133"/>
  <c r="Y172" i="133"/>
  <c r="AF172" i="133"/>
  <c r="AN172" i="133"/>
  <c r="I306" i="133"/>
  <c r="O306" i="133"/>
  <c r="F306" i="133"/>
  <c r="AE306" i="133"/>
  <c r="M306" i="133"/>
  <c r="AF306" i="133"/>
  <c r="J306" i="133"/>
  <c r="L306" i="133"/>
  <c r="Z306" i="133"/>
  <c r="AB306" i="133"/>
  <c r="AG306" i="133"/>
  <c r="Q306" i="133"/>
  <c r="H306" i="133"/>
  <c r="N306" i="133"/>
  <c r="K306" i="133"/>
  <c r="R306" i="133"/>
  <c r="G306" i="133"/>
  <c r="Y306" i="133"/>
  <c r="AA306" i="133"/>
  <c r="X306" i="133"/>
  <c r="P306" i="133"/>
  <c r="AD306" i="133"/>
  <c r="AC306" i="133"/>
  <c r="P619" i="133"/>
  <c r="R619" i="133"/>
  <c r="AD619" i="133"/>
  <c r="AF619" i="133"/>
  <c r="AE619" i="133"/>
  <c r="H619" i="133"/>
  <c r="J619" i="133"/>
  <c r="Y619" i="133"/>
  <c r="G619" i="133"/>
  <c r="K619" i="133"/>
  <c r="Z619" i="133"/>
  <c r="O619" i="133"/>
  <c r="L619" i="133"/>
  <c r="Q619" i="133"/>
  <c r="X619" i="133"/>
  <c r="AA619" i="133"/>
  <c r="AC619" i="133"/>
  <c r="AG619" i="133"/>
  <c r="M619" i="133"/>
  <c r="AB619" i="133"/>
  <c r="N619" i="133"/>
  <c r="F619" i="133"/>
  <c r="I619" i="133"/>
  <c r="AD329" i="133"/>
  <c r="H329" i="133"/>
  <c r="AB329" i="133"/>
  <c r="AA329" i="133"/>
  <c r="R329" i="133"/>
  <c r="Z329" i="133"/>
  <c r="AC329" i="133"/>
  <c r="AG329" i="133"/>
  <c r="O329" i="133"/>
  <c r="P329" i="133"/>
  <c r="L329" i="133"/>
  <c r="F329" i="133"/>
  <c r="AE329" i="133"/>
  <c r="G329" i="133"/>
  <c r="Q329" i="133"/>
  <c r="X329" i="133"/>
  <c r="M329" i="133"/>
  <c r="I329" i="133"/>
  <c r="Y329" i="133"/>
  <c r="AF329" i="133"/>
  <c r="N329" i="133"/>
  <c r="K329" i="133"/>
  <c r="J329" i="133"/>
  <c r="N682" i="133"/>
  <c r="P682" i="133"/>
  <c r="AF682" i="133"/>
  <c r="L682" i="133"/>
  <c r="Q682" i="133"/>
  <c r="I682" i="133"/>
  <c r="AG682" i="133"/>
  <c r="F682" i="133"/>
  <c r="J682" i="133"/>
  <c r="G682" i="133"/>
  <c r="AE682" i="133"/>
  <c r="O682" i="133"/>
  <c r="X682" i="133"/>
  <c r="AB682" i="133"/>
  <c r="AC682" i="133"/>
  <c r="Y682" i="133"/>
  <c r="M682" i="133"/>
  <c r="R682" i="133"/>
  <c r="Z682" i="133"/>
  <c r="H682" i="133"/>
  <c r="K682" i="133"/>
  <c r="AA682" i="133"/>
  <c r="AD682" i="133"/>
  <c r="AD492" i="133"/>
  <c r="AG492" i="133"/>
  <c r="P492" i="133"/>
  <c r="Z492" i="133"/>
  <c r="X492" i="133"/>
  <c r="N492" i="133"/>
  <c r="L492" i="133"/>
  <c r="R492" i="133"/>
  <c r="G492" i="133"/>
  <c r="Q492" i="133"/>
  <c r="AA492" i="133"/>
  <c r="K492" i="133"/>
  <c r="I492" i="133"/>
  <c r="AB492" i="133"/>
  <c r="J492" i="133"/>
  <c r="F492" i="133"/>
  <c r="M492" i="133"/>
  <c r="H492" i="133"/>
  <c r="AF492" i="133"/>
  <c r="O492" i="133"/>
  <c r="AE492" i="133"/>
  <c r="AC492" i="133"/>
  <c r="Y492" i="133"/>
  <c r="K655" i="133"/>
  <c r="H655" i="133"/>
  <c r="AD655" i="133"/>
  <c r="AE655" i="133"/>
  <c r="R655" i="133"/>
  <c r="AG655" i="133"/>
  <c r="Y655" i="133"/>
  <c r="Z655" i="133"/>
  <c r="F655" i="133"/>
  <c r="X655" i="133"/>
  <c r="J655" i="133"/>
  <c r="AC655" i="133"/>
  <c r="P655" i="133"/>
  <c r="G655" i="133"/>
  <c r="O655" i="133"/>
  <c r="AB655" i="133"/>
  <c r="AF655" i="133"/>
  <c r="M655" i="133"/>
  <c r="Q655" i="133"/>
  <c r="N655" i="133"/>
  <c r="AA655" i="133"/>
  <c r="I655" i="133"/>
  <c r="L655" i="133"/>
  <c r="BL27" i="133"/>
  <c r="BP27" i="133"/>
  <c r="BH27" i="133"/>
  <c r="AN27" i="133"/>
  <c r="P27" i="133"/>
  <c r="AX27" i="133"/>
  <c r="AL27" i="133"/>
  <c r="AJ27" i="133"/>
  <c r="BO27" i="133"/>
  <c r="G27" i="133"/>
  <c r="AM27" i="133"/>
  <c r="BA27" i="133"/>
  <c r="I27" i="133"/>
  <c r="J27" i="133"/>
  <c r="AW27" i="133"/>
  <c r="BB27" i="133"/>
  <c r="AO27" i="133"/>
  <c r="AU27" i="133"/>
  <c r="AT27" i="133"/>
  <c r="BG27" i="133"/>
  <c r="AZ27" i="133"/>
  <c r="L27" i="133"/>
  <c r="BN27" i="133"/>
  <c r="AQ27" i="133"/>
  <c r="BJ27" i="133"/>
  <c r="BI27" i="133"/>
  <c r="AV27" i="133"/>
  <c r="BC27" i="133"/>
  <c r="AP27" i="133"/>
  <c r="AY27" i="133"/>
  <c r="BK27" i="133"/>
  <c r="BF27" i="133"/>
  <c r="AK27" i="133"/>
  <c r="BE27" i="133"/>
  <c r="BM27" i="133"/>
  <c r="AI27" i="133"/>
  <c r="AR27" i="133"/>
  <c r="L185" i="133"/>
  <c r="AA185" i="133"/>
  <c r="P185" i="133"/>
  <c r="AN185" i="133"/>
  <c r="R185" i="133"/>
  <c r="I185" i="133"/>
  <c r="AI185" i="133"/>
  <c r="AE185" i="133"/>
  <c r="Z185" i="133"/>
  <c r="O185" i="133"/>
  <c r="AC185" i="133"/>
  <c r="AP185" i="133"/>
  <c r="K185" i="133"/>
  <c r="AK185" i="133"/>
  <c r="AM185" i="133"/>
  <c r="AL185" i="133"/>
  <c r="AJ185" i="133"/>
  <c r="AG185" i="133"/>
  <c r="J185" i="133"/>
  <c r="X185" i="133"/>
  <c r="M185" i="133"/>
  <c r="N185" i="133"/>
  <c r="AF185" i="133"/>
  <c r="Y185" i="133"/>
  <c r="H185" i="133"/>
  <c r="Q185" i="133"/>
  <c r="AQ185" i="133"/>
  <c r="AR185" i="133"/>
  <c r="G185" i="133"/>
  <c r="AD185" i="133"/>
  <c r="AB185" i="133"/>
  <c r="F185" i="133"/>
  <c r="AO185" i="133"/>
  <c r="AA413" i="133"/>
  <c r="K413" i="133"/>
  <c r="AG413" i="133"/>
  <c r="AB413" i="133"/>
  <c r="F413" i="133"/>
  <c r="R413" i="133"/>
  <c r="G413" i="133"/>
  <c r="AD413" i="133"/>
  <c r="M413" i="133"/>
  <c r="O413" i="133"/>
  <c r="P413" i="133"/>
  <c r="J413" i="133"/>
  <c r="AE413" i="133"/>
  <c r="I413" i="133"/>
  <c r="AF413" i="133"/>
  <c r="X413" i="133"/>
  <c r="Y413" i="133"/>
  <c r="AC413" i="133"/>
  <c r="L413" i="133"/>
  <c r="Q413" i="133"/>
  <c r="H413" i="133"/>
  <c r="N413" i="133"/>
  <c r="Z413" i="133"/>
  <c r="AC290" i="133"/>
  <c r="O290" i="133"/>
  <c r="G290" i="133"/>
  <c r="AA290" i="133"/>
  <c r="AG290" i="133"/>
  <c r="AE290" i="133"/>
  <c r="Q290" i="133"/>
  <c r="H290" i="133"/>
  <c r="AB290" i="133"/>
  <c r="J290" i="133"/>
  <c r="M290" i="133"/>
  <c r="AF290" i="133"/>
  <c r="L290" i="133"/>
  <c r="AD290" i="133"/>
  <c r="I290" i="133"/>
  <c r="P290" i="133"/>
  <c r="Y290" i="133"/>
  <c r="N290" i="133"/>
  <c r="Z290" i="133"/>
  <c r="R290" i="133"/>
  <c r="K290" i="133"/>
  <c r="F290" i="133"/>
  <c r="X290" i="133"/>
  <c r="P482" i="133"/>
  <c r="O482" i="133"/>
  <c r="K482" i="133"/>
  <c r="Z482" i="133"/>
  <c r="H482" i="133"/>
  <c r="AD482" i="133"/>
  <c r="AG482" i="133"/>
  <c r="Y482" i="133"/>
  <c r="G482" i="133"/>
  <c r="J482" i="133"/>
  <c r="AF482" i="133"/>
  <c r="AA482" i="133"/>
  <c r="AE482" i="133"/>
  <c r="N482" i="133"/>
  <c r="AB482" i="133"/>
  <c r="Q482" i="133"/>
  <c r="R482" i="133"/>
  <c r="AC482" i="133"/>
  <c r="X482" i="133"/>
  <c r="F482" i="133"/>
  <c r="M482" i="133"/>
  <c r="I482" i="133"/>
  <c r="L482" i="133"/>
  <c r="AE575" i="133"/>
  <c r="J575" i="133"/>
  <c r="I575" i="133"/>
  <c r="AF575" i="133"/>
  <c r="Y575" i="133"/>
  <c r="X575" i="133"/>
  <c r="L575" i="133"/>
  <c r="G575" i="133"/>
  <c r="AA575" i="133"/>
  <c r="AC575" i="133"/>
  <c r="P575" i="133"/>
  <c r="AB575" i="133"/>
  <c r="N575" i="133"/>
  <c r="Q575" i="133"/>
  <c r="Z575" i="133"/>
  <c r="K575" i="133"/>
  <c r="R575" i="133"/>
  <c r="F575" i="133"/>
  <c r="AD575" i="133"/>
  <c r="M575" i="133"/>
  <c r="O575" i="133"/>
  <c r="AG575" i="133"/>
  <c r="H575" i="133"/>
  <c r="J125" i="133"/>
  <c r="Y125" i="133"/>
  <c r="Q125" i="133"/>
  <c r="I125" i="133"/>
  <c r="R125" i="133"/>
  <c r="H125" i="133"/>
  <c r="AR125" i="133"/>
  <c r="X125" i="133"/>
  <c r="AD125" i="133"/>
  <c r="AA125" i="133"/>
  <c r="AM125" i="133"/>
  <c r="N125" i="133"/>
  <c r="M125" i="133"/>
  <c r="Z125" i="133"/>
  <c r="AL125" i="133"/>
  <c r="AF125" i="133"/>
  <c r="AJ125" i="133"/>
  <c r="F125" i="133"/>
  <c r="K125" i="133"/>
  <c r="AP125" i="133"/>
  <c r="AC125" i="133"/>
  <c r="AO125" i="133"/>
  <c r="AB125" i="133"/>
  <c r="G125" i="133"/>
  <c r="AN125" i="133"/>
  <c r="AK125" i="133"/>
  <c r="AG125" i="133"/>
  <c r="AQ125" i="133"/>
  <c r="AI125" i="133"/>
  <c r="O125" i="133"/>
  <c r="AE125" i="133"/>
  <c r="L125" i="133"/>
  <c r="P125" i="133"/>
  <c r="AG401" i="133"/>
  <c r="AE401" i="133"/>
  <c r="AB401" i="133"/>
  <c r="AF401" i="133"/>
  <c r="R401" i="133"/>
  <c r="O401" i="133"/>
  <c r="X401" i="133"/>
  <c r="J401" i="133"/>
  <c r="F401" i="133"/>
  <c r="AD401" i="133"/>
  <c r="N401" i="133"/>
  <c r="Z401" i="133"/>
  <c r="I401" i="133"/>
  <c r="Y401" i="133"/>
  <c r="M401" i="133"/>
  <c r="H401" i="133"/>
  <c r="P401" i="133"/>
  <c r="Q401" i="133"/>
  <c r="G401" i="133"/>
  <c r="AA401" i="133"/>
  <c r="L401" i="133"/>
  <c r="K401" i="133"/>
  <c r="AC401" i="133"/>
  <c r="AL130" i="133"/>
  <c r="AN130" i="133"/>
  <c r="AI130" i="133"/>
  <c r="AK130" i="133"/>
  <c r="H130" i="133"/>
  <c r="AQ130" i="133"/>
  <c r="L130" i="133"/>
  <c r="R130" i="133"/>
  <c r="Y130" i="133"/>
  <c r="K130" i="133"/>
  <c r="AF130" i="133"/>
  <c r="AR130" i="133"/>
  <c r="X130" i="133"/>
  <c r="AB130" i="133"/>
  <c r="AD130" i="133"/>
  <c r="AJ130" i="133"/>
  <c r="N130" i="133"/>
  <c r="P130" i="133"/>
  <c r="AG130" i="133"/>
  <c r="AM130" i="133"/>
  <c r="Z130" i="133"/>
  <c r="AA130" i="133"/>
  <c r="AE130" i="133"/>
  <c r="AP130" i="133"/>
  <c r="I130" i="133"/>
  <c r="J130" i="133"/>
  <c r="O130" i="133"/>
  <c r="F130" i="133"/>
  <c r="AC130" i="133"/>
  <c r="AO130" i="133"/>
  <c r="Q130" i="133"/>
  <c r="G130" i="133"/>
  <c r="M130" i="133"/>
  <c r="AC463" i="133"/>
  <c r="Q463" i="133"/>
  <c r="AB463" i="133"/>
  <c r="L463" i="133"/>
  <c r="AF463" i="133"/>
  <c r="F463" i="133"/>
  <c r="N463" i="133"/>
  <c r="X463" i="133"/>
  <c r="M463" i="133"/>
  <c r="Y463" i="133"/>
  <c r="J463" i="133"/>
  <c r="I463" i="133"/>
  <c r="K463" i="133"/>
  <c r="R463" i="133"/>
  <c r="P463" i="133"/>
  <c r="AA463" i="133"/>
  <c r="O463" i="133"/>
  <c r="AD463" i="133"/>
  <c r="Z463" i="133"/>
  <c r="AG463" i="133"/>
  <c r="H463" i="133"/>
  <c r="G463" i="133"/>
  <c r="AE463" i="133"/>
  <c r="AU92" i="133"/>
  <c r="AT92" i="133"/>
  <c r="AY92" i="133"/>
  <c r="AW92" i="133"/>
  <c r="BA92" i="133"/>
  <c r="AI92" i="133"/>
  <c r="AP92" i="133"/>
  <c r="BB92" i="133"/>
  <c r="I92" i="133"/>
  <c r="BC92" i="133"/>
  <c r="G92" i="133"/>
  <c r="F93" i="133" s="1"/>
  <c r="AV92" i="133"/>
  <c r="AM92" i="133"/>
  <c r="AZ92" i="133"/>
  <c r="AQ92" i="133"/>
  <c r="AJ92" i="133"/>
  <c r="AN92" i="133"/>
  <c r="AX92" i="133"/>
  <c r="J92" i="133"/>
  <c r="P92" i="133"/>
  <c r="AK92" i="133"/>
  <c r="AO92" i="133"/>
  <c r="AL92" i="133"/>
  <c r="L92" i="133"/>
  <c r="AR92" i="133"/>
  <c r="K458" i="133"/>
  <c r="H458" i="133"/>
  <c r="R458" i="133"/>
  <c r="M458" i="133"/>
  <c r="J458" i="133"/>
  <c r="Y458" i="133"/>
  <c r="F458" i="133"/>
  <c r="P458" i="133"/>
  <c r="Z458" i="133"/>
  <c r="AC458" i="133"/>
  <c r="I458" i="133"/>
  <c r="AD458" i="133"/>
  <c r="G458" i="133"/>
  <c r="AF458" i="133"/>
  <c r="O458" i="133"/>
  <c r="AB458" i="133"/>
  <c r="N458" i="133"/>
  <c r="AG458" i="133"/>
  <c r="L458" i="133"/>
  <c r="X458" i="133"/>
  <c r="AA458" i="133"/>
  <c r="Q458" i="133"/>
  <c r="AE458" i="133"/>
  <c r="AE171" i="133"/>
  <c r="K171" i="133"/>
  <c r="Z171" i="133"/>
  <c r="R171" i="133"/>
  <c r="AQ171" i="133"/>
  <c r="L171" i="133"/>
  <c r="AP171" i="133"/>
  <c r="AA171" i="133"/>
  <c r="AC171" i="133"/>
  <c r="AG171" i="133"/>
  <c r="AR171" i="133"/>
  <c r="Y171" i="133"/>
  <c r="F171" i="133"/>
  <c r="M171" i="133"/>
  <c r="N171" i="133"/>
  <c r="AF171" i="133"/>
  <c r="G171" i="133"/>
  <c r="J171" i="133"/>
  <c r="X171" i="133"/>
  <c r="P171" i="133"/>
  <c r="AI171" i="133"/>
  <c r="AO171" i="133"/>
  <c r="I171" i="133"/>
  <c r="AD171" i="133"/>
  <c r="Q171" i="133"/>
  <c r="AB171" i="133"/>
  <c r="O171" i="133"/>
  <c r="AK171" i="133"/>
  <c r="AN171" i="133"/>
  <c r="H171" i="133"/>
  <c r="AJ171" i="133"/>
  <c r="AM171" i="133"/>
  <c r="AL171" i="133"/>
  <c r="AE691" i="133"/>
  <c r="AF691" i="133"/>
  <c r="G691" i="133"/>
  <c r="AG691" i="133"/>
  <c r="J691" i="133"/>
  <c r="AA691" i="133"/>
  <c r="N691" i="133"/>
  <c r="H691" i="133"/>
  <c r="Q691" i="133"/>
  <c r="X691" i="133"/>
  <c r="O691" i="133"/>
  <c r="AC691" i="133"/>
  <c r="F691" i="133"/>
  <c r="I691" i="133"/>
  <c r="P691" i="133"/>
  <c r="L691" i="133"/>
  <c r="K691" i="133"/>
  <c r="M691" i="133"/>
  <c r="R691" i="133"/>
  <c r="Y691" i="133"/>
  <c r="Z691" i="133"/>
  <c r="AD691" i="133"/>
  <c r="AB691" i="133"/>
  <c r="X521" i="133"/>
  <c r="AF521" i="133"/>
  <c r="P521" i="133"/>
  <c r="O521" i="133"/>
  <c r="I521" i="133"/>
  <c r="F521" i="133"/>
  <c r="AA521" i="133"/>
  <c r="Z521" i="133"/>
  <c r="AE521" i="133"/>
  <c r="AB521" i="133"/>
  <c r="N521" i="133"/>
  <c r="AC521" i="133"/>
  <c r="L521" i="133"/>
  <c r="Q521" i="133"/>
  <c r="H521" i="133"/>
  <c r="AD521" i="133"/>
  <c r="R521" i="133"/>
  <c r="K521" i="133"/>
  <c r="M521" i="133"/>
  <c r="G521" i="133"/>
  <c r="AG521" i="133"/>
  <c r="Y521" i="133"/>
  <c r="J521" i="133"/>
  <c r="AF149" i="133"/>
  <c r="AA149" i="133"/>
  <c r="I149" i="133"/>
  <c r="L149" i="133"/>
  <c r="AG149" i="133"/>
  <c r="AL149" i="133"/>
  <c r="AM149" i="133"/>
  <c r="AD149" i="133"/>
  <c r="AI149" i="133"/>
  <c r="Q149" i="133"/>
  <c r="AP149" i="133"/>
  <c r="Z149" i="133"/>
  <c r="M149" i="133"/>
  <c r="AJ149" i="133"/>
  <c r="AC149" i="133"/>
  <c r="N149" i="133"/>
  <c r="Y149" i="133"/>
  <c r="F149" i="133"/>
  <c r="X149" i="133"/>
  <c r="G149" i="133"/>
  <c r="J149" i="133"/>
  <c r="AQ149" i="133"/>
  <c r="O149" i="133"/>
  <c r="AB149" i="133"/>
  <c r="P149" i="133"/>
  <c r="H149" i="133"/>
  <c r="AO149" i="133"/>
  <c r="AR149" i="133"/>
  <c r="AE149" i="133"/>
  <c r="R149" i="133"/>
  <c r="K149" i="133"/>
  <c r="AK149" i="133"/>
  <c r="AN149" i="133"/>
  <c r="O430" i="133"/>
  <c r="R430" i="133"/>
  <c r="I430" i="133"/>
  <c r="Z430" i="133"/>
  <c r="AF430" i="133"/>
  <c r="K430" i="133"/>
  <c r="N430" i="133"/>
  <c r="AB430" i="133"/>
  <c r="AG430" i="133"/>
  <c r="X430" i="133"/>
  <c r="H430" i="133"/>
  <c r="M430" i="133"/>
  <c r="AD430" i="133"/>
  <c r="L430" i="133"/>
  <c r="AC430" i="133"/>
  <c r="P430" i="133"/>
  <c r="Q430" i="133"/>
  <c r="AA430" i="133"/>
  <c r="G430" i="133"/>
  <c r="AE430" i="133"/>
  <c r="Y430" i="133"/>
  <c r="J430" i="133"/>
  <c r="F430" i="133"/>
  <c r="AA538" i="133"/>
  <c r="R538" i="133"/>
  <c r="AG538" i="133"/>
  <c r="AD538" i="133"/>
  <c r="AE538" i="133"/>
  <c r="J538" i="133"/>
  <c r="G538" i="133"/>
  <c r="F538" i="133"/>
  <c r="AC538" i="133"/>
  <c r="L538" i="133"/>
  <c r="Q538" i="133"/>
  <c r="Z538" i="133"/>
  <c r="X538" i="133"/>
  <c r="N538" i="133"/>
  <c r="K538" i="133"/>
  <c r="O538" i="133"/>
  <c r="M538" i="133"/>
  <c r="Y538" i="133"/>
  <c r="H538" i="133"/>
  <c r="I538" i="133"/>
  <c r="P538" i="133"/>
  <c r="AB538" i="133"/>
  <c r="AF538" i="133"/>
  <c r="L88" i="133"/>
  <c r="AK88" i="133"/>
  <c r="AZ88" i="133"/>
  <c r="BC88" i="133"/>
  <c r="AV88" i="133"/>
  <c r="AY88" i="133"/>
  <c r="AT88" i="133"/>
  <c r="AU88" i="133"/>
  <c r="AO88" i="133"/>
  <c r="AW88" i="133"/>
  <c r="BA88" i="133"/>
  <c r="I88" i="133"/>
  <c r="AJ88" i="133"/>
  <c r="J88" i="133"/>
  <c r="P88" i="133"/>
  <c r="AP88" i="133"/>
  <c r="AN88" i="133"/>
  <c r="BB88" i="133"/>
  <c r="AM88" i="133"/>
  <c r="AL88" i="133"/>
  <c r="AR88" i="133"/>
  <c r="AQ88" i="133"/>
  <c r="G88" i="133"/>
  <c r="F89" i="133" s="1"/>
  <c r="AI88" i="133"/>
  <c r="AX88" i="133"/>
  <c r="AI162" i="133"/>
  <c r="AK162" i="133"/>
  <c r="Q162" i="133"/>
  <c r="AJ162" i="133"/>
  <c r="F162" i="133"/>
  <c r="AQ162" i="133"/>
  <c r="AE162" i="133"/>
  <c r="M162" i="133"/>
  <c r="Z162" i="133"/>
  <c r="AB162" i="133"/>
  <c r="AL162" i="133"/>
  <c r="N162" i="133"/>
  <c r="L162" i="133"/>
  <c r="AR162" i="133"/>
  <c r="O162" i="133"/>
  <c r="P162" i="133"/>
  <c r="J162" i="133"/>
  <c r="G162" i="133"/>
  <c r="AD162" i="133"/>
  <c r="AP162" i="133"/>
  <c r="AN162" i="133"/>
  <c r="AG162" i="133"/>
  <c r="X162" i="133"/>
  <c r="Y162" i="133"/>
  <c r="R162" i="133"/>
  <c r="AM162" i="133"/>
  <c r="K162" i="133"/>
  <c r="AF162" i="133"/>
  <c r="I162" i="133"/>
  <c r="AA162" i="133"/>
  <c r="AC162" i="133"/>
  <c r="H162" i="133"/>
  <c r="AO162" i="133"/>
  <c r="Z208" i="133"/>
  <c r="AD208" i="133"/>
  <c r="G208" i="133"/>
  <c r="I208" i="133"/>
  <c r="Q208" i="133"/>
  <c r="J208" i="133"/>
  <c r="R208" i="133"/>
  <c r="AB208" i="133"/>
  <c r="AF208" i="133"/>
  <c r="N208" i="133"/>
  <c r="Y208" i="133"/>
  <c r="K208" i="133"/>
  <c r="AE208" i="133"/>
  <c r="O208" i="133"/>
  <c r="AG208" i="133"/>
  <c r="L208" i="133"/>
  <c r="P208" i="133"/>
  <c r="X208" i="133"/>
  <c r="H208" i="133"/>
  <c r="AC208" i="133"/>
  <c r="M208" i="133"/>
  <c r="AA208" i="133"/>
  <c r="F208" i="133"/>
  <c r="AC352" i="133"/>
  <c r="O352" i="133"/>
  <c r="Q352" i="133"/>
  <c r="J352" i="133"/>
  <c r="F352" i="133"/>
  <c r="M352" i="133"/>
  <c r="AD352" i="133"/>
  <c r="Z352" i="133"/>
  <c r="G352" i="133"/>
  <c r="L352" i="133"/>
  <c r="AE352" i="133"/>
  <c r="AG352" i="133"/>
  <c r="X352" i="133"/>
  <c r="AA352" i="133"/>
  <c r="N352" i="133"/>
  <c r="P352" i="133"/>
  <c r="AB352" i="133"/>
  <c r="R352" i="133"/>
  <c r="K352" i="133"/>
  <c r="Y352" i="133"/>
  <c r="H352" i="133"/>
  <c r="AF352" i="133"/>
  <c r="I352" i="133"/>
  <c r="AC215" i="133"/>
  <c r="F215" i="133"/>
  <c r="H215" i="133"/>
  <c r="R215" i="133"/>
  <c r="L215" i="133"/>
  <c r="Q215" i="133"/>
  <c r="X215" i="133"/>
  <c r="AE215" i="133"/>
  <c r="AA215" i="133"/>
  <c r="AD215" i="133"/>
  <c r="G215" i="133"/>
  <c r="Z215" i="133"/>
  <c r="AG215" i="133"/>
  <c r="Y215" i="133"/>
  <c r="I215" i="133"/>
  <c r="J215" i="133"/>
  <c r="P215" i="133"/>
  <c r="K215" i="133"/>
  <c r="AF215" i="133"/>
  <c r="AB215" i="133"/>
  <c r="M215" i="133"/>
  <c r="N215" i="133"/>
  <c r="O215" i="133"/>
  <c r="AG694" i="133"/>
  <c r="Q694" i="133"/>
  <c r="Y694" i="133"/>
  <c r="I694" i="133"/>
  <c r="Z694" i="133"/>
  <c r="F694" i="133"/>
  <c r="AF694" i="133"/>
  <c r="AE694" i="133"/>
  <c r="P694" i="133"/>
  <c r="X694" i="133"/>
  <c r="L694" i="133"/>
  <c r="AA694" i="133"/>
  <c r="J694" i="133"/>
  <c r="O694" i="133"/>
  <c r="G694" i="133"/>
  <c r="AC694" i="133"/>
  <c r="H694" i="133"/>
  <c r="R694" i="133"/>
  <c r="N694" i="133"/>
  <c r="K694" i="133"/>
  <c r="M694" i="133"/>
  <c r="AB694" i="133"/>
  <c r="AD694" i="133"/>
  <c r="Q676" i="133"/>
  <c r="AB676" i="133"/>
  <c r="R676" i="133"/>
  <c r="G676" i="133"/>
  <c r="K676" i="133"/>
  <c r="AA676" i="133"/>
  <c r="L676" i="133"/>
  <c r="AD676" i="133"/>
  <c r="Y676" i="133"/>
  <c r="X676" i="133"/>
  <c r="F676" i="133"/>
  <c r="Z676" i="133"/>
  <c r="I676" i="133"/>
  <c r="N676" i="133"/>
  <c r="AF676" i="133"/>
  <c r="O676" i="133"/>
  <c r="AC676" i="133"/>
  <c r="AE676" i="133"/>
  <c r="H676" i="133"/>
  <c r="AG676" i="133"/>
  <c r="J676" i="133"/>
  <c r="M676" i="133"/>
  <c r="P676" i="133"/>
  <c r="BB58" i="133"/>
  <c r="L58" i="133"/>
  <c r="AQ58" i="133"/>
  <c r="AV58" i="133"/>
  <c r="AT58" i="133"/>
  <c r="AW58" i="133"/>
  <c r="AZ58" i="133"/>
  <c r="AO58" i="133"/>
  <c r="AR58" i="133"/>
  <c r="BC58" i="133"/>
  <c r="J58" i="133"/>
  <c r="AI58" i="133"/>
  <c r="AP58" i="133"/>
  <c r="I58" i="133"/>
  <c r="AM58" i="133"/>
  <c r="AK58" i="133"/>
  <c r="AY58" i="133"/>
  <c r="AJ58" i="133"/>
  <c r="AU58" i="133"/>
  <c r="P58" i="133"/>
  <c r="AL58" i="133"/>
  <c r="AX58" i="133"/>
  <c r="BA58" i="133"/>
  <c r="AN58" i="133"/>
  <c r="G58" i="133"/>
  <c r="F59" i="133" s="1"/>
  <c r="R59" i="133" s="1"/>
  <c r="AE351" i="133"/>
  <c r="F351" i="133"/>
  <c r="AA351" i="133"/>
  <c r="L351" i="133"/>
  <c r="Q351" i="133"/>
  <c r="AD351" i="133"/>
  <c r="K351" i="133"/>
  <c r="G351" i="133"/>
  <c r="I351" i="133"/>
  <c r="AF351" i="133"/>
  <c r="Z351" i="133"/>
  <c r="M351" i="133"/>
  <c r="H351" i="133"/>
  <c r="X351" i="133"/>
  <c r="P351" i="133"/>
  <c r="R351" i="133"/>
  <c r="J351" i="133"/>
  <c r="AC351" i="133"/>
  <c r="O351" i="133"/>
  <c r="Y351" i="133"/>
  <c r="AG351" i="133"/>
  <c r="AB351" i="133"/>
  <c r="N351" i="133"/>
  <c r="BG10" i="133"/>
  <c r="BH10" i="133"/>
  <c r="BE10" i="133"/>
  <c r="AP10" i="133"/>
  <c r="AU10" i="133"/>
  <c r="BC10" i="133"/>
  <c r="AT10" i="133"/>
  <c r="AR10" i="133"/>
  <c r="AW10" i="133"/>
  <c r="BL10" i="133"/>
  <c r="J10" i="133"/>
  <c r="BK10" i="133"/>
  <c r="P10" i="133"/>
  <c r="BN10" i="133"/>
  <c r="L10" i="133"/>
  <c r="BI10" i="133"/>
  <c r="BF10" i="133"/>
  <c r="G10" i="133"/>
  <c r="F11" i="133" s="1"/>
  <c r="AQ10" i="133"/>
  <c r="BA10" i="133"/>
  <c r="AV10" i="133"/>
  <c r="AY10" i="133"/>
  <c r="AM10" i="133"/>
  <c r="AN10" i="133"/>
  <c r="BB10" i="133"/>
  <c r="AI10" i="133"/>
  <c r="AZ10" i="133"/>
  <c r="BJ10" i="133"/>
  <c r="AJ10" i="133"/>
  <c r="AO10" i="133"/>
  <c r="BO10" i="133"/>
  <c r="BP10" i="133"/>
  <c r="I10" i="133"/>
  <c r="BM10" i="133"/>
  <c r="AK10" i="133"/>
  <c r="AX10" i="133"/>
  <c r="AL10" i="133"/>
  <c r="Q466" i="133"/>
  <c r="AF466" i="133"/>
  <c r="X466" i="133"/>
  <c r="AD466" i="133"/>
  <c r="AB466" i="133"/>
  <c r="O466" i="133"/>
  <c r="Z466" i="133"/>
  <c r="H466" i="133"/>
  <c r="K466" i="133"/>
  <c r="M466" i="133"/>
  <c r="N466" i="133"/>
  <c r="G466" i="133"/>
  <c r="R466" i="133"/>
  <c r="AC466" i="133"/>
  <c r="AA466" i="133"/>
  <c r="AG466" i="133"/>
  <c r="L466" i="133"/>
  <c r="Y466" i="133"/>
  <c r="F466" i="133"/>
  <c r="AE466" i="133"/>
  <c r="P466" i="133"/>
  <c r="I466" i="133"/>
  <c r="J466" i="133"/>
  <c r="AP193" i="133"/>
  <c r="AL193" i="133"/>
  <c r="AD193" i="133"/>
  <c r="R193" i="133"/>
  <c r="F193" i="133"/>
  <c r="AM193" i="133"/>
  <c r="Z193" i="133"/>
  <c r="AC193" i="133"/>
  <c r="AN193" i="133"/>
  <c r="AO193" i="133"/>
  <c r="I193" i="133"/>
  <c r="H193" i="133"/>
  <c r="AF193" i="133"/>
  <c r="O193" i="133"/>
  <c r="P193" i="133"/>
  <c r="N193" i="133"/>
  <c r="G193" i="133"/>
  <c r="AK193" i="133"/>
  <c r="AJ193" i="133"/>
  <c r="J193" i="133"/>
  <c r="M193" i="133"/>
  <c r="AG193" i="133"/>
  <c r="AB193" i="133"/>
  <c r="AE193" i="133"/>
  <c r="AA193" i="133"/>
  <c r="X193" i="133"/>
  <c r="AI193" i="133"/>
  <c r="AR193" i="133"/>
  <c r="Q193" i="133"/>
  <c r="Y193" i="133"/>
  <c r="K193" i="133"/>
  <c r="AQ193" i="133"/>
  <c r="L193" i="133"/>
  <c r="K467" i="133"/>
  <c r="X467" i="133"/>
  <c r="J467" i="133"/>
  <c r="G467" i="133"/>
  <c r="AB467" i="133"/>
  <c r="O467" i="133"/>
  <c r="AD467" i="133"/>
  <c r="F467" i="133"/>
  <c r="L467" i="133"/>
  <c r="Z467" i="133"/>
  <c r="Q467" i="133"/>
  <c r="P467" i="133"/>
  <c r="Y467" i="133"/>
  <c r="AG467" i="133"/>
  <c r="R467" i="133"/>
  <c r="AF467" i="133"/>
  <c r="AA467" i="133"/>
  <c r="AE467" i="133"/>
  <c r="M467" i="133"/>
  <c r="H467" i="133"/>
  <c r="I467" i="133"/>
  <c r="AC467" i="133"/>
  <c r="N467" i="133"/>
  <c r="M651" i="133"/>
  <c r="P651" i="133"/>
  <c r="AE651" i="133"/>
  <c r="X651" i="133"/>
  <c r="N651" i="133"/>
  <c r="Y651" i="133"/>
  <c r="AF651" i="133"/>
  <c r="O651" i="133"/>
  <c r="L651" i="133"/>
  <c r="R651" i="133"/>
  <c r="I651" i="133"/>
  <c r="AA651" i="133"/>
  <c r="G651" i="133"/>
  <c r="AG651" i="133"/>
  <c r="H651" i="133"/>
  <c r="AD651" i="133"/>
  <c r="J651" i="133"/>
  <c r="AB651" i="133"/>
  <c r="F651" i="133"/>
  <c r="K651" i="133"/>
  <c r="Q651" i="133"/>
  <c r="Z651" i="133"/>
  <c r="AC651" i="133"/>
  <c r="K612" i="133"/>
  <c r="G612" i="133"/>
  <c r="N612" i="133"/>
  <c r="AF612" i="133"/>
  <c r="X612" i="133"/>
  <c r="I612" i="133"/>
  <c r="Z612" i="133"/>
  <c r="L612" i="133"/>
  <c r="AC612" i="133"/>
  <c r="AG612" i="133"/>
  <c r="M612" i="133"/>
  <c r="P612" i="133"/>
  <c r="R612" i="133"/>
  <c r="F612" i="133"/>
  <c r="O612" i="133"/>
  <c r="AA612" i="133"/>
  <c r="AE612" i="133"/>
  <c r="H612" i="133"/>
  <c r="AD612" i="133"/>
  <c r="AB612" i="133"/>
  <c r="Q612" i="133"/>
  <c r="Y612" i="133"/>
  <c r="J612" i="133"/>
  <c r="J13" i="133"/>
  <c r="BP13" i="133"/>
  <c r="AO13" i="133"/>
  <c r="BG13" i="133"/>
  <c r="AK13" i="133"/>
  <c r="AY13" i="133"/>
  <c r="BH13" i="133"/>
  <c r="G13" i="133"/>
  <c r="I13" i="133"/>
  <c r="BA13" i="133"/>
  <c r="AN13" i="133"/>
  <c r="AM13" i="133"/>
  <c r="BF13" i="133"/>
  <c r="AZ13" i="133"/>
  <c r="BC13" i="133"/>
  <c r="BB13" i="133"/>
  <c r="BI13" i="133"/>
  <c r="BL13" i="133"/>
  <c r="BE13" i="133"/>
  <c r="AJ13" i="133"/>
  <c r="AV13" i="133"/>
  <c r="L13" i="133"/>
  <c r="BM13" i="133"/>
  <c r="AR13" i="133"/>
  <c r="BO13" i="133"/>
  <c r="AQ13" i="133"/>
  <c r="AL13" i="133"/>
  <c r="AT13" i="133"/>
  <c r="BK13" i="133"/>
  <c r="AW13" i="133"/>
  <c r="P13" i="133"/>
  <c r="AU13" i="133"/>
  <c r="AP13" i="133"/>
  <c r="AX13" i="133"/>
  <c r="BN13" i="133"/>
  <c r="AI13" i="133"/>
  <c r="BJ13" i="133"/>
  <c r="AP69" i="133"/>
  <c r="AL69" i="133"/>
  <c r="BC69" i="133"/>
  <c r="AR69" i="133"/>
  <c r="P69" i="133"/>
  <c r="AW69" i="133"/>
  <c r="AV69" i="133"/>
  <c r="I69" i="133"/>
  <c r="G69" i="133"/>
  <c r="F70" i="133" s="1"/>
  <c r="R70" i="133" s="1"/>
  <c r="AJ69" i="133"/>
  <c r="AU69" i="133"/>
  <c r="AX69" i="133"/>
  <c r="AT69" i="133"/>
  <c r="AZ69" i="133"/>
  <c r="BA69" i="133"/>
  <c r="AK69" i="133"/>
  <c r="AQ69" i="133"/>
  <c r="AI69" i="133"/>
  <c r="AY69" i="133"/>
  <c r="AM69" i="133"/>
  <c r="AN69" i="133"/>
  <c r="J69" i="133"/>
  <c r="BB69" i="133"/>
  <c r="L69" i="133"/>
  <c r="AO69" i="133"/>
  <c r="K219" i="137"/>
  <c r="F219" i="137"/>
  <c r="Z219" i="137"/>
  <c r="O219" i="137"/>
  <c r="AF219" i="137"/>
  <c r="H219" i="137"/>
  <c r="Q219" i="137"/>
  <c r="G219" i="137"/>
  <c r="AG219" i="137"/>
  <c r="Y219" i="137"/>
  <c r="AD219" i="137"/>
  <c r="I219" i="137"/>
  <c r="X219" i="137"/>
  <c r="AB219" i="137"/>
  <c r="L219" i="137"/>
  <c r="P219" i="137"/>
  <c r="R219" i="137"/>
  <c r="AE219" i="137"/>
  <c r="AC219" i="137"/>
  <c r="N219" i="137"/>
  <c r="M219" i="137"/>
  <c r="J219" i="137"/>
  <c r="AA219" i="137"/>
  <c r="AB230" i="137"/>
  <c r="I230" i="137"/>
  <c r="P230" i="137"/>
  <c r="Y230" i="137"/>
  <c r="K230" i="137"/>
  <c r="AE230" i="137"/>
  <c r="L230" i="137"/>
  <c r="H230" i="137"/>
  <c r="AA230" i="137"/>
  <c r="AG230" i="137"/>
  <c r="AF230" i="137"/>
  <c r="Z230" i="137"/>
  <c r="R230" i="137"/>
  <c r="Q230" i="137"/>
  <c r="F230" i="137"/>
  <c r="N230" i="137"/>
  <c r="AC230" i="137"/>
  <c r="O230" i="137"/>
  <c r="AD230" i="137"/>
  <c r="J230" i="137"/>
  <c r="M230" i="137"/>
  <c r="G230" i="137"/>
  <c r="X230" i="137"/>
  <c r="AR15" i="137"/>
  <c r="I15" i="137"/>
  <c r="BM15" i="137"/>
  <c r="BK15" i="137"/>
  <c r="AP15" i="137"/>
  <c r="AT15" i="137"/>
  <c r="AW15" i="137"/>
  <c r="BL15" i="137"/>
  <c r="AQ15" i="137"/>
  <c r="AK15" i="137"/>
  <c r="AO15" i="137"/>
  <c r="L15" i="137"/>
  <c r="BE15" i="137"/>
  <c r="AY15" i="137"/>
  <c r="AX15" i="137"/>
  <c r="BI15" i="137"/>
  <c r="AV15" i="137"/>
  <c r="BN15" i="137"/>
  <c r="BP15" i="137"/>
  <c r="AI15" i="137"/>
  <c r="AU15" i="137"/>
  <c r="BB15" i="137"/>
  <c r="AZ15" i="137"/>
  <c r="BJ15" i="137"/>
  <c r="J15" i="137"/>
  <c r="AL15" i="137"/>
  <c r="BF15" i="137"/>
  <c r="BC15" i="137"/>
  <c r="G15" i="137"/>
  <c r="F16" i="137" s="1"/>
  <c r="R16" i="137" s="1"/>
  <c r="AM15" i="137"/>
  <c r="BA15" i="137"/>
  <c r="BH15" i="137"/>
  <c r="P15" i="137"/>
  <c r="BO15" i="137"/>
  <c r="BG15" i="137"/>
  <c r="AJ15" i="137"/>
  <c r="AN15" i="137"/>
  <c r="N229" i="137"/>
  <c r="R229" i="137"/>
  <c r="AF229" i="137"/>
  <c r="G229" i="137"/>
  <c r="J229" i="137"/>
  <c r="M229" i="137"/>
  <c r="I229" i="137"/>
  <c r="Q229" i="137"/>
  <c r="AC229" i="137"/>
  <c r="L229" i="137"/>
  <c r="F229" i="137"/>
  <c r="AB229" i="137"/>
  <c r="X229" i="137"/>
  <c r="AG229" i="137"/>
  <c r="AD229" i="137"/>
  <c r="Y229" i="137"/>
  <c r="O229" i="137"/>
  <c r="P229" i="137"/>
  <c r="Z229" i="137"/>
  <c r="AE229" i="137"/>
  <c r="H229" i="137"/>
  <c r="K229" i="137"/>
  <c r="AA229" i="137"/>
  <c r="N605" i="137"/>
  <c r="AA605" i="137"/>
  <c r="R605" i="137"/>
  <c r="F605" i="137"/>
  <c r="P605" i="137"/>
  <c r="O605" i="137"/>
  <c r="AG605" i="137"/>
  <c r="AB605" i="137"/>
  <c r="I605" i="137"/>
  <c r="Y605" i="137"/>
  <c r="K605" i="137"/>
  <c r="H605" i="137"/>
  <c r="AF605" i="137"/>
  <c r="J605" i="137"/>
  <c r="AC605" i="137"/>
  <c r="L605" i="137"/>
  <c r="Q605" i="137"/>
  <c r="AD605" i="137"/>
  <c r="Z605" i="137"/>
  <c r="AE605" i="137"/>
  <c r="M605" i="137"/>
  <c r="G605" i="137"/>
  <c r="X605" i="137"/>
  <c r="AJ65" i="137"/>
  <c r="G65" i="137"/>
  <c r="F66" i="137" s="1"/>
  <c r="R66" i="137" s="1"/>
  <c r="J65" i="137"/>
  <c r="AW65" i="137"/>
  <c r="AV65" i="137"/>
  <c r="AQ65" i="137"/>
  <c r="L65" i="137"/>
  <c r="P65" i="137"/>
  <c r="AT65" i="137"/>
  <c r="AZ65" i="137"/>
  <c r="AK65" i="137"/>
  <c r="BB65" i="137"/>
  <c r="AO65" i="137"/>
  <c r="AU65" i="137"/>
  <c r="BC65" i="137"/>
  <c r="AN65" i="137"/>
  <c r="AP65" i="137"/>
  <c r="I65" i="137"/>
  <c r="AL65" i="137"/>
  <c r="AI65" i="137"/>
  <c r="AM65" i="137"/>
  <c r="AX65" i="137"/>
  <c r="BA65" i="137"/>
  <c r="AR65" i="137"/>
  <c r="AY65" i="137"/>
  <c r="AC602" i="137"/>
  <c r="F602" i="137"/>
  <c r="N602" i="137"/>
  <c r="AE602" i="137"/>
  <c r="G602" i="137"/>
  <c r="J602" i="137"/>
  <c r="X602" i="137"/>
  <c r="I602" i="137"/>
  <c r="AB602" i="137"/>
  <c r="Y602" i="137"/>
  <c r="Q602" i="137"/>
  <c r="Z602" i="137"/>
  <c r="AA602" i="137"/>
  <c r="P602" i="137"/>
  <c r="R602" i="137"/>
  <c r="AD602" i="137"/>
  <c r="M602" i="137"/>
  <c r="K602" i="137"/>
  <c r="O602" i="137"/>
  <c r="H602" i="137"/>
  <c r="L602" i="137"/>
  <c r="AF602" i="137"/>
  <c r="AG602" i="137"/>
  <c r="Q559" i="137"/>
  <c r="O559" i="137"/>
  <c r="AB559" i="137"/>
  <c r="AF559" i="137"/>
  <c r="P559" i="137"/>
  <c r="I559" i="137"/>
  <c r="F559" i="137"/>
  <c r="H559" i="137"/>
  <c r="AG559" i="137"/>
  <c r="AD559" i="137"/>
  <c r="L559" i="137"/>
  <c r="M559" i="137"/>
  <c r="R559" i="137"/>
  <c r="Y559" i="137"/>
  <c r="AC559" i="137"/>
  <c r="K559" i="137"/>
  <c r="N559" i="137"/>
  <c r="AA559" i="137"/>
  <c r="J559" i="137"/>
  <c r="G559" i="137"/>
  <c r="Z559" i="137"/>
  <c r="AE559" i="137"/>
  <c r="X559" i="137"/>
  <c r="K288" i="137"/>
  <c r="H288" i="137"/>
  <c r="AD288" i="137"/>
  <c r="N288" i="137"/>
  <c r="R288" i="137"/>
  <c r="P288" i="137"/>
  <c r="M288" i="137"/>
  <c r="Q288" i="137"/>
  <c r="I288" i="137"/>
  <c r="AE288" i="137"/>
  <c r="AB288" i="137"/>
  <c r="L288" i="137"/>
  <c r="J288" i="137"/>
  <c r="Y288" i="137"/>
  <c r="Z288" i="137"/>
  <c r="AG288" i="137"/>
  <c r="G288" i="137"/>
  <c r="AF288" i="137"/>
  <c r="AA288" i="137"/>
  <c r="O288" i="137"/>
  <c r="X288" i="137"/>
  <c r="AC288" i="137"/>
  <c r="F288" i="137"/>
  <c r="AG538" i="137"/>
  <c r="AC538" i="137"/>
  <c r="P538" i="137"/>
  <c r="X538" i="137"/>
  <c r="J538" i="137"/>
  <c r="I538" i="137"/>
  <c r="G538" i="137"/>
  <c r="H538" i="137"/>
  <c r="Y538" i="137"/>
  <c r="K538" i="137"/>
  <c r="N538" i="137"/>
  <c r="L538" i="137"/>
  <c r="AF538" i="137"/>
  <c r="AE538" i="137"/>
  <c r="AD538" i="137"/>
  <c r="O538" i="137"/>
  <c r="AA538" i="137"/>
  <c r="Q538" i="137"/>
  <c r="M538" i="137"/>
  <c r="Z538" i="137"/>
  <c r="AB538" i="137"/>
  <c r="R538" i="137"/>
  <c r="F538" i="137"/>
  <c r="O137" i="137"/>
  <c r="J137" i="137"/>
  <c r="AD137" i="137"/>
  <c r="I137" i="137"/>
  <c r="G137" i="137"/>
  <c r="AJ137" i="137"/>
  <c r="AN137" i="137"/>
  <c r="L137" i="137"/>
  <c r="AA137" i="137"/>
  <c r="AI137" i="137"/>
  <c r="Y137" i="137"/>
  <c r="P137" i="137"/>
  <c r="AL137" i="137"/>
  <c r="AF137" i="137"/>
  <c r="X137" i="137"/>
  <c r="AC137" i="137"/>
  <c r="K137" i="137"/>
  <c r="Q137" i="137"/>
  <c r="AM137" i="137"/>
  <c r="F137" i="137"/>
  <c r="AG137" i="137"/>
  <c r="AE137" i="137"/>
  <c r="Z137" i="137"/>
  <c r="AR137" i="137"/>
  <c r="M137" i="137"/>
  <c r="AQ137" i="137"/>
  <c r="N137" i="137"/>
  <c r="AP137" i="137"/>
  <c r="R137" i="137"/>
  <c r="H137" i="137"/>
  <c r="AO137" i="137"/>
  <c r="AK137" i="137"/>
  <c r="AB137" i="137"/>
  <c r="G354" i="137"/>
  <c r="H354" i="137"/>
  <c r="J354" i="137"/>
  <c r="N354" i="137"/>
  <c r="AD354" i="137"/>
  <c r="L354" i="137"/>
  <c r="Q354" i="137"/>
  <c r="X354" i="137"/>
  <c r="O354" i="137"/>
  <c r="M354" i="137"/>
  <c r="AC354" i="137"/>
  <c r="F354" i="137"/>
  <c r="K354" i="137"/>
  <c r="AA354" i="137"/>
  <c r="Z354" i="137"/>
  <c r="AE354" i="137"/>
  <c r="Y354" i="137"/>
  <c r="P354" i="137"/>
  <c r="R354" i="137"/>
  <c r="AB354" i="137"/>
  <c r="AG354" i="137"/>
  <c r="AF354" i="137"/>
  <c r="I354" i="137"/>
  <c r="AB467" i="137"/>
  <c r="P467" i="137"/>
  <c r="AF467" i="137"/>
  <c r="AG467" i="137"/>
  <c r="Y467" i="137"/>
  <c r="R467" i="137"/>
  <c r="M467" i="137"/>
  <c r="O467" i="137"/>
  <c r="Q467" i="137"/>
  <c r="AA467" i="137"/>
  <c r="AD467" i="137"/>
  <c r="L467" i="137"/>
  <c r="H467" i="137"/>
  <c r="X467" i="137"/>
  <c r="AC467" i="137"/>
  <c r="N467" i="137"/>
  <c r="I467" i="137"/>
  <c r="F467" i="137"/>
  <c r="Z467" i="137"/>
  <c r="AE467" i="137"/>
  <c r="G467" i="137"/>
  <c r="J467" i="137"/>
  <c r="K467" i="137"/>
  <c r="AA576" i="137"/>
  <c r="AG576" i="137"/>
  <c r="M576" i="137"/>
  <c r="L576" i="137"/>
  <c r="Z576" i="137"/>
  <c r="J576" i="137"/>
  <c r="I576" i="137"/>
  <c r="X576" i="137"/>
  <c r="AC576" i="137"/>
  <c r="K576" i="137"/>
  <c r="Q576" i="137"/>
  <c r="G576" i="137"/>
  <c r="F576" i="137"/>
  <c r="R576" i="137"/>
  <c r="H576" i="137"/>
  <c r="AF576" i="137"/>
  <c r="AB576" i="137"/>
  <c r="N576" i="137"/>
  <c r="O576" i="137"/>
  <c r="AD576" i="137"/>
  <c r="Y576" i="137"/>
  <c r="AE576" i="137"/>
  <c r="P576" i="137"/>
  <c r="K644" i="137"/>
  <c r="H644" i="137"/>
  <c r="N644" i="137"/>
  <c r="M644" i="137"/>
  <c r="G644" i="137"/>
  <c r="I644" i="137"/>
  <c r="AD644" i="137"/>
  <c r="Y644" i="137"/>
  <c r="AC644" i="137"/>
  <c r="J644" i="137"/>
  <c r="X644" i="137"/>
  <c r="P644" i="137"/>
  <c r="O644" i="137"/>
  <c r="L644" i="137"/>
  <c r="AE644" i="137"/>
  <c r="AA644" i="137"/>
  <c r="F644" i="137"/>
  <c r="Q644" i="137"/>
  <c r="AG644" i="137"/>
  <c r="R644" i="137"/>
  <c r="Z644" i="137"/>
  <c r="AF644" i="137"/>
  <c r="AB644" i="137"/>
  <c r="BA8" i="137"/>
  <c r="AI8" i="137"/>
  <c r="L8" i="137"/>
  <c r="BP8" i="137"/>
  <c r="AX8" i="137"/>
  <c r="BM8" i="137"/>
  <c r="AL8" i="137"/>
  <c r="AW8" i="137"/>
  <c r="AQ8" i="137"/>
  <c r="BE8" i="137"/>
  <c r="AK8" i="137"/>
  <c r="AP8" i="137"/>
  <c r="BF8" i="137"/>
  <c r="BI8" i="137"/>
  <c r="AR8" i="137"/>
  <c r="BB8" i="137"/>
  <c r="J8" i="137"/>
  <c r="AU8" i="137"/>
  <c r="AM8" i="137"/>
  <c r="AV8" i="137"/>
  <c r="BN8" i="137"/>
  <c r="I8" i="137"/>
  <c r="BL8" i="137"/>
  <c r="AT8" i="137"/>
  <c r="P8" i="137"/>
  <c r="AJ8" i="137"/>
  <c r="AN8" i="137"/>
  <c r="AY8" i="137"/>
  <c r="BO8" i="137"/>
  <c r="AO8" i="137"/>
  <c r="BJ8" i="137"/>
  <c r="BH8" i="137"/>
  <c r="BC8" i="137"/>
  <c r="AZ8" i="137"/>
  <c r="BK8" i="137"/>
  <c r="BG8" i="137"/>
  <c r="G8" i="137"/>
  <c r="F9" i="137" s="1"/>
  <c r="R9" i="137" s="1"/>
  <c r="AL107" i="137"/>
  <c r="AM107" i="137"/>
  <c r="AK107" i="137"/>
  <c r="J107" i="137"/>
  <c r="I107" i="137"/>
  <c r="AJ107" i="137"/>
  <c r="AQ107" i="137"/>
  <c r="L107" i="137"/>
  <c r="AR107" i="137"/>
  <c r="G107" i="137"/>
  <c r="F108" i="137" s="1"/>
  <c r="R108" i="137" s="1"/>
  <c r="AI107" i="137"/>
  <c r="AN107" i="137"/>
  <c r="P107" i="137"/>
  <c r="AP107" i="137"/>
  <c r="AO107" i="137"/>
  <c r="G283" i="137"/>
  <c r="J283" i="137"/>
  <c r="AG283" i="137"/>
  <c r="I283" i="137"/>
  <c r="AC283" i="137"/>
  <c r="AF283" i="137"/>
  <c r="X283" i="137"/>
  <c r="AB283" i="137"/>
  <c r="L283" i="137"/>
  <c r="P283" i="137"/>
  <c r="AA283" i="137"/>
  <c r="AE283" i="137"/>
  <c r="O283" i="137"/>
  <c r="Y283" i="137"/>
  <c r="R283" i="137"/>
  <c r="K283" i="137"/>
  <c r="F283" i="137"/>
  <c r="N283" i="137"/>
  <c r="H283" i="137"/>
  <c r="Z283" i="137"/>
  <c r="AD283" i="137"/>
  <c r="Q283" i="137"/>
  <c r="M283" i="137"/>
  <c r="AC210" i="137"/>
  <c r="AB210" i="137"/>
  <c r="N210" i="137"/>
  <c r="R210" i="137"/>
  <c r="Z210" i="137"/>
  <c r="O210" i="137"/>
  <c r="P210" i="137"/>
  <c r="Y210" i="137"/>
  <c r="AF210" i="137"/>
  <c r="X210" i="137"/>
  <c r="AA210" i="137"/>
  <c r="K210" i="137"/>
  <c r="Q210" i="137"/>
  <c r="AG210" i="137"/>
  <c r="I210" i="137"/>
  <c r="F210" i="137"/>
  <c r="AE210" i="137"/>
  <c r="J210" i="137"/>
  <c r="G210" i="137"/>
  <c r="L210" i="137"/>
  <c r="H210" i="137"/>
  <c r="AD210" i="137"/>
  <c r="M210" i="137"/>
  <c r="H115" i="137"/>
  <c r="J115" i="137"/>
  <c r="N115" i="137"/>
  <c r="AK115" i="137"/>
  <c r="AG115" i="137"/>
  <c r="AD115" i="137"/>
  <c r="M115" i="137"/>
  <c r="I115" i="137"/>
  <c r="AN115" i="137"/>
  <c r="AO115" i="137"/>
  <c r="AJ115" i="137"/>
  <c r="P115" i="137"/>
  <c r="K115" i="137"/>
  <c r="AB115" i="137"/>
  <c r="AC115" i="137"/>
  <c r="AF115" i="137"/>
  <c r="Q115" i="137"/>
  <c r="AR115" i="137"/>
  <c r="AL115" i="137"/>
  <c r="L115" i="137"/>
  <c r="AP115" i="137"/>
  <c r="Z115" i="137"/>
  <c r="R115" i="137"/>
  <c r="AQ115" i="137"/>
  <c r="G115" i="137"/>
  <c r="O115" i="137"/>
  <c r="AA115" i="137"/>
  <c r="AM115" i="137"/>
  <c r="AI115" i="137"/>
  <c r="AE115" i="137"/>
  <c r="F115" i="137"/>
  <c r="X115" i="137"/>
  <c r="Y115" i="137"/>
  <c r="N223" i="137"/>
  <c r="R223" i="137"/>
  <c r="Q223" i="137"/>
  <c r="K223" i="137"/>
  <c r="J223" i="137"/>
  <c r="AE223" i="137"/>
  <c r="O223" i="137"/>
  <c r="F223" i="137"/>
  <c r="X223" i="137"/>
  <c r="P223" i="137"/>
  <c r="L223" i="137"/>
  <c r="M223" i="137"/>
  <c r="AG223" i="137"/>
  <c r="AB223" i="137"/>
  <c r="I223" i="137"/>
  <c r="Y223" i="137"/>
  <c r="H223" i="137"/>
  <c r="AC223" i="137"/>
  <c r="G223" i="137"/>
  <c r="AF223" i="137"/>
  <c r="AA223" i="137"/>
  <c r="Z223" i="137"/>
  <c r="AD223" i="137"/>
  <c r="AK205" i="137"/>
  <c r="F205" i="137"/>
  <c r="I205" i="137"/>
  <c r="AJ205" i="137"/>
  <c r="L205" i="137"/>
  <c r="AB205" i="137"/>
  <c r="X205" i="137"/>
  <c r="H205" i="137"/>
  <c r="AD205" i="137"/>
  <c r="Y205" i="137"/>
  <c r="N205" i="137"/>
  <c r="AG205" i="137"/>
  <c r="AN205" i="137"/>
  <c r="O205" i="137"/>
  <c r="AL205" i="137"/>
  <c r="AM205" i="137"/>
  <c r="AO205" i="137"/>
  <c r="J205" i="137"/>
  <c r="M205" i="137"/>
  <c r="Z205" i="137"/>
  <c r="Q205" i="137"/>
  <c r="G205" i="137"/>
  <c r="AC205" i="137"/>
  <c r="P205" i="137"/>
  <c r="AI205" i="137"/>
  <c r="AF205" i="137"/>
  <c r="K205" i="137"/>
  <c r="AA205" i="137"/>
  <c r="AE205" i="137"/>
  <c r="AR205" i="137"/>
  <c r="AQ205" i="137"/>
  <c r="R205" i="137"/>
  <c r="AP205" i="137"/>
  <c r="AC302" i="137"/>
  <c r="J302" i="137"/>
  <c r="I302" i="137"/>
  <c r="Y302" i="137"/>
  <c r="R302" i="137"/>
  <c r="X302" i="137"/>
  <c r="N302" i="137"/>
  <c r="AD302" i="137"/>
  <c r="AB302" i="137"/>
  <c r="F302" i="137"/>
  <c r="L302" i="137"/>
  <c r="M302" i="137"/>
  <c r="K302" i="137"/>
  <c r="AF302" i="137"/>
  <c r="G302" i="137"/>
  <c r="Q302" i="137"/>
  <c r="O302" i="137"/>
  <c r="AG302" i="137"/>
  <c r="AA302" i="137"/>
  <c r="P302" i="137"/>
  <c r="AE302" i="137"/>
  <c r="H302" i="137"/>
  <c r="Z302" i="137"/>
  <c r="AA360" i="137"/>
  <c r="AF360" i="137"/>
  <c r="I360" i="137"/>
  <c r="Y360" i="137"/>
  <c r="X360" i="137"/>
  <c r="P360" i="137"/>
  <c r="F360" i="137"/>
  <c r="N360" i="137"/>
  <c r="O360" i="137"/>
  <c r="Z360" i="137"/>
  <c r="AE360" i="137"/>
  <c r="Q360" i="137"/>
  <c r="M360" i="137"/>
  <c r="R360" i="137"/>
  <c r="G360" i="137"/>
  <c r="AC360" i="137"/>
  <c r="J360" i="137"/>
  <c r="K360" i="137"/>
  <c r="H360" i="137"/>
  <c r="L360" i="137"/>
  <c r="AG360" i="137"/>
  <c r="AD360" i="137"/>
  <c r="AB360" i="137"/>
  <c r="AF376" i="137"/>
  <c r="AA376" i="137"/>
  <c r="AC376" i="137"/>
  <c r="I376" i="137"/>
  <c r="N376" i="137"/>
  <c r="X376" i="137"/>
  <c r="P376" i="137"/>
  <c r="Y376" i="137"/>
  <c r="K376" i="137"/>
  <c r="O376" i="137"/>
  <c r="Z376" i="137"/>
  <c r="Q376" i="137"/>
  <c r="H376" i="137"/>
  <c r="M376" i="137"/>
  <c r="R376" i="137"/>
  <c r="AE376" i="137"/>
  <c r="AG376" i="137"/>
  <c r="J376" i="137"/>
  <c r="AB376" i="137"/>
  <c r="F376" i="137"/>
  <c r="AD376" i="137"/>
  <c r="G376" i="137"/>
  <c r="L376" i="137"/>
  <c r="Y580" i="137"/>
  <c r="K580" i="137"/>
  <c r="G580" i="137"/>
  <c r="P580" i="137"/>
  <c r="AF580" i="137"/>
  <c r="AG580" i="137"/>
  <c r="L580" i="137"/>
  <c r="O580" i="137"/>
  <c r="M580" i="137"/>
  <c r="J580" i="137"/>
  <c r="AE580" i="137"/>
  <c r="N580" i="137"/>
  <c r="AC580" i="137"/>
  <c r="R580" i="137"/>
  <c r="I580" i="137"/>
  <c r="X580" i="137"/>
  <c r="AA580" i="137"/>
  <c r="AB580" i="137"/>
  <c r="Z580" i="137"/>
  <c r="AD580" i="137"/>
  <c r="H580" i="137"/>
  <c r="Q580" i="137"/>
  <c r="F580" i="137"/>
  <c r="Y440" i="137"/>
  <c r="I440" i="137"/>
  <c r="AC440" i="137"/>
  <c r="J440" i="137"/>
  <c r="H440" i="137"/>
  <c r="AA440" i="137"/>
  <c r="Z440" i="137"/>
  <c r="AD440" i="137"/>
  <c r="N440" i="137"/>
  <c r="P440" i="137"/>
  <c r="R440" i="137"/>
  <c r="X440" i="137"/>
  <c r="K440" i="137"/>
  <c r="AE440" i="137"/>
  <c r="O440" i="137"/>
  <c r="M440" i="137"/>
  <c r="Q440" i="137"/>
  <c r="G440" i="137"/>
  <c r="L440" i="137"/>
  <c r="AB440" i="137"/>
  <c r="AG440" i="137"/>
  <c r="AF440" i="137"/>
  <c r="F440" i="137"/>
  <c r="AG690" i="137"/>
  <c r="AC690" i="137"/>
  <c r="F690" i="137"/>
  <c r="Q690" i="137"/>
  <c r="P690" i="137"/>
  <c r="AD690" i="137"/>
  <c r="AF690" i="137"/>
  <c r="H690" i="137"/>
  <c r="AB690" i="137"/>
  <c r="AE690" i="137"/>
  <c r="R690" i="137"/>
  <c r="K690" i="137"/>
  <c r="X690" i="137"/>
  <c r="O690" i="137"/>
  <c r="J690" i="137"/>
  <c r="Z690" i="137"/>
  <c r="G690" i="137"/>
  <c r="Y690" i="137"/>
  <c r="M690" i="137"/>
  <c r="L690" i="137"/>
  <c r="N690" i="137"/>
  <c r="I690" i="137"/>
  <c r="AA690" i="137"/>
  <c r="AD298" i="137"/>
  <c r="AG298" i="137"/>
  <c r="M298" i="137"/>
  <c r="Q298" i="137"/>
  <c r="AF298" i="137"/>
  <c r="AA298" i="137"/>
  <c r="Z298" i="137"/>
  <c r="P298" i="137"/>
  <c r="Y298" i="137"/>
  <c r="G298" i="137"/>
  <c r="AB298" i="137"/>
  <c r="AC298" i="137"/>
  <c r="X298" i="137"/>
  <c r="L298" i="137"/>
  <c r="R298" i="137"/>
  <c r="N298" i="137"/>
  <c r="O298" i="137"/>
  <c r="K298" i="137"/>
  <c r="AE298" i="137"/>
  <c r="I298" i="137"/>
  <c r="H298" i="137"/>
  <c r="F298" i="137"/>
  <c r="J298" i="137"/>
  <c r="AB378" i="137"/>
  <c r="Y378" i="137"/>
  <c r="L378" i="137"/>
  <c r="Q378" i="137"/>
  <c r="AA378" i="137"/>
  <c r="H378" i="137"/>
  <c r="I378" i="137"/>
  <c r="AC378" i="137"/>
  <c r="N378" i="137"/>
  <c r="J378" i="137"/>
  <c r="F378" i="137"/>
  <c r="K378" i="137"/>
  <c r="P378" i="137"/>
  <c r="O378" i="137"/>
  <c r="AE378" i="137"/>
  <c r="AF378" i="137"/>
  <c r="X378" i="137"/>
  <c r="R378" i="137"/>
  <c r="G378" i="137"/>
  <c r="AG378" i="137"/>
  <c r="Z378" i="137"/>
  <c r="AD378" i="137"/>
  <c r="M378" i="137"/>
  <c r="G579" i="137"/>
  <c r="AE579" i="137"/>
  <c r="L579" i="137"/>
  <c r="M579" i="137"/>
  <c r="AD579" i="137"/>
  <c r="AB579" i="137"/>
  <c r="X579" i="137"/>
  <c r="AG579" i="137"/>
  <c r="K579" i="137"/>
  <c r="O579" i="137"/>
  <c r="AA579" i="137"/>
  <c r="R579" i="137"/>
  <c r="P579" i="137"/>
  <c r="H579" i="137"/>
  <c r="J579" i="137"/>
  <c r="Z579" i="137"/>
  <c r="F579" i="137"/>
  <c r="I579" i="137"/>
  <c r="Y579" i="137"/>
  <c r="AF579" i="137"/>
  <c r="Q579" i="137"/>
  <c r="N579" i="137"/>
  <c r="AC579" i="137"/>
  <c r="J113" i="137"/>
  <c r="AI113" i="137"/>
  <c r="AJ113" i="137"/>
  <c r="AE113" i="137"/>
  <c r="X113" i="137"/>
  <c r="AM113" i="137"/>
  <c r="AP113" i="137"/>
  <c r="P113" i="137"/>
  <c r="AB113" i="137"/>
  <c r="F113" i="137"/>
  <c r="AF113" i="137"/>
  <c r="K113" i="137"/>
  <c r="H113" i="137"/>
  <c r="O113" i="137"/>
  <c r="AC113" i="137"/>
  <c r="AD113" i="137"/>
  <c r="Q113" i="137"/>
  <c r="AN113" i="137"/>
  <c r="AL113" i="137"/>
  <c r="AG113" i="137"/>
  <c r="Z113" i="137"/>
  <c r="M113" i="137"/>
  <c r="G113" i="137"/>
  <c r="AK113" i="137"/>
  <c r="AQ113" i="137"/>
  <c r="AR113" i="137"/>
  <c r="N113" i="137"/>
  <c r="AA113" i="137"/>
  <c r="AO113" i="137"/>
  <c r="L113" i="137"/>
  <c r="R113" i="137"/>
  <c r="Y113" i="137"/>
  <c r="I113" i="137"/>
  <c r="N572" i="137"/>
  <c r="Y572" i="137"/>
  <c r="R572" i="137"/>
  <c r="G572" i="137"/>
  <c r="F572" i="137"/>
  <c r="X572" i="137"/>
  <c r="M572" i="137"/>
  <c r="AC572" i="137"/>
  <c r="Q572" i="137"/>
  <c r="H572" i="137"/>
  <c r="AA572" i="137"/>
  <c r="K572" i="137"/>
  <c r="AE572" i="137"/>
  <c r="J572" i="137"/>
  <c r="L572" i="137"/>
  <c r="AB572" i="137"/>
  <c r="AD572" i="137"/>
  <c r="I572" i="137"/>
  <c r="AF572" i="137"/>
  <c r="Z572" i="137"/>
  <c r="AG572" i="137"/>
  <c r="P572" i="137"/>
  <c r="O572" i="137"/>
  <c r="I487" i="137"/>
  <c r="K487" i="137"/>
  <c r="X487" i="137"/>
  <c r="O487" i="137"/>
  <c r="AB487" i="137"/>
  <c r="L487" i="137"/>
  <c r="P487" i="137"/>
  <c r="G487" i="137"/>
  <c r="AE487" i="137"/>
  <c r="Y487" i="137"/>
  <c r="AA487" i="137"/>
  <c r="Z487" i="137"/>
  <c r="AC487" i="137"/>
  <c r="F487" i="137"/>
  <c r="J487" i="137"/>
  <c r="N487" i="137"/>
  <c r="H487" i="137"/>
  <c r="AD487" i="137"/>
  <c r="M487" i="137"/>
  <c r="Q487" i="137"/>
  <c r="R487" i="137"/>
  <c r="AG487" i="137"/>
  <c r="AF487" i="137"/>
  <c r="BF35" i="137"/>
  <c r="AQ35" i="137"/>
  <c r="I35" i="137"/>
  <c r="AU35" i="137"/>
  <c r="L35" i="137"/>
  <c r="BE35" i="137"/>
  <c r="AW35" i="137"/>
  <c r="P35" i="137"/>
  <c r="AP35" i="137"/>
  <c r="AO35" i="137"/>
  <c r="BN35" i="137"/>
  <c r="AM35" i="137"/>
  <c r="BC35" i="137"/>
  <c r="AI35" i="137"/>
  <c r="BB35" i="137"/>
  <c r="J35" i="137"/>
  <c r="AY35" i="137"/>
  <c r="BK35" i="137"/>
  <c r="AL35" i="137"/>
  <c r="AT35" i="137"/>
  <c r="BJ35" i="137"/>
  <c r="BA35" i="137"/>
  <c r="AJ35" i="137"/>
  <c r="AZ35" i="137"/>
  <c r="BH35" i="137"/>
  <c r="AX35" i="137"/>
  <c r="BO35" i="137"/>
  <c r="BI35" i="137"/>
  <c r="BM35" i="137"/>
  <c r="AN35" i="137"/>
  <c r="G35" i="137"/>
  <c r="F36" i="137" s="1"/>
  <c r="BL35" i="137"/>
  <c r="BG35" i="137"/>
  <c r="AV35" i="137"/>
  <c r="BP35" i="137"/>
  <c r="AR35" i="137"/>
  <c r="AK35" i="137"/>
  <c r="H427" i="137"/>
  <c r="M427" i="137"/>
  <c r="R427" i="137"/>
  <c r="AD427" i="137"/>
  <c r="Y427" i="137"/>
  <c r="O427" i="137"/>
  <c r="J427" i="137"/>
  <c r="AC427" i="137"/>
  <c r="Q427" i="137"/>
  <c r="L427" i="137"/>
  <c r="AA427" i="137"/>
  <c r="AF427" i="137"/>
  <c r="AE427" i="137"/>
  <c r="N427" i="137"/>
  <c r="X427" i="137"/>
  <c r="P427" i="137"/>
  <c r="AG427" i="137"/>
  <c r="K427" i="137"/>
  <c r="I427" i="137"/>
  <c r="Z427" i="137"/>
  <c r="F427" i="137"/>
  <c r="AB427" i="137"/>
  <c r="G427" i="137"/>
  <c r="L222" i="137"/>
  <c r="AG222" i="137"/>
  <c r="K222" i="137"/>
  <c r="R222" i="137"/>
  <c r="AD222" i="137"/>
  <c r="AC222" i="137"/>
  <c r="AA222" i="137"/>
  <c r="X222" i="137"/>
  <c r="O222" i="137"/>
  <c r="P222" i="137"/>
  <c r="Y222" i="137"/>
  <c r="I222" i="137"/>
  <c r="G222" i="137"/>
  <c r="H222" i="137"/>
  <c r="AF222" i="137"/>
  <c r="Z222" i="137"/>
  <c r="Q222" i="137"/>
  <c r="N222" i="137"/>
  <c r="F222" i="137"/>
  <c r="M222" i="137"/>
  <c r="AE222" i="137"/>
  <c r="AB222" i="137"/>
  <c r="J222" i="137"/>
  <c r="R545" i="137"/>
  <c r="N545" i="137"/>
  <c r="Y545" i="137"/>
  <c r="J545" i="137"/>
  <c r="AA545" i="137"/>
  <c r="F545" i="137"/>
  <c r="AB545" i="137"/>
  <c r="I545" i="137"/>
  <c r="H545" i="137"/>
  <c r="L545" i="137"/>
  <c r="K545" i="137"/>
  <c r="AF545" i="137"/>
  <c r="G545" i="137"/>
  <c r="O545" i="137"/>
  <c r="X545" i="137"/>
  <c r="Z545" i="137"/>
  <c r="M545" i="137"/>
  <c r="AC545" i="137"/>
  <c r="Q545" i="137"/>
  <c r="AD545" i="137"/>
  <c r="P545" i="137"/>
  <c r="AG545" i="137"/>
  <c r="AE545" i="137"/>
  <c r="AV11" i="137"/>
  <c r="G11" i="137"/>
  <c r="F12" i="137" s="1"/>
  <c r="R12" i="137" s="1"/>
  <c r="AZ11" i="137"/>
  <c r="AW11" i="137"/>
  <c r="P11" i="137"/>
  <c r="AQ11" i="137"/>
  <c r="BE11" i="137"/>
  <c r="I11" i="137"/>
  <c r="AJ11" i="137"/>
  <c r="L11" i="137"/>
  <c r="AO11" i="137"/>
  <c r="AK11" i="137"/>
  <c r="AT11" i="137"/>
  <c r="BM11" i="137"/>
  <c r="AN11" i="137"/>
  <c r="AP11" i="137"/>
  <c r="AI11" i="137"/>
  <c r="BK11" i="137"/>
  <c r="AX11" i="137"/>
  <c r="BO11" i="137"/>
  <c r="AU11" i="137"/>
  <c r="BL11" i="137"/>
  <c r="BJ11" i="137"/>
  <c r="AM11" i="137"/>
  <c r="AR11" i="137"/>
  <c r="BF11" i="137"/>
  <c r="J11" i="137"/>
  <c r="BP11" i="137"/>
  <c r="BH11" i="137"/>
  <c r="BG11" i="137"/>
  <c r="AL11" i="137"/>
  <c r="AY11" i="137"/>
  <c r="BI11" i="137"/>
  <c r="BN11" i="137"/>
  <c r="BA11" i="137"/>
  <c r="BC11" i="137"/>
  <c r="BB11" i="137"/>
  <c r="BN37" i="137"/>
  <c r="I37" i="137"/>
  <c r="J37" i="137"/>
  <c r="AP37" i="137"/>
  <c r="BK37" i="137"/>
  <c r="BL37" i="137"/>
  <c r="AT37" i="137"/>
  <c r="BH37" i="137"/>
  <c r="AZ37" i="137"/>
  <c r="BG37" i="137"/>
  <c r="BF37" i="137"/>
  <c r="AO37" i="137"/>
  <c r="AN37" i="137"/>
  <c r="AU37" i="137"/>
  <c r="AX37" i="137"/>
  <c r="L37" i="137"/>
  <c r="BJ37" i="137"/>
  <c r="AK37" i="137"/>
  <c r="BB37" i="137"/>
  <c r="AL37" i="137"/>
  <c r="P37" i="137"/>
  <c r="AI37" i="137"/>
  <c r="G37" i="137"/>
  <c r="BI37" i="137"/>
  <c r="BM37" i="137"/>
  <c r="AY37" i="137"/>
  <c r="BO37" i="137"/>
  <c r="AW37" i="137"/>
  <c r="AQ37" i="137"/>
  <c r="BA37" i="137"/>
  <c r="BE37" i="137"/>
  <c r="AR37" i="137"/>
  <c r="AJ37" i="137"/>
  <c r="AM37" i="137"/>
  <c r="BC37" i="137"/>
  <c r="BP37" i="137"/>
  <c r="AV37" i="137"/>
  <c r="AA379" i="137"/>
  <c r="N379" i="137"/>
  <c r="O379" i="137"/>
  <c r="L379" i="137"/>
  <c r="K379" i="137"/>
  <c r="AF379" i="137"/>
  <c r="G379" i="137"/>
  <c r="F379" i="137"/>
  <c r="H379" i="137"/>
  <c r="Y379" i="137"/>
  <c r="J379" i="137"/>
  <c r="P379" i="137"/>
  <c r="AE379" i="137"/>
  <c r="AB379" i="137"/>
  <c r="Z379" i="137"/>
  <c r="AC379" i="137"/>
  <c r="R379" i="137"/>
  <c r="Q379" i="137"/>
  <c r="AD379" i="137"/>
  <c r="X379" i="137"/>
  <c r="AG379" i="137"/>
  <c r="I379" i="137"/>
  <c r="M379" i="137"/>
  <c r="AA583" i="137"/>
  <c r="N583" i="137"/>
  <c r="X583" i="137"/>
  <c r="J583" i="137"/>
  <c r="AD583" i="137"/>
  <c r="AG583" i="137"/>
  <c r="AC583" i="137"/>
  <c r="P583" i="137"/>
  <c r="I583" i="137"/>
  <c r="O583" i="137"/>
  <c r="R583" i="137"/>
  <c r="Y583" i="137"/>
  <c r="G583" i="137"/>
  <c r="F583" i="137"/>
  <c r="AF583" i="137"/>
  <c r="M583" i="137"/>
  <c r="Z583" i="137"/>
  <c r="L583" i="137"/>
  <c r="AE583" i="137"/>
  <c r="H583" i="137"/>
  <c r="K583" i="137"/>
  <c r="AB583" i="137"/>
  <c r="Q583" i="137"/>
  <c r="F581" i="137"/>
  <c r="P581" i="137"/>
  <c r="AB581" i="137"/>
  <c r="X581" i="137"/>
  <c r="AE581" i="137"/>
  <c r="K581" i="137"/>
  <c r="O581" i="137"/>
  <c r="L581" i="137"/>
  <c r="Y581" i="137"/>
  <c r="H581" i="137"/>
  <c r="AF581" i="137"/>
  <c r="G581" i="137"/>
  <c r="AA581" i="137"/>
  <c r="M581" i="137"/>
  <c r="Q581" i="137"/>
  <c r="AC581" i="137"/>
  <c r="N581" i="137"/>
  <c r="I581" i="137"/>
  <c r="Z581" i="137"/>
  <c r="J581" i="137"/>
  <c r="R581" i="137"/>
  <c r="AD581" i="137"/>
  <c r="AG581" i="137"/>
  <c r="R226" i="137"/>
  <c r="Z226" i="137"/>
  <c r="AD226" i="137"/>
  <c r="AB226" i="137"/>
  <c r="AF226" i="137"/>
  <c r="Q226" i="137"/>
  <c r="AA226" i="137"/>
  <c r="J226" i="137"/>
  <c r="I226" i="137"/>
  <c r="AC226" i="137"/>
  <c r="Y226" i="137"/>
  <c r="K226" i="137"/>
  <c r="O226" i="137"/>
  <c r="L226" i="137"/>
  <c r="AG226" i="137"/>
  <c r="M226" i="137"/>
  <c r="X226" i="137"/>
  <c r="P226" i="137"/>
  <c r="N226" i="137"/>
  <c r="H226" i="137"/>
  <c r="AE226" i="137"/>
  <c r="F226" i="137"/>
  <c r="G226" i="137"/>
  <c r="P313" i="137"/>
  <c r="AB313" i="137"/>
  <c r="AC313" i="137"/>
  <c r="M313" i="137"/>
  <c r="AA313" i="137"/>
  <c r="F313" i="137"/>
  <c r="Z313" i="137"/>
  <c r="AE313" i="137"/>
  <c r="X313" i="137"/>
  <c r="H313" i="137"/>
  <c r="R313" i="137"/>
  <c r="AD313" i="137"/>
  <c r="Q313" i="137"/>
  <c r="J313" i="137"/>
  <c r="G313" i="137"/>
  <c r="Y313" i="137"/>
  <c r="AG313" i="137"/>
  <c r="O313" i="137"/>
  <c r="L313" i="137"/>
  <c r="K313" i="137"/>
  <c r="N313" i="137"/>
  <c r="AF313" i="137"/>
  <c r="I313" i="137"/>
  <c r="AE529" i="137"/>
  <c r="N529" i="137"/>
  <c r="M529" i="137"/>
  <c r="I529" i="137"/>
  <c r="K529" i="137"/>
  <c r="Z529" i="137"/>
  <c r="AA529" i="137"/>
  <c r="AD529" i="137"/>
  <c r="R529" i="137"/>
  <c r="AB529" i="137"/>
  <c r="Y529" i="137"/>
  <c r="L529" i="137"/>
  <c r="H529" i="137"/>
  <c r="AF529" i="137"/>
  <c r="P529" i="137"/>
  <c r="O529" i="137"/>
  <c r="X529" i="137"/>
  <c r="AG529" i="137"/>
  <c r="G529" i="137"/>
  <c r="F529" i="137"/>
  <c r="Q529" i="137"/>
  <c r="J529" i="137"/>
  <c r="AC529" i="137"/>
  <c r="AA409" i="137"/>
  <c r="O409" i="137"/>
  <c r="N409" i="137"/>
  <c r="Q409" i="137"/>
  <c r="Y409" i="137"/>
  <c r="X409" i="137"/>
  <c r="H409" i="137"/>
  <c r="P409" i="137"/>
  <c r="K409" i="137"/>
  <c r="AD409" i="137"/>
  <c r="R409" i="137"/>
  <c r="Z409" i="137"/>
  <c r="L409" i="137"/>
  <c r="AC409" i="137"/>
  <c r="M409" i="137"/>
  <c r="AB409" i="137"/>
  <c r="AG409" i="137"/>
  <c r="AF409" i="137"/>
  <c r="I409" i="137"/>
  <c r="AE409" i="137"/>
  <c r="J409" i="137"/>
  <c r="F409" i="137"/>
  <c r="G409" i="137"/>
  <c r="O490" i="137"/>
  <c r="AE490" i="137"/>
  <c r="H490" i="137"/>
  <c r="F490" i="137"/>
  <c r="R490" i="137"/>
  <c r="AB490" i="137"/>
  <c r="AG490" i="137"/>
  <c r="M490" i="137"/>
  <c r="G490" i="137"/>
  <c r="K490" i="137"/>
  <c r="AD490" i="137"/>
  <c r="AA490" i="137"/>
  <c r="L490" i="137"/>
  <c r="Q490" i="137"/>
  <c r="X490" i="137"/>
  <c r="AF490" i="137"/>
  <c r="I490" i="137"/>
  <c r="Z490" i="137"/>
  <c r="N490" i="137"/>
  <c r="P490" i="137"/>
  <c r="J490" i="137"/>
  <c r="AC490" i="137"/>
  <c r="Y490" i="137"/>
  <c r="AB232" i="137"/>
  <c r="AA232" i="137"/>
  <c r="AE232" i="137"/>
  <c r="AC232" i="137"/>
  <c r="I232" i="137"/>
  <c r="F232" i="137"/>
  <c r="N232" i="137"/>
  <c r="X232" i="137"/>
  <c r="J232" i="137"/>
  <c r="G232" i="137"/>
  <c r="H232" i="137"/>
  <c r="R232" i="137"/>
  <c r="Z232" i="137"/>
  <c r="AD232" i="137"/>
  <c r="P232" i="137"/>
  <c r="M232" i="137"/>
  <c r="Q232" i="137"/>
  <c r="O232" i="137"/>
  <c r="AG232" i="137"/>
  <c r="Y232" i="137"/>
  <c r="AF232" i="137"/>
  <c r="K232" i="137"/>
  <c r="L232" i="137"/>
  <c r="X323" i="137"/>
  <c r="H323" i="137"/>
  <c r="F323" i="137"/>
  <c r="Q323" i="137"/>
  <c r="G323" i="137"/>
  <c r="Z323" i="137"/>
  <c r="AE323" i="137"/>
  <c r="R323" i="137"/>
  <c r="M323" i="137"/>
  <c r="AC323" i="137"/>
  <c r="AB323" i="137"/>
  <c r="AG323" i="137"/>
  <c r="J323" i="137"/>
  <c r="P323" i="137"/>
  <c r="N323" i="137"/>
  <c r="AA323" i="137"/>
  <c r="O323" i="137"/>
  <c r="I323" i="137"/>
  <c r="K323" i="137"/>
  <c r="AD323" i="137"/>
  <c r="AF323" i="137"/>
  <c r="L323" i="137"/>
  <c r="Y323" i="137"/>
  <c r="G124" i="137"/>
  <c r="R124" i="137"/>
  <c r="AM124" i="137"/>
  <c r="Z124" i="137"/>
  <c r="AG124" i="137"/>
  <c r="X124" i="137"/>
  <c r="H124" i="137"/>
  <c r="M124" i="137"/>
  <c r="P124" i="137"/>
  <c r="AN124" i="137"/>
  <c r="AR124" i="137"/>
  <c r="AF124" i="137"/>
  <c r="AJ124" i="137"/>
  <c r="AB124" i="137"/>
  <c r="Y124" i="137"/>
  <c r="AK124" i="137"/>
  <c r="K124" i="137"/>
  <c r="L124" i="137"/>
  <c r="Q124" i="137"/>
  <c r="AO124" i="137"/>
  <c r="AA124" i="137"/>
  <c r="O124" i="137"/>
  <c r="N124" i="137"/>
  <c r="F124" i="137"/>
  <c r="AC124" i="137"/>
  <c r="AQ124" i="137"/>
  <c r="I124" i="137"/>
  <c r="AD124" i="137"/>
  <c r="AI124" i="137"/>
  <c r="AL124" i="137"/>
  <c r="J124" i="137"/>
  <c r="AE124" i="137"/>
  <c r="AP124" i="137"/>
  <c r="AD536" i="137"/>
  <c r="G536" i="137"/>
  <c r="F536" i="137"/>
  <c r="N536" i="137"/>
  <c r="Z536" i="137"/>
  <c r="P536" i="137"/>
  <c r="AB536" i="137"/>
  <c r="R536" i="137"/>
  <c r="X536" i="137"/>
  <c r="AE536" i="137"/>
  <c r="Q536" i="137"/>
  <c r="K536" i="137"/>
  <c r="AA536" i="137"/>
  <c r="L536" i="137"/>
  <c r="I536" i="137"/>
  <c r="AF536" i="137"/>
  <c r="J536" i="137"/>
  <c r="O536" i="137"/>
  <c r="H536" i="137"/>
  <c r="AC536" i="137"/>
  <c r="Y536" i="137"/>
  <c r="AG536" i="137"/>
  <c r="M536" i="137"/>
  <c r="K416" i="137"/>
  <c r="AD416" i="137"/>
  <c r="AF416" i="137"/>
  <c r="AG416" i="137"/>
  <c r="I416" i="137"/>
  <c r="X416" i="137"/>
  <c r="AC416" i="137"/>
  <c r="F416" i="137"/>
  <c r="AA416" i="137"/>
  <c r="J416" i="137"/>
  <c r="Z416" i="137"/>
  <c r="N416" i="137"/>
  <c r="Y416" i="137"/>
  <c r="Q416" i="137"/>
  <c r="R416" i="137"/>
  <c r="M416" i="137"/>
  <c r="P416" i="137"/>
  <c r="AE416" i="137"/>
  <c r="O416" i="137"/>
  <c r="AB416" i="137"/>
  <c r="G416" i="137"/>
  <c r="L416" i="137"/>
  <c r="H416" i="137"/>
  <c r="AB624" i="137"/>
  <c r="K624" i="137"/>
  <c r="AD624" i="137"/>
  <c r="N624" i="137"/>
  <c r="F624" i="137"/>
  <c r="Z624" i="137"/>
  <c r="Y624" i="137"/>
  <c r="P624" i="137"/>
  <c r="O624" i="137"/>
  <c r="AF624" i="137"/>
  <c r="AE624" i="137"/>
  <c r="M624" i="137"/>
  <c r="AC624" i="137"/>
  <c r="X624" i="137"/>
  <c r="R624" i="137"/>
  <c r="I624" i="137"/>
  <c r="AG624" i="137"/>
  <c r="J624" i="137"/>
  <c r="G624" i="137"/>
  <c r="L624" i="137"/>
  <c r="H624" i="137"/>
  <c r="Q624" i="137"/>
  <c r="AA624" i="137"/>
  <c r="Q461" i="137"/>
  <c r="X461" i="137"/>
  <c r="AF461" i="137"/>
  <c r="I461" i="137"/>
  <c r="M461" i="137"/>
  <c r="F461" i="137"/>
  <c r="AC461" i="137"/>
  <c r="N461" i="137"/>
  <c r="K461" i="137"/>
  <c r="P461" i="137"/>
  <c r="AA461" i="137"/>
  <c r="AE461" i="137"/>
  <c r="H461" i="137"/>
  <c r="Z461" i="137"/>
  <c r="R461" i="137"/>
  <c r="AB461" i="137"/>
  <c r="AG461" i="137"/>
  <c r="J461" i="137"/>
  <c r="O461" i="137"/>
  <c r="Y461" i="137"/>
  <c r="AD461" i="137"/>
  <c r="G461" i="137"/>
  <c r="L461" i="137"/>
  <c r="L525" i="137"/>
  <c r="H525" i="137"/>
  <c r="G525" i="137"/>
  <c r="AE525" i="137"/>
  <c r="AB525" i="137"/>
  <c r="I525" i="137"/>
  <c r="P525" i="137"/>
  <c r="AG525" i="137"/>
  <c r="F525" i="137"/>
  <c r="O525" i="137"/>
  <c r="J525" i="137"/>
  <c r="K525" i="137"/>
  <c r="M525" i="137"/>
  <c r="X525" i="137"/>
  <c r="R525" i="137"/>
  <c r="N525" i="137"/>
  <c r="AC525" i="137"/>
  <c r="Y525" i="137"/>
  <c r="AD525" i="137"/>
  <c r="Z525" i="137"/>
  <c r="AF525" i="137"/>
  <c r="Q525" i="137"/>
  <c r="AA525" i="137"/>
  <c r="AP184" i="137"/>
  <c r="H184" i="137"/>
  <c r="Q184" i="137"/>
  <c r="AA184" i="137"/>
  <c r="L184" i="137"/>
  <c r="AF184" i="137"/>
  <c r="AI184" i="137"/>
  <c r="J184" i="137"/>
  <c r="AM184" i="137"/>
  <c r="Z184" i="137"/>
  <c r="G184" i="137"/>
  <c r="AC184" i="137"/>
  <c r="AL184" i="137"/>
  <c r="AQ184" i="137"/>
  <c r="AO184" i="137"/>
  <c r="I184" i="137"/>
  <c r="Y184" i="137"/>
  <c r="M184" i="137"/>
  <c r="F184" i="137"/>
  <c r="X184" i="137"/>
  <c r="AB184" i="137"/>
  <c r="AN184" i="137"/>
  <c r="AR184" i="137"/>
  <c r="AK184" i="137"/>
  <c r="K184" i="137"/>
  <c r="R184" i="137"/>
  <c r="AG184" i="137"/>
  <c r="AJ184" i="137"/>
  <c r="AD184" i="137"/>
  <c r="N184" i="137"/>
  <c r="AE184" i="137"/>
  <c r="P184" i="137"/>
  <c r="O184" i="137"/>
  <c r="I528" i="137"/>
  <c r="Y528" i="137"/>
  <c r="F528" i="137"/>
  <c r="AG528" i="137"/>
  <c r="P528" i="137"/>
  <c r="AC528" i="137"/>
  <c r="O528" i="137"/>
  <c r="N528" i="137"/>
  <c r="M528" i="137"/>
  <c r="J528" i="137"/>
  <c r="AB528" i="137"/>
  <c r="Q528" i="137"/>
  <c r="Z528" i="137"/>
  <c r="K528" i="137"/>
  <c r="AA528" i="137"/>
  <c r="R528" i="137"/>
  <c r="G528" i="137"/>
  <c r="AF528" i="137"/>
  <c r="X528" i="137"/>
  <c r="AD528" i="137"/>
  <c r="H528" i="137"/>
  <c r="AE528" i="137"/>
  <c r="L528" i="137"/>
  <c r="AC239" i="138"/>
  <c r="F239" i="138"/>
  <c r="Y239" i="138"/>
  <c r="Q239" i="138"/>
  <c r="AA239" i="138"/>
  <c r="I239" i="138"/>
  <c r="K239" i="138"/>
  <c r="AE239" i="138"/>
  <c r="R239" i="138"/>
  <c r="AF239" i="138"/>
  <c r="L239" i="138"/>
  <c r="X239" i="138"/>
  <c r="AD239" i="138"/>
  <c r="M239" i="138"/>
  <c r="J239" i="138"/>
  <c r="P239" i="138"/>
  <c r="G239" i="138"/>
  <c r="Z239" i="138"/>
  <c r="H239" i="138"/>
  <c r="N239" i="138"/>
  <c r="AB239" i="138"/>
  <c r="O239" i="138"/>
  <c r="AG239" i="138"/>
  <c r="M108" i="138"/>
  <c r="F108" i="138"/>
  <c r="AQ108" i="138"/>
  <c r="AR108" i="138"/>
  <c r="H108" i="138"/>
  <c r="K108" i="138"/>
  <c r="AA108" i="138"/>
  <c r="J108" i="138"/>
  <c r="AC108" i="138"/>
  <c r="AK108" i="138"/>
  <c r="R108" i="138"/>
  <c r="Y108" i="138"/>
  <c r="AE108" i="138"/>
  <c r="AJ108" i="138"/>
  <c r="AP108" i="138"/>
  <c r="Q108" i="138"/>
  <c r="AL108" i="138"/>
  <c r="AF108" i="138"/>
  <c r="O108" i="138"/>
  <c r="X108" i="138"/>
  <c r="I108" i="138"/>
  <c r="L108" i="138"/>
  <c r="AO108" i="138"/>
  <c r="Z108" i="138"/>
  <c r="AD108" i="138"/>
  <c r="AM108" i="138"/>
  <c r="G108" i="138"/>
  <c r="P108" i="138"/>
  <c r="AB108" i="138"/>
  <c r="AI108" i="138"/>
  <c r="AN108" i="138"/>
  <c r="N108" i="138"/>
  <c r="AG108" i="138"/>
  <c r="K334" i="138"/>
  <c r="AB334" i="138"/>
  <c r="P334" i="138"/>
  <c r="Y334" i="138"/>
  <c r="O334" i="138"/>
  <c r="AG334" i="138"/>
  <c r="M334" i="138"/>
  <c r="G334" i="138"/>
  <c r="L334" i="138"/>
  <c r="Q334" i="138"/>
  <c r="J334" i="138"/>
  <c r="Z334" i="138"/>
  <c r="I334" i="138"/>
  <c r="AD334" i="138"/>
  <c r="H334" i="138"/>
  <c r="AF334" i="138"/>
  <c r="F334" i="138"/>
  <c r="AC334" i="138"/>
  <c r="AE334" i="138"/>
  <c r="N334" i="138"/>
  <c r="R334" i="138"/>
  <c r="AA334" i="138"/>
  <c r="X334" i="138"/>
  <c r="BL55" i="138"/>
  <c r="AV55" i="138"/>
  <c r="BB55" i="138"/>
  <c r="BE55" i="138"/>
  <c r="AX55" i="138"/>
  <c r="L55" i="138"/>
  <c r="AL55" i="138"/>
  <c r="AN55" i="138"/>
  <c r="AU55" i="138"/>
  <c r="BH55" i="138"/>
  <c r="P55" i="138"/>
  <c r="AO55" i="138"/>
  <c r="BK55" i="138"/>
  <c r="BM55" i="138"/>
  <c r="AI55" i="138"/>
  <c r="BA55" i="138"/>
  <c r="BC55" i="138"/>
  <c r="AR55" i="138"/>
  <c r="AQ55" i="138"/>
  <c r="AM55" i="138"/>
  <c r="AJ55" i="138"/>
  <c r="I55" i="138"/>
  <c r="AK55" i="138"/>
  <c r="AY55" i="138"/>
  <c r="G55" i="138"/>
  <c r="F56" i="138" s="1"/>
  <c r="R56" i="138" s="1"/>
  <c r="BP55" i="138"/>
  <c r="J55" i="138"/>
  <c r="BG55" i="138"/>
  <c r="BJ55" i="138"/>
  <c r="AZ55" i="138"/>
  <c r="BO55" i="138"/>
  <c r="AT55" i="138"/>
  <c r="AW55" i="138"/>
  <c r="AP55" i="138"/>
  <c r="BI55" i="138"/>
  <c r="BN55" i="138"/>
  <c r="BF55" i="138"/>
  <c r="AB295" i="138"/>
  <c r="H295" i="138"/>
  <c r="AA295" i="138"/>
  <c r="M295" i="138"/>
  <c r="Y295" i="138"/>
  <c r="O295" i="138"/>
  <c r="K295" i="138"/>
  <c r="AD295" i="138"/>
  <c r="G295" i="138"/>
  <c r="L295" i="138"/>
  <c r="I295" i="138"/>
  <c r="AF295" i="138"/>
  <c r="J295" i="138"/>
  <c r="AC295" i="138"/>
  <c r="F295" i="138"/>
  <c r="Q295" i="138"/>
  <c r="P295" i="138"/>
  <c r="R295" i="138"/>
  <c r="X295" i="138"/>
  <c r="Z295" i="138"/>
  <c r="N295" i="138"/>
  <c r="AE295" i="138"/>
  <c r="AG295" i="138"/>
  <c r="I515" i="133"/>
  <c r="AB515" i="133"/>
  <c r="AF515" i="133"/>
  <c r="M515" i="133"/>
  <c r="AD515" i="133"/>
  <c r="AG515" i="133"/>
  <c r="F515" i="133"/>
  <c r="Y515" i="133"/>
  <c r="O515" i="133"/>
  <c r="K515" i="133"/>
  <c r="Z515" i="133"/>
  <c r="Q515" i="133"/>
  <c r="N515" i="133"/>
  <c r="AA515" i="133"/>
  <c r="G515" i="133"/>
  <c r="AE515" i="133"/>
  <c r="L515" i="133"/>
  <c r="H515" i="133"/>
  <c r="J515" i="133"/>
  <c r="X515" i="133"/>
  <c r="P515" i="133"/>
  <c r="AC515" i="133"/>
  <c r="R515" i="133"/>
  <c r="G71" i="138"/>
  <c r="F72" i="138" s="1"/>
  <c r="R72" i="138" s="1"/>
  <c r="AY71" i="138"/>
  <c r="AX71" i="138"/>
  <c r="AM71" i="138"/>
  <c r="AT71" i="138"/>
  <c r="J71" i="138"/>
  <c r="AU71" i="138"/>
  <c r="AK71" i="138"/>
  <c r="AN71" i="138"/>
  <c r="AZ71" i="138"/>
  <c r="BA71" i="138"/>
  <c r="AJ71" i="138"/>
  <c r="AL71" i="138"/>
  <c r="AI71" i="138"/>
  <c r="AV71" i="138"/>
  <c r="AO71" i="138"/>
  <c r="BB71" i="138"/>
  <c r="AP71" i="138"/>
  <c r="L71" i="138"/>
  <c r="AW71" i="138"/>
  <c r="P71" i="138"/>
  <c r="I71" i="138"/>
  <c r="AR71" i="138"/>
  <c r="AQ71" i="138"/>
  <c r="BC71" i="138"/>
  <c r="O264" i="138"/>
  <c r="AE264" i="138"/>
  <c r="K264" i="138"/>
  <c r="L264" i="138"/>
  <c r="AD264" i="138"/>
  <c r="G264" i="138"/>
  <c r="F264" i="138"/>
  <c r="AG264" i="138"/>
  <c r="AA264" i="138"/>
  <c r="X264" i="138"/>
  <c r="J264" i="138"/>
  <c r="I264" i="138"/>
  <c r="M264" i="138"/>
  <c r="AC264" i="138"/>
  <c r="H264" i="138"/>
  <c r="Y264" i="138"/>
  <c r="R264" i="138"/>
  <c r="Z264" i="138"/>
  <c r="P264" i="138"/>
  <c r="AF264" i="138"/>
  <c r="N264" i="138"/>
  <c r="AB264" i="138"/>
  <c r="Q264" i="138"/>
  <c r="I589" i="138"/>
  <c r="AG589" i="138"/>
  <c r="P589" i="138"/>
  <c r="AC589" i="138"/>
  <c r="O589" i="138"/>
  <c r="J589" i="138"/>
  <c r="Y589" i="138"/>
  <c r="AB589" i="138"/>
  <c r="AE589" i="138"/>
  <c r="X589" i="138"/>
  <c r="G589" i="138"/>
  <c r="Q589" i="138"/>
  <c r="K589" i="138"/>
  <c r="H589" i="138"/>
  <c r="AD589" i="138"/>
  <c r="AA589" i="138"/>
  <c r="AF589" i="138"/>
  <c r="M589" i="138"/>
  <c r="R589" i="138"/>
  <c r="Z589" i="138"/>
  <c r="F589" i="138"/>
  <c r="L589" i="138"/>
  <c r="N589" i="138"/>
  <c r="K181" i="138"/>
  <c r="R181" i="138"/>
  <c r="AJ181" i="138"/>
  <c r="I181" i="138"/>
  <c r="AP181" i="138"/>
  <c r="O181" i="138"/>
  <c r="AC181" i="138"/>
  <c r="AK181" i="138"/>
  <c r="AO181" i="138"/>
  <c r="AM181" i="138"/>
  <c r="Y181" i="138"/>
  <c r="J181" i="138"/>
  <c r="AE181" i="138"/>
  <c r="AR181" i="138"/>
  <c r="AA181" i="138"/>
  <c r="AI181" i="138"/>
  <c r="AL181" i="138"/>
  <c r="AB181" i="138"/>
  <c r="L181" i="138"/>
  <c r="Z181" i="138"/>
  <c r="G181" i="138"/>
  <c r="AD181" i="138"/>
  <c r="AN181" i="138"/>
  <c r="N181" i="138"/>
  <c r="H181" i="138"/>
  <c r="AF181" i="138"/>
  <c r="X181" i="138"/>
  <c r="M181" i="138"/>
  <c r="Q181" i="138"/>
  <c r="AG181" i="138"/>
  <c r="AQ181" i="138"/>
  <c r="F181" i="138"/>
  <c r="P181" i="138"/>
  <c r="L677" i="138"/>
  <c r="Q677" i="138"/>
  <c r="AA677" i="138"/>
  <c r="AF677" i="138"/>
  <c r="I677" i="138"/>
  <c r="K677" i="138"/>
  <c r="X677" i="138"/>
  <c r="AC677" i="138"/>
  <c r="N677" i="138"/>
  <c r="Z677" i="138"/>
  <c r="P677" i="138"/>
  <c r="AG677" i="138"/>
  <c r="AE677" i="138"/>
  <c r="O677" i="138"/>
  <c r="F677" i="138"/>
  <c r="M677" i="138"/>
  <c r="AB677" i="138"/>
  <c r="R677" i="138"/>
  <c r="J677" i="138"/>
  <c r="H677" i="138"/>
  <c r="Y677" i="138"/>
  <c r="AD677" i="138"/>
  <c r="G677" i="138"/>
  <c r="G383" i="138"/>
  <c r="AC383" i="138"/>
  <c r="R383" i="138"/>
  <c r="K383" i="138"/>
  <c r="AF383" i="138"/>
  <c r="Q383" i="138"/>
  <c r="N383" i="138"/>
  <c r="X383" i="138"/>
  <c r="Z383" i="138"/>
  <c r="F383" i="138"/>
  <c r="H383" i="138"/>
  <c r="P383" i="138"/>
  <c r="I383" i="138"/>
  <c r="J383" i="138"/>
  <c r="AG383" i="138"/>
  <c r="M383" i="138"/>
  <c r="O383" i="138"/>
  <c r="AB383" i="138"/>
  <c r="AE383" i="138"/>
  <c r="Y383" i="138"/>
  <c r="L383" i="138"/>
  <c r="AA383" i="138"/>
  <c r="AD383" i="138"/>
  <c r="X694" i="138"/>
  <c r="M694" i="138"/>
  <c r="O694" i="138"/>
  <c r="K694" i="138"/>
  <c r="P694" i="138"/>
  <c r="AA694" i="138"/>
  <c r="I694" i="138"/>
  <c r="H694" i="138"/>
  <c r="N694" i="138"/>
  <c r="AB694" i="138"/>
  <c r="AE694" i="138"/>
  <c r="AG694" i="138"/>
  <c r="J694" i="138"/>
  <c r="Y694" i="138"/>
  <c r="G694" i="138"/>
  <c r="AD694" i="138"/>
  <c r="Z694" i="138"/>
  <c r="R694" i="138"/>
  <c r="Q694" i="138"/>
  <c r="F694" i="138"/>
  <c r="AF694" i="138"/>
  <c r="L694" i="138"/>
  <c r="AC694" i="138"/>
  <c r="P82" i="138"/>
  <c r="AM82" i="138"/>
  <c r="BC82" i="138"/>
  <c r="AO82" i="138"/>
  <c r="AX82" i="138"/>
  <c r="AK82" i="138"/>
  <c r="AU82" i="138"/>
  <c r="AW82" i="138"/>
  <c r="AQ82" i="138"/>
  <c r="AN82" i="138"/>
  <c r="L82" i="138"/>
  <c r="AI82" i="138"/>
  <c r="G82" i="138"/>
  <c r="I82" i="138"/>
  <c r="AV82" i="138"/>
  <c r="AJ82" i="138"/>
  <c r="AT82" i="138"/>
  <c r="BA82" i="138"/>
  <c r="BB82" i="138"/>
  <c r="AP82" i="138"/>
  <c r="J82" i="138"/>
  <c r="AR82" i="138"/>
  <c r="AL82" i="138"/>
  <c r="AZ82" i="138"/>
  <c r="AY82" i="138"/>
  <c r="J479" i="138"/>
  <c r="Y479" i="138"/>
  <c r="H479" i="138"/>
  <c r="AD479" i="138"/>
  <c r="X479" i="138"/>
  <c r="G479" i="138"/>
  <c r="AE479" i="138"/>
  <c r="AA479" i="138"/>
  <c r="AF479" i="138"/>
  <c r="N479" i="138"/>
  <c r="F479" i="138"/>
  <c r="L479" i="138"/>
  <c r="R479" i="138"/>
  <c r="P479" i="138"/>
  <c r="K479" i="138"/>
  <c r="I479" i="138"/>
  <c r="Z479" i="138"/>
  <c r="AB479" i="138"/>
  <c r="O479" i="138"/>
  <c r="Q479" i="138"/>
  <c r="M479" i="138"/>
  <c r="AC479" i="138"/>
  <c r="AG479" i="138"/>
  <c r="K597" i="138"/>
  <c r="O597" i="138"/>
  <c r="AC597" i="138"/>
  <c r="AB597" i="138"/>
  <c r="L597" i="138"/>
  <c r="P597" i="138"/>
  <c r="G597" i="138"/>
  <c r="Z597" i="138"/>
  <c r="H597" i="138"/>
  <c r="AE597" i="138"/>
  <c r="R597" i="138"/>
  <c r="AA597" i="138"/>
  <c r="Y597" i="138"/>
  <c r="J597" i="138"/>
  <c r="N597" i="138"/>
  <c r="X597" i="138"/>
  <c r="M597" i="138"/>
  <c r="F597" i="138"/>
  <c r="I597" i="138"/>
  <c r="Q597" i="138"/>
  <c r="AD597" i="138"/>
  <c r="AG597" i="138"/>
  <c r="AF597" i="138"/>
  <c r="BA34" i="138"/>
  <c r="AL34" i="138"/>
  <c r="BP34" i="138"/>
  <c r="AK34" i="138"/>
  <c r="BC34" i="138"/>
  <c r="AY34" i="138"/>
  <c r="AQ34" i="138"/>
  <c r="G34" i="138"/>
  <c r="BI34" i="138"/>
  <c r="AT34" i="138"/>
  <c r="BK34" i="138"/>
  <c r="BN34" i="138"/>
  <c r="AM34" i="138"/>
  <c r="BH34" i="138"/>
  <c r="AW34" i="138"/>
  <c r="BB34" i="138"/>
  <c r="L34" i="138"/>
  <c r="AN34" i="138"/>
  <c r="AP34" i="138"/>
  <c r="BL34" i="138"/>
  <c r="AO34" i="138"/>
  <c r="BG34" i="138"/>
  <c r="BE34" i="138"/>
  <c r="AU34" i="138"/>
  <c r="AZ34" i="138"/>
  <c r="AI34" i="138"/>
  <c r="BM34" i="138"/>
  <c r="AR34" i="138"/>
  <c r="J34" i="138"/>
  <c r="AX34" i="138"/>
  <c r="P34" i="138"/>
  <c r="AV34" i="138"/>
  <c r="BJ34" i="138"/>
  <c r="AJ34" i="138"/>
  <c r="BF34" i="138"/>
  <c r="I34" i="138"/>
  <c r="BO34" i="138"/>
  <c r="R681" i="138"/>
  <c r="F681" i="138"/>
  <c r="AD681" i="138"/>
  <c r="H681" i="138"/>
  <c r="J681" i="138"/>
  <c r="O681" i="138"/>
  <c r="Y681" i="138"/>
  <c r="AG681" i="138"/>
  <c r="G681" i="138"/>
  <c r="L681" i="138"/>
  <c r="Q681" i="138"/>
  <c r="AA681" i="138"/>
  <c r="AF681" i="138"/>
  <c r="I681" i="138"/>
  <c r="Z681" i="138"/>
  <c r="X681" i="138"/>
  <c r="AC681" i="138"/>
  <c r="N681" i="138"/>
  <c r="K681" i="138"/>
  <c r="P681" i="138"/>
  <c r="AE681" i="138"/>
  <c r="AB681" i="138"/>
  <c r="M681" i="138"/>
  <c r="I386" i="138"/>
  <c r="AG386" i="138"/>
  <c r="X386" i="138"/>
  <c r="N386" i="138"/>
  <c r="F386" i="138"/>
  <c r="AF386" i="138"/>
  <c r="P386" i="138"/>
  <c r="Z386" i="138"/>
  <c r="AE386" i="138"/>
  <c r="Q386" i="138"/>
  <c r="M386" i="138"/>
  <c r="AD386" i="138"/>
  <c r="AB386" i="138"/>
  <c r="K386" i="138"/>
  <c r="R386" i="138"/>
  <c r="O386" i="138"/>
  <c r="Y386" i="138"/>
  <c r="L386" i="138"/>
  <c r="G386" i="138"/>
  <c r="AA386" i="138"/>
  <c r="AC386" i="138"/>
  <c r="H386" i="138"/>
  <c r="J386" i="138"/>
  <c r="H447" i="138"/>
  <c r="N447" i="138"/>
  <c r="P447" i="138"/>
  <c r="AD447" i="138"/>
  <c r="G447" i="138"/>
  <c r="X447" i="138"/>
  <c r="K447" i="138"/>
  <c r="AC447" i="138"/>
  <c r="AB447" i="138"/>
  <c r="O447" i="138"/>
  <c r="AF447" i="138"/>
  <c r="Y447" i="138"/>
  <c r="Q447" i="138"/>
  <c r="F447" i="138"/>
  <c r="AA447" i="138"/>
  <c r="AE447" i="138"/>
  <c r="AG447" i="138"/>
  <c r="R447" i="138"/>
  <c r="M447" i="138"/>
  <c r="Z447" i="138"/>
  <c r="I447" i="138"/>
  <c r="J447" i="138"/>
  <c r="L447" i="138"/>
  <c r="G477" i="138"/>
  <c r="K477" i="138"/>
  <c r="M477" i="138"/>
  <c r="AA477" i="138"/>
  <c r="F477" i="138"/>
  <c r="P477" i="138"/>
  <c r="O477" i="138"/>
  <c r="R477" i="138"/>
  <c r="Z477" i="138"/>
  <c r="AD477" i="138"/>
  <c r="AB477" i="138"/>
  <c r="J477" i="138"/>
  <c r="AE477" i="138"/>
  <c r="AG477" i="138"/>
  <c r="Y477" i="138"/>
  <c r="N477" i="138"/>
  <c r="Q477" i="138"/>
  <c r="I477" i="138"/>
  <c r="H477" i="138"/>
  <c r="X477" i="138"/>
  <c r="AF477" i="138"/>
  <c r="L477" i="138"/>
  <c r="AC477" i="138"/>
  <c r="AX17" i="138"/>
  <c r="BE17" i="138"/>
  <c r="AP17" i="138"/>
  <c r="AZ17" i="138"/>
  <c r="BH17" i="138"/>
  <c r="AU17" i="138"/>
  <c r="AI17" i="138"/>
  <c r="L17" i="138"/>
  <c r="AJ17" i="138"/>
  <c r="BP17" i="138"/>
  <c r="AQ17" i="138"/>
  <c r="AT17" i="138"/>
  <c r="BO17" i="138"/>
  <c r="BC17" i="138"/>
  <c r="BN17" i="138"/>
  <c r="AK17" i="138"/>
  <c r="AR17" i="138"/>
  <c r="AY17" i="138"/>
  <c r="BA17" i="138"/>
  <c r="BF17" i="138"/>
  <c r="AM17" i="138"/>
  <c r="AV17" i="138"/>
  <c r="AW17" i="138"/>
  <c r="BK17" i="138"/>
  <c r="BL17" i="138"/>
  <c r="P17" i="138"/>
  <c r="AL17" i="138"/>
  <c r="G17" i="138"/>
  <c r="F18" i="138" s="1"/>
  <c r="R18" i="138" s="1"/>
  <c r="J17" i="138"/>
  <c r="AN17" i="138"/>
  <c r="AO17" i="138"/>
  <c r="BM17" i="138"/>
  <c r="I17" i="138"/>
  <c r="BG17" i="138"/>
  <c r="BB17" i="138"/>
  <c r="BI17" i="138"/>
  <c r="BJ17" i="138"/>
  <c r="AG484" i="138"/>
  <c r="J484" i="138"/>
  <c r="O484" i="138"/>
  <c r="AE484" i="138"/>
  <c r="AD484" i="138"/>
  <c r="AF484" i="138"/>
  <c r="L484" i="138"/>
  <c r="Q484" i="138"/>
  <c r="AA484" i="138"/>
  <c r="N484" i="138"/>
  <c r="Y484" i="138"/>
  <c r="P484" i="138"/>
  <c r="X484" i="138"/>
  <c r="K484" i="138"/>
  <c r="AB484" i="138"/>
  <c r="Z484" i="138"/>
  <c r="I484" i="138"/>
  <c r="H484" i="138"/>
  <c r="AC484" i="138"/>
  <c r="R484" i="138"/>
  <c r="M484" i="138"/>
  <c r="G484" i="138"/>
  <c r="F484" i="138"/>
  <c r="H387" i="138"/>
  <c r="X387" i="138"/>
  <c r="AF387" i="138"/>
  <c r="R387" i="138"/>
  <c r="G387" i="138"/>
  <c r="AA387" i="138"/>
  <c r="Z387" i="138"/>
  <c r="F387" i="138"/>
  <c r="N387" i="138"/>
  <c r="L387" i="138"/>
  <c r="I387" i="138"/>
  <c r="AD387" i="138"/>
  <c r="K387" i="138"/>
  <c r="Q387" i="138"/>
  <c r="P387" i="138"/>
  <c r="AC387" i="138"/>
  <c r="M387" i="138"/>
  <c r="Y387" i="138"/>
  <c r="J387" i="138"/>
  <c r="AG387" i="138"/>
  <c r="AB387" i="138"/>
  <c r="AE387" i="138"/>
  <c r="O387" i="138"/>
  <c r="AD444" i="138"/>
  <c r="I444" i="138"/>
  <c r="R444" i="138"/>
  <c r="AC444" i="138"/>
  <c r="L444" i="138"/>
  <c r="P444" i="138"/>
  <c r="O444" i="138"/>
  <c r="J444" i="138"/>
  <c r="AB444" i="138"/>
  <c r="AF444" i="138"/>
  <c r="N444" i="138"/>
  <c r="AE444" i="138"/>
  <c r="K444" i="138"/>
  <c r="AG444" i="138"/>
  <c r="Z444" i="138"/>
  <c r="Q444" i="138"/>
  <c r="M444" i="138"/>
  <c r="X444" i="138"/>
  <c r="AA444" i="138"/>
  <c r="H444" i="138"/>
  <c r="G444" i="138"/>
  <c r="Y444" i="138"/>
  <c r="F444" i="138"/>
  <c r="J29" i="138"/>
  <c r="BN29" i="138"/>
  <c r="BE29" i="138"/>
  <c r="AX29" i="138"/>
  <c r="AJ29" i="138"/>
  <c r="AT29" i="138"/>
  <c r="BJ29" i="138"/>
  <c r="AQ29" i="138"/>
  <c r="BM29" i="138"/>
  <c r="AI29" i="138"/>
  <c r="BH29" i="138"/>
  <c r="I29" i="138"/>
  <c r="BG29" i="138"/>
  <c r="AN29" i="138"/>
  <c r="L29" i="138"/>
  <c r="AZ29" i="138"/>
  <c r="BF29" i="138"/>
  <c r="AR29" i="138"/>
  <c r="BO29" i="138"/>
  <c r="AO29" i="138"/>
  <c r="BP29" i="138"/>
  <c r="G29" i="138"/>
  <c r="F30" i="138" s="1"/>
  <c r="AW29" i="138"/>
  <c r="BA29" i="138"/>
  <c r="BK29" i="138"/>
  <c r="BB29" i="138"/>
  <c r="P29" i="138"/>
  <c r="BI29" i="138"/>
  <c r="BL29" i="138"/>
  <c r="AK29" i="138"/>
  <c r="AP29" i="138"/>
  <c r="AL29" i="138"/>
  <c r="AV29" i="138"/>
  <c r="AY29" i="138"/>
  <c r="BC29" i="138"/>
  <c r="AU29" i="138"/>
  <c r="AM29" i="138"/>
  <c r="N443" i="138"/>
  <c r="AE443" i="138"/>
  <c r="AA443" i="138"/>
  <c r="F443" i="138"/>
  <c r="AG443" i="138"/>
  <c r="Q443" i="138"/>
  <c r="H443" i="138"/>
  <c r="AD443" i="138"/>
  <c r="I443" i="138"/>
  <c r="M443" i="138"/>
  <c r="K443" i="138"/>
  <c r="J443" i="138"/>
  <c r="AC443" i="138"/>
  <c r="Y443" i="138"/>
  <c r="Z443" i="138"/>
  <c r="AB443" i="138"/>
  <c r="O443" i="138"/>
  <c r="AF443" i="138"/>
  <c r="R443" i="138"/>
  <c r="L443" i="138"/>
  <c r="P443" i="138"/>
  <c r="G443" i="138"/>
  <c r="X443" i="138"/>
  <c r="J259" i="138"/>
  <c r="AC259" i="138"/>
  <c r="F259" i="138"/>
  <c r="AF259" i="138"/>
  <c r="P259" i="138"/>
  <c r="AG259" i="138"/>
  <c r="AE259" i="138"/>
  <c r="AD259" i="138"/>
  <c r="Y259" i="138"/>
  <c r="Z259" i="138"/>
  <c r="AB259" i="138"/>
  <c r="AA259" i="138"/>
  <c r="X259" i="138"/>
  <c r="O259" i="138"/>
  <c r="R259" i="138"/>
  <c r="H259" i="138"/>
  <c r="G259" i="138"/>
  <c r="I259" i="138"/>
  <c r="Q259" i="138"/>
  <c r="L259" i="138"/>
  <c r="N259" i="138"/>
  <c r="M259" i="138"/>
  <c r="K259" i="138"/>
  <c r="AY42" i="138"/>
  <c r="BP42" i="138"/>
  <c r="AR42" i="138"/>
  <c r="I42" i="138"/>
  <c r="BJ42" i="138"/>
  <c r="BE42" i="138"/>
  <c r="AU42" i="138"/>
  <c r="BC42" i="138"/>
  <c r="BI42" i="138"/>
  <c r="BM42" i="138"/>
  <c r="AT42" i="138"/>
  <c r="AV42" i="138"/>
  <c r="AM42" i="138"/>
  <c r="AN42" i="138"/>
  <c r="AX42" i="138"/>
  <c r="J42" i="138"/>
  <c r="AW42" i="138"/>
  <c r="AP42" i="138"/>
  <c r="L42" i="138"/>
  <c r="AZ42" i="138"/>
  <c r="AO42" i="138"/>
  <c r="BH42" i="138"/>
  <c r="BO42" i="138"/>
  <c r="BN42" i="138"/>
  <c r="BA42" i="138"/>
  <c r="AL42" i="138"/>
  <c r="BB42" i="138"/>
  <c r="AJ42" i="138"/>
  <c r="P42" i="138"/>
  <c r="BL42" i="138"/>
  <c r="G42" i="138"/>
  <c r="BK42" i="138"/>
  <c r="BG42" i="138"/>
  <c r="AI42" i="138"/>
  <c r="AQ42" i="138"/>
  <c r="AK42" i="138"/>
  <c r="BF42" i="138"/>
  <c r="N654" i="138"/>
  <c r="AC654" i="138"/>
  <c r="Z654" i="138"/>
  <c r="AE654" i="138"/>
  <c r="M654" i="138"/>
  <c r="J654" i="138"/>
  <c r="R654" i="138"/>
  <c r="Y654" i="138"/>
  <c r="AG654" i="138"/>
  <c r="P654" i="138"/>
  <c r="AF654" i="138"/>
  <c r="I654" i="138"/>
  <c r="O654" i="138"/>
  <c r="AD654" i="138"/>
  <c r="L654" i="138"/>
  <c r="AB654" i="138"/>
  <c r="F654" i="138"/>
  <c r="AA654" i="138"/>
  <c r="H654" i="138"/>
  <c r="X654" i="138"/>
  <c r="Q654" i="138"/>
  <c r="G654" i="138"/>
  <c r="K654" i="138"/>
  <c r="AV20" i="138"/>
  <c r="L20" i="138"/>
  <c r="AI20" i="138"/>
  <c r="AW20" i="138"/>
  <c r="BN20" i="138"/>
  <c r="AN20" i="138"/>
  <c r="BI20" i="138"/>
  <c r="G20" i="138"/>
  <c r="F21" i="138" s="1"/>
  <c r="R21" i="138" s="1"/>
  <c r="BC20" i="138"/>
  <c r="AQ20" i="138"/>
  <c r="BF20" i="138"/>
  <c r="AP20" i="138"/>
  <c r="BJ20" i="138"/>
  <c r="BG20" i="138"/>
  <c r="AY20" i="138"/>
  <c r="AJ20" i="138"/>
  <c r="AM20" i="138"/>
  <c r="I20" i="138"/>
  <c r="AO20" i="138"/>
  <c r="BO20" i="138"/>
  <c r="BK20" i="138"/>
  <c r="AL20" i="138"/>
  <c r="AZ20" i="138"/>
  <c r="BL20" i="138"/>
  <c r="BE20" i="138"/>
  <c r="BB20" i="138"/>
  <c r="AR20" i="138"/>
  <c r="J20" i="138"/>
  <c r="AT20" i="138"/>
  <c r="BP20" i="138"/>
  <c r="BH20" i="138"/>
  <c r="P20" i="138"/>
  <c r="AU20" i="138"/>
  <c r="AK20" i="138"/>
  <c r="BM20" i="138"/>
  <c r="AX20" i="138"/>
  <c r="BA20" i="138"/>
  <c r="F473" i="138"/>
  <c r="K473" i="138"/>
  <c r="Q473" i="138"/>
  <c r="Z473" i="138"/>
  <c r="AE473" i="138"/>
  <c r="P473" i="138"/>
  <c r="G473" i="138"/>
  <c r="R473" i="138"/>
  <c r="AB473" i="138"/>
  <c r="AG473" i="138"/>
  <c r="J473" i="138"/>
  <c r="O473" i="138"/>
  <c r="Y473" i="138"/>
  <c r="L473" i="138"/>
  <c r="AC473" i="138"/>
  <c r="N473" i="138"/>
  <c r="I473" i="138"/>
  <c r="AA473" i="138"/>
  <c r="AF473" i="138"/>
  <c r="AD473" i="138"/>
  <c r="X473" i="138"/>
  <c r="M473" i="138"/>
  <c r="H473" i="138"/>
  <c r="AV24" i="138"/>
  <c r="AJ24" i="138"/>
  <c r="BK24" i="138"/>
  <c r="BM24" i="138"/>
  <c r="AK24" i="138"/>
  <c r="AP24" i="138"/>
  <c r="AW24" i="138"/>
  <c r="AL24" i="138"/>
  <c r="BG24" i="138"/>
  <c r="AX24" i="138"/>
  <c r="BJ24" i="138"/>
  <c r="AU24" i="138"/>
  <c r="AN24" i="138"/>
  <c r="AR24" i="138"/>
  <c r="BH24" i="138"/>
  <c r="AI24" i="138"/>
  <c r="L24" i="138"/>
  <c r="BN24" i="138"/>
  <c r="BA24" i="138"/>
  <c r="AT24" i="138"/>
  <c r="BE24" i="138"/>
  <c r="P24" i="138"/>
  <c r="AY24" i="138"/>
  <c r="AZ24" i="138"/>
  <c r="AM24" i="138"/>
  <c r="G24" i="138"/>
  <c r="F25" i="138" s="1"/>
  <c r="R25" i="138" s="1"/>
  <c r="AQ24" i="138"/>
  <c r="BP24" i="138"/>
  <c r="AO24" i="138"/>
  <c r="BC24" i="138"/>
  <c r="BL24" i="138"/>
  <c r="BF24" i="138"/>
  <c r="I24" i="138"/>
  <c r="BI24" i="138"/>
  <c r="BO24" i="138"/>
  <c r="J24" i="138"/>
  <c r="BB24" i="138"/>
  <c r="N423" i="138"/>
  <c r="K423" i="138"/>
  <c r="R423" i="138"/>
  <c r="AD423" i="138"/>
  <c r="F423" i="138"/>
  <c r="J423" i="138"/>
  <c r="Z423" i="138"/>
  <c r="AG423" i="138"/>
  <c r="P423" i="138"/>
  <c r="H423" i="138"/>
  <c r="Y423" i="138"/>
  <c r="M423" i="138"/>
  <c r="AB423" i="138"/>
  <c r="Q423" i="138"/>
  <c r="AE423" i="138"/>
  <c r="O423" i="138"/>
  <c r="AF423" i="138"/>
  <c r="L423" i="138"/>
  <c r="AC423" i="138"/>
  <c r="X423" i="138"/>
  <c r="AA423" i="138"/>
  <c r="I423" i="138"/>
  <c r="G423" i="138"/>
  <c r="K375" i="138"/>
  <c r="AE375" i="138"/>
  <c r="Z375" i="138"/>
  <c r="J375" i="138"/>
  <c r="O375" i="138"/>
  <c r="AB375" i="138"/>
  <c r="AD375" i="138"/>
  <c r="AC375" i="138"/>
  <c r="F375" i="138"/>
  <c r="AA375" i="138"/>
  <c r="Q375" i="138"/>
  <c r="M375" i="138"/>
  <c r="X375" i="138"/>
  <c r="G375" i="138"/>
  <c r="Y375" i="138"/>
  <c r="R375" i="138"/>
  <c r="P375" i="138"/>
  <c r="AF375" i="138"/>
  <c r="N375" i="138"/>
  <c r="H375" i="138"/>
  <c r="I375" i="138"/>
  <c r="AG375" i="138"/>
  <c r="L375" i="138"/>
  <c r="I79" i="138"/>
  <c r="AY79" i="138"/>
  <c r="BB79" i="138"/>
  <c r="AV79" i="138"/>
  <c r="AP79" i="138"/>
  <c r="AJ79" i="138"/>
  <c r="AI79" i="138"/>
  <c r="P79" i="138"/>
  <c r="AN79" i="138"/>
  <c r="BA79" i="138"/>
  <c r="G79" i="138"/>
  <c r="F80" i="138" s="1"/>
  <c r="R80" i="138" s="1"/>
  <c r="AR79" i="138"/>
  <c r="AM79" i="138"/>
  <c r="AX79" i="138"/>
  <c r="AK79" i="138"/>
  <c r="AQ79" i="138"/>
  <c r="AO79" i="138"/>
  <c r="AW79" i="138"/>
  <c r="J79" i="138"/>
  <c r="L79" i="138"/>
  <c r="BC79" i="138"/>
  <c r="AZ79" i="138"/>
  <c r="AT79" i="138"/>
  <c r="AL79" i="138"/>
  <c r="AU79" i="138"/>
  <c r="AE557" i="138"/>
  <c r="K557" i="138"/>
  <c r="X557" i="138"/>
  <c r="Z557" i="138"/>
  <c r="Q557" i="138"/>
  <c r="AB557" i="138"/>
  <c r="J557" i="138"/>
  <c r="AA557" i="138"/>
  <c r="G557" i="138"/>
  <c r="L557" i="138"/>
  <c r="O557" i="138"/>
  <c r="H557" i="138"/>
  <c r="AG557" i="138"/>
  <c r="N557" i="138"/>
  <c r="AF557" i="138"/>
  <c r="I557" i="138"/>
  <c r="M557" i="138"/>
  <c r="AD557" i="138"/>
  <c r="R557" i="138"/>
  <c r="F557" i="138"/>
  <c r="Y557" i="138"/>
  <c r="P557" i="138"/>
  <c r="AC557" i="138"/>
  <c r="L481" i="138"/>
  <c r="K481" i="138"/>
  <c r="F481" i="138"/>
  <c r="G481" i="138"/>
  <c r="AG481" i="138"/>
  <c r="Z481" i="138"/>
  <c r="AE481" i="138"/>
  <c r="AA481" i="138"/>
  <c r="J481" i="138"/>
  <c r="M481" i="138"/>
  <c r="AC481" i="138"/>
  <c r="H481" i="138"/>
  <c r="N481" i="138"/>
  <c r="AF481" i="138"/>
  <c r="I481" i="138"/>
  <c r="R481" i="138"/>
  <c r="O481" i="138"/>
  <c r="P481" i="138"/>
  <c r="AD481" i="138"/>
  <c r="X481" i="138"/>
  <c r="AB481" i="138"/>
  <c r="Q481" i="138"/>
  <c r="Y481" i="138"/>
  <c r="L18" i="138"/>
  <c r="AV18" i="138"/>
  <c r="BH18" i="138"/>
  <c r="BC18" i="138"/>
  <c r="BK18" i="138"/>
  <c r="AJ18" i="138"/>
  <c r="J18" i="138"/>
  <c r="AW18" i="138"/>
  <c r="AO18" i="138"/>
  <c r="BB18" i="138"/>
  <c r="I18" i="138"/>
  <c r="AK18" i="138"/>
  <c r="AZ18" i="138"/>
  <c r="BJ18" i="138"/>
  <c r="BN18" i="138"/>
  <c r="P18" i="138"/>
  <c r="AL18" i="138"/>
  <c r="BM18" i="138"/>
  <c r="AI18" i="138"/>
  <c r="BL18" i="138"/>
  <c r="AY18" i="138"/>
  <c r="G18" i="138"/>
  <c r="F19" i="138" s="1"/>
  <c r="AT18" i="138"/>
  <c r="BO18" i="138"/>
  <c r="AM18" i="138"/>
  <c r="AR18" i="138"/>
  <c r="BI18" i="138"/>
  <c r="AQ18" i="138"/>
  <c r="BA18" i="138"/>
  <c r="AX18" i="138"/>
  <c r="AP18" i="138"/>
  <c r="BP18" i="138"/>
  <c r="AU18" i="138"/>
  <c r="BE18" i="138"/>
  <c r="AN18" i="138"/>
  <c r="BF18" i="138"/>
  <c r="BG18" i="138"/>
  <c r="AE537" i="138"/>
  <c r="K537" i="138"/>
  <c r="M537" i="138"/>
  <c r="L537" i="138"/>
  <c r="R537" i="138"/>
  <c r="AG537" i="138"/>
  <c r="G537" i="138"/>
  <c r="P537" i="138"/>
  <c r="Y537" i="138"/>
  <c r="X537" i="138"/>
  <c r="AB537" i="138"/>
  <c r="H537" i="138"/>
  <c r="Q537" i="138"/>
  <c r="AF537" i="138"/>
  <c r="J537" i="138"/>
  <c r="I537" i="138"/>
  <c r="N537" i="138"/>
  <c r="F537" i="138"/>
  <c r="Z537" i="138"/>
  <c r="AD537" i="138"/>
  <c r="AC537" i="138"/>
  <c r="AA537" i="138"/>
  <c r="O537" i="138"/>
  <c r="AB292" i="138"/>
  <c r="R292" i="138"/>
  <c r="Z292" i="138"/>
  <c r="Y292" i="138"/>
  <c r="J292" i="138"/>
  <c r="P292" i="138"/>
  <c r="AC292" i="138"/>
  <c r="L292" i="138"/>
  <c r="N292" i="138"/>
  <c r="X292" i="138"/>
  <c r="AE292" i="138"/>
  <c r="M292" i="138"/>
  <c r="K292" i="138"/>
  <c r="I292" i="138"/>
  <c r="AF292" i="138"/>
  <c r="Q292" i="138"/>
  <c r="O292" i="138"/>
  <c r="AD292" i="138"/>
  <c r="AG292" i="138"/>
  <c r="H292" i="138"/>
  <c r="AA292" i="138"/>
  <c r="G292" i="138"/>
  <c r="F292" i="138"/>
  <c r="J465" i="138"/>
  <c r="AB465" i="138"/>
  <c r="AG465" i="138"/>
  <c r="AA465" i="138"/>
  <c r="AF465" i="138"/>
  <c r="N465" i="138"/>
  <c r="AD465" i="138"/>
  <c r="I465" i="138"/>
  <c r="H465" i="138"/>
  <c r="Y465" i="138"/>
  <c r="O465" i="138"/>
  <c r="R465" i="138"/>
  <c r="F465" i="138"/>
  <c r="AC465" i="138"/>
  <c r="Q465" i="138"/>
  <c r="Z465" i="138"/>
  <c r="K465" i="138"/>
  <c r="G465" i="138"/>
  <c r="X465" i="138"/>
  <c r="L465" i="138"/>
  <c r="P465" i="138"/>
  <c r="M465" i="138"/>
  <c r="AE465" i="138"/>
  <c r="J155" i="138"/>
  <c r="Z155" i="138"/>
  <c r="AK155" i="138"/>
  <c r="X155" i="138"/>
  <c r="O155" i="138"/>
  <c r="AO155" i="138"/>
  <c r="AE155" i="138"/>
  <c r="AR155" i="138"/>
  <c r="I155" i="138"/>
  <c r="R155" i="138"/>
  <c r="M155" i="138"/>
  <c r="P155" i="138"/>
  <c r="L155" i="138"/>
  <c r="G155" i="138"/>
  <c r="K155" i="138"/>
  <c r="AB155" i="138"/>
  <c r="AP155" i="138"/>
  <c r="AQ155" i="138"/>
  <c r="H155" i="138"/>
  <c r="F155" i="138"/>
  <c r="AL155" i="138"/>
  <c r="AI155" i="138"/>
  <c r="AJ155" i="138"/>
  <c r="AN155" i="138"/>
  <c r="AA155" i="138"/>
  <c r="AG155" i="138"/>
  <c r="AF155" i="138"/>
  <c r="Y155" i="138"/>
  <c r="AC155" i="138"/>
  <c r="Q155" i="138"/>
  <c r="AD155" i="138"/>
  <c r="N155" i="138"/>
  <c r="AM155" i="138"/>
  <c r="AC550" i="138"/>
  <c r="AD550" i="138"/>
  <c r="X550" i="138"/>
  <c r="Q550" i="138"/>
  <c r="AB550" i="138"/>
  <c r="AA550" i="138"/>
  <c r="F550" i="138"/>
  <c r="N550" i="138"/>
  <c r="I550" i="138"/>
  <c r="P550" i="138"/>
  <c r="O550" i="138"/>
  <c r="K550" i="138"/>
  <c r="J550" i="138"/>
  <c r="AF550" i="138"/>
  <c r="R550" i="138"/>
  <c r="Z550" i="138"/>
  <c r="AE550" i="138"/>
  <c r="M550" i="138"/>
  <c r="H550" i="138"/>
  <c r="AG550" i="138"/>
  <c r="L550" i="138"/>
  <c r="G550" i="138"/>
  <c r="Y550" i="138"/>
  <c r="P592" i="138"/>
  <c r="I592" i="138"/>
  <c r="M592" i="138"/>
  <c r="H592" i="138"/>
  <c r="L592" i="138"/>
  <c r="R592" i="138"/>
  <c r="AA592" i="138"/>
  <c r="AF592" i="138"/>
  <c r="J592" i="138"/>
  <c r="K592" i="138"/>
  <c r="N592" i="138"/>
  <c r="AD592" i="138"/>
  <c r="F592" i="138"/>
  <c r="Q592" i="138"/>
  <c r="Y592" i="138"/>
  <c r="X592" i="138"/>
  <c r="AG592" i="138"/>
  <c r="AE592" i="138"/>
  <c r="O592" i="138"/>
  <c r="Z592" i="138"/>
  <c r="G592" i="138"/>
  <c r="AB592" i="138"/>
  <c r="AC592" i="138"/>
  <c r="AR152" i="138"/>
  <c r="AI152" i="138"/>
  <c r="X152" i="138"/>
  <c r="Z152" i="138"/>
  <c r="AG152" i="138"/>
  <c r="M152" i="138"/>
  <c r="AQ152" i="138"/>
  <c r="Q152" i="138"/>
  <c r="G152" i="138"/>
  <c r="AJ152" i="138"/>
  <c r="H152" i="138"/>
  <c r="N152" i="138"/>
  <c r="AA152" i="138"/>
  <c r="AE152" i="138"/>
  <c r="L152" i="138"/>
  <c r="AP152" i="138"/>
  <c r="AL152" i="138"/>
  <c r="Y152" i="138"/>
  <c r="AB152" i="138"/>
  <c r="AC152" i="138"/>
  <c r="I152" i="138"/>
  <c r="AF152" i="138"/>
  <c r="AK152" i="138"/>
  <c r="AD152" i="138"/>
  <c r="K152" i="138"/>
  <c r="F152" i="138"/>
  <c r="AN152" i="138"/>
  <c r="AO152" i="138"/>
  <c r="AM152" i="138"/>
  <c r="R152" i="138"/>
  <c r="J152" i="138"/>
  <c r="O152" i="138"/>
  <c r="P152" i="138"/>
  <c r="Z685" i="138"/>
  <c r="P685" i="138"/>
  <c r="R685" i="138"/>
  <c r="F685" i="138"/>
  <c r="AC685" i="138"/>
  <c r="AB685" i="138"/>
  <c r="AG685" i="138"/>
  <c r="M685" i="138"/>
  <c r="L685" i="138"/>
  <c r="AD685" i="138"/>
  <c r="O685" i="138"/>
  <c r="N685" i="138"/>
  <c r="I685" i="138"/>
  <c r="J685" i="138"/>
  <c r="X685" i="138"/>
  <c r="AE685" i="138"/>
  <c r="AF685" i="138"/>
  <c r="Y685" i="138"/>
  <c r="G685" i="138"/>
  <c r="Q685" i="138"/>
  <c r="K685" i="138"/>
  <c r="AA685" i="138"/>
  <c r="H685" i="138"/>
  <c r="AE260" i="138"/>
  <c r="AA260" i="138"/>
  <c r="X260" i="138"/>
  <c r="I260" i="138"/>
  <c r="N260" i="138"/>
  <c r="R260" i="138"/>
  <c r="Z260" i="138"/>
  <c r="J260" i="138"/>
  <c r="K260" i="138"/>
  <c r="AB260" i="138"/>
  <c r="AC260" i="138"/>
  <c r="Y260" i="138"/>
  <c r="G260" i="138"/>
  <c r="Q260" i="138"/>
  <c r="AG260" i="138"/>
  <c r="AF260" i="138"/>
  <c r="H260" i="138"/>
  <c r="O260" i="138"/>
  <c r="AD260" i="138"/>
  <c r="L260" i="138"/>
  <c r="F260" i="138"/>
  <c r="P260" i="138"/>
  <c r="M260" i="138"/>
  <c r="M504" i="138"/>
  <c r="O504" i="138"/>
  <c r="AB504" i="138"/>
  <c r="H504" i="138"/>
  <c r="J504" i="138"/>
  <c r="R504" i="138"/>
  <c r="N504" i="138"/>
  <c r="AD504" i="138"/>
  <c r="G504" i="138"/>
  <c r="L504" i="138"/>
  <c r="K504" i="138"/>
  <c r="AA504" i="138"/>
  <c r="AF504" i="138"/>
  <c r="Q504" i="138"/>
  <c r="Y504" i="138"/>
  <c r="X504" i="138"/>
  <c r="P504" i="138"/>
  <c r="F504" i="138"/>
  <c r="Z504" i="138"/>
  <c r="I504" i="138"/>
  <c r="AC504" i="138"/>
  <c r="AE504" i="138"/>
  <c r="AG504" i="138"/>
  <c r="K321" i="138"/>
  <c r="G321" i="138"/>
  <c r="H321" i="138"/>
  <c r="AB321" i="138"/>
  <c r="AG321" i="138"/>
  <c r="J321" i="138"/>
  <c r="O321" i="138"/>
  <c r="Q321" i="138"/>
  <c r="AD321" i="138"/>
  <c r="AE321" i="138"/>
  <c r="L321" i="138"/>
  <c r="X321" i="138"/>
  <c r="AA321" i="138"/>
  <c r="AF321" i="138"/>
  <c r="I321" i="138"/>
  <c r="Y321" i="138"/>
  <c r="M321" i="138"/>
  <c r="AC321" i="138"/>
  <c r="F321" i="138"/>
  <c r="N321" i="138"/>
  <c r="P321" i="138"/>
  <c r="Z321" i="138"/>
  <c r="R321" i="138"/>
  <c r="AG483" i="138"/>
  <c r="H483" i="138"/>
  <c r="J483" i="138"/>
  <c r="P483" i="138"/>
  <c r="I483" i="138"/>
  <c r="AC483" i="138"/>
  <c r="O483" i="138"/>
  <c r="L483" i="138"/>
  <c r="AD483" i="138"/>
  <c r="F483" i="138"/>
  <c r="M483" i="138"/>
  <c r="AB483" i="138"/>
  <c r="AF483" i="138"/>
  <c r="K483" i="138"/>
  <c r="R483" i="138"/>
  <c r="AA483" i="138"/>
  <c r="Z483" i="138"/>
  <c r="X483" i="138"/>
  <c r="G483" i="138"/>
  <c r="Y483" i="138"/>
  <c r="Q483" i="138"/>
  <c r="AE483" i="138"/>
  <c r="N483" i="138"/>
  <c r="M416" i="138"/>
  <c r="P416" i="138"/>
  <c r="I416" i="138"/>
  <c r="Y416" i="138"/>
  <c r="L416" i="138"/>
  <c r="AB416" i="138"/>
  <c r="O416" i="138"/>
  <c r="AF416" i="138"/>
  <c r="H416" i="138"/>
  <c r="G416" i="138"/>
  <c r="X416" i="138"/>
  <c r="Z416" i="138"/>
  <c r="AA416" i="138"/>
  <c r="K416" i="138"/>
  <c r="R416" i="138"/>
  <c r="N416" i="138"/>
  <c r="AE416" i="138"/>
  <c r="Q416" i="138"/>
  <c r="F416" i="138"/>
  <c r="J416" i="138"/>
  <c r="AC416" i="138"/>
  <c r="AG416" i="138"/>
  <c r="AD416" i="138"/>
  <c r="O176" i="138"/>
  <c r="AR176" i="138"/>
  <c r="AK176" i="138"/>
  <c r="H176" i="138"/>
  <c r="AL176" i="138"/>
  <c r="M176" i="138"/>
  <c r="I176" i="138"/>
  <c r="R176" i="138"/>
  <c r="Z176" i="138"/>
  <c r="J176" i="138"/>
  <c r="L176" i="138"/>
  <c r="K176" i="138"/>
  <c r="G176" i="138"/>
  <c r="AQ176" i="138"/>
  <c r="AG176" i="138"/>
  <c r="AA176" i="138"/>
  <c r="F176" i="138"/>
  <c r="AP176" i="138"/>
  <c r="AM176" i="138"/>
  <c r="AI176" i="138"/>
  <c r="AE176" i="138"/>
  <c r="AD176" i="138"/>
  <c r="AF176" i="138"/>
  <c r="AB176" i="138"/>
  <c r="AN176" i="138"/>
  <c r="AJ176" i="138"/>
  <c r="Q176" i="138"/>
  <c r="X176" i="138"/>
  <c r="N176" i="138"/>
  <c r="Y176" i="138"/>
  <c r="P176" i="138"/>
  <c r="AC176" i="138"/>
  <c r="AO176" i="138"/>
  <c r="J543" i="138"/>
  <c r="N543" i="138"/>
  <c r="O543" i="138"/>
  <c r="AD543" i="138"/>
  <c r="AF543" i="138"/>
  <c r="Y543" i="138"/>
  <c r="AG543" i="138"/>
  <c r="R543" i="138"/>
  <c r="M543" i="138"/>
  <c r="AC543" i="138"/>
  <c r="P543" i="138"/>
  <c r="L543" i="138"/>
  <c r="AA543" i="138"/>
  <c r="X543" i="138"/>
  <c r="AB543" i="138"/>
  <c r="Q543" i="138"/>
  <c r="F543" i="138"/>
  <c r="I543" i="138"/>
  <c r="K543" i="138"/>
  <c r="H543" i="138"/>
  <c r="Z543" i="138"/>
  <c r="AE543" i="138"/>
  <c r="G543" i="138"/>
  <c r="R617" i="138"/>
  <c r="AG617" i="138"/>
  <c r="N617" i="138"/>
  <c r="Q617" i="138"/>
  <c r="AD617" i="138"/>
  <c r="G617" i="138"/>
  <c r="O617" i="138"/>
  <c r="K617" i="138"/>
  <c r="AF617" i="138"/>
  <c r="F617" i="138"/>
  <c r="I617" i="138"/>
  <c r="AE617" i="138"/>
  <c r="M617" i="138"/>
  <c r="Z617" i="138"/>
  <c r="AB617" i="138"/>
  <c r="L617" i="138"/>
  <c r="P617" i="138"/>
  <c r="AC617" i="138"/>
  <c r="AA617" i="138"/>
  <c r="H617" i="138"/>
  <c r="J617" i="138"/>
  <c r="Y617" i="138"/>
  <c r="X617" i="138"/>
  <c r="K368" i="138"/>
  <c r="P368" i="138"/>
  <c r="Z368" i="138"/>
  <c r="L368" i="138"/>
  <c r="H368" i="138"/>
  <c r="M368" i="138"/>
  <c r="Q368" i="138"/>
  <c r="F368" i="138"/>
  <c r="AG368" i="138"/>
  <c r="J368" i="138"/>
  <c r="I368" i="138"/>
  <c r="AB368" i="138"/>
  <c r="AA368" i="138"/>
  <c r="G368" i="138"/>
  <c r="X368" i="138"/>
  <c r="AF368" i="138"/>
  <c r="Y368" i="138"/>
  <c r="R368" i="138"/>
  <c r="AE368" i="138"/>
  <c r="N368" i="138"/>
  <c r="O368" i="138"/>
  <c r="AC368" i="138"/>
  <c r="AD368" i="138"/>
  <c r="M327" i="138"/>
  <c r="I327" i="138"/>
  <c r="F327" i="138"/>
  <c r="R327" i="138"/>
  <c r="AF327" i="138"/>
  <c r="X327" i="138"/>
  <c r="P327" i="138"/>
  <c r="AC327" i="138"/>
  <c r="AE327" i="138"/>
  <c r="Z327" i="138"/>
  <c r="AG327" i="138"/>
  <c r="K327" i="138"/>
  <c r="O327" i="138"/>
  <c r="Y327" i="138"/>
  <c r="AD327" i="138"/>
  <c r="G327" i="138"/>
  <c r="L327" i="138"/>
  <c r="AB327" i="138"/>
  <c r="N327" i="138"/>
  <c r="Q327" i="138"/>
  <c r="AA327" i="138"/>
  <c r="J327" i="138"/>
  <c r="H327" i="138"/>
  <c r="AM9" i="138"/>
  <c r="P9" i="138"/>
  <c r="AR9" i="138"/>
  <c r="BH9" i="138"/>
  <c r="AY9" i="138"/>
  <c r="BF9" i="138"/>
  <c r="BN9" i="138"/>
  <c r="BP9" i="138"/>
  <c r="AI9" i="138"/>
  <c r="J9" i="138"/>
  <c r="AU9" i="138"/>
  <c r="BO9" i="138"/>
  <c r="BL9" i="138"/>
  <c r="BM9" i="138"/>
  <c r="AP9" i="138"/>
  <c r="L9" i="138"/>
  <c r="AZ9" i="138"/>
  <c r="BK9" i="138"/>
  <c r="AQ9" i="138"/>
  <c r="AO9" i="138"/>
  <c r="BG9" i="138"/>
  <c r="AT9" i="138"/>
  <c r="AV9" i="138"/>
  <c r="BB9" i="138"/>
  <c r="BA9" i="138"/>
  <c r="AK9" i="138"/>
  <c r="BJ9" i="138"/>
  <c r="I9" i="138"/>
  <c r="BE9" i="138"/>
  <c r="AX9" i="138"/>
  <c r="AN9" i="138"/>
  <c r="BI9" i="138"/>
  <c r="AL9" i="138"/>
  <c r="AW9" i="138"/>
  <c r="G9" i="138"/>
  <c r="F10" i="138" s="1"/>
  <c r="AJ9" i="138"/>
  <c r="BC9" i="138"/>
  <c r="Q498" i="138"/>
  <c r="AF498" i="138"/>
  <c r="L498" i="138"/>
  <c r="P498" i="138"/>
  <c r="AA498" i="138"/>
  <c r="G498" i="138"/>
  <c r="I498" i="138"/>
  <c r="N498" i="138"/>
  <c r="X498" i="138"/>
  <c r="K498" i="138"/>
  <c r="F498" i="138"/>
  <c r="H498" i="138"/>
  <c r="AD498" i="138"/>
  <c r="Z498" i="138"/>
  <c r="AE498" i="138"/>
  <c r="AC498" i="138"/>
  <c r="M498" i="138"/>
  <c r="R498" i="138"/>
  <c r="AB498" i="138"/>
  <c r="AG498" i="138"/>
  <c r="J498" i="138"/>
  <c r="O498" i="138"/>
  <c r="Y498" i="138"/>
  <c r="Q414" i="138"/>
  <c r="L414" i="138"/>
  <c r="J414" i="138"/>
  <c r="AD414" i="138"/>
  <c r="AG414" i="138"/>
  <c r="H414" i="138"/>
  <c r="M414" i="138"/>
  <c r="Y414" i="138"/>
  <c r="O414" i="138"/>
  <c r="AB414" i="138"/>
  <c r="AA414" i="138"/>
  <c r="AC414" i="138"/>
  <c r="X414" i="138"/>
  <c r="N414" i="138"/>
  <c r="P414" i="138"/>
  <c r="G414" i="138"/>
  <c r="R414" i="138"/>
  <c r="Z414" i="138"/>
  <c r="AF414" i="138"/>
  <c r="AE414" i="138"/>
  <c r="I414" i="138"/>
  <c r="K414" i="138"/>
  <c r="F414" i="138"/>
  <c r="Y196" i="138"/>
  <c r="AM196" i="138"/>
  <c r="K196" i="138"/>
  <c r="R196" i="138"/>
  <c r="O196" i="138"/>
  <c r="AC196" i="138"/>
  <c r="AO196" i="138"/>
  <c r="I196" i="138"/>
  <c r="AE196" i="138"/>
  <c r="AK196" i="138"/>
  <c r="AF196" i="138"/>
  <c r="P196" i="138"/>
  <c r="F196" i="138"/>
  <c r="AL196" i="138"/>
  <c r="AP196" i="138"/>
  <c r="AI196" i="138"/>
  <c r="X196" i="138"/>
  <c r="AA196" i="138"/>
  <c r="J196" i="138"/>
  <c r="G196" i="138"/>
  <c r="N196" i="138"/>
  <c r="H196" i="138"/>
  <c r="Z196" i="138"/>
  <c r="Q196" i="138"/>
  <c r="AN196" i="138"/>
  <c r="L196" i="138"/>
  <c r="AJ196" i="138"/>
  <c r="AB196" i="138"/>
  <c r="AD196" i="138"/>
  <c r="AQ196" i="138"/>
  <c r="AR196" i="138"/>
  <c r="AG196" i="138"/>
  <c r="M196" i="138"/>
  <c r="AO138" i="138"/>
  <c r="AD138" i="138"/>
  <c r="AP138" i="138"/>
  <c r="I138" i="138"/>
  <c r="AN138" i="138"/>
  <c r="F138" i="138"/>
  <c r="AG138" i="138"/>
  <c r="AQ138" i="138"/>
  <c r="AJ138" i="138"/>
  <c r="AM138" i="138"/>
  <c r="X138" i="138"/>
  <c r="P138" i="138"/>
  <c r="L138" i="138"/>
  <c r="M138" i="138"/>
  <c r="AL138" i="138"/>
  <c r="H138" i="138"/>
  <c r="AK138" i="138"/>
  <c r="AF138" i="138"/>
  <c r="N138" i="138"/>
  <c r="AB138" i="138"/>
  <c r="O138" i="138"/>
  <c r="Q138" i="138"/>
  <c r="AC138" i="138"/>
  <c r="AR138" i="138"/>
  <c r="R138" i="138"/>
  <c r="AE138" i="138"/>
  <c r="Z138" i="138"/>
  <c r="AA138" i="138"/>
  <c r="AI138" i="138"/>
  <c r="G138" i="138"/>
  <c r="K138" i="138"/>
  <c r="Y138" i="138"/>
  <c r="J138" i="138"/>
  <c r="N350" i="138"/>
  <c r="X350" i="138"/>
  <c r="G350" i="138"/>
  <c r="AE350" i="138"/>
  <c r="Z350" i="138"/>
  <c r="Y350" i="138"/>
  <c r="AG350" i="138"/>
  <c r="AD350" i="138"/>
  <c r="AA350" i="138"/>
  <c r="P350" i="138"/>
  <c r="H350" i="138"/>
  <c r="Q350" i="138"/>
  <c r="AF350" i="138"/>
  <c r="L350" i="138"/>
  <c r="I350" i="138"/>
  <c r="M350" i="138"/>
  <c r="AB350" i="138"/>
  <c r="R350" i="138"/>
  <c r="J350" i="138"/>
  <c r="O350" i="138"/>
  <c r="K350" i="138"/>
  <c r="F350" i="138"/>
  <c r="AC350" i="138"/>
  <c r="Q325" i="138"/>
  <c r="AE325" i="138"/>
  <c r="P325" i="138"/>
  <c r="AC325" i="138"/>
  <c r="AF325" i="138"/>
  <c r="AA325" i="138"/>
  <c r="N325" i="138"/>
  <c r="I325" i="138"/>
  <c r="X325" i="138"/>
  <c r="AD325" i="138"/>
  <c r="K325" i="138"/>
  <c r="J325" i="138"/>
  <c r="Z325" i="138"/>
  <c r="R325" i="138"/>
  <c r="AB325" i="138"/>
  <c r="M325" i="138"/>
  <c r="AG325" i="138"/>
  <c r="F325" i="138"/>
  <c r="G325" i="138"/>
  <c r="L325" i="138"/>
  <c r="O325" i="138"/>
  <c r="Y325" i="138"/>
  <c r="H325" i="138"/>
  <c r="F258" i="138"/>
  <c r="N258" i="138"/>
  <c r="K258" i="138"/>
  <c r="AC258" i="138"/>
  <c r="AB258" i="138"/>
  <c r="J258" i="138"/>
  <c r="Y258" i="138"/>
  <c r="AG258" i="138"/>
  <c r="AF258" i="138"/>
  <c r="H258" i="138"/>
  <c r="Z258" i="138"/>
  <c r="AE258" i="138"/>
  <c r="G258" i="138"/>
  <c r="L258" i="138"/>
  <c r="X258" i="138"/>
  <c r="O258" i="138"/>
  <c r="Q258" i="138"/>
  <c r="AD258" i="138"/>
  <c r="M258" i="138"/>
  <c r="AA258" i="138"/>
  <c r="I258" i="138"/>
  <c r="R258" i="138"/>
  <c r="P258" i="138"/>
  <c r="Q187" i="138"/>
  <c r="R187" i="138"/>
  <c r="AF187" i="138"/>
  <c r="X187" i="138"/>
  <c r="I187" i="138"/>
  <c r="AQ187" i="138"/>
  <c r="AJ187" i="138"/>
  <c r="H187" i="138"/>
  <c r="AP187" i="138"/>
  <c r="F187" i="138"/>
  <c r="Z187" i="138"/>
  <c r="AM187" i="138"/>
  <c r="L187" i="138"/>
  <c r="AR187" i="138"/>
  <c r="AK187" i="138"/>
  <c r="AO187" i="138"/>
  <c r="P187" i="138"/>
  <c r="AE187" i="138"/>
  <c r="AD187" i="138"/>
  <c r="AC187" i="138"/>
  <c r="AB187" i="138"/>
  <c r="G187" i="138"/>
  <c r="AA187" i="138"/>
  <c r="J187" i="138"/>
  <c r="N187" i="138"/>
  <c r="AL187" i="138"/>
  <c r="K187" i="138"/>
  <c r="Y187" i="138"/>
  <c r="O187" i="138"/>
  <c r="AG187" i="138"/>
  <c r="M187" i="138"/>
  <c r="AI187" i="138"/>
  <c r="AN187" i="138"/>
  <c r="L169" i="138"/>
  <c r="AO169" i="138"/>
  <c r="X169" i="138"/>
  <c r="AI169" i="138"/>
  <c r="O169" i="138"/>
  <c r="AF169" i="138"/>
  <c r="AP169" i="138"/>
  <c r="AQ169" i="138"/>
  <c r="I169" i="138"/>
  <c r="AN169" i="138"/>
  <c r="AC169" i="138"/>
  <c r="AM169" i="138"/>
  <c r="AR169" i="138"/>
  <c r="AB169" i="138"/>
  <c r="H169" i="138"/>
  <c r="AD169" i="138"/>
  <c r="N169" i="138"/>
  <c r="R169" i="138"/>
  <c r="AL169" i="138"/>
  <c r="Z169" i="138"/>
  <c r="Y169" i="138"/>
  <c r="J169" i="138"/>
  <c r="AG169" i="138"/>
  <c r="G169" i="138"/>
  <c r="F169" i="138"/>
  <c r="P169" i="138"/>
  <c r="M169" i="138"/>
  <c r="AA169" i="138"/>
  <c r="AJ169" i="138"/>
  <c r="AE169" i="138"/>
  <c r="K169" i="138"/>
  <c r="Q169" i="138"/>
  <c r="AK169" i="138"/>
  <c r="AE468" i="138"/>
  <c r="H468" i="138"/>
  <c r="M468" i="138"/>
  <c r="R468" i="138"/>
  <c r="AB468" i="138"/>
  <c r="AA468" i="138"/>
  <c r="AF468" i="138"/>
  <c r="Z468" i="138"/>
  <c r="Y468" i="138"/>
  <c r="AG468" i="138"/>
  <c r="P468" i="138"/>
  <c r="AD468" i="138"/>
  <c r="AC468" i="138"/>
  <c r="J468" i="138"/>
  <c r="O468" i="138"/>
  <c r="Q468" i="138"/>
  <c r="N468" i="138"/>
  <c r="X468" i="138"/>
  <c r="L468" i="138"/>
  <c r="F468" i="138"/>
  <c r="K468" i="138"/>
  <c r="I468" i="138"/>
  <c r="G468" i="138"/>
  <c r="H525" i="138"/>
  <c r="I525" i="138"/>
  <c r="N525" i="138"/>
  <c r="X525" i="138"/>
  <c r="R525" i="138"/>
  <c r="F525" i="138"/>
  <c r="K525" i="138"/>
  <c r="G525" i="138"/>
  <c r="AF525" i="138"/>
  <c r="AE525" i="138"/>
  <c r="AC525" i="138"/>
  <c r="M525" i="138"/>
  <c r="AG525" i="138"/>
  <c r="AB525" i="138"/>
  <c r="J525" i="138"/>
  <c r="Z525" i="138"/>
  <c r="P525" i="138"/>
  <c r="Y525" i="138"/>
  <c r="AD525" i="138"/>
  <c r="O525" i="138"/>
  <c r="L525" i="138"/>
  <c r="Q525" i="138"/>
  <c r="AA525" i="138"/>
  <c r="L478" i="138"/>
  <c r="P478" i="138"/>
  <c r="AA478" i="138"/>
  <c r="AF478" i="138"/>
  <c r="I478" i="138"/>
  <c r="N478" i="138"/>
  <c r="X478" i="138"/>
  <c r="G478" i="138"/>
  <c r="F478" i="138"/>
  <c r="K478" i="138"/>
  <c r="AD478" i="138"/>
  <c r="H478" i="138"/>
  <c r="AE478" i="138"/>
  <c r="AC478" i="138"/>
  <c r="M478" i="138"/>
  <c r="AG478" i="138"/>
  <c r="AB478" i="138"/>
  <c r="J478" i="138"/>
  <c r="Z478" i="138"/>
  <c r="O478" i="138"/>
  <c r="R478" i="138"/>
  <c r="Y478" i="138"/>
  <c r="Q478" i="138"/>
  <c r="M112" i="138"/>
  <c r="F112" i="138"/>
  <c r="AL112" i="138"/>
  <c r="AN112" i="138"/>
  <c r="H112" i="138"/>
  <c r="K112" i="138"/>
  <c r="AB112" i="138"/>
  <c r="AQ112" i="138"/>
  <c r="Y112" i="138"/>
  <c r="AJ112" i="138"/>
  <c r="AD112" i="138"/>
  <c r="AE112" i="138"/>
  <c r="AC112" i="138"/>
  <c r="N112" i="138"/>
  <c r="AF112" i="138"/>
  <c r="AR112" i="138"/>
  <c r="AP112" i="138"/>
  <c r="Q112" i="138"/>
  <c r="AI112" i="138"/>
  <c r="R112" i="138"/>
  <c r="O112" i="138"/>
  <c r="AA112" i="138"/>
  <c r="I112" i="138"/>
  <c r="J112" i="138"/>
  <c r="AK112" i="138"/>
  <c r="Z112" i="138"/>
  <c r="X112" i="138"/>
  <c r="AO112" i="138"/>
  <c r="G112" i="138"/>
  <c r="L112" i="138"/>
  <c r="AG112" i="138"/>
  <c r="P112" i="138"/>
  <c r="AM112" i="138"/>
  <c r="BA105" i="138"/>
  <c r="AI105" i="138"/>
  <c r="AE105" i="138"/>
  <c r="AA105" i="138"/>
  <c r="AC105" i="138"/>
  <c r="X105" i="138"/>
  <c r="AL105" i="138"/>
  <c r="R105" i="138"/>
  <c r="N105" i="138"/>
  <c r="O105" i="138"/>
  <c r="L105" i="138"/>
  <c r="AK105" i="138"/>
  <c r="AZ105" i="138"/>
  <c r="Z105" i="138"/>
  <c r="BC105" i="138"/>
  <c r="AW105" i="138"/>
  <c r="G105" i="138"/>
  <c r="AB105" i="138"/>
  <c r="AG105" i="138"/>
  <c r="Y105" i="138"/>
  <c r="I105" i="138"/>
  <c r="J105" i="138"/>
  <c r="AU105" i="138"/>
  <c r="AR105" i="138"/>
  <c r="AJ105" i="138"/>
  <c r="AQ105" i="138"/>
  <c r="AY105" i="138"/>
  <c r="AM105" i="138"/>
  <c r="AX105" i="138"/>
  <c r="AD105" i="138"/>
  <c r="AP105" i="138"/>
  <c r="F105" i="138"/>
  <c r="AF105" i="138"/>
  <c r="M105" i="138"/>
  <c r="P105" i="138"/>
  <c r="AO105" i="138"/>
  <c r="AN105" i="138"/>
  <c r="BB105" i="138"/>
  <c r="K105" i="138"/>
  <c r="H105" i="138"/>
  <c r="Q105" i="138"/>
  <c r="AV105" i="138"/>
  <c r="AT105" i="138"/>
  <c r="AL194" i="138"/>
  <c r="H194" i="138"/>
  <c r="AQ194" i="138"/>
  <c r="F194" i="138"/>
  <c r="N194" i="138"/>
  <c r="AD194" i="138"/>
  <c r="AC194" i="138"/>
  <c r="AK194" i="138"/>
  <c r="Q194" i="138"/>
  <c r="AJ194" i="138"/>
  <c r="AR194" i="138"/>
  <c r="AA194" i="138"/>
  <c r="AI194" i="138"/>
  <c r="L194" i="138"/>
  <c r="AB194" i="138"/>
  <c r="Y194" i="138"/>
  <c r="AN194" i="138"/>
  <c r="AE194" i="138"/>
  <c r="AG194" i="138"/>
  <c r="Z194" i="138"/>
  <c r="K194" i="138"/>
  <c r="R194" i="138"/>
  <c r="X194" i="138"/>
  <c r="P194" i="138"/>
  <c r="O194" i="138"/>
  <c r="M194" i="138"/>
  <c r="AO194" i="138"/>
  <c r="AM194" i="138"/>
  <c r="I194" i="138"/>
  <c r="G194" i="138"/>
  <c r="AP194" i="138"/>
  <c r="J194" i="138"/>
  <c r="AF194" i="138"/>
  <c r="AR167" i="138"/>
  <c r="P167" i="138"/>
  <c r="AC167" i="138"/>
  <c r="AP167" i="138"/>
  <c r="N167" i="138"/>
  <c r="I167" i="138"/>
  <c r="Q167" i="138"/>
  <c r="AI167" i="138"/>
  <c r="AK167" i="138"/>
  <c r="O167" i="138"/>
  <c r="X167" i="138"/>
  <c r="G167" i="138"/>
  <c r="Z167" i="138"/>
  <c r="AM167" i="138"/>
  <c r="Y167" i="138"/>
  <c r="AB167" i="138"/>
  <c r="AG167" i="138"/>
  <c r="R167" i="138"/>
  <c r="F167" i="138"/>
  <c r="J167" i="138"/>
  <c r="H167" i="138"/>
  <c r="AO167" i="138"/>
  <c r="AA167" i="138"/>
  <c r="AQ167" i="138"/>
  <c r="M167" i="138"/>
  <c r="L167" i="138"/>
  <c r="AL167" i="138"/>
  <c r="AN167" i="138"/>
  <c r="AD167" i="138"/>
  <c r="AF167" i="138"/>
  <c r="AJ167" i="138"/>
  <c r="K167" i="138"/>
  <c r="AE167" i="138"/>
  <c r="Q612" i="138"/>
  <c r="Z612" i="138"/>
  <c r="G612" i="138"/>
  <c r="M612" i="138"/>
  <c r="AD612" i="138"/>
  <c r="P612" i="138"/>
  <c r="AC612" i="138"/>
  <c r="AE612" i="138"/>
  <c r="Y612" i="138"/>
  <c r="L612" i="138"/>
  <c r="AG612" i="138"/>
  <c r="AA612" i="138"/>
  <c r="H612" i="138"/>
  <c r="J612" i="138"/>
  <c r="R612" i="138"/>
  <c r="K612" i="138"/>
  <c r="AF612" i="138"/>
  <c r="X612" i="138"/>
  <c r="N612" i="138"/>
  <c r="I612" i="138"/>
  <c r="F612" i="138"/>
  <c r="O612" i="138"/>
  <c r="AB612" i="138"/>
  <c r="O689" i="138"/>
  <c r="H689" i="138"/>
  <c r="F689" i="138"/>
  <c r="Z689" i="138"/>
  <c r="X689" i="138"/>
  <c r="G689" i="138"/>
  <c r="AA689" i="138"/>
  <c r="M689" i="138"/>
  <c r="I689" i="138"/>
  <c r="AC689" i="138"/>
  <c r="Y689" i="138"/>
  <c r="AF689" i="138"/>
  <c r="N689" i="138"/>
  <c r="K689" i="138"/>
  <c r="J689" i="138"/>
  <c r="AB689" i="138"/>
  <c r="AE689" i="138"/>
  <c r="R689" i="138"/>
  <c r="AD689" i="138"/>
  <c r="AG689" i="138"/>
  <c r="Q689" i="138"/>
  <c r="L689" i="138"/>
  <c r="P689" i="138"/>
  <c r="O419" i="138"/>
  <c r="AF419" i="138"/>
  <c r="P419" i="138"/>
  <c r="AE419" i="138"/>
  <c r="J419" i="138"/>
  <c r="X419" i="138"/>
  <c r="AG419" i="138"/>
  <c r="N419" i="138"/>
  <c r="R419" i="138"/>
  <c r="Q419" i="138"/>
  <c r="Z419" i="138"/>
  <c r="G419" i="138"/>
  <c r="AB419" i="138"/>
  <c r="Y419" i="138"/>
  <c r="AD419" i="138"/>
  <c r="K419" i="138"/>
  <c r="M419" i="138"/>
  <c r="H419" i="138"/>
  <c r="F419" i="138"/>
  <c r="L419" i="138"/>
  <c r="AA419" i="138"/>
  <c r="I419" i="138"/>
  <c r="AC419" i="138"/>
  <c r="H673" i="138"/>
  <c r="AB673" i="138"/>
  <c r="R673" i="138"/>
  <c r="X673" i="138"/>
  <c r="G673" i="138"/>
  <c r="L673" i="138"/>
  <c r="Q673" i="138"/>
  <c r="P673" i="138"/>
  <c r="M673" i="138"/>
  <c r="AE673" i="138"/>
  <c r="AC673" i="138"/>
  <c r="K673" i="138"/>
  <c r="AG673" i="138"/>
  <c r="O673" i="138"/>
  <c r="F673" i="138"/>
  <c r="I673" i="138"/>
  <c r="AD673" i="138"/>
  <c r="N673" i="138"/>
  <c r="AA673" i="138"/>
  <c r="J673" i="138"/>
  <c r="AF673" i="138"/>
  <c r="Y673" i="138"/>
  <c r="Z673" i="138"/>
  <c r="F675" i="138"/>
  <c r="M675" i="138"/>
  <c r="AE675" i="138"/>
  <c r="X675" i="138"/>
  <c r="P675" i="138"/>
  <c r="H675" i="138"/>
  <c r="AF675" i="138"/>
  <c r="Z675" i="138"/>
  <c r="AA675" i="138"/>
  <c r="R675" i="138"/>
  <c r="AB675" i="138"/>
  <c r="N675" i="138"/>
  <c r="Y675" i="138"/>
  <c r="O675" i="138"/>
  <c r="I675" i="138"/>
  <c r="J675" i="138"/>
  <c r="G675" i="138"/>
  <c r="L675" i="138"/>
  <c r="Q675" i="138"/>
  <c r="AG675" i="138"/>
  <c r="AC675" i="138"/>
  <c r="AD675" i="138"/>
  <c r="K675" i="138"/>
  <c r="Q436" i="138"/>
  <c r="AB436" i="138"/>
  <c r="L436" i="138"/>
  <c r="K436" i="138"/>
  <c r="O436" i="138"/>
  <c r="AF436" i="138"/>
  <c r="M436" i="138"/>
  <c r="AD436" i="138"/>
  <c r="X436" i="138"/>
  <c r="I436" i="138"/>
  <c r="AA436" i="138"/>
  <c r="P436" i="138"/>
  <c r="H436" i="138"/>
  <c r="R436" i="138"/>
  <c r="AE436" i="138"/>
  <c r="G436" i="138"/>
  <c r="F436" i="138"/>
  <c r="N436" i="138"/>
  <c r="AC436" i="138"/>
  <c r="AG436" i="138"/>
  <c r="J436" i="138"/>
  <c r="Z436" i="138"/>
  <c r="Y436" i="138"/>
  <c r="AL117" i="138"/>
  <c r="AM117" i="138"/>
  <c r="AI117" i="138"/>
  <c r="Y117" i="138"/>
  <c r="AR117" i="138"/>
  <c r="X117" i="138"/>
  <c r="Q117" i="138"/>
  <c r="R117" i="138"/>
  <c r="AQ117" i="138"/>
  <c r="I117" i="138"/>
  <c r="O117" i="138"/>
  <c r="K117" i="138"/>
  <c r="J117" i="138"/>
  <c r="AO117" i="138"/>
  <c r="AG117" i="138"/>
  <c r="AN117" i="138"/>
  <c r="AD117" i="138"/>
  <c r="P117" i="138"/>
  <c r="AJ117" i="138"/>
  <c r="L117" i="138"/>
  <c r="Z117" i="138"/>
  <c r="AE117" i="138"/>
  <c r="AA117" i="138"/>
  <c r="G117" i="138"/>
  <c r="N117" i="138"/>
  <c r="M117" i="138"/>
  <c r="AP117" i="138"/>
  <c r="AF117" i="138"/>
  <c r="AK117" i="138"/>
  <c r="F117" i="138"/>
  <c r="AC117" i="138"/>
  <c r="AB117" i="138"/>
  <c r="H117" i="138"/>
  <c r="O151" i="138"/>
  <c r="AP151" i="138"/>
  <c r="X151" i="138"/>
  <c r="K151" i="138"/>
  <c r="AA151" i="138"/>
  <c r="F151" i="138"/>
  <c r="AL151" i="138"/>
  <c r="AK151" i="138"/>
  <c r="J151" i="138"/>
  <c r="AG151" i="138"/>
  <c r="AF151" i="138"/>
  <c r="Y151" i="138"/>
  <c r="Q151" i="138"/>
  <c r="H151" i="138"/>
  <c r="AO151" i="138"/>
  <c r="M151" i="138"/>
  <c r="Z151" i="138"/>
  <c r="L151" i="138"/>
  <c r="AB151" i="138"/>
  <c r="AD151" i="138"/>
  <c r="AR151" i="138"/>
  <c r="G151" i="138"/>
  <c r="AE151" i="138"/>
  <c r="N151" i="138"/>
  <c r="AQ151" i="138"/>
  <c r="R151" i="138"/>
  <c r="P151" i="138"/>
  <c r="I151" i="138"/>
  <c r="AM151" i="138"/>
  <c r="AC151" i="138"/>
  <c r="AI151" i="138"/>
  <c r="AJ151" i="138"/>
  <c r="AN151" i="138"/>
  <c r="Z534" i="138"/>
  <c r="K534" i="138"/>
  <c r="M534" i="138"/>
  <c r="AC534" i="138"/>
  <c r="F534" i="138"/>
  <c r="H534" i="138"/>
  <c r="AA534" i="138"/>
  <c r="R534" i="138"/>
  <c r="AE534" i="138"/>
  <c r="AG534" i="138"/>
  <c r="O534" i="138"/>
  <c r="AB534" i="138"/>
  <c r="G534" i="138"/>
  <c r="Q534" i="138"/>
  <c r="Y534" i="138"/>
  <c r="I534" i="138"/>
  <c r="J534" i="138"/>
  <c r="AD534" i="138"/>
  <c r="AF534" i="138"/>
  <c r="L534" i="138"/>
  <c r="N534" i="138"/>
  <c r="X534" i="138"/>
  <c r="P534" i="138"/>
  <c r="K578" i="138"/>
  <c r="P578" i="138"/>
  <c r="AB578" i="138"/>
  <c r="AE578" i="138"/>
  <c r="H578" i="138"/>
  <c r="M578" i="138"/>
  <c r="AG578" i="138"/>
  <c r="G578" i="138"/>
  <c r="L578" i="138"/>
  <c r="J578" i="138"/>
  <c r="F578" i="138"/>
  <c r="Y578" i="138"/>
  <c r="AD578" i="138"/>
  <c r="AF578" i="138"/>
  <c r="AC578" i="138"/>
  <c r="Q578" i="138"/>
  <c r="AA578" i="138"/>
  <c r="Z578" i="138"/>
  <c r="I578" i="138"/>
  <c r="R578" i="138"/>
  <c r="X578" i="138"/>
  <c r="O578" i="138"/>
  <c r="N578" i="138"/>
  <c r="L515" i="138"/>
  <c r="O515" i="138"/>
  <c r="AA515" i="138"/>
  <c r="AF515" i="138"/>
  <c r="I515" i="138"/>
  <c r="Q515" i="138"/>
  <c r="X515" i="138"/>
  <c r="AC515" i="138"/>
  <c r="F515" i="138"/>
  <c r="Z515" i="138"/>
  <c r="AB515" i="138"/>
  <c r="K515" i="138"/>
  <c r="AE515" i="138"/>
  <c r="P515" i="138"/>
  <c r="M515" i="138"/>
  <c r="R515" i="138"/>
  <c r="Y515" i="138"/>
  <c r="AG515" i="138"/>
  <c r="J515" i="138"/>
  <c r="H515" i="138"/>
  <c r="N515" i="138"/>
  <c r="AD515" i="138"/>
  <c r="G515" i="138"/>
  <c r="G680" i="138"/>
  <c r="L680" i="138"/>
  <c r="K680" i="138"/>
  <c r="I680" i="138"/>
  <c r="P680" i="138"/>
  <c r="AG680" i="138"/>
  <c r="AD680" i="138"/>
  <c r="X680" i="138"/>
  <c r="AC680" i="138"/>
  <c r="N680" i="138"/>
  <c r="AA680" i="138"/>
  <c r="J680" i="138"/>
  <c r="O680" i="138"/>
  <c r="AE680" i="138"/>
  <c r="Q680" i="138"/>
  <c r="F680" i="138"/>
  <c r="M680" i="138"/>
  <c r="AB680" i="138"/>
  <c r="R680" i="138"/>
  <c r="AF680" i="138"/>
  <c r="Y680" i="138"/>
  <c r="Z680" i="138"/>
  <c r="H680" i="138"/>
  <c r="AE558" i="138"/>
  <c r="Z558" i="138"/>
  <c r="J558" i="138"/>
  <c r="R558" i="138"/>
  <c r="L558" i="138"/>
  <c r="AD558" i="138"/>
  <c r="AB558" i="138"/>
  <c r="N558" i="138"/>
  <c r="AF558" i="138"/>
  <c r="AA558" i="138"/>
  <c r="G558" i="138"/>
  <c r="Y558" i="138"/>
  <c r="O558" i="138"/>
  <c r="X558" i="138"/>
  <c r="AC558" i="138"/>
  <c r="Q558" i="138"/>
  <c r="AG558" i="138"/>
  <c r="P558" i="138"/>
  <c r="I558" i="138"/>
  <c r="F558" i="138"/>
  <c r="K558" i="138"/>
  <c r="M558" i="138"/>
  <c r="H558" i="138"/>
  <c r="L594" i="138"/>
  <c r="AC594" i="138"/>
  <c r="AA594" i="138"/>
  <c r="AF594" i="138"/>
  <c r="Q594" i="138"/>
  <c r="X594" i="138"/>
  <c r="J594" i="138"/>
  <c r="I594" i="138"/>
  <c r="AE594" i="138"/>
  <c r="H594" i="138"/>
  <c r="R594" i="138"/>
  <c r="Y594" i="138"/>
  <c r="G594" i="138"/>
  <c r="AD594" i="138"/>
  <c r="N594" i="138"/>
  <c r="AB594" i="138"/>
  <c r="Z594" i="138"/>
  <c r="M594" i="138"/>
  <c r="AG594" i="138"/>
  <c r="P594" i="138"/>
  <c r="K594" i="138"/>
  <c r="F594" i="138"/>
  <c r="O594" i="138"/>
  <c r="I434" i="138"/>
  <c r="AB434" i="138"/>
  <c r="AG434" i="138"/>
  <c r="O434" i="138"/>
  <c r="H434" i="138"/>
  <c r="Y434" i="138"/>
  <c r="AC434" i="138"/>
  <c r="X434" i="138"/>
  <c r="AF434" i="138"/>
  <c r="Q434" i="138"/>
  <c r="G434" i="138"/>
  <c r="AA434" i="138"/>
  <c r="P434" i="138"/>
  <c r="J434" i="138"/>
  <c r="Z434" i="138"/>
  <c r="M434" i="138"/>
  <c r="L434" i="138"/>
  <c r="R434" i="138"/>
  <c r="K434" i="138"/>
  <c r="N434" i="138"/>
  <c r="F434" i="138"/>
  <c r="AE434" i="138"/>
  <c r="AD434" i="138"/>
  <c r="AA153" i="138"/>
  <c r="K153" i="138"/>
  <c r="AE153" i="138"/>
  <c r="AJ153" i="138"/>
  <c r="F153" i="138"/>
  <c r="AC153" i="138"/>
  <c r="J153" i="138"/>
  <c r="AB153" i="138"/>
  <c r="AL153" i="138"/>
  <c r="H153" i="138"/>
  <c r="L153" i="138"/>
  <c r="AR153" i="138"/>
  <c r="R153" i="138"/>
  <c r="AD153" i="138"/>
  <c r="Y153" i="138"/>
  <c r="AO153" i="138"/>
  <c r="X153" i="138"/>
  <c r="AN153" i="138"/>
  <c r="AK153" i="138"/>
  <c r="AQ153" i="138"/>
  <c r="O153" i="138"/>
  <c r="AP153" i="138"/>
  <c r="AM153" i="138"/>
  <c r="AG153" i="138"/>
  <c r="G153" i="138"/>
  <c r="Q153" i="138"/>
  <c r="AF153" i="138"/>
  <c r="M153" i="138"/>
  <c r="N153" i="138"/>
  <c r="I153" i="138"/>
  <c r="P153" i="138"/>
  <c r="AI153" i="138"/>
  <c r="Z153" i="138"/>
  <c r="AP140" i="138"/>
  <c r="AD140" i="138"/>
  <c r="Q140" i="138"/>
  <c r="O140" i="138"/>
  <c r="K140" i="138"/>
  <c r="Z140" i="138"/>
  <c r="AL140" i="138"/>
  <c r="H140" i="138"/>
  <c r="AF140" i="138"/>
  <c r="N140" i="138"/>
  <c r="AJ140" i="138"/>
  <c r="AN140" i="138"/>
  <c r="AG140" i="138"/>
  <c r="AO140" i="138"/>
  <c r="R140" i="138"/>
  <c r="AC140" i="138"/>
  <c r="AM140" i="138"/>
  <c r="I140" i="138"/>
  <c r="J140" i="138"/>
  <c r="G140" i="138"/>
  <c r="AA140" i="138"/>
  <c r="F140" i="138"/>
  <c r="L140" i="138"/>
  <c r="Y140" i="138"/>
  <c r="AK140" i="138"/>
  <c r="M140" i="138"/>
  <c r="X140" i="138"/>
  <c r="AE140" i="138"/>
  <c r="P140" i="138"/>
  <c r="AB140" i="138"/>
  <c r="AQ140" i="138"/>
  <c r="AR140" i="138"/>
  <c r="AI140" i="138"/>
  <c r="AJ203" i="138"/>
  <c r="AQ203" i="138"/>
  <c r="AD203" i="138"/>
  <c r="P203" i="138"/>
  <c r="AM203" i="138"/>
  <c r="F203" i="138"/>
  <c r="H203" i="138"/>
  <c r="AB203" i="138"/>
  <c r="AF203" i="138"/>
  <c r="L203" i="138"/>
  <c r="AI203" i="138"/>
  <c r="Y203" i="138"/>
  <c r="AP203" i="138"/>
  <c r="X203" i="138"/>
  <c r="I203" i="138"/>
  <c r="AC203" i="138"/>
  <c r="AO203" i="138"/>
  <c r="J203" i="138"/>
  <c r="AN203" i="138"/>
  <c r="Z203" i="138"/>
  <c r="AK203" i="138"/>
  <c r="AL203" i="138"/>
  <c r="K203" i="138"/>
  <c r="AE203" i="138"/>
  <c r="G203" i="138"/>
  <c r="O203" i="138"/>
  <c r="N203" i="138"/>
  <c r="AG203" i="138"/>
  <c r="AR203" i="138"/>
  <c r="R203" i="138"/>
  <c r="M203" i="138"/>
  <c r="AA203" i="138"/>
  <c r="Q203" i="138"/>
  <c r="N300" i="138"/>
  <c r="Y300" i="138"/>
  <c r="AE300" i="138"/>
  <c r="AC300" i="138"/>
  <c r="AB300" i="138"/>
  <c r="Q300" i="138"/>
  <c r="M300" i="138"/>
  <c r="AF300" i="138"/>
  <c r="AA300" i="138"/>
  <c r="G300" i="138"/>
  <c r="AD300" i="138"/>
  <c r="X300" i="138"/>
  <c r="J300" i="138"/>
  <c r="O300" i="138"/>
  <c r="L300" i="138"/>
  <c r="R300" i="138"/>
  <c r="K300" i="138"/>
  <c r="Z300" i="138"/>
  <c r="AG300" i="138"/>
  <c r="P300" i="138"/>
  <c r="H300" i="138"/>
  <c r="I300" i="138"/>
  <c r="F300" i="138"/>
  <c r="K366" i="138"/>
  <c r="P366" i="138"/>
  <c r="O366" i="138"/>
  <c r="AE366" i="138"/>
  <c r="H366" i="138"/>
  <c r="M366" i="138"/>
  <c r="AC366" i="138"/>
  <c r="AB366" i="138"/>
  <c r="AG366" i="138"/>
  <c r="R366" i="138"/>
  <c r="Q366" i="138"/>
  <c r="Y366" i="138"/>
  <c r="Z366" i="138"/>
  <c r="G366" i="138"/>
  <c r="L366" i="138"/>
  <c r="N366" i="138"/>
  <c r="AA366" i="138"/>
  <c r="AD366" i="138"/>
  <c r="I366" i="138"/>
  <c r="J366" i="138"/>
  <c r="X366" i="138"/>
  <c r="AF366" i="138"/>
  <c r="F366" i="138"/>
  <c r="AG455" i="138"/>
  <c r="P455" i="138"/>
  <c r="N455" i="138"/>
  <c r="F455" i="138"/>
  <c r="Q455" i="138"/>
  <c r="Z455" i="138"/>
  <c r="X455" i="138"/>
  <c r="AE455" i="138"/>
  <c r="AB455" i="138"/>
  <c r="J455" i="138"/>
  <c r="M455" i="138"/>
  <c r="Y455" i="138"/>
  <c r="O455" i="138"/>
  <c r="H455" i="138"/>
  <c r="AC455" i="138"/>
  <c r="R455" i="138"/>
  <c r="AA455" i="138"/>
  <c r="AF455" i="138"/>
  <c r="AD455" i="138"/>
  <c r="G455" i="138"/>
  <c r="K455" i="138"/>
  <c r="L455" i="138"/>
  <c r="I455" i="138"/>
  <c r="N233" i="138"/>
  <c r="AC233" i="138"/>
  <c r="L233" i="138"/>
  <c r="AE233" i="138"/>
  <c r="AD233" i="138"/>
  <c r="G233" i="138"/>
  <c r="I233" i="138"/>
  <c r="AA233" i="138"/>
  <c r="P233" i="138"/>
  <c r="AG233" i="138"/>
  <c r="F233" i="138"/>
  <c r="R233" i="138"/>
  <c r="Y233" i="138"/>
  <c r="J233" i="138"/>
  <c r="AF233" i="138"/>
  <c r="AB233" i="138"/>
  <c r="M233" i="138"/>
  <c r="K233" i="138"/>
  <c r="Q233" i="138"/>
  <c r="X233" i="138"/>
  <c r="Z233" i="138"/>
  <c r="O233" i="138"/>
  <c r="H233" i="138"/>
  <c r="L501" i="138"/>
  <c r="P501" i="138"/>
  <c r="Q501" i="138"/>
  <c r="O501" i="138"/>
  <c r="M501" i="138"/>
  <c r="AA501" i="138"/>
  <c r="F501" i="138"/>
  <c r="G501" i="138"/>
  <c r="AB501" i="138"/>
  <c r="Y501" i="138"/>
  <c r="AF501" i="138"/>
  <c r="AG501" i="138"/>
  <c r="H501" i="138"/>
  <c r="I501" i="138"/>
  <c r="Z501" i="138"/>
  <c r="AC501" i="138"/>
  <c r="N501" i="138"/>
  <c r="AD501" i="138"/>
  <c r="R501" i="138"/>
  <c r="AE501" i="138"/>
  <c r="K501" i="138"/>
  <c r="X501" i="138"/>
  <c r="J501" i="138"/>
  <c r="X488" i="138"/>
  <c r="AC488" i="138"/>
  <c r="F488" i="138"/>
  <c r="N488" i="138"/>
  <c r="I488" i="138"/>
  <c r="Q488" i="138"/>
  <c r="AE488" i="138"/>
  <c r="H488" i="138"/>
  <c r="M488" i="138"/>
  <c r="R488" i="138"/>
  <c r="AB488" i="138"/>
  <c r="AG488" i="138"/>
  <c r="G488" i="138"/>
  <c r="Z488" i="138"/>
  <c r="Y488" i="138"/>
  <c r="AD488" i="138"/>
  <c r="J488" i="138"/>
  <c r="L488" i="138"/>
  <c r="P488" i="138"/>
  <c r="AA488" i="138"/>
  <c r="K488" i="138"/>
  <c r="O488" i="138"/>
  <c r="AF488" i="138"/>
  <c r="L651" i="138"/>
  <c r="X651" i="138"/>
  <c r="AC651" i="138"/>
  <c r="AA651" i="138"/>
  <c r="AD651" i="138"/>
  <c r="K651" i="138"/>
  <c r="O651" i="138"/>
  <c r="F651" i="138"/>
  <c r="Q651" i="138"/>
  <c r="H651" i="138"/>
  <c r="Z651" i="138"/>
  <c r="AE651" i="138"/>
  <c r="AF651" i="138"/>
  <c r="M651" i="138"/>
  <c r="AB651" i="138"/>
  <c r="J651" i="138"/>
  <c r="G651" i="138"/>
  <c r="R651" i="138"/>
  <c r="AG651" i="138"/>
  <c r="Y651" i="138"/>
  <c r="I651" i="138"/>
  <c r="P651" i="138"/>
  <c r="N651" i="138"/>
  <c r="K428" i="138"/>
  <c r="AG428" i="138"/>
  <c r="M428" i="138"/>
  <c r="AE428" i="138"/>
  <c r="Q428" i="138"/>
  <c r="F428" i="138"/>
  <c r="Z428" i="138"/>
  <c r="P428" i="138"/>
  <c r="I428" i="138"/>
  <c r="AD428" i="138"/>
  <c r="J428" i="138"/>
  <c r="Y428" i="138"/>
  <c r="L428" i="138"/>
  <c r="AB428" i="138"/>
  <c r="O428" i="138"/>
  <c r="AC428" i="138"/>
  <c r="H428" i="138"/>
  <c r="AF428" i="138"/>
  <c r="X428" i="138"/>
  <c r="G428" i="138"/>
  <c r="AA428" i="138"/>
  <c r="N428" i="138"/>
  <c r="R428" i="138"/>
  <c r="AD275" i="138"/>
  <c r="P275" i="138"/>
  <c r="Q275" i="138"/>
  <c r="R275" i="138"/>
  <c r="AA275" i="138"/>
  <c r="X275" i="138"/>
  <c r="O275" i="138"/>
  <c r="G275" i="138"/>
  <c r="M275" i="138"/>
  <c r="Z275" i="138"/>
  <c r="F275" i="138"/>
  <c r="K275" i="138"/>
  <c r="I275" i="138"/>
  <c r="AE275" i="138"/>
  <c r="L275" i="138"/>
  <c r="N275" i="138"/>
  <c r="AB275" i="138"/>
  <c r="AC275" i="138"/>
  <c r="AF275" i="138"/>
  <c r="AG275" i="138"/>
  <c r="H275" i="138"/>
  <c r="Y275" i="138"/>
  <c r="J275" i="138"/>
  <c r="AE437" i="138"/>
  <c r="R437" i="138"/>
  <c r="G437" i="138"/>
  <c r="N437" i="138"/>
  <c r="H437" i="138"/>
  <c r="AG437" i="138"/>
  <c r="L437" i="138"/>
  <c r="J437" i="138"/>
  <c r="M437" i="138"/>
  <c r="F437" i="138"/>
  <c r="AC437" i="138"/>
  <c r="O437" i="138"/>
  <c r="AD437" i="138"/>
  <c r="K437" i="138"/>
  <c r="AF437" i="138"/>
  <c r="Q437" i="138"/>
  <c r="X437" i="138"/>
  <c r="Z437" i="138"/>
  <c r="AA437" i="138"/>
  <c r="Y437" i="138"/>
  <c r="AB437" i="138"/>
  <c r="P437" i="138"/>
  <c r="I437" i="138"/>
  <c r="Z631" i="138"/>
  <c r="I631" i="138"/>
  <c r="N631" i="138"/>
  <c r="X631" i="138"/>
  <c r="R631" i="138"/>
  <c r="F631" i="138"/>
  <c r="K631" i="138"/>
  <c r="H631" i="138"/>
  <c r="AF631" i="138"/>
  <c r="AE631" i="138"/>
  <c r="G631" i="138"/>
  <c r="M631" i="138"/>
  <c r="AG631" i="138"/>
  <c r="P631" i="138"/>
  <c r="O631" i="138"/>
  <c r="J631" i="138"/>
  <c r="L631" i="138"/>
  <c r="Y631" i="138"/>
  <c r="AA631" i="138"/>
  <c r="AB631" i="138"/>
  <c r="AD631" i="138"/>
  <c r="Q631" i="138"/>
  <c r="AC631" i="138"/>
  <c r="AF405" i="138"/>
  <c r="I405" i="138"/>
  <c r="AC405" i="138"/>
  <c r="X405" i="138"/>
  <c r="Y405" i="138"/>
  <c r="F405" i="138"/>
  <c r="K405" i="138"/>
  <c r="M405" i="138"/>
  <c r="Z405" i="138"/>
  <c r="J405" i="138"/>
  <c r="H405" i="138"/>
  <c r="P405" i="138"/>
  <c r="AD405" i="138"/>
  <c r="AE405" i="138"/>
  <c r="AG405" i="138"/>
  <c r="R405" i="138"/>
  <c r="O405" i="138"/>
  <c r="N405" i="138"/>
  <c r="Q405" i="138"/>
  <c r="AB405" i="138"/>
  <c r="AA405" i="138"/>
  <c r="G405" i="138"/>
  <c r="L405" i="138"/>
  <c r="H485" i="138"/>
  <c r="M485" i="138"/>
  <c r="AC485" i="138"/>
  <c r="F485" i="138"/>
  <c r="AF485" i="138"/>
  <c r="L485" i="138"/>
  <c r="N485" i="138"/>
  <c r="AA485" i="138"/>
  <c r="R485" i="138"/>
  <c r="AD485" i="138"/>
  <c r="K485" i="138"/>
  <c r="Q485" i="138"/>
  <c r="Z485" i="138"/>
  <c r="AE485" i="138"/>
  <c r="I485" i="138"/>
  <c r="AB485" i="138"/>
  <c r="AG485" i="138"/>
  <c r="X485" i="138"/>
  <c r="P485" i="138"/>
  <c r="J485" i="138"/>
  <c r="O485" i="138"/>
  <c r="Y485" i="138"/>
  <c r="G485" i="138"/>
  <c r="AA322" i="138"/>
  <c r="AB322" i="138"/>
  <c r="I322" i="138"/>
  <c r="AE322" i="138"/>
  <c r="M322" i="138"/>
  <c r="P322" i="138"/>
  <c r="AG322" i="138"/>
  <c r="AF322" i="138"/>
  <c r="J322" i="138"/>
  <c r="AC322" i="138"/>
  <c r="AD322" i="138"/>
  <c r="K322" i="138"/>
  <c r="G322" i="138"/>
  <c r="R322" i="138"/>
  <c r="X322" i="138"/>
  <c r="O322" i="138"/>
  <c r="Z322" i="138"/>
  <c r="F322" i="138"/>
  <c r="H322" i="138"/>
  <c r="L322" i="138"/>
  <c r="Y322" i="138"/>
  <c r="Q322" i="138"/>
  <c r="N322" i="138"/>
  <c r="Q6" i="133"/>
  <c r="Q385" i="133"/>
  <c r="AG385" i="133"/>
  <c r="AD385" i="133"/>
  <c r="AC385" i="133"/>
  <c r="R385" i="133"/>
  <c r="Y385" i="133"/>
  <c r="AA385" i="133"/>
  <c r="N385" i="133"/>
  <c r="I385" i="133"/>
  <c r="X385" i="133"/>
  <c r="Z385" i="133"/>
  <c r="AF385" i="133"/>
  <c r="M385" i="133"/>
  <c r="G385" i="133"/>
  <c r="J385" i="133"/>
  <c r="H385" i="133"/>
  <c r="L385" i="133"/>
  <c r="P385" i="133"/>
  <c r="K385" i="133"/>
  <c r="AB385" i="133"/>
  <c r="O385" i="133"/>
  <c r="F385" i="133"/>
  <c r="AE385" i="133"/>
  <c r="AP31" i="133"/>
  <c r="AW31" i="133"/>
  <c r="AK31" i="133"/>
  <c r="BB31" i="133"/>
  <c r="BG31" i="133"/>
  <c r="BH31" i="133"/>
  <c r="AT31" i="133"/>
  <c r="BL31" i="133"/>
  <c r="G31" i="133"/>
  <c r="F32" i="133" s="1"/>
  <c r="R32" i="133" s="1"/>
  <c r="AX31" i="133"/>
  <c r="BJ31" i="133"/>
  <c r="J31" i="133"/>
  <c r="BE31" i="133"/>
  <c r="BI31" i="133"/>
  <c r="P31" i="133"/>
  <c r="AV31" i="133"/>
  <c r="AO31" i="133"/>
  <c r="I31" i="133"/>
  <c r="AU31" i="133"/>
  <c r="BC31" i="133"/>
  <c r="AN31" i="133"/>
  <c r="BF31" i="133"/>
  <c r="AI31" i="133"/>
  <c r="BO31" i="133"/>
  <c r="BM31" i="133"/>
  <c r="AQ31" i="133"/>
  <c r="BP31" i="133"/>
  <c r="AY31" i="133"/>
  <c r="AM31" i="133"/>
  <c r="AL31" i="133"/>
  <c r="AR31" i="133"/>
  <c r="BN31" i="133"/>
  <c r="BK31" i="133"/>
  <c r="AJ31" i="133"/>
  <c r="BA31" i="133"/>
  <c r="AZ31" i="133"/>
  <c r="L31" i="133"/>
  <c r="G374" i="133"/>
  <c r="I374" i="133"/>
  <c r="Z374" i="133"/>
  <c r="L374" i="133"/>
  <c r="H374" i="133"/>
  <c r="P374" i="133"/>
  <c r="AB374" i="133"/>
  <c r="J374" i="133"/>
  <c r="Q374" i="133"/>
  <c r="O374" i="133"/>
  <c r="AD374" i="133"/>
  <c r="AA374" i="133"/>
  <c r="N374" i="133"/>
  <c r="AE374" i="133"/>
  <c r="R374" i="133"/>
  <c r="AG374" i="133"/>
  <c r="AC374" i="133"/>
  <c r="K374" i="133"/>
  <c r="M374" i="133"/>
  <c r="AF374" i="133"/>
  <c r="X374" i="133"/>
  <c r="F374" i="133"/>
  <c r="Y374" i="133"/>
  <c r="Q646" i="133"/>
  <c r="F646" i="133"/>
  <c r="L646" i="133"/>
  <c r="Z646" i="133"/>
  <c r="AB646" i="133"/>
  <c r="AA646" i="133"/>
  <c r="P646" i="133"/>
  <c r="N646" i="133"/>
  <c r="AD646" i="133"/>
  <c r="H646" i="133"/>
  <c r="AF646" i="133"/>
  <c r="J646" i="133"/>
  <c r="AG646" i="133"/>
  <c r="X646" i="133"/>
  <c r="I646" i="133"/>
  <c r="AE646" i="133"/>
  <c r="G646" i="133"/>
  <c r="AC646" i="133"/>
  <c r="Y646" i="133"/>
  <c r="M646" i="133"/>
  <c r="K646" i="133"/>
  <c r="O646" i="133"/>
  <c r="R646" i="133"/>
  <c r="Y285" i="133"/>
  <c r="G285" i="133"/>
  <c r="R285" i="133"/>
  <c r="P285" i="133"/>
  <c r="AF285" i="133"/>
  <c r="AG285" i="133"/>
  <c r="O285" i="133"/>
  <c r="AB285" i="133"/>
  <c r="I285" i="133"/>
  <c r="AA285" i="133"/>
  <c r="AE285" i="133"/>
  <c r="X285" i="133"/>
  <c r="L285" i="133"/>
  <c r="H285" i="133"/>
  <c r="M285" i="133"/>
  <c r="Q285" i="133"/>
  <c r="AD285" i="133"/>
  <c r="K285" i="133"/>
  <c r="Z285" i="133"/>
  <c r="AC285" i="133"/>
  <c r="J285" i="133"/>
  <c r="N285" i="133"/>
  <c r="F285" i="133"/>
  <c r="AB397" i="133"/>
  <c r="J397" i="133"/>
  <c r="R397" i="133"/>
  <c r="F397" i="133"/>
  <c r="AF397" i="133"/>
  <c r="AA397" i="133"/>
  <c r="M397" i="133"/>
  <c r="AC397" i="133"/>
  <c r="Z397" i="133"/>
  <c r="AD397" i="133"/>
  <c r="N397" i="133"/>
  <c r="AE397" i="133"/>
  <c r="Y397" i="133"/>
  <c r="L397" i="133"/>
  <c r="I397" i="133"/>
  <c r="AG397" i="133"/>
  <c r="H397" i="133"/>
  <c r="Q397" i="133"/>
  <c r="G397" i="133"/>
  <c r="O397" i="133"/>
  <c r="X397" i="133"/>
  <c r="K397" i="133"/>
  <c r="P397" i="133"/>
  <c r="G473" i="133"/>
  <c r="H473" i="133"/>
  <c r="AF473" i="133"/>
  <c r="L473" i="133"/>
  <c r="AE473" i="133"/>
  <c r="Z473" i="133"/>
  <c r="AG473" i="133"/>
  <c r="N473" i="133"/>
  <c r="M473" i="133"/>
  <c r="AA473" i="133"/>
  <c r="F473" i="133"/>
  <c r="AC473" i="133"/>
  <c r="Y473" i="133"/>
  <c r="Q473" i="133"/>
  <c r="R473" i="133"/>
  <c r="AB473" i="133"/>
  <c r="I473" i="133"/>
  <c r="O473" i="133"/>
  <c r="X473" i="133"/>
  <c r="J473" i="133"/>
  <c r="AD473" i="133"/>
  <c r="K473" i="133"/>
  <c r="P473" i="133"/>
  <c r="AL45" i="133"/>
  <c r="AU45" i="133"/>
  <c r="AR45" i="133"/>
  <c r="BB45" i="133"/>
  <c r="G45" i="133"/>
  <c r="AJ45" i="133"/>
  <c r="BK45" i="133"/>
  <c r="AI45" i="133"/>
  <c r="BI45" i="133"/>
  <c r="BG45" i="133"/>
  <c r="I45" i="133"/>
  <c r="BA45" i="133"/>
  <c r="BF45" i="133"/>
  <c r="BN45" i="133"/>
  <c r="BC45" i="133"/>
  <c r="BP45" i="133"/>
  <c r="AT45" i="133"/>
  <c r="BM45" i="133"/>
  <c r="AX45" i="133"/>
  <c r="L45" i="133"/>
  <c r="J45" i="133"/>
  <c r="BJ45" i="133"/>
  <c r="AW45" i="133"/>
  <c r="AK45" i="133"/>
  <c r="AZ45" i="133"/>
  <c r="BL45" i="133"/>
  <c r="P45" i="133"/>
  <c r="AO45" i="133"/>
  <c r="AP45" i="133"/>
  <c r="AV45" i="133"/>
  <c r="AQ45" i="133"/>
  <c r="BE45" i="133"/>
  <c r="AN45" i="133"/>
  <c r="AM45" i="133"/>
  <c r="BH45" i="133"/>
  <c r="AY45" i="133"/>
  <c r="BO45" i="133"/>
  <c r="AG557" i="133"/>
  <c r="AC557" i="133"/>
  <c r="I557" i="133"/>
  <c r="AA557" i="133"/>
  <c r="M557" i="133"/>
  <c r="X557" i="133"/>
  <c r="L557" i="133"/>
  <c r="R557" i="133"/>
  <c r="P557" i="133"/>
  <c r="Q557" i="133"/>
  <c r="AE557" i="133"/>
  <c r="G557" i="133"/>
  <c r="N557" i="133"/>
  <c r="AD557" i="133"/>
  <c r="J557" i="133"/>
  <c r="O557" i="133"/>
  <c r="Y557" i="133"/>
  <c r="AF557" i="133"/>
  <c r="H557" i="133"/>
  <c r="AB557" i="133"/>
  <c r="K557" i="133"/>
  <c r="Z557" i="133"/>
  <c r="F557" i="133"/>
  <c r="AI146" i="133"/>
  <c r="X146" i="133"/>
  <c r="AP146" i="133"/>
  <c r="I146" i="133"/>
  <c r="O146" i="133"/>
  <c r="AF146" i="133"/>
  <c r="K146" i="133"/>
  <c r="Z146" i="133"/>
  <c r="AO146" i="133"/>
  <c r="G146" i="133"/>
  <c r="AJ146" i="133"/>
  <c r="M146" i="133"/>
  <c r="AE146" i="133"/>
  <c r="AL146" i="133"/>
  <c r="Q146" i="133"/>
  <c r="H146" i="133"/>
  <c r="AQ146" i="133"/>
  <c r="Y146" i="133"/>
  <c r="AN146" i="133"/>
  <c r="AG146" i="133"/>
  <c r="P146" i="133"/>
  <c r="AB146" i="133"/>
  <c r="AC146" i="133"/>
  <c r="AA146" i="133"/>
  <c r="AM146" i="133"/>
  <c r="AD146" i="133"/>
  <c r="J146" i="133"/>
  <c r="L146" i="133"/>
  <c r="AK146" i="133"/>
  <c r="N146" i="133"/>
  <c r="AR146" i="133"/>
  <c r="R146" i="133"/>
  <c r="F146" i="133"/>
  <c r="P417" i="133"/>
  <c r="H417" i="133"/>
  <c r="G417" i="133"/>
  <c r="L417" i="133"/>
  <c r="M417" i="133"/>
  <c r="AC417" i="133"/>
  <c r="AG417" i="133"/>
  <c r="F417" i="133"/>
  <c r="X417" i="133"/>
  <c r="Y417" i="133"/>
  <c r="N417" i="133"/>
  <c r="Z417" i="133"/>
  <c r="AB417" i="133"/>
  <c r="O417" i="133"/>
  <c r="AA417" i="133"/>
  <c r="AF417" i="133"/>
  <c r="Q417" i="133"/>
  <c r="AD417" i="133"/>
  <c r="K417" i="133"/>
  <c r="I417" i="133"/>
  <c r="AE417" i="133"/>
  <c r="J417" i="133"/>
  <c r="R417" i="133"/>
  <c r="H663" i="133"/>
  <c r="AG663" i="133"/>
  <c r="M663" i="133"/>
  <c r="J663" i="133"/>
  <c r="AC663" i="133"/>
  <c r="L663" i="133"/>
  <c r="AE663" i="133"/>
  <c r="AB663" i="133"/>
  <c r="P663" i="133"/>
  <c r="AA663" i="133"/>
  <c r="F663" i="133"/>
  <c r="R663" i="133"/>
  <c r="Q663" i="133"/>
  <c r="O663" i="133"/>
  <c r="Z663" i="133"/>
  <c r="AF663" i="133"/>
  <c r="G663" i="133"/>
  <c r="K663" i="133"/>
  <c r="X663" i="133"/>
  <c r="Y663" i="133"/>
  <c r="AD663" i="133"/>
  <c r="I663" i="133"/>
  <c r="N663" i="133"/>
  <c r="I95" i="133"/>
  <c r="AJ95" i="133"/>
  <c r="BB95" i="133"/>
  <c r="J95" i="133"/>
  <c r="AQ95" i="133"/>
  <c r="AN95" i="133"/>
  <c r="AI95" i="133"/>
  <c r="AY95" i="133"/>
  <c r="AL95" i="133"/>
  <c r="AR95" i="133"/>
  <c r="AT95" i="133"/>
  <c r="BA95" i="133"/>
  <c r="AM95" i="133"/>
  <c r="BC95" i="133"/>
  <c r="L95" i="133"/>
  <c r="AP95" i="133"/>
  <c r="P95" i="133"/>
  <c r="AU95" i="133"/>
  <c r="AX95" i="133"/>
  <c r="AO95" i="133"/>
  <c r="AK95" i="133"/>
  <c r="AZ95" i="133"/>
  <c r="G95" i="133"/>
  <c r="F96" i="133" s="1"/>
  <c r="AV95" i="133"/>
  <c r="AW95" i="133"/>
  <c r="R589" i="133"/>
  <c r="AG589" i="133"/>
  <c r="O589" i="133"/>
  <c r="AE589" i="133"/>
  <c r="Z589" i="133"/>
  <c r="M589" i="133"/>
  <c r="F589" i="133"/>
  <c r="I589" i="133"/>
  <c r="H589" i="133"/>
  <c r="AA589" i="133"/>
  <c r="AD589" i="133"/>
  <c r="Y589" i="133"/>
  <c r="K589" i="133"/>
  <c r="X589" i="133"/>
  <c r="AF589" i="133"/>
  <c r="J589" i="133"/>
  <c r="L589" i="133"/>
  <c r="Q589" i="133"/>
  <c r="AC589" i="133"/>
  <c r="AB589" i="133"/>
  <c r="P589" i="133"/>
  <c r="N589" i="133"/>
  <c r="G589" i="133"/>
  <c r="AF231" i="133"/>
  <c r="Q231" i="133"/>
  <c r="Z231" i="133"/>
  <c r="M231" i="133"/>
  <c r="AB231" i="133"/>
  <c r="AG231" i="133"/>
  <c r="L231" i="133"/>
  <c r="AE231" i="133"/>
  <c r="N231" i="133"/>
  <c r="I231" i="133"/>
  <c r="AA231" i="133"/>
  <c r="X231" i="133"/>
  <c r="P231" i="133"/>
  <c r="K231" i="133"/>
  <c r="H231" i="133"/>
  <c r="J231" i="133"/>
  <c r="R231" i="133"/>
  <c r="AC231" i="133"/>
  <c r="F231" i="133"/>
  <c r="AD231" i="133"/>
  <c r="Y231" i="133"/>
  <c r="O231" i="133"/>
  <c r="G231" i="133"/>
  <c r="K113" i="133"/>
  <c r="H113" i="133"/>
  <c r="AQ113" i="133"/>
  <c r="P113" i="133"/>
  <c r="AC113" i="133"/>
  <c r="AJ113" i="133"/>
  <c r="I113" i="133"/>
  <c r="AP113" i="133"/>
  <c r="N113" i="133"/>
  <c r="R113" i="133"/>
  <c r="AO113" i="133"/>
  <c r="L113" i="133"/>
  <c r="AK113" i="133"/>
  <c r="AF113" i="133"/>
  <c r="AG113" i="133"/>
  <c r="Z113" i="133"/>
  <c r="AN113" i="133"/>
  <c r="AI113" i="133"/>
  <c r="AL113" i="133"/>
  <c r="AA113" i="133"/>
  <c r="AE113" i="133"/>
  <c r="Q113" i="133"/>
  <c r="AR113" i="133"/>
  <c r="Y113" i="133"/>
  <c r="M113" i="133"/>
  <c r="J113" i="133"/>
  <c r="X113" i="133"/>
  <c r="F113" i="133"/>
  <c r="AD113" i="133"/>
  <c r="O113" i="133"/>
  <c r="G113" i="133"/>
  <c r="AM113" i="133"/>
  <c r="AB113" i="133"/>
  <c r="Q170" i="133"/>
  <c r="N170" i="133"/>
  <c r="G170" i="133"/>
  <c r="AR170" i="133"/>
  <c r="R170" i="133"/>
  <c r="AI170" i="133"/>
  <c r="M170" i="133"/>
  <c r="AG170" i="133"/>
  <c r="K170" i="133"/>
  <c r="AE170" i="133"/>
  <c r="L170" i="133"/>
  <c r="I170" i="133"/>
  <c r="AC170" i="133"/>
  <c r="AN170" i="133"/>
  <c r="P170" i="133"/>
  <c r="AO170" i="133"/>
  <c r="Z170" i="133"/>
  <c r="AJ170" i="133"/>
  <c r="AD170" i="133"/>
  <c r="AF170" i="133"/>
  <c r="O170" i="133"/>
  <c r="AB170" i="133"/>
  <c r="X170" i="133"/>
  <c r="AM170" i="133"/>
  <c r="J170" i="133"/>
  <c r="AP170" i="133"/>
  <c r="AK170" i="133"/>
  <c r="H170" i="133"/>
  <c r="AQ170" i="133"/>
  <c r="Y170" i="133"/>
  <c r="AA170" i="133"/>
  <c r="F170" i="133"/>
  <c r="AL170" i="133"/>
  <c r="AQ68" i="133"/>
  <c r="BC68" i="133"/>
  <c r="AM68" i="133"/>
  <c r="AW68" i="133"/>
  <c r="AP68" i="133"/>
  <c r="AT68" i="133"/>
  <c r="AO68" i="133"/>
  <c r="AZ68" i="133"/>
  <c r="AJ68" i="133"/>
  <c r="AY68" i="133"/>
  <c r="AU68" i="133"/>
  <c r="BA68" i="133"/>
  <c r="AK68" i="133"/>
  <c r="AR68" i="133"/>
  <c r="G68" i="133"/>
  <c r="F69" i="133" s="1"/>
  <c r="R69" i="133" s="1"/>
  <c r="J68" i="133"/>
  <c r="BB68" i="133"/>
  <c r="AL68" i="133"/>
  <c r="L68" i="133"/>
  <c r="I68" i="133"/>
  <c r="AX68" i="133"/>
  <c r="P68" i="133"/>
  <c r="AI68" i="133"/>
  <c r="AN68" i="133"/>
  <c r="AV68" i="133"/>
  <c r="Y517" i="133"/>
  <c r="K517" i="133"/>
  <c r="X517" i="133"/>
  <c r="AE517" i="133"/>
  <c r="G517" i="133"/>
  <c r="AA517" i="133"/>
  <c r="L517" i="133"/>
  <c r="AC517" i="133"/>
  <c r="P517" i="133"/>
  <c r="AB517" i="133"/>
  <c r="R517" i="133"/>
  <c r="O517" i="133"/>
  <c r="H517" i="133"/>
  <c r="J517" i="133"/>
  <c r="AG517" i="133"/>
  <c r="Z517" i="133"/>
  <c r="AD517" i="133"/>
  <c r="M517" i="133"/>
  <c r="AF517" i="133"/>
  <c r="F517" i="133"/>
  <c r="I517" i="133"/>
  <c r="N517" i="133"/>
  <c r="Q517" i="133"/>
  <c r="AN143" i="133"/>
  <c r="AD143" i="133"/>
  <c r="F143" i="133"/>
  <c r="AF143" i="133"/>
  <c r="R143" i="133"/>
  <c r="AA143" i="133"/>
  <c r="AI143" i="133"/>
  <c r="AB143" i="133"/>
  <c r="AR143" i="133"/>
  <c r="AM143" i="133"/>
  <c r="O143" i="133"/>
  <c r="G143" i="133"/>
  <c r="Q143" i="133"/>
  <c r="AP143" i="133"/>
  <c r="P143" i="133"/>
  <c r="AK143" i="133"/>
  <c r="AE143" i="133"/>
  <c r="AC143" i="133"/>
  <c r="N143" i="133"/>
  <c r="AJ143" i="133"/>
  <c r="M143" i="133"/>
  <c r="K143" i="133"/>
  <c r="J143" i="133"/>
  <c r="AG143" i="133"/>
  <c r="L143" i="133"/>
  <c r="Y143" i="133"/>
  <c r="Z143" i="133"/>
  <c r="H143" i="133"/>
  <c r="X143" i="133"/>
  <c r="AO143" i="133"/>
  <c r="I143" i="133"/>
  <c r="AL143" i="133"/>
  <c r="AQ143" i="133"/>
  <c r="M395" i="133"/>
  <c r="O395" i="133"/>
  <c r="F395" i="133"/>
  <c r="AF395" i="133"/>
  <c r="R395" i="133"/>
  <c r="H395" i="133"/>
  <c r="L395" i="133"/>
  <c r="G395" i="133"/>
  <c r="AG395" i="133"/>
  <c r="AB395" i="133"/>
  <c r="P395" i="133"/>
  <c r="I395" i="133"/>
  <c r="Y395" i="133"/>
  <c r="N395" i="133"/>
  <c r="AE395" i="133"/>
  <c r="AC395" i="133"/>
  <c r="Z395" i="133"/>
  <c r="Q395" i="133"/>
  <c r="K395" i="133"/>
  <c r="J395" i="133"/>
  <c r="AA395" i="133"/>
  <c r="AD395" i="133"/>
  <c r="X395" i="133"/>
  <c r="AA381" i="133"/>
  <c r="H381" i="133"/>
  <c r="G381" i="133"/>
  <c r="AE381" i="133"/>
  <c r="F381" i="133"/>
  <c r="AC381" i="133"/>
  <c r="Y381" i="133"/>
  <c r="AG381" i="133"/>
  <c r="X381" i="133"/>
  <c r="R381" i="133"/>
  <c r="M381" i="133"/>
  <c r="N381" i="133"/>
  <c r="AD381" i="133"/>
  <c r="J381" i="133"/>
  <c r="O381" i="133"/>
  <c r="Z381" i="133"/>
  <c r="Q381" i="133"/>
  <c r="L381" i="133"/>
  <c r="P381" i="133"/>
  <c r="AB381" i="133"/>
  <c r="I381" i="133"/>
  <c r="AF381" i="133"/>
  <c r="K381" i="133"/>
  <c r="AV7" i="133"/>
  <c r="G7" i="133"/>
  <c r="F8" i="133" s="1"/>
  <c r="R8" i="133" s="1"/>
  <c r="F7" i="133"/>
  <c r="R7" i="133" s="1"/>
  <c r="AI7" i="133"/>
  <c r="BO7" i="133"/>
  <c r="J7" i="133"/>
  <c r="AT7" i="133"/>
  <c r="AJ7" i="133"/>
  <c r="AZ7" i="133"/>
  <c r="BB7" i="133"/>
  <c r="AQ7" i="133"/>
  <c r="AM7" i="133"/>
  <c r="BP7" i="133"/>
  <c r="BA7" i="133"/>
  <c r="AX7" i="133"/>
  <c r="BI7" i="133"/>
  <c r="BM7" i="133"/>
  <c r="AN7" i="133"/>
  <c r="BC7" i="133"/>
  <c r="AL7" i="133"/>
  <c r="I7" i="133"/>
  <c r="BK7" i="133"/>
  <c r="AR7" i="133"/>
  <c r="L7" i="133"/>
  <c r="K7" i="133" s="1"/>
  <c r="AU7" i="133"/>
  <c r="BN7" i="133"/>
  <c r="AO7" i="133"/>
  <c r="BF7" i="133"/>
  <c r="P7" i="133"/>
  <c r="BH7" i="133"/>
  <c r="AK7" i="133"/>
  <c r="AP7" i="133"/>
  <c r="BJ7" i="133"/>
  <c r="AW7" i="133"/>
  <c r="BL7" i="133"/>
  <c r="AY7" i="133"/>
  <c r="BG7" i="133"/>
  <c r="BE7" i="133"/>
  <c r="R286" i="133"/>
  <c r="Z286" i="133"/>
  <c r="G286" i="133"/>
  <c r="AB286" i="133"/>
  <c r="P286" i="133"/>
  <c r="M286" i="133"/>
  <c r="Q286" i="133"/>
  <c r="X286" i="133"/>
  <c r="N286" i="133"/>
  <c r="AC286" i="133"/>
  <c r="AG286" i="133"/>
  <c r="AE286" i="133"/>
  <c r="Y286" i="133"/>
  <c r="AA286" i="133"/>
  <c r="I286" i="133"/>
  <c r="O286" i="133"/>
  <c r="J286" i="133"/>
  <c r="AD286" i="133"/>
  <c r="F286" i="133"/>
  <c r="AF286" i="133"/>
  <c r="H286" i="133"/>
  <c r="K286" i="133"/>
  <c r="L286" i="133"/>
  <c r="BO44" i="133"/>
  <c r="BH44" i="133"/>
  <c r="BG44" i="133"/>
  <c r="BP44" i="133"/>
  <c r="AL44" i="133"/>
  <c r="AU44" i="133"/>
  <c r="AK44" i="133"/>
  <c r="AX44" i="133"/>
  <c r="BJ44" i="133"/>
  <c r="I44" i="133"/>
  <c r="AJ44" i="133"/>
  <c r="AY44" i="133"/>
  <c r="AW44" i="133"/>
  <c r="AI44" i="133"/>
  <c r="BB44" i="133"/>
  <c r="AQ44" i="133"/>
  <c r="AN44" i="133"/>
  <c r="BI44" i="133"/>
  <c r="BM44" i="133"/>
  <c r="AZ44" i="133"/>
  <c r="P44" i="133"/>
  <c r="BA44" i="133"/>
  <c r="BE44" i="133"/>
  <c r="G44" i="133"/>
  <c r="F45" i="133" s="1"/>
  <c r="R45" i="133" s="1"/>
  <c r="AV44" i="133"/>
  <c r="AT44" i="133"/>
  <c r="AP44" i="133"/>
  <c r="L44" i="133"/>
  <c r="BN44" i="133"/>
  <c r="AM44" i="133"/>
  <c r="BF44" i="133"/>
  <c r="BL44" i="133"/>
  <c r="J44" i="133"/>
  <c r="AO44" i="133"/>
  <c r="BC44" i="133"/>
  <c r="BK44" i="133"/>
  <c r="AR44" i="133"/>
  <c r="AA522" i="133"/>
  <c r="Z522" i="133"/>
  <c r="Q522" i="133"/>
  <c r="AC522" i="133"/>
  <c r="H522" i="133"/>
  <c r="X522" i="133"/>
  <c r="G522" i="133"/>
  <c r="AD522" i="133"/>
  <c r="AG522" i="133"/>
  <c r="L522" i="133"/>
  <c r="I522" i="133"/>
  <c r="N522" i="133"/>
  <c r="K522" i="133"/>
  <c r="P522" i="133"/>
  <c r="M522" i="133"/>
  <c r="AE522" i="133"/>
  <c r="F522" i="133"/>
  <c r="AF522" i="133"/>
  <c r="J522" i="133"/>
  <c r="R522" i="133"/>
  <c r="O522" i="133"/>
  <c r="AB522" i="133"/>
  <c r="Y522" i="133"/>
  <c r="BP20" i="133"/>
  <c r="BE20" i="133"/>
  <c r="BF20" i="133"/>
  <c r="AK20" i="133"/>
  <c r="P20" i="133"/>
  <c r="BK20" i="133"/>
  <c r="AN20" i="133"/>
  <c r="BL20" i="133"/>
  <c r="J20" i="133"/>
  <c r="AZ20" i="133"/>
  <c r="AW20" i="133"/>
  <c r="BO20" i="133"/>
  <c r="BJ20" i="133"/>
  <c r="AY20" i="133"/>
  <c r="AT20" i="133"/>
  <c r="AM20" i="133"/>
  <c r="I20" i="133"/>
  <c r="AL20" i="133"/>
  <c r="BB20" i="133"/>
  <c r="L20" i="133"/>
  <c r="BI20" i="133"/>
  <c r="AR20" i="133"/>
  <c r="BA20" i="133"/>
  <c r="G20" i="133"/>
  <c r="F21" i="133" s="1"/>
  <c r="AO20" i="133"/>
  <c r="BG20" i="133"/>
  <c r="AJ20" i="133"/>
  <c r="AV20" i="133"/>
  <c r="AQ20" i="133"/>
  <c r="AP20" i="133"/>
  <c r="BM20" i="133"/>
  <c r="AI20" i="133"/>
  <c r="BC20" i="133"/>
  <c r="BN20" i="133"/>
  <c r="AX20" i="133"/>
  <c r="AU20" i="133"/>
  <c r="BH20" i="133"/>
  <c r="O376" i="133"/>
  <c r="AF376" i="133"/>
  <c r="AC376" i="133"/>
  <c r="I376" i="133"/>
  <c r="AD376" i="133"/>
  <c r="AB376" i="133"/>
  <c r="AA376" i="133"/>
  <c r="M376" i="133"/>
  <c r="F376" i="133"/>
  <c r="L376" i="133"/>
  <c r="K376" i="133"/>
  <c r="Y376" i="133"/>
  <c r="Q376" i="133"/>
  <c r="N376" i="133"/>
  <c r="Z376" i="133"/>
  <c r="H376" i="133"/>
  <c r="R376" i="133"/>
  <c r="AG376" i="133"/>
  <c r="X376" i="133"/>
  <c r="AE376" i="133"/>
  <c r="P376" i="133"/>
  <c r="G376" i="133"/>
  <c r="J376" i="133"/>
  <c r="J378" i="133"/>
  <c r="R378" i="133"/>
  <c r="AF378" i="133"/>
  <c r="I378" i="133"/>
  <c r="AA378" i="133"/>
  <c r="AE378" i="133"/>
  <c r="Z378" i="133"/>
  <c r="N378" i="133"/>
  <c r="F378" i="133"/>
  <c r="AC378" i="133"/>
  <c r="Q378" i="133"/>
  <c r="Y378" i="133"/>
  <c r="H378" i="133"/>
  <c r="M378" i="133"/>
  <c r="AD378" i="133"/>
  <c r="L378" i="133"/>
  <c r="X378" i="133"/>
  <c r="K378" i="133"/>
  <c r="AB378" i="133"/>
  <c r="G378" i="133"/>
  <c r="AG378" i="133"/>
  <c r="O378" i="133"/>
  <c r="P378" i="133"/>
  <c r="H321" i="133"/>
  <c r="AD321" i="133"/>
  <c r="Q321" i="133"/>
  <c r="X321" i="133"/>
  <c r="L321" i="133"/>
  <c r="AA321" i="133"/>
  <c r="O321" i="133"/>
  <c r="M321" i="133"/>
  <c r="F321" i="133"/>
  <c r="AC321" i="133"/>
  <c r="N321" i="133"/>
  <c r="G321" i="133"/>
  <c r="K321" i="133"/>
  <c r="J321" i="133"/>
  <c r="P321" i="133"/>
  <c r="AE321" i="133"/>
  <c r="Z321" i="133"/>
  <c r="Y321" i="133"/>
  <c r="I321" i="133"/>
  <c r="AG321" i="133"/>
  <c r="R321" i="133"/>
  <c r="AF321" i="133"/>
  <c r="AB321" i="133"/>
  <c r="L160" i="133"/>
  <c r="P160" i="133"/>
  <c r="AA160" i="133"/>
  <c r="Z160" i="133"/>
  <c r="H160" i="133"/>
  <c r="AO160" i="133"/>
  <c r="AE160" i="133"/>
  <c r="M160" i="133"/>
  <c r="AR160" i="133"/>
  <c r="Y160" i="133"/>
  <c r="AJ160" i="133"/>
  <c r="AI160" i="133"/>
  <c r="AM160" i="133"/>
  <c r="AF160" i="133"/>
  <c r="Q160" i="133"/>
  <c r="AL160" i="133"/>
  <c r="AD160" i="133"/>
  <c r="AN160" i="133"/>
  <c r="AP160" i="133"/>
  <c r="N160" i="133"/>
  <c r="K160" i="133"/>
  <c r="AQ160" i="133"/>
  <c r="F160" i="133"/>
  <c r="AC160" i="133"/>
  <c r="G160" i="133"/>
  <c r="J160" i="133"/>
  <c r="X160" i="133"/>
  <c r="I160" i="133"/>
  <c r="AK160" i="133"/>
  <c r="AG160" i="133"/>
  <c r="AB160" i="133"/>
  <c r="O160" i="133"/>
  <c r="R160" i="133"/>
  <c r="Q497" i="133"/>
  <c r="H497" i="133"/>
  <c r="Y497" i="133"/>
  <c r="N497" i="133"/>
  <c r="P497" i="133"/>
  <c r="AB497" i="133"/>
  <c r="M497" i="133"/>
  <c r="K497" i="133"/>
  <c r="O497" i="133"/>
  <c r="F497" i="133"/>
  <c r="X497" i="133"/>
  <c r="I497" i="133"/>
  <c r="AF497" i="133"/>
  <c r="AE497" i="133"/>
  <c r="R497" i="133"/>
  <c r="AC497" i="133"/>
  <c r="J497" i="133"/>
  <c r="AA497" i="133"/>
  <c r="L497" i="133"/>
  <c r="AG497" i="133"/>
  <c r="G497" i="133"/>
  <c r="Z497" i="133"/>
  <c r="AD497" i="133"/>
  <c r="L307" i="133"/>
  <c r="AA307" i="133"/>
  <c r="H307" i="133"/>
  <c r="O307" i="133"/>
  <c r="AG307" i="133"/>
  <c r="Q307" i="133"/>
  <c r="Z307" i="133"/>
  <c r="AE307" i="133"/>
  <c r="N307" i="133"/>
  <c r="F307" i="133"/>
  <c r="AC307" i="133"/>
  <c r="M307" i="133"/>
  <c r="AB307" i="133"/>
  <c r="X307" i="133"/>
  <c r="I307" i="133"/>
  <c r="J307" i="133"/>
  <c r="R307" i="133"/>
  <c r="AD307" i="133"/>
  <c r="P307" i="133"/>
  <c r="G307" i="133"/>
  <c r="Y307" i="133"/>
  <c r="AF307" i="133"/>
  <c r="K307" i="133"/>
  <c r="AA344" i="133"/>
  <c r="AD344" i="133"/>
  <c r="H344" i="133"/>
  <c r="K344" i="133"/>
  <c r="R344" i="133"/>
  <c r="AG344" i="133"/>
  <c r="AC344" i="133"/>
  <c r="G344" i="133"/>
  <c r="N344" i="133"/>
  <c r="Y344" i="133"/>
  <c r="X344" i="133"/>
  <c r="AE344" i="133"/>
  <c r="J344" i="133"/>
  <c r="P344" i="133"/>
  <c r="AF344" i="133"/>
  <c r="L344" i="133"/>
  <c r="AB344" i="133"/>
  <c r="O344" i="133"/>
  <c r="Z344" i="133"/>
  <c r="F344" i="133"/>
  <c r="M344" i="133"/>
  <c r="I344" i="133"/>
  <c r="Q344" i="133"/>
  <c r="M551" i="133"/>
  <c r="G551" i="133"/>
  <c r="R551" i="133"/>
  <c r="L551" i="133"/>
  <c r="Q551" i="133"/>
  <c r="AB551" i="133"/>
  <c r="Z551" i="133"/>
  <c r="F551" i="133"/>
  <c r="AG551" i="133"/>
  <c r="P551" i="133"/>
  <c r="I551" i="133"/>
  <c r="H551" i="133"/>
  <c r="AE551" i="133"/>
  <c r="X551" i="133"/>
  <c r="Y551" i="133"/>
  <c r="AA551" i="133"/>
  <c r="AD551" i="133"/>
  <c r="AF551" i="133"/>
  <c r="N551" i="133"/>
  <c r="O551" i="133"/>
  <c r="AC551" i="133"/>
  <c r="K551" i="133"/>
  <c r="J551" i="133"/>
  <c r="R294" i="133"/>
  <c r="I294" i="133"/>
  <c r="AB294" i="133"/>
  <c r="AE294" i="133"/>
  <c r="AD294" i="133"/>
  <c r="X294" i="133"/>
  <c r="Q294" i="133"/>
  <c r="P294" i="133"/>
  <c r="Z294" i="133"/>
  <c r="O294" i="133"/>
  <c r="AA294" i="133"/>
  <c r="F294" i="133"/>
  <c r="AF294" i="133"/>
  <c r="H294" i="133"/>
  <c r="AG294" i="133"/>
  <c r="L294" i="133"/>
  <c r="K294" i="133"/>
  <c r="N294" i="133"/>
  <c r="G294" i="133"/>
  <c r="AC294" i="133"/>
  <c r="J294" i="133"/>
  <c r="M294" i="133"/>
  <c r="Y294" i="133"/>
  <c r="X199" i="133"/>
  <c r="P199" i="133"/>
  <c r="AK199" i="133"/>
  <c r="F199" i="133"/>
  <c r="AM199" i="133"/>
  <c r="AE199" i="133"/>
  <c r="AB199" i="133"/>
  <c r="AA199" i="133"/>
  <c r="AI199" i="133"/>
  <c r="AN199" i="133"/>
  <c r="G199" i="133"/>
  <c r="AD199" i="133"/>
  <c r="H199" i="133"/>
  <c r="R199" i="133"/>
  <c r="J199" i="133"/>
  <c r="AC199" i="133"/>
  <c r="O199" i="133"/>
  <c r="Q199" i="133"/>
  <c r="Z199" i="133"/>
  <c r="AQ199" i="133"/>
  <c r="AJ199" i="133"/>
  <c r="K199" i="133"/>
  <c r="AP199" i="133"/>
  <c r="I199" i="133"/>
  <c r="Y199" i="133"/>
  <c r="AR199" i="133"/>
  <c r="AG199" i="133"/>
  <c r="L199" i="133"/>
  <c r="M199" i="133"/>
  <c r="AF199" i="133"/>
  <c r="AO199" i="133"/>
  <c r="N199" i="133"/>
  <c r="AL199" i="133"/>
  <c r="Y226" i="133"/>
  <c r="AE226" i="133"/>
  <c r="O226" i="133"/>
  <c r="X226" i="133"/>
  <c r="H226" i="133"/>
  <c r="N226" i="133"/>
  <c r="I226" i="133"/>
  <c r="AF226" i="133"/>
  <c r="AG226" i="133"/>
  <c r="AD226" i="133"/>
  <c r="M226" i="133"/>
  <c r="Q226" i="133"/>
  <c r="J226" i="133"/>
  <c r="Z226" i="133"/>
  <c r="R226" i="133"/>
  <c r="AB226" i="133"/>
  <c r="L226" i="133"/>
  <c r="AA226" i="133"/>
  <c r="P226" i="133"/>
  <c r="G226" i="133"/>
  <c r="AC226" i="133"/>
  <c r="F226" i="133"/>
  <c r="K226" i="133"/>
  <c r="AE315" i="133"/>
  <c r="H315" i="133"/>
  <c r="N315" i="133"/>
  <c r="L315" i="133"/>
  <c r="AB315" i="133"/>
  <c r="P315" i="133"/>
  <c r="J315" i="133"/>
  <c r="Y315" i="133"/>
  <c r="X315" i="133"/>
  <c r="M315" i="133"/>
  <c r="Q315" i="133"/>
  <c r="O315" i="133"/>
  <c r="AF315" i="133"/>
  <c r="AA315" i="133"/>
  <c r="Z315" i="133"/>
  <c r="I315" i="133"/>
  <c r="F315" i="133"/>
  <c r="G315" i="133"/>
  <c r="R315" i="133"/>
  <c r="AC315" i="133"/>
  <c r="K315" i="133"/>
  <c r="AG315" i="133"/>
  <c r="AD315" i="133"/>
  <c r="O268" i="133"/>
  <c r="M268" i="133"/>
  <c r="AD268" i="133"/>
  <c r="P268" i="133"/>
  <c r="X268" i="133"/>
  <c r="H268" i="133"/>
  <c r="G268" i="133"/>
  <c r="Y268" i="133"/>
  <c r="Q268" i="133"/>
  <c r="R268" i="133"/>
  <c r="AC268" i="133"/>
  <c r="F268" i="133"/>
  <c r="AG268" i="133"/>
  <c r="I268" i="133"/>
  <c r="K268" i="133"/>
  <c r="J268" i="133"/>
  <c r="AA268" i="133"/>
  <c r="AE268" i="133"/>
  <c r="N268" i="133"/>
  <c r="AF268" i="133"/>
  <c r="AB268" i="133"/>
  <c r="L268" i="133"/>
  <c r="Z268" i="133"/>
  <c r="BP39" i="133"/>
  <c r="AM39" i="133"/>
  <c r="AT39" i="133"/>
  <c r="AR39" i="133"/>
  <c r="I39" i="133"/>
  <c r="AX39" i="133"/>
  <c r="BG39" i="133"/>
  <c r="BM39" i="133"/>
  <c r="BL39" i="133"/>
  <c r="BH39" i="133"/>
  <c r="BJ39" i="133"/>
  <c r="BO39" i="133"/>
  <c r="BC39" i="133"/>
  <c r="AW39" i="133"/>
  <c r="AQ39" i="133"/>
  <c r="AI39" i="133"/>
  <c r="J39" i="133"/>
  <c r="AY39" i="133"/>
  <c r="AL39" i="133"/>
  <c r="L39" i="133"/>
  <c r="AZ39" i="133"/>
  <c r="P39" i="133"/>
  <c r="BB39" i="133"/>
  <c r="BI39" i="133"/>
  <c r="AP39" i="133"/>
  <c r="AV39" i="133"/>
  <c r="BF39" i="133"/>
  <c r="BN39" i="133"/>
  <c r="AO39" i="133"/>
  <c r="AN39" i="133"/>
  <c r="BA39" i="133"/>
  <c r="AK39" i="133"/>
  <c r="AJ39" i="133"/>
  <c r="AU39" i="133"/>
  <c r="BE39" i="133"/>
  <c r="BK39" i="133"/>
  <c r="G39" i="133"/>
  <c r="F40" i="133" s="1"/>
  <c r="AC545" i="133"/>
  <c r="J545" i="133"/>
  <c r="AB545" i="133"/>
  <c r="L545" i="133"/>
  <c r="Y545" i="133"/>
  <c r="H545" i="133"/>
  <c r="N545" i="133"/>
  <c r="X545" i="133"/>
  <c r="AE545" i="133"/>
  <c r="I545" i="133"/>
  <c r="Q545" i="133"/>
  <c r="M545" i="133"/>
  <c r="G545" i="133"/>
  <c r="P545" i="133"/>
  <c r="AF545" i="133"/>
  <c r="AD545" i="133"/>
  <c r="AG545" i="133"/>
  <c r="AA545" i="133"/>
  <c r="K545" i="133"/>
  <c r="Z545" i="133"/>
  <c r="R545" i="133"/>
  <c r="F545" i="133"/>
  <c r="O545" i="133"/>
  <c r="G103" i="133"/>
  <c r="F104" i="133" s="1"/>
  <c r="R104" i="133" s="1"/>
  <c r="J103" i="133"/>
  <c r="AL103" i="133"/>
  <c r="BB103" i="133"/>
  <c r="AX103" i="133"/>
  <c r="AK103" i="133"/>
  <c r="L103" i="133"/>
  <c r="AU103" i="133"/>
  <c r="AI103" i="133"/>
  <c r="AZ103" i="133"/>
  <c r="AT103" i="133"/>
  <c r="BC103" i="133"/>
  <c r="AV103" i="133"/>
  <c r="AR103" i="133"/>
  <c r="I103" i="133"/>
  <c r="AO103" i="133"/>
  <c r="AM103" i="133"/>
  <c r="BA103" i="133"/>
  <c r="AW103" i="133"/>
  <c r="AY103" i="133"/>
  <c r="AP103" i="133"/>
  <c r="AN103" i="133"/>
  <c r="P103" i="133"/>
  <c r="AQ103" i="133"/>
  <c r="AJ103" i="133"/>
  <c r="AZ66" i="133"/>
  <c r="AY66" i="133"/>
  <c r="AX66" i="133"/>
  <c r="AV66" i="133"/>
  <c r="AT66" i="133"/>
  <c r="AR66" i="133"/>
  <c r="AM66" i="133"/>
  <c r="BB66" i="133"/>
  <c r="AW66" i="133"/>
  <c r="AL66" i="133"/>
  <c r="AP66" i="133"/>
  <c r="G66" i="133"/>
  <c r="F67" i="133" s="1"/>
  <c r="R67" i="133" s="1"/>
  <c r="AI66" i="133"/>
  <c r="BA66" i="133"/>
  <c r="AQ66" i="133"/>
  <c r="I66" i="133"/>
  <c r="AU66" i="133"/>
  <c r="AO66" i="133"/>
  <c r="J66" i="133"/>
  <c r="L66" i="133"/>
  <c r="BC66" i="133"/>
  <c r="AN66" i="133"/>
  <c r="AJ66" i="133"/>
  <c r="P66" i="133"/>
  <c r="AK66" i="133"/>
  <c r="Q129" i="133"/>
  <c r="N129" i="133"/>
  <c r="AR129" i="133"/>
  <c r="L129" i="133"/>
  <c r="X129" i="133"/>
  <c r="AE129" i="133"/>
  <c r="AJ129" i="133"/>
  <c r="J129" i="133"/>
  <c r="AQ129" i="133"/>
  <c r="K129" i="133"/>
  <c r="AG129" i="133"/>
  <c r="H129" i="133"/>
  <c r="AC129" i="133"/>
  <c r="M129" i="133"/>
  <c r="Y129" i="133"/>
  <c r="R129" i="133"/>
  <c r="AM129" i="133"/>
  <c r="I129" i="133"/>
  <c r="AK129" i="133"/>
  <c r="AA129" i="133"/>
  <c r="AB129" i="133"/>
  <c r="F129" i="133"/>
  <c r="AF129" i="133"/>
  <c r="AN129" i="133"/>
  <c r="AI129" i="133"/>
  <c r="Z129" i="133"/>
  <c r="AL129" i="133"/>
  <c r="G129" i="133"/>
  <c r="O129" i="133"/>
  <c r="AP129" i="133"/>
  <c r="AD129" i="133"/>
  <c r="AO129" i="133"/>
  <c r="P129" i="133"/>
  <c r="G658" i="133"/>
  <c r="F658" i="133"/>
  <c r="Z658" i="133"/>
  <c r="AA658" i="133"/>
  <c r="AC658" i="133"/>
  <c r="I658" i="133"/>
  <c r="M658" i="133"/>
  <c r="AD658" i="133"/>
  <c r="AE658" i="133"/>
  <c r="N658" i="133"/>
  <c r="Q658" i="133"/>
  <c r="AB658" i="133"/>
  <c r="K658" i="133"/>
  <c r="J658" i="133"/>
  <c r="X658" i="133"/>
  <c r="H658" i="133"/>
  <c r="R658" i="133"/>
  <c r="AF658" i="133"/>
  <c r="L658" i="133"/>
  <c r="P658" i="133"/>
  <c r="Y658" i="133"/>
  <c r="O658" i="133"/>
  <c r="AG658" i="133"/>
  <c r="AD657" i="133"/>
  <c r="L657" i="133"/>
  <c r="F657" i="133"/>
  <c r="R657" i="133"/>
  <c r="I657" i="133"/>
  <c r="AA657" i="133"/>
  <c r="Y657" i="133"/>
  <c r="G657" i="133"/>
  <c r="K657" i="133"/>
  <c r="AB657" i="133"/>
  <c r="AG657" i="133"/>
  <c r="Q657" i="133"/>
  <c r="X657" i="133"/>
  <c r="M657" i="133"/>
  <c r="O657" i="133"/>
  <c r="H657" i="133"/>
  <c r="P657" i="133"/>
  <c r="Z657" i="133"/>
  <c r="J657" i="133"/>
  <c r="N657" i="133"/>
  <c r="AE657" i="133"/>
  <c r="AC657" i="133"/>
  <c r="AF657" i="133"/>
  <c r="AC498" i="133"/>
  <c r="AB498" i="133"/>
  <c r="AE498" i="133"/>
  <c r="N498" i="133"/>
  <c r="AD498" i="133"/>
  <c r="Q498" i="133"/>
  <c r="Z498" i="133"/>
  <c r="H498" i="133"/>
  <c r="I498" i="133"/>
  <c r="G498" i="133"/>
  <c r="R498" i="133"/>
  <c r="K498" i="133"/>
  <c r="F498" i="133"/>
  <c r="O498" i="133"/>
  <c r="M498" i="133"/>
  <c r="X498" i="133"/>
  <c r="AF498" i="133"/>
  <c r="L498" i="133"/>
  <c r="Y498" i="133"/>
  <c r="AG498" i="133"/>
  <c r="P498" i="133"/>
  <c r="AA498" i="133"/>
  <c r="J498" i="133"/>
  <c r="AD404" i="133"/>
  <c r="Z404" i="133"/>
  <c r="I404" i="133"/>
  <c r="L404" i="133"/>
  <c r="O404" i="133"/>
  <c r="AA404" i="133"/>
  <c r="AG404" i="133"/>
  <c r="K404" i="133"/>
  <c r="Q404" i="133"/>
  <c r="H404" i="133"/>
  <c r="R404" i="133"/>
  <c r="P404" i="133"/>
  <c r="AF404" i="133"/>
  <c r="F404" i="133"/>
  <c r="G404" i="133"/>
  <c r="J404" i="133"/>
  <c r="Y404" i="133"/>
  <c r="AC404" i="133"/>
  <c r="AB404" i="133"/>
  <c r="M404" i="133"/>
  <c r="N404" i="133"/>
  <c r="X404" i="133"/>
  <c r="AE404" i="133"/>
  <c r="P539" i="133"/>
  <c r="K539" i="133"/>
  <c r="O539" i="133"/>
  <c r="I539" i="133"/>
  <c r="Q539" i="133"/>
  <c r="AD539" i="133"/>
  <c r="L539" i="133"/>
  <c r="G539" i="133"/>
  <c r="X539" i="133"/>
  <c r="AF539" i="133"/>
  <c r="Y539" i="133"/>
  <c r="M539" i="133"/>
  <c r="AC539" i="133"/>
  <c r="J539" i="133"/>
  <c r="Z539" i="133"/>
  <c r="R539" i="133"/>
  <c r="AB539" i="133"/>
  <c r="AE539" i="133"/>
  <c r="AG539" i="133"/>
  <c r="N539" i="133"/>
  <c r="H539" i="133"/>
  <c r="AA539" i="133"/>
  <c r="F539" i="133"/>
  <c r="R337" i="133"/>
  <c r="H337" i="133"/>
  <c r="P337" i="133"/>
  <c r="J337" i="133"/>
  <c r="M337" i="133"/>
  <c r="Q337" i="133"/>
  <c r="Z337" i="133"/>
  <c r="K337" i="133"/>
  <c r="AF337" i="133"/>
  <c r="G337" i="133"/>
  <c r="O337" i="133"/>
  <c r="AB337" i="133"/>
  <c r="X337" i="133"/>
  <c r="AA337" i="133"/>
  <c r="AD337" i="133"/>
  <c r="AC337" i="133"/>
  <c r="AG337" i="133"/>
  <c r="N337" i="133"/>
  <c r="F337" i="133"/>
  <c r="I337" i="133"/>
  <c r="L337" i="133"/>
  <c r="Y337" i="133"/>
  <c r="AE337" i="133"/>
  <c r="AG490" i="133"/>
  <c r="AC490" i="133"/>
  <c r="AA490" i="133"/>
  <c r="F490" i="133"/>
  <c r="I490" i="133"/>
  <c r="G490" i="133"/>
  <c r="P490" i="133"/>
  <c r="J490" i="133"/>
  <c r="O490" i="133"/>
  <c r="AB490" i="133"/>
  <c r="Q490" i="133"/>
  <c r="H490" i="133"/>
  <c r="AD490" i="133"/>
  <c r="N490" i="133"/>
  <c r="Y490" i="133"/>
  <c r="M490" i="133"/>
  <c r="AF490" i="133"/>
  <c r="K490" i="133"/>
  <c r="X490" i="133"/>
  <c r="Z490" i="133"/>
  <c r="R490" i="133"/>
  <c r="L490" i="133"/>
  <c r="AE490" i="133"/>
  <c r="AF614" i="133"/>
  <c r="G614" i="133"/>
  <c r="AE614" i="133"/>
  <c r="R614" i="133"/>
  <c r="X614" i="133"/>
  <c r="AG614" i="133"/>
  <c r="J614" i="133"/>
  <c r="Z614" i="133"/>
  <c r="N614" i="133"/>
  <c r="L614" i="133"/>
  <c r="AC614" i="133"/>
  <c r="M614" i="133"/>
  <c r="Y614" i="133"/>
  <c r="F614" i="133"/>
  <c r="P614" i="133"/>
  <c r="O614" i="133"/>
  <c r="AA614" i="133"/>
  <c r="K614" i="133"/>
  <c r="AB614" i="133"/>
  <c r="Q614" i="133"/>
  <c r="H614" i="133"/>
  <c r="AD614" i="133"/>
  <c r="I614" i="133"/>
  <c r="AA422" i="133"/>
  <c r="AF422" i="133"/>
  <c r="G422" i="133"/>
  <c r="F422" i="133"/>
  <c r="J422" i="133"/>
  <c r="AG422" i="133"/>
  <c r="P422" i="133"/>
  <c r="H422" i="133"/>
  <c r="AD422" i="133"/>
  <c r="R422" i="133"/>
  <c r="X422" i="133"/>
  <c r="Y422" i="133"/>
  <c r="I422" i="133"/>
  <c r="N422" i="133"/>
  <c r="O422" i="133"/>
  <c r="AE422" i="133"/>
  <c r="Q422" i="133"/>
  <c r="AB422" i="133"/>
  <c r="AC422" i="133"/>
  <c r="M422" i="133"/>
  <c r="K422" i="133"/>
  <c r="Z422" i="133"/>
  <c r="L422" i="133"/>
  <c r="M616" i="133"/>
  <c r="AA616" i="133"/>
  <c r="P616" i="133"/>
  <c r="AB616" i="133"/>
  <c r="AG616" i="133"/>
  <c r="AD616" i="133"/>
  <c r="L616" i="133"/>
  <c r="I616" i="133"/>
  <c r="N616" i="133"/>
  <c r="O616" i="133"/>
  <c r="F616" i="133"/>
  <c r="H616" i="133"/>
  <c r="Q616" i="133"/>
  <c r="AC616" i="133"/>
  <c r="X616" i="133"/>
  <c r="R616" i="133"/>
  <c r="J616" i="133"/>
  <c r="AF616" i="133"/>
  <c r="AE616" i="133"/>
  <c r="Y616" i="133"/>
  <c r="G616" i="133"/>
  <c r="K616" i="133"/>
  <c r="Z616" i="133"/>
  <c r="N543" i="133"/>
  <c r="M543" i="133"/>
  <c r="O543" i="133"/>
  <c r="F543" i="133"/>
  <c r="AA543" i="133"/>
  <c r="R543" i="133"/>
  <c r="J543" i="133"/>
  <c r="AB543" i="133"/>
  <c r="P543" i="133"/>
  <c r="AF543" i="133"/>
  <c r="Y543" i="133"/>
  <c r="K543" i="133"/>
  <c r="AC543" i="133"/>
  <c r="AE543" i="133"/>
  <c r="I543" i="133"/>
  <c r="H543" i="133"/>
  <c r="AD543" i="133"/>
  <c r="Z543" i="133"/>
  <c r="L543" i="133"/>
  <c r="AG543" i="133"/>
  <c r="Q543" i="133"/>
  <c r="G543" i="133"/>
  <c r="X543" i="133"/>
  <c r="AK85" i="133"/>
  <c r="AX85" i="133"/>
  <c r="J85" i="133"/>
  <c r="AO85" i="133"/>
  <c r="BC85" i="133"/>
  <c r="BB85" i="133"/>
  <c r="AL85" i="133"/>
  <c r="AT85" i="133"/>
  <c r="AN85" i="133"/>
  <c r="AZ85" i="133"/>
  <c r="AI85" i="133"/>
  <c r="AW85" i="133"/>
  <c r="AV85" i="133"/>
  <c r="AM85" i="133"/>
  <c r="AQ85" i="133"/>
  <c r="G85" i="133"/>
  <c r="F86" i="133" s="1"/>
  <c r="R86" i="133" s="1"/>
  <c r="I85" i="133"/>
  <c r="AU85" i="133"/>
  <c r="AY85" i="133"/>
  <c r="AJ85" i="133"/>
  <c r="AP85" i="133"/>
  <c r="AR85" i="133"/>
  <c r="BA85" i="133"/>
  <c r="L85" i="133"/>
  <c r="P85" i="133"/>
  <c r="J562" i="133"/>
  <c r="AC562" i="133"/>
  <c r="AB562" i="133"/>
  <c r="M562" i="133"/>
  <c r="I562" i="133"/>
  <c r="X562" i="133"/>
  <c r="AE562" i="133"/>
  <c r="Q562" i="133"/>
  <c r="Z562" i="133"/>
  <c r="Y562" i="133"/>
  <c r="P562" i="133"/>
  <c r="F562" i="133"/>
  <c r="O562" i="133"/>
  <c r="K562" i="133"/>
  <c r="N562" i="133"/>
  <c r="AD562" i="133"/>
  <c r="H562" i="133"/>
  <c r="R562" i="133"/>
  <c r="AF562" i="133"/>
  <c r="L562" i="133"/>
  <c r="AA562" i="133"/>
  <c r="G562" i="133"/>
  <c r="AG562" i="133"/>
  <c r="AP125" i="137"/>
  <c r="M125" i="137"/>
  <c r="L125" i="137"/>
  <c r="AM125" i="137"/>
  <c r="AA125" i="137"/>
  <c r="I125" i="137"/>
  <c r="AC125" i="137"/>
  <c r="AG125" i="137"/>
  <c r="AL125" i="137"/>
  <c r="X125" i="137"/>
  <c r="AE125" i="137"/>
  <c r="AO125" i="137"/>
  <c r="AR125" i="137"/>
  <c r="AJ125" i="137"/>
  <c r="O125" i="137"/>
  <c r="F125" i="137"/>
  <c r="AD125" i="137"/>
  <c r="AI125" i="137"/>
  <c r="K125" i="137"/>
  <c r="Y125" i="137"/>
  <c r="G125" i="137"/>
  <c r="J125" i="137"/>
  <c r="AQ125" i="137"/>
  <c r="R125" i="137"/>
  <c r="AF125" i="137"/>
  <c r="Q125" i="137"/>
  <c r="AK125" i="137"/>
  <c r="AB125" i="137"/>
  <c r="Z125" i="137"/>
  <c r="P125" i="137"/>
  <c r="H125" i="137"/>
  <c r="AN125" i="137"/>
  <c r="N125" i="137"/>
  <c r="H142" i="137"/>
  <c r="AK142" i="137"/>
  <c r="AJ142" i="137"/>
  <c r="R142" i="137"/>
  <c r="AF142" i="137"/>
  <c r="AD142" i="137"/>
  <c r="AP142" i="137"/>
  <c r="AB142" i="137"/>
  <c r="Z142" i="137"/>
  <c r="AL142" i="137"/>
  <c r="AM142" i="137"/>
  <c r="AE142" i="137"/>
  <c r="N142" i="137"/>
  <c r="X142" i="137"/>
  <c r="AN142" i="137"/>
  <c r="L142" i="137"/>
  <c r="G142" i="137"/>
  <c r="K142" i="137"/>
  <c r="AA142" i="137"/>
  <c r="J142" i="137"/>
  <c r="Y142" i="137"/>
  <c r="P142" i="137"/>
  <c r="AR142" i="137"/>
  <c r="M142" i="137"/>
  <c r="AI142" i="137"/>
  <c r="AO142" i="137"/>
  <c r="AG142" i="137"/>
  <c r="AC142" i="137"/>
  <c r="AQ142" i="137"/>
  <c r="F142" i="137"/>
  <c r="O142" i="137"/>
  <c r="I142" i="137"/>
  <c r="Q142" i="137"/>
  <c r="AB612" i="137"/>
  <c r="X612" i="137"/>
  <c r="AC612" i="137"/>
  <c r="R612" i="137"/>
  <c r="F612" i="137"/>
  <c r="AD612" i="137"/>
  <c r="P612" i="137"/>
  <c r="AE612" i="137"/>
  <c r="L612" i="137"/>
  <c r="M612" i="137"/>
  <c r="K612" i="137"/>
  <c r="AG612" i="137"/>
  <c r="I612" i="137"/>
  <c r="AF612" i="137"/>
  <c r="Q612" i="137"/>
  <c r="AA612" i="137"/>
  <c r="Y612" i="137"/>
  <c r="Z612" i="137"/>
  <c r="O612" i="137"/>
  <c r="J612" i="137"/>
  <c r="G612" i="137"/>
  <c r="N612" i="137"/>
  <c r="H612" i="137"/>
  <c r="I272" i="137"/>
  <c r="AB272" i="137"/>
  <c r="F272" i="137"/>
  <c r="G272" i="137"/>
  <c r="J272" i="137"/>
  <c r="L272" i="137"/>
  <c r="O272" i="137"/>
  <c r="P272" i="137"/>
  <c r="N272" i="137"/>
  <c r="AE272" i="137"/>
  <c r="AF272" i="137"/>
  <c r="M272" i="137"/>
  <c r="R272" i="137"/>
  <c r="AC272" i="137"/>
  <c r="Q272" i="137"/>
  <c r="AA272" i="137"/>
  <c r="H272" i="137"/>
  <c r="Y272" i="137"/>
  <c r="Z272" i="137"/>
  <c r="AG272" i="137"/>
  <c r="AD272" i="137"/>
  <c r="X272" i="137"/>
  <c r="K272" i="137"/>
  <c r="L424" i="137"/>
  <c r="K424" i="137"/>
  <c r="Z424" i="137"/>
  <c r="Y424" i="137"/>
  <c r="F424" i="137"/>
  <c r="AE424" i="137"/>
  <c r="P424" i="137"/>
  <c r="R424" i="137"/>
  <c r="H424" i="137"/>
  <c r="AG424" i="137"/>
  <c r="O424" i="137"/>
  <c r="AA424" i="137"/>
  <c r="I424" i="137"/>
  <c r="M424" i="137"/>
  <c r="AD424" i="137"/>
  <c r="AB424" i="137"/>
  <c r="G424" i="137"/>
  <c r="AF424" i="137"/>
  <c r="J424" i="137"/>
  <c r="X424" i="137"/>
  <c r="Q424" i="137"/>
  <c r="N424" i="137"/>
  <c r="AC424" i="137"/>
  <c r="H250" i="137"/>
  <c r="L250" i="137"/>
  <c r="I250" i="137"/>
  <c r="AB250" i="137"/>
  <c r="Y250" i="137"/>
  <c r="N250" i="137"/>
  <c r="M250" i="137"/>
  <c r="AF250" i="137"/>
  <c r="J250" i="137"/>
  <c r="Q250" i="137"/>
  <c r="AE250" i="137"/>
  <c r="P250" i="137"/>
  <c r="AC250" i="137"/>
  <c r="F250" i="137"/>
  <c r="O250" i="137"/>
  <c r="AG250" i="137"/>
  <c r="AA250" i="137"/>
  <c r="K250" i="137"/>
  <c r="Z250" i="137"/>
  <c r="AD250" i="137"/>
  <c r="R250" i="137"/>
  <c r="G250" i="137"/>
  <c r="X250" i="137"/>
  <c r="AE460" i="137"/>
  <c r="F460" i="137"/>
  <c r="M460" i="137"/>
  <c r="AB460" i="137"/>
  <c r="Q460" i="137"/>
  <c r="H460" i="137"/>
  <c r="J460" i="137"/>
  <c r="AG460" i="137"/>
  <c r="G460" i="137"/>
  <c r="O460" i="137"/>
  <c r="Z460" i="137"/>
  <c r="X460" i="137"/>
  <c r="AF460" i="137"/>
  <c r="I460" i="137"/>
  <c r="AA460" i="137"/>
  <c r="L460" i="137"/>
  <c r="AC460" i="137"/>
  <c r="AD460" i="137"/>
  <c r="K460" i="137"/>
  <c r="P460" i="137"/>
  <c r="R460" i="137"/>
  <c r="Y460" i="137"/>
  <c r="N460" i="137"/>
  <c r="I361" i="137"/>
  <c r="Q361" i="137"/>
  <c r="Y361" i="137"/>
  <c r="AF361" i="137"/>
  <c r="AC361" i="137"/>
  <c r="AD361" i="137"/>
  <c r="AE361" i="137"/>
  <c r="P361" i="137"/>
  <c r="M361" i="137"/>
  <c r="X361" i="137"/>
  <c r="Z361" i="137"/>
  <c r="J361" i="137"/>
  <c r="H361" i="137"/>
  <c r="G361" i="137"/>
  <c r="N361" i="137"/>
  <c r="AA361" i="137"/>
  <c r="R361" i="137"/>
  <c r="L361" i="137"/>
  <c r="K361" i="137"/>
  <c r="F361" i="137"/>
  <c r="AG361" i="137"/>
  <c r="AB361" i="137"/>
  <c r="O361" i="137"/>
  <c r="AB601" i="137"/>
  <c r="J601" i="137"/>
  <c r="Z601" i="137"/>
  <c r="F601" i="137"/>
  <c r="X601" i="137"/>
  <c r="AA601" i="137"/>
  <c r="Y601" i="137"/>
  <c r="N601" i="137"/>
  <c r="AG601" i="137"/>
  <c r="AD601" i="137"/>
  <c r="P601" i="137"/>
  <c r="I601" i="137"/>
  <c r="Q601" i="137"/>
  <c r="O601" i="137"/>
  <c r="L601" i="137"/>
  <c r="R601" i="137"/>
  <c r="AE601" i="137"/>
  <c r="AC601" i="137"/>
  <c r="M601" i="137"/>
  <c r="K601" i="137"/>
  <c r="AF601" i="137"/>
  <c r="G601" i="137"/>
  <c r="H601" i="137"/>
  <c r="AG370" i="137"/>
  <c r="AF370" i="137"/>
  <c r="L370" i="137"/>
  <c r="Z370" i="137"/>
  <c r="I370" i="137"/>
  <c r="AA370" i="137"/>
  <c r="F370" i="137"/>
  <c r="H370" i="137"/>
  <c r="K370" i="137"/>
  <c r="J370" i="137"/>
  <c r="AD370" i="137"/>
  <c r="AE370" i="137"/>
  <c r="N370" i="137"/>
  <c r="X370" i="137"/>
  <c r="P370" i="137"/>
  <c r="AB370" i="137"/>
  <c r="Y370" i="137"/>
  <c r="O370" i="137"/>
  <c r="G370" i="137"/>
  <c r="Q370" i="137"/>
  <c r="M370" i="137"/>
  <c r="AC370" i="137"/>
  <c r="R370" i="137"/>
  <c r="K395" i="137"/>
  <c r="M395" i="137"/>
  <c r="P395" i="137"/>
  <c r="F395" i="137"/>
  <c r="AC395" i="137"/>
  <c r="G395" i="137"/>
  <c r="H395" i="137"/>
  <c r="AB395" i="137"/>
  <c r="AG395" i="137"/>
  <c r="J395" i="137"/>
  <c r="O395" i="137"/>
  <c r="AD395" i="137"/>
  <c r="Z395" i="137"/>
  <c r="Y395" i="137"/>
  <c r="L395" i="137"/>
  <c r="Q395" i="137"/>
  <c r="AA395" i="137"/>
  <c r="AF395" i="137"/>
  <c r="I395" i="137"/>
  <c r="N395" i="137"/>
  <c r="X395" i="137"/>
  <c r="R395" i="137"/>
  <c r="AE395" i="137"/>
  <c r="AJ38" i="137"/>
  <c r="AO38" i="137"/>
  <c r="AN38" i="137"/>
  <c r="BP38" i="137"/>
  <c r="BC38" i="137"/>
  <c r="AU38" i="137"/>
  <c r="AK38" i="137"/>
  <c r="BO38" i="137"/>
  <c r="BB38" i="137"/>
  <c r="BL38" i="137"/>
  <c r="AI38" i="137"/>
  <c r="G38" i="137"/>
  <c r="BJ38" i="137"/>
  <c r="AL38" i="137"/>
  <c r="AY38" i="137"/>
  <c r="BI38" i="137"/>
  <c r="BK38" i="137"/>
  <c r="BG38" i="137"/>
  <c r="BE38" i="137"/>
  <c r="AT38" i="137"/>
  <c r="J38" i="137"/>
  <c r="AX38" i="137"/>
  <c r="BN38" i="137"/>
  <c r="AM38" i="137"/>
  <c r="AQ38" i="137"/>
  <c r="AZ38" i="137"/>
  <c r="BF38" i="137"/>
  <c r="BA38" i="137"/>
  <c r="AW38" i="137"/>
  <c r="AP38" i="137"/>
  <c r="BH38" i="137"/>
  <c r="L38" i="137"/>
  <c r="I38" i="137"/>
  <c r="BM38" i="137"/>
  <c r="P38" i="137"/>
  <c r="AV38" i="137"/>
  <c r="AR38" i="137"/>
  <c r="J573" i="137"/>
  <c r="Z573" i="137"/>
  <c r="K573" i="137"/>
  <c r="AG573" i="137"/>
  <c r="AF573" i="137"/>
  <c r="G573" i="137"/>
  <c r="AB573" i="137"/>
  <c r="H573" i="137"/>
  <c r="M573" i="137"/>
  <c r="AD573" i="137"/>
  <c r="Q573" i="137"/>
  <c r="AA573" i="137"/>
  <c r="I573" i="137"/>
  <c r="N573" i="137"/>
  <c r="O573" i="137"/>
  <c r="AC573" i="137"/>
  <c r="AE573" i="137"/>
  <c r="X573" i="137"/>
  <c r="F573" i="137"/>
  <c r="R573" i="137"/>
  <c r="Y573" i="137"/>
  <c r="P573" i="137"/>
  <c r="L573" i="137"/>
  <c r="AE560" i="137"/>
  <c r="AC560" i="137"/>
  <c r="X560" i="137"/>
  <c r="AD560" i="137"/>
  <c r="L560" i="137"/>
  <c r="AA560" i="137"/>
  <c r="M560" i="137"/>
  <c r="R560" i="137"/>
  <c r="AG560" i="137"/>
  <c r="N560" i="137"/>
  <c r="I560" i="137"/>
  <c r="K560" i="137"/>
  <c r="O560" i="137"/>
  <c r="G560" i="137"/>
  <c r="J560" i="137"/>
  <c r="H560" i="137"/>
  <c r="Y560" i="137"/>
  <c r="AB560" i="137"/>
  <c r="F560" i="137"/>
  <c r="P560" i="137"/>
  <c r="Q560" i="137"/>
  <c r="Z560" i="137"/>
  <c r="AF560" i="137"/>
  <c r="AO75" i="137"/>
  <c r="BB75" i="137"/>
  <c r="P75" i="137"/>
  <c r="I75" i="137"/>
  <c r="AQ75" i="137"/>
  <c r="AN75" i="137"/>
  <c r="AK75" i="137"/>
  <c r="AR75" i="137"/>
  <c r="J75" i="137"/>
  <c r="AX75" i="137"/>
  <c r="AV75" i="137"/>
  <c r="AI75" i="137"/>
  <c r="AY75" i="137"/>
  <c r="AJ75" i="137"/>
  <c r="AU75" i="137"/>
  <c r="AT75" i="137"/>
  <c r="L75" i="137"/>
  <c r="AL75" i="137"/>
  <c r="BA75" i="137"/>
  <c r="G75" i="137"/>
  <c r="F76" i="137" s="1"/>
  <c r="R76" i="137" s="1"/>
  <c r="AZ75" i="137"/>
  <c r="AW75" i="137"/>
  <c r="AM75" i="137"/>
  <c r="AP75" i="137"/>
  <c r="BC75" i="137"/>
  <c r="R317" i="137"/>
  <c r="AG317" i="137"/>
  <c r="J317" i="137"/>
  <c r="AE317" i="137"/>
  <c r="AD317" i="137"/>
  <c r="P317" i="137"/>
  <c r="F317" i="137"/>
  <c r="N317" i="137"/>
  <c r="L317" i="137"/>
  <c r="O317" i="137"/>
  <c r="AF317" i="137"/>
  <c r="AA317" i="137"/>
  <c r="X317" i="137"/>
  <c r="M317" i="137"/>
  <c r="Z317" i="137"/>
  <c r="I317" i="137"/>
  <c r="K317" i="137"/>
  <c r="Q317" i="137"/>
  <c r="G317" i="137"/>
  <c r="H317" i="137"/>
  <c r="Y317" i="137"/>
  <c r="AB317" i="137"/>
  <c r="AC317" i="137"/>
  <c r="AM183" i="137"/>
  <c r="N183" i="137"/>
  <c r="O183" i="137"/>
  <c r="AD183" i="137"/>
  <c r="M183" i="137"/>
  <c r="F183" i="137"/>
  <c r="X183" i="137"/>
  <c r="R183" i="137"/>
  <c r="AK183" i="137"/>
  <c r="AJ183" i="137"/>
  <c r="AL183" i="137"/>
  <c r="P183" i="137"/>
  <c r="AP183" i="137"/>
  <c r="AE183" i="137"/>
  <c r="AC183" i="137"/>
  <c r="K183" i="137"/>
  <c r="AQ183" i="137"/>
  <c r="AR183" i="137"/>
  <c r="AF183" i="137"/>
  <c r="AN183" i="137"/>
  <c r="AA183" i="137"/>
  <c r="AO183" i="137"/>
  <c r="Q183" i="137"/>
  <c r="L183" i="137"/>
  <c r="AB183" i="137"/>
  <c r="I183" i="137"/>
  <c r="AI183" i="137"/>
  <c r="AG183" i="137"/>
  <c r="Y183" i="137"/>
  <c r="Z183" i="137"/>
  <c r="G183" i="137"/>
  <c r="J183" i="137"/>
  <c r="H183" i="137"/>
  <c r="O554" i="137"/>
  <c r="Q554" i="137"/>
  <c r="X554" i="137"/>
  <c r="N554" i="137"/>
  <c r="K554" i="137"/>
  <c r="L554" i="137"/>
  <c r="AG554" i="137"/>
  <c r="AB554" i="137"/>
  <c r="AE554" i="137"/>
  <c r="Y554" i="137"/>
  <c r="AF554" i="137"/>
  <c r="H554" i="137"/>
  <c r="P554" i="137"/>
  <c r="AD554" i="137"/>
  <c r="AC554" i="137"/>
  <c r="J554" i="137"/>
  <c r="AA554" i="137"/>
  <c r="M554" i="137"/>
  <c r="Z554" i="137"/>
  <c r="F554" i="137"/>
  <c r="R554" i="137"/>
  <c r="I554" i="137"/>
  <c r="G554" i="137"/>
  <c r="G91" i="137"/>
  <c r="F92" i="137" s="1"/>
  <c r="R92" i="137" s="1"/>
  <c r="I91" i="137"/>
  <c r="AQ91" i="137"/>
  <c r="AL91" i="137"/>
  <c r="AM91" i="137"/>
  <c r="AT91" i="137"/>
  <c r="BB91" i="137"/>
  <c r="AR91" i="137"/>
  <c r="AO91" i="137"/>
  <c r="AX91" i="137"/>
  <c r="BC91" i="137"/>
  <c r="AN91" i="137"/>
  <c r="J91" i="137"/>
  <c r="AU91" i="137"/>
  <c r="AP91" i="137"/>
  <c r="P91" i="137"/>
  <c r="L91" i="137"/>
  <c r="AJ91" i="137"/>
  <c r="AK91" i="137"/>
  <c r="AW91" i="137"/>
  <c r="AY91" i="137"/>
  <c r="AV91" i="137"/>
  <c r="BA91" i="137"/>
  <c r="AZ91" i="137"/>
  <c r="AI91" i="137"/>
  <c r="H261" i="137"/>
  <c r="J261" i="137"/>
  <c r="G261" i="137"/>
  <c r="AG261" i="137"/>
  <c r="Y261" i="137"/>
  <c r="O261" i="137"/>
  <c r="M261" i="137"/>
  <c r="R261" i="137"/>
  <c r="K261" i="137"/>
  <c r="AE261" i="137"/>
  <c r="Z261" i="137"/>
  <c r="I261" i="137"/>
  <c r="AA261" i="137"/>
  <c r="P261" i="137"/>
  <c r="AF261" i="137"/>
  <c r="Q261" i="137"/>
  <c r="L261" i="137"/>
  <c r="AD261" i="137"/>
  <c r="AB261" i="137"/>
  <c r="X261" i="137"/>
  <c r="N261" i="137"/>
  <c r="AC261" i="137"/>
  <c r="F261" i="137"/>
  <c r="AQ114" i="137"/>
  <c r="AL114" i="137"/>
  <c r="L114" i="137"/>
  <c r="X114" i="137"/>
  <c r="AF114" i="137"/>
  <c r="K114" i="137"/>
  <c r="N114" i="137"/>
  <c r="AP114" i="137"/>
  <c r="AD114" i="137"/>
  <c r="AM114" i="137"/>
  <c r="AA114" i="137"/>
  <c r="AJ114" i="137"/>
  <c r="AG114" i="137"/>
  <c r="M114" i="137"/>
  <c r="F114" i="137"/>
  <c r="I114" i="137"/>
  <c r="AI114" i="137"/>
  <c r="H114" i="137"/>
  <c r="AN114" i="137"/>
  <c r="AE114" i="137"/>
  <c r="J114" i="137"/>
  <c r="Y114" i="137"/>
  <c r="AK114" i="137"/>
  <c r="Z114" i="137"/>
  <c r="Q114" i="137"/>
  <c r="AC114" i="137"/>
  <c r="G114" i="137"/>
  <c r="AO114" i="137"/>
  <c r="AR114" i="137"/>
  <c r="R114" i="137"/>
  <c r="P114" i="137"/>
  <c r="O114" i="137"/>
  <c r="AB114" i="137"/>
  <c r="R574" i="137"/>
  <c r="X574" i="137"/>
  <c r="F574" i="137"/>
  <c r="G574" i="137"/>
  <c r="I574" i="137"/>
  <c r="Q574" i="137"/>
  <c r="Y574" i="137"/>
  <c r="J574" i="137"/>
  <c r="K574" i="137"/>
  <c r="L574" i="137"/>
  <c r="AC574" i="137"/>
  <c r="AF574" i="137"/>
  <c r="AD574" i="137"/>
  <c r="Z574" i="137"/>
  <c r="H574" i="137"/>
  <c r="AB574" i="137"/>
  <c r="P574" i="137"/>
  <c r="AA574" i="137"/>
  <c r="AG574" i="137"/>
  <c r="O574" i="137"/>
  <c r="N574" i="137"/>
  <c r="M574" i="137"/>
  <c r="AE574" i="137"/>
  <c r="G482" i="137"/>
  <c r="M482" i="137"/>
  <c r="AD482" i="137"/>
  <c r="Q482" i="137"/>
  <c r="I482" i="137"/>
  <c r="Z482" i="137"/>
  <c r="X482" i="137"/>
  <c r="O482" i="137"/>
  <c r="AB482" i="137"/>
  <c r="H482" i="137"/>
  <c r="AG482" i="137"/>
  <c r="N482" i="137"/>
  <c r="AC482" i="137"/>
  <c r="R482" i="137"/>
  <c r="L482" i="137"/>
  <c r="F482" i="137"/>
  <c r="J482" i="137"/>
  <c r="AE482" i="137"/>
  <c r="AA482" i="137"/>
  <c r="Y482" i="137"/>
  <c r="P482" i="137"/>
  <c r="K482" i="137"/>
  <c r="AF482" i="137"/>
  <c r="K441" i="137"/>
  <c r="F441" i="137"/>
  <c r="O441" i="137"/>
  <c r="M441" i="137"/>
  <c r="AA441" i="137"/>
  <c r="AB441" i="137"/>
  <c r="X441" i="137"/>
  <c r="G441" i="137"/>
  <c r="AC441" i="137"/>
  <c r="AE441" i="137"/>
  <c r="AD441" i="137"/>
  <c r="AG441" i="137"/>
  <c r="Y441" i="137"/>
  <c r="Q441" i="137"/>
  <c r="R441" i="137"/>
  <c r="P441" i="137"/>
  <c r="J441" i="137"/>
  <c r="AF441" i="137"/>
  <c r="Z441" i="137"/>
  <c r="L441" i="137"/>
  <c r="I441" i="137"/>
  <c r="H441" i="137"/>
  <c r="N441" i="137"/>
  <c r="O233" i="137"/>
  <c r="M233" i="137"/>
  <c r="L233" i="137"/>
  <c r="Q233" i="137"/>
  <c r="AA233" i="137"/>
  <c r="R233" i="137"/>
  <c r="AE233" i="137"/>
  <c r="Y233" i="137"/>
  <c r="AC233" i="137"/>
  <c r="AB233" i="137"/>
  <c r="N233" i="137"/>
  <c r="I233" i="137"/>
  <c r="AG233" i="137"/>
  <c r="G233" i="137"/>
  <c r="J233" i="137"/>
  <c r="P233" i="137"/>
  <c r="X233" i="137"/>
  <c r="K233" i="137"/>
  <c r="AF233" i="137"/>
  <c r="H233" i="137"/>
  <c r="Z233" i="137"/>
  <c r="F233" i="137"/>
  <c r="AD233" i="137"/>
  <c r="G484" i="137"/>
  <c r="M484" i="137"/>
  <c r="AD484" i="137"/>
  <c r="AA484" i="137"/>
  <c r="L484" i="137"/>
  <c r="Z484" i="137"/>
  <c r="AG484" i="137"/>
  <c r="AF484" i="137"/>
  <c r="I484" i="137"/>
  <c r="F484" i="137"/>
  <c r="Y484" i="137"/>
  <c r="X484" i="137"/>
  <c r="AC484" i="137"/>
  <c r="O484" i="137"/>
  <c r="P484" i="137"/>
  <c r="Q484" i="137"/>
  <c r="K484" i="137"/>
  <c r="H484" i="137"/>
  <c r="N484" i="137"/>
  <c r="R484" i="137"/>
  <c r="AE484" i="137"/>
  <c r="AB484" i="137"/>
  <c r="J484" i="137"/>
  <c r="M628" i="137"/>
  <c r="AB628" i="137"/>
  <c r="F628" i="137"/>
  <c r="AG628" i="137"/>
  <c r="O628" i="137"/>
  <c r="AC628" i="137"/>
  <c r="G628" i="137"/>
  <c r="J628" i="137"/>
  <c r="AF628" i="137"/>
  <c r="AA628" i="137"/>
  <c r="R628" i="137"/>
  <c r="AE628" i="137"/>
  <c r="Q628" i="137"/>
  <c r="H628" i="137"/>
  <c r="K628" i="137"/>
  <c r="X628" i="137"/>
  <c r="P628" i="137"/>
  <c r="Y628" i="137"/>
  <c r="Z628" i="137"/>
  <c r="AD628" i="137"/>
  <c r="L628" i="137"/>
  <c r="I628" i="137"/>
  <c r="N628" i="137"/>
  <c r="AZ78" i="137"/>
  <c r="AN78" i="137"/>
  <c r="BA78" i="137"/>
  <c r="P78" i="137"/>
  <c r="AI78" i="137"/>
  <c r="AJ78" i="137"/>
  <c r="AL78" i="137"/>
  <c r="AX78" i="137"/>
  <c r="AR78" i="137"/>
  <c r="I78" i="137"/>
  <c r="AW78" i="137"/>
  <c r="AM78" i="137"/>
  <c r="AO78" i="137"/>
  <c r="AP78" i="137"/>
  <c r="J78" i="137"/>
  <c r="AQ78" i="137"/>
  <c r="G78" i="137"/>
  <c r="AT78" i="137"/>
  <c r="AV78" i="137"/>
  <c r="BC78" i="137"/>
  <c r="L78" i="137"/>
  <c r="AU78" i="137"/>
  <c r="AK78" i="137"/>
  <c r="BB78" i="137"/>
  <c r="AY78" i="137"/>
  <c r="M116" i="137"/>
  <c r="Z116" i="137"/>
  <c r="AJ116" i="137"/>
  <c r="G116" i="137"/>
  <c r="Q116" i="137"/>
  <c r="AC116" i="137"/>
  <c r="H116" i="137"/>
  <c r="AQ116" i="137"/>
  <c r="AO116" i="137"/>
  <c r="AR116" i="137"/>
  <c r="X116" i="137"/>
  <c r="AN116" i="137"/>
  <c r="AA116" i="137"/>
  <c r="J116" i="137"/>
  <c r="R116" i="137"/>
  <c r="P116" i="137"/>
  <c r="K116" i="137"/>
  <c r="AP116" i="137"/>
  <c r="AE116" i="137"/>
  <c r="AF116" i="137"/>
  <c r="AM116" i="137"/>
  <c r="O116" i="137"/>
  <c r="AL116" i="137"/>
  <c r="L116" i="137"/>
  <c r="F116" i="137"/>
  <c r="AG116" i="137"/>
  <c r="I116" i="137"/>
  <c r="AI116" i="137"/>
  <c r="AK116" i="137"/>
  <c r="AB116" i="137"/>
  <c r="Y116" i="137"/>
  <c r="AD116" i="137"/>
  <c r="N116" i="137"/>
  <c r="AB216" i="137"/>
  <c r="Q216" i="137"/>
  <c r="I216" i="137"/>
  <c r="G216" i="137"/>
  <c r="F216" i="137"/>
  <c r="L216" i="137"/>
  <c r="AE216" i="137"/>
  <c r="H216" i="137"/>
  <c r="AC216" i="137"/>
  <c r="N216" i="137"/>
  <c r="R216" i="137"/>
  <c r="O216" i="137"/>
  <c r="K216" i="137"/>
  <c r="AA216" i="137"/>
  <c r="X216" i="137"/>
  <c r="Z216" i="137"/>
  <c r="AD216" i="137"/>
  <c r="P216" i="137"/>
  <c r="M216" i="137"/>
  <c r="J216" i="137"/>
  <c r="AF216" i="137"/>
  <c r="Y216" i="137"/>
  <c r="AG216" i="137"/>
  <c r="AG243" i="137"/>
  <c r="M243" i="137"/>
  <c r="AF243" i="137"/>
  <c r="O243" i="137"/>
  <c r="Z243" i="137"/>
  <c r="Q243" i="137"/>
  <c r="L243" i="137"/>
  <c r="P243" i="137"/>
  <c r="AA243" i="137"/>
  <c r="AC243" i="137"/>
  <c r="X243" i="137"/>
  <c r="AD243" i="137"/>
  <c r="R243" i="137"/>
  <c r="AB243" i="137"/>
  <c r="G243" i="137"/>
  <c r="J243" i="137"/>
  <c r="I243" i="137"/>
  <c r="K243" i="137"/>
  <c r="F243" i="137"/>
  <c r="N243" i="137"/>
  <c r="Y243" i="137"/>
  <c r="AE243" i="137"/>
  <c r="H243" i="137"/>
  <c r="G343" i="137"/>
  <c r="Z343" i="137"/>
  <c r="F343" i="137"/>
  <c r="AC343" i="137"/>
  <c r="Y343" i="137"/>
  <c r="AD343" i="137"/>
  <c r="H343" i="137"/>
  <c r="O343" i="137"/>
  <c r="K343" i="137"/>
  <c r="AE343" i="137"/>
  <c r="AF343" i="137"/>
  <c r="L343" i="137"/>
  <c r="N343" i="137"/>
  <c r="R343" i="137"/>
  <c r="AG343" i="137"/>
  <c r="P343" i="137"/>
  <c r="Q343" i="137"/>
  <c r="AA343" i="137"/>
  <c r="M343" i="137"/>
  <c r="I343" i="137"/>
  <c r="AB343" i="137"/>
  <c r="X343" i="137"/>
  <c r="J343" i="137"/>
  <c r="K608" i="137"/>
  <c r="Q608" i="137"/>
  <c r="H608" i="137"/>
  <c r="X608" i="137"/>
  <c r="F608" i="137"/>
  <c r="AD608" i="137"/>
  <c r="G608" i="137"/>
  <c r="L608" i="137"/>
  <c r="J608" i="137"/>
  <c r="M608" i="137"/>
  <c r="AE608" i="137"/>
  <c r="AA608" i="137"/>
  <c r="AC608" i="137"/>
  <c r="AB608" i="137"/>
  <c r="I608" i="137"/>
  <c r="O608" i="137"/>
  <c r="Y608" i="137"/>
  <c r="N608" i="137"/>
  <c r="P608" i="137"/>
  <c r="R608" i="137"/>
  <c r="AF608" i="137"/>
  <c r="AG608" i="137"/>
  <c r="Z608" i="137"/>
  <c r="Q111" i="137"/>
  <c r="R111" i="137"/>
  <c r="Z111" i="137"/>
  <c r="AI111" i="137"/>
  <c r="AN111" i="137"/>
  <c r="F111" i="137"/>
  <c r="AG111" i="137"/>
  <c r="AP111" i="137"/>
  <c r="G111" i="137"/>
  <c r="O111" i="137"/>
  <c r="AD111" i="137"/>
  <c r="H111" i="137"/>
  <c r="AR111" i="137"/>
  <c r="AJ111" i="137"/>
  <c r="AA111" i="137"/>
  <c r="K111" i="137"/>
  <c r="AK111" i="137"/>
  <c r="AE111" i="137"/>
  <c r="P111" i="137"/>
  <c r="AF111" i="137"/>
  <c r="AL111" i="137"/>
  <c r="AB111" i="137"/>
  <c r="M111" i="137"/>
  <c r="Y111" i="137"/>
  <c r="I111" i="137"/>
  <c r="L111" i="137"/>
  <c r="N111" i="137"/>
  <c r="AM111" i="137"/>
  <c r="AC111" i="137"/>
  <c r="AQ111" i="137"/>
  <c r="X111" i="137"/>
  <c r="J111" i="137"/>
  <c r="AO111" i="137"/>
  <c r="AC491" i="137"/>
  <c r="O491" i="137"/>
  <c r="K491" i="137"/>
  <c r="P491" i="137"/>
  <c r="G491" i="137"/>
  <c r="I491" i="137"/>
  <c r="J491" i="137"/>
  <c r="X491" i="137"/>
  <c r="R491" i="137"/>
  <c r="AE491" i="137"/>
  <c r="H491" i="137"/>
  <c r="M491" i="137"/>
  <c r="Y491" i="137"/>
  <c r="Q491" i="137"/>
  <c r="F491" i="137"/>
  <c r="AF491" i="137"/>
  <c r="Z491" i="137"/>
  <c r="AA491" i="137"/>
  <c r="AD491" i="137"/>
  <c r="L491" i="137"/>
  <c r="AB491" i="137"/>
  <c r="N491" i="137"/>
  <c r="AG491" i="137"/>
  <c r="Q290" i="137"/>
  <c r="K290" i="137"/>
  <c r="AG290" i="137"/>
  <c r="I290" i="137"/>
  <c r="AC290" i="137"/>
  <c r="Y290" i="137"/>
  <c r="AB290" i="137"/>
  <c r="X290" i="137"/>
  <c r="R290" i="137"/>
  <c r="AE290" i="137"/>
  <c r="P290" i="137"/>
  <c r="N290" i="137"/>
  <c r="M290" i="137"/>
  <c r="O290" i="137"/>
  <c r="F290" i="137"/>
  <c r="J290" i="137"/>
  <c r="AA290" i="137"/>
  <c r="Z290" i="137"/>
  <c r="AD290" i="137"/>
  <c r="H290" i="137"/>
  <c r="AF290" i="137"/>
  <c r="G290" i="137"/>
  <c r="L290" i="137"/>
  <c r="L204" i="137"/>
  <c r="P204" i="137"/>
  <c r="AM204" i="137"/>
  <c r="G204" i="137"/>
  <c r="AL204" i="137"/>
  <c r="H204" i="137"/>
  <c r="AC204" i="137"/>
  <c r="AJ204" i="137"/>
  <c r="AD204" i="137"/>
  <c r="AR204" i="137"/>
  <c r="AQ204" i="137"/>
  <c r="J204" i="137"/>
  <c r="K204" i="137"/>
  <c r="X204" i="137"/>
  <c r="F204" i="137"/>
  <c r="O204" i="137"/>
  <c r="Z204" i="137"/>
  <c r="AI204" i="137"/>
  <c r="Y204" i="137"/>
  <c r="AO204" i="137"/>
  <c r="AN204" i="137"/>
  <c r="AB204" i="137"/>
  <c r="M204" i="137"/>
  <c r="N204" i="137"/>
  <c r="AA204" i="137"/>
  <c r="I204" i="137"/>
  <c r="AP204" i="137"/>
  <c r="AF204" i="137"/>
  <c r="Q204" i="137"/>
  <c r="AE204" i="137"/>
  <c r="R204" i="137"/>
  <c r="AG204" i="137"/>
  <c r="AK204" i="137"/>
  <c r="O456" i="137"/>
  <c r="P456" i="137"/>
  <c r="I456" i="137"/>
  <c r="AC456" i="137"/>
  <c r="X456" i="137"/>
  <c r="K456" i="137"/>
  <c r="AE456" i="137"/>
  <c r="Q456" i="137"/>
  <c r="H456" i="137"/>
  <c r="M456" i="137"/>
  <c r="N456" i="137"/>
  <c r="AB456" i="137"/>
  <c r="AA456" i="137"/>
  <c r="J456" i="137"/>
  <c r="G456" i="137"/>
  <c r="Y456" i="137"/>
  <c r="AF456" i="137"/>
  <c r="R456" i="137"/>
  <c r="Z456" i="137"/>
  <c r="AG456" i="137"/>
  <c r="AD456" i="137"/>
  <c r="L456" i="137"/>
  <c r="F456" i="137"/>
  <c r="AE664" i="137"/>
  <c r="F664" i="137"/>
  <c r="AD664" i="137"/>
  <c r="M664" i="137"/>
  <c r="AC664" i="137"/>
  <c r="N664" i="137"/>
  <c r="I664" i="137"/>
  <c r="AF664" i="137"/>
  <c r="Y664" i="137"/>
  <c r="Q664" i="137"/>
  <c r="X664" i="137"/>
  <c r="AG664" i="137"/>
  <c r="AB664" i="137"/>
  <c r="J664" i="137"/>
  <c r="AA664" i="137"/>
  <c r="R664" i="137"/>
  <c r="Z664" i="137"/>
  <c r="L664" i="137"/>
  <c r="P664" i="137"/>
  <c r="K664" i="137"/>
  <c r="G664" i="137"/>
  <c r="O664" i="137"/>
  <c r="H664" i="137"/>
  <c r="I157" i="137"/>
  <c r="AG157" i="137"/>
  <c r="AQ157" i="137"/>
  <c r="G157" i="137"/>
  <c r="AE157" i="137"/>
  <c r="AR157" i="137"/>
  <c r="P157" i="137"/>
  <c r="R157" i="137"/>
  <c r="M157" i="137"/>
  <c r="AO157" i="137"/>
  <c r="H157" i="137"/>
  <c r="AK157" i="137"/>
  <c r="N157" i="137"/>
  <c r="AF157" i="137"/>
  <c r="AN157" i="137"/>
  <c r="AM157" i="137"/>
  <c r="AC157" i="137"/>
  <c r="AL157" i="137"/>
  <c r="Y157" i="137"/>
  <c r="AJ157" i="137"/>
  <c r="F157" i="137"/>
  <c r="Z157" i="137"/>
  <c r="J157" i="137"/>
  <c r="L157" i="137"/>
  <c r="O157" i="137"/>
  <c r="X157" i="137"/>
  <c r="K157" i="137"/>
  <c r="AI157" i="137"/>
  <c r="Q157" i="137"/>
  <c r="AD157" i="137"/>
  <c r="AP157" i="137"/>
  <c r="AA157" i="137"/>
  <c r="AB157" i="137"/>
  <c r="Y234" i="137"/>
  <c r="K234" i="137"/>
  <c r="I234" i="137"/>
  <c r="G234" i="137"/>
  <c r="AC234" i="137"/>
  <c r="R234" i="137"/>
  <c r="X234" i="137"/>
  <c r="P234" i="137"/>
  <c r="AF234" i="137"/>
  <c r="AA234" i="137"/>
  <c r="M234" i="137"/>
  <c r="N234" i="137"/>
  <c r="H234" i="137"/>
  <c r="AE234" i="137"/>
  <c r="AD234" i="137"/>
  <c r="AB234" i="137"/>
  <c r="O234" i="137"/>
  <c r="J234" i="137"/>
  <c r="F234" i="137"/>
  <c r="Q234" i="137"/>
  <c r="Z234" i="137"/>
  <c r="L234" i="137"/>
  <c r="AG234" i="137"/>
  <c r="AO76" i="137"/>
  <c r="AW76" i="137"/>
  <c r="AV76" i="137"/>
  <c r="AX76" i="137"/>
  <c r="AQ76" i="137"/>
  <c r="BB76" i="137"/>
  <c r="AR76" i="137"/>
  <c r="P76" i="137"/>
  <c r="BA76" i="137"/>
  <c r="BC76" i="137"/>
  <c r="AU76" i="137"/>
  <c r="AL76" i="137"/>
  <c r="AT76" i="137"/>
  <c r="AZ76" i="137"/>
  <c r="AN76" i="137"/>
  <c r="AJ76" i="137"/>
  <c r="G76" i="137"/>
  <c r="F77" i="137" s="1"/>
  <c r="R77" i="137" s="1"/>
  <c r="I76" i="137"/>
  <c r="AP76" i="137"/>
  <c r="L76" i="137"/>
  <c r="AM76" i="137"/>
  <c r="AK76" i="137"/>
  <c r="AI76" i="137"/>
  <c r="J76" i="137"/>
  <c r="AY76" i="137"/>
  <c r="AE208" i="137"/>
  <c r="Y208" i="137"/>
  <c r="F208" i="137"/>
  <c r="I208" i="137"/>
  <c r="AA208" i="137"/>
  <c r="AD208" i="137"/>
  <c r="AF208" i="137"/>
  <c r="N208" i="137"/>
  <c r="M208" i="137"/>
  <c r="P208" i="137"/>
  <c r="AB208" i="137"/>
  <c r="Z208" i="137"/>
  <c r="AC208" i="137"/>
  <c r="R208" i="137"/>
  <c r="H208" i="137"/>
  <c r="J208" i="137"/>
  <c r="X208" i="137"/>
  <c r="Q208" i="137"/>
  <c r="K208" i="137"/>
  <c r="AG208" i="137"/>
  <c r="G208" i="137"/>
  <c r="L208" i="137"/>
  <c r="O208" i="137"/>
  <c r="Y326" i="137"/>
  <c r="AD326" i="137"/>
  <c r="J326" i="137"/>
  <c r="H326" i="137"/>
  <c r="Q326" i="137"/>
  <c r="X326" i="137"/>
  <c r="G326" i="137"/>
  <c r="L326" i="137"/>
  <c r="N326" i="137"/>
  <c r="AB326" i="137"/>
  <c r="AF326" i="137"/>
  <c r="F326" i="137"/>
  <c r="K326" i="137"/>
  <c r="I326" i="137"/>
  <c r="AC326" i="137"/>
  <c r="AA326" i="137"/>
  <c r="O326" i="137"/>
  <c r="AE326" i="137"/>
  <c r="Z326" i="137"/>
  <c r="P326" i="137"/>
  <c r="AG326" i="137"/>
  <c r="M326" i="137"/>
  <c r="R326" i="137"/>
  <c r="R247" i="137"/>
  <c r="Q247" i="137"/>
  <c r="P247" i="137"/>
  <c r="AG247" i="137"/>
  <c r="Y247" i="137"/>
  <c r="O247" i="137"/>
  <c r="H247" i="137"/>
  <c r="M247" i="137"/>
  <c r="K247" i="137"/>
  <c r="F247" i="137"/>
  <c r="AF247" i="137"/>
  <c r="AB247" i="137"/>
  <c r="AE247" i="137"/>
  <c r="L247" i="137"/>
  <c r="N247" i="137"/>
  <c r="G247" i="137"/>
  <c r="AC247" i="137"/>
  <c r="I247" i="137"/>
  <c r="J247" i="137"/>
  <c r="AA247" i="137"/>
  <c r="Z247" i="137"/>
  <c r="AD247" i="137"/>
  <c r="X247" i="137"/>
  <c r="J188" i="137"/>
  <c r="Z188" i="137"/>
  <c r="Q188" i="137"/>
  <c r="F188" i="137"/>
  <c r="AO188" i="137"/>
  <c r="I188" i="137"/>
  <c r="AF188" i="137"/>
  <c r="AL188" i="137"/>
  <c r="L188" i="137"/>
  <c r="AC188" i="137"/>
  <c r="AE188" i="137"/>
  <c r="K188" i="137"/>
  <c r="AR188" i="137"/>
  <c r="M188" i="137"/>
  <c r="AA188" i="137"/>
  <c r="AP188" i="137"/>
  <c r="AG188" i="137"/>
  <c r="AI188" i="137"/>
  <c r="R188" i="137"/>
  <c r="AN188" i="137"/>
  <c r="G188" i="137"/>
  <c r="O188" i="137"/>
  <c r="AB188" i="137"/>
  <c r="AD188" i="137"/>
  <c r="AJ188" i="137"/>
  <c r="H188" i="137"/>
  <c r="Y188" i="137"/>
  <c r="AK188" i="137"/>
  <c r="AQ188" i="137"/>
  <c r="X188" i="137"/>
  <c r="N188" i="137"/>
  <c r="AM188" i="137"/>
  <c r="P188" i="137"/>
  <c r="AQ195" i="137"/>
  <c r="X195" i="137"/>
  <c r="AM195" i="137"/>
  <c r="I195" i="137"/>
  <c r="AR195" i="137"/>
  <c r="H195" i="137"/>
  <c r="Q195" i="137"/>
  <c r="J195" i="137"/>
  <c r="K195" i="137"/>
  <c r="AO195" i="137"/>
  <c r="AI195" i="137"/>
  <c r="Y195" i="137"/>
  <c r="AL195" i="137"/>
  <c r="AB195" i="137"/>
  <c r="AN195" i="137"/>
  <c r="AC195" i="137"/>
  <c r="AG195" i="137"/>
  <c r="L195" i="137"/>
  <c r="AE195" i="137"/>
  <c r="G195" i="137"/>
  <c r="R195" i="137"/>
  <c r="AA195" i="137"/>
  <c r="P195" i="137"/>
  <c r="N195" i="137"/>
  <c r="AJ195" i="137"/>
  <c r="Z195" i="137"/>
  <c r="AK195" i="137"/>
  <c r="M195" i="137"/>
  <c r="O195" i="137"/>
  <c r="AF195" i="137"/>
  <c r="AD195" i="137"/>
  <c r="AP195" i="137"/>
  <c r="F195" i="137"/>
  <c r="F656" i="137"/>
  <c r="AC656" i="137"/>
  <c r="P656" i="137"/>
  <c r="Q656" i="137"/>
  <c r="Y656" i="137"/>
  <c r="R656" i="137"/>
  <c r="X656" i="137"/>
  <c r="L656" i="137"/>
  <c r="M656" i="137"/>
  <c r="O656" i="137"/>
  <c r="K656" i="137"/>
  <c r="J656" i="137"/>
  <c r="H656" i="137"/>
  <c r="AA656" i="137"/>
  <c r="AE656" i="137"/>
  <c r="AG656" i="137"/>
  <c r="I656" i="137"/>
  <c r="AF656" i="137"/>
  <c r="G656" i="137"/>
  <c r="Z656" i="137"/>
  <c r="AD656" i="137"/>
  <c r="N656" i="137"/>
  <c r="AB656" i="137"/>
  <c r="M541" i="137"/>
  <c r="Z541" i="137"/>
  <c r="AF541" i="137"/>
  <c r="G541" i="137"/>
  <c r="N541" i="137"/>
  <c r="F541" i="137"/>
  <c r="Y541" i="137"/>
  <c r="AA541" i="137"/>
  <c r="K541" i="137"/>
  <c r="J541" i="137"/>
  <c r="I541" i="137"/>
  <c r="AE541" i="137"/>
  <c r="Q541" i="137"/>
  <c r="X541" i="137"/>
  <c r="R541" i="137"/>
  <c r="O541" i="137"/>
  <c r="AG541" i="137"/>
  <c r="H541" i="137"/>
  <c r="AD541" i="137"/>
  <c r="AC541" i="137"/>
  <c r="AB541" i="137"/>
  <c r="L541" i="137"/>
  <c r="P541" i="137"/>
  <c r="X264" i="137"/>
  <c r="M264" i="137"/>
  <c r="F264" i="137"/>
  <c r="O264" i="137"/>
  <c r="Z264" i="137"/>
  <c r="AD264" i="137"/>
  <c r="AC264" i="137"/>
  <c r="AG264" i="137"/>
  <c r="I264" i="137"/>
  <c r="K264" i="137"/>
  <c r="H264" i="137"/>
  <c r="AF264" i="137"/>
  <c r="Q264" i="137"/>
  <c r="P264" i="137"/>
  <c r="G264" i="137"/>
  <c r="AA264" i="137"/>
  <c r="AE264" i="137"/>
  <c r="Y264" i="137"/>
  <c r="N264" i="137"/>
  <c r="R264" i="137"/>
  <c r="AB264" i="137"/>
  <c r="L264" i="137"/>
  <c r="J264" i="137"/>
  <c r="J320" i="137"/>
  <c r="K320" i="137"/>
  <c r="AG320" i="137"/>
  <c r="Q320" i="137"/>
  <c r="H320" i="137"/>
  <c r="X320" i="137"/>
  <c r="P320" i="137"/>
  <c r="L320" i="137"/>
  <c r="I320" i="137"/>
  <c r="O320" i="137"/>
  <c r="AB320" i="137"/>
  <c r="Y320" i="137"/>
  <c r="N320" i="137"/>
  <c r="M320" i="137"/>
  <c r="AC320" i="137"/>
  <c r="AA320" i="137"/>
  <c r="Z320" i="137"/>
  <c r="R320" i="137"/>
  <c r="AE320" i="137"/>
  <c r="F320" i="137"/>
  <c r="AD320" i="137"/>
  <c r="G320" i="137"/>
  <c r="AF320" i="137"/>
  <c r="I498" i="137"/>
  <c r="Z498" i="137"/>
  <c r="P498" i="137"/>
  <c r="AC498" i="137"/>
  <c r="Y498" i="137"/>
  <c r="J498" i="137"/>
  <c r="AE498" i="137"/>
  <c r="O498" i="137"/>
  <c r="AG498" i="137"/>
  <c r="H498" i="137"/>
  <c r="N498" i="137"/>
  <c r="R498" i="137"/>
  <c r="AB498" i="137"/>
  <c r="AD498" i="137"/>
  <c r="Q498" i="137"/>
  <c r="G498" i="137"/>
  <c r="M498" i="137"/>
  <c r="X498" i="137"/>
  <c r="AA498" i="137"/>
  <c r="K498" i="137"/>
  <c r="AF498" i="137"/>
  <c r="F498" i="137"/>
  <c r="L498" i="137"/>
  <c r="P618" i="137"/>
  <c r="X618" i="137"/>
  <c r="Y618" i="137"/>
  <c r="F618" i="137"/>
  <c r="N618" i="137"/>
  <c r="Z618" i="137"/>
  <c r="L618" i="137"/>
  <c r="R618" i="137"/>
  <c r="H618" i="137"/>
  <c r="Q618" i="137"/>
  <c r="AD618" i="137"/>
  <c r="K618" i="137"/>
  <c r="AA618" i="137"/>
  <c r="AG618" i="137"/>
  <c r="AB618" i="137"/>
  <c r="AE618" i="137"/>
  <c r="AF618" i="137"/>
  <c r="AC618" i="137"/>
  <c r="G618" i="137"/>
  <c r="I618" i="137"/>
  <c r="J618" i="137"/>
  <c r="O618" i="137"/>
  <c r="M618" i="137"/>
  <c r="AB509" i="137"/>
  <c r="AG509" i="137"/>
  <c r="Y509" i="137"/>
  <c r="K509" i="137"/>
  <c r="O509" i="137"/>
  <c r="L509" i="137"/>
  <c r="P509" i="137"/>
  <c r="I509" i="137"/>
  <c r="AF509" i="137"/>
  <c r="J509" i="137"/>
  <c r="G509" i="137"/>
  <c r="X509" i="137"/>
  <c r="AC509" i="137"/>
  <c r="F509" i="137"/>
  <c r="H509" i="137"/>
  <c r="Q509" i="137"/>
  <c r="Z509" i="137"/>
  <c r="AE509" i="137"/>
  <c r="AD509" i="137"/>
  <c r="M509" i="137"/>
  <c r="R509" i="137"/>
  <c r="N509" i="137"/>
  <c r="AA509" i="137"/>
  <c r="AB238" i="137"/>
  <c r="J238" i="137"/>
  <c r="R238" i="137"/>
  <c r="Q238" i="137"/>
  <c r="G238" i="137"/>
  <c r="P238" i="137"/>
  <c r="AC238" i="137"/>
  <c r="Z238" i="137"/>
  <c r="F238" i="137"/>
  <c r="Y238" i="137"/>
  <c r="M238" i="137"/>
  <c r="L238" i="137"/>
  <c r="H238" i="137"/>
  <c r="AG238" i="137"/>
  <c r="I238" i="137"/>
  <c r="AF238" i="137"/>
  <c r="N238" i="137"/>
  <c r="K238" i="137"/>
  <c r="O238" i="137"/>
  <c r="AD238" i="137"/>
  <c r="X238" i="137"/>
  <c r="AA238" i="137"/>
  <c r="AE238" i="137"/>
  <c r="AG257" i="137"/>
  <c r="AC257" i="137"/>
  <c r="AE257" i="137"/>
  <c r="H257" i="137"/>
  <c r="J257" i="137"/>
  <c r="AB257" i="137"/>
  <c r="K257" i="137"/>
  <c r="AF257" i="137"/>
  <c r="L257" i="137"/>
  <c r="N257" i="137"/>
  <c r="Y257" i="137"/>
  <c r="P257" i="137"/>
  <c r="X257" i="137"/>
  <c r="AA257" i="137"/>
  <c r="F257" i="137"/>
  <c r="Q257" i="137"/>
  <c r="O257" i="137"/>
  <c r="G257" i="137"/>
  <c r="R257" i="137"/>
  <c r="Z257" i="137"/>
  <c r="AD257" i="137"/>
  <c r="M257" i="137"/>
  <c r="I257" i="137"/>
  <c r="X133" i="137"/>
  <c r="K133" i="137"/>
  <c r="AK133" i="137"/>
  <c r="AB133" i="137"/>
  <c r="J133" i="137"/>
  <c r="AC133" i="137"/>
  <c r="P133" i="137"/>
  <c r="AP133" i="137"/>
  <c r="AD133" i="137"/>
  <c r="AO133" i="137"/>
  <c r="R133" i="137"/>
  <c r="AJ133" i="137"/>
  <c r="O133" i="137"/>
  <c r="AF133" i="137"/>
  <c r="AQ133" i="137"/>
  <c r="Y133" i="137"/>
  <c r="AM133" i="137"/>
  <c r="AL133" i="137"/>
  <c r="AA133" i="137"/>
  <c r="G133" i="137"/>
  <c r="Q133" i="137"/>
  <c r="AI133" i="137"/>
  <c r="L133" i="137"/>
  <c r="I133" i="137"/>
  <c r="AN133" i="137"/>
  <c r="N133" i="137"/>
  <c r="AG133" i="137"/>
  <c r="AR133" i="137"/>
  <c r="M133" i="137"/>
  <c r="AE133" i="137"/>
  <c r="F133" i="137"/>
  <c r="H133" i="137"/>
  <c r="Z133" i="137"/>
  <c r="H535" i="137"/>
  <c r="G535" i="137"/>
  <c r="F535" i="137"/>
  <c r="J535" i="137"/>
  <c r="X535" i="137"/>
  <c r="AA535" i="137"/>
  <c r="Z535" i="137"/>
  <c r="AB535" i="137"/>
  <c r="P535" i="137"/>
  <c r="AD535" i="137"/>
  <c r="AC535" i="137"/>
  <c r="O535" i="137"/>
  <c r="R535" i="137"/>
  <c r="M535" i="137"/>
  <c r="N535" i="137"/>
  <c r="AF535" i="137"/>
  <c r="Y535" i="137"/>
  <c r="AG535" i="137"/>
  <c r="Q535" i="137"/>
  <c r="AE535" i="137"/>
  <c r="L535" i="137"/>
  <c r="I535" i="137"/>
  <c r="K535" i="137"/>
  <c r="P70" i="138"/>
  <c r="AX70" i="138"/>
  <c r="AI70" i="138"/>
  <c r="AN70" i="138"/>
  <c r="AV70" i="138"/>
  <c r="AL70" i="138"/>
  <c r="AU70" i="138"/>
  <c r="AR70" i="138"/>
  <c r="BA70" i="138"/>
  <c r="AJ70" i="138"/>
  <c r="AY70" i="138"/>
  <c r="AK70" i="138"/>
  <c r="AQ70" i="138"/>
  <c r="AP70" i="138"/>
  <c r="AM70" i="138"/>
  <c r="AO70" i="138"/>
  <c r="L70" i="138"/>
  <c r="BB70" i="138"/>
  <c r="G70" i="138"/>
  <c r="F71" i="138" s="1"/>
  <c r="AT70" i="138"/>
  <c r="BC70" i="138"/>
  <c r="AZ70" i="138"/>
  <c r="J70" i="138"/>
  <c r="AW70" i="138"/>
  <c r="I70" i="138"/>
  <c r="F588" i="138"/>
  <c r="R588" i="138"/>
  <c r="J588" i="138"/>
  <c r="Z588" i="138"/>
  <c r="AD588" i="138"/>
  <c r="AF588" i="138"/>
  <c r="AE588" i="138"/>
  <c r="N588" i="138"/>
  <c r="Q588" i="138"/>
  <c r="X588" i="138"/>
  <c r="G588" i="138"/>
  <c r="I588" i="138"/>
  <c r="AC588" i="138"/>
  <c r="L588" i="138"/>
  <c r="AB588" i="138"/>
  <c r="M588" i="138"/>
  <c r="Y588" i="138"/>
  <c r="P588" i="138"/>
  <c r="AG588" i="138"/>
  <c r="AA588" i="138"/>
  <c r="H588" i="138"/>
  <c r="K588" i="138"/>
  <c r="O588" i="138"/>
  <c r="M690" i="138"/>
  <c r="N690" i="138"/>
  <c r="AB690" i="138"/>
  <c r="H690" i="138"/>
  <c r="J690" i="138"/>
  <c r="O690" i="138"/>
  <c r="Y690" i="138"/>
  <c r="F690" i="138"/>
  <c r="G690" i="138"/>
  <c r="L690" i="138"/>
  <c r="Q690" i="138"/>
  <c r="X690" i="138"/>
  <c r="AF690" i="138"/>
  <c r="I690" i="138"/>
  <c r="AA690" i="138"/>
  <c r="Z690" i="138"/>
  <c r="AC690" i="138"/>
  <c r="AD690" i="138"/>
  <c r="K690" i="138"/>
  <c r="P690" i="138"/>
  <c r="R690" i="138"/>
  <c r="AE690" i="138"/>
  <c r="AG690" i="138"/>
  <c r="AG115" i="138"/>
  <c r="H115" i="138"/>
  <c r="O115" i="138"/>
  <c r="AI115" i="138"/>
  <c r="L115" i="138"/>
  <c r="AJ115" i="138"/>
  <c r="AM115" i="138"/>
  <c r="AB115" i="138"/>
  <c r="AE115" i="138"/>
  <c r="AC115" i="138"/>
  <c r="N115" i="138"/>
  <c r="AP115" i="138"/>
  <c r="AK115" i="138"/>
  <c r="P115" i="138"/>
  <c r="X115" i="138"/>
  <c r="K115" i="138"/>
  <c r="AF115" i="138"/>
  <c r="AO115" i="138"/>
  <c r="AD115" i="138"/>
  <c r="I115" i="138"/>
  <c r="Y115" i="138"/>
  <c r="AR115" i="138"/>
  <c r="J115" i="138"/>
  <c r="M115" i="138"/>
  <c r="Z115" i="138"/>
  <c r="R115" i="138"/>
  <c r="G115" i="138"/>
  <c r="Q115" i="138"/>
  <c r="AL115" i="138"/>
  <c r="AQ115" i="138"/>
  <c r="AN115" i="138"/>
  <c r="F115" i="138"/>
  <c r="AA115" i="138"/>
  <c r="BC77" i="138"/>
  <c r="AY77" i="138"/>
  <c r="AJ77" i="138"/>
  <c r="AW77" i="138"/>
  <c r="L77" i="138"/>
  <c r="AL77" i="138"/>
  <c r="AV77" i="138"/>
  <c r="AU77" i="138"/>
  <c r="BA77" i="138"/>
  <c r="AP77" i="138"/>
  <c r="AT77" i="138"/>
  <c r="AK77" i="138"/>
  <c r="P77" i="138"/>
  <c r="AO77" i="138"/>
  <c r="AZ77" i="138"/>
  <c r="AN77" i="138"/>
  <c r="BB77" i="138"/>
  <c r="J77" i="138"/>
  <c r="AI77" i="138"/>
  <c r="AQ77" i="138"/>
  <c r="I77" i="138"/>
  <c r="AX77" i="138"/>
  <c r="AR77" i="138"/>
  <c r="AM77" i="138"/>
  <c r="G77" i="138"/>
  <c r="F78" i="138" s="1"/>
  <c r="O122" i="138"/>
  <c r="L122" i="138"/>
  <c r="X122" i="138"/>
  <c r="AO122" i="138"/>
  <c r="AA122" i="138"/>
  <c r="P122" i="138"/>
  <c r="Z122" i="138"/>
  <c r="AE122" i="138"/>
  <c r="AI122" i="138"/>
  <c r="M122" i="138"/>
  <c r="H122" i="138"/>
  <c r="AC122" i="138"/>
  <c r="AL122" i="138"/>
  <c r="AJ122" i="138"/>
  <c r="Q122" i="138"/>
  <c r="J122" i="138"/>
  <c r="K122" i="138"/>
  <c r="AB122" i="138"/>
  <c r="R122" i="138"/>
  <c r="G122" i="138"/>
  <c r="AN122" i="138"/>
  <c r="AD122" i="138"/>
  <c r="N122" i="138"/>
  <c r="AP122" i="138"/>
  <c r="AF122" i="138"/>
  <c r="AQ122" i="138"/>
  <c r="Y122" i="138"/>
  <c r="AG122" i="138"/>
  <c r="AM122" i="138"/>
  <c r="I122" i="138"/>
  <c r="AK122" i="138"/>
  <c r="F122" i="138"/>
  <c r="AR122" i="138"/>
  <c r="AO98" i="138"/>
  <c r="AV98" i="138"/>
  <c r="AY98" i="138"/>
  <c r="AK98" i="138"/>
  <c r="AX98" i="138"/>
  <c r="L98" i="138"/>
  <c r="AZ98" i="138"/>
  <c r="AI98" i="138"/>
  <c r="AP98" i="138"/>
  <c r="G98" i="138"/>
  <c r="AJ98" i="138"/>
  <c r="I98" i="138"/>
  <c r="AN98" i="138"/>
  <c r="AQ98" i="138"/>
  <c r="AL98" i="138"/>
  <c r="BB98" i="138"/>
  <c r="BC98" i="138"/>
  <c r="AM98" i="138"/>
  <c r="BA98" i="138"/>
  <c r="AW98" i="138"/>
  <c r="AR98" i="138"/>
  <c r="J98" i="138"/>
  <c r="P98" i="138"/>
  <c r="AU98" i="138"/>
  <c r="AT98" i="138"/>
  <c r="F435" i="133"/>
  <c r="I435" i="133"/>
  <c r="R435" i="133"/>
  <c r="AE435" i="133"/>
  <c r="AD435" i="133"/>
  <c r="AF435" i="133"/>
  <c r="O435" i="133"/>
  <c r="Q435" i="133"/>
  <c r="M435" i="133"/>
  <c r="J435" i="133"/>
  <c r="H435" i="133"/>
  <c r="Y435" i="133"/>
  <c r="AB435" i="133"/>
  <c r="AG435" i="133"/>
  <c r="G435" i="133"/>
  <c r="AC435" i="133"/>
  <c r="N435" i="133"/>
  <c r="K435" i="133"/>
  <c r="P435" i="133"/>
  <c r="Z435" i="133"/>
  <c r="AA435" i="133"/>
  <c r="X435" i="133"/>
  <c r="L435" i="133"/>
  <c r="H230" i="138"/>
  <c r="AE230" i="138"/>
  <c r="P230" i="138"/>
  <c r="G230" i="138"/>
  <c r="L230" i="138"/>
  <c r="Q230" i="138"/>
  <c r="M230" i="138"/>
  <c r="N230" i="138"/>
  <c r="J230" i="138"/>
  <c r="AF230" i="138"/>
  <c r="AA230" i="138"/>
  <c r="AC230" i="138"/>
  <c r="F230" i="138"/>
  <c r="X230" i="138"/>
  <c r="R230" i="138"/>
  <c r="Z230" i="138"/>
  <c r="O230" i="138"/>
  <c r="I230" i="138"/>
  <c r="Y230" i="138"/>
  <c r="K230" i="138"/>
  <c r="AB230" i="138"/>
  <c r="AG230" i="138"/>
  <c r="AD230" i="138"/>
  <c r="AR150" i="138"/>
  <c r="AO150" i="138"/>
  <c r="AF150" i="138"/>
  <c r="M150" i="138"/>
  <c r="AM150" i="138"/>
  <c r="AI150" i="138"/>
  <c r="AK150" i="138"/>
  <c r="K150" i="138"/>
  <c r="AL150" i="138"/>
  <c r="AD150" i="138"/>
  <c r="F150" i="138"/>
  <c r="H150" i="138"/>
  <c r="AB150" i="138"/>
  <c r="L150" i="138"/>
  <c r="O150" i="138"/>
  <c r="P150" i="138"/>
  <c r="AG150" i="138"/>
  <c r="AQ150" i="138"/>
  <c r="AA150" i="138"/>
  <c r="AJ150" i="138"/>
  <c r="Q150" i="138"/>
  <c r="AP150" i="138"/>
  <c r="J150" i="138"/>
  <c r="R150" i="138"/>
  <c r="Z150" i="138"/>
  <c r="AC150" i="138"/>
  <c r="N150" i="138"/>
  <c r="X150" i="138"/>
  <c r="I150" i="138"/>
  <c r="Y150" i="138"/>
  <c r="AE150" i="138"/>
  <c r="G150" i="138"/>
  <c r="AN150" i="138"/>
  <c r="J569" i="138"/>
  <c r="AA569" i="138"/>
  <c r="Y569" i="138"/>
  <c r="L569" i="138"/>
  <c r="O569" i="138"/>
  <c r="AG569" i="138"/>
  <c r="Q569" i="138"/>
  <c r="N569" i="138"/>
  <c r="AF569" i="138"/>
  <c r="I569" i="138"/>
  <c r="G569" i="138"/>
  <c r="X569" i="138"/>
  <c r="R569" i="138"/>
  <c r="F569" i="138"/>
  <c r="K569" i="138"/>
  <c r="P569" i="138"/>
  <c r="AC569" i="138"/>
  <c r="AE569" i="138"/>
  <c r="Z569" i="138"/>
  <c r="M569" i="138"/>
  <c r="H569" i="138"/>
  <c r="AB569" i="138"/>
  <c r="AD569" i="138"/>
  <c r="N317" i="138"/>
  <c r="AA317" i="138"/>
  <c r="X317" i="138"/>
  <c r="K317" i="138"/>
  <c r="J317" i="138"/>
  <c r="R317" i="138"/>
  <c r="Z317" i="138"/>
  <c r="AD317" i="138"/>
  <c r="H317" i="138"/>
  <c r="F317" i="138"/>
  <c r="AG317" i="138"/>
  <c r="Y317" i="138"/>
  <c r="L317" i="138"/>
  <c r="M317" i="138"/>
  <c r="O317" i="138"/>
  <c r="AB317" i="138"/>
  <c r="AE317" i="138"/>
  <c r="Q317" i="138"/>
  <c r="P317" i="138"/>
  <c r="G317" i="138"/>
  <c r="AC317" i="138"/>
  <c r="AF317" i="138"/>
  <c r="I317" i="138"/>
  <c r="Q164" i="138"/>
  <c r="R164" i="138"/>
  <c r="N164" i="138"/>
  <c r="AO164" i="138"/>
  <c r="AD164" i="138"/>
  <c r="AB164" i="138"/>
  <c r="AM164" i="138"/>
  <c r="P164" i="138"/>
  <c r="AE164" i="138"/>
  <c r="H164" i="138"/>
  <c r="AG164" i="138"/>
  <c r="AC164" i="138"/>
  <c r="AQ164" i="138"/>
  <c r="K164" i="138"/>
  <c r="AJ164" i="138"/>
  <c r="AL164" i="138"/>
  <c r="G164" i="138"/>
  <c r="AR164" i="138"/>
  <c r="M164" i="138"/>
  <c r="L164" i="138"/>
  <c r="AA164" i="138"/>
  <c r="J164" i="138"/>
  <c r="Y164" i="138"/>
  <c r="X164" i="138"/>
  <c r="AI164" i="138"/>
  <c r="AK164" i="138"/>
  <c r="AN164" i="138"/>
  <c r="AF164" i="138"/>
  <c r="I164" i="138"/>
  <c r="Z164" i="138"/>
  <c r="O164" i="138"/>
  <c r="F164" i="138"/>
  <c r="AP164" i="138"/>
  <c r="AF560" i="138"/>
  <c r="I560" i="138"/>
  <c r="Y560" i="138"/>
  <c r="X560" i="138"/>
  <c r="H560" i="138"/>
  <c r="J560" i="138"/>
  <c r="R560" i="138"/>
  <c r="G560" i="138"/>
  <c r="K560" i="138"/>
  <c r="N560" i="138"/>
  <c r="O560" i="138"/>
  <c r="AB560" i="138"/>
  <c r="AC560" i="138"/>
  <c r="Z560" i="138"/>
  <c r="Q560" i="138"/>
  <c r="AG560" i="138"/>
  <c r="AA560" i="138"/>
  <c r="AD560" i="138"/>
  <c r="L560" i="138"/>
  <c r="F560" i="138"/>
  <c r="P560" i="138"/>
  <c r="AE560" i="138"/>
  <c r="M560" i="138"/>
  <c r="AB337" i="138"/>
  <c r="X337" i="138"/>
  <c r="Y337" i="138"/>
  <c r="AG337" i="138"/>
  <c r="H337" i="138"/>
  <c r="AF337" i="138"/>
  <c r="G337" i="138"/>
  <c r="AD337" i="138"/>
  <c r="J337" i="138"/>
  <c r="I337" i="138"/>
  <c r="O337" i="138"/>
  <c r="Z337" i="138"/>
  <c r="N337" i="138"/>
  <c r="AA337" i="138"/>
  <c r="AC337" i="138"/>
  <c r="F337" i="138"/>
  <c r="K337" i="138"/>
  <c r="P337" i="138"/>
  <c r="L337" i="138"/>
  <c r="AE337" i="138"/>
  <c r="M337" i="138"/>
  <c r="Q337" i="138"/>
  <c r="R337" i="138"/>
  <c r="AD517" i="138"/>
  <c r="AA517" i="138"/>
  <c r="R517" i="138"/>
  <c r="F517" i="138"/>
  <c r="H517" i="138"/>
  <c r="Z517" i="138"/>
  <c r="P517" i="138"/>
  <c r="I517" i="138"/>
  <c r="Q517" i="138"/>
  <c r="G517" i="138"/>
  <c r="AE517" i="138"/>
  <c r="N517" i="138"/>
  <c r="AG517" i="138"/>
  <c r="M517" i="138"/>
  <c r="K517" i="138"/>
  <c r="L517" i="138"/>
  <c r="AF517" i="138"/>
  <c r="J517" i="138"/>
  <c r="X517" i="138"/>
  <c r="AB517" i="138"/>
  <c r="Y517" i="138"/>
  <c r="O517" i="138"/>
  <c r="AC517" i="138"/>
  <c r="K514" i="138"/>
  <c r="I514" i="138"/>
  <c r="Z514" i="138"/>
  <c r="H514" i="138"/>
  <c r="X514" i="138"/>
  <c r="M514" i="138"/>
  <c r="R514" i="138"/>
  <c r="G514" i="138"/>
  <c r="O514" i="138"/>
  <c r="J514" i="138"/>
  <c r="AC514" i="138"/>
  <c r="AE514" i="138"/>
  <c r="AG514" i="138"/>
  <c r="AB514" i="138"/>
  <c r="F514" i="138"/>
  <c r="Q514" i="138"/>
  <c r="L514" i="138"/>
  <c r="AF514" i="138"/>
  <c r="Y514" i="138"/>
  <c r="N514" i="138"/>
  <c r="AA514" i="138"/>
  <c r="P514" i="138"/>
  <c r="AD514" i="138"/>
  <c r="N682" i="138"/>
  <c r="R682" i="138"/>
  <c r="H682" i="138"/>
  <c r="O682" i="138"/>
  <c r="L682" i="138"/>
  <c r="AE682" i="138"/>
  <c r="X682" i="138"/>
  <c r="AB682" i="138"/>
  <c r="I682" i="138"/>
  <c r="Y682" i="138"/>
  <c r="F682" i="138"/>
  <c r="Q682" i="138"/>
  <c r="Z682" i="138"/>
  <c r="AG682" i="138"/>
  <c r="AF682" i="138"/>
  <c r="AD682" i="138"/>
  <c r="AA682" i="138"/>
  <c r="P682" i="138"/>
  <c r="M682" i="138"/>
  <c r="K682" i="138"/>
  <c r="G682" i="138"/>
  <c r="AC682" i="138"/>
  <c r="J682" i="138"/>
  <c r="I582" i="138"/>
  <c r="AG582" i="138"/>
  <c r="Z582" i="138"/>
  <c r="G582" i="138"/>
  <c r="M582" i="138"/>
  <c r="AC582" i="138"/>
  <c r="P582" i="138"/>
  <c r="O582" i="138"/>
  <c r="AE582" i="138"/>
  <c r="H582" i="138"/>
  <c r="L582" i="138"/>
  <c r="R582" i="138"/>
  <c r="AA582" i="138"/>
  <c r="AF582" i="138"/>
  <c r="J582" i="138"/>
  <c r="N582" i="138"/>
  <c r="Q582" i="138"/>
  <c r="AD582" i="138"/>
  <c r="F582" i="138"/>
  <c r="AB582" i="138"/>
  <c r="K582" i="138"/>
  <c r="X582" i="138"/>
  <c r="Y582" i="138"/>
  <c r="AD276" i="138"/>
  <c r="M276" i="138"/>
  <c r="AF276" i="138"/>
  <c r="H276" i="138"/>
  <c r="AG276" i="138"/>
  <c r="G276" i="138"/>
  <c r="O276" i="138"/>
  <c r="AB276" i="138"/>
  <c r="N276" i="138"/>
  <c r="X276" i="138"/>
  <c r="L276" i="138"/>
  <c r="AC276" i="138"/>
  <c r="AA276" i="138"/>
  <c r="F276" i="138"/>
  <c r="I276" i="138"/>
  <c r="K276" i="138"/>
  <c r="R276" i="138"/>
  <c r="Z276" i="138"/>
  <c r="Q276" i="138"/>
  <c r="AE276" i="138"/>
  <c r="J276" i="138"/>
  <c r="P276" i="138"/>
  <c r="Y276" i="138"/>
  <c r="Y570" i="138"/>
  <c r="M570" i="138"/>
  <c r="X570" i="138"/>
  <c r="Z570" i="138"/>
  <c r="Q570" i="138"/>
  <c r="L570" i="138"/>
  <c r="AB570" i="138"/>
  <c r="AD570" i="138"/>
  <c r="O570" i="138"/>
  <c r="AA570" i="138"/>
  <c r="P570" i="138"/>
  <c r="N570" i="138"/>
  <c r="K570" i="138"/>
  <c r="J570" i="138"/>
  <c r="H570" i="138"/>
  <c r="AE570" i="138"/>
  <c r="AF570" i="138"/>
  <c r="AC570" i="138"/>
  <c r="R570" i="138"/>
  <c r="G570" i="138"/>
  <c r="AG570" i="138"/>
  <c r="I570" i="138"/>
  <c r="F570" i="138"/>
  <c r="P371" i="138"/>
  <c r="Z371" i="138"/>
  <c r="AE371" i="138"/>
  <c r="Y371" i="138"/>
  <c r="N371" i="138"/>
  <c r="O371" i="138"/>
  <c r="G371" i="138"/>
  <c r="I371" i="138"/>
  <c r="Q371" i="138"/>
  <c r="AD371" i="138"/>
  <c r="F371" i="138"/>
  <c r="AB371" i="138"/>
  <c r="K371" i="138"/>
  <c r="L371" i="138"/>
  <c r="H371" i="138"/>
  <c r="AA371" i="138"/>
  <c r="X371" i="138"/>
  <c r="J371" i="138"/>
  <c r="M371" i="138"/>
  <c r="R371" i="138"/>
  <c r="AG371" i="138"/>
  <c r="AF371" i="138"/>
  <c r="AC371" i="138"/>
  <c r="I130" i="138"/>
  <c r="H130" i="138"/>
  <c r="Q130" i="138"/>
  <c r="AR130" i="138"/>
  <c r="AD130" i="138"/>
  <c r="F130" i="138"/>
  <c r="P130" i="138"/>
  <c r="AO130" i="138"/>
  <c r="AB130" i="138"/>
  <c r="AK130" i="138"/>
  <c r="R130" i="138"/>
  <c r="AM130" i="138"/>
  <c r="K130" i="138"/>
  <c r="X130" i="138"/>
  <c r="G130" i="138"/>
  <c r="AI130" i="138"/>
  <c r="AL130" i="138"/>
  <c r="AN130" i="138"/>
  <c r="O130" i="138"/>
  <c r="Y130" i="138"/>
  <c r="L130" i="138"/>
  <c r="M130" i="138"/>
  <c r="J130" i="138"/>
  <c r="AC130" i="138"/>
  <c r="AJ130" i="138"/>
  <c r="N130" i="138"/>
  <c r="AP130" i="138"/>
  <c r="AQ130" i="138"/>
  <c r="AE130" i="138"/>
  <c r="AF130" i="138"/>
  <c r="Z130" i="138"/>
  <c r="AA130" i="138"/>
  <c r="AG130" i="138"/>
  <c r="Y362" i="138"/>
  <c r="L362" i="138"/>
  <c r="AB362" i="138"/>
  <c r="O362" i="138"/>
  <c r="G362" i="138"/>
  <c r="K362" i="138"/>
  <c r="AA362" i="138"/>
  <c r="I362" i="138"/>
  <c r="AG362" i="138"/>
  <c r="P362" i="138"/>
  <c r="N362" i="138"/>
  <c r="X362" i="138"/>
  <c r="AC362" i="138"/>
  <c r="F362" i="138"/>
  <c r="Z362" i="138"/>
  <c r="R362" i="138"/>
  <c r="AF362" i="138"/>
  <c r="AE362" i="138"/>
  <c r="H362" i="138"/>
  <c r="M362" i="138"/>
  <c r="AD362" i="138"/>
  <c r="J362" i="138"/>
  <c r="Q362" i="138"/>
  <c r="L246" i="138"/>
  <c r="Q246" i="138"/>
  <c r="AA246" i="138"/>
  <c r="AF246" i="138"/>
  <c r="I246" i="138"/>
  <c r="N246" i="138"/>
  <c r="AE246" i="138"/>
  <c r="AC246" i="138"/>
  <c r="F246" i="138"/>
  <c r="AG246" i="138"/>
  <c r="P246" i="138"/>
  <c r="Z246" i="138"/>
  <c r="R246" i="138"/>
  <c r="X246" i="138"/>
  <c r="M246" i="138"/>
  <c r="O246" i="138"/>
  <c r="AB246" i="138"/>
  <c r="H246" i="138"/>
  <c r="J246" i="138"/>
  <c r="K246" i="138"/>
  <c r="Y246" i="138"/>
  <c r="AD246" i="138"/>
  <c r="G246" i="138"/>
  <c r="Z217" i="138"/>
  <c r="P217" i="138"/>
  <c r="AE217" i="138"/>
  <c r="Q217" i="138"/>
  <c r="K217" i="138"/>
  <c r="H217" i="138"/>
  <c r="G217" i="138"/>
  <c r="F217" i="138"/>
  <c r="O217" i="138"/>
  <c r="AG217" i="138"/>
  <c r="M217" i="138"/>
  <c r="AF217" i="138"/>
  <c r="X217" i="138"/>
  <c r="AD217" i="138"/>
  <c r="AA217" i="138"/>
  <c r="J217" i="138"/>
  <c r="N217" i="138"/>
  <c r="I217" i="138"/>
  <c r="R217" i="138"/>
  <c r="AC217" i="138"/>
  <c r="L217" i="138"/>
  <c r="Y217" i="138"/>
  <c r="AB217" i="138"/>
  <c r="N346" i="138"/>
  <c r="AF346" i="138"/>
  <c r="O346" i="138"/>
  <c r="Q346" i="138"/>
  <c r="L346" i="138"/>
  <c r="R346" i="138"/>
  <c r="H346" i="138"/>
  <c r="G346" i="138"/>
  <c r="AA346" i="138"/>
  <c r="Y346" i="138"/>
  <c r="I346" i="138"/>
  <c r="AG346" i="138"/>
  <c r="X346" i="138"/>
  <c r="AC346" i="138"/>
  <c r="F346" i="138"/>
  <c r="J346" i="138"/>
  <c r="P346" i="138"/>
  <c r="Z346" i="138"/>
  <c r="AE346" i="138"/>
  <c r="K346" i="138"/>
  <c r="M346" i="138"/>
  <c r="AD346" i="138"/>
  <c r="AB346" i="138"/>
  <c r="AM97" i="138"/>
  <c r="G97" i="138"/>
  <c r="F98" i="138" s="1"/>
  <c r="R98" i="138" s="1"/>
  <c r="I97" i="138"/>
  <c r="P97" i="138"/>
  <c r="AP97" i="138"/>
  <c r="AZ97" i="138"/>
  <c r="AO97" i="138"/>
  <c r="AY97" i="138"/>
  <c r="AK97" i="138"/>
  <c r="AI97" i="138"/>
  <c r="AW97" i="138"/>
  <c r="AX97" i="138"/>
  <c r="BB97" i="138"/>
  <c r="AU97" i="138"/>
  <c r="BC97" i="138"/>
  <c r="AV97" i="138"/>
  <c r="J97" i="138"/>
  <c r="AT97" i="138"/>
  <c r="AQ97" i="138"/>
  <c r="AN97" i="138"/>
  <c r="AJ97" i="138"/>
  <c r="L97" i="138"/>
  <c r="AR97" i="138"/>
  <c r="AL97" i="138"/>
  <c r="BA97" i="138"/>
  <c r="O518" i="138"/>
  <c r="AC518" i="138"/>
  <c r="Y518" i="138"/>
  <c r="AD518" i="138"/>
  <c r="Z518" i="138"/>
  <c r="L518" i="138"/>
  <c r="N518" i="138"/>
  <c r="AA518" i="138"/>
  <c r="AF518" i="138"/>
  <c r="I518" i="138"/>
  <c r="P518" i="138"/>
  <c r="X518" i="138"/>
  <c r="K518" i="138"/>
  <c r="F518" i="138"/>
  <c r="J518" i="138"/>
  <c r="M518" i="138"/>
  <c r="H518" i="138"/>
  <c r="AE518" i="138"/>
  <c r="R518" i="138"/>
  <c r="AB518" i="138"/>
  <c r="AG518" i="138"/>
  <c r="G518" i="138"/>
  <c r="Q518" i="138"/>
  <c r="AE509" i="138"/>
  <c r="AA509" i="138"/>
  <c r="X509" i="138"/>
  <c r="AG509" i="138"/>
  <c r="N509" i="138"/>
  <c r="K509" i="138"/>
  <c r="Q509" i="138"/>
  <c r="O509" i="138"/>
  <c r="AF509" i="138"/>
  <c r="P509" i="138"/>
  <c r="Z509" i="138"/>
  <c r="M509" i="138"/>
  <c r="AD509" i="138"/>
  <c r="AC509" i="138"/>
  <c r="F509" i="138"/>
  <c r="AB509" i="138"/>
  <c r="Y509" i="138"/>
  <c r="I509" i="138"/>
  <c r="R509" i="138"/>
  <c r="L509" i="138"/>
  <c r="H509" i="138"/>
  <c r="G509" i="138"/>
  <c r="J509" i="138"/>
  <c r="M640" i="138"/>
  <c r="I640" i="138"/>
  <c r="G640" i="138"/>
  <c r="AG640" i="138"/>
  <c r="J640" i="138"/>
  <c r="R640" i="138"/>
  <c r="Y640" i="138"/>
  <c r="AD640" i="138"/>
  <c r="AB640" i="138"/>
  <c r="AF640" i="138"/>
  <c r="Q640" i="138"/>
  <c r="AA640" i="138"/>
  <c r="Z640" i="138"/>
  <c r="X640" i="138"/>
  <c r="O640" i="138"/>
  <c r="AC640" i="138"/>
  <c r="H640" i="138"/>
  <c r="F640" i="138"/>
  <c r="N640" i="138"/>
  <c r="P640" i="138"/>
  <c r="K640" i="138"/>
  <c r="AE640" i="138"/>
  <c r="L640" i="138"/>
  <c r="K523" i="138"/>
  <c r="F523" i="138"/>
  <c r="AC523" i="138"/>
  <c r="X523" i="138"/>
  <c r="P523" i="138"/>
  <c r="AB523" i="138"/>
  <c r="J523" i="138"/>
  <c r="O523" i="138"/>
  <c r="AG523" i="138"/>
  <c r="AF523" i="138"/>
  <c r="AD523" i="138"/>
  <c r="Y523" i="138"/>
  <c r="Z523" i="138"/>
  <c r="R523" i="138"/>
  <c r="L523" i="138"/>
  <c r="Q523" i="138"/>
  <c r="AA523" i="138"/>
  <c r="H523" i="138"/>
  <c r="AE523" i="138"/>
  <c r="N523" i="138"/>
  <c r="G523" i="138"/>
  <c r="M523" i="138"/>
  <c r="I523" i="138"/>
  <c r="AP63" i="138"/>
  <c r="AV63" i="138"/>
  <c r="AN63" i="138"/>
  <c r="AU63" i="138"/>
  <c r="AI63" i="138"/>
  <c r="AJ63" i="138"/>
  <c r="BA63" i="138"/>
  <c r="AM63" i="138"/>
  <c r="AL63" i="138"/>
  <c r="J63" i="138"/>
  <c r="AX63" i="138"/>
  <c r="AW63" i="138"/>
  <c r="AK63" i="138"/>
  <c r="AQ63" i="138"/>
  <c r="G63" i="138"/>
  <c r="P63" i="138"/>
  <c r="I63" i="138"/>
  <c r="AZ63" i="138"/>
  <c r="AO63" i="138"/>
  <c r="L63" i="138"/>
  <c r="BC63" i="138"/>
  <c r="BB63" i="138"/>
  <c r="AR63" i="138"/>
  <c r="AY63" i="138"/>
  <c r="AT63" i="138"/>
  <c r="AG626" i="138"/>
  <c r="H626" i="138"/>
  <c r="M626" i="138"/>
  <c r="AA626" i="138"/>
  <c r="J626" i="138"/>
  <c r="X626" i="138"/>
  <c r="L626" i="138"/>
  <c r="AD626" i="138"/>
  <c r="Y626" i="138"/>
  <c r="R626" i="138"/>
  <c r="O626" i="138"/>
  <c r="AF626" i="138"/>
  <c r="F626" i="138"/>
  <c r="Z626" i="138"/>
  <c r="P626" i="138"/>
  <c r="I626" i="138"/>
  <c r="N626" i="138"/>
  <c r="AC626" i="138"/>
  <c r="G626" i="138"/>
  <c r="AE626" i="138"/>
  <c r="Q626" i="138"/>
  <c r="K626" i="138"/>
  <c r="AB626" i="138"/>
  <c r="M591" i="138"/>
  <c r="AB591" i="138"/>
  <c r="K591" i="138"/>
  <c r="P591" i="138"/>
  <c r="N591" i="138"/>
  <c r="AE591" i="138"/>
  <c r="AG591" i="138"/>
  <c r="Z591" i="138"/>
  <c r="AC591" i="138"/>
  <c r="AA591" i="138"/>
  <c r="H591" i="138"/>
  <c r="J591" i="138"/>
  <c r="R591" i="138"/>
  <c r="X591" i="138"/>
  <c r="Y591" i="138"/>
  <c r="F591" i="138"/>
  <c r="O591" i="138"/>
  <c r="I591" i="138"/>
  <c r="AD591" i="138"/>
  <c r="L591" i="138"/>
  <c r="AF591" i="138"/>
  <c r="Q591" i="138"/>
  <c r="G591" i="138"/>
  <c r="AC603" i="138"/>
  <c r="AF603" i="138"/>
  <c r="AB603" i="138"/>
  <c r="N603" i="138"/>
  <c r="H603" i="138"/>
  <c r="AG603" i="138"/>
  <c r="L603" i="138"/>
  <c r="Z603" i="138"/>
  <c r="F603" i="138"/>
  <c r="G603" i="138"/>
  <c r="O603" i="138"/>
  <c r="AE603" i="138"/>
  <c r="J603" i="138"/>
  <c r="X603" i="138"/>
  <c r="P603" i="138"/>
  <c r="AA603" i="138"/>
  <c r="M603" i="138"/>
  <c r="K603" i="138"/>
  <c r="R603" i="138"/>
  <c r="AD603" i="138"/>
  <c r="Q603" i="138"/>
  <c r="I603" i="138"/>
  <c r="Y603" i="138"/>
  <c r="M604" i="138"/>
  <c r="R604" i="138"/>
  <c r="AF604" i="138"/>
  <c r="F604" i="138"/>
  <c r="AC604" i="138"/>
  <c r="J604" i="138"/>
  <c r="Z604" i="138"/>
  <c r="AD604" i="138"/>
  <c r="AA604" i="138"/>
  <c r="L604" i="138"/>
  <c r="G604" i="138"/>
  <c r="N604" i="138"/>
  <c r="AB604" i="138"/>
  <c r="AG604" i="138"/>
  <c r="K604" i="138"/>
  <c r="O604" i="138"/>
  <c r="Y604" i="138"/>
  <c r="I604" i="138"/>
  <c r="H604" i="138"/>
  <c r="AE604" i="138"/>
  <c r="X604" i="138"/>
  <c r="P604" i="138"/>
  <c r="Q604" i="138"/>
  <c r="O314" i="138"/>
  <c r="Y314" i="138"/>
  <c r="AG314" i="138"/>
  <c r="G314" i="138"/>
  <c r="AD314" i="138"/>
  <c r="Q314" i="138"/>
  <c r="AC314" i="138"/>
  <c r="K314" i="138"/>
  <c r="L314" i="138"/>
  <c r="F314" i="138"/>
  <c r="AA314" i="138"/>
  <c r="P314" i="138"/>
  <c r="I314" i="138"/>
  <c r="N314" i="138"/>
  <c r="AE314" i="138"/>
  <c r="AF314" i="138"/>
  <c r="R314" i="138"/>
  <c r="X314" i="138"/>
  <c r="M314" i="138"/>
  <c r="Z314" i="138"/>
  <c r="AB314" i="138"/>
  <c r="H314" i="138"/>
  <c r="J314" i="138"/>
  <c r="H154" i="138"/>
  <c r="K154" i="138"/>
  <c r="M154" i="138"/>
  <c r="AM154" i="138"/>
  <c r="AD154" i="138"/>
  <c r="Q154" i="138"/>
  <c r="G154" i="138"/>
  <c r="I154" i="138"/>
  <c r="P154" i="138"/>
  <c r="AG154" i="138"/>
  <c r="AI154" i="138"/>
  <c r="AB154" i="138"/>
  <c r="AO154" i="138"/>
  <c r="AJ154" i="138"/>
  <c r="AL154" i="138"/>
  <c r="AK154" i="138"/>
  <c r="AP154" i="138"/>
  <c r="AA154" i="138"/>
  <c r="X154" i="138"/>
  <c r="Y154" i="138"/>
  <c r="R154" i="138"/>
  <c r="AN154" i="138"/>
  <c r="AE154" i="138"/>
  <c r="AR154" i="138"/>
  <c r="Z154" i="138"/>
  <c r="O154" i="138"/>
  <c r="L154" i="138"/>
  <c r="AF154" i="138"/>
  <c r="J154" i="138"/>
  <c r="AQ154" i="138"/>
  <c r="N154" i="138"/>
  <c r="F154" i="138"/>
  <c r="AC154" i="138"/>
  <c r="Z388" i="138"/>
  <c r="AD388" i="138"/>
  <c r="AG388" i="138"/>
  <c r="AF388" i="138"/>
  <c r="L388" i="138"/>
  <c r="X388" i="138"/>
  <c r="I388" i="138"/>
  <c r="K388" i="138"/>
  <c r="AA388" i="138"/>
  <c r="R388" i="138"/>
  <c r="N388" i="138"/>
  <c r="J388" i="138"/>
  <c r="F388" i="138"/>
  <c r="O388" i="138"/>
  <c r="G388" i="138"/>
  <c r="AC388" i="138"/>
  <c r="P388" i="138"/>
  <c r="H388" i="138"/>
  <c r="M388" i="138"/>
  <c r="Q388" i="138"/>
  <c r="AE388" i="138"/>
  <c r="Y388" i="138"/>
  <c r="AB388" i="138"/>
  <c r="AD562" i="138"/>
  <c r="H562" i="138"/>
  <c r="G562" i="138"/>
  <c r="P562" i="138"/>
  <c r="AB562" i="138"/>
  <c r="AF562" i="138"/>
  <c r="F562" i="138"/>
  <c r="AC562" i="138"/>
  <c r="J562" i="138"/>
  <c r="L562" i="138"/>
  <c r="X562" i="138"/>
  <c r="I562" i="138"/>
  <c r="AE562" i="138"/>
  <c r="O562" i="138"/>
  <c r="K562" i="138"/>
  <c r="N562" i="138"/>
  <c r="Z562" i="138"/>
  <c r="Q562" i="138"/>
  <c r="M562" i="138"/>
  <c r="Y562" i="138"/>
  <c r="AG562" i="138"/>
  <c r="R562" i="138"/>
  <c r="AA562" i="138"/>
  <c r="BG10" i="138"/>
  <c r="AW10" i="138"/>
  <c r="AT10" i="138"/>
  <c r="AR10" i="138"/>
  <c r="AV10" i="138"/>
  <c r="AO10" i="138"/>
  <c r="BF10" i="138"/>
  <c r="L10" i="138"/>
  <c r="BM10" i="138"/>
  <c r="BC10" i="138"/>
  <c r="BN10" i="138"/>
  <c r="BJ10" i="138"/>
  <c r="AM10" i="138"/>
  <c r="AQ10" i="138"/>
  <c r="BA10" i="138"/>
  <c r="BK10" i="138"/>
  <c r="BL10" i="138"/>
  <c r="AN10" i="138"/>
  <c r="BB10" i="138"/>
  <c r="AX10" i="138"/>
  <c r="AZ10" i="138"/>
  <c r="BH10" i="138"/>
  <c r="AL10" i="138"/>
  <c r="AK10" i="138"/>
  <c r="BE10" i="138"/>
  <c r="P10" i="138"/>
  <c r="G10" i="138"/>
  <c r="F11" i="138" s="1"/>
  <c r="AJ10" i="138"/>
  <c r="AY10" i="138"/>
  <c r="BO10" i="138"/>
  <c r="J10" i="138"/>
  <c r="AI10" i="138"/>
  <c r="AU10" i="138"/>
  <c r="BI10" i="138"/>
  <c r="AP10" i="138"/>
  <c r="I10" i="138"/>
  <c r="BP10" i="138"/>
  <c r="N142" i="138"/>
  <c r="AC142" i="138"/>
  <c r="AA142" i="138"/>
  <c r="R142" i="138"/>
  <c r="AO142" i="138"/>
  <c r="AG142" i="138"/>
  <c r="AF142" i="138"/>
  <c r="L142" i="138"/>
  <c r="AN142" i="138"/>
  <c r="AM142" i="138"/>
  <c r="G142" i="138"/>
  <c r="AL142" i="138"/>
  <c r="Z142" i="138"/>
  <c r="AR142" i="138"/>
  <c r="AI142" i="138"/>
  <c r="X142" i="138"/>
  <c r="M142" i="138"/>
  <c r="AK142" i="138"/>
  <c r="P142" i="138"/>
  <c r="J142" i="138"/>
  <c r="F142" i="138"/>
  <c r="Y142" i="138"/>
  <c r="AD142" i="138"/>
  <c r="I142" i="138"/>
  <c r="Q142" i="138"/>
  <c r="AB142" i="138"/>
  <c r="H142" i="138"/>
  <c r="O142" i="138"/>
  <c r="AQ142" i="138"/>
  <c r="AJ142" i="138"/>
  <c r="AE142" i="138"/>
  <c r="K142" i="138"/>
  <c r="AP142" i="138"/>
  <c r="Y162" i="138"/>
  <c r="AG162" i="138"/>
  <c r="AL162" i="138"/>
  <c r="P162" i="138"/>
  <c r="X162" i="138"/>
  <c r="O162" i="138"/>
  <c r="AR162" i="138"/>
  <c r="J162" i="138"/>
  <c r="G162" i="138"/>
  <c r="R162" i="138"/>
  <c r="Q162" i="138"/>
  <c r="Z162" i="138"/>
  <c r="AN162" i="138"/>
  <c r="AO162" i="138"/>
  <c r="AA162" i="138"/>
  <c r="L162" i="138"/>
  <c r="AK162" i="138"/>
  <c r="M162" i="138"/>
  <c r="F162" i="138"/>
  <c r="AD162" i="138"/>
  <c r="H162" i="138"/>
  <c r="AC162" i="138"/>
  <c r="AB162" i="138"/>
  <c r="K162" i="138"/>
  <c r="I162" i="138"/>
  <c r="AQ162" i="138"/>
  <c r="AJ162" i="138"/>
  <c r="AE162" i="138"/>
  <c r="AM162" i="138"/>
  <c r="AP162" i="138"/>
  <c r="N162" i="138"/>
  <c r="AF162" i="138"/>
  <c r="AI162" i="138"/>
  <c r="AT40" i="138"/>
  <c r="J40" i="138"/>
  <c r="L40" i="138"/>
  <c r="BM40" i="138"/>
  <c r="AP40" i="138"/>
  <c r="P40" i="138"/>
  <c r="BL40" i="138"/>
  <c r="BH40" i="138"/>
  <c r="G40" i="138"/>
  <c r="F41" i="138" s="1"/>
  <c r="BA40" i="138"/>
  <c r="AZ40" i="138"/>
  <c r="AX40" i="138"/>
  <c r="AJ40" i="138"/>
  <c r="BN40" i="138"/>
  <c r="BC40" i="138"/>
  <c r="BE40" i="138"/>
  <c r="BP40" i="138"/>
  <c r="I40" i="138"/>
  <c r="BI40" i="138"/>
  <c r="AO40" i="138"/>
  <c r="AV40" i="138"/>
  <c r="BB40" i="138"/>
  <c r="BO40" i="138"/>
  <c r="AU40" i="138"/>
  <c r="AM40" i="138"/>
  <c r="AR40" i="138"/>
  <c r="AQ40" i="138"/>
  <c r="BG40" i="138"/>
  <c r="BJ40" i="138"/>
  <c r="BK40" i="138"/>
  <c r="AY40" i="138"/>
  <c r="AI40" i="138"/>
  <c r="AL40" i="138"/>
  <c r="BF40" i="138"/>
  <c r="AK40" i="138"/>
  <c r="AN40" i="138"/>
  <c r="AW40" i="138"/>
  <c r="AL95" i="138"/>
  <c r="AX95" i="138"/>
  <c r="AV95" i="138"/>
  <c r="AN95" i="138"/>
  <c r="AO95" i="138"/>
  <c r="AJ95" i="138"/>
  <c r="AQ95" i="138"/>
  <c r="AK95" i="138"/>
  <c r="BC95" i="138"/>
  <c r="P95" i="138"/>
  <c r="BB95" i="138"/>
  <c r="AR95" i="138"/>
  <c r="AI95" i="138"/>
  <c r="L95" i="138"/>
  <c r="J95" i="138"/>
  <c r="G95" i="138"/>
  <c r="F96" i="138" s="1"/>
  <c r="I95" i="138"/>
  <c r="AT95" i="138"/>
  <c r="AZ95" i="138"/>
  <c r="BA95" i="138"/>
  <c r="AM95" i="138"/>
  <c r="AY95" i="138"/>
  <c r="AU95" i="138"/>
  <c r="AW95" i="138"/>
  <c r="AP95" i="138"/>
  <c r="AC338" i="138"/>
  <c r="AB338" i="138"/>
  <c r="J338" i="138"/>
  <c r="AF338" i="138"/>
  <c r="G338" i="138"/>
  <c r="N338" i="138"/>
  <c r="AD338" i="138"/>
  <c r="P338" i="138"/>
  <c r="L338" i="138"/>
  <c r="Y338" i="138"/>
  <c r="K338" i="138"/>
  <c r="AA338" i="138"/>
  <c r="I338" i="138"/>
  <c r="M338" i="138"/>
  <c r="X338" i="138"/>
  <c r="O338" i="138"/>
  <c r="F338" i="138"/>
  <c r="R338" i="138"/>
  <c r="AG338" i="138"/>
  <c r="Z338" i="138"/>
  <c r="AE338" i="138"/>
  <c r="H338" i="138"/>
  <c r="Q338" i="138"/>
  <c r="N700" i="138"/>
  <c r="J700" i="138"/>
  <c r="M700" i="138"/>
  <c r="AG700" i="138"/>
  <c r="F700" i="138"/>
  <c r="AB700" i="138"/>
  <c r="L700" i="138"/>
  <c r="G700" i="138"/>
  <c r="AA700" i="138"/>
  <c r="R700" i="138"/>
  <c r="AC700" i="138"/>
  <c r="K700" i="138"/>
  <c r="Y700" i="138"/>
  <c r="AD700" i="138"/>
  <c r="O700" i="138"/>
  <c r="Q700" i="138"/>
  <c r="AF700" i="138"/>
  <c r="X700" i="138"/>
  <c r="I700" i="138"/>
  <c r="H700" i="138"/>
  <c r="P700" i="138"/>
  <c r="Z700" i="138"/>
  <c r="AE700" i="138"/>
  <c r="J137" i="138"/>
  <c r="G137" i="138"/>
  <c r="AK137" i="138"/>
  <c r="AQ137" i="138"/>
  <c r="M137" i="138"/>
  <c r="AC137" i="138"/>
  <c r="AR137" i="138"/>
  <c r="N137" i="138"/>
  <c r="AP137" i="138"/>
  <c r="AG137" i="138"/>
  <c r="F137" i="138"/>
  <c r="AF137" i="138"/>
  <c r="R137" i="138"/>
  <c r="AJ137" i="138"/>
  <c r="Z137" i="138"/>
  <c r="AE137" i="138"/>
  <c r="L137" i="138"/>
  <c r="AN137" i="138"/>
  <c r="Y137" i="138"/>
  <c r="AA137" i="138"/>
  <c r="AO137" i="138"/>
  <c r="I137" i="138"/>
  <c r="K137" i="138"/>
  <c r="P137" i="138"/>
  <c r="X137" i="138"/>
  <c r="O137" i="138"/>
  <c r="AI137" i="138"/>
  <c r="Q137" i="138"/>
  <c r="AD137" i="138"/>
  <c r="AM137" i="138"/>
  <c r="H137" i="138"/>
  <c r="AL137" i="138"/>
  <c r="AB137" i="138"/>
  <c r="J286" i="138"/>
  <c r="L286" i="138"/>
  <c r="Z286" i="138"/>
  <c r="I286" i="138"/>
  <c r="Y286" i="138"/>
  <c r="O286" i="138"/>
  <c r="G286" i="138"/>
  <c r="F286" i="138"/>
  <c r="AF286" i="138"/>
  <c r="AD286" i="138"/>
  <c r="AB286" i="138"/>
  <c r="Q286" i="138"/>
  <c r="N286" i="138"/>
  <c r="AE286" i="138"/>
  <c r="AC286" i="138"/>
  <c r="P286" i="138"/>
  <c r="AA286" i="138"/>
  <c r="X286" i="138"/>
  <c r="K286" i="138"/>
  <c r="R286" i="138"/>
  <c r="H286" i="138"/>
  <c r="M286" i="138"/>
  <c r="AG286" i="138"/>
  <c r="K657" i="138"/>
  <c r="AB657" i="138"/>
  <c r="AD657" i="138"/>
  <c r="AE657" i="138"/>
  <c r="AC657" i="138"/>
  <c r="AF657" i="138"/>
  <c r="R657" i="138"/>
  <c r="Q657" i="138"/>
  <c r="H657" i="138"/>
  <c r="P657" i="138"/>
  <c r="M657" i="138"/>
  <c r="O657" i="138"/>
  <c r="L657" i="138"/>
  <c r="Y657" i="138"/>
  <c r="J657" i="138"/>
  <c r="Z657" i="138"/>
  <c r="I657" i="138"/>
  <c r="N657" i="138"/>
  <c r="AG657" i="138"/>
  <c r="G657" i="138"/>
  <c r="F657" i="138"/>
  <c r="AA657" i="138"/>
  <c r="X657" i="138"/>
  <c r="G116" i="138"/>
  <c r="Q116" i="138"/>
  <c r="AC116" i="138"/>
  <c r="AR116" i="138"/>
  <c r="AQ116" i="138"/>
  <c r="AK116" i="138"/>
  <c r="AI116" i="138"/>
  <c r="AP116" i="138"/>
  <c r="AN116" i="138"/>
  <c r="AE116" i="138"/>
  <c r="AG116" i="138"/>
  <c r="Y116" i="138"/>
  <c r="N116" i="138"/>
  <c r="AM116" i="138"/>
  <c r="P116" i="138"/>
  <c r="M116" i="138"/>
  <c r="Z116" i="138"/>
  <c r="J116" i="138"/>
  <c r="F116" i="138"/>
  <c r="AF116" i="138"/>
  <c r="H116" i="138"/>
  <c r="AO116" i="138"/>
  <c r="L116" i="138"/>
  <c r="R116" i="138"/>
  <c r="I116" i="138"/>
  <c r="AJ116" i="138"/>
  <c r="AB116" i="138"/>
  <c r="AL116" i="138"/>
  <c r="X116" i="138"/>
  <c r="K116" i="138"/>
  <c r="O116" i="138"/>
  <c r="AA116" i="138"/>
  <c r="AD116" i="138"/>
  <c r="I359" i="138"/>
  <c r="R359" i="138"/>
  <c r="AA359" i="138"/>
  <c r="AF359" i="138"/>
  <c r="L359" i="138"/>
  <c r="N359" i="138"/>
  <c r="X359" i="138"/>
  <c r="AC359" i="138"/>
  <c r="P359" i="138"/>
  <c r="K359" i="138"/>
  <c r="F359" i="138"/>
  <c r="Z359" i="138"/>
  <c r="J359" i="138"/>
  <c r="H359" i="138"/>
  <c r="M359" i="138"/>
  <c r="O359" i="138"/>
  <c r="AB359" i="138"/>
  <c r="AG359" i="138"/>
  <c r="AE359" i="138"/>
  <c r="Q359" i="138"/>
  <c r="Y359" i="138"/>
  <c r="AD359" i="138"/>
  <c r="G359" i="138"/>
  <c r="N399" i="138"/>
  <c r="Y399" i="138"/>
  <c r="G399" i="138"/>
  <c r="I399" i="138"/>
  <c r="L399" i="138"/>
  <c r="AD399" i="138"/>
  <c r="AA399" i="138"/>
  <c r="Z399" i="138"/>
  <c r="Q399" i="138"/>
  <c r="K399" i="138"/>
  <c r="X399" i="138"/>
  <c r="O399" i="138"/>
  <c r="F399" i="138"/>
  <c r="J399" i="138"/>
  <c r="P399" i="138"/>
  <c r="AC399" i="138"/>
  <c r="H399" i="138"/>
  <c r="AG399" i="138"/>
  <c r="M399" i="138"/>
  <c r="R399" i="138"/>
  <c r="AE399" i="138"/>
  <c r="AB399" i="138"/>
  <c r="AF399" i="138"/>
  <c r="AM126" i="138"/>
  <c r="O126" i="138"/>
  <c r="Q126" i="138"/>
  <c r="AJ126" i="138"/>
  <c r="AE126" i="138"/>
  <c r="AK126" i="138"/>
  <c r="Y126" i="138"/>
  <c r="R126" i="138"/>
  <c r="AC126" i="138"/>
  <c r="P126" i="138"/>
  <c r="AD126" i="138"/>
  <c r="H126" i="138"/>
  <c r="M126" i="138"/>
  <c r="AN126" i="138"/>
  <c r="AG126" i="138"/>
  <c r="AB126" i="138"/>
  <c r="X126" i="138"/>
  <c r="AP126" i="138"/>
  <c r="AI126" i="138"/>
  <c r="AR126" i="138"/>
  <c r="I126" i="138"/>
  <c r="N126" i="138"/>
  <c r="K126" i="138"/>
  <c r="AL126" i="138"/>
  <c r="AF126" i="138"/>
  <c r="G126" i="138"/>
  <c r="L126" i="138"/>
  <c r="AQ126" i="138"/>
  <c r="J126" i="138"/>
  <c r="Z126" i="138"/>
  <c r="AA126" i="138"/>
  <c r="F126" i="138"/>
  <c r="AO126" i="138"/>
  <c r="AC289" i="138"/>
  <c r="AF289" i="138"/>
  <c r="O289" i="138"/>
  <c r="N289" i="138"/>
  <c r="AE289" i="138"/>
  <c r="K289" i="138"/>
  <c r="AB289" i="138"/>
  <c r="Y289" i="138"/>
  <c r="J289" i="138"/>
  <c r="Q289" i="138"/>
  <c r="I289" i="138"/>
  <c r="Z289" i="138"/>
  <c r="G289" i="138"/>
  <c r="AD289" i="138"/>
  <c r="L289" i="138"/>
  <c r="X289" i="138"/>
  <c r="AG289" i="138"/>
  <c r="M289" i="138"/>
  <c r="R289" i="138"/>
  <c r="H289" i="138"/>
  <c r="P289" i="138"/>
  <c r="AA289" i="138"/>
  <c r="F289" i="138"/>
  <c r="AG650" i="133"/>
  <c r="X650" i="133"/>
  <c r="K650" i="133"/>
  <c r="J650" i="133"/>
  <c r="AA650" i="133"/>
  <c r="AB650" i="133"/>
  <c r="G650" i="133"/>
  <c r="N650" i="133"/>
  <c r="O650" i="133"/>
  <c r="I650" i="133"/>
  <c r="F650" i="133"/>
  <c r="AF650" i="133"/>
  <c r="Y650" i="133"/>
  <c r="M650" i="133"/>
  <c r="L650" i="133"/>
  <c r="AD650" i="133"/>
  <c r="AE650" i="133"/>
  <c r="Q650" i="133"/>
  <c r="H650" i="133"/>
  <c r="R650" i="133"/>
  <c r="Z650" i="133"/>
  <c r="AC650" i="133"/>
  <c r="P650" i="133"/>
  <c r="AB431" i="133"/>
  <c r="N431" i="133"/>
  <c r="AC431" i="133"/>
  <c r="AD431" i="133"/>
  <c r="O431" i="133"/>
  <c r="M431" i="133"/>
  <c r="I431" i="133"/>
  <c r="J431" i="133"/>
  <c r="AF431" i="133"/>
  <c r="P431" i="133"/>
  <c r="Y431" i="133"/>
  <c r="AG431" i="133"/>
  <c r="F431" i="133"/>
  <c r="Z431" i="133"/>
  <c r="L431" i="133"/>
  <c r="K431" i="133"/>
  <c r="AE431" i="133"/>
  <c r="X431" i="133"/>
  <c r="AA431" i="133"/>
  <c r="Q431" i="133"/>
  <c r="H431" i="133"/>
  <c r="G431" i="133"/>
  <c r="R431" i="133"/>
  <c r="AG582" i="133"/>
  <c r="O582" i="133"/>
  <c r="X582" i="133"/>
  <c r="AC582" i="133"/>
  <c r="P582" i="133"/>
  <c r="R582" i="133"/>
  <c r="G582" i="133"/>
  <c r="K582" i="133"/>
  <c r="M582" i="133"/>
  <c r="H582" i="133"/>
  <c r="AE582" i="133"/>
  <c r="Q582" i="133"/>
  <c r="N582" i="133"/>
  <c r="AF582" i="133"/>
  <c r="AA582" i="133"/>
  <c r="I582" i="133"/>
  <c r="Y582" i="133"/>
  <c r="AD582" i="133"/>
  <c r="F582" i="133"/>
  <c r="J582" i="133"/>
  <c r="AB582" i="133"/>
  <c r="Z582" i="133"/>
  <c r="L582" i="133"/>
  <c r="Z550" i="133"/>
  <c r="O550" i="133"/>
  <c r="AE550" i="133"/>
  <c r="K550" i="133"/>
  <c r="J550" i="133"/>
  <c r="AG550" i="133"/>
  <c r="M550" i="133"/>
  <c r="L550" i="133"/>
  <c r="F550" i="133"/>
  <c r="AB550" i="133"/>
  <c r="AF550" i="133"/>
  <c r="N550" i="133"/>
  <c r="AA550" i="133"/>
  <c r="Q550" i="133"/>
  <c r="I550" i="133"/>
  <c r="G550" i="133"/>
  <c r="H550" i="133"/>
  <c r="AC550" i="133"/>
  <c r="Y550" i="133"/>
  <c r="X550" i="133"/>
  <c r="P550" i="133"/>
  <c r="R550" i="133"/>
  <c r="AD550" i="133"/>
  <c r="AF260" i="133"/>
  <c r="AB260" i="133"/>
  <c r="L260" i="133"/>
  <c r="K260" i="133"/>
  <c r="AA260" i="133"/>
  <c r="I260" i="133"/>
  <c r="Z260" i="133"/>
  <c r="X260" i="133"/>
  <c r="H260" i="133"/>
  <c r="M260" i="133"/>
  <c r="F260" i="133"/>
  <c r="P260" i="133"/>
  <c r="AE260" i="133"/>
  <c r="R260" i="133"/>
  <c r="J260" i="133"/>
  <c r="Q260" i="133"/>
  <c r="G260" i="133"/>
  <c r="AD260" i="133"/>
  <c r="N260" i="133"/>
  <c r="AG260" i="133"/>
  <c r="Y260" i="133"/>
  <c r="AC260" i="133"/>
  <c r="O260" i="133"/>
  <c r="AL116" i="133"/>
  <c r="G116" i="133"/>
  <c r="AP116" i="133"/>
  <c r="H116" i="133"/>
  <c r="AF116" i="133"/>
  <c r="AM116" i="133"/>
  <c r="AB116" i="133"/>
  <c r="AN116" i="133"/>
  <c r="J116" i="133"/>
  <c r="AE116" i="133"/>
  <c r="M116" i="133"/>
  <c r="AJ116" i="133"/>
  <c r="L116" i="133"/>
  <c r="AQ116" i="133"/>
  <c r="AK116" i="133"/>
  <c r="P116" i="133"/>
  <c r="AD116" i="133"/>
  <c r="AA116" i="133"/>
  <c r="Z116" i="133"/>
  <c r="K116" i="133"/>
  <c r="AG116" i="133"/>
  <c r="N116" i="133"/>
  <c r="O116" i="133"/>
  <c r="R116" i="133"/>
  <c r="F116" i="133"/>
  <c r="AC116" i="133"/>
  <c r="I116" i="133"/>
  <c r="AI116" i="133"/>
  <c r="AR116" i="133"/>
  <c r="Q116" i="133"/>
  <c r="AO116" i="133"/>
  <c r="Y116" i="133"/>
  <c r="X116" i="133"/>
  <c r="Z683" i="133"/>
  <c r="AF683" i="133"/>
  <c r="N683" i="133"/>
  <c r="M683" i="133"/>
  <c r="Y683" i="133"/>
  <c r="AB683" i="133"/>
  <c r="I683" i="133"/>
  <c r="K683" i="133"/>
  <c r="J683" i="133"/>
  <c r="G683" i="133"/>
  <c r="O683" i="133"/>
  <c r="Q683" i="133"/>
  <c r="AD683" i="133"/>
  <c r="AE683" i="133"/>
  <c r="AC683" i="133"/>
  <c r="X683" i="133"/>
  <c r="L683" i="133"/>
  <c r="R683" i="133"/>
  <c r="AA683" i="133"/>
  <c r="F683" i="133"/>
  <c r="H683" i="133"/>
  <c r="AG683" i="133"/>
  <c r="P683" i="133"/>
  <c r="P472" i="133"/>
  <c r="G472" i="133"/>
  <c r="H472" i="133"/>
  <c r="Y472" i="133"/>
  <c r="K472" i="133"/>
  <c r="M472" i="133"/>
  <c r="AF472" i="133"/>
  <c r="N472" i="133"/>
  <c r="I472" i="133"/>
  <c r="O472" i="133"/>
  <c r="J472" i="133"/>
  <c r="L472" i="133"/>
  <c r="Q472" i="133"/>
  <c r="AC472" i="133"/>
  <c r="R472" i="133"/>
  <c r="AD472" i="133"/>
  <c r="AE472" i="133"/>
  <c r="AB472" i="133"/>
  <c r="AA472" i="133"/>
  <c r="X472" i="133"/>
  <c r="AG472" i="133"/>
  <c r="F472" i="133"/>
  <c r="Z472" i="133"/>
  <c r="AQ99" i="133"/>
  <c r="AV99" i="133"/>
  <c r="J99" i="133"/>
  <c r="AW99" i="133"/>
  <c r="AI99" i="133"/>
  <c r="I99" i="133"/>
  <c r="AZ99" i="133"/>
  <c r="AO99" i="133"/>
  <c r="AX99" i="133"/>
  <c r="AK99" i="133"/>
  <c r="G99" i="133"/>
  <c r="F100" i="133" s="1"/>
  <c r="R100" i="133" s="1"/>
  <c r="AT99" i="133"/>
  <c r="AJ99" i="133"/>
  <c r="AN99" i="133"/>
  <c r="P99" i="133"/>
  <c r="AR99" i="133"/>
  <c r="AY99" i="133"/>
  <c r="L99" i="133"/>
  <c r="AU99" i="133"/>
  <c r="F99" i="133"/>
  <c r="R99" i="133" s="1"/>
  <c r="AL99" i="133"/>
  <c r="BB99" i="133"/>
  <c r="AM99" i="133"/>
  <c r="AP99" i="133"/>
  <c r="BC99" i="133"/>
  <c r="BA99" i="133"/>
  <c r="AF670" i="133"/>
  <c r="X670" i="133"/>
  <c r="L670" i="133"/>
  <c r="O670" i="133"/>
  <c r="N670" i="133"/>
  <c r="F670" i="133"/>
  <c r="AB670" i="133"/>
  <c r="AG670" i="133"/>
  <c r="K670" i="133"/>
  <c r="I670" i="133"/>
  <c r="Q670" i="133"/>
  <c r="AE670" i="133"/>
  <c r="M670" i="133"/>
  <c r="G670" i="133"/>
  <c r="Y670" i="133"/>
  <c r="J670" i="133"/>
  <c r="AC670" i="133"/>
  <c r="H670" i="133"/>
  <c r="P670" i="133"/>
  <c r="Z670" i="133"/>
  <c r="AA670" i="133"/>
  <c r="R670" i="133"/>
  <c r="AD670" i="133"/>
  <c r="AM156" i="133"/>
  <c r="AN156" i="133"/>
  <c r="AF156" i="133"/>
  <c r="G156" i="133"/>
  <c r="P156" i="133"/>
  <c r="AQ156" i="133"/>
  <c r="O156" i="133"/>
  <c r="AI156" i="133"/>
  <c r="AC156" i="133"/>
  <c r="AK156" i="133"/>
  <c r="AA156" i="133"/>
  <c r="X156" i="133"/>
  <c r="AL156" i="133"/>
  <c r="M156" i="133"/>
  <c r="R156" i="133"/>
  <c r="AO156" i="133"/>
  <c r="H156" i="133"/>
  <c r="Q156" i="133"/>
  <c r="K156" i="133"/>
  <c r="AR156" i="133"/>
  <c r="Y156" i="133"/>
  <c r="F156" i="133"/>
  <c r="J156" i="133"/>
  <c r="L156" i="133"/>
  <c r="AD156" i="133"/>
  <c r="Z156" i="133"/>
  <c r="AG156" i="133"/>
  <c r="AJ156" i="133"/>
  <c r="AE156" i="133"/>
  <c r="AB156" i="133"/>
  <c r="N156" i="133"/>
  <c r="AP156" i="133"/>
  <c r="I156" i="133"/>
  <c r="O213" i="133"/>
  <c r="AF213" i="133"/>
  <c r="AB213" i="133"/>
  <c r="F213" i="133"/>
  <c r="J213" i="133"/>
  <c r="AE213" i="133"/>
  <c r="X213" i="133"/>
  <c r="I213" i="133"/>
  <c r="AC213" i="133"/>
  <c r="AA213" i="133"/>
  <c r="Q213" i="133"/>
  <c r="R213" i="133"/>
  <c r="Z213" i="133"/>
  <c r="L213" i="133"/>
  <c r="AG213" i="133"/>
  <c r="H213" i="133"/>
  <c r="G213" i="133"/>
  <c r="P213" i="133"/>
  <c r="Y213" i="133"/>
  <c r="K213" i="133"/>
  <c r="AD213" i="133"/>
  <c r="N213" i="133"/>
  <c r="M213" i="133"/>
  <c r="L246" i="133"/>
  <c r="Z246" i="133"/>
  <c r="R246" i="133"/>
  <c r="K246" i="133"/>
  <c r="G246" i="133"/>
  <c r="O246" i="133"/>
  <c r="AG246" i="133"/>
  <c r="N246" i="133"/>
  <c r="X246" i="133"/>
  <c r="Q246" i="133"/>
  <c r="F246" i="133"/>
  <c r="J246" i="133"/>
  <c r="M246" i="133"/>
  <c r="AF246" i="133"/>
  <c r="H246" i="133"/>
  <c r="P246" i="133"/>
  <c r="AD246" i="133"/>
  <c r="AA246" i="133"/>
  <c r="Y246" i="133"/>
  <c r="AC246" i="133"/>
  <c r="I246" i="133"/>
  <c r="AB246" i="133"/>
  <c r="AE246" i="133"/>
  <c r="AD183" i="133"/>
  <c r="AG183" i="133"/>
  <c r="J183" i="133"/>
  <c r="AF183" i="133"/>
  <c r="AP183" i="133"/>
  <c r="AO183" i="133"/>
  <c r="AK183" i="133"/>
  <c r="AB183" i="133"/>
  <c r="X183" i="133"/>
  <c r="L183" i="133"/>
  <c r="Y183" i="133"/>
  <c r="AL183" i="133"/>
  <c r="AC183" i="133"/>
  <c r="AM183" i="133"/>
  <c r="I183" i="133"/>
  <c r="Z183" i="133"/>
  <c r="AQ183" i="133"/>
  <c r="AJ183" i="133"/>
  <c r="AI183" i="133"/>
  <c r="AR183" i="133"/>
  <c r="AN183" i="133"/>
  <c r="G183" i="133"/>
  <c r="P183" i="133"/>
  <c r="Q183" i="133"/>
  <c r="AA183" i="133"/>
  <c r="O183" i="133"/>
  <c r="AE183" i="133"/>
  <c r="K183" i="133"/>
  <c r="N183" i="133"/>
  <c r="H183" i="133"/>
  <c r="F183" i="133"/>
  <c r="R183" i="133"/>
  <c r="M183" i="133"/>
  <c r="BA60" i="133"/>
  <c r="AM60" i="133"/>
  <c r="AQ60" i="133"/>
  <c r="AX60" i="133"/>
  <c r="AO60" i="133"/>
  <c r="AP60" i="133"/>
  <c r="AK60" i="133"/>
  <c r="AN60" i="133"/>
  <c r="AY60" i="133"/>
  <c r="AI60" i="133"/>
  <c r="AU60" i="133"/>
  <c r="BB60" i="133"/>
  <c r="L60" i="133"/>
  <c r="AZ60" i="133"/>
  <c r="AT60" i="133"/>
  <c r="J60" i="133"/>
  <c r="AL60" i="133"/>
  <c r="AW60" i="133"/>
  <c r="BC60" i="133"/>
  <c r="AV60" i="133"/>
  <c r="G60" i="133"/>
  <c r="F61" i="133" s="1"/>
  <c r="R61" i="133" s="1"/>
  <c r="AR60" i="133"/>
  <c r="P60" i="133"/>
  <c r="I60" i="133"/>
  <c r="AJ60" i="133"/>
  <c r="F178" i="133"/>
  <c r="AM178" i="133"/>
  <c r="Y178" i="133"/>
  <c r="AD178" i="133"/>
  <c r="AQ178" i="133"/>
  <c r="AK178" i="133"/>
  <c r="AN178" i="133"/>
  <c r="AJ178" i="133"/>
  <c r="R178" i="133"/>
  <c r="O178" i="133"/>
  <c r="AE178" i="133"/>
  <c r="AP178" i="133"/>
  <c r="K178" i="133"/>
  <c r="AA178" i="133"/>
  <c r="X178" i="133"/>
  <c r="H178" i="133"/>
  <c r="J178" i="133"/>
  <c r="G178" i="133"/>
  <c r="AR178" i="133"/>
  <c r="AF178" i="133"/>
  <c r="AL178" i="133"/>
  <c r="Z178" i="133"/>
  <c r="L178" i="133"/>
  <c r="AC178" i="133"/>
  <c r="AB178" i="133"/>
  <c r="P178" i="133"/>
  <c r="I178" i="133"/>
  <c r="M178" i="133"/>
  <c r="AG178" i="133"/>
  <c r="N178" i="133"/>
  <c r="AI178" i="133"/>
  <c r="AO178" i="133"/>
  <c r="Q178" i="133"/>
  <c r="AT57" i="133"/>
  <c r="BA57" i="133"/>
  <c r="AJ57" i="133"/>
  <c r="AI57" i="133"/>
  <c r="AY57" i="133"/>
  <c r="AN57" i="133"/>
  <c r="J57" i="133"/>
  <c r="AP57" i="133"/>
  <c r="AL57" i="133"/>
  <c r="BC57" i="133"/>
  <c r="AK57" i="133"/>
  <c r="AU57" i="133"/>
  <c r="AO57" i="133"/>
  <c r="AQ57" i="133"/>
  <c r="BB57" i="133"/>
  <c r="AW57" i="133"/>
  <c r="I57" i="133"/>
  <c r="G57" i="133"/>
  <c r="F58" i="133" s="1"/>
  <c r="AR57" i="133"/>
  <c r="AV57" i="133"/>
  <c r="L57" i="133"/>
  <c r="AM57" i="133"/>
  <c r="AX57" i="133"/>
  <c r="AZ57" i="133"/>
  <c r="P57" i="133"/>
  <c r="H667" i="133"/>
  <c r="AA667" i="133"/>
  <c r="J667" i="133"/>
  <c r="K667" i="133"/>
  <c r="AF667" i="133"/>
  <c r="R667" i="133"/>
  <c r="AD667" i="133"/>
  <c r="N667" i="133"/>
  <c r="P667" i="133"/>
  <c r="F667" i="133"/>
  <c r="O667" i="133"/>
  <c r="Q667" i="133"/>
  <c r="Y667" i="133"/>
  <c r="X667" i="133"/>
  <c r="AC667" i="133"/>
  <c r="AB667" i="133"/>
  <c r="G667" i="133"/>
  <c r="AE667" i="133"/>
  <c r="M667" i="133"/>
  <c r="I667" i="133"/>
  <c r="Z667" i="133"/>
  <c r="L667" i="133"/>
  <c r="AG667" i="133"/>
  <c r="F223" i="133"/>
  <c r="Q223" i="133"/>
  <c r="AB223" i="133"/>
  <c r="AC223" i="133"/>
  <c r="M223" i="133"/>
  <c r="O223" i="133"/>
  <c r="Z223" i="133"/>
  <c r="AD223" i="133"/>
  <c r="AA223" i="133"/>
  <c r="K223" i="133"/>
  <c r="P223" i="133"/>
  <c r="H223" i="133"/>
  <c r="X223" i="133"/>
  <c r="L223" i="133"/>
  <c r="R223" i="133"/>
  <c r="G223" i="133"/>
  <c r="I223" i="133"/>
  <c r="AE223" i="133"/>
  <c r="J223" i="133"/>
  <c r="AG223" i="133"/>
  <c r="Y223" i="133"/>
  <c r="N223" i="133"/>
  <c r="AF223" i="133"/>
  <c r="AB632" i="133"/>
  <c r="R632" i="133"/>
  <c r="M632" i="133"/>
  <c r="P632" i="133"/>
  <c r="Q632" i="133"/>
  <c r="I632" i="133"/>
  <c r="O632" i="133"/>
  <c r="J632" i="133"/>
  <c r="AE632" i="133"/>
  <c r="X632" i="133"/>
  <c r="K632" i="133"/>
  <c r="AC632" i="133"/>
  <c r="AG632" i="133"/>
  <c r="AF632" i="133"/>
  <c r="L632" i="133"/>
  <c r="Z632" i="133"/>
  <c r="AA632" i="133"/>
  <c r="Y632" i="133"/>
  <c r="N632" i="133"/>
  <c r="F632" i="133"/>
  <c r="G632" i="133"/>
  <c r="H632" i="133"/>
  <c r="AD632" i="133"/>
  <c r="P304" i="133"/>
  <c r="AB304" i="133"/>
  <c r="X304" i="133"/>
  <c r="AD304" i="133"/>
  <c r="R304" i="133"/>
  <c r="K304" i="133"/>
  <c r="F304" i="133"/>
  <c r="L304" i="133"/>
  <c r="M304" i="133"/>
  <c r="O304" i="133"/>
  <c r="H304" i="133"/>
  <c r="AC304" i="133"/>
  <c r="AG304" i="133"/>
  <c r="AA304" i="133"/>
  <c r="I304" i="133"/>
  <c r="Q304" i="133"/>
  <c r="J304" i="133"/>
  <c r="G304" i="133"/>
  <c r="Y304" i="133"/>
  <c r="AF304" i="133"/>
  <c r="AE304" i="133"/>
  <c r="Z304" i="133"/>
  <c r="N304" i="133"/>
  <c r="P267" i="133"/>
  <c r="AD267" i="133"/>
  <c r="N267" i="133"/>
  <c r="AE267" i="133"/>
  <c r="AA267" i="133"/>
  <c r="K267" i="133"/>
  <c r="H267" i="133"/>
  <c r="O267" i="133"/>
  <c r="X267" i="133"/>
  <c r="I267" i="133"/>
  <c r="Z267" i="133"/>
  <c r="R267" i="133"/>
  <c r="Y267" i="133"/>
  <c r="J267" i="133"/>
  <c r="M267" i="133"/>
  <c r="AG267" i="133"/>
  <c r="AB267" i="133"/>
  <c r="F267" i="133"/>
  <c r="L267" i="133"/>
  <c r="G267" i="133"/>
  <c r="AF267" i="133"/>
  <c r="Q267" i="133"/>
  <c r="AC267" i="133"/>
  <c r="AF354" i="133"/>
  <c r="N354" i="133"/>
  <c r="AC354" i="133"/>
  <c r="F354" i="133"/>
  <c r="AA354" i="133"/>
  <c r="P354" i="133"/>
  <c r="Y354" i="133"/>
  <c r="AE354" i="133"/>
  <c r="L354" i="133"/>
  <c r="Z354" i="133"/>
  <c r="X354" i="133"/>
  <c r="M354" i="133"/>
  <c r="R354" i="133"/>
  <c r="K354" i="133"/>
  <c r="I354" i="133"/>
  <c r="O354" i="133"/>
  <c r="AG354" i="133"/>
  <c r="Q354" i="133"/>
  <c r="J354" i="133"/>
  <c r="H354" i="133"/>
  <c r="AD354" i="133"/>
  <c r="G354" i="133"/>
  <c r="AB354" i="133"/>
  <c r="AU83" i="133"/>
  <c r="AP83" i="133"/>
  <c r="AO83" i="133"/>
  <c r="G83" i="133"/>
  <c r="F84" i="133" s="1"/>
  <c r="AV83" i="133"/>
  <c r="AK83" i="133"/>
  <c r="P83" i="133"/>
  <c r="AI83" i="133"/>
  <c r="AN83" i="133"/>
  <c r="I83" i="133"/>
  <c r="BB83" i="133"/>
  <c r="BA83" i="133"/>
  <c r="L83" i="133"/>
  <c r="AL83" i="133"/>
  <c r="AJ83" i="133"/>
  <c r="AT83" i="133"/>
  <c r="AR83" i="133"/>
  <c r="AW83" i="133"/>
  <c r="J83" i="133"/>
  <c r="AX83" i="133"/>
  <c r="BC83" i="133"/>
  <c r="AZ83" i="133"/>
  <c r="AQ83" i="133"/>
  <c r="AM83" i="133"/>
  <c r="AY83" i="133"/>
  <c r="AB272" i="133"/>
  <c r="J272" i="133"/>
  <c r="P272" i="133"/>
  <c r="M272" i="133"/>
  <c r="AA272" i="133"/>
  <c r="Z272" i="133"/>
  <c r="AF272" i="133"/>
  <c r="X272" i="133"/>
  <c r="Y272" i="133"/>
  <c r="R272" i="133"/>
  <c r="K272" i="133"/>
  <c r="G272" i="133"/>
  <c r="AD272" i="133"/>
  <c r="L272" i="133"/>
  <c r="AE272" i="133"/>
  <c r="AC272" i="133"/>
  <c r="O272" i="133"/>
  <c r="F272" i="133"/>
  <c r="N272" i="133"/>
  <c r="Q272" i="133"/>
  <c r="I272" i="133"/>
  <c r="AG272" i="133"/>
  <c r="H272" i="133"/>
  <c r="G530" i="133"/>
  <c r="AA530" i="133"/>
  <c r="Q530" i="133"/>
  <c r="Y530" i="133"/>
  <c r="I530" i="133"/>
  <c r="AF530" i="133"/>
  <c r="O530" i="133"/>
  <c r="N530" i="133"/>
  <c r="AC530" i="133"/>
  <c r="F530" i="133"/>
  <c r="J530" i="133"/>
  <c r="X530" i="133"/>
  <c r="L530" i="133"/>
  <c r="AB530" i="133"/>
  <c r="K530" i="133"/>
  <c r="P530" i="133"/>
  <c r="AG530" i="133"/>
  <c r="M530" i="133"/>
  <c r="AE530" i="133"/>
  <c r="Z530" i="133"/>
  <c r="AD530" i="133"/>
  <c r="R530" i="133"/>
  <c r="H530" i="133"/>
  <c r="R136" i="133"/>
  <c r="Q136" i="133"/>
  <c r="N136" i="133"/>
  <c r="AL136" i="133"/>
  <c r="M136" i="133"/>
  <c r="AP136" i="133"/>
  <c r="AE136" i="133"/>
  <c r="AN136" i="133"/>
  <c r="O136" i="133"/>
  <c r="AF136" i="133"/>
  <c r="Y136" i="133"/>
  <c r="L136" i="133"/>
  <c r="H136" i="133"/>
  <c r="AG136" i="133"/>
  <c r="K136" i="133"/>
  <c r="AK136" i="133"/>
  <c r="AD136" i="133"/>
  <c r="AJ136" i="133"/>
  <c r="AO136" i="133"/>
  <c r="I136" i="133"/>
  <c r="AA136" i="133"/>
  <c r="AR136" i="133"/>
  <c r="AI136" i="133"/>
  <c r="P136" i="133"/>
  <c r="G136" i="133"/>
  <c r="AM136" i="133"/>
  <c r="J136" i="133"/>
  <c r="AB136" i="133"/>
  <c r="F136" i="133"/>
  <c r="AQ136" i="133"/>
  <c r="AC136" i="133"/>
  <c r="Z136" i="133"/>
  <c r="X136" i="133"/>
  <c r="J269" i="133"/>
  <c r="AB269" i="133"/>
  <c r="G269" i="133"/>
  <c r="F269" i="133"/>
  <c r="K269" i="133"/>
  <c r="L269" i="133"/>
  <c r="AC269" i="133"/>
  <c r="I269" i="133"/>
  <c r="AA269" i="133"/>
  <c r="H269" i="133"/>
  <c r="AE269" i="133"/>
  <c r="AF269" i="133"/>
  <c r="AG269" i="133"/>
  <c r="Z269" i="133"/>
  <c r="Y269" i="133"/>
  <c r="P269" i="133"/>
  <c r="N269" i="133"/>
  <c r="Q269" i="133"/>
  <c r="AD269" i="133"/>
  <c r="O269" i="133"/>
  <c r="X269" i="133"/>
  <c r="R269" i="133"/>
  <c r="M269" i="133"/>
  <c r="AL105" i="133"/>
  <c r="AJ105" i="133"/>
  <c r="AQ105" i="133"/>
  <c r="AT105" i="133"/>
  <c r="AO105" i="133"/>
  <c r="AZ105" i="133"/>
  <c r="P105" i="133"/>
  <c r="AX105" i="133"/>
  <c r="AM105" i="133"/>
  <c r="AK105" i="133"/>
  <c r="AI105" i="133"/>
  <c r="F105" i="133"/>
  <c r="R105" i="133" s="1"/>
  <c r="AV105" i="133"/>
  <c r="AU105" i="133"/>
  <c r="I105" i="133"/>
  <c r="AP105" i="133"/>
  <c r="BB105" i="133"/>
  <c r="AW105" i="133"/>
  <c r="AR105" i="133"/>
  <c r="J105" i="133"/>
  <c r="BC105" i="133"/>
  <c r="AN105" i="133"/>
  <c r="BA105" i="133"/>
  <c r="G105" i="133"/>
  <c r="F106" i="133" s="1"/>
  <c r="R106" i="133" s="1"/>
  <c r="AY105" i="133"/>
  <c r="L105" i="133"/>
  <c r="AD332" i="133"/>
  <c r="J332" i="133"/>
  <c r="AG332" i="133"/>
  <c r="G332" i="133"/>
  <c r="H332" i="133"/>
  <c r="P332" i="133"/>
  <c r="Z332" i="133"/>
  <c r="M332" i="133"/>
  <c r="AB332" i="133"/>
  <c r="F332" i="133"/>
  <c r="AC332" i="133"/>
  <c r="L332" i="133"/>
  <c r="O332" i="133"/>
  <c r="Q332" i="133"/>
  <c r="AA332" i="133"/>
  <c r="R332" i="133"/>
  <c r="AE332" i="133"/>
  <c r="Y332" i="133"/>
  <c r="X332" i="133"/>
  <c r="K332" i="133"/>
  <c r="N332" i="133"/>
  <c r="AF332" i="133"/>
  <c r="I332" i="133"/>
  <c r="H236" i="133"/>
  <c r="AC236" i="133"/>
  <c r="G236" i="133"/>
  <c r="Y236" i="133"/>
  <c r="N236" i="133"/>
  <c r="R236" i="133"/>
  <c r="P236" i="133"/>
  <c r="Q236" i="133"/>
  <c r="K236" i="133"/>
  <c r="J236" i="133"/>
  <c r="M236" i="133"/>
  <c r="AA236" i="133"/>
  <c r="AG236" i="133"/>
  <c r="I236" i="133"/>
  <c r="AB236" i="133"/>
  <c r="AE236" i="133"/>
  <c r="O236" i="133"/>
  <c r="F236" i="133"/>
  <c r="AF236" i="133"/>
  <c r="X236" i="133"/>
  <c r="Z236" i="133"/>
  <c r="L236" i="133"/>
  <c r="AD236" i="133"/>
  <c r="AF496" i="133"/>
  <c r="F496" i="133"/>
  <c r="O496" i="133"/>
  <c r="AB496" i="133"/>
  <c r="Q496" i="133"/>
  <c r="J496" i="133"/>
  <c r="AG496" i="133"/>
  <c r="Z496" i="133"/>
  <c r="AD496" i="133"/>
  <c r="AA496" i="133"/>
  <c r="I496" i="133"/>
  <c r="X496" i="133"/>
  <c r="N496" i="133"/>
  <c r="M496" i="133"/>
  <c r="H496" i="133"/>
  <c r="AC496" i="133"/>
  <c r="G496" i="133"/>
  <c r="R496" i="133"/>
  <c r="AE496" i="133"/>
  <c r="K496" i="133"/>
  <c r="Y496" i="133"/>
  <c r="L496" i="133"/>
  <c r="P496" i="133"/>
  <c r="H220" i="133"/>
  <c r="N220" i="133"/>
  <c r="AG220" i="133"/>
  <c r="Z220" i="133"/>
  <c r="P220" i="133"/>
  <c r="F220" i="133"/>
  <c r="AC220" i="133"/>
  <c r="I220" i="133"/>
  <c r="AD220" i="133"/>
  <c r="AF220" i="133"/>
  <c r="J220" i="133"/>
  <c r="Q220" i="133"/>
  <c r="O220" i="133"/>
  <c r="G220" i="133"/>
  <c r="AB220" i="133"/>
  <c r="X220" i="133"/>
  <c r="Y220" i="133"/>
  <c r="R220" i="133"/>
  <c r="K220" i="133"/>
  <c r="M220" i="133"/>
  <c r="AE220" i="133"/>
  <c r="L220" i="133"/>
  <c r="AA220" i="133"/>
  <c r="J540" i="133"/>
  <c r="O540" i="133"/>
  <c r="N540" i="133"/>
  <c r="AA540" i="133"/>
  <c r="Z540" i="133"/>
  <c r="Q540" i="133"/>
  <c r="H540" i="133"/>
  <c r="M540" i="133"/>
  <c r="X540" i="133"/>
  <c r="P540" i="133"/>
  <c r="AB540" i="133"/>
  <c r="AE540" i="133"/>
  <c r="AD540" i="133"/>
  <c r="F540" i="133"/>
  <c r="R540" i="133"/>
  <c r="I540" i="133"/>
  <c r="AF540" i="133"/>
  <c r="AG540" i="133"/>
  <c r="Y540" i="133"/>
  <c r="K540" i="133"/>
  <c r="L540" i="133"/>
  <c r="G540" i="133"/>
  <c r="AC540" i="133"/>
  <c r="BC8" i="133"/>
  <c r="BF8" i="133"/>
  <c r="AL8" i="133"/>
  <c r="AY8" i="133"/>
  <c r="AI8" i="133"/>
  <c r="BN8" i="133"/>
  <c r="AU8" i="133"/>
  <c r="AP8" i="133"/>
  <c r="AK8" i="133"/>
  <c r="BA8" i="133"/>
  <c r="BL8" i="133"/>
  <c r="AR8" i="133"/>
  <c r="AT8" i="133"/>
  <c r="AM8" i="133"/>
  <c r="L8" i="133"/>
  <c r="BK8" i="133"/>
  <c r="BP8" i="133"/>
  <c r="BG8" i="133"/>
  <c r="G8" i="133"/>
  <c r="AW8" i="133"/>
  <c r="AX8" i="133"/>
  <c r="AV8" i="133"/>
  <c r="BI8" i="133"/>
  <c r="BJ8" i="133"/>
  <c r="P8" i="133"/>
  <c r="J8" i="133"/>
  <c r="BB8" i="133"/>
  <c r="AO8" i="133"/>
  <c r="BM8" i="133"/>
  <c r="BH8" i="133"/>
  <c r="AN8" i="133"/>
  <c r="BE8" i="133"/>
  <c r="AQ8" i="133"/>
  <c r="BO8" i="133"/>
  <c r="I8" i="133"/>
  <c r="AJ8" i="133"/>
  <c r="AZ8" i="133"/>
  <c r="AB648" i="133"/>
  <c r="Q648" i="133"/>
  <c r="J648" i="133"/>
  <c r="AC648" i="133"/>
  <c r="L648" i="133"/>
  <c r="H648" i="133"/>
  <c r="G648" i="133"/>
  <c r="O648" i="133"/>
  <c r="Y648" i="133"/>
  <c r="AA648" i="133"/>
  <c r="AD648" i="133"/>
  <c r="P648" i="133"/>
  <c r="F648" i="133"/>
  <c r="R648" i="133"/>
  <c r="AG648" i="133"/>
  <c r="X648" i="133"/>
  <c r="I648" i="133"/>
  <c r="N648" i="133"/>
  <c r="AF648" i="133"/>
  <c r="AE648" i="133"/>
  <c r="K648" i="133"/>
  <c r="M648" i="133"/>
  <c r="Z648" i="133"/>
  <c r="Z398" i="133"/>
  <c r="H398" i="133"/>
  <c r="AG398" i="133"/>
  <c r="L398" i="133"/>
  <c r="AC398" i="133"/>
  <c r="X398" i="133"/>
  <c r="K398" i="133"/>
  <c r="M398" i="133"/>
  <c r="AF398" i="133"/>
  <c r="G398" i="133"/>
  <c r="P398" i="133"/>
  <c r="R398" i="133"/>
  <c r="N398" i="133"/>
  <c r="AB398" i="133"/>
  <c r="F398" i="133"/>
  <c r="AD398" i="133"/>
  <c r="AA398" i="133"/>
  <c r="AE398" i="133"/>
  <c r="J398" i="133"/>
  <c r="Y398" i="133"/>
  <c r="Q398" i="133"/>
  <c r="O398" i="133"/>
  <c r="I398" i="133"/>
  <c r="H192" i="133"/>
  <c r="AJ192" i="133"/>
  <c r="Z192" i="133"/>
  <c r="O192" i="133"/>
  <c r="X192" i="133"/>
  <c r="AE192" i="133"/>
  <c r="Y192" i="133"/>
  <c r="Q192" i="133"/>
  <c r="AD192" i="133"/>
  <c r="G192" i="133"/>
  <c r="AK192" i="133"/>
  <c r="L192" i="133"/>
  <c r="AL192" i="133"/>
  <c r="AG192" i="133"/>
  <c r="AQ192" i="133"/>
  <c r="F192" i="133"/>
  <c r="P192" i="133"/>
  <c r="AA192" i="133"/>
  <c r="AO192" i="133"/>
  <c r="J192" i="133"/>
  <c r="AN192" i="133"/>
  <c r="AM192" i="133"/>
  <c r="K192" i="133"/>
  <c r="AP192" i="133"/>
  <c r="I192" i="133"/>
  <c r="AF192" i="133"/>
  <c r="R192" i="133"/>
  <c r="AR192" i="133"/>
  <c r="AI192" i="133"/>
  <c r="M192" i="133"/>
  <c r="N192" i="133"/>
  <c r="AC192" i="133"/>
  <c r="AB192" i="133"/>
  <c r="X574" i="133"/>
  <c r="K574" i="133"/>
  <c r="P574" i="133"/>
  <c r="AF574" i="133"/>
  <c r="Y574" i="133"/>
  <c r="Z574" i="133"/>
  <c r="G574" i="133"/>
  <c r="AB574" i="133"/>
  <c r="AC574" i="133"/>
  <c r="O574" i="133"/>
  <c r="AG574" i="133"/>
  <c r="AA574" i="133"/>
  <c r="M574" i="133"/>
  <c r="F574" i="133"/>
  <c r="L574" i="133"/>
  <c r="AE574" i="133"/>
  <c r="N574" i="133"/>
  <c r="AD574" i="133"/>
  <c r="H574" i="133"/>
  <c r="I574" i="133"/>
  <c r="J574" i="133"/>
  <c r="Q574" i="133"/>
  <c r="R574" i="133"/>
  <c r="AW19" i="133"/>
  <c r="AK19" i="133"/>
  <c r="P19" i="133"/>
  <c r="BI19" i="133"/>
  <c r="AJ19" i="133"/>
  <c r="AQ19" i="133"/>
  <c r="BK19" i="133"/>
  <c r="BA19" i="133"/>
  <c r="BE19" i="133"/>
  <c r="J19" i="133"/>
  <c r="AU19" i="133"/>
  <c r="BF19" i="133"/>
  <c r="AZ19" i="133"/>
  <c r="BG19" i="133"/>
  <c r="BP19" i="133"/>
  <c r="G19" i="133"/>
  <c r="F20" i="133" s="1"/>
  <c r="R20" i="133" s="1"/>
  <c r="BM19" i="133"/>
  <c r="AY19" i="133"/>
  <c r="AX19" i="133"/>
  <c r="AP19" i="133"/>
  <c r="AO19" i="133"/>
  <c r="AM19" i="133"/>
  <c r="AN19" i="133"/>
  <c r="BB19" i="133"/>
  <c r="AV19" i="133"/>
  <c r="AT19" i="133"/>
  <c r="BN19" i="133"/>
  <c r="BH19" i="133"/>
  <c r="AI19" i="133"/>
  <c r="BL19" i="133"/>
  <c r="BO19" i="133"/>
  <c r="I19" i="133"/>
  <c r="L19" i="133"/>
  <c r="AL19" i="133"/>
  <c r="BC19" i="133"/>
  <c r="BJ19" i="133"/>
  <c r="AR19" i="133"/>
  <c r="N312" i="133"/>
  <c r="AG312" i="133"/>
  <c r="AC312" i="133"/>
  <c r="J312" i="133"/>
  <c r="AA312" i="133"/>
  <c r="P312" i="133"/>
  <c r="F312" i="133"/>
  <c r="H312" i="133"/>
  <c r="Q312" i="133"/>
  <c r="AB312" i="133"/>
  <c r="L312" i="133"/>
  <c r="Z312" i="133"/>
  <c r="AF312" i="133"/>
  <c r="X312" i="133"/>
  <c r="O312" i="133"/>
  <c r="K312" i="133"/>
  <c r="I312" i="133"/>
  <c r="AE312" i="133"/>
  <c r="R312" i="133"/>
  <c r="Y312" i="133"/>
  <c r="AD312" i="133"/>
  <c r="G312" i="133"/>
  <c r="M312" i="133"/>
  <c r="F135" i="133"/>
  <c r="AO135" i="133"/>
  <c r="AE135" i="133"/>
  <c r="AD135" i="133"/>
  <c r="AR135" i="133"/>
  <c r="G135" i="133"/>
  <c r="AQ135" i="133"/>
  <c r="Y135" i="133"/>
  <c r="AN135" i="133"/>
  <c r="AP135" i="133"/>
  <c r="AM135" i="133"/>
  <c r="Z135" i="133"/>
  <c r="N135" i="133"/>
  <c r="AI135" i="133"/>
  <c r="I135" i="133"/>
  <c r="H135" i="133"/>
  <c r="AF135" i="133"/>
  <c r="O135" i="133"/>
  <c r="AA135" i="133"/>
  <c r="AJ135" i="133"/>
  <c r="R135" i="133"/>
  <c r="AG135" i="133"/>
  <c r="Q135" i="133"/>
  <c r="AK135" i="133"/>
  <c r="L135" i="133"/>
  <c r="AL135" i="133"/>
  <c r="X135" i="133"/>
  <c r="M135" i="133"/>
  <c r="J135" i="133"/>
  <c r="AC135" i="133"/>
  <c r="K135" i="133"/>
  <c r="P135" i="133"/>
  <c r="AB135" i="133"/>
  <c r="AX59" i="133"/>
  <c r="G59" i="133"/>
  <c r="F60" i="133" s="1"/>
  <c r="R60" i="133" s="1"/>
  <c r="J59" i="133"/>
  <c r="AN59" i="133"/>
  <c r="AQ59" i="133"/>
  <c r="AP59" i="133"/>
  <c r="I59" i="133"/>
  <c r="AI59" i="133"/>
  <c r="BA59" i="133"/>
  <c r="BC59" i="133"/>
  <c r="AR59" i="133"/>
  <c r="L59" i="133"/>
  <c r="AL59" i="133"/>
  <c r="P59" i="133"/>
  <c r="AT59" i="133"/>
  <c r="BB59" i="133"/>
  <c r="AM59" i="133"/>
  <c r="AJ59" i="133"/>
  <c r="AZ59" i="133"/>
  <c r="AV59" i="133"/>
  <c r="AW59" i="133"/>
  <c r="AY59" i="133"/>
  <c r="AO59" i="133"/>
  <c r="AU59" i="133"/>
  <c r="AK59" i="133"/>
  <c r="Q569" i="133"/>
  <c r="X569" i="133"/>
  <c r="AA569" i="133"/>
  <c r="P569" i="133"/>
  <c r="Z569" i="133"/>
  <c r="Y569" i="133"/>
  <c r="M569" i="133"/>
  <c r="AE569" i="133"/>
  <c r="AD569" i="133"/>
  <c r="AG569" i="133"/>
  <c r="I569" i="133"/>
  <c r="O569" i="133"/>
  <c r="H569" i="133"/>
  <c r="AF569" i="133"/>
  <c r="AC569" i="133"/>
  <c r="J569" i="133"/>
  <c r="L569" i="133"/>
  <c r="AB569" i="133"/>
  <c r="N569" i="133"/>
  <c r="K569" i="133"/>
  <c r="G569" i="133"/>
  <c r="F569" i="133"/>
  <c r="R569" i="133"/>
  <c r="Y439" i="133"/>
  <c r="O439" i="133"/>
  <c r="AB439" i="133"/>
  <c r="L439" i="133"/>
  <c r="AA439" i="133"/>
  <c r="R439" i="133"/>
  <c r="AF439" i="133"/>
  <c r="AC439" i="133"/>
  <c r="AE439" i="133"/>
  <c r="P439" i="133"/>
  <c r="Z439" i="133"/>
  <c r="G439" i="133"/>
  <c r="X439" i="133"/>
  <c r="I439" i="133"/>
  <c r="K439" i="133"/>
  <c r="F439" i="133"/>
  <c r="AD439" i="133"/>
  <c r="Q439" i="133"/>
  <c r="AG439" i="133"/>
  <c r="M439" i="133"/>
  <c r="J439" i="133"/>
  <c r="H439" i="133"/>
  <c r="N439" i="133"/>
  <c r="AE326" i="133"/>
  <c r="Z326" i="133"/>
  <c r="O326" i="133"/>
  <c r="G326" i="133"/>
  <c r="X326" i="133"/>
  <c r="H326" i="133"/>
  <c r="Q326" i="133"/>
  <c r="N326" i="133"/>
  <c r="AB326" i="133"/>
  <c r="AF326" i="133"/>
  <c r="AD326" i="133"/>
  <c r="R326" i="133"/>
  <c r="F326" i="133"/>
  <c r="Y326" i="133"/>
  <c r="L326" i="133"/>
  <c r="AA326" i="133"/>
  <c r="I326" i="133"/>
  <c r="M326" i="133"/>
  <c r="P326" i="133"/>
  <c r="K326" i="133"/>
  <c r="AC326" i="133"/>
  <c r="AG326" i="133"/>
  <c r="J326" i="133"/>
  <c r="Q256" i="133"/>
  <c r="M256" i="133"/>
  <c r="H256" i="133"/>
  <c r="O256" i="133"/>
  <c r="L256" i="133"/>
  <c r="AD256" i="133"/>
  <c r="AE256" i="133"/>
  <c r="AC256" i="133"/>
  <c r="X256" i="133"/>
  <c r="Z256" i="133"/>
  <c r="I256" i="133"/>
  <c r="AG256" i="133"/>
  <c r="Y256" i="133"/>
  <c r="AF256" i="133"/>
  <c r="AA256" i="133"/>
  <c r="K256" i="133"/>
  <c r="F256" i="133"/>
  <c r="AB256" i="133"/>
  <c r="N256" i="133"/>
  <c r="G256" i="133"/>
  <c r="R256" i="133"/>
  <c r="P256" i="133"/>
  <c r="J256" i="133"/>
  <c r="N594" i="133"/>
  <c r="AD594" i="133"/>
  <c r="P594" i="133"/>
  <c r="O594" i="133"/>
  <c r="L594" i="133"/>
  <c r="M594" i="133"/>
  <c r="Q594" i="133"/>
  <c r="F594" i="133"/>
  <c r="AE594" i="133"/>
  <c r="AG594" i="133"/>
  <c r="AB594" i="133"/>
  <c r="AC594" i="133"/>
  <c r="J594" i="133"/>
  <c r="Z594" i="133"/>
  <c r="I594" i="133"/>
  <c r="H594" i="133"/>
  <c r="K594" i="133"/>
  <c r="AA594" i="133"/>
  <c r="X594" i="133"/>
  <c r="R594" i="133"/>
  <c r="AF594" i="133"/>
  <c r="Y594" i="133"/>
  <c r="G594" i="133"/>
  <c r="Q305" i="133"/>
  <c r="K305" i="133"/>
  <c r="I305" i="133"/>
  <c r="AG305" i="133"/>
  <c r="H305" i="133"/>
  <c r="AF305" i="133"/>
  <c r="N305" i="133"/>
  <c r="AB305" i="133"/>
  <c r="M305" i="133"/>
  <c r="AD305" i="133"/>
  <c r="O305" i="133"/>
  <c r="P305" i="133"/>
  <c r="Y305" i="133"/>
  <c r="Z305" i="133"/>
  <c r="G305" i="133"/>
  <c r="AE305" i="133"/>
  <c r="X305" i="133"/>
  <c r="R305" i="133"/>
  <c r="L305" i="133"/>
  <c r="AC305" i="133"/>
  <c r="J305" i="133"/>
  <c r="F305" i="133"/>
  <c r="AA305" i="133"/>
  <c r="P202" i="133"/>
  <c r="O202" i="133"/>
  <c r="AR202" i="133"/>
  <c r="AK202" i="133"/>
  <c r="AA202" i="133"/>
  <c r="G202" i="133"/>
  <c r="AN202" i="133"/>
  <c r="I202" i="133"/>
  <c r="J202" i="133"/>
  <c r="M202" i="133"/>
  <c r="AI202" i="133"/>
  <c r="Z202" i="133"/>
  <c r="AQ202" i="133"/>
  <c r="AP202" i="133"/>
  <c r="K202" i="133"/>
  <c r="AM202" i="133"/>
  <c r="AD202" i="133"/>
  <c r="Y202" i="133"/>
  <c r="R202" i="133"/>
  <c r="H202" i="133"/>
  <c r="L202" i="133"/>
  <c r="AE202" i="133"/>
  <c r="F202" i="133"/>
  <c r="AF202" i="133"/>
  <c r="X202" i="133"/>
  <c r="AL202" i="133"/>
  <c r="N202" i="133"/>
  <c r="AG202" i="133"/>
  <c r="AO202" i="133"/>
  <c r="AJ202" i="133"/>
  <c r="Q202" i="133"/>
  <c r="AB202" i="133"/>
  <c r="AC202" i="133"/>
  <c r="O442" i="133"/>
  <c r="AE442" i="133"/>
  <c r="Y442" i="133"/>
  <c r="H442" i="133"/>
  <c r="I442" i="133"/>
  <c r="Q442" i="133"/>
  <c r="F442" i="133"/>
  <c r="AB442" i="133"/>
  <c r="R442" i="133"/>
  <c r="AA442" i="133"/>
  <c r="AF442" i="133"/>
  <c r="L442" i="133"/>
  <c r="J442" i="133"/>
  <c r="P442" i="133"/>
  <c r="AC442" i="133"/>
  <c r="N442" i="133"/>
  <c r="AG442" i="133"/>
  <c r="X442" i="133"/>
  <c r="M442" i="133"/>
  <c r="Z442" i="133"/>
  <c r="K442" i="133"/>
  <c r="G442" i="133"/>
  <c r="AD442" i="133"/>
  <c r="AG624" i="133"/>
  <c r="Z624" i="133"/>
  <c r="Y624" i="133"/>
  <c r="I624" i="133"/>
  <c r="AF624" i="133"/>
  <c r="L624" i="133"/>
  <c r="AA624" i="133"/>
  <c r="AC624" i="133"/>
  <c r="M624" i="133"/>
  <c r="J624" i="133"/>
  <c r="R624" i="133"/>
  <c r="AE624" i="133"/>
  <c r="Q624" i="133"/>
  <c r="F624" i="133"/>
  <c r="X624" i="133"/>
  <c r="AD624" i="133"/>
  <c r="P624" i="133"/>
  <c r="O624" i="133"/>
  <c r="K624" i="133"/>
  <c r="G624" i="133"/>
  <c r="H624" i="133"/>
  <c r="N624" i="133"/>
  <c r="AB624" i="133"/>
  <c r="AQ190" i="133"/>
  <c r="P190" i="133"/>
  <c r="I190" i="133"/>
  <c r="G190" i="133"/>
  <c r="AM190" i="133"/>
  <c r="AC190" i="133"/>
  <c r="AE190" i="133"/>
  <c r="AL190" i="133"/>
  <c r="AO190" i="133"/>
  <c r="AF190" i="133"/>
  <c r="K190" i="133"/>
  <c r="Y190" i="133"/>
  <c r="Q190" i="133"/>
  <c r="Z190" i="133"/>
  <c r="F190" i="133"/>
  <c r="J190" i="133"/>
  <c r="N190" i="133"/>
  <c r="AI190" i="133"/>
  <c r="AD190" i="133"/>
  <c r="AG190" i="133"/>
  <c r="AJ190" i="133"/>
  <c r="AN190" i="133"/>
  <c r="M190" i="133"/>
  <c r="X190" i="133"/>
  <c r="L190" i="133"/>
  <c r="AP190" i="133"/>
  <c r="H190" i="133"/>
  <c r="O190" i="133"/>
  <c r="AA190" i="133"/>
  <c r="AR190" i="133"/>
  <c r="R190" i="133"/>
  <c r="AK190" i="133"/>
  <c r="AB190" i="133"/>
  <c r="F101" i="133"/>
  <c r="R101" i="133" s="1"/>
  <c r="AO101" i="133"/>
  <c r="AJ101" i="133"/>
  <c r="AN101" i="133"/>
  <c r="AQ101" i="133"/>
  <c r="AK101" i="133"/>
  <c r="AX101" i="133"/>
  <c r="BC101" i="133"/>
  <c r="AL101" i="133"/>
  <c r="AP101" i="133"/>
  <c r="AZ101" i="133"/>
  <c r="P101" i="133"/>
  <c r="AR101" i="133"/>
  <c r="BB101" i="133"/>
  <c r="J101" i="133"/>
  <c r="AY101" i="133"/>
  <c r="AM101" i="133"/>
  <c r="AI101" i="133"/>
  <c r="AW101" i="133"/>
  <c r="AU101" i="133"/>
  <c r="L101" i="133"/>
  <c r="BA101" i="133"/>
  <c r="AV101" i="133"/>
  <c r="AT101" i="133"/>
  <c r="G101" i="133"/>
  <c r="F102" i="133" s="1"/>
  <c r="R102" i="133" s="1"/>
  <c r="I101" i="133"/>
  <c r="H643" i="133"/>
  <c r="R643" i="133"/>
  <c r="AD643" i="133"/>
  <c r="O643" i="133"/>
  <c r="AF643" i="133"/>
  <c r="AA643" i="133"/>
  <c r="AB643" i="133"/>
  <c r="AE643" i="133"/>
  <c r="Q643" i="133"/>
  <c r="G643" i="133"/>
  <c r="AG643" i="133"/>
  <c r="Y643" i="133"/>
  <c r="N643" i="133"/>
  <c r="AC643" i="133"/>
  <c r="J643" i="133"/>
  <c r="K643" i="133"/>
  <c r="I643" i="133"/>
  <c r="F643" i="133"/>
  <c r="Z643" i="133"/>
  <c r="X643" i="133"/>
  <c r="M643" i="133"/>
  <c r="P643" i="133"/>
  <c r="L643" i="133"/>
  <c r="N166" i="133"/>
  <c r="AK166" i="133"/>
  <c r="AN166" i="133"/>
  <c r="AP166" i="133"/>
  <c r="Q166" i="133"/>
  <c r="R166" i="133"/>
  <c r="Z166" i="133"/>
  <c r="F166" i="133"/>
  <c r="H166" i="133"/>
  <c r="I166" i="133"/>
  <c r="K166" i="133"/>
  <c r="AI166" i="133"/>
  <c r="AQ166" i="133"/>
  <c r="M166" i="133"/>
  <c r="AJ166" i="133"/>
  <c r="G166" i="133"/>
  <c r="AM166" i="133"/>
  <c r="AF166" i="133"/>
  <c r="J166" i="133"/>
  <c r="AG166" i="133"/>
  <c r="AE166" i="133"/>
  <c r="X166" i="133"/>
  <c r="AA166" i="133"/>
  <c r="O166" i="133"/>
  <c r="AD166" i="133"/>
  <c r="AO166" i="133"/>
  <c r="Y166" i="133"/>
  <c r="AR166" i="133"/>
  <c r="L166" i="133"/>
  <c r="AB166" i="133"/>
  <c r="AC166" i="133"/>
  <c r="P166" i="133"/>
  <c r="AL166" i="133"/>
  <c r="P282" i="133"/>
  <c r="L282" i="133"/>
  <c r="G282" i="133"/>
  <c r="J282" i="133"/>
  <c r="AB282" i="133"/>
  <c r="Q282" i="133"/>
  <c r="AF282" i="133"/>
  <c r="AC282" i="133"/>
  <c r="H282" i="133"/>
  <c r="K282" i="133"/>
  <c r="AG282" i="133"/>
  <c r="N282" i="133"/>
  <c r="R282" i="133"/>
  <c r="F282" i="133"/>
  <c r="I282" i="133"/>
  <c r="AE282" i="133"/>
  <c r="M282" i="133"/>
  <c r="Z282" i="133"/>
  <c r="X282" i="133"/>
  <c r="Y282" i="133"/>
  <c r="O282" i="133"/>
  <c r="AD282" i="133"/>
  <c r="AA282" i="133"/>
  <c r="AL115" i="133"/>
  <c r="AM115" i="133"/>
  <c r="Q115" i="133"/>
  <c r="X115" i="133"/>
  <c r="AO115" i="133"/>
  <c r="L115" i="133"/>
  <c r="AG115" i="133"/>
  <c r="AN115" i="133"/>
  <c r="AK115" i="133"/>
  <c r="AI115" i="133"/>
  <c r="AE115" i="133"/>
  <c r="M115" i="133"/>
  <c r="F115" i="133"/>
  <c r="K115" i="133"/>
  <c r="AR115" i="133"/>
  <c r="J115" i="133"/>
  <c r="AF115" i="133"/>
  <c r="AQ115" i="133"/>
  <c r="G115" i="133"/>
  <c r="AP115" i="133"/>
  <c r="H115" i="133"/>
  <c r="AB115" i="133"/>
  <c r="AD115" i="133"/>
  <c r="AA115" i="133"/>
  <c r="Y115" i="133"/>
  <c r="O115" i="133"/>
  <c r="AC115" i="133"/>
  <c r="N115" i="133"/>
  <c r="I115" i="133"/>
  <c r="P115" i="133"/>
  <c r="R115" i="133"/>
  <c r="AJ115" i="133"/>
  <c r="Z115" i="133"/>
  <c r="Z224" i="137"/>
  <c r="O224" i="137"/>
  <c r="L224" i="137"/>
  <c r="Y224" i="137"/>
  <c r="AC224" i="137"/>
  <c r="AA224" i="137"/>
  <c r="K224" i="137"/>
  <c r="R224" i="137"/>
  <c r="AF224" i="137"/>
  <c r="P224" i="137"/>
  <c r="N224" i="137"/>
  <c r="H224" i="137"/>
  <c r="AB224" i="137"/>
  <c r="AE224" i="137"/>
  <c r="F224" i="137"/>
  <c r="J224" i="137"/>
  <c r="X224" i="137"/>
  <c r="Q224" i="137"/>
  <c r="M224" i="137"/>
  <c r="AG224" i="137"/>
  <c r="AD224" i="137"/>
  <c r="G224" i="137"/>
  <c r="I224" i="137"/>
  <c r="BH24" i="137"/>
  <c r="BE24" i="137"/>
  <c r="BP24" i="137"/>
  <c r="BC24" i="137"/>
  <c r="AL24" i="137"/>
  <c r="BK24" i="137"/>
  <c r="BL24" i="137"/>
  <c r="AT24" i="137"/>
  <c r="AQ24" i="137"/>
  <c r="AP24" i="137"/>
  <c r="L24" i="137"/>
  <c r="BB24" i="137"/>
  <c r="BO24" i="137"/>
  <c r="BA24" i="137"/>
  <c r="G24" i="137"/>
  <c r="F25" i="137" s="1"/>
  <c r="R25" i="137" s="1"/>
  <c r="AY24" i="137"/>
  <c r="AM24" i="137"/>
  <c r="AV24" i="137"/>
  <c r="P24" i="137"/>
  <c r="F24" i="137"/>
  <c r="R24" i="137" s="1"/>
  <c r="AJ24" i="137"/>
  <c r="BM24" i="137"/>
  <c r="BG24" i="137"/>
  <c r="I24" i="137"/>
  <c r="AW24" i="137"/>
  <c r="BF24" i="137"/>
  <c r="J24" i="137"/>
  <c r="BN24" i="137"/>
  <c r="AO24" i="137"/>
  <c r="BJ24" i="137"/>
  <c r="AU24" i="137"/>
  <c r="AX24" i="137"/>
  <c r="AK24" i="137"/>
  <c r="AN24" i="137"/>
  <c r="AR24" i="137"/>
  <c r="BI24" i="137"/>
  <c r="AI24" i="137"/>
  <c r="AZ24" i="137"/>
  <c r="BB105" i="137"/>
  <c r="AY105" i="137"/>
  <c r="L105" i="137"/>
  <c r="AQ105" i="137"/>
  <c r="AI105" i="137"/>
  <c r="AZ105" i="137"/>
  <c r="AN105" i="137"/>
  <c r="BC105" i="137"/>
  <c r="BA105" i="137"/>
  <c r="AX105" i="137"/>
  <c r="AO105" i="137"/>
  <c r="P105" i="137"/>
  <c r="AR105" i="137"/>
  <c r="AT105" i="137"/>
  <c r="AU105" i="137"/>
  <c r="AK105" i="137"/>
  <c r="AJ105" i="137"/>
  <c r="I105" i="137"/>
  <c r="AP105" i="137"/>
  <c r="AV105" i="137"/>
  <c r="AL105" i="137"/>
  <c r="J105" i="137"/>
  <c r="AW105" i="137"/>
  <c r="G105" i="137"/>
  <c r="F106" i="137" s="1"/>
  <c r="R106" i="137" s="1"/>
  <c r="AM105" i="137"/>
  <c r="AF163" i="137"/>
  <c r="G163" i="137"/>
  <c r="L163" i="137"/>
  <c r="AP163" i="137"/>
  <c r="N163" i="137"/>
  <c r="J163" i="137"/>
  <c r="AR163" i="137"/>
  <c r="AG163" i="137"/>
  <c r="AM163" i="137"/>
  <c r="AL163" i="137"/>
  <c r="AJ163" i="137"/>
  <c r="AE163" i="137"/>
  <c r="AD163" i="137"/>
  <c r="Y163" i="137"/>
  <c r="Z163" i="137"/>
  <c r="P163" i="137"/>
  <c r="K163" i="137"/>
  <c r="H163" i="137"/>
  <c r="M163" i="137"/>
  <c r="AO163" i="137"/>
  <c r="O163" i="137"/>
  <c r="X163" i="137"/>
  <c r="AN163" i="137"/>
  <c r="AQ163" i="137"/>
  <c r="AC163" i="137"/>
  <c r="AK163" i="137"/>
  <c r="R163" i="137"/>
  <c r="Q163" i="137"/>
  <c r="AA163" i="137"/>
  <c r="I163" i="137"/>
  <c r="AB163" i="137"/>
  <c r="F163" i="137"/>
  <c r="AI163" i="137"/>
  <c r="Z150" i="137"/>
  <c r="AA150" i="137"/>
  <c r="AK150" i="137"/>
  <c r="AD150" i="137"/>
  <c r="AJ150" i="137"/>
  <c r="AR150" i="137"/>
  <c r="AB150" i="137"/>
  <c r="AF150" i="137"/>
  <c r="M150" i="137"/>
  <c r="AM150" i="137"/>
  <c r="AC150" i="137"/>
  <c r="AL150" i="137"/>
  <c r="Y150" i="137"/>
  <c r="F150" i="137"/>
  <c r="R150" i="137"/>
  <c r="X150" i="137"/>
  <c r="Q150" i="137"/>
  <c r="N150" i="137"/>
  <c r="AP150" i="137"/>
  <c r="I150" i="137"/>
  <c r="P150" i="137"/>
  <c r="AN150" i="137"/>
  <c r="G150" i="137"/>
  <c r="L150" i="137"/>
  <c r="AQ150" i="137"/>
  <c r="K150" i="137"/>
  <c r="AE150" i="137"/>
  <c r="O150" i="137"/>
  <c r="AO150" i="137"/>
  <c r="J150" i="137"/>
  <c r="AI150" i="137"/>
  <c r="AG150" i="137"/>
  <c r="H150" i="137"/>
  <c r="H433" i="137"/>
  <c r="AD433" i="137"/>
  <c r="I433" i="137"/>
  <c r="L433" i="137"/>
  <c r="K433" i="137"/>
  <c r="X433" i="137"/>
  <c r="O433" i="137"/>
  <c r="AF433" i="137"/>
  <c r="AC433" i="137"/>
  <c r="P433" i="137"/>
  <c r="AA433" i="137"/>
  <c r="AE433" i="137"/>
  <c r="AG433" i="137"/>
  <c r="J433" i="137"/>
  <c r="Q433" i="137"/>
  <c r="AB433" i="137"/>
  <c r="Z433" i="137"/>
  <c r="G433" i="137"/>
  <c r="F433" i="137"/>
  <c r="Y433" i="137"/>
  <c r="M433" i="137"/>
  <c r="N433" i="137"/>
  <c r="R433" i="137"/>
  <c r="G400" i="137"/>
  <c r="Y400" i="137"/>
  <c r="F400" i="137"/>
  <c r="AC400" i="137"/>
  <c r="K400" i="137"/>
  <c r="AD400" i="137"/>
  <c r="AA400" i="137"/>
  <c r="AF400" i="137"/>
  <c r="X400" i="137"/>
  <c r="O400" i="137"/>
  <c r="R400" i="137"/>
  <c r="N400" i="137"/>
  <c r="I400" i="137"/>
  <c r="Z400" i="137"/>
  <c r="AE400" i="137"/>
  <c r="H400" i="137"/>
  <c r="M400" i="137"/>
  <c r="L400" i="137"/>
  <c r="Q400" i="137"/>
  <c r="AB400" i="137"/>
  <c r="J400" i="137"/>
  <c r="P400" i="137"/>
  <c r="AG400" i="137"/>
  <c r="L306" i="137"/>
  <c r="AC306" i="137"/>
  <c r="AA306" i="137"/>
  <c r="N306" i="137"/>
  <c r="AD306" i="137"/>
  <c r="M306" i="137"/>
  <c r="G306" i="137"/>
  <c r="J306" i="137"/>
  <c r="F306" i="137"/>
  <c r="K306" i="137"/>
  <c r="P306" i="137"/>
  <c r="H306" i="137"/>
  <c r="Z306" i="137"/>
  <c r="AF306" i="137"/>
  <c r="I306" i="137"/>
  <c r="R306" i="137"/>
  <c r="Q306" i="137"/>
  <c r="AG306" i="137"/>
  <c r="X306" i="137"/>
  <c r="O306" i="137"/>
  <c r="AB306" i="137"/>
  <c r="Y306" i="137"/>
  <c r="AE306" i="137"/>
  <c r="P182" i="137"/>
  <c r="AQ182" i="137"/>
  <c r="J182" i="137"/>
  <c r="AJ182" i="137"/>
  <c r="Y182" i="137"/>
  <c r="Q182" i="137"/>
  <c r="AE182" i="137"/>
  <c r="Z182" i="137"/>
  <c r="M182" i="137"/>
  <c r="L182" i="137"/>
  <c r="AF182" i="137"/>
  <c r="N182" i="137"/>
  <c r="I182" i="137"/>
  <c r="O182" i="137"/>
  <c r="X182" i="137"/>
  <c r="AP182" i="137"/>
  <c r="F182" i="137"/>
  <c r="H182" i="137"/>
  <c r="AM182" i="137"/>
  <c r="K182" i="137"/>
  <c r="AN182" i="137"/>
  <c r="AI182" i="137"/>
  <c r="AO182" i="137"/>
  <c r="R182" i="137"/>
  <c r="AK182" i="137"/>
  <c r="AR182" i="137"/>
  <c r="AG182" i="137"/>
  <c r="AA182" i="137"/>
  <c r="AC182" i="137"/>
  <c r="AB182" i="137"/>
  <c r="G182" i="137"/>
  <c r="AD182" i="137"/>
  <c r="AL182" i="137"/>
  <c r="Q407" i="137"/>
  <c r="N407" i="137"/>
  <c r="X407" i="137"/>
  <c r="Z407" i="137"/>
  <c r="F407" i="137"/>
  <c r="K407" i="137"/>
  <c r="I407" i="137"/>
  <c r="P407" i="137"/>
  <c r="AE407" i="137"/>
  <c r="H407" i="137"/>
  <c r="M407" i="137"/>
  <c r="AG407" i="137"/>
  <c r="AB407" i="137"/>
  <c r="G407" i="137"/>
  <c r="R407" i="137"/>
  <c r="O407" i="137"/>
  <c r="Y407" i="137"/>
  <c r="AD407" i="137"/>
  <c r="J407" i="137"/>
  <c r="L407" i="137"/>
  <c r="AC407" i="137"/>
  <c r="AA407" i="137"/>
  <c r="AF407" i="137"/>
  <c r="Z512" i="137"/>
  <c r="AE512" i="137"/>
  <c r="R512" i="137"/>
  <c r="AC512" i="137"/>
  <c r="K512" i="137"/>
  <c r="AF512" i="137"/>
  <c r="N512" i="137"/>
  <c r="AA512" i="137"/>
  <c r="AG512" i="137"/>
  <c r="X512" i="137"/>
  <c r="L512" i="137"/>
  <c r="Q512" i="137"/>
  <c r="AB512" i="137"/>
  <c r="M512" i="137"/>
  <c r="F512" i="137"/>
  <c r="O512" i="137"/>
  <c r="J512" i="137"/>
  <c r="H512" i="137"/>
  <c r="G512" i="137"/>
  <c r="Y512" i="137"/>
  <c r="P512" i="137"/>
  <c r="AD512" i="137"/>
  <c r="I512" i="137"/>
  <c r="BB95" i="137"/>
  <c r="AU95" i="137"/>
  <c r="AY95" i="137"/>
  <c r="AT95" i="137"/>
  <c r="AN95" i="137"/>
  <c r="AL95" i="137"/>
  <c r="BC95" i="137"/>
  <c r="AO95" i="137"/>
  <c r="AR95" i="137"/>
  <c r="AJ95" i="137"/>
  <c r="G95" i="137"/>
  <c r="F96" i="137" s="1"/>
  <c r="R96" i="137" s="1"/>
  <c r="AI95" i="137"/>
  <c r="AP95" i="137"/>
  <c r="AQ95" i="137"/>
  <c r="AM95" i="137"/>
  <c r="AK95" i="137"/>
  <c r="L95" i="137"/>
  <c r="I95" i="137"/>
  <c r="BA95" i="137"/>
  <c r="AV95" i="137"/>
  <c r="AX95" i="137"/>
  <c r="J95" i="137"/>
  <c r="P95" i="137"/>
  <c r="AW95" i="137"/>
  <c r="AZ95" i="137"/>
  <c r="J632" i="137"/>
  <c r="X632" i="137"/>
  <c r="AG632" i="137"/>
  <c r="AB632" i="137"/>
  <c r="Y632" i="137"/>
  <c r="AF632" i="137"/>
  <c r="H632" i="137"/>
  <c r="L632" i="137"/>
  <c r="AA632" i="137"/>
  <c r="K632" i="137"/>
  <c r="R632" i="137"/>
  <c r="N632" i="137"/>
  <c r="AE632" i="137"/>
  <c r="AD632" i="137"/>
  <c r="F632" i="137"/>
  <c r="AC632" i="137"/>
  <c r="O632" i="137"/>
  <c r="Q632" i="137"/>
  <c r="Z632" i="137"/>
  <c r="G632" i="137"/>
  <c r="P632" i="137"/>
  <c r="I632" i="137"/>
  <c r="M632" i="137"/>
  <c r="AL187" i="137"/>
  <c r="AC187" i="137"/>
  <c r="AN187" i="137"/>
  <c r="AF187" i="137"/>
  <c r="K187" i="137"/>
  <c r="AG187" i="137"/>
  <c r="AA187" i="137"/>
  <c r="AR187" i="137"/>
  <c r="Z187" i="137"/>
  <c r="N187" i="137"/>
  <c r="L187" i="137"/>
  <c r="J187" i="137"/>
  <c r="AD187" i="137"/>
  <c r="G187" i="137"/>
  <c r="O187" i="137"/>
  <c r="F187" i="137"/>
  <c r="I187" i="137"/>
  <c r="AO187" i="137"/>
  <c r="AJ187" i="137"/>
  <c r="H187" i="137"/>
  <c r="AI187" i="137"/>
  <c r="AM187" i="137"/>
  <c r="AB187" i="137"/>
  <c r="P187" i="137"/>
  <c r="M187" i="137"/>
  <c r="AE187" i="137"/>
  <c r="Y187" i="137"/>
  <c r="X187" i="137"/>
  <c r="AQ187" i="137"/>
  <c r="AP187" i="137"/>
  <c r="R187" i="137"/>
  <c r="AK187" i="137"/>
  <c r="Q187" i="137"/>
  <c r="AI151" i="137"/>
  <c r="AM151" i="137"/>
  <c r="G151" i="137"/>
  <c r="AG151" i="137"/>
  <c r="AN151" i="137"/>
  <c r="R151" i="137"/>
  <c r="Y151" i="137"/>
  <c r="P151" i="137"/>
  <c r="L151" i="137"/>
  <c r="AP151" i="137"/>
  <c r="AE151" i="137"/>
  <c r="J151" i="137"/>
  <c r="AR151" i="137"/>
  <c r="AB151" i="137"/>
  <c r="M151" i="137"/>
  <c r="AA151" i="137"/>
  <c r="X151" i="137"/>
  <c r="Z151" i="137"/>
  <c r="AD151" i="137"/>
  <c r="AF151" i="137"/>
  <c r="AC151" i="137"/>
  <c r="AQ151" i="137"/>
  <c r="Q151" i="137"/>
  <c r="AO151" i="137"/>
  <c r="F151" i="137"/>
  <c r="H151" i="137"/>
  <c r="I151" i="137"/>
  <c r="N151" i="137"/>
  <c r="AL151" i="137"/>
  <c r="AK151" i="137"/>
  <c r="K151" i="137"/>
  <c r="AJ151" i="137"/>
  <c r="O151" i="137"/>
  <c r="X659" i="137"/>
  <c r="AC659" i="137"/>
  <c r="J659" i="137"/>
  <c r="K659" i="137"/>
  <c r="P659" i="137"/>
  <c r="AE659" i="137"/>
  <c r="I659" i="137"/>
  <c r="Y659" i="137"/>
  <c r="M659" i="137"/>
  <c r="AD659" i="137"/>
  <c r="F659" i="137"/>
  <c r="N659" i="137"/>
  <c r="AF659" i="137"/>
  <c r="Q659" i="137"/>
  <c r="L659" i="137"/>
  <c r="Z659" i="137"/>
  <c r="H659" i="137"/>
  <c r="AG659" i="137"/>
  <c r="AB659" i="137"/>
  <c r="AA659" i="137"/>
  <c r="G659" i="137"/>
  <c r="O659" i="137"/>
  <c r="R659" i="137"/>
  <c r="P350" i="137"/>
  <c r="Z350" i="137"/>
  <c r="AE350" i="137"/>
  <c r="R350" i="137"/>
  <c r="G350" i="137"/>
  <c r="Q350" i="137"/>
  <c r="K350" i="137"/>
  <c r="AG350" i="137"/>
  <c r="J350" i="137"/>
  <c r="H350" i="137"/>
  <c r="O350" i="137"/>
  <c r="L350" i="137"/>
  <c r="X350" i="137"/>
  <c r="AD350" i="137"/>
  <c r="N350" i="137"/>
  <c r="AA350" i="137"/>
  <c r="AF350" i="137"/>
  <c r="I350" i="137"/>
  <c r="AB350" i="137"/>
  <c r="M350" i="137"/>
  <c r="AC350" i="137"/>
  <c r="F350" i="137"/>
  <c r="Y350" i="137"/>
  <c r="O695" i="137"/>
  <c r="Q695" i="137"/>
  <c r="G695" i="137"/>
  <c r="AD695" i="137"/>
  <c r="R695" i="137"/>
  <c r="N695" i="137"/>
  <c r="M695" i="137"/>
  <c r="K695" i="137"/>
  <c r="Y695" i="137"/>
  <c r="H695" i="137"/>
  <c r="AE695" i="137"/>
  <c r="I695" i="137"/>
  <c r="AA695" i="137"/>
  <c r="X695" i="137"/>
  <c r="AC695" i="137"/>
  <c r="F695" i="137"/>
  <c r="P695" i="137"/>
  <c r="AB695" i="137"/>
  <c r="AF695" i="137"/>
  <c r="AG695" i="137"/>
  <c r="Z695" i="137"/>
  <c r="J695" i="137"/>
  <c r="L695" i="137"/>
  <c r="G556" i="137"/>
  <c r="M556" i="137"/>
  <c r="AC556" i="137"/>
  <c r="Y556" i="137"/>
  <c r="AD556" i="137"/>
  <c r="K556" i="137"/>
  <c r="F556" i="137"/>
  <c r="L556" i="137"/>
  <c r="AE556" i="137"/>
  <c r="X556" i="137"/>
  <c r="AA556" i="137"/>
  <c r="R556" i="137"/>
  <c r="P556" i="137"/>
  <c r="Q556" i="137"/>
  <c r="J556" i="137"/>
  <c r="AG556" i="137"/>
  <c r="I556" i="137"/>
  <c r="AB556" i="137"/>
  <c r="N556" i="137"/>
  <c r="Z556" i="137"/>
  <c r="AF556" i="137"/>
  <c r="H556" i="137"/>
  <c r="O556" i="137"/>
  <c r="M639" i="137"/>
  <c r="Q639" i="137"/>
  <c r="AB639" i="137"/>
  <c r="Y639" i="137"/>
  <c r="AG639" i="137"/>
  <c r="AF639" i="137"/>
  <c r="X639" i="137"/>
  <c r="O639" i="137"/>
  <c r="G639" i="137"/>
  <c r="R639" i="137"/>
  <c r="AE639" i="137"/>
  <c r="AA639" i="137"/>
  <c r="AD639" i="137"/>
  <c r="AC639" i="137"/>
  <c r="N639" i="137"/>
  <c r="K639" i="137"/>
  <c r="J639" i="137"/>
  <c r="F639" i="137"/>
  <c r="H639" i="137"/>
  <c r="L639" i="137"/>
  <c r="P639" i="137"/>
  <c r="Z639" i="137"/>
  <c r="I639" i="137"/>
  <c r="AQ93" i="137"/>
  <c r="AT93" i="137"/>
  <c r="AU93" i="137"/>
  <c r="AN93" i="137"/>
  <c r="AR93" i="137"/>
  <c r="L93" i="137"/>
  <c r="AZ93" i="137"/>
  <c r="BA93" i="137"/>
  <c r="AV93" i="137"/>
  <c r="P93" i="137"/>
  <c r="J93" i="137"/>
  <c r="BB93" i="137"/>
  <c r="G93" i="137"/>
  <c r="F94" i="137" s="1"/>
  <c r="R94" i="137" s="1"/>
  <c r="AK93" i="137"/>
  <c r="AM93" i="137"/>
  <c r="AI93" i="137"/>
  <c r="AO93" i="137"/>
  <c r="AY93" i="137"/>
  <c r="BC93" i="137"/>
  <c r="AJ93" i="137"/>
  <c r="AW93" i="137"/>
  <c r="AL93" i="137"/>
  <c r="I93" i="137"/>
  <c r="AX93" i="137"/>
  <c r="AP93" i="137"/>
  <c r="M274" i="137"/>
  <c r="Z274" i="137"/>
  <c r="AD274" i="137"/>
  <c r="G274" i="137"/>
  <c r="H274" i="137"/>
  <c r="O274" i="137"/>
  <c r="AG274" i="137"/>
  <c r="F274" i="137"/>
  <c r="I274" i="137"/>
  <c r="AA274" i="137"/>
  <c r="Y274" i="137"/>
  <c r="AB274" i="137"/>
  <c r="L274" i="137"/>
  <c r="AC274" i="137"/>
  <c r="Q274" i="137"/>
  <c r="K274" i="137"/>
  <c r="AE274" i="137"/>
  <c r="P274" i="137"/>
  <c r="R274" i="137"/>
  <c r="X274" i="137"/>
  <c r="N274" i="137"/>
  <c r="J274" i="137"/>
  <c r="AF274" i="137"/>
  <c r="AG417" i="137"/>
  <c r="J417" i="137"/>
  <c r="R417" i="137"/>
  <c r="AE417" i="137"/>
  <c r="Q417" i="137"/>
  <c r="G417" i="137"/>
  <c r="L417" i="137"/>
  <c r="P417" i="137"/>
  <c r="AA417" i="137"/>
  <c r="AF417" i="137"/>
  <c r="Y417" i="137"/>
  <c r="N417" i="137"/>
  <c r="X417" i="137"/>
  <c r="H417" i="137"/>
  <c r="F417" i="137"/>
  <c r="K417" i="137"/>
  <c r="AD417" i="137"/>
  <c r="Z417" i="137"/>
  <c r="M417" i="137"/>
  <c r="I417" i="137"/>
  <c r="AB417" i="137"/>
  <c r="AC417" i="137"/>
  <c r="O417" i="137"/>
  <c r="N181" i="137"/>
  <c r="AC181" i="137"/>
  <c r="F181" i="137"/>
  <c r="AA181" i="137"/>
  <c r="AP181" i="137"/>
  <c r="Y181" i="137"/>
  <c r="AG181" i="137"/>
  <c r="AM181" i="137"/>
  <c r="O181" i="137"/>
  <c r="R181" i="137"/>
  <c r="G181" i="137"/>
  <c r="H181" i="137"/>
  <c r="AO181" i="137"/>
  <c r="AQ181" i="137"/>
  <c r="AI181" i="137"/>
  <c r="AR181" i="137"/>
  <c r="AF181" i="137"/>
  <c r="L181" i="137"/>
  <c r="AN181" i="137"/>
  <c r="AE181" i="137"/>
  <c r="AD181" i="137"/>
  <c r="X181" i="137"/>
  <c r="J181" i="137"/>
  <c r="AB181" i="137"/>
  <c r="P181" i="137"/>
  <c r="AJ181" i="137"/>
  <c r="K181" i="137"/>
  <c r="AL181" i="137"/>
  <c r="Z181" i="137"/>
  <c r="Q181" i="137"/>
  <c r="M181" i="137"/>
  <c r="I181" i="137"/>
  <c r="AK181" i="137"/>
  <c r="Z329" i="137"/>
  <c r="P329" i="137"/>
  <c r="M329" i="137"/>
  <c r="R329" i="137"/>
  <c r="AG329" i="137"/>
  <c r="J329" i="137"/>
  <c r="I329" i="137"/>
  <c r="L329" i="137"/>
  <c r="Q329" i="137"/>
  <c r="AF329" i="137"/>
  <c r="Y329" i="137"/>
  <c r="AD329" i="137"/>
  <c r="AA329" i="137"/>
  <c r="AE329" i="137"/>
  <c r="H329" i="137"/>
  <c r="X329" i="137"/>
  <c r="N329" i="137"/>
  <c r="K329" i="137"/>
  <c r="AB329" i="137"/>
  <c r="F329" i="137"/>
  <c r="G329" i="137"/>
  <c r="O329" i="137"/>
  <c r="AC329" i="137"/>
  <c r="AG389" i="137"/>
  <c r="AF389" i="137"/>
  <c r="J389" i="137"/>
  <c r="AB389" i="137"/>
  <c r="AE389" i="137"/>
  <c r="P389" i="137"/>
  <c r="R389" i="137"/>
  <c r="G389" i="137"/>
  <c r="O389" i="137"/>
  <c r="AC389" i="137"/>
  <c r="AA389" i="137"/>
  <c r="I389" i="137"/>
  <c r="N389" i="137"/>
  <c r="AD389" i="137"/>
  <c r="M389" i="137"/>
  <c r="F389" i="137"/>
  <c r="Y389" i="137"/>
  <c r="K389" i="137"/>
  <c r="Q389" i="137"/>
  <c r="H389" i="137"/>
  <c r="L389" i="137"/>
  <c r="X389" i="137"/>
  <c r="Z389" i="137"/>
  <c r="I524" i="137"/>
  <c r="R524" i="137"/>
  <c r="AG524" i="137"/>
  <c r="AE524" i="137"/>
  <c r="P524" i="137"/>
  <c r="AA524" i="137"/>
  <c r="F524" i="137"/>
  <c r="H524" i="137"/>
  <c r="AD524" i="137"/>
  <c r="AC524" i="137"/>
  <c r="J524" i="137"/>
  <c r="AF524" i="137"/>
  <c r="O524" i="137"/>
  <c r="Q524" i="137"/>
  <c r="Z524" i="137"/>
  <c r="L524" i="137"/>
  <c r="K524" i="137"/>
  <c r="Y524" i="137"/>
  <c r="N524" i="137"/>
  <c r="G524" i="137"/>
  <c r="AB524" i="137"/>
  <c r="X524" i="137"/>
  <c r="M524" i="137"/>
  <c r="G252" i="137"/>
  <c r="F252" i="137"/>
  <c r="H252" i="137"/>
  <c r="AC252" i="137"/>
  <c r="AG252" i="137"/>
  <c r="AF252" i="137"/>
  <c r="Z252" i="137"/>
  <c r="Y252" i="137"/>
  <c r="AA252" i="137"/>
  <c r="M252" i="137"/>
  <c r="Q252" i="137"/>
  <c r="O252" i="137"/>
  <c r="AD252" i="137"/>
  <c r="I252" i="137"/>
  <c r="AB252" i="137"/>
  <c r="N252" i="137"/>
  <c r="P252" i="137"/>
  <c r="X252" i="137"/>
  <c r="K252" i="137"/>
  <c r="AE252" i="137"/>
  <c r="R252" i="137"/>
  <c r="J252" i="137"/>
  <c r="L252" i="137"/>
  <c r="O623" i="137"/>
  <c r="AE623" i="137"/>
  <c r="K623" i="137"/>
  <c r="I623" i="137"/>
  <c r="Z623" i="137"/>
  <c r="M623" i="137"/>
  <c r="X623" i="137"/>
  <c r="Q623" i="137"/>
  <c r="R623" i="137"/>
  <c r="AD623" i="137"/>
  <c r="AG623" i="137"/>
  <c r="J623" i="137"/>
  <c r="G623" i="137"/>
  <c r="Y623" i="137"/>
  <c r="H623" i="137"/>
  <c r="AC623" i="137"/>
  <c r="AA623" i="137"/>
  <c r="N623" i="137"/>
  <c r="P623" i="137"/>
  <c r="AF623" i="137"/>
  <c r="L623" i="137"/>
  <c r="AB623" i="137"/>
  <c r="F623" i="137"/>
  <c r="R649" i="137"/>
  <c r="N649" i="137"/>
  <c r="J649" i="137"/>
  <c r="I649" i="137"/>
  <c r="P649" i="137"/>
  <c r="Q649" i="137"/>
  <c r="G649" i="137"/>
  <c r="H649" i="137"/>
  <c r="AF649" i="137"/>
  <c r="AG649" i="137"/>
  <c r="AA649" i="137"/>
  <c r="M649" i="137"/>
  <c r="Z649" i="137"/>
  <c r="L649" i="137"/>
  <c r="AD649" i="137"/>
  <c r="O649" i="137"/>
  <c r="X649" i="137"/>
  <c r="K649" i="137"/>
  <c r="F649" i="137"/>
  <c r="Y649" i="137"/>
  <c r="AB649" i="137"/>
  <c r="AE649" i="137"/>
  <c r="AC649" i="137"/>
  <c r="BA82" i="137"/>
  <c r="AO82" i="137"/>
  <c r="AM82" i="137"/>
  <c r="J82" i="137"/>
  <c r="BC82" i="137"/>
  <c r="AJ82" i="137"/>
  <c r="AK82" i="137"/>
  <c r="AZ82" i="137"/>
  <c r="L82" i="137"/>
  <c r="AT82" i="137"/>
  <c r="AU82" i="137"/>
  <c r="BB82" i="137"/>
  <c r="AW82" i="137"/>
  <c r="AY82" i="137"/>
  <c r="P82" i="137"/>
  <c r="AQ82" i="137"/>
  <c r="AI82" i="137"/>
  <c r="AP82" i="137"/>
  <c r="AN82" i="137"/>
  <c r="AL82" i="137"/>
  <c r="AR82" i="137"/>
  <c r="AV82" i="137"/>
  <c r="G82" i="137"/>
  <c r="F83" i="137" s="1"/>
  <c r="R83" i="137" s="1"/>
  <c r="I82" i="137"/>
  <c r="AX82" i="137"/>
  <c r="R299" i="137"/>
  <c r="AE299" i="137"/>
  <c r="F299" i="137"/>
  <c r="AF299" i="137"/>
  <c r="I299" i="137"/>
  <c r="AA299" i="137"/>
  <c r="Y299" i="137"/>
  <c r="X299" i="137"/>
  <c r="AB299" i="137"/>
  <c r="L299" i="137"/>
  <c r="H299" i="137"/>
  <c r="O299" i="137"/>
  <c r="M299" i="137"/>
  <c r="G299" i="137"/>
  <c r="AD299" i="137"/>
  <c r="N299" i="137"/>
  <c r="AC299" i="137"/>
  <c r="K299" i="137"/>
  <c r="P299" i="137"/>
  <c r="J299" i="137"/>
  <c r="Q299" i="137"/>
  <c r="Z299" i="137"/>
  <c r="AG299" i="137"/>
  <c r="AC419" i="137"/>
  <c r="AB419" i="137"/>
  <c r="AF419" i="137"/>
  <c r="Q419" i="137"/>
  <c r="N419" i="137"/>
  <c r="X419" i="137"/>
  <c r="P419" i="137"/>
  <c r="AA419" i="137"/>
  <c r="K419" i="137"/>
  <c r="F419" i="137"/>
  <c r="Z419" i="137"/>
  <c r="AE419" i="137"/>
  <c r="H419" i="137"/>
  <c r="I419" i="137"/>
  <c r="R419" i="137"/>
  <c r="AG419" i="137"/>
  <c r="J419" i="137"/>
  <c r="Y419" i="137"/>
  <c r="O419" i="137"/>
  <c r="AD419" i="137"/>
  <c r="M419" i="137"/>
  <c r="G419" i="137"/>
  <c r="L419" i="137"/>
  <c r="AG271" i="137"/>
  <c r="AF271" i="137"/>
  <c r="AE271" i="137"/>
  <c r="J271" i="137"/>
  <c r="Y271" i="137"/>
  <c r="AA271" i="137"/>
  <c r="AC271" i="137"/>
  <c r="G271" i="137"/>
  <c r="N271" i="137"/>
  <c r="R271" i="137"/>
  <c r="H271" i="137"/>
  <c r="F271" i="137"/>
  <c r="L271" i="137"/>
  <c r="AB271" i="137"/>
  <c r="M271" i="137"/>
  <c r="AD271" i="137"/>
  <c r="Z271" i="137"/>
  <c r="I271" i="137"/>
  <c r="Q271" i="137"/>
  <c r="X271" i="137"/>
  <c r="O271" i="137"/>
  <c r="K271" i="137"/>
  <c r="P271" i="137"/>
  <c r="AP170" i="137"/>
  <c r="F170" i="137"/>
  <c r="J170" i="137"/>
  <c r="L170" i="137"/>
  <c r="AJ170" i="137"/>
  <c r="AR170" i="137"/>
  <c r="P170" i="137"/>
  <c r="AD170" i="137"/>
  <c r="AA170" i="137"/>
  <c r="H170" i="137"/>
  <c r="AF170" i="137"/>
  <c r="G170" i="137"/>
  <c r="X170" i="137"/>
  <c r="I170" i="137"/>
  <c r="AO170" i="137"/>
  <c r="AE170" i="137"/>
  <c r="AC170" i="137"/>
  <c r="AI170" i="137"/>
  <c r="Y170" i="137"/>
  <c r="AG170" i="137"/>
  <c r="Q170" i="137"/>
  <c r="AM170" i="137"/>
  <c r="M170" i="137"/>
  <c r="AL170" i="137"/>
  <c r="N170" i="137"/>
  <c r="R170" i="137"/>
  <c r="AB170" i="137"/>
  <c r="O170" i="137"/>
  <c r="K170" i="137"/>
  <c r="Z170" i="137"/>
  <c r="AQ170" i="137"/>
  <c r="AK170" i="137"/>
  <c r="AN170" i="137"/>
  <c r="K564" i="137"/>
  <c r="F564" i="137"/>
  <c r="M564" i="137"/>
  <c r="Y564" i="137"/>
  <c r="Q564" i="137"/>
  <c r="P564" i="137"/>
  <c r="I564" i="137"/>
  <c r="O564" i="137"/>
  <c r="G564" i="137"/>
  <c r="J564" i="137"/>
  <c r="AB564" i="137"/>
  <c r="AD564" i="137"/>
  <c r="AA564" i="137"/>
  <c r="AF564" i="137"/>
  <c r="H564" i="137"/>
  <c r="Z564" i="137"/>
  <c r="AE564" i="137"/>
  <c r="AC564" i="137"/>
  <c r="X564" i="137"/>
  <c r="R564" i="137"/>
  <c r="L564" i="137"/>
  <c r="N564" i="137"/>
  <c r="AG564" i="137"/>
  <c r="BC85" i="137"/>
  <c r="AJ85" i="137"/>
  <c r="AQ85" i="137"/>
  <c r="AR85" i="137"/>
  <c r="L85" i="137"/>
  <c r="P85" i="137"/>
  <c r="BA85" i="137"/>
  <c r="AX85" i="137"/>
  <c r="AL85" i="137"/>
  <c r="AV85" i="137"/>
  <c r="AT85" i="137"/>
  <c r="AP85" i="137"/>
  <c r="I85" i="137"/>
  <c r="AM85" i="137"/>
  <c r="J85" i="137"/>
  <c r="AY85" i="137"/>
  <c r="BB85" i="137"/>
  <c r="AK85" i="137"/>
  <c r="AU85" i="137"/>
  <c r="AO85" i="137"/>
  <c r="AI85" i="137"/>
  <c r="G85" i="137"/>
  <c r="AZ85" i="137"/>
  <c r="AW85" i="137"/>
  <c r="AN85" i="137"/>
  <c r="X348" i="137"/>
  <c r="AF348" i="137"/>
  <c r="I348" i="137"/>
  <c r="H348" i="137"/>
  <c r="F348" i="137"/>
  <c r="P348" i="137"/>
  <c r="AC348" i="137"/>
  <c r="AG348" i="137"/>
  <c r="O348" i="137"/>
  <c r="Z348" i="137"/>
  <c r="Y348" i="137"/>
  <c r="AA348" i="137"/>
  <c r="G348" i="137"/>
  <c r="R348" i="137"/>
  <c r="K348" i="137"/>
  <c r="AE348" i="137"/>
  <c r="M348" i="137"/>
  <c r="AB348" i="137"/>
  <c r="J348" i="137"/>
  <c r="AD348" i="137"/>
  <c r="Q348" i="137"/>
  <c r="L348" i="137"/>
  <c r="N348" i="137"/>
  <c r="K164" i="137"/>
  <c r="AN164" i="137"/>
  <c r="AL164" i="137"/>
  <c r="R164" i="137"/>
  <c r="J164" i="137"/>
  <c r="AD164" i="137"/>
  <c r="P164" i="137"/>
  <c r="Z164" i="137"/>
  <c r="AM164" i="137"/>
  <c r="AA164" i="137"/>
  <c r="O164" i="137"/>
  <c r="AO164" i="137"/>
  <c r="M164" i="137"/>
  <c r="L164" i="137"/>
  <c r="G164" i="137"/>
  <c r="AK164" i="137"/>
  <c r="AP164" i="137"/>
  <c r="AB164" i="137"/>
  <c r="AC164" i="137"/>
  <c r="AF164" i="137"/>
  <c r="AG164" i="137"/>
  <c r="Y164" i="137"/>
  <c r="F164" i="137"/>
  <c r="AI164" i="137"/>
  <c r="AE164" i="137"/>
  <c r="AQ164" i="137"/>
  <c r="H164" i="137"/>
  <c r="AJ164" i="137"/>
  <c r="I164" i="137"/>
  <c r="Q164" i="137"/>
  <c r="X164" i="137"/>
  <c r="N164" i="137"/>
  <c r="AR164" i="137"/>
  <c r="AC353" i="137"/>
  <c r="F353" i="137"/>
  <c r="K353" i="137"/>
  <c r="X353" i="137"/>
  <c r="Z353" i="137"/>
  <c r="Y353" i="137"/>
  <c r="AD353" i="137"/>
  <c r="AB353" i="137"/>
  <c r="R353" i="137"/>
  <c r="J353" i="137"/>
  <c r="AA353" i="137"/>
  <c r="H353" i="137"/>
  <c r="G353" i="137"/>
  <c r="AE353" i="137"/>
  <c r="M353" i="137"/>
  <c r="O353" i="137"/>
  <c r="L353" i="137"/>
  <c r="Q353" i="137"/>
  <c r="AG353" i="137"/>
  <c r="AF353" i="137"/>
  <c r="I353" i="137"/>
  <c r="N353" i="137"/>
  <c r="P353" i="137"/>
  <c r="M393" i="137"/>
  <c r="H393" i="137"/>
  <c r="AG393" i="137"/>
  <c r="AD393" i="137"/>
  <c r="K393" i="137"/>
  <c r="AF393" i="137"/>
  <c r="L393" i="137"/>
  <c r="AC393" i="137"/>
  <c r="F393" i="137"/>
  <c r="J393" i="137"/>
  <c r="G393" i="137"/>
  <c r="Q393" i="137"/>
  <c r="AA393" i="137"/>
  <c r="I393" i="137"/>
  <c r="N393" i="137"/>
  <c r="X393" i="137"/>
  <c r="Y393" i="137"/>
  <c r="R393" i="137"/>
  <c r="Z393" i="137"/>
  <c r="O393" i="137"/>
  <c r="AB393" i="137"/>
  <c r="AE393" i="137"/>
  <c r="P393" i="137"/>
  <c r="N203" i="137"/>
  <c r="AE203" i="137"/>
  <c r="AP203" i="137"/>
  <c r="Q203" i="137"/>
  <c r="F203" i="137"/>
  <c r="Z203" i="137"/>
  <c r="X203" i="137"/>
  <c r="AA203" i="137"/>
  <c r="AD203" i="137"/>
  <c r="K203" i="137"/>
  <c r="P203" i="137"/>
  <c r="AC203" i="137"/>
  <c r="R203" i="137"/>
  <c r="Y203" i="137"/>
  <c r="AR203" i="137"/>
  <c r="AM203" i="137"/>
  <c r="L203" i="137"/>
  <c r="M203" i="137"/>
  <c r="AL203" i="137"/>
  <c r="O203" i="137"/>
  <c r="I203" i="137"/>
  <c r="J203" i="137"/>
  <c r="H203" i="137"/>
  <c r="G203" i="137"/>
  <c r="AG203" i="137"/>
  <c r="AN203" i="137"/>
  <c r="AJ203" i="137"/>
  <c r="AO203" i="137"/>
  <c r="AB203" i="137"/>
  <c r="AQ203" i="137"/>
  <c r="AK203" i="137"/>
  <c r="AI203" i="137"/>
  <c r="AF203" i="137"/>
  <c r="AB383" i="137"/>
  <c r="Z383" i="137"/>
  <c r="AE383" i="137"/>
  <c r="AC383" i="137"/>
  <c r="AG383" i="137"/>
  <c r="G383" i="137"/>
  <c r="P383" i="137"/>
  <c r="Y383" i="137"/>
  <c r="AD383" i="137"/>
  <c r="J383" i="137"/>
  <c r="L383" i="137"/>
  <c r="Q383" i="137"/>
  <c r="AA383" i="137"/>
  <c r="N383" i="137"/>
  <c r="I383" i="137"/>
  <c r="X383" i="137"/>
  <c r="O383" i="137"/>
  <c r="H383" i="137"/>
  <c r="F383" i="137"/>
  <c r="K383" i="137"/>
  <c r="M383" i="137"/>
  <c r="R383" i="137"/>
  <c r="AF383" i="137"/>
  <c r="I259" i="137"/>
  <c r="AC259" i="137"/>
  <c r="AD259" i="137"/>
  <c r="R259" i="137"/>
  <c r="AB259" i="137"/>
  <c r="X259" i="137"/>
  <c r="G259" i="137"/>
  <c r="AF259" i="137"/>
  <c r="AE259" i="137"/>
  <c r="AG259" i="137"/>
  <c r="Y259" i="137"/>
  <c r="K259" i="137"/>
  <c r="Q259" i="137"/>
  <c r="L259" i="137"/>
  <c r="P259" i="137"/>
  <c r="H259" i="137"/>
  <c r="AA259" i="137"/>
  <c r="O259" i="137"/>
  <c r="N259" i="137"/>
  <c r="M259" i="137"/>
  <c r="Z259" i="137"/>
  <c r="F259" i="137"/>
  <c r="J259" i="137"/>
  <c r="G666" i="137"/>
  <c r="Y666" i="137"/>
  <c r="AB666" i="137"/>
  <c r="AD666" i="137"/>
  <c r="P666" i="137"/>
  <c r="O666" i="137"/>
  <c r="I666" i="137"/>
  <c r="AF666" i="137"/>
  <c r="X666" i="137"/>
  <c r="AC666" i="137"/>
  <c r="R666" i="137"/>
  <c r="AA666" i="137"/>
  <c r="M666" i="137"/>
  <c r="F666" i="137"/>
  <c r="H666" i="137"/>
  <c r="K666" i="137"/>
  <c r="Q666" i="137"/>
  <c r="Z666" i="137"/>
  <c r="J666" i="137"/>
  <c r="L666" i="137"/>
  <c r="AE666" i="137"/>
  <c r="AG666" i="137"/>
  <c r="N666" i="137"/>
  <c r="AC386" i="137"/>
  <c r="AB386" i="137"/>
  <c r="K386" i="137"/>
  <c r="M386" i="137"/>
  <c r="Z386" i="137"/>
  <c r="Q386" i="137"/>
  <c r="AG386" i="137"/>
  <c r="J386" i="137"/>
  <c r="H386" i="137"/>
  <c r="AE386" i="137"/>
  <c r="AD386" i="137"/>
  <c r="O386" i="137"/>
  <c r="L386" i="137"/>
  <c r="R386" i="137"/>
  <c r="AA386" i="137"/>
  <c r="G386" i="137"/>
  <c r="Y386" i="137"/>
  <c r="AF386" i="137"/>
  <c r="X386" i="137"/>
  <c r="I386" i="137"/>
  <c r="F386" i="137"/>
  <c r="N386" i="137"/>
  <c r="P386" i="137"/>
  <c r="AR185" i="137"/>
  <c r="Y185" i="137"/>
  <c r="AG185" i="137"/>
  <c r="AI185" i="137"/>
  <c r="AN185" i="137"/>
  <c r="AL185" i="137"/>
  <c r="AM185" i="137"/>
  <c r="O185" i="137"/>
  <c r="AE185" i="137"/>
  <c r="F185" i="137"/>
  <c r="K185" i="137"/>
  <c r="L185" i="137"/>
  <c r="AC185" i="137"/>
  <c r="AP185" i="137"/>
  <c r="AO185" i="137"/>
  <c r="N185" i="137"/>
  <c r="H185" i="137"/>
  <c r="AB185" i="137"/>
  <c r="AJ185" i="137"/>
  <c r="Q185" i="137"/>
  <c r="AD185" i="137"/>
  <c r="R185" i="137"/>
  <c r="AA185" i="137"/>
  <c r="I185" i="137"/>
  <c r="Z185" i="137"/>
  <c r="G185" i="137"/>
  <c r="P185" i="137"/>
  <c r="X185" i="137"/>
  <c r="AF185" i="137"/>
  <c r="AQ185" i="137"/>
  <c r="J185" i="137"/>
  <c r="M185" i="137"/>
  <c r="AK185" i="137"/>
  <c r="AA307" i="137"/>
  <c r="R307" i="137"/>
  <c r="AC307" i="137"/>
  <c r="P307" i="137"/>
  <c r="X307" i="137"/>
  <c r="L307" i="137"/>
  <c r="AB307" i="137"/>
  <c r="Y307" i="137"/>
  <c r="G307" i="137"/>
  <c r="N307" i="137"/>
  <c r="I307" i="137"/>
  <c r="Z307" i="137"/>
  <c r="AF307" i="137"/>
  <c r="F307" i="137"/>
  <c r="Q307" i="137"/>
  <c r="M307" i="137"/>
  <c r="H307" i="137"/>
  <c r="AG307" i="137"/>
  <c r="J307" i="137"/>
  <c r="AD307" i="137"/>
  <c r="AE307" i="137"/>
  <c r="O307" i="137"/>
  <c r="K307" i="137"/>
  <c r="F245" i="137"/>
  <c r="AB245" i="137"/>
  <c r="P245" i="137"/>
  <c r="I245" i="137"/>
  <c r="X245" i="137"/>
  <c r="L245" i="137"/>
  <c r="AD245" i="137"/>
  <c r="Z245" i="137"/>
  <c r="K245" i="137"/>
  <c r="O245" i="137"/>
  <c r="AA245" i="137"/>
  <c r="Y245" i="137"/>
  <c r="N245" i="137"/>
  <c r="R245" i="137"/>
  <c r="M245" i="137"/>
  <c r="H245" i="137"/>
  <c r="AF245" i="137"/>
  <c r="J245" i="137"/>
  <c r="G245" i="137"/>
  <c r="AE245" i="137"/>
  <c r="AC245" i="137"/>
  <c r="AG245" i="137"/>
  <c r="Q245" i="137"/>
  <c r="K506" i="137"/>
  <c r="H506" i="137"/>
  <c r="F506" i="137"/>
  <c r="N506" i="137"/>
  <c r="AE506" i="137"/>
  <c r="R506" i="137"/>
  <c r="M506" i="137"/>
  <c r="J506" i="137"/>
  <c r="AG506" i="137"/>
  <c r="AD506" i="137"/>
  <c r="Z506" i="137"/>
  <c r="Q506" i="137"/>
  <c r="AA506" i="137"/>
  <c r="I506" i="137"/>
  <c r="AC506" i="137"/>
  <c r="Y506" i="137"/>
  <c r="G506" i="137"/>
  <c r="O506" i="137"/>
  <c r="AB506" i="137"/>
  <c r="AF506" i="137"/>
  <c r="L506" i="137"/>
  <c r="X506" i="137"/>
  <c r="P506" i="137"/>
  <c r="AA539" i="137"/>
  <c r="Z539" i="137"/>
  <c r="AD539" i="137"/>
  <c r="L539" i="137"/>
  <c r="AG539" i="137"/>
  <c r="J539" i="137"/>
  <c r="AB539" i="137"/>
  <c r="N539" i="137"/>
  <c r="K539" i="137"/>
  <c r="O539" i="137"/>
  <c r="I539" i="137"/>
  <c r="Q539" i="137"/>
  <c r="AF539" i="137"/>
  <c r="M539" i="137"/>
  <c r="F539" i="137"/>
  <c r="X539" i="137"/>
  <c r="P539" i="137"/>
  <c r="AE539" i="137"/>
  <c r="H539" i="137"/>
  <c r="Y539" i="137"/>
  <c r="R539" i="137"/>
  <c r="AC539" i="137"/>
  <c r="G539" i="137"/>
  <c r="AG411" i="137"/>
  <c r="J411" i="137"/>
  <c r="O411" i="137"/>
  <c r="Y411" i="137"/>
  <c r="AD411" i="137"/>
  <c r="G411" i="137"/>
  <c r="L411" i="137"/>
  <c r="AC411" i="137"/>
  <c r="AA411" i="137"/>
  <c r="Z411" i="137"/>
  <c r="Q411" i="137"/>
  <c r="AF411" i="137"/>
  <c r="X411" i="137"/>
  <c r="P411" i="137"/>
  <c r="K411" i="137"/>
  <c r="I411" i="137"/>
  <c r="F411" i="137"/>
  <c r="N411" i="137"/>
  <c r="AE411" i="137"/>
  <c r="H411" i="137"/>
  <c r="AB411" i="137"/>
  <c r="R411" i="137"/>
  <c r="M411" i="137"/>
  <c r="I685" i="137"/>
  <c r="K685" i="137"/>
  <c r="Z685" i="137"/>
  <c r="N685" i="137"/>
  <c r="Y685" i="137"/>
  <c r="AF685" i="137"/>
  <c r="F685" i="137"/>
  <c r="G685" i="137"/>
  <c r="P685" i="137"/>
  <c r="AG685" i="137"/>
  <c r="X685" i="137"/>
  <c r="H685" i="137"/>
  <c r="Q685" i="137"/>
  <c r="O685" i="137"/>
  <c r="AB685" i="137"/>
  <c r="J685" i="137"/>
  <c r="L685" i="137"/>
  <c r="R685" i="137"/>
  <c r="M685" i="137"/>
  <c r="AA685" i="137"/>
  <c r="AC685" i="137"/>
  <c r="AE685" i="137"/>
  <c r="AD685" i="137"/>
  <c r="AF492" i="137"/>
  <c r="L492" i="137"/>
  <c r="N492" i="137"/>
  <c r="I492" i="137"/>
  <c r="Q492" i="137"/>
  <c r="X492" i="137"/>
  <c r="AA492" i="137"/>
  <c r="O492" i="137"/>
  <c r="Z492" i="137"/>
  <c r="H492" i="137"/>
  <c r="K492" i="137"/>
  <c r="Y492" i="137"/>
  <c r="AC492" i="137"/>
  <c r="P492" i="137"/>
  <c r="R492" i="137"/>
  <c r="AE492" i="137"/>
  <c r="AG492" i="137"/>
  <c r="J492" i="137"/>
  <c r="G492" i="137"/>
  <c r="AB492" i="137"/>
  <c r="AD492" i="137"/>
  <c r="M492" i="137"/>
  <c r="F492" i="137"/>
  <c r="Y551" i="137"/>
  <c r="K551" i="137"/>
  <c r="J551" i="137"/>
  <c r="AA551" i="137"/>
  <c r="X551" i="137"/>
  <c r="AG551" i="137"/>
  <c r="AB551" i="137"/>
  <c r="H551" i="137"/>
  <c r="AC551" i="137"/>
  <c r="L551" i="137"/>
  <c r="Z551" i="137"/>
  <c r="I551" i="137"/>
  <c r="AF551" i="137"/>
  <c r="N551" i="137"/>
  <c r="G551" i="137"/>
  <c r="O551" i="137"/>
  <c r="AE551" i="137"/>
  <c r="P551" i="137"/>
  <c r="M551" i="137"/>
  <c r="F551" i="137"/>
  <c r="Q551" i="137"/>
  <c r="R551" i="137"/>
  <c r="AD551" i="137"/>
  <c r="L567" i="137"/>
  <c r="AF567" i="137"/>
  <c r="AA567" i="137"/>
  <c r="F567" i="137"/>
  <c r="P567" i="137"/>
  <c r="AC567" i="137"/>
  <c r="AG567" i="137"/>
  <c r="Y567" i="137"/>
  <c r="N567" i="137"/>
  <c r="G567" i="137"/>
  <c r="AB567" i="137"/>
  <c r="I567" i="137"/>
  <c r="AE567" i="137"/>
  <c r="J567" i="137"/>
  <c r="M567" i="137"/>
  <c r="AD567" i="137"/>
  <c r="Z567" i="137"/>
  <c r="O567" i="137"/>
  <c r="X567" i="137"/>
  <c r="H567" i="137"/>
  <c r="R567" i="137"/>
  <c r="K567" i="137"/>
  <c r="Q567" i="137"/>
  <c r="AE120" i="137"/>
  <c r="AO120" i="137"/>
  <c r="AM120" i="137"/>
  <c r="AR120" i="137"/>
  <c r="F120" i="137"/>
  <c r="R120" i="137"/>
  <c r="Y120" i="137"/>
  <c r="H120" i="137"/>
  <c r="Q120" i="137"/>
  <c r="AI120" i="137"/>
  <c r="AN120" i="137"/>
  <c r="P120" i="137"/>
  <c r="AA120" i="137"/>
  <c r="X120" i="137"/>
  <c r="N120" i="137"/>
  <c r="AJ120" i="137"/>
  <c r="L120" i="137"/>
  <c r="AQ120" i="137"/>
  <c r="AF120" i="137"/>
  <c r="K120" i="137"/>
  <c r="AB120" i="137"/>
  <c r="AK120" i="137"/>
  <c r="AG120" i="137"/>
  <c r="I120" i="137"/>
  <c r="AC120" i="137"/>
  <c r="J120" i="137"/>
  <c r="AL120" i="137"/>
  <c r="M120" i="137"/>
  <c r="Z120" i="137"/>
  <c r="AD120" i="137"/>
  <c r="AP120" i="137"/>
  <c r="G120" i="137"/>
  <c r="O120" i="137"/>
  <c r="AC341" i="137"/>
  <c r="AB341" i="137"/>
  <c r="K341" i="137"/>
  <c r="M341" i="137"/>
  <c r="Z341" i="137"/>
  <c r="H341" i="137"/>
  <c r="N341" i="137"/>
  <c r="J341" i="137"/>
  <c r="G341" i="137"/>
  <c r="P341" i="137"/>
  <c r="X341" i="137"/>
  <c r="R341" i="137"/>
  <c r="L341" i="137"/>
  <c r="AD341" i="137"/>
  <c r="AG341" i="137"/>
  <c r="O341" i="137"/>
  <c r="I341" i="137"/>
  <c r="Q341" i="137"/>
  <c r="AA341" i="137"/>
  <c r="AF341" i="137"/>
  <c r="F341" i="137"/>
  <c r="Y341" i="137"/>
  <c r="AE341" i="137"/>
  <c r="R347" i="138"/>
  <c r="X347" i="138"/>
  <c r="AF347" i="138"/>
  <c r="AB347" i="138"/>
  <c r="N347" i="138"/>
  <c r="AA347" i="138"/>
  <c r="AC347" i="138"/>
  <c r="Q347" i="138"/>
  <c r="K347" i="138"/>
  <c r="P347" i="138"/>
  <c r="Z347" i="138"/>
  <c r="Y347" i="138"/>
  <c r="H347" i="138"/>
  <c r="M347" i="138"/>
  <c r="I347" i="138"/>
  <c r="F347" i="138"/>
  <c r="AG347" i="138"/>
  <c r="J347" i="138"/>
  <c r="L347" i="138"/>
  <c r="AE347" i="138"/>
  <c r="G347" i="138"/>
  <c r="O347" i="138"/>
  <c r="AD347" i="138"/>
  <c r="G635" i="138"/>
  <c r="P635" i="138"/>
  <c r="R635" i="138"/>
  <c r="K635" i="138"/>
  <c r="AG635" i="138"/>
  <c r="M635" i="138"/>
  <c r="AB635" i="138"/>
  <c r="J635" i="138"/>
  <c r="AD635" i="138"/>
  <c r="AC635" i="138"/>
  <c r="L635" i="138"/>
  <c r="Q635" i="138"/>
  <c r="AA635" i="138"/>
  <c r="AF635" i="138"/>
  <c r="I635" i="138"/>
  <c r="Y635" i="138"/>
  <c r="X635" i="138"/>
  <c r="O635" i="138"/>
  <c r="F635" i="138"/>
  <c r="Z635" i="138"/>
  <c r="H635" i="138"/>
  <c r="N635" i="138"/>
  <c r="AE635" i="138"/>
  <c r="Z298" i="138"/>
  <c r="X298" i="138"/>
  <c r="K298" i="138"/>
  <c r="R298" i="138"/>
  <c r="Q298" i="138"/>
  <c r="AB298" i="138"/>
  <c r="AG298" i="138"/>
  <c r="P298" i="138"/>
  <c r="O298" i="138"/>
  <c r="M298" i="138"/>
  <c r="AD298" i="138"/>
  <c r="G298" i="138"/>
  <c r="L298" i="138"/>
  <c r="H298" i="138"/>
  <c r="AA298" i="138"/>
  <c r="AF298" i="138"/>
  <c r="I298" i="138"/>
  <c r="Y298" i="138"/>
  <c r="AE298" i="138"/>
  <c r="N298" i="138"/>
  <c r="J298" i="138"/>
  <c r="AC298" i="138"/>
  <c r="F298" i="138"/>
  <c r="AA396" i="138"/>
  <c r="X396" i="138"/>
  <c r="N396" i="138"/>
  <c r="AF396" i="138"/>
  <c r="AB396" i="138"/>
  <c r="M396" i="138"/>
  <c r="J396" i="138"/>
  <c r="AD396" i="138"/>
  <c r="K396" i="138"/>
  <c r="AG396" i="138"/>
  <c r="Q396" i="138"/>
  <c r="R396" i="138"/>
  <c r="Z396" i="138"/>
  <c r="G396" i="138"/>
  <c r="AC396" i="138"/>
  <c r="AE396" i="138"/>
  <c r="L396" i="138"/>
  <c r="P396" i="138"/>
  <c r="Y396" i="138"/>
  <c r="H396" i="138"/>
  <c r="I396" i="138"/>
  <c r="O396" i="138"/>
  <c r="F396" i="138"/>
  <c r="O272" i="138"/>
  <c r="AE272" i="138"/>
  <c r="AD272" i="138"/>
  <c r="X272" i="138"/>
  <c r="I272" i="138"/>
  <c r="N272" i="138"/>
  <c r="R272" i="138"/>
  <c r="AC272" i="138"/>
  <c r="AB272" i="138"/>
  <c r="Y272" i="138"/>
  <c r="L272" i="138"/>
  <c r="H272" i="138"/>
  <c r="G272" i="138"/>
  <c r="Q272" i="138"/>
  <c r="K272" i="138"/>
  <c r="Z272" i="138"/>
  <c r="AF272" i="138"/>
  <c r="AG272" i="138"/>
  <c r="F272" i="138"/>
  <c r="AA272" i="138"/>
  <c r="P272" i="138"/>
  <c r="J272" i="138"/>
  <c r="M272" i="138"/>
  <c r="Y294" i="138"/>
  <c r="AD294" i="138"/>
  <c r="AE294" i="138"/>
  <c r="R294" i="138"/>
  <c r="Q294" i="138"/>
  <c r="M294" i="138"/>
  <c r="P294" i="138"/>
  <c r="Z294" i="138"/>
  <c r="N294" i="138"/>
  <c r="K294" i="138"/>
  <c r="J294" i="138"/>
  <c r="X294" i="138"/>
  <c r="AG294" i="138"/>
  <c r="L294" i="138"/>
  <c r="G294" i="138"/>
  <c r="H294" i="138"/>
  <c r="O294" i="138"/>
  <c r="AB294" i="138"/>
  <c r="AF294" i="138"/>
  <c r="F294" i="138"/>
  <c r="I294" i="138"/>
  <c r="AA294" i="138"/>
  <c r="AC294" i="138"/>
  <c r="H373" i="133"/>
  <c r="AC373" i="133"/>
  <c r="Q373" i="133"/>
  <c r="M373" i="133"/>
  <c r="K373" i="133"/>
  <c r="AE373" i="133"/>
  <c r="O373" i="133"/>
  <c r="X373" i="133"/>
  <c r="AD373" i="133"/>
  <c r="Z373" i="133"/>
  <c r="F373" i="133"/>
  <c r="Y373" i="133"/>
  <c r="N373" i="133"/>
  <c r="AG373" i="133"/>
  <c r="AF373" i="133"/>
  <c r="G373" i="133"/>
  <c r="J373" i="133"/>
  <c r="AA373" i="133"/>
  <c r="R373" i="133"/>
  <c r="AB373" i="133"/>
  <c r="P373" i="133"/>
  <c r="L373" i="133"/>
  <c r="I373" i="133"/>
  <c r="Q6" i="137"/>
  <c r="L530" i="138"/>
  <c r="N530" i="138"/>
  <c r="I530" i="138"/>
  <c r="AD530" i="138"/>
  <c r="G530" i="138"/>
  <c r="K530" i="138"/>
  <c r="AC530" i="138"/>
  <c r="Y530" i="138"/>
  <c r="Q530" i="138"/>
  <c r="AA530" i="138"/>
  <c r="AE530" i="138"/>
  <c r="R530" i="138"/>
  <c r="AG530" i="138"/>
  <c r="J530" i="138"/>
  <c r="Z530" i="138"/>
  <c r="X530" i="138"/>
  <c r="F530" i="138"/>
  <c r="O530" i="138"/>
  <c r="M530" i="138"/>
  <c r="AB530" i="138"/>
  <c r="H530" i="138"/>
  <c r="P530" i="138"/>
  <c r="AF530" i="138"/>
  <c r="M662" i="138"/>
  <c r="AA662" i="138"/>
  <c r="K662" i="138"/>
  <c r="J662" i="138"/>
  <c r="H662" i="138"/>
  <c r="Z662" i="138"/>
  <c r="Y662" i="138"/>
  <c r="AF662" i="138"/>
  <c r="G662" i="138"/>
  <c r="P662" i="138"/>
  <c r="AG662" i="138"/>
  <c r="O662" i="138"/>
  <c r="R662" i="138"/>
  <c r="I662" i="138"/>
  <c r="X662" i="138"/>
  <c r="N662" i="138"/>
  <c r="L662" i="138"/>
  <c r="Q662" i="138"/>
  <c r="AD662" i="138"/>
  <c r="AC662" i="138"/>
  <c r="AB662" i="138"/>
  <c r="AE662" i="138"/>
  <c r="F662" i="138"/>
  <c r="K120" i="138"/>
  <c r="AF120" i="138"/>
  <c r="AK120" i="138"/>
  <c r="AA120" i="138"/>
  <c r="I120" i="138"/>
  <c r="X120" i="138"/>
  <c r="AP120" i="138"/>
  <c r="AL120" i="138"/>
  <c r="P120" i="138"/>
  <c r="F120" i="138"/>
  <c r="AD120" i="138"/>
  <c r="J120" i="138"/>
  <c r="AO120" i="138"/>
  <c r="Z120" i="138"/>
  <c r="G120" i="138"/>
  <c r="H120" i="138"/>
  <c r="AQ120" i="138"/>
  <c r="AE120" i="138"/>
  <c r="Y120" i="138"/>
  <c r="M120" i="138"/>
  <c r="N120" i="138"/>
  <c r="AI120" i="138"/>
  <c r="AN120" i="138"/>
  <c r="AG120" i="138"/>
  <c r="AC120" i="138"/>
  <c r="AJ120" i="138"/>
  <c r="Q120" i="138"/>
  <c r="L120" i="138"/>
  <c r="O120" i="138"/>
  <c r="AB120" i="138"/>
  <c r="AM120" i="138"/>
  <c r="AR120" i="138"/>
  <c r="R120" i="138"/>
  <c r="N576" i="138"/>
  <c r="AC576" i="138"/>
  <c r="Y576" i="138"/>
  <c r="Q576" i="138"/>
  <c r="X576" i="138"/>
  <c r="G576" i="138"/>
  <c r="F576" i="138"/>
  <c r="AA576" i="138"/>
  <c r="P576" i="138"/>
  <c r="O576" i="138"/>
  <c r="I576" i="138"/>
  <c r="AE576" i="138"/>
  <c r="M576" i="138"/>
  <c r="AF576" i="138"/>
  <c r="AB576" i="138"/>
  <c r="AG576" i="138"/>
  <c r="J576" i="138"/>
  <c r="AD576" i="138"/>
  <c r="H576" i="138"/>
  <c r="Z576" i="138"/>
  <c r="R576" i="138"/>
  <c r="L576" i="138"/>
  <c r="K576" i="138"/>
  <c r="J76" i="138"/>
  <c r="AO76" i="138"/>
  <c r="AI76" i="138"/>
  <c r="AK76" i="138"/>
  <c r="AM76" i="138"/>
  <c r="AL76" i="138"/>
  <c r="AP76" i="138"/>
  <c r="AN76" i="138"/>
  <c r="AJ76" i="138"/>
  <c r="AW76" i="138"/>
  <c r="G76" i="138"/>
  <c r="F77" i="138" s="1"/>
  <c r="I76" i="138"/>
  <c r="BC76" i="138"/>
  <c r="AT76" i="138"/>
  <c r="AZ76" i="138"/>
  <c r="P76" i="138"/>
  <c r="BB76" i="138"/>
  <c r="AQ76" i="138"/>
  <c r="BA76" i="138"/>
  <c r="AR76" i="138"/>
  <c r="AY76" i="138"/>
  <c r="AV76" i="138"/>
  <c r="AX76" i="138"/>
  <c r="L76" i="138"/>
  <c r="AU76" i="138"/>
  <c r="I240" i="138"/>
  <c r="N240" i="138"/>
  <c r="AD240" i="138"/>
  <c r="Z240" i="138"/>
  <c r="F240" i="138"/>
  <c r="H240" i="138"/>
  <c r="J240" i="138"/>
  <c r="AC240" i="138"/>
  <c r="AA240" i="138"/>
  <c r="K240" i="138"/>
  <c r="M240" i="138"/>
  <c r="AF240" i="138"/>
  <c r="AB240" i="138"/>
  <c r="AG240" i="138"/>
  <c r="AE240" i="138"/>
  <c r="O240" i="138"/>
  <c r="Y240" i="138"/>
  <c r="R240" i="138"/>
  <c r="G240" i="138"/>
  <c r="L240" i="138"/>
  <c r="Q240" i="138"/>
  <c r="P240" i="138"/>
  <c r="X240" i="138"/>
  <c r="AK36" i="138"/>
  <c r="AL36" i="138"/>
  <c r="BJ36" i="138"/>
  <c r="G36" i="138"/>
  <c r="BB36" i="138"/>
  <c r="BH36" i="138"/>
  <c r="AU36" i="138"/>
  <c r="P36" i="138"/>
  <c r="BL36" i="138"/>
  <c r="BG36" i="138"/>
  <c r="AY36" i="138"/>
  <c r="BP36" i="138"/>
  <c r="I36" i="138"/>
  <c r="AI36" i="138"/>
  <c r="AN36" i="138"/>
  <c r="AZ36" i="138"/>
  <c r="AX36" i="138"/>
  <c r="AP36" i="138"/>
  <c r="BC36" i="138"/>
  <c r="AQ36" i="138"/>
  <c r="BO36" i="138"/>
  <c r="AV36" i="138"/>
  <c r="BI36" i="138"/>
  <c r="L36" i="138"/>
  <c r="AM36" i="138"/>
  <c r="AT36" i="138"/>
  <c r="BN36" i="138"/>
  <c r="AO36" i="138"/>
  <c r="BA36" i="138"/>
  <c r="BM36" i="138"/>
  <c r="J36" i="138"/>
  <c r="BF36" i="138"/>
  <c r="BK36" i="138"/>
  <c r="AR36" i="138"/>
  <c r="BE36" i="138"/>
  <c r="AW36" i="138"/>
  <c r="AJ36" i="138"/>
  <c r="AX25" i="138"/>
  <c r="AZ25" i="138"/>
  <c r="BM25" i="138"/>
  <c r="AP25" i="138"/>
  <c r="P25" i="138"/>
  <c r="AR25" i="138"/>
  <c r="I25" i="138"/>
  <c r="BJ25" i="138"/>
  <c r="BL25" i="138"/>
  <c r="AL25" i="138"/>
  <c r="BE25" i="138"/>
  <c r="AK25" i="138"/>
  <c r="BO25" i="138"/>
  <c r="BP25" i="138"/>
  <c r="AO25" i="138"/>
  <c r="AJ25" i="138"/>
  <c r="BI25" i="138"/>
  <c r="AI25" i="138"/>
  <c r="AW25" i="138"/>
  <c r="BK25" i="138"/>
  <c r="BF25" i="138"/>
  <c r="AV25" i="138"/>
  <c r="BA25" i="138"/>
  <c r="AT25" i="138"/>
  <c r="J25" i="138"/>
  <c r="AN25" i="138"/>
  <c r="BH25" i="138"/>
  <c r="BC25" i="138"/>
  <c r="AU25" i="138"/>
  <c r="AQ25" i="138"/>
  <c r="BB25" i="138"/>
  <c r="G25" i="138"/>
  <c r="F26" i="138" s="1"/>
  <c r="R26" i="138" s="1"/>
  <c r="BN25" i="138"/>
  <c r="L25" i="138"/>
  <c r="AM25" i="138"/>
  <c r="BG25" i="138"/>
  <c r="AY25" i="138"/>
  <c r="O367" i="138"/>
  <c r="AA367" i="138"/>
  <c r="N367" i="138"/>
  <c r="X367" i="138"/>
  <c r="L367" i="138"/>
  <c r="I367" i="138"/>
  <c r="AG367" i="138"/>
  <c r="Q367" i="138"/>
  <c r="AE367" i="138"/>
  <c r="J367" i="138"/>
  <c r="H367" i="138"/>
  <c r="M367" i="138"/>
  <c r="Z367" i="138"/>
  <c r="AB367" i="138"/>
  <c r="R367" i="138"/>
  <c r="AF367" i="138"/>
  <c r="G367" i="138"/>
  <c r="Y367" i="138"/>
  <c r="AD367" i="138"/>
  <c r="AC367" i="138"/>
  <c r="F367" i="138"/>
  <c r="K367" i="138"/>
  <c r="P367" i="138"/>
  <c r="AG463" i="138"/>
  <c r="O463" i="138"/>
  <c r="AD463" i="138"/>
  <c r="Q463" i="138"/>
  <c r="X463" i="138"/>
  <c r="N463" i="138"/>
  <c r="AA463" i="138"/>
  <c r="K463" i="138"/>
  <c r="AF463" i="138"/>
  <c r="R463" i="138"/>
  <c r="AE463" i="138"/>
  <c r="M463" i="138"/>
  <c r="F463" i="138"/>
  <c r="Z463" i="138"/>
  <c r="P463" i="138"/>
  <c r="I463" i="138"/>
  <c r="J463" i="138"/>
  <c r="L463" i="138"/>
  <c r="Y463" i="138"/>
  <c r="AC463" i="138"/>
  <c r="AB463" i="138"/>
  <c r="H463" i="138"/>
  <c r="G463" i="138"/>
  <c r="Y409" i="138"/>
  <c r="J409" i="138"/>
  <c r="M409" i="138"/>
  <c r="O409" i="138"/>
  <c r="AB409" i="138"/>
  <c r="Q409" i="138"/>
  <c r="N409" i="138"/>
  <c r="I409" i="138"/>
  <c r="AF409" i="138"/>
  <c r="X409" i="138"/>
  <c r="K409" i="138"/>
  <c r="P409" i="138"/>
  <c r="R409" i="138"/>
  <c r="AC409" i="138"/>
  <c r="Z409" i="138"/>
  <c r="AE409" i="138"/>
  <c r="H409" i="138"/>
  <c r="G409" i="138"/>
  <c r="AG409" i="138"/>
  <c r="F409" i="138"/>
  <c r="AA409" i="138"/>
  <c r="AD409" i="138"/>
  <c r="L409" i="138"/>
  <c r="BC45" i="138"/>
  <c r="AQ45" i="138"/>
  <c r="AP45" i="138"/>
  <c r="AL45" i="138"/>
  <c r="BB45" i="138"/>
  <c r="L45" i="138"/>
  <c r="BO45" i="138"/>
  <c r="BL45" i="138"/>
  <c r="BP45" i="138"/>
  <c r="AN45" i="138"/>
  <c r="AK45" i="138"/>
  <c r="AV45" i="138"/>
  <c r="BF45" i="138"/>
  <c r="BA45" i="138"/>
  <c r="AW45" i="138"/>
  <c r="AO45" i="138"/>
  <c r="AZ45" i="138"/>
  <c r="P45" i="138"/>
  <c r="J45" i="138"/>
  <c r="BI45" i="138"/>
  <c r="BE45" i="138"/>
  <c r="BH45" i="138"/>
  <c r="F45" i="138"/>
  <c r="R45" i="138" s="1"/>
  <c r="I45" i="138"/>
  <c r="BN45" i="138"/>
  <c r="AR45" i="138"/>
  <c r="AJ45" i="138"/>
  <c r="BG45" i="138"/>
  <c r="AM45" i="138"/>
  <c r="AI45" i="138"/>
  <c r="BJ45" i="138"/>
  <c r="AX45" i="138"/>
  <c r="AT45" i="138"/>
  <c r="AU45" i="138"/>
  <c r="AY45" i="138"/>
  <c r="BM45" i="138"/>
  <c r="G45" i="138"/>
  <c r="BK45" i="138"/>
  <c r="AL127" i="138"/>
  <c r="AQ127" i="138"/>
  <c r="L127" i="138"/>
  <c r="AM127" i="138"/>
  <c r="AO127" i="138"/>
  <c r="I127" i="138"/>
  <c r="AG127" i="138"/>
  <c r="O127" i="138"/>
  <c r="Y127" i="138"/>
  <c r="R127" i="138"/>
  <c r="AA127" i="138"/>
  <c r="Q127" i="138"/>
  <c r="AE127" i="138"/>
  <c r="AK127" i="138"/>
  <c r="AB127" i="138"/>
  <c r="H127" i="138"/>
  <c r="M127" i="138"/>
  <c r="X127" i="138"/>
  <c r="K127" i="138"/>
  <c r="AP127" i="138"/>
  <c r="AD127" i="138"/>
  <c r="P127" i="138"/>
  <c r="Z127" i="138"/>
  <c r="AJ127" i="138"/>
  <c r="F127" i="138"/>
  <c r="J127" i="138"/>
  <c r="AI127" i="138"/>
  <c r="N127" i="138"/>
  <c r="AC127" i="138"/>
  <c r="AR127" i="138"/>
  <c r="G127" i="138"/>
  <c r="AF127" i="138"/>
  <c r="AN127" i="138"/>
  <c r="AW68" i="138"/>
  <c r="AR68" i="138"/>
  <c r="AO68" i="138"/>
  <c r="AM68" i="138"/>
  <c r="I68" i="138"/>
  <c r="L68" i="138"/>
  <c r="AX68" i="138"/>
  <c r="AL68" i="138"/>
  <c r="AN68" i="138"/>
  <c r="AV68" i="138"/>
  <c r="AQ68" i="138"/>
  <c r="AZ68" i="138"/>
  <c r="AU68" i="138"/>
  <c r="AT68" i="138"/>
  <c r="AY68" i="138"/>
  <c r="J68" i="138"/>
  <c r="AJ68" i="138"/>
  <c r="AK68" i="138"/>
  <c r="AI68" i="138"/>
  <c r="G68" i="138"/>
  <c r="F69" i="138" s="1"/>
  <c r="BB68" i="138"/>
  <c r="BC68" i="138"/>
  <c r="BA68" i="138"/>
  <c r="AP68" i="138"/>
  <c r="P68" i="138"/>
  <c r="Y218" i="138"/>
  <c r="AA218" i="138"/>
  <c r="G218" i="138"/>
  <c r="F218" i="138"/>
  <c r="Q218" i="138"/>
  <c r="AE218" i="138"/>
  <c r="AF218" i="138"/>
  <c r="AB218" i="138"/>
  <c r="N218" i="138"/>
  <c r="H218" i="138"/>
  <c r="AC218" i="138"/>
  <c r="K218" i="138"/>
  <c r="X218" i="138"/>
  <c r="P218" i="138"/>
  <c r="Z218" i="138"/>
  <c r="I218" i="138"/>
  <c r="AG218" i="138"/>
  <c r="M218" i="138"/>
  <c r="R218" i="138"/>
  <c r="J218" i="138"/>
  <c r="AD218" i="138"/>
  <c r="O218" i="138"/>
  <c r="L218" i="138"/>
  <c r="H527" i="138"/>
  <c r="AE527" i="138"/>
  <c r="X527" i="138"/>
  <c r="G527" i="138"/>
  <c r="I527" i="138"/>
  <c r="Q527" i="138"/>
  <c r="P527" i="138"/>
  <c r="AF527" i="138"/>
  <c r="F527" i="138"/>
  <c r="L527" i="138"/>
  <c r="J527" i="138"/>
  <c r="M527" i="138"/>
  <c r="Y527" i="138"/>
  <c r="AG527" i="138"/>
  <c r="AC527" i="138"/>
  <c r="R527" i="138"/>
  <c r="N527" i="138"/>
  <c r="O527" i="138"/>
  <c r="K527" i="138"/>
  <c r="AA527" i="138"/>
  <c r="AB527" i="138"/>
  <c r="Z527" i="138"/>
  <c r="AD527" i="138"/>
  <c r="AB679" i="138"/>
  <c r="AG679" i="138"/>
  <c r="O679" i="138"/>
  <c r="I679" i="138"/>
  <c r="Y679" i="138"/>
  <c r="AD679" i="138"/>
  <c r="Z679" i="138"/>
  <c r="L679" i="138"/>
  <c r="Q679" i="138"/>
  <c r="N679" i="138"/>
  <c r="M679" i="138"/>
  <c r="AA679" i="138"/>
  <c r="J679" i="138"/>
  <c r="X679" i="138"/>
  <c r="AC679" i="138"/>
  <c r="F679" i="138"/>
  <c r="K679" i="138"/>
  <c r="P679" i="138"/>
  <c r="AF679" i="138"/>
  <c r="AE679" i="138"/>
  <c r="H679" i="138"/>
  <c r="G679" i="138"/>
  <c r="R679" i="138"/>
  <c r="AB335" i="138"/>
  <c r="Q335" i="138"/>
  <c r="G335" i="138"/>
  <c r="AF335" i="138"/>
  <c r="X335" i="138"/>
  <c r="AA335" i="138"/>
  <c r="F335" i="138"/>
  <c r="R335" i="138"/>
  <c r="Z335" i="138"/>
  <c r="P335" i="138"/>
  <c r="AC335" i="138"/>
  <c r="H335" i="138"/>
  <c r="I335" i="138"/>
  <c r="J335" i="138"/>
  <c r="AG335" i="138"/>
  <c r="M335" i="138"/>
  <c r="O335" i="138"/>
  <c r="L335" i="138"/>
  <c r="AE335" i="138"/>
  <c r="Y335" i="138"/>
  <c r="K335" i="138"/>
  <c r="N335" i="138"/>
  <c r="AD335" i="138"/>
  <c r="BP26" i="138"/>
  <c r="BC26" i="138"/>
  <c r="BK26" i="138"/>
  <c r="AW26" i="138"/>
  <c r="BJ26" i="138"/>
  <c r="AT26" i="138"/>
  <c r="AZ26" i="138"/>
  <c r="AP26" i="138"/>
  <c r="AQ26" i="138"/>
  <c r="AX26" i="138"/>
  <c r="BI26" i="138"/>
  <c r="I26" i="138"/>
  <c r="AM26" i="138"/>
  <c r="BA26" i="138"/>
  <c r="AO26" i="138"/>
  <c r="BB26" i="138"/>
  <c r="BF26" i="138"/>
  <c r="BL26" i="138"/>
  <c r="AI26" i="138"/>
  <c r="P26" i="138"/>
  <c r="BN26" i="138"/>
  <c r="AN26" i="138"/>
  <c r="BH26" i="138"/>
  <c r="J26" i="138"/>
  <c r="BM26" i="138"/>
  <c r="BE26" i="138"/>
  <c r="AY26" i="138"/>
  <c r="AR26" i="138"/>
  <c r="AL26" i="138"/>
  <c r="AK26" i="138"/>
  <c r="L26" i="138"/>
  <c r="BG26" i="138"/>
  <c r="AU26" i="138"/>
  <c r="AV26" i="138"/>
  <c r="G26" i="138"/>
  <c r="F27" i="138" s="1"/>
  <c r="AJ26" i="138"/>
  <c r="BO26" i="138"/>
  <c r="Q438" i="138"/>
  <c r="Z438" i="138"/>
  <c r="N438" i="138"/>
  <c r="AG438" i="138"/>
  <c r="L438" i="138"/>
  <c r="I438" i="138"/>
  <c r="O438" i="138"/>
  <c r="AB438" i="138"/>
  <c r="H438" i="138"/>
  <c r="G438" i="138"/>
  <c r="AE438" i="138"/>
  <c r="M438" i="138"/>
  <c r="R438" i="138"/>
  <c r="F438" i="138"/>
  <c r="AA438" i="138"/>
  <c r="J438" i="138"/>
  <c r="AD438" i="138"/>
  <c r="Y438" i="138"/>
  <c r="X438" i="138"/>
  <c r="AC438" i="138"/>
  <c r="K438" i="138"/>
  <c r="P438" i="138"/>
  <c r="AF438" i="138"/>
  <c r="AC224" i="138"/>
  <c r="F224" i="138"/>
  <c r="N224" i="138"/>
  <c r="P224" i="138"/>
  <c r="K224" i="138"/>
  <c r="J224" i="138"/>
  <c r="AE224" i="138"/>
  <c r="X224" i="138"/>
  <c r="Z224" i="138"/>
  <c r="AB224" i="138"/>
  <c r="H224" i="138"/>
  <c r="M224" i="138"/>
  <c r="AF224" i="138"/>
  <c r="Y224" i="138"/>
  <c r="AG224" i="138"/>
  <c r="G224" i="138"/>
  <c r="O224" i="138"/>
  <c r="I224" i="138"/>
  <c r="AD224" i="138"/>
  <c r="R224" i="138"/>
  <c r="L224" i="138"/>
  <c r="Q224" i="138"/>
  <c r="AA224" i="138"/>
  <c r="AD402" i="138"/>
  <c r="N402" i="138"/>
  <c r="AG402" i="138"/>
  <c r="R402" i="138"/>
  <c r="O402" i="138"/>
  <c r="P402" i="138"/>
  <c r="Q402" i="138"/>
  <c r="F402" i="138"/>
  <c r="AB402" i="138"/>
  <c r="AE402" i="138"/>
  <c r="Z402" i="138"/>
  <c r="Y402" i="138"/>
  <c r="I402" i="138"/>
  <c r="G402" i="138"/>
  <c r="X402" i="138"/>
  <c r="AC402" i="138"/>
  <c r="L402" i="138"/>
  <c r="K402" i="138"/>
  <c r="AA402" i="138"/>
  <c r="AF402" i="138"/>
  <c r="J402" i="138"/>
  <c r="H402" i="138"/>
  <c r="M402" i="138"/>
  <c r="R421" i="138"/>
  <c r="Y421" i="138"/>
  <c r="F421" i="138"/>
  <c r="H421" i="138"/>
  <c r="AE421" i="138"/>
  <c r="L421" i="138"/>
  <c r="AF421" i="138"/>
  <c r="M421" i="138"/>
  <c r="K421" i="138"/>
  <c r="AA421" i="138"/>
  <c r="G421" i="138"/>
  <c r="I421" i="138"/>
  <c r="AB421" i="138"/>
  <c r="AD421" i="138"/>
  <c r="AG421" i="138"/>
  <c r="N421" i="138"/>
  <c r="P421" i="138"/>
  <c r="Q421" i="138"/>
  <c r="AC421" i="138"/>
  <c r="O421" i="138"/>
  <c r="J421" i="138"/>
  <c r="X421" i="138"/>
  <c r="Z421" i="138"/>
  <c r="AD521" i="138"/>
  <c r="O521" i="138"/>
  <c r="Y521" i="138"/>
  <c r="AF521" i="138"/>
  <c r="AA521" i="138"/>
  <c r="AE521" i="138"/>
  <c r="Q521" i="138"/>
  <c r="N521" i="138"/>
  <c r="X521" i="138"/>
  <c r="H521" i="138"/>
  <c r="L521" i="138"/>
  <c r="AG521" i="138"/>
  <c r="G521" i="138"/>
  <c r="P521" i="138"/>
  <c r="F521" i="138"/>
  <c r="Z521" i="138"/>
  <c r="M521" i="138"/>
  <c r="R521" i="138"/>
  <c r="AB521" i="138"/>
  <c r="AC521" i="138"/>
  <c r="J521" i="138"/>
  <c r="K521" i="138"/>
  <c r="I521" i="138"/>
  <c r="AC627" i="133"/>
  <c r="AG627" i="133"/>
  <c r="R627" i="133"/>
  <c r="I627" i="133"/>
  <c r="AA627" i="133"/>
  <c r="Y627" i="133"/>
  <c r="J627" i="133"/>
  <c r="X627" i="133"/>
  <c r="M627" i="133"/>
  <c r="F627" i="133"/>
  <c r="Z627" i="133"/>
  <c r="AB627" i="133"/>
  <c r="AF627" i="133"/>
  <c r="O627" i="133"/>
  <c r="L627" i="133"/>
  <c r="Q627" i="133"/>
  <c r="AD627" i="133"/>
  <c r="G627" i="133"/>
  <c r="P627" i="133"/>
  <c r="H627" i="133"/>
  <c r="K627" i="133"/>
  <c r="AE627" i="133"/>
  <c r="N627" i="133"/>
  <c r="O349" i="133"/>
  <c r="F349" i="133"/>
  <c r="P349" i="133"/>
  <c r="H349" i="133"/>
  <c r="AB349" i="133"/>
  <c r="AE349" i="133"/>
  <c r="I349" i="133"/>
  <c r="AF349" i="133"/>
  <c r="N349" i="133"/>
  <c r="R349" i="133"/>
  <c r="Y349" i="133"/>
  <c r="AC349" i="133"/>
  <c r="AG349" i="133"/>
  <c r="M349" i="133"/>
  <c r="X349" i="133"/>
  <c r="Z349" i="133"/>
  <c r="J349" i="133"/>
  <c r="K349" i="133"/>
  <c r="AD349" i="133"/>
  <c r="G349" i="133"/>
  <c r="L349" i="133"/>
  <c r="AA349" i="133"/>
  <c r="Q349" i="133"/>
  <c r="AD450" i="133"/>
  <c r="Q450" i="133"/>
  <c r="I450" i="133"/>
  <c r="AC450" i="133"/>
  <c r="P450" i="133"/>
  <c r="O450" i="133"/>
  <c r="AG450" i="133"/>
  <c r="Z450" i="133"/>
  <c r="Y450" i="133"/>
  <c r="AF450" i="133"/>
  <c r="X450" i="133"/>
  <c r="H450" i="133"/>
  <c r="R450" i="133"/>
  <c r="L450" i="133"/>
  <c r="AB450" i="133"/>
  <c r="J450" i="133"/>
  <c r="AA450" i="133"/>
  <c r="G450" i="133"/>
  <c r="M450" i="133"/>
  <c r="K450" i="133"/>
  <c r="F450" i="133"/>
  <c r="N450" i="133"/>
  <c r="AE450" i="133"/>
  <c r="J644" i="133"/>
  <c r="L644" i="133"/>
  <c r="AA644" i="133"/>
  <c r="H644" i="133"/>
  <c r="AG644" i="133"/>
  <c r="G644" i="133"/>
  <c r="O644" i="133"/>
  <c r="K644" i="133"/>
  <c r="F644" i="133"/>
  <c r="P644" i="133"/>
  <c r="AE644" i="133"/>
  <c r="Q644" i="133"/>
  <c r="AF644" i="133"/>
  <c r="N644" i="133"/>
  <c r="M644" i="133"/>
  <c r="Z644" i="133"/>
  <c r="AB644" i="133"/>
  <c r="R644" i="133"/>
  <c r="I644" i="133"/>
  <c r="AC644" i="133"/>
  <c r="X644" i="133"/>
  <c r="Y644" i="133"/>
  <c r="AD644" i="133"/>
  <c r="G207" i="133"/>
  <c r="AE207" i="133"/>
  <c r="AC207" i="133"/>
  <c r="AD207" i="133"/>
  <c r="H207" i="133"/>
  <c r="K207" i="133"/>
  <c r="I207" i="133"/>
  <c r="M207" i="133"/>
  <c r="Q207" i="133"/>
  <c r="J207" i="133"/>
  <c r="O207" i="133"/>
  <c r="X207" i="133"/>
  <c r="L207" i="133"/>
  <c r="R207" i="133"/>
  <c r="Y207" i="133"/>
  <c r="F207" i="133"/>
  <c r="AF207" i="133"/>
  <c r="AG207" i="133"/>
  <c r="Z207" i="133"/>
  <c r="N207" i="133"/>
  <c r="AB207" i="133"/>
  <c r="P207" i="133"/>
  <c r="AA207" i="133"/>
  <c r="Q440" i="133"/>
  <c r="AB440" i="133"/>
  <c r="M440" i="133"/>
  <c r="AE440" i="133"/>
  <c r="F440" i="133"/>
  <c r="J440" i="133"/>
  <c r="AG440" i="133"/>
  <c r="AA440" i="133"/>
  <c r="K440" i="133"/>
  <c r="L440" i="133"/>
  <c r="I440" i="133"/>
  <c r="X440" i="133"/>
  <c r="Z440" i="133"/>
  <c r="AF440" i="133"/>
  <c r="P440" i="133"/>
  <c r="Y440" i="133"/>
  <c r="AC440" i="133"/>
  <c r="AD440" i="133"/>
  <c r="H440" i="133"/>
  <c r="N440" i="133"/>
  <c r="R440" i="133"/>
  <c r="O440" i="133"/>
  <c r="G440" i="133"/>
  <c r="AC588" i="133"/>
  <c r="G588" i="133"/>
  <c r="N588" i="133"/>
  <c r="K588" i="133"/>
  <c r="AA588" i="133"/>
  <c r="AF588" i="133"/>
  <c r="X588" i="133"/>
  <c r="AG588" i="133"/>
  <c r="F588" i="133"/>
  <c r="M588" i="133"/>
  <c r="AD588" i="133"/>
  <c r="Z588" i="133"/>
  <c r="L588" i="133"/>
  <c r="R588" i="133"/>
  <c r="AB588" i="133"/>
  <c r="H588" i="133"/>
  <c r="Y588" i="133"/>
  <c r="P588" i="133"/>
  <c r="I588" i="133"/>
  <c r="O588" i="133"/>
  <c r="AE588" i="133"/>
  <c r="Q588" i="133"/>
  <c r="J588" i="133"/>
  <c r="M437" i="133"/>
  <c r="F437" i="133"/>
  <c r="AC437" i="133"/>
  <c r="L437" i="133"/>
  <c r="I437" i="133"/>
  <c r="P437" i="133"/>
  <c r="AA437" i="133"/>
  <c r="J437" i="133"/>
  <c r="X437" i="133"/>
  <c r="Y437" i="133"/>
  <c r="G437" i="133"/>
  <c r="AF437" i="133"/>
  <c r="H437" i="133"/>
  <c r="R437" i="133"/>
  <c r="AD437" i="133"/>
  <c r="AB437" i="133"/>
  <c r="AE437" i="133"/>
  <c r="AG437" i="133"/>
  <c r="K437" i="133"/>
  <c r="N437" i="133"/>
  <c r="O437" i="133"/>
  <c r="Z437" i="133"/>
  <c r="Q437" i="133"/>
  <c r="F271" i="133"/>
  <c r="I271" i="133"/>
  <c r="AB271" i="133"/>
  <c r="AE271" i="133"/>
  <c r="AG271" i="133"/>
  <c r="R271" i="133"/>
  <c r="X271" i="133"/>
  <c r="O271" i="133"/>
  <c r="AC271" i="133"/>
  <c r="N271" i="133"/>
  <c r="M271" i="133"/>
  <c r="P271" i="133"/>
  <c r="L271" i="133"/>
  <c r="AD271" i="133"/>
  <c r="H271" i="133"/>
  <c r="K271" i="133"/>
  <c r="J271" i="133"/>
  <c r="Q271" i="133"/>
  <c r="G271" i="133"/>
  <c r="Z271" i="133"/>
  <c r="AA271" i="133"/>
  <c r="AF271" i="133"/>
  <c r="Y271" i="133"/>
  <c r="AF487" i="133"/>
  <c r="AC487" i="133"/>
  <c r="Y487" i="133"/>
  <c r="H487" i="133"/>
  <c r="K487" i="133"/>
  <c r="L487" i="133"/>
  <c r="P487" i="133"/>
  <c r="X487" i="133"/>
  <c r="AB487" i="133"/>
  <c r="F487" i="133"/>
  <c r="M487" i="133"/>
  <c r="O487" i="133"/>
  <c r="G487" i="133"/>
  <c r="J487" i="133"/>
  <c r="AE487" i="133"/>
  <c r="R487" i="133"/>
  <c r="AD487" i="133"/>
  <c r="I487" i="133"/>
  <c r="N487" i="133"/>
  <c r="Z487" i="133"/>
  <c r="AA487" i="133"/>
  <c r="AG487" i="133"/>
  <c r="Q487" i="133"/>
  <c r="N625" i="133"/>
  <c r="AC625" i="133"/>
  <c r="G625" i="133"/>
  <c r="L625" i="133"/>
  <c r="K625" i="133"/>
  <c r="J625" i="133"/>
  <c r="AG625" i="133"/>
  <c r="F625" i="133"/>
  <c r="Q625" i="133"/>
  <c r="I625" i="133"/>
  <c r="Y625" i="133"/>
  <c r="R625" i="133"/>
  <c r="M625" i="133"/>
  <c r="AB625" i="133"/>
  <c r="Z625" i="133"/>
  <c r="P625" i="133"/>
  <c r="AA625" i="133"/>
  <c r="H625" i="133"/>
  <c r="AE625" i="133"/>
  <c r="O625" i="133"/>
  <c r="AF625" i="133"/>
  <c r="X625" i="133"/>
  <c r="AD625" i="133"/>
  <c r="Q240" i="133"/>
  <c r="L240" i="133"/>
  <c r="Y240" i="133"/>
  <c r="AG240" i="133"/>
  <c r="I240" i="133"/>
  <c r="J240" i="133"/>
  <c r="K240" i="133"/>
  <c r="M240" i="133"/>
  <c r="AB240" i="133"/>
  <c r="AC240" i="133"/>
  <c r="X240" i="133"/>
  <c r="R240" i="133"/>
  <c r="G240" i="133"/>
  <c r="Z240" i="133"/>
  <c r="N240" i="133"/>
  <c r="O240" i="133"/>
  <c r="AA240" i="133"/>
  <c r="AD240" i="133"/>
  <c r="AE240" i="133"/>
  <c r="AF240" i="133"/>
  <c r="P240" i="133"/>
  <c r="H240" i="133"/>
  <c r="F240" i="133"/>
  <c r="AO191" i="133"/>
  <c r="Z191" i="133"/>
  <c r="Y191" i="133"/>
  <c r="AM191" i="133"/>
  <c r="N191" i="133"/>
  <c r="G191" i="133"/>
  <c r="AG191" i="133"/>
  <c r="AA191" i="133"/>
  <c r="P191" i="133"/>
  <c r="AD191" i="133"/>
  <c r="AJ191" i="133"/>
  <c r="AB191" i="133"/>
  <c r="I191" i="133"/>
  <c r="AK191" i="133"/>
  <c r="X191" i="133"/>
  <c r="F191" i="133"/>
  <c r="M191" i="133"/>
  <c r="AF191" i="133"/>
  <c r="AC191" i="133"/>
  <c r="J191" i="133"/>
  <c r="AI191" i="133"/>
  <c r="AQ191" i="133"/>
  <c r="R191" i="133"/>
  <c r="L191" i="133"/>
  <c r="O191" i="133"/>
  <c r="AP191" i="133"/>
  <c r="AN191" i="133"/>
  <c r="AR191" i="133"/>
  <c r="Q191" i="133"/>
  <c r="AE191" i="133"/>
  <c r="H191" i="133"/>
  <c r="K191" i="133"/>
  <c r="AL191" i="133"/>
  <c r="Y641" i="133"/>
  <c r="J641" i="133"/>
  <c r="R641" i="133"/>
  <c r="Z641" i="133"/>
  <c r="P641" i="133"/>
  <c r="O641" i="133"/>
  <c r="AB641" i="133"/>
  <c r="AC641" i="133"/>
  <c r="AA641" i="133"/>
  <c r="H641" i="133"/>
  <c r="AF641" i="133"/>
  <c r="L641" i="133"/>
  <c r="M641" i="133"/>
  <c r="AG641" i="133"/>
  <c r="Q641" i="133"/>
  <c r="AD641" i="133"/>
  <c r="N641" i="133"/>
  <c r="G641" i="133"/>
  <c r="AE641" i="133"/>
  <c r="X641" i="133"/>
  <c r="I641" i="133"/>
  <c r="F641" i="133"/>
  <c r="K641" i="133"/>
  <c r="Z503" i="133"/>
  <c r="AC503" i="133"/>
  <c r="AD503" i="133"/>
  <c r="AE503" i="133"/>
  <c r="N503" i="133"/>
  <c r="O503" i="133"/>
  <c r="F503" i="133"/>
  <c r="I503" i="133"/>
  <c r="AB503" i="133"/>
  <c r="K503" i="133"/>
  <c r="R503" i="133"/>
  <c r="P503" i="133"/>
  <c r="L503" i="133"/>
  <c r="AG503" i="133"/>
  <c r="AA503" i="133"/>
  <c r="J503" i="133"/>
  <c r="AF503" i="133"/>
  <c r="Y503" i="133"/>
  <c r="X503" i="133"/>
  <c r="H503" i="133"/>
  <c r="G503" i="133"/>
  <c r="M503" i="133"/>
  <c r="Q503" i="133"/>
  <c r="AA547" i="133"/>
  <c r="Y547" i="133"/>
  <c r="O547" i="133"/>
  <c r="H547" i="133"/>
  <c r="AF547" i="133"/>
  <c r="F547" i="133"/>
  <c r="P547" i="133"/>
  <c r="AG547" i="133"/>
  <c r="AE547" i="133"/>
  <c r="AB547" i="133"/>
  <c r="I547" i="133"/>
  <c r="L547" i="133"/>
  <c r="N547" i="133"/>
  <c r="X547" i="133"/>
  <c r="G547" i="133"/>
  <c r="Z547" i="133"/>
  <c r="M547" i="133"/>
  <c r="J547" i="133"/>
  <c r="K547" i="133"/>
  <c r="Q547" i="133"/>
  <c r="R547" i="133"/>
  <c r="AD547" i="133"/>
  <c r="AC547" i="133"/>
  <c r="P607" i="133"/>
  <c r="J607" i="133"/>
  <c r="AC607" i="133"/>
  <c r="M607" i="133"/>
  <c r="F607" i="133"/>
  <c r="N607" i="133"/>
  <c r="AF607" i="133"/>
  <c r="H607" i="133"/>
  <c r="Y607" i="133"/>
  <c r="X607" i="133"/>
  <c r="G607" i="133"/>
  <c r="L607" i="133"/>
  <c r="AB607" i="133"/>
  <c r="AA607" i="133"/>
  <c r="K607" i="133"/>
  <c r="O607" i="133"/>
  <c r="I607" i="133"/>
  <c r="Z607" i="133"/>
  <c r="AG607" i="133"/>
  <c r="AD607" i="133"/>
  <c r="AE607" i="133"/>
  <c r="R607" i="133"/>
  <c r="Q607" i="133"/>
  <c r="P602" i="133"/>
  <c r="M602" i="133"/>
  <c r="AE602" i="133"/>
  <c r="Q602" i="133"/>
  <c r="AG602" i="133"/>
  <c r="K602" i="133"/>
  <c r="AD602" i="133"/>
  <c r="X602" i="133"/>
  <c r="F602" i="133"/>
  <c r="AB602" i="133"/>
  <c r="L602" i="133"/>
  <c r="G602" i="133"/>
  <c r="Z602" i="133"/>
  <c r="AF602" i="133"/>
  <c r="AC602" i="133"/>
  <c r="Y602" i="133"/>
  <c r="J602" i="133"/>
  <c r="AA602" i="133"/>
  <c r="R602" i="133"/>
  <c r="I602" i="133"/>
  <c r="H602" i="133"/>
  <c r="O602" i="133"/>
  <c r="N602" i="133"/>
  <c r="F687" i="133"/>
  <c r="N687" i="133"/>
  <c r="Y687" i="133"/>
  <c r="P687" i="133"/>
  <c r="AC687" i="133"/>
  <c r="J687" i="133"/>
  <c r="AA687" i="133"/>
  <c r="AG687" i="133"/>
  <c r="H687" i="133"/>
  <c r="I687" i="133"/>
  <c r="L687" i="133"/>
  <c r="Q687" i="133"/>
  <c r="Z687" i="133"/>
  <c r="O687" i="133"/>
  <c r="K687" i="133"/>
  <c r="G687" i="133"/>
  <c r="AD687" i="133"/>
  <c r="AB687" i="133"/>
  <c r="M687" i="133"/>
  <c r="R687" i="133"/>
  <c r="AE687" i="133"/>
  <c r="AF687" i="133"/>
  <c r="X687" i="133"/>
  <c r="I549" i="133"/>
  <c r="AB549" i="133"/>
  <c r="AA549" i="133"/>
  <c r="AE549" i="133"/>
  <c r="AF549" i="133"/>
  <c r="Y549" i="133"/>
  <c r="G549" i="133"/>
  <c r="R549" i="133"/>
  <c r="P549" i="133"/>
  <c r="J549" i="133"/>
  <c r="L549" i="133"/>
  <c r="AD549" i="133"/>
  <c r="AC549" i="133"/>
  <c r="Q549" i="133"/>
  <c r="AG549" i="133"/>
  <c r="Z549" i="133"/>
  <c r="X549" i="133"/>
  <c r="O549" i="133"/>
  <c r="N549" i="133"/>
  <c r="K549" i="133"/>
  <c r="F549" i="133"/>
  <c r="M549" i="133"/>
  <c r="H549" i="133"/>
  <c r="N597" i="133"/>
  <c r="Z597" i="133"/>
  <c r="AC597" i="133"/>
  <c r="Q597" i="133"/>
  <c r="Y597" i="133"/>
  <c r="J597" i="133"/>
  <c r="K597" i="133"/>
  <c r="X597" i="133"/>
  <c r="M597" i="133"/>
  <c r="P597" i="133"/>
  <c r="I597" i="133"/>
  <c r="AG597" i="133"/>
  <c r="F597" i="133"/>
  <c r="R597" i="133"/>
  <c r="AE597" i="133"/>
  <c r="AB597" i="133"/>
  <c r="AD597" i="133"/>
  <c r="AA597" i="133"/>
  <c r="O597" i="133"/>
  <c r="AF597" i="133"/>
  <c r="G597" i="133"/>
  <c r="H597" i="133"/>
  <c r="L597" i="133"/>
  <c r="I97" i="133"/>
  <c r="J97" i="133"/>
  <c r="AR97" i="133"/>
  <c r="AI97" i="133"/>
  <c r="AJ97" i="133"/>
  <c r="AT97" i="133"/>
  <c r="G97" i="133"/>
  <c r="F98" i="133" s="1"/>
  <c r="AY97" i="133"/>
  <c r="L97" i="133"/>
  <c r="BA97" i="133"/>
  <c r="BC97" i="133"/>
  <c r="AX97" i="133"/>
  <c r="AU97" i="133"/>
  <c r="AP97" i="133"/>
  <c r="AO97" i="133"/>
  <c r="AK97" i="133"/>
  <c r="AV97" i="133"/>
  <c r="P97" i="133"/>
  <c r="AN97" i="133"/>
  <c r="AM97" i="133"/>
  <c r="AQ97" i="133"/>
  <c r="AW97" i="133"/>
  <c r="AL97" i="133"/>
  <c r="AZ97" i="133"/>
  <c r="BB97" i="133"/>
  <c r="R241" i="133"/>
  <c r="O241" i="133"/>
  <c r="J241" i="133"/>
  <c r="AG241" i="133"/>
  <c r="AF241" i="133"/>
  <c r="AA241" i="133"/>
  <c r="AC241" i="133"/>
  <c r="AB241" i="133"/>
  <c r="AE241" i="133"/>
  <c r="F241" i="133"/>
  <c r="K241" i="133"/>
  <c r="M241" i="133"/>
  <c r="L241" i="133"/>
  <c r="I241" i="133"/>
  <c r="Z241" i="133"/>
  <c r="AD241" i="133"/>
  <c r="Q241" i="133"/>
  <c r="N241" i="133"/>
  <c r="G241" i="133"/>
  <c r="H241" i="133"/>
  <c r="X241" i="133"/>
  <c r="P241" i="133"/>
  <c r="Y241" i="133"/>
  <c r="P327" i="133"/>
  <c r="AE327" i="133"/>
  <c r="Z327" i="133"/>
  <c r="X327" i="133"/>
  <c r="Y327" i="133"/>
  <c r="AA327" i="133"/>
  <c r="G327" i="133"/>
  <c r="N327" i="133"/>
  <c r="AG327" i="133"/>
  <c r="AB327" i="133"/>
  <c r="M327" i="133"/>
  <c r="AF327" i="133"/>
  <c r="K327" i="133"/>
  <c r="R327" i="133"/>
  <c r="L327" i="133"/>
  <c r="I327" i="133"/>
  <c r="Q327" i="133"/>
  <c r="AC327" i="133"/>
  <c r="J327" i="133"/>
  <c r="AD327" i="133"/>
  <c r="O327" i="133"/>
  <c r="F327" i="133"/>
  <c r="H327" i="133"/>
  <c r="K411" i="133"/>
  <c r="P411" i="133"/>
  <c r="AG411" i="133"/>
  <c r="J411" i="133"/>
  <c r="Z411" i="133"/>
  <c r="AD411" i="133"/>
  <c r="Q411" i="133"/>
  <c r="AB411" i="133"/>
  <c r="R411" i="133"/>
  <c r="I411" i="133"/>
  <c r="G411" i="133"/>
  <c r="AC411" i="133"/>
  <c r="X411" i="133"/>
  <c r="F411" i="133"/>
  <c r="H411" i="133"/>
  <c r="O411" i="133"/>
  <c r="Y411" i="133"/>
  <c r="AE411" i="133"/>
  <c r="AF411" i="133"/>
  <c r="AA411" i="133"/>
  <c r="N411" i="133"/>
  <c r="L411" i="133"/>
  <c r="M411" i="133"/>
  <c r="AB338" i="133"/>
  <c r="Y338" i="133"/>
  <c r="K338" i="133"/>
  <c r="O338" i="133"/>
  <c r="Q338" i="133"/>
  <c r="N338" i="133"/>
  <c r="Z338" i="133"/>
  <c r="H338" i="133"/>
  <c r="G338" i="133"/>
  <c r="AA338" i="133"/>
  <c r="M338" i="133"/>
  <c r="F338" i="133"/>
  <c r="P338" i="133"/>
  <c r="I338" i="133"/>
  <c r="X338" i="133"/>
  <c r="AG338" i="133"/>
  <c r="R338" i="133"/>
  <c r="AF338" i="133"/>
  <c r="L338" i="133"/>
  <c r="AE338" i="133"/>
  <c r="J338" i="133"/>
  <c r="AC338" i="133"/>
  <c r="AD338" i="133"/>
  <c r="Z461" i="133"/>
  <c r="J461" i="133"/>
  <c r="K461" i="133"/>
  <c r="N461" i="133"/>
  <c r="X461" i="133"/>
  <c r="M461" i="133"/>
  <c r="AB461" i="133"/>
  <c r="AC461" i="133"/>
  <c r="G461" i="133"/>
  <c r="AG461" i="133"/>
  <c r="P461" i="133"/>
  <c r="AF461" i="133"/>
  <c r="L461" i="133"/>
  <c r="O461" i="133"/>
  <c r="AA461" i="133"/>
  <c r="R461" i="133"/>
  <c r="H461" i="133"/>
  <c r="F461" i="133"/>
  <c r="AD461" i="133"/>
  <c r="Q461" i="133"/>
  <c r="I461" i="133"/>
  <c r="AE461" i="133"/>
  <c r="Y461" i="133"/>
  <c r="AB534" i="133"/>
  <c r="X534" i="133"/>
  <c r="L534" i="133"/>
  <c r="M534" i="133"/>
  <c r="Z534" i="133"/>
  <c r="AD534" i="133"/>
  <c r="N534" i="133"/>
  <c r="AA534" i="133"/>
  <c r="R534" i="133"/>
  <c r="I534" i="133"/>
  <c r="P534" i="133"/>
  <c r="J534" i="133"/>
  <c r="G534" i="133"/>
  <c r="AE534" i="133"/>
  <c r="AC534" i="133"/>
  <c r="Q534" i="133"/>
  <c r="O534" i="133"/>
  <c r="AG534" i="133"/>
  <c r="AF534" i="133"/>
  <c r="H534" i="133"/>
  <c r="Y534" i="133"/>
  <c r="K534" i="133"/>
  <c r="F534" i="133"/>
  <c r="K432" i="133"/>
  <c r="AD432" i="133"/>
  <c r="L432" i="133"/>
  <c r="H432" i="133"/>
  <c r="J432" i="133"/>
  <c r="N432" i="133"/>
  <c r="AF432" i="133"/>
  <c r="F432" i="133"/>
  <c r="M432" i="133"/>
  <c r="I432" i="133"/>
  <c r="AB432" i="133"/>
  <c r="AE432" i="133"/>
  <c r="Q432" i="133"/>
  <c r="AA432" i="133"/>
  <c r="AC432" i="133"/>
  <c r="O432" i="133"/>
  <c r="AG432" i="133"/>
  <c r="X432" i="133"/>
  <c r="Y432" i="133"/>
  <c r="Z432" i="133"/>
  <c r="P432" i="133"/>
  <c r="R432" i="133"/>
  <c r="G432" i="133"/>
  <c r="Q629" i="133"/>
  <c r="I629" i="133"/>
  <c r="X629" i="133"/>
  <c r="Z629" i="133"/>
  <c r="AE629" i="133"/>
  <c r="Y629" i="133"/>
  <c r="AA629" i="133"/>
  <c r="H629" i="133"/>
  <c r="AB629" i="133"/>
  <c r="L629" i="133"/>
  <c r="R629" i="133"/>
  <c r="AD629" i="133"/>
  <c r="AG629" i="133"/>
  <c r="P629" i="133"/>
  <c r="F629" i="133"/>
  <c r="M629" i="133"/>
  <c r="AF629" i="133"/>
  <c r="AC629" i="133"/>
  <c r="O629" i="133"/>
  <c r="K629" i="133"/>
  <c r="J629" i="133"/>
  <c r="G629" i="133"/>
  <c r="N629" i="133"/>
  <c r="AG506" i="133"/>
  <c r="R506" i="133"/>
  <c r="Z506" i="133"/>
  <c r="M506" i="133"/>
  <c r="F506" i="133"/>
  <c r="AC506" i="133"/>
  <c r="K506" i="133"/>
  <c r="O506" i="133"/>
  <c r="AF506" i="133"/>
  <c r="AE506" i="133"/>
  <c r="Q506" i="133"/>
  <c r="I506" i="133"/>
  <c r="AB506" i="133"/>
  <c r="J506" i="133"/>
  <c r="Y506" i="133"/>
  <c r="X506" i="133"/>
  <c r="AD506" i="133"/>
  <c r="N506" i="133"/>
  <c r="AA506" i="133"/>
  <c r="H506" i="133"/>
  <c r="P506" i="133"/>
  <c r="L506" i="133"/>
  <c r="G506" i="133"/>
  <c r="AB474" i="133"/>
  <c r="I474" i="133"/>
  <c r="Y474" i="133"/>
  <c r="R474" i="133"/>
  <c r="X474" i="133"/>
  <c r="AD474" i="133"/>
  <c r="O474" i="133"/>
  <c r="P474" i="133"/>
  <c r="Q474" i="133"/>
  <c r="AF474" i="133"/>
  <c r="AE474" i="133"/>
  <c r="N474" i="133"/>
  <c r="M474" i="133"/>
  <c r="Z474" i="133"/>
  <c r="AC474" i="133"/>
  <c r="AG474" i="133"/>
  <c r="F474" i="133"/>
  <c r="L474" i="133"/>
  <c r="AA474" i="133"/>
  <c r="H474" i="133"/>
  <c r="K474" i="133"/>
  <c r="J474" i="133"/>
  <c r="G474" i="133"/>
  <c r="AL153" i="133"/>
  <c r="O153" i="133"/>
  <c r="AJ153" i="133"/>
  <c r="AK153" i="133"/>
  <c r="G153" i="133"/>
  <c r="AC153" i="133"/>
  <c r="AI153" i="133"/>
  <c r="X153" i="133"/>
  <c r="Z153" i="133"/>
  <c r="Y153" i="133"/>
  <c r="AA153" i="133"/>
  <c r="AP153" i="133"/>
  <c r="L153" i="133"/>
  <c r="AO153" i="133"/>
  <c r="AM153" i="133"/>
  <c r="I153" i="133"/>
  <c r="AD153" i="133"/>
  <c r="AR153" i="133"/>
  <c r="AB153" i="133"/>
  <c r="AE153" i="133"/>
  <c r="R153" i="133"/>
  <c r="Q153" i="133"/>
  <c r="M153" i="133"/>
  <c r="K153" i="133"/>
  <c r="AG153" i="133"/>
  <c r="H153" i="133"/>
  <c r="AF153" i="133"/>
  <c r="F153" i="133"/>
  <c r="AN153" i="133"/>
  <c r="P153" i="133"/>
  <c r="AQ153" i="133"/>
  <c r="N153" i="133"/>
  <c r="J153" i="133"/>
  <c r="AB464" i="133"/>
  <c r="M464" i="133"/>
  <c r="F464" i="133"/>
  <c r="L464" i="133"/>
  <c r="Z464" i="133"/>
  <c r="O464" i="133"/>
  <c r="R464" i="133"/>
  <c r="AA464" i="133"/>
  <c r="AG464" i="133"/>
  <c r="AE464" i="133"/>
  <c r="I464" i="133"/>
  <c r="K464" i="133"/>
  <c r="AC464" i="133"/>
  <c r="J464" i="133"/>
  <c r="Y464" i="133"/>
  <c r="P464" i="133"/>
  <c r="N464" i="133"/>
  <c r="G464" i="133"/>
  <c r="X464" i="133"/>
  <c r="H464" i="133"/>
  <c r="AF464" i="133"/>
  <c r="Q464" i="133"/>
  <c r="AD464" i="133"/>
  <c r="Z699" i="133"/>
  <c r="P699" i="133"/>
  <c r="J699" i="133"/>
  <c r="H699" i="133"/>
  <c r="X699" i="133"/>
  <c r="M699" i="133"/>
  <c r="N699" i="133"/>
  <c r="I699" i="133"/>
  <c r="K699" i="133"/>
  <c r="AF699" i="133"/>
  <c r="AB699" i="133"/>
  <c r="L699" i="133"/>
  <c r="Y699" i="133"/>
  <c r="F699" i="133"/>
  <c r="AG699" i="133"/>
  <c r="O699" i="133"/>
  <c r="AA699" i="133"/>
  <c r="AD699" i="133"/>
  <c r="G699" i="133"/>
  <c r="Q699" i="133"/>
  <c r="AC699" i="133"/>
  <c r="R699" i="133"/>
  <c r="AE699" i="133"/>
  <c r="N456" i="133"/>
  <c r="L456" i="133"/>
  <c r="AC456" i="133"/>
  <c r="R456" i="133"/>
  <c r="K456" i="133"/>
  <c r="F456" i="133"/>
  <c r="AA456" i="133"/>
  <c r="J456" i="133"/>
  <c r="AF456" i="133"/>
  <c r="G456" i="133"/>
  <c r="AE456" i="133"/>
  <c r="Z456" i="133"/>
  <c r="AG456" i="133"/>
  <c r="H456" i="133"/>
  <c r="M456" i="133"/>
  <c r="P456" i="133"/>
  <c r="Q456" i="133"/>
  <c r="O456" i="133"/>
  <c r="X456" i="133"/>
  <c r="Y456" i="133"/>
  <c r="AD456" i="133"/>
  <c r="I456" i="133"/>
  <c r="AB456" i="133"/>
  <c r="M420" i="133"/>
  <c r="G420" i="133"/>
  <c r="I420" i="133"/>
  <c r="AF420" i="133"/>
  <c r="Q420" i="133"/>
  <c r="L420" i="133"/>
  <c r="AE420" i="133"/>
  <c r="F420" i="133"/>
  <c r="Z420" i="133"/>
  <c r="AA420" i="133"/>
  <c r="Y420" i="133"/>
  <c r="X420" i="133"/>
  <c r="AC420" i="133"/>
  <c r="R420" i="133"/>
  <c r="H420" i="133"/>
  <c r="N420" i="133"/>
  <c r="K420" i="133"/>
  <c r="AD420" i="133"/>
  <c r="AG420" i="133"/>
  <c r="P420" i="133"/>
  <c r="AB420" i="133"/>
  <c r="O420" i="133"/>
  <c r="J420" i="133"/>
  <c r="AJ63" i="133"/>
  <c r="AZ63" i="133"/>
  <c r="AP63" i="133"/>
  <c r="G63" i="133"/>
  <c r="AW63" i="133"/>
  <c r="AY63" i="133"/>
  <c r="AX63" i="133"/>
  <c r="P63" i="133"/>
  <c r="AO63" i="133"/>
  <c r="AU63" i="133"/>
  <c r="I63" i="133"/>
  <c r="AR63" i="133"/>
  <c r="AL63" i="133"/>
  <c r="AN63" i="133"/>
  <c r="BC63" i="133"/>
  <c r="AI63" i="133"/>
  <c r="BB63" i="133"/>
  <c r="AT63" i="133"/>
  <c r="AV63" i="133"/>
  <c r="AK63" i="133"/>
  <c r="AQ63" i="133"/>
  <c r="AM63" i="133"/>
  <c r="J63" i="133"/>
  <c r="BA63" i="133"/>
  <c r="L63" i="133"/>
  <c r="K406" i="133"/>
  <c r="Q406" i="133"/>
  <c r="F406" i="133"/>
  <c r="AG406" i="133"/>
  <c r="AA406" i="133"/>
  <c r="Z406" i="133"/>
  <c r="J406" i="133"/>
  <c r="L406" i="133"/>
  <c r="AC406" i="133"/>
  <c r="X406" i="133"/>
  <c r="I406" i="133"/>
  <c r="Y406" i="133"/>
  <c r="AD406" i="133"/>
  <c r="M406" i="133"/>
  <c r="H406" i="133"/>
  <c r="O406" i="133"/>
  <c r="P406" i="133"/>
  <c r="AB406" i="133"/>
  <c r="R406" i="133"/>
  <c r="N406" i="133"/>
  <c r="AF406" i="133"/>
  <c r="G406" i="133"/>
  <c r="AE406" i="133"/>
  <c r="R671" i="133"/>
  <c r="Q671" i="133"/>
  <c r="AD671" i="133"/>
  <c r="Y671" i="133"/>
  <c r="X671" i="133"/>
  <c r="H671" i="133"/>
  <c r="AF671" i="133"/>
  <c r="O671" i="133"/>
  <c r="F671" i="133"/>
  <c r="P671" i="133"/>
  <c r="AE671" i="133"/>
  <c r="J671" i="133"/>
  <c r="AB671" i="133"/>
  <c r="I671" i="133"/>
  <c r="M671" i="133"/>
  <c r="K671" i="133"/>
  <c r="AC671" i="133"/>
  <c r="L671" i="133"/>
  <c r="N671" i="133"/>
  <c r="AA671" i="133"/>
  <c r="Z671" i="133"/>
  <c r="G671" i="133"/>
  <c r="AG671" i="133"/>
  <c r="AD273" i="133"/>
  <c r="Z273" i="133"/>
  <c r="O273" i="133"/>
  <c r="AB273" i="133"/>
  <c r="AA273" i="133"/>
  <c r="H273" i="133"/>
  <c r="G273" i="133"/>
  <c r="AG273" i="133"/>
  <c r="J273" i="133"/>
  <c r="I273" i="133"/>
  <c r="N273" i="133"/>
  <c r="AF273" i="133"/>
  <c r="L273" i="133"/>
  <c r="AE273" i="133"/>
  <c r="P273" i="133"/>
  <c r="M273" i="133"/>
  <c r="X273" i="133"/>
  <c r="Y273" i="133"/>
  <c r="Q273" i="133"/>
  <c r="F273" i="133"/>
  <c r="R273" i="133"/>
  <c r="AC273" i="133"/>
  <c r="K273" i="133"/>
  <c r="X289" i="133"/>
  <c r="AD289" i="133"/>
  <c r="AE289" i="133"/>
  <c r="N289" i="133"/>
  <c r="R289" i="133"/>
  <c r="AG289" i="133"/>
  <c r="AC289" i="133"/>
  <c r="AA289" i="133"/>
  <c r="K289" i="133"/>
  <c r="I289" i="133"/>
  <c r="J289" i="133"/>
  <c r="Q289" i="133"/>
  <c r="G289" i="133"/>
  <c r="P289" i="133"/>
  <c r="M289" i="133"/>
  <c r="L289" i="133"/>
  <c r="Y289" i="133"/>
  <c r="Z289" i="133"/>
  <c r="AB289" i="133"/>
  <c r="F289" i="133"/>
  <c r="AF289" i="133"/>
  <c r="H289" i="133"/>
  <c r="O289" i="133"/>
  <c r="AE693" i="133"/>
  <c r="F693" i="133"/>
  <c r="K693" i="133"/>
  <c r="Q693" i="133"/>
  <c r="N693" i="133"/>
  <c r="I693" i="133"/>
  <c r="M693" i="133"/>
  <c r="R693" i="133"/>
  <c r="G693" i="133"/>
  <c r="AD693" i="133"/>
  <c r="Y693" i="133"/>
  <c r="AB693" i="133"/>
  <c r="L693" i="133"/>
  <c r="O693" i="133"/>
  <c r="AF693" i="133"/>
  <c r="H693" i="133"/>
  <c r="AG693" i="133"/>
  <c r="P693" i="133"/>
  <c r="J693" i="133"/>
  <c r="AA693" i="133"/>
  <c r="X693" i="133"/>
  <c r="AC693" i="133"/>
  <c r="Z693" i="133"/>
  <c r="BK22" i="133"/>
  <c r="BB22" i="133"/>
  <c r="AI22" i="133"/>
  <c r="AQ22" i="133"/>
  <c r="AV22" i="133"/>
  <c r="J22" i="133"/>
  <c r="AK22" i="133"/>
  <c r="BF22" i="133"/>
  <c r="AW22" i="133"/>
  <c r="P22" i="133"/>
  <c r="AN22" i="133"/>
  <c r="AM22" i="133"/>
  <c r="BA22" i="133"/>
  <c r="BL22" i="133"/>
  <c r="AR22" i="133"/>
  <c r="BO22" i="133"/>
  <c r="BN22" i="133"/>
  <c r="BE22" i="133"/>
  <c r="L22" i="133"/>
  <c r="G22" i="133"/>
  <c r="AP22" i="133"/>
  <c r="AL22" i="133"/>
  <c r="AO22" i="133"/>
  <c r="I22" i="133"/>
  <c r="BJ22" i="133"/>
  <c r="BC22" i="133"/>
  <c r="AZ22" i="133"/>
  <c r="AY22" i="133"/>
  <c r="BH22" i="133"/>
  <c r="AX22" i="133"/>
  <c r="BP22" i="133"/>
  <c r="AT22" i="133"/>
  <c r="BM22" i="133"/>
  <c r="BI22" i="133"/>
  <c r="AJ22" i="133"/>
  <c r="AU22" i="133"/>
  <c r="BG22" i="133"/>
  <c r="AG565" i="133"/>
  <c r="AC565" i="133"/>
  <c r="Z565" i="133"/>
  <c r="X565" i="133"/>
  <c r="AB565" i="133"/>
  <c r="N565" i="133"/>
  <c r="AD565" i="133"/>
  <c r="M565" i="133"/>
  <c r="L565" i="133"/>
  <c r="H565" i="133"/>
  <c r="K565" i="133"/>
  <c r="Y565" i="133"/>
  <c r="AF565" i="133"/>
  <c r="AE565" i="133"/>
  <c r="F565" i="133"/>
  <c r="AA565" i="133"/>
  <c r="I565" i="133"/>
  <c r="R565" i="133"/>
  <c r="G565" i="133"/>
  <c r="P565" i="133"/>
  <c r="J565" i="133"/>
  <c r="O565" i="133"/>
  <c r="Q565" i="133"/>
  <c r="I526" i="133"/>
  <c r="Q526" i="133"/>
  <c r="F526" i="133"/>
  <c r="P526" i="133"/>
  <c r="AF526" i="133"/>
  <c r="AG526" i="133"/>
  <c r="H526" i="133"/>
  <c r="X526" i="133"/>
  <c r="Y526" i="133"/>
  <c r="AA526" i="133"/>
  <c r="AE526" i="133"/>
  <c r="AC526" i="133"/>
  <c r="M526" i="133"/>
  <c r="Z526" i="133"/>
  <c r="G526" i="133"/>
  <c r="J526" i="133"/>
  <c r="AD526" i="133"/>
  <c r="AB526" i="133"/>
  <c r="L526" i="133"/>
  <c r="N526" i="133"/>
  <c r="O526" i="133"/>
  <c r="R526" i="133"/>
  <c r="K526" i="133"/>
  <c r="Y392" i="133"/>
  <c r="M392" i="133"/>
  <c r="J392" i="133"/>
  <c r="X392" i="133"/>
  <c r="F392" i="133"/>
  <c r="AD392" i="133"/>
  <c r="AF392" i="133"/>
  <c r="K392" i="133"/>
  <c r="N392" i="133"/>
  <c r="AB392" i="133"/>
  <c r="O392" i="133"/>
  <c r="AG392" i="133"/>
  <c r="G392" i="133"/>
  <c r="AE392" i="133"/>
  <c r="Q392" i="133"/>
  <c r="I392" i="133"/>
  <c r="AA392" i="133"/>
  <c r="L392" i="133"/>
  <c r="R392" i="133"/>
  <c r="H392" i="133"/>
  <c r="AC392" i="133"/>
  <c r="P392" i="133"/>
  <c r="Z392" i="133"/>
  <c r="AK181" i="133"/>
  <c r="N181" i="133"/>
  <c r="AG181" i="133"/>
  <c r="Y181" i="133"/>
  <c r="AD181" i="133"/>
  <c r="AO181" i="133"/>
  <c r="Z181" i="133"/>
  <c r="AC181" i="133"/>
  <c r="AA181" i="133"/>
  <c r="P181" i="133"/>
  <c r="AI181" i="133"/>
  <c r="AR181" i="133"/>
  <c r="M181" i="133"/>
  <c r="AM181" i="133"/>
  <c r="AJ181" i="133"/>
  <c r="AN181" i="133"/>
  <c r="X181" i="133"/>
  <c r="AE181" i="133"/>
  <c r="Q181" i="133"/>
  <c r="AQ181" i="133"/>
  <c r="K181" i="133"/>
  <c r="H181" i="133"/>
  <c r="F181" i="133"/>
  <c r="AL181" i="133"/>
  <c r="R181" i="133"/>
  <c r="J181" i="133"/>
  <c r="L181" i="133"/>
  <c r="G181" i="133"/>
  <c r="AF181" i="133"/>
  <c r="AB181" i="133"/>
  <c r="I181" i="133"/>
  <c r="AP181" i="133"/>
  <c r="O181" i="133"/>
  <c r="BI28" i="133"/>
  <c r="AY28" i="133"/>
  <c r="AL28" i="133"/>
  <c r="L28" i="133"/>
  <c r="BG28" i="133"/>
  <c r="AK28" i="133"/>
  <c r="BJ28" i="133"/>
  <c r="BK28" i="133"/>
  <c r="AZ28" i="133"/>
  <c r="BM28" i="133"/>
  <c r="AJ28" i="133"/>
  <c r="AT28" i="133"/>
  <c r="AV28" i="133"/>
  <c r="BP28" i="133"/>
  <c r="BF28" i="133"/>
  <c r="G28" i="133"/>
  <c r="F29" i="133" s="1"/>
  <c r="BL28" i="133"/>
  <c r="J28" i="133"/>
  <c r="BE28" i="133"/>
  <c r="BC28" i="133"/>
  <c r="AM28" i="133"/>
  <c r="BB28" i="133"/>
  <c r="AW28" i="133"/>
  <c r="AN28" i="133"/>
  <c r="AX28" i="133"/>
  <c r="P28" i="133"/>
  <c r="AU28" i="133"/>
  <c r="BH28" i="133"/>
  <c r="AP28" i="133"/>
  <c r="AQ28" i="133"/>
  <c r="BO28" i="133"/>
  <c r="AI28" i="133"/>
  <c r="AR28" i="133"/>
  <c r="I28" i="133"/>
  <c r="AO28" i="133"/>
  <c r="BN28" i="133"/>
  <c r="BA28" i="133"/>
  <c r="AO24" i="133"/>
  <c r="BJ24" i="133"/>
  <c r="AR24" i="133"/>
  <c r="BK24" i="133"/>
  <c r="J24" i="133"/>
  <c r="AX24" i="133"/>
  <c r="BB24" i="133"/>
  <c r="G24" i="133"/>
  <c r="AN24" i="133"/>
  <c r="BH24" i="133"/>
  <c r="BO24" i="133"/>
  <c r="P24" i="133"/>
  <c r="BC24" i="133"/>
  <c r="AM24" i="133"/>
  <c r="AU24" i="133"/>
  <c r="BG24" i="133"/>
  <c r="BF24" i="133"/>
  <c r="BP24" i="133"/>
  <c r="AJ24" i="133"/>
  <c r="AP24" i="133"/>
  <c r="AT24" i="133"/>
  <c r="I24" i="133"/>
  <c r="AL24" i="133"/>
  <c r="L24" i="133"/>
  <c r="BN24" i="133"/>
  <c r="AI24" i="133"/>
  <c r="AY24" i="133"/>
  <c r="AV24" i="133"/>
  <c r="AK24" i="133"/>
  <c r="AW24" i="133"/>
  <c r="BA24" i="133"/>
  <c r="BI24" i="133"/>
  <c r="BM24" i="133"/>
  <c r="BE24" i="133"/>
  <c r="AZ24" i="133"/>
  <c r="AQ24" i="133"/>
  <c r="BL24" i="133"/>
  <c r="N471" i="133"/>
  <c r="H471" i="133"/>
  <c r="AA471" i="133"/>
  <c r="AE471" i="133"/>
  <c r="F471" i="133"/>
  <c r="I471" i="133"/>
  <c r="G471" i="133"/>
  <c r="AG471" i="133"/>
  <c r="Q471" i="133"/>
  <c r="AF471" i="133"/>
  <c r="K471" i="133"/>
  <c r="O471" i="133"/>
  <c r="J471" i="133"/>
  <c r="Z471" i="133"/>
  <c r="AD471" i="133"/>
  <c r="R471" i="133"/>
  <c r="P471" i="133"/>
  <c r="M471" i="133"/>
  <c r="AC471" i="133"/>
  <c r="AB471" i="133"/>
  <c r="X471" i="133"/>
  <c r="L471" i="133"/>
  <c r="Y471" i="133"/>
  <c r="R343" i="133"/>
  <c r="F343" i="133"/>
  <c r="P343" i="133"/>
  <c r="H343" i="133"/>
  <c r="Y343" i="133"/>
  <c r="M343" i="133"/>
  <c r="L343" i="133"/>
  <c r="G343" i="133"/>
  <c r="AA343" i="133"/>
  <c r="AB343" i="133"/>
  <c r="AE343" i="133"/>
  <c r="Z343" i="133"/>
  <c r="I343" i="133"/>
  <c r="N343" i="133"/>
  <c r="O343" i="133"/>
  <c r="AD343" i="133"/>
  <c r="Q343" i="133"/>
  <c r="AC343" i="133"/>
  <c r="AG343" i="133"/>
  <c r="J343" i="133"/>
  <c r="AF343" i="133"/>
  <c r="X343" i="133"/>
  <c r="K343" i="133"/>
  <c r="AE610" i="133"/>
  <c r="AC610" i="133"/>
  <c r="Y610" i="133"/>
  <c r="AA610" i="133"/>
  <c r="I610" i="133"/>
  <c r="Z610" i="133"/>
  <c r="X610" i="133"/>
  <c r="N610" i="133"/>
  <c r="AG610" i="133"/>
  <c r="O610" i="133"/>
  <c r="F610" i="133"/>
  <c r="AD610" i="133"/>
  <c r="Q610" i="133"/>
  <c r="L610" i="133"/>
  <c r="K610" i="133"/>
  <c r="AF610" i="133"/>
  <c r="P610" i="133"/>
  <c r="R610" i="133"/>
  <c r="J610" i="133"/>
  <c r="G610" i="133"/>
  <c r="AB610" i="133"/>
  <c r="H610" i="133"/>
  <c r="M610" i="133"/>
  <c r="AO145" i="133"/>
  <c r="AD145" i="133"/>
  <c r="K145" i="133"/>
  <c r="AG145" i="133"/>
  <c r="M145" i="133"/>
  <c r="AM145" i="133"/>
  <c r="AB145" i="133"/>
  <c r="O145" i="133"/>
  <c r="Y145" i="133"/>
  <c r="AQ145" i="133"/>
  <c r="AE145" i="133"/>
  <c r="F145" i="133"/>
  <c r="G145" i="133"/>
  <c r="AK145" i="133"/>
  <c r="Z145" i="133"/>
  <c r="H145" i="133"/>
  <c r="I145" i="133"/>
  <c r="P145" i="133"/>
  <c r="AI145" i="133"/>
  <c r="Q145" i="133"/>
  <c r="AL145" i="133"/>
  <c r="R145" i="133"/>
  <c r="L145" i="133"/>
  <c r="J145" i="133"/>
  <c r="AR145" i="133"/>
  <c r="AN145" i="133"/>
  <c r="AF145" i="133"/>
  <c r="N145" i="133"/>
  <c r="AP145" i="133"/>
  <c r="AJ145" i="133"/>
  <c r="AC145" i="133"/>
  <c r="X145" i="133"/>
  <c r="AA145" i="133"/>
  <c r="N443" i="133"/>
  <c r="AD443" i="133"/>
  <c r="O443" i="133"/>
  <c r="Z443" i="133"/>
  <c r="Q443" i="133"/>
  <c r="I443" i="133"/>
  <c r="M443" i="133"/>
  <c r="AE443" i="133"/>
  <c r="K443" i="133"/>
  <c r="R443" i="133"/>
  <c r="X443" i="133"/>
  <c r="AC443" i="133"/>
  <c r="H443" i="133"/>
  <c r="L443" i="133"/>
  <c r="P443" i="133"/>
  <c r="Y443" i="133"/>
  <c r="J443" i="133"/>
  <c r="AF443" i="133"/>
  <c r="AG443" i="133"/>
  <c r="G443" i="133"/>
  <c r="F443" i="133"/>
  <c r="AB443" i="133"/>
  <c r="AA443" i="133"/>
  <c r="M571" i="133"/>
  <c r="AF571" i="133"/>
  <c r="AA571" i="133"/>
  <c r="N571" i="133"/>
  <c r="AG571" i="133"/>
  <c r="AD571" i="133"/>
  <c r="X571" i="133"/>
  <c r="O571" i="133"/>
  <c r="Z571" i="133"/>
  <c r="H571" i="133"/>
  <c r="AE571" i="133"/>
  <c r="Q571" i="133"/>
  <c r="L571" i="133"/>
  <c r="P571" i="133"/>
  <c r="AC571" i="133"/>
  <c r="Y571" i="133"/>
  <c r="K571" i="133"/>
  <c r="AB571" i="133"/>
  <c r="G571" i="133"/>
  <c r="R571" i="133"/>
  <c r="J571" i="133"/>
  <c r="I571" i="133"/>
  <c r="F571" i="133"/>
  <c r="L79" i="133"/>
  <c r="AL79" i="133"/>
  <c r="AX79" i="133"/>
  <c r="I79" i="133"/>
  <c r="AZ79" i="133"/>
  <c r="BA79" i="133"/>
  <c r="AO79" i="133"/>
  <c r="AT79" i="133"/>
  <c r="AJ79" i="133"/>
  <c r="AV79" i="133"/>
  <c r="BC79" i="133"/>
  <c r="J79" i="133"/>
  <c r="AM79" i="133"/>
  <c r="AR79" i="133"/>
  <c r="BB79" i="133"/>
  <c r="AI79" i="133"/>
  <c r="AN79" i="133"/>
  <c r="AW79" i="133"/>
  <c r="AK79" i="133"/>
  <c r="G79" i="133"/>
  <c r="F80" i="133" s="1"/>
  <c r="R80" i="133" s="1"/>
  <c r="AY79" i="133"/>
  <c r="AQ79" i="133"/>
  <c r="AU79" i="133"/>
  <c r="P79" i="133"/>
  <c r="AP79" i="133"/>
  <c r="AM54" i="133"/>
  <c r="BL54" i="133"/>
  <c r="BA54" i="133"/>
  <c r="BE54" i="133"/>
  <c r="BN54" i="133"/>
  <c r="AU54" i="133"/>
  <c r="AN54" i="133"/>
  <c r="J54" i="133"/>
  <c r="AT54" i="133"/>
  <c r="BC54" i="133"/>
  <c r="AX54" i="133"/>
  <c r="BG54" i="133"/>
  <c r="P54" i="133"/>
  <c r="BK54" i="133"/>
  <c r="BM54" i="133"/>
  <c r="BP54" i="133"/>
  <c r="BF54" i="133"/>
  <c r="AR54" i="133"/>
  <c r="AZ54" i="133"/>
  <c r="AI54" i="133"/>
  <c r="G54" i="133"/>
  <c r="F55" i="133" s="1"/>
  <c r="R55" i="133" s="1"/>
  <c r="BO54" i="133"/>
  <c r="AW54" i="133"/>
  <c r="I54" i="133"/>
  <c r="BI54" i="133"/>
  <c r="BJ54" i="133"/>
  <c r="AV54" i="133"/>
  <c r="AL54" i="133"/>
  <c r="AQ54" i="133"/>
  <c r="BB54" i="133"/>
  <c r="L54" i="133"/>
  <c r="AJ54" i="133"/>
  <c r="AK54" i="133"/>
  <c r="AO54" i="133"/>
  <c r="AP54" i="133"/>
  <c r="BH54" i="133"/>
  <c r="AY54" i="133"/>
  <c r="AK80" i="137"/>
  <c r="AT80" i="137"/>
  <c r="AX80" i="137"/>
  <c r="AU80" i="137"/>
  <c r="G80" i="137"/>
  <c r="F81" i="137" s="1"/>
  <c r="R81" i="137" s="1"/>
  <c r="I80" i="137"/>
  <c r="BA80" i="137"/>
  <c r="AQ80" i="137"/>
  <c r="AP80" i="137"/>
  <c r="AZ80" i="137"/>
  <c r="AR80" i="137"/>
  <c r="BC80" i="137"/>
  <c r="AL80" i="137"/>
  <c r="AM80" i="137"/>
  <c r="AI80" i="137"/>
  <c r="AV80" i="137"/>
  <c r="J80" i="137"/>
  <c r="AO80" i="137"/>
  <c r="AN80" i="137"/>
  <c r="BB80" i="137"/>
  <c r="L80" i="137"/>
  <c r="AY80" i="137"/>
  <c r="AW80" i="137"/>
  <c r="P80" i="137"/>
  <c r="AJ80" i="137"/>
  <c r="H173" i="137"/>
  <c r="Y173" i="137"/>
  <c r="G173" i="137"/>
  <c r="F173" i="137"/>
  <c r="AD173" i="137"/>
  <c r="AM173" i="137"/>
  <c r="AA173" i="137"/>
  <c r="AP173" i="137"/>
  <c r="J173" i="137"/>
  <c r="AO173" i="137"/>
  <c r="AF173" i="137"/>
  <c r="AC173" i="137"/>
  <c r="AN173" i="137"/>
  <c r="Z173" i="137"/>
  <c r="P173" i="137"/>
  <c r="M173" i="137"/>
  <c r="K173" i="137"/>
  <c r="AG173" i="137"/>
  <c r="R173" i="137"/>
  <c r="AR173" i="137"/>
  <c r="N173" i="137"/>
  <c r="AI173" i="137"/>
  <c r="AJ173" i="137"/>
  <c r="O173" i="137"/>
  <c r="AK173" i="137"/>
  <c r="AQ173" i="137"/>
  <c r="AB173" i="137"/>
  <c r="L173" i="137"/>
  <c r="I173" i="137"/>
  <c r="AE173" i="137"/>
  <c r="Q173" i="137"/>
  <c r="AL173" i="137"/>
  <c r="X173" i="137"/>
  <c r="K637" i="137"/>
  <c r="Q637" i="137"/>
  <c r="F637" i="137"/>
  <c r="AC637" i="137"/>
  <c r="L637" i="137"/>
  <c r="J637" i="137"/>
  <c r="Y637" i="137"/>
  <c r="H637" i="137"/>
  <c r="N637" i="137"/>
  <c r="G637" i="137"/>
  <c r="AG637" i="137"/>
  <c r="P637" i="137"/>
  <c r="M637" i="137"/>
  <c r="AE637" i="137"/>
  <c r="AD637" i="137"/>
  <c r="Z637" i="137"/>
  <c r="AA637" i="137"/>
  <c r="AB637" i="137"/>
  <c r="AF637" i="137"/>
  <c r="O637" i="137"/>
  <c r="R637" i="137"/>
  <c r="X637" i="137"/>
  <c r="I637" i="137"/>
  <c r="O465" i="137"/>
  <c r="I465" i="137"/>
  <c r="P465" i="137"/>
  <c r="AC465" i="137"/>
  <c r="AE465" i="137"/>
  <c r="H465" i="137"/>
  <c r="Y465" i="137"/>
  <c r="AA465" i="137"/>
  <c r="R465" i="137"/>
  <c r="L465" i="137"/>
  <c r="AF465" i="137"/>
  <c r="AG465" i="137"/>
  <c r="AD465" i="137"/>
  <c r="N465" i="137"/>
  <c r="F465" i="137"/>
  <c r="X465" i="137"/>
  <c r="Z465" i="137"/>
  <c r="AB465" i="137"/>
  <c r="J465" i="137"/>
  <c r="Q465" i="137"/>
  <c r="M465" i="137"/>
  <c r="G465" i="137"/>
  <c r="K465" i="137"/>
  <c r="F127" i="137"/>
  <c r="AQ127" i="137"/>
  <c r="AN127" i="137"/>
  <c r="J127" i="137"/>
  <c r="AK127" i="137"/>
  <c r="AM127" i="137"/>
  <c r="AJ127" i="137"/>
  <c r="L127" i="137"/>
  <c r="H127" i="137"/>
  <c r="N127" i="137"/>
  <c r="P127" i="137"/>
  <c r="I127" i="137"/>
  <c r="Y127" i="137"/>
  <c r="AC127" i="137"/>
  <c r="R127" i="137"/>
  <c r="G127" i="137"/>
  <c r="AL127" i="137"/>
  <c r="K127" i="137"/>
  <c r="Z127" i="137"/>
  <c r="AR127" i="137"/>
  <c r="X127" i="137"/>
  <c r="M127" i="137"/>
  <c r="AO127" i="137"/>
  <c r="AG127" i="137"/>
  <c r="Q127" i="137"/>
  <c r="AF127" i="137"/>
  <c r="AP127" i="137"/>
  <c r="O127" i="137"/>
  <c r="AD127" i="137"/>
  <c r="AI127" i="137"/>
  <c r="AB127" i="137"/>
  <c r="AA127" i="137"/>
  <c r="AE127" i="137"/>
  <c r="M562" i="137"/>
  <c r="G562" i="137"/>
  <c r="O562" i="137"/>
  <c r="X562" i="137"/>
  <c r="F562" i="137"/>
  <c r="L562" i="137"/>
  <c r="H562" i="137"/>
  <c r="Q562" i="137"/>
  <c r="R562" i="137"/>
  <c r="AD562" i="137"/>
  <c r="K562" i="137"/>
  <c r="AG562" i="137"/>
  <c r="P562" i="137"/>
  <c r="AE562" i="137"/>
  <c r="N562" i="137"/>
  <c r="AC562" i="137"/>
  <c r="Z562" i="137"/>
  <c r="AA562" i="137"/>
  <c r="AF562" i="137"/>
  <c r="J562" i="137"/>
  <c r="I562" i="137"/>
  <c r="Y562" i="137"/>
  <c r="AB562" i="137"/>
  <c r="N365" i="137"/>
  <c r="Q365" i="137"/>
  <c r="AA365" i="137"/>
  <c r="AF365" i="137"/>
  <c r="I365" i="137"/>
  <c r="AC365" i="137"/>
  <c r="M365" i="137"/>
  <c r="K365" i="137"/>
  <c r="AB365" i="137"/>
  <c r="O365" i="137"/>
  <c r="AE365" i="137"/>
  <c r="X365" i="137"/>
  <c r="R365" i="137"/>
  <c r="AG365" i="137"/>
  <c r="H365" i="137"/>
  <c r="L365" i="137"/>
  <c r="J365" i="137"/>
  <c r="G365" i="137"/>
  <c r="Y365" i="137"/>
  <c r="P365" i="137"/>
  <c r="AD365" i="137"/>
  <c r="F365" i="137"/>
  <c r="Z365" i="137"/>
  <c r="H444" i="137"/>
  <c r="J444" i="137"/>
  <c r="L444" i="137"/>
  <c r="AE444" i="137"/>
  <c r="AG444" i="137"/>
  <c r="M444" i="137"/>
  <c r="I444" i="137"/>
  <c r="AA444" i="137"/>
  <c r="AD444" i="137"/>
  <c r="G444" i="137"/>
  <c r="R444" i="137"/>
  <c r="Q444" i="137"/>
  <c r="F444" i="137"/>
  <c r="AF444" i="137"/>
  <c r="X444" i="137"/>
  <c r="Y444" i="137"/>
  <c r="O444" i="137"/>
  <c r="AC444" i="137"/>
  <c r="Z444" i="137"/>
  <c r="K444" i="137"/>
  <c r="P444" i="137"/>
  <c r="N444" i="137"/>
  <c r="AB444" i="137"/>
  <c r="AB471" i="137"/>
  <c r="R471" i="137"/>
  <c r="AA471" i="137"/>
  <c r="P471" i="137"/>
  <c r="Z471" i="137"/>
  <c r="F471" i="137"/>
  <c r="AC471" i="137"/>
  <c r="L471" i="137"/>
  <c r="J471" i="137"/>
  <c r="AE471" i="137"/>
  <c r="AG471" i="137"/>
  <c r="O471" i="137"/>
  <c r="G471" i="137"/>
  <c r="K471" i="137"/>
  <c r="I471" i="137"/>
  <c r="M471" i="137"/>
  <c r="Q471" i="137"/>
  <c r="X471" i="137"/>
  <c r="N471" i="137"/>
  <c r="Y471" i="137"/>
  <c r="AF471" i="137"/>
  <c r="AD471" i="137"/>
  <c r="H471" i="137"/>
  <c r="J16" i="137"/>
  <c r="AY16" i="137"/>
  <c r="AI16" i="137"/>
  <c r="BM16" i="137"/>
  <c r="AX16" i="137"/>
  <c r="BI16" i="137"/>
  <c r="BN16" i="137"/>
  <c r="BB16" i="137"/>
  <c r="AM16" i="137"/>
  <c r="BF16" i="137"/>
  <c r="AR16" i="137"/>
  <c r="BO16" i="137"/>
  <c r="BC16" i="137"/>
  <c r="BH16" i="137"/>
  <c r="AN16" i="137"/>
  <c r="BG16" i="137"/>
  <c r="AK16" i="137"/>
  <c r="AQ16" i="137"/>
  <c r="BE16" i="137"/>
  <c r="G16" i="137"/>
  <c r="F17" i="137" s="1"/>
  <c r="R17" i="137" s="1"/>
  <c r="AV16" i="137"/>
  <c r="AW16" i="137"/>
  <c r="AP16" i="137"/>
  <c r="BJ16" i="137"/>
  <c r="BA16" i="137"/>
  <c r="AZ16" i="137"/>
  <c r="BL16" i="137"/>
  <c r="P16" i="137"/>
  <c r="AL16" i="137"/>
  <c r="I16" i="137"/>
  <c r="AT16" i="137"/>
  <c r="BK16" i="137"/>
  <c r="L16" i="137"/>
  <c r="AJ16" i="137"/>
  <c r="BP16" i="137"/>
  <c r="AO16" i="137"/>
  <c r="AU16" i="137"/>
  <c r="AB392" i="137"/>
  <c r="AC392" i="137"/>
  <c r="Q392" i="137"/>
  <c r="L392" i="137"/>
  <c r="K392" i="137"/>
  <c r="G392" i="137"/>
  <c r="AE392" i="137"/>
  <c r="Y392" i="137"/>
  <c r="AG392" i="137"/>
  <c r="N392" i="137"/>
  <c r="AF392" i="137"/>
  <c r="I392" i="137"/>
  <c r="AD392" i="137"/>
  <c r="X392" i="137"/>
  <c r="P392" i="137"/>
  <c r="F392" i="137"/>
  <c r="AA392" i="137"/>
  <c r="M392" i="137"/>
  <c r="H392" i="137"/>
  <c r="Z392" i="137"/>
  <c r="R392" i="137"/>
  <c r="O392" i="137"/>
  <c r="J392" i="137"/>
  <c r="K153" i="137"/>
  <c r="AR153" i="137"/>
  <c r="AF153" i="137"/>
  <c r="AE153" i="137"/>
  <c r="N153" i="137"/>
  <c r="L153" i="137"/>
  <c r="G153" i="137"/>
  <c r="AI153" i="137"/>
  <c r="Q153" i="137"/>
  <c r="Z153" i="137"/>
  <c r="J153" i="137"/>
  <c r="F153" i="137"/>
  <c r="I153" i="137"/>
  <c r="AM153" i="137"/>
  <c r="AA153" i="137"/>
  <c r="AL153" i="137"/>
  <c r="Y153" i="137"/>
  <c r="AB153" i="137"/>
  <c r="O153" i="137"/>
  <c r="R153" i="137"/>
  <c r="AQ153" i="137"/>
  <c r="H153" i="137"/>
  <c r="AD153" i="137"/>
  <c r="AP153" i="137"/>
  <c r="AJ153" i="137"/>
  <c r="AK153" i="137"/>
  <c r="X153" i="137"/>
  <c r="AG153" i="137"/>
  <c r="AN153" i="137"/>
  <c r="AO153" i="137"/>
  <c r="AC153" i="137"/>
  <c r="P153" i="137"/>
  <c r="M153" i="137"/>
  <c r="R304" i="137"/>
  <c r="AE304" i="137"/>
  <c r="I304" i="137"/>
  <c r="AG304" i="137"/>
  <c r="F304" i="137"/>
  <c r="Q304" i="137"/>
  <c r="X304" i="137"/>
  <c r="Y304" i="137"/>
  <c r="AA304" i="137"/>
  <c r="AF304" i="137"/>
  <c r="N304" i="137"/>
  <c r="O304" i="137"/>
  <c r="L304" i="137"/>
  <c r="M304" i="137"/>
  <c r="K304" i="137"/>
  <c r="AB304" i="137"/>
  <c r="Z304" i="137"/>
  <c r="AC304" i="137"/>
  <c r="H304" i="137"/>
  <c r="J304" i="137"/>
  <c r="P304" i="137"/>
  <c r="AD304" i="137"/>
  <c r="G304" i="137"/>
  <c r="AF310" i="137"/>
  <c r="Z310" i="137"/>
  <c r="G310" i="137"/>
  <c r="Y310" i="137"/>
  <c r="AD310" i="137"/>
  <c r="R310" i="137"/>
  <c r="L310" i="137"/>
  <c r="Q310" i="137"/>
  <c r="AA310" i="137"/>
  <c r="X310" i="137"/>
  <c r="I310" i="137"/>
  <c r="AC310" i="137"/>
  <c r="N310" i="137"/>
  <c r="J310" i="137"/>
  <c r="F310" i="137"/>
  <c r="K310" i="137"/>
  <c r="P310" i="137"/>
  <c r="AB310" i="137"/>
  <c r="AE310" i="137"/>
  <c r="O310" i="137"/>
  <c r="AG310" i="137"/>
  <c r="H310" i="137"/>
  <c r="M310" i="137"/>
  <c r="AE667" i="137"/>
  <c r="AD667" i="137"/>
  <c r="N667" i="137"/>
  <c r="H667" i="137"/>
  <c r="I667" i="137"/>
  <c r="AG667" i="137"/>
  <c r="R667" i="137"/>
  <c r="L667" i="137"/>
  <c r="Y667" i="137"/>
  <c r="X667" i="137"/>
  <c r="P667" i="137"/>
  <c r="AF667" i="137"/>
  <c r="O667" i="137"/>
  <c r="AB667" i="137"/>
  <c r="AC667" i="137"/>
  <c r="G667" i="137"/>
  <c r="AA667" i="137"/>
  <c r="F667" i="137"/>
  <c r="Q667" i="137"/>
  <c r="Z667" i="137"/>
  <c r="K667" i="137"/>
  <c r="J667" i="137"/>
  <c r="M667" i="137"/>
  <c r="AI43" i="137"/>
  <c r="BP43" i="137"/>
  <c r="BG43" i="137"/>
  <c r="J43" i="137"/>
  <c r="AQ43" i="137"/>
  <c r="AZ43" i="137"/>
  <c r="P43" i="137"/>
  <c r="AT43" i="137"/>
  <c r="AO43" i="137"/>
  <c r="AX43" i="137"/>
  <c r="BA43" i="137"/>
  <c r="AY43" i="137"/>
  <c r="AU43" i="137"/>
  <c r="BK43" i="137"/>
  <c r="BO43" i="137"/>
  <c r="AR43" i="137"/>
  <c r="BB43" i="137"/>
  <c r="AW43" i="137"/>
  <c r="BJ43" i="137"/>
  <c r="BN43" i="137"/>
  <c r="BE43" i="137"/>
  <c r="L43" i="137"/>
  <c r="AV43" i="137"/>
  <c r="AK43" i="137"/>
  <c r="BM43" i="137"/>
  <c r="AP43" i="137"/>
  <c r="I43" i="137"/>
  <c r="BI43" i="137"/>
  <c r="AN43" i="137"/>
  <c r="BC43" i="137"/>
  <c r="AJ43" i="137"/>
  <c r="BH43" i="137"/>
  <c r="BL43" i="137"/>
  <c r="AL43" i="137"/>
  <c r="BF43" i="137"/>
  <c r="AM43" i="137"/>
  <c r="G43" i="137"/>
  <c r="X367" i="137"/>
  <c r="M367" i="137"/>
  <c r="Z367" i="137"/>
  <c r="AB367" i="137"/>
  <c r="AC367" i="137"/>
  <c r="J367" i="137"/>
  <c r="R367" i="137"/>
  <c r="L367" i="137"/>
  <c r="AG367" i="137"/>
  <c r="AA367" i="137"/>
  <c r="AD367" i="137"/>
  <c r="Y367" i="137"/>
  <c r="AF367" i="137"/>
  <c r="P367" i="137"/>
  <c r="I367" i="137"/>
  <c r="Q367" i="137"/>
  <c r="K367" i="137"/>
  <c r="O367" i="137"/>
  <c r="N367" i="137"/>
  <c r="F367" i="137"/>
  <c r="H367" i="137"/>
  <c r="G367" i="137"/>
  <c r="AE367" i="137"/>
  <c r="J533" i="137"/>
  <c r="AG533" i="137"/>
  <c r="K533" i="137"/>
  <c r="Y533" i="137"/>
  <c r="O533" i="137"/>
  <c r="G533" i="137"/>
  <c r="R533" i="137"/>
  <c r="AE533" i="137"/>
  <c r="Q533" i="137"/>
  <c r="L533" i="137"/>
  <c r="H533" i="137"/>
  <c r="X533" i="137"/>
  <c r="P533" i="137"/>
  <c r="F533" i="137"/>
  <c r="AD533" i="137"/>
  <c r="I533" i="137"/>
  <c r="AA533" i="137"/>
  <c r="N533" i="137"/>
  <c r="M533" i="137"/>
  <c r="AB533" i="137"/>
  <c r="Z533" i="137"/>
  <c r="AF533" i="137"/>
  <c r="AC533" i="137"/>
  <c r="AJ74" i="137"/>
  <c r="BC74" i="137"/>
  <c r="AW74" i="137"/>
  <c r="AT74" i="137"/>
  <c r="AZ74" i="137"/>
  <c r="AL74" i="137"/>
  <c r="BA74" i="137"/>
  <c r="AX74" i="137"/>
  <c r="AR74" i="137"/>
  <c r="BB74" i="137"/>
  <c r="AM74" i="137"/>
  <c r="AP74" i="137"/>
  <c r="AO74" i="137"/>
  <c r="AU74" i="137"/>
  <c r="G74" i="137"/>
  <c r="I74" i="137"/>
  <c r="AK74" i="137"/>
  <c r="AQ74" i="137"/>
  <c r="L74" i="137"/>
  <c r="AV74" i="137"/>
  <c r="P74" i="137"/>
  <c r="AI74" i="137"/>
  <c r="AN74" i="137"/>
  <c r="J74" i="137"/>
  <c r="AY74" i="137"/>
  <c r="Q332" i="137"/>
  <c r="AA332" i="137"/>
  <c r="AF332" i="137"/>
  <c r="I332" i="137"/>
  <c r="AE332" i="137"/>
  <c r="Y332" i="137"/>
  <c r="P332" i="137"/>
  <c r="AC332" i="137"/>
  <c r="K332" i="137"/>
  <c r="Z332" i="137"/>
  <c r="H332" i="137"/>
  <c r="M332" i="137"/>
  <c r="N332" i="137"/>
  <c r="O332" i="137"/>
  <c r="R332" i="137"/>
  <c r="F332" i="137"/>
  <c r="AG332" i="137"/>
  <c r="X332" i="137"/>
  <c r="AB332" i="137"/>
  <c r="J332" i="137"/>
  <c r="AD332" i="137"/>
  <c r="G332" i="137"/>
  <c r="L332" i="137"/>
  <c r="Y339" i="137"/>
  <c r="Q339" i="137"/>
  <c r="N339" i="137"/>
  <c r="X339" i="137"/>
  <c r="H339" i="137"/>
  <c r="I339" i="137"/>
  <c r="K339" i="137"/>
  <c r="G339" i="137"/>
  <c r="P339" i="137"/>
  <c r="AE339" i="137"/>
  <c r="AC339" i="137"/>
  <c r="M339" i="137"/>
  <c r="R339" i="137"/>
  <c r="AB339" i="137"/>
  <c r="AG339" i="137"/>
  <c r="J339" i="137"/>
  <c r="AF339" i="137"/>
  <c r="F339" i="137"/>
  <c r="AD339" i="137"/>
  <c r="O339" i="137"/>
  <c r="L339" i="137"/>
  <c r="Z339" i="137"/>
  <c r="AA339" i="137"/>
  <c r="F437" i="137"/>
  <c r="O437" i="137"/>
  <c r="AA437" i="137"/>
  <c r="R437" i="137"/>
  <c r="Z437" i="137"/>
  <c r="X437" i="137"/>
  <c r="AD437" i="137"/>
  <c r="H437" i="137"/>
  <c r="L437" i="137"/>
  <c r="AC437" i="137"/>
  <c r="M437" i="137"/>
  <c r="AB437" i="137"/>
  <c r="P437" i="137"/>
  <c r="AE437" i="137"/>
  <c r="J437" i="137"/>
  <c r="Y437" i="137"/>
  <c r="K437" i="137"/>
  <c r="I437" i="137"/>
  <c r="G437" i="137"/>
  <c r="N437" i="137"/>
  <c r="AG437" i="137"/>
  <c r="Q437" i="137"/>
  <c r="AF437" i="137"/>
  <c r="J678" i="137"/>
  <c r="R678" i="137"/>
  <c r="F678" i="137"/>
  <c r="I678" i="137"/>
  <c r="P678" i="137"/>
  <c r="AD678" i="137"/>
  <c r="AE678" i="137"/>
  <c r="G678" i="137"/>
  <c r="AG678" i="137"/>
  <c r="AF678" i="137"/>
  <c r="AB678" i="137"/>
  <c r="K678" i="137"/>
  <c r="Y678" i="137"/>
  <c r="AA678" i="137"/>
  <c r="Q678" i="137"/>
  <c r="Z678" i="137"/>
  <c r="L678" i="137"/>
  <c r="X678" i="137"/>
  <c r="N678" i="137"/>
  <c r="O678" i="137"/>
  <c r="H678" i="137"/>
  <c r="M678" i="137"/>
  <c r="AC678" i="137"/>
  <c r="M140" i="137"/>
  <c r="AO140" i="137"/>
  <c r="O140" i="137"/>
  <c r="P140" i="137"/>
  <c r="J140" i="137"/>
  <c r="L140" i="137"/>
  <c r="AE140" i="137"/>
  <c r="AD140" i="137"/>
  <c r="AL140" i="137"/>
  <c r="AF140" i="137"/>
  <c r="I140" i="137"/>
  <c r="AR140" i="137"/>
  <c r="R140" i="137"/>
  <c r="AQ140" i="137"/>
  <c r="AJ140" i="137"/>
  <c r="Y140" i="137"/>
  <c r="AP140" i="137"/>
  <c r="G140" i="137"/>
  <c r="AA140" i="137"/>
  <c r="Z140" i="137"/>
  <c r="H140" i="137"/>
  <c r="AK140" i="137"/>
  <c r="N140" i="137"/>
  <c r="AB140" i="137"/>
  <c r="AG140" i="137"/>
  <c r="AM140" i="137"/>
  <c r="Q140" i="137"/>
  <c r="K140" i="137"/>
  <c r="AC140" i="137"/>
  <c r="AI140" i="137"/>
  <c r="F140" i="137"/>
  <c r="AN140" i="137"/>
  <c r="X140" i="137"/>
  <c r="P209" i="137"/>
  <c r="AB209" i="137"/>
  <c r="AD209" i="137"/>
  <c r="O209" i="137"/>
  <c r="G209" i="137"/>
  <c r="R209" i="137"/>
  <c r="L209" i="137"/>
  <c r="Q209" i="137"/>
  <c r="AA209" i="137"/>
  <c r="N209" i="137"/>
  <c r="X209" i="137"/>
  <c r="J209" i="137"/>
  <c r="I209" i="137"/>
  <c r="K209" i="137"/>
  <c r="F209" i="137"/>
  <c r="AC209" i="137"/>
  <c r="AF209" i="137"/>
  <c r="Z209" i="137"/>
  <c r="AG209" i="137"/>
  <c r="Y209" i="137"/>
  <c r="AE209" i="137"/>
  <c r="H209" i="137"/>
  <c r="M209" i="137"/>
  <c r="F186" i="137"/>
  <c r="AR186" i="137"/>
  <c r="Q186" i="137"/>
  <c r="AK186" i="137"/>
  <c r="AM186" i="137"/>
  <c r="H186" i="137"/>
  <c r="J186" i="137"/>
  <c r="AL186" i="137"/>
  <c r="K186" i="137"/>
  <c r="M186" i="137"/>
  <c r="N186" i="137"/>
  <c r="I186" i="137"/>
  <c r="AP186" i="137"/>
  <c r="X186" i="137"/>
  <c r="AI186" i="137"/>
  <c r="AQ186" i="137"/>
  <c r="R186" i="137"/>
  <c r="AG186" i="137"/>
  <c r="AD186" i="137"/>
  <c r="AB186" i="137"/>
  <c r="P186" i="137"/>
  <c r="AN186" i="137"/>
  <c r="L186" i="137"/>
  <c r="AA186" i="137"/>
  <c r="AF186" i="137"/>
  <c r="O186" i="137"/>
  <c r="AE186" i="137"/>
  <c r="AJ186" i="137"/>
  <c r="G186" i="137"/>
  <c r="Z186" i="137"/>
  <c r="AO186" i="137"/>
  <c r="Y186" i="137"/>
  <c r="AC186" i="137"/>
  <c r="Y268" i="137"/>
  <c r="P268" i="137"/>
  <c r="X268" i="137"/>
  <c r="F268" i="137"/>
  <c r="J268" i="137"/>
  <c r="AG268" i="137"/>
  <c r="AB268" i="137"/>
  <c r="AD268" i="137"/>
  <c r="I268" i="137"/>
  <c r="K268" i="137"/>
  <c r="M268" i="137"/>
  <c r="O268" i="137"/>
  <c r="AE268" i="137"/>
  <c r="N268" i="137"/>
  <c r="H268" i="137"/>
  <c r="Z268" i="137"/>
  <c r="AC268" i="137"/>
  <c r="G268" i="137"/>
  <c r="AA268" i="137"/>
  <c r="Q268" i="137"/>
  <c r="L268" i="137"/>
  <c r="R268" i="137"/>
  <c r="AF268" i="137"/>
  <c r="X282" i="137"/>
  <c r="Y282" i="137"/>
  <c r="N282" i="137"/>
  <c r="K282" i="137"/>
  <c r="Q282" i="137"/>
  <c r="O282" i="137"/>
  <c r="J282" i="137"/>
  <c r="AC282" i="137"/>
  <c r="AF282" i="137"/>
  <c r="AG282" i="137"/>
  <c r="H282" i="137"/>
  <c r="M282" i="137"/>
  <c r="L282" i="137"/>
  <c r="I282" i="137"/>
  <c r="AB282" i="137"/>
  <c r="AE282" i="137"/>
  <c r="P282" i="137"/>
  <c r="F282" i="137"/>
  <c r="AA282" i="137"/>
  <c r="G282" i="137"/>
  <c r="Z282" i="137"/>
  <c r="R282" i="137"/>
  <c r="AD282" i="137"/>
  <c r="AD680" i="137"/>
  <c r="Y680" i="137"/>
  <c r="Q680" i="137"/>
  <c r="AE680" i="137"/>
  <c r="Z680" i="137"/>
  <c r="AC680" i="137"/>
  <c r="F680" i="137"/>
  <c r="X680" i="137"/>
  <c r="H680" i="137"/>
  <c r="I680" i="137"/>
  <c r="AB680" i="137"/>
  <c r="R680" i="137"/>
  <c r="O680" i="137"/>
  <c r="N680" i="137"/>
  <c r="G680" i="137"/>
  <c r="AA680" i="137"/>
  <c r="L680" i="137"/>
  <c r="M680" i="137"/>
  <c r="P680" i="137"/>
  <c r="J680" i="137"/>
  <c r="AG680" i="137"/>
  <c r="AF680" i="137"/>
  <c r="K680" i="137"/>
  <c r="K258" i="137"/>
  <c r="F258" i="137"/>
  <c r="G258" i="137"/>
  <c r="AC258" i="137"/>
  <c r="AF258" i="137"/>
  <c r="AB258" i="137"/>
  <c r="AE258" i="137"/>
  <c r="M258" i="137"/>
  <c r="Y258" i="137"/>
  <c r="AG258" i="137"/>
  <c r="O258" i="137"/>
  <c r="P258" i="137"/>
  <c r="X258" i="137"/>
  <c r="AA258" i="137"/>
  <c r="Z258" i="137"/>
  <c r="L258" i="137"/>
  <c r="N258" i="137"/>
  <c r="R258" i="137"/>
  <c r="Q258" i="137"/>
  <c r="I258" i="137"/>
  <c r="J258" i="137"/>
  <c r="AD258" i="137"/>
  <c r="H258" i="137"/>
  <c r="AA336" i="137"/>
  <c r="M336" i="137"/>
  <c r="I336" i="137"/>
  <c r="N336" i="137"/>
  <c r="X336" i="137"/>
  <c r="K336" i="137"/>
  <c r="F336" i="137"/>
  <c r="J336" i="137"/>
  <c r="AE336" i="137"/>
  <c r="H336" i="137"/>
  <c r="P336" i="137"/>
  <c r="R336" i="137"/>
  <c r="AC336" i="137"/>
  <c r="AG336" i="137"/>
  <c r="G336" i="137"/>
  <c r="AB336" i="137"/>
  <c r="Y336" i="137"/>
  <c r="AD336" i="137"/>
  <c r="O336" i="137"/>
  <c r="L336" i="137"/>
  <c r="Q336" i="137"/>
  <c r="AF336" i="137"/>
  <c r="Z336" i="137"/>
  <c r="P697" i="137"/>
  <c r="X697" i="137"/>
  <c r="I697" i="137"/>
  <c r="N697" i="137"/>
  <c r="G697" i="137"/>
  <c r="Z697" i="137"/>
  <c r="AD697" i="137"/>
  <c r="M697" i="137"/>
  <c r="AF697" i="137"/>
  <c r="AG697" i="137"/>
  <c r="AA697" i="137"/>
  <c r="L697" i="137"/>
  <c r="AE697" i="137"/>
  <c r="Y697" i="137"/>
  <c r="J697" i="137"/>
  <c r="AC697" i="137"/>
  <c r="R697" i="137"/>
  <c r="F697" i="137"/>
  <c r="O697" i="137"/>
  <c r="H697" i="137"/>
  <c r="K697" i="137"/>
  <c r="Q697" i="137"/>
  <c r="AB697" i="137"/>
  <c r="M126" i="137"/>
  <c r="AM126" i="137"/>
  <c r="J126" i="137"/>
  <c r="AF126" i="137"/>
  <c r="AO126" i="137"/>
  <c r="X126" i="137"/>
  <c r="AJ126" i="137"/>
  <c r="AA126" i="137"/>
  <c r="F126" i="137"/>
  <c r="L126" i="137"/>
  <c r="AI126" i="137"/>
  <c r="R126" i="137"/>
  <c r="P126" i="137"/>
  <c r="AE126" i="137"/>
  <c r="Y126" i="137"/>
  <c r="AL126" i="137"/>
  <c r="AK126" i="137"/>
  <c r="Q126" i="137"/>
  <c r="AB126" i="137"/>
  <c r="AN126" i="137"/>
  <c r="O126" i="137"/>
  <c r="AD126" i="137"/>
  <c r="K126" i="137"/>
  <c r="AG126" i="137"/>
  <c r="Z126" i="137"/>
  <c r="AR126" i="137"/>
  <c r="I126" i="137"/>
  <c r="AQ126" i="137"/>
  <c r="G126" i="137"/>
  <c r="N126" i="137"/>
  <c r="H126" i="137"/>
  <c r="AC126" i="137"/>
  <c r="AP126" i="137"/>
  <c r="X333" i="137"/>
  <c r="AF333" i="137"/>
  <c r="F333" i="137"/>
  <c r="K333" i="137"/>
  <c r="AB333" i="137"/>
  <c r="Z333" i="137"/>
  <c r="AE333" i="137"/>
  <c r="P333" i="137"/>
  <c r="M333" i="137"/>
  <c r="R333" i="137"/>
  <c r="Q333" i="137"/>
  <c r="AG333" i="137"/>
  <c r="J333" i="137"/>
  <c r="G333" i="137"/>
  <c r="N333" i="137"/>
  <c r="AD333" i="137"/>
  <c r="O333" i="137"/>
  <c r="L333" i="137"/>
  <c r="H333" i="137"/>
  <c r="I333" i="137"/>
  <c r="Y333" i="137"/>
  <c r="AA333" i="137"/>
  <c r="AC333" i="137"/>
  <c r="P448" i="137"/>
  <c r="O448" i="137"/>
  <c r="AE448" i="137"/>
  <c r="H448" i="137"/>
  <c r="M448" i="137"/>
  <c r="Z448" i="137"/>
  <c r="AB448" i="137"/>
  <c r="AG448" i="137"/>
  <c r="J448" i="137"/>
  <c r="R448" i="137"/>
  <c r="Y448" i="137"/>
  <c r="AD448" i="137"/>
  <c r="G448" i="137"/>
  <c r="F448" i="137"/>
  <c r="Q448" i="137"/>
  <c r="L448" i="137"/>
  <c r="AF448" i="137"/>
  <c r="I448" i="137"/>
  <c r="AA448" i="137"/>
  <c r="AC448" i="137"/>
  <c r="N448" i="137"/>
  <c r="X448" i="137"/>
  <c r="K448" i="137"/>
  <c r="H418" i="137"/>
  <c r="K418" i="137"/>
  <c r="AF418" i="137"/>
  <c r="J418" i="137"/>
  <c r="L418" i="137"/>
  <c r="AD418" i="137"/>
  <c r="I418" i="137"/>
  <c r="N418" i="137"/>
  <c r="G418" i="137"/>
  <c r="AA418" i="137"/>
  <c r="AE418" i="137"/>
  <c r="AB418" i="137"/>
  <c r="O418" i="137"/>
  <c r="Y418" i="137"/>
  <c r="F418" i="137"/>
  <c r="P418" i="137"/>
  <c r="AC418" i="137"/>
  <c r="R418" i="137"/>
  <c r="AG418" i="137"/>
  <c r="X418" i="137"/>
  <c r="Z418" i="137"/>
  <c r="Q418" i="137"/>
  <c r="M418" i="137"/>
  <c r="R476" i="137"/>
  <c r="L476" i="137"/>
  <c r="K476" i="137"/>
  <c r="P476" i="137"/>
  <c r="N476" i="137"/>
  <c r="AE476" i="137"/>
  <c r="H476" i="137"/>
  <c r="M476" i="137"/>
  <c r="G476" i="137"/>
  <c r="J476" i="137"/>
  <c r="AG476" i="137"/>
  <c r="Z476" i="137"/>
  <c r="AC476" i="137"/>
  <c r="Y476" i="137"/>
  <c r="AD476" i="137"/>
  <c r="AB476" i="137"/>
  <c r="O476" i="137"/>
  <c r="Q476" i="137"/>
  <c r="F476" i="137"/>
  <c r="AF476" i="137"/>
  <c r="I476" i="137"/>
  <c r="AA476" i="137"/>
  <c r="X476" i="137"/>
  <c r="AI104" i="137"/>
  <c r="AV104" i="137"/>
  <c r="AR104" i="137"/>
  <c r="AZ104" i="137"/>
  <c r="BB104" i="137"/>
  <c r="AK104" i="137"/>
  <c r="AW104" i="137"/>
  <c r="AN104" i="137"/>
  <c r="I104" i="137"/>
  <c r="P104" i="137"/>
  <c r="BC104" i="137"/>
  <c r="L104" i="137"/>
  <c r="J104" i="137"/>
  <c r="AY104" i="137"/>
  <c r="AJ104" i="137"/>
  <c r="AM104" i="137"/>
  <c r="AP104" i="137"/>
  <c r="AO104" i="137"/>
  <c r="AU104" i="137"/>
  <c r="BA104" i="137"/>
  <c r="AX104" i="137"/>
  <c r="AL104" i="137"/>
  <c r="F104" i="137"/>
  <c r="R104" i="137" s="1"/>
  <c r="AT104" i="137"/>
  <c r="AQ104" i="137"/>
  <c r="G104" i="137"/>
  <c r="F105" i="137" s="1"/>
  <c r="R105" i="137" s="1"/>
  <c r="AG590" i="137"/>
  <c r="J590" i="137"/>
  <c r="F590" i="137"/>
  <c r="K590" i="137"/>
  <c r="O590" i="137"/>
  <c r="AE590" i="137"/>
  <c r="I590" i="137"/>
  <c r="Y590" i="137"/>
  <c r="Z590" i="137"/>
  <c r="L590" i="137"/>
  <c r="AA590" i="137"/>
  <c r="AF590" i="137"/>
  <c r="AD590" i="137"/>
  <c r="G590" i="137"/>
  <c r="P590" i="137"/>
  <c r="AC590" i="137"/>
  <c r="N590" i="137"/>
  <c r="M590" i="137"/>
  <c r="R590" i="137"/>
  <c r="AB590" i="137"/>
  <c r="H590" i="137"/>
  <c r="X590" i="137"/>
  <c r="Q590" i="137"/>
  <c r="Z228" i="137"/>
  <c r="I228" i="137"/>
  <c r="X228" i="137"/>
  <c r="H228" i="137"/>
  <c r="F228" i="137"/>
  <c r="J228" i="137"/>
  <c r="K228" i="137"/>
  <c r="Y228" i="137"/>
  <c r="AD228" i="137"/>
  <c r="G228" i="137"/>
  <c r="R228" i="137"/>
  <c r="L228" i="137"/>
  <c r="AC228" i="137"/>
  <c r="AE228" i="137"/>
  <c r="M228" i="137"/>
  <c r="Q228" i="137"/>
  <c r="AB228" i="137"/>
  <c r="AA228" i="137"/>
  <c r="AF228" i="137"/>
  <c r="AG228" i="137"/>
  <c r="O228" i="137"/>
  <c r="P228" i="137"/>
  <c r="N228" i="137"/>
  <c r="AM154" i="137"/>
  <c r="F154" i="137"/>
  <c r="AD154" i="137"/>
  <c r="AB154" i="137"/>
  <c r="L154" i="137"/>
  <c r="AL154" i="137"/>
  <c r="K154" i="137"/>
  <c r="J154" i="137"/>
  <c r="AC154" i="137"/>
  <c r="AK154" i="137"/>
  <c r="N154" i="137"/>
  <c r="Y154" i="137"/>
  <c r="AG154" i="137"/>
  <c r="AP154" i="137"/>
  <c r="R154" i="137"/>
  <c r="P154" i="137"/>
  <c r="AN154" i="137"/>
  <c r="H154" i="137"/>
  <c r="AJ154" i="137"/>
  <c r="AQ154" i="137"/>
  <c r="AA154" i="137"/>
  <c r="Z154" i="137"/>
  <c r="AR154" i="137"/>
  <c r="M154" i="137"/>
  <c r="X154" i="137"/>
  <c r="AI154" i="137"/>
  <c r="AF154" i="137"/>
  <c r="Q154" i="137"/>
  <c r="AE154" i="137"/>
  <c r="I154" i="137"/>
  <c r="O154" i="137"/>
  <c r="G154" i="137"/>
  <c r="AO154" i="137"/>
  <c r="K547" i="137"/>
  <c r="AF547" i="137"/>
  <c r="G547" i="137"/>
  <c r="AA547" i="137"/>
  <c r="Q547" i="137"/>
  <c r="F547" i="137"/>
  <c r="P547" i="137"/>
  <c r="AC547" i="137"/>
  <c r="AB547" i="137"/>
  <c r="Y547" i="137"/>
  <c r="AE547" i="137"/>
  <c r="AD547" i="137"/>
  <c r="H547" i="137"/>
  <c r="M547" i="137"/>
  <c r="X547" i="137"/>
  <c r="AG547" i="137"/>
  <c r="I547" i="137"/>
  <c r="R547" i="137"/>
  <c r="Z547" i="137"/>
  <c r="O547" i="137"/>
  <c r="L547" i="137"/>
  <c r="J547" i="137"/>
  <c r="N547" i="137"/>
  <c r="AF396" i="137"/>
  <c r="P396" i="137"/>
  <c r="N396" i="137"/>
  <c r="I396" i="137"/>
  <c r="G396" i="137"/>
  <c r="F396" i="137"/>
  <c r="K396" i="137"/>
  <c r="O396" i="137"/>
  <c r="R396" i="137"/>
  <c r="AE396" i="137"/>
  <c r="H396" i="137"/>
  <c r="AD396" i="137"/>
  <c r="L396" i="137"/>
  <c r="AC396" i="137"/>
  <c r="AG396" i="137"/>
  <c r="J396" i="137"/>
  <c r="Z396" i="137"/>
  <c r="Y396" i="137"/>
  <c r="M396" i="137"/>
  <c r="Q396" i="137"/>
  <c r="AA396" i="137"/>
  <c r="X396" i="137"/>
  <c r="AB396" i="137"/>
  <c r="AX55" i="137"/>
  <c r="BE55" i="137"/>
  <c r="AJ55" i="137"/>
  <c r="BN55" i="137"/>
  <c r="AY55" i="137"/>
  <c r="AR55" i="137"/>
  <c r="P55" i="137"/>
  <c r="AP55" i="137"/>
  <c r="BL55" i="137"/>
  <c r="AI55" i="137"/>
  <c r="AN55" i="137"/>
  <c r="BB55" i="137"/>
  <c r="AQ55" i="137"/>
  <c r="AO55" i="137"/>
  <c r="L55" i="137"/>
  <c r="AV55" i="137"/>
  <c r="BF55" i="137"/>
  <c r="I55" i="137"/>
  <c r="AL55" i="137"/>
  <c r="AU55" i="137"/>
  <c r="BK55" i="137"/>
  <c r="BC55" i="137"/>
  <c r="BJ55" i="137"/>
  <c r="BH55" i="137"/>
  <c r="AK55" i="137"/>
  <c r="BA55" i="137"/>
  <c r="AW55" i="137"/>
  <c r="BO55" i="137"/>
  <c r="BI55" i="137"/>
  <c r="AM55" i="137"/>
  <c r="BG55" i="137"/>
  <c r="AZ55" i="137"/>
  <c r="BM55" i="137"/>
  <c r="G55" i="137"/>
  <c r="J55" i="137"/>
  <c r="BP55" i="137"/>
  <c r="AT55" i="137"/>
  <c r="J428" i="137"/>
  <c r="AF428" i="137"/>
  <c r="AD428" i="137"/>
  <c r="N428" i="137"/>
  <c r="X428" i="137"/>
  <c r="AC428" i="137"/>
  <c r="F428" i="137"/>
  <c r="K428" i="137"/>
  <c r="M428" i="137"/>
  <c r="P428" i="137"/>
  <c r="AE428" i="137"/>
  <c r="Z428" i="137"/>
  <c r="G428" i="137"/>
  <c r="R428" i="137"/>
  <c r="AB428" i="137"/>
  <c r="AG428" i="137"/>
  <c r="Q428" i="137"/>
  <c r="O428" i="137"/>
  <c r="Y428" i="137"/>
  <c r="I428" i="137"/>
  <c r="H428" i="137"/>
  <c r="L428" i="137"/>
  <c r="AA428" i="137"/>
  <c r="X359" i="137"/>
  <c r="AD359" i="137"/>
  <c r="P359" i="137"/>
  <c r="AB359" i="137"/>
  <c r="AF359" i="137"/>
  <c r="Z359" i="137"/>
  <c r="L359" i="137"/>
  <c r="Q359" i="137"/>
  <c r="G359" i="137"/>
  <c r="I359" i="137"/>
  <c r="H359" i="137"/>
  <c r="AA359" i="137"/>
  <c r="M359" i="137"/>
  <c r="R359" i="137"/>
  <c r="F359" i="137"/>
  <c r="N359" i="137"/>
  <c r="J359" i="137"/>
  <c r="AG359" i="137"/>
  <c r="AE359" i="137"/>
  <c r="AC359" i="137"/>
  <c r="O359" i="137"/>
  <c r="K359" i="137"/>
  <c r="Y359" i="137"/>
  <c r="AG607" i="137"/>
  <c r="Q607" i="137"/>
  <c r="X607" i="137"/>
  <c r="J607" i="137"/>
  <c r="G607" i="137"/>
  <c r="P607" i="137"/>
  <c r="F607" i="137"/>
  <c r="AB607" i="137"/>
  <c r="M607" i="137"/>
  <c r="O607" i="137"/>
  <c r="Y607" i="137"/>
  <c r="I607" i="137"/>
  <c r="K607" i="137"/>
  <c r="AD607" i="137"/>
  <c r="AA607" i="137"/>
  <c r="R607" i="137"/>
  <c r="H607" i="137"/>
  <c r="N607" i="137"/>
  <c r="AF607" i="137"/>
  <c r="Z607" i="137"/>
  <c r="L607" i="137"/>
  <c r="AE607" i="137"/>
  <c r="AC607" i="137"/>
  <c r="O330" i="137"/>
  <c r="I330" i="137"/>
  <c r="R330" i="137"/>
  <c r="X330" i="137"/>
  <c r="AB330" i="137"/>
  <c r="AF330" i="137"/>
  <c r="H330" i="137"/>
  <c r="K330" i="137"/>
  <c r="AD330" i="137"/>
  <c r="AC330" i="137"/>
  <c r="AG330" i="137"/>
  <c r="Y330" i="137"/>
  <c r="Q330" i="137"/>
  <c r="F330" i="137"/>
  <c r="Z330" i="137"/>
  <c r="G330" i="137"/>
  <c r="L330" i="137"/>
  <c r="P330" i="137"/>
  <c r="J330" i="137"/>
  <c r="AE330" i="137"/>
  <c r="AA330" i="137"/>
  <c r="N330" i="137"/>
  <c r="M330" i="137"/>
  <c r="I206" i="137"/>
  <c r="Z206" i="137"/>
  <c r="AB206" i="137"/>
  <c r="AF206" i="137"/>
  <c r="AC206" i="137"/>
  <c r="J206" i="137"/>
  <c r="AQ206" i="137"/>
  <c r="AM206" i="137"/>
  <c r="Y206" i="137"/>
  <c r="AI206" i="137"/>
  <c r="H206" i="137"/>
  <c r="AN206" i="137"/>
  <c r="AA206" i="137"/>
  <c r="AL206" i="137"/>
  <c r="K206" i="137"/>
  <c r="P206" i="137"/>
  <c r="Q206" i="137"/>
  <c r="F206" i="137"/>
  <c r="AR206" i="137"/>
  <c r="N206" i="137"/>
  <c r="L206" i="137"/>
  <c r="X206" i="137"/>
  <c r="AD206" i="137"/>
  <c r="AJ206" i="137"/>
  <c r="O206" i="137"/>
  <c r="AP206" i="137"/>
  <c r="R206" i="137"/>
  <c r="G206" i="137"/>
  <c r="AK206" i="137"/>
  <c r="AE206" i="137"/>
  <c r="M206" i="137"/>
  <c r="AG206" i="137"/>
  <c r="AO206" i="137"/>
  <c r="AB364" i="137"/>
  <c r="Y364" i="137"/>
  <c r="P364" i="137"/>
  <c r="L364" i="137"/>
  <c r="X364" i="137"/>
  <c r="N364" i="137"/>
  <c r="K364" i="137"/>
  <c r="M364" i="137"/>
  <c r="I364" i="137"/>
  <c r="AA364" i="137"/>
  <c r="R364" i="137"/>
  <c r="AC364" i="137"/>
  <c r="F364" i="137"/>
  <c r="J364" i="137"/>
  <c r="AG364" i="137"/>
  <c r="Z364" i="137"/>
  <c r="AE364" i="137"/>
  <c r="AD364" i="137"/>
  <c r="AF364" i="137"/>
  <c r="Q364" i="137"/>
  <c r="O364" i="137"/>
  <c r="G364" i="137"/>
  <c r="H364" i="137"/>
  <c r="AX62" i="137"/>
  <c r="BC62" i="137"/>
  <c r="AT62" i="137"/>
  <c r="AJ62" i="137"/>
  <c r="AR62" i="137"/>
  <c r="AI62" i="137"/>
  <c r="AZ62" i="137"/>
  <c r="G62" i="137"/>
  <c r="F63" i="137" s="1"/>
  <c r="I62" i="137"/>
  <c r="AM62" i="137"/>
  <c r="AP62" i="137"/>
  <c r="AO62" i="137"/>
  <c r="J62" i="137"/>
  <c r="P62" i="137"/>
  <c r="AL62" i="137"/>
  <c r="L62" i="137"/>
  <c r="AV62" i="137"/>
  <c r="BB62" i="137"/>
  <c r="AW62" i="137"/>
  <c r="AU62" i="137"/>
  <c r="AN62" i="137"/>
  <c r="AQ62" i="137"/>
  <c r="AK62" i="137"/>
  <c r="BA62" i="137"/>
  <c r="AY62" i="137"/>
  <c r="F303" i="137"/>
  <c r="K303" i="137"/>
  <c r="N303" i="137"/>
  <c r="AA303" i="137"/>
  <c r="X303" i="137"/>
  <c r="H303" i="137"/>
  <c r="AB303" i="137"/>
  <c r="L303" i="137"/>
  <c r="AC303" i="137"/>
  <c r="AE303" i="137"/>
  <c r="M303" i="137"/>
  <c r="Z303" i="137"/>
  <c r="Q303" i="137"/>
  <c r="AG303" i="137"/>
  <c r="O303" i="137"/>
  <c r="Y303" i="137"/>
  <c r="AD303" i="137"/>
  <c r="J303" i="137"/>
  <c r="P303" i="137"/>
  <c r="AF303" i="137"/>
  <c r="I303" i="137"/>
  <c r="G303" i="137"/>
  <c r="R303" i="137"/>
  <c r="P319" i="137"/>
  <c r="O319" i="137"/>
  <c r="AD319" i="137"/>
  <c r="F319" i="137"/>
  <c r="L319" i="137"/>
  <c r="Q319" i="137"/>
  <c r="X319" i="137"/>
  <c r="AF319" i="137"/>
  <c r="I319" i="137"/>
  <c r="N319" i="137"/>
  <c r="G319" i="137"/>
  <c r="H319" i="137"/>
  <c r="R319" i="137"/>
  <c r="K319" i="137"/>
  <c r="Z319" i="137"/>
  <c r="M319" i="137"/>
  <c r="Y319" i="137"/>
  <c r="AB319" i="137"/>
  <c r="AA319" i="137"/>
  <c r="AE319" i="137"/>
  <c r="J319" i="137"/>
  <c r="AG319" i="137"/>
  <c r="AC319" i="137"/>
  <c r="X626" i="137"/>
  <c r="AA626" i="137"/>
  <c r="H626" i="137"/>
  <c r="K626" i="137"/>
  <c r="I626" i="137"/>
  <c r="AD626" i="137"/>
  <c r="N626" i="137"/>
  <c r="F626" i="137"/>
  <c r="G626" i="137"/>
  <c r="Y626" i="137"/>
  <c r="AG626" i="137"/>
  <c r="M626" i="137"/>
  <c r="AC626" i="137"/>
  <c r="AE626" i="137"/>
  <c r="R626" i="137"/>
  <c r="J626" i="137"/>
  <c r="AB626" i="137"/>
  <c r="Z626" i="137"/>
  <c r="L626" i="137"/>
  <c r="Q626" i="137"/>
  <c r="O626" i="137"/>
  <c r="AF626" i="137"/>
  <c r="P626" i="137"/>
  <c r="H530" i="137"/>
  <c r="N530" i="137"/>
  <c r="AG530" i="137"/>
  <c r="Y530" i="137"/>
  <c r="AC530" i="137"/>
  <c r="F530" i="137"/>
  <c r="AD530" i="137"/>
  <c r="Z530" i="137"/>
  <c r="G530" i="137"/>
  <c r="O530" i="137"/>
  <c r="AB530" i="137"/>
  <c r="I530" i="137"/>
  <c r="R530" i="137"/>
  <c r="J530" i="137"/>
  <c r="X530" i="137"/>
  <c r="AF530" i="137"/>
  <c r="K530" i="137"/>
  <c r="L530" i="137"/>
  <c r="M530" i="137"/>
  <c r="AA530" i="137"/>
  <c r="P530" i="137"/>
  <c r="AE530" i="137"/>
  <c r="Q530" i="137"/>
  <c r="AG436" i="137"/>
  <c r="P436" i="137"/>
  <c r="N436" i="137"/>
  <c r="Z436" i="137"/>
  <c r="J436" i="137"/>
  <c r="O436" i="137"/>
  <c r="AA436" i="137"/>
  <c r="AF436" i="137"/>
  <c r="M436" i="137"/>
  <c r="G436" i="137"/>
  <c r="F436" i="137"/>
  <c r="AC436" i="137"/>
  <c r="K436" i="137"/>
  <c r="AE436" i="137"/>
  <c r="X436" i="137"/>
  <c r="Q436" i="137"/>
  <c r="I436" i="137"/>
  <c r="AB436" i="137"/>
  <c r="R436" i="137"/>
  <c r="L436" i="137"/>
  <c r="Y436" i="137"/>
  <c r="AD436" i="137"/>
  <c r="H436" i="137"/>
  <c r="X645" i="137"/>
  <c r="H645" i="137"/>
  <c r="J645" i="137"/>
  <c r="M645" i="137"/>
  <c r="AE645" i="137"/>
  <c r="AC645" i="137"/>
  <c r="Q645" i="137"/>
  <c r="AB645" i="137"/>
  <c r="F645" i="137"/>
  <c r="P645" i="137"/>
  <c r="AA645" i="137"/>
  <c r="I645" i="137"/>
  <c r="AF645" i="137"/>
  <c r="N645" i="137"/>
  <c r="K645" i="137"/>
  <c r="L645" i="137"/>
  <c r="Z645" i="137"/>
  <c r="Y645" i="137"/>
  <c r="G645" i="137"/>
  <c r="AG645" i="137"/>
  <c r="R645" i="137"/>
  <c r="AD645" i="137"/>
  <c r="O645" i="137"/>
  <c r="AD171" i="137"/>
  <c r="AP171" i="137"/>
  <c r="AE171" i="137"/>
  <c r="AF171" i="137"/>
  <c r="Q171" i="137"/>
  <c r="AL171" i="137"/>
  <c r="AC171" i="137"/>
  <c r="AJ171" i="137"/>
  <c r="AQ171" i="137"/>
  <c r="P171" i="137"/>
  <c r="H171" i="137"/>
  <c r="G171" i="137"/>
  <c r="AM171" i="137"/>
  <c r="AB171" i="137"/>
  <c r="AA171" i="137"/>
  <c r="X171" i="137"/>
  <c r="AG171" i="137"/>
  <c r="Z171" i="137"/>
  <c r="O171" i="137"/>
  <c r="I171" i="137"/>
  <c r="L171" i="137"/>
  <c r="AK171" i="137"/>
  <c r="K171" i="137"/>
  <c r="R171" i="137"/>
  <c r="N171" i="137"/>
  <c r="AO171" i="137"/>
  <c r="AN171" i="137"/>
  <c r="AR171" i="137"/>
  <c r="Y171" i="137"/>
  <c r="F171" i="137"/>
  <c r="M171" i="137"/>
  <c r="J171" i="137"/>
  <c r="AI171" i="137"/>
  <c r="AF378" i="138"/>
  <c r="I378" i="138"/>
  <c r="N378" i="138"/>
  <c r="K378" i="138"/>
  <c r="Z378" i="138"/>
  <c r="AE378" i="138"/>
  <c r="AC378" i="138"/>
  <c r="AB378" i="138"/>
  <c r="L378" i="138"/>
  <c r="Y378" i="138"/>
  <c r="M378" i="138"/>
  <c r="J378" i="138"/>
  <c r="G378" i="138"/>
  <c r="P378" i="138"/>
  <c r="Q378" i="138"/>
  <c r="AD378" i="138"/>
  <c r="O378" i="138"/>
  <c r="X378" i="138"/>
  <c r="AA378" i="138"/>
  <c r="F378" i="138"/>
  <c r="H378" i="138"/>
  <c r="AG378" i="138"/>
  <c r="R378" i="138"/>
  <c r="F377" i="138"/>
  <c r="N377" i="138"/>
  <c r="P377" i="138"/>
  <c r="K377" i="138"/>
  <c r="O377" i="138"/>
  <c r="AC377" i="138"/>
  <c r="M377" i="138"/>
  <c r="Z377" i="138"/>
  <c r="AE377" i="138"/>
  <c r="AG377" i="138"/>
  <c r="R377" i="138"/>
  <c r="I377" i="138"/>
  <c r="G377" i="138"/>
  <c r="Q377" i="138"/>
  <c r="L377" i="138"/>
  <c r="AB377" i="138"/>
  <c r="J377" i="138"/>
  <c r="AA377" i="138"/>
  <c r="AF377" i="138"/>
  <c r="X377" i="138"/>
  <c r="AD377" i="138"/>
  <c r="Y377" i="138"/>
  <c r="H377" i="138"/>
  <c r="AC299" i="138"/>
  <c r="F299" i="138"/>
  <c r="H299" i="138"/>
  <c r="AG299" i="138"/>
  <c r="AA299" i="138"/>
  <c r="AE299" i="138"/>
  <c r="R299" i="138"/>
  <c r="X299" i="138"/>
  <c r="I299" i="138"/>
  <c r="AB299" i="138"/>
  <c r="M299" i="138"/>
  <c r="K299" i="138"/>
  <c r="O299" i="138"/>
  <c r="Y299" i="138"/>
  <c r="L299" i="138"/>
  <c r="Z299" i="138"/>
  <c r="Q299" i="138"/>
  <c r="N299" i="138"/>
  <c r="J299" i="138"/>
  <c r="G299" i="138"/>
  <c r="P299" i="138"/>
  <c r="AF299" i="138"/>
  <c r="AD299" i="138"/>
  <c r="J548" i="138"/>
  <c r="AF548" i="138"/>
  <c r="Y548" i="138"/>
  <c r="AD548" i="138"/>
  <c r="G548" i="138"/>
  <c r="H548" i="138"/>
  <c r="Q548" i="138"/>
  <c r="AB548" i="138"/>
  <c r="Z548" i="138"/>
  <c r="L548" i="138"/>
  <c r="N548" i="138"/>
  <c r="AA548" i="138"/>
  <c r="R548" i="138"/>
  <c r="X548" i="138"/>
  <c r="K548" i="138"/>
  <c r="AC548" i="138"/>
  <c r="I548" i="138"/>
  <c r="AE548" i="138"/>
  <c r="P548" i="138"/>
  <c r="M548" i="138"/>
  <c r="F548" i="138"/>
  <c r="O548" i="138"/>
  <c r="AG548" i="138"/>
  <c r="AG642" i="138"/>
  <c r="Q642" i="138"/>
  <c r="P642" i="138"/>
  <c r="J642" i="138"/>
  <c r="K642" i="138"/>
  <c r="AA642" i="138"/>
  <c r="AF642" i="138"/>
  <c r="I642" i="138"/>
  <c r="Y642" i="138"/>
  <c r="X642" i="138"/>
  <c r="R642" i="138"/>
  <c r="M642" i="138"/>
  <c r="AC642" i="138"/>
  <c r="O642" i="138"/>
  <c r="G642" i="138"/>
  <c r="N642" i="138"/>
  <c r="Z642" i="138"/>
  <c r="H642" i="138"/>
  <c r="AD642" i="138"/>
  <c r="L642" i="138"/>
  <c r="F642" i="138"/>
  <c r="AB642" i="138"/>
  <c r="AE642" i="138"/>
  <c r="AJ195" i="138"/>
  <c r="K195" i="138"/>
  <c r="AO195" i="138"/>
  <c r="AL195" i="138"/>
  <c r="AD195" i="138"/>
  <c r="Q195" i="138"/>
  <c r="I195" i="138"/>
  <c r="AG195" i="138"/>
  <c r="AP195" i="138"/>
  <c r="AF195" i="138"/>
  <c r="F195" i="138"/>
  <c r="N195" i="138"/>
  <c r="AN195" i="138"/>
  <c r="AB195" i="138"/>
  <c r="G195" i="138"/>
  <c r="Z195" i="138"/>
  <c r="R195" i="138"/>
  <c r="AC195" i="138"/>
  <c r="M195" i="138"/>
  <c r="AM195" i="138"/>
  <c r="P195" i="138"/>
  <c r="AK195" i="138"/>
  <c r="AR195" i="138"/>
  <c r="AQ195" i="138"/>
  <c r="AI195" i="138"/>
  <c r="Y195" i="138"/>
  <c r="L195" i="138"/>
  <c r="J195" i="138"/>
  <c r="AE195" i="138"/>
  <c r="H195" i="138"/>
  <c r="AA195" i="138"/>
  <c r="X195" i="138"/>
  <c r="O195" i="138"/>
  <c r="AD538" i="138"/>
  <c r="AB538" i="138"/>
  <c r="L538" i="138"/>
  <c r="Y538" i="138"/>
  <c r="AA538" i="138"/>
  <c r="K538" i="138"/>
  <c r="I538" i="138"/>
  <c r="Z538" i="138"/>
  <c r="X538" i="138"/>
  <c r="N538" i="138"/>
  <c r="F538" i="138"/>
  <c r="AF538" i="138"/>
  <c r="O538" i="138"/>
  <c r="P538" i="138"/>
  <c r="AE538" i="138"/>
  <c r="H538" i="138"/>
  <c r="M538" i="138"/>
  <c r="R538" i="138"/>
  <c r="G538" i="138"/>
  <c r="AG538" i="138"/>
  <c r="J538" i="138"/>
  <c r="AC538" i="138"/>
  <c r="Q538" i="138"/>
  <c r="AF344" i="138"/>
  <c r="N344" i="138"/>
  <c r="H344" i="138"/>
  <c r="G344" i="138"/>
  <c r="AD344" i="138"/>
  <c r="X344" i="138"/>
  <c r="AG344" i="138"/>
  <c r="AC344" i="138"/>
  <c r="F344" i="138"/>
  <c r="Q344" i="138"/>
  <c r="AB344" i="138"/>
  <c r="O344" i="138"/>
  <c r="AE344" i="138"/>
  <c r="K344" i="138"/>
  <c r="Z344" i="138"/>
  <c r="M344" i="138"/>
  <c r="J344" i="138"/>
  <c r="L344" i="138"/>
  <c r="I344" i="138"/>
  <c r="AA344" i="138"/>
  <c r="R344" i="138"/>
  <c r="P344" i="138"/>
  <c r="Y344" i="138"/>
  <c r="AG324" i="138"/>
  <c r="G324" i="138"/>
  <c r="O324" i="138"/>
  <c r="AD324" i="138"/>
  <c r="L324" i="138"/>
  <c r="X324" i="138"/>
  <c r="N324" i="138"/>
  <c r="Q324" i="138"/>
  <c r="AA324" i="138"/>
  <c r="J324" i="138"/>
  <c r="I324" i="138"/>
  <c r="P324" i="138"/>
  <c r="R324" i="138"/>
  <c r="AC324" i="138"/>
  <c r="F324" i="138"/>
  <c r="K324" i="138"/>
  <c r="M324" i="138"/>
  <c r="Z324" i="138"/>
  <c r="AB324" i="138"/>
  <c r="H324" i="138"/>
  <c r="AE324" i="138"/>
  <c r="AF324" i="138"/>
  <c r="Y324" i="138"/>
  <c r="R393" i="133"/>
  <c r="L393" i="133"/>
  <c r="AA393" i="133"/>
  <c r="AC393" i="133"/>
  <c r="Z393" i="133"/>
  <c r="J393" i="133"/>
  <c r="H393" i="133"/>
  <c r="AF393" i="133"/>
  <c r="X393" i="133"/>
  <c r="M393" i="133"/>
  <c r="Y393" i="133"/>
  <c r="AD393" i="133"/>
  <c r="Q393" i="133"/>
  <c r="AE393" i="133"/>
  <c r="I393" i="133"/>
  <c r="P393" i="133"/>
  <c r="K393" i="133"/>
  <c r="G393" i="133"/>
  <c r="AG393" i="133"/>
  <c r="N393" i="133"/>
  <c r="O393" i="133"/>
  <c r="F393" i="133"/>
  <c r="AB393" i="133"/>
  <c r="Q318" i="138"/>
  <c r="Z318" i="138"/>
  <c r="P318" i="138"/>
  <c r="O318" i="138"/>
  <c r="N318" i="138"/>
  <c r="AC318" i="138"/>
  <c r="M318" i="138"/>
  <c r="AG318" i="138"/>
  <c r="R318" i="138"/>
  <c r="Y318" i="138"/>
  <c r="J318" i="138"/>
  <c r="AF318" i="138"/>
  <c r="H318" i="138"/>
  <c r="AD318" i="138"/>
  <c r="F318" i="138"/>
  <c r="K318" i="138"/>
  <c r="AB318" i="138"/>
  <c r="AA318" i="138"/>
  <c r="G318" i="138"/>
  <c r="AE318" i="138"/>
  <c r="X318" i="138"/>
  <c r="I318" i="138"/>
  <c r="L318" i="138"/>
  <c r="O625" i="138"/>
  <c r="Y625" i="138"/>
  <c r="R625" i="138"/>
  <c r="AA625" i="138"/>
  <c r="L625" i="138"/>
  <c r="AB625" i="138"/>
  <c r="AD625" i="138"/>
  <c r="K625" i="138"/>
  <c r="M625" i="138"/>
  <c r="AC625" i="138"/>
  <c r="I625" i="138"/>
  <c r="AG625" i="138"/>
  <c r="Z625" i="138"/>
  <c r="J625" i="138"/>
  <c r="H625" i="138"/>
  <c r="X625" i="138"/>
  <c r="AE625" i="138"/>
  <c r="P625" i="138"/>
  <c r="G625" i="138"/>
  <c r="AF625" i="138"/>
  <c r="Q625" i="138"/>
  <c r="N625" i="138"/>
  <c r="F625" i="138"/>
  <c r="P92" i="138"/>
  <c r="AU92" i="138"/>
  <c r="AW92" i="138"/>
  <c r="AL92" i="138"/>
  <c r="AZ92" i="138"/>
  <c r="J92" i="138"/>
  <c r="I92" i="138"/>
  <c r="AK92" i="138"/>
  <c r="AR92" i="138"/>
  <c r="AY92" i="138"/>
  <c r="AT92" i="138"/>
  <c r="BB92" i="138"/>
  <c r="AV92" i="138"/>
  <c r="BC92" i="138"/>
  <c r="AI92" i="138"/>
  <c r="AJ92" i="138"/>
  <c r="G92" i="138"/>
  <c r="AN92" i="138"/>
  <c r="L92" i="138"/>
  <c r="BA92" i="138"/>
  <c r="AO92" i="138"/>
  <c r="AQ92" i="138"/>
  <c r="AP92" i="138"/>
  <c r="AX92" i="138"/>
  <c r="AM92" i="138"/>
  <c r="AN174" i="138"/>
  <c r="P174" i="138"/>
  <c r="M174" i="138"/>
  <c r="K174" i="138"/>
  <c r="AI174" i="138"/>
  <c r="AQ174" i="138"/>
  <c r="AK174" i="138"/>
  <c r="AC174" i="138"/>
  <c r="AJ174" i="138"/>
  <c r="N174" i="138"/>
  <c r="F174" i="138"/>
  <c r="L174" i="138"/>
  <c r="Y174" i="138"/>
  <c r="X174" i="138"/>
  <c r="AF174" i="138"/>
  <c r="AA174" i="138"/>
  <c r="Z174" i="138"/>
  <c r="O174" i="138"/>
  <c r="AD174" i="138"/>
  <c r="AP174" i="138"/>
  <c r="AB174" i="138"/>
  <c r="AE174" i="138"/>
  <c r="AO174" i="138"/>
  <c r="AG174" i="138"/>
  <c r="AM174" i="138"/>
  <c r="AL174" i="138"/>
  <c r="J174" i="138"/>
  <c r="I174" i="138"/>
  <c r="R174" i="138"/>
  <c r="AR174" i="138"/>
  <c r="G174" i="138"/>
  <c r="Q174" i="138"/>
  <c r="H174" i="138"/>
  <c r="AF172" i="138"/>
  <c r="AO172" i="138"/>
  <c r="H172" i="138"/>
  <c r="AD172" i="138"/>
  <c r="X172" i="138"/>
  <c r="AR172" i="138"/>
  <c r="AQ172" i="138"/>
  <c r="O172" i="138"/>
  <c r="AP172" i="138"/>
  <c r="AK172" i="138"/>
  <c r="AJ172" i="138"/>
  <c r="L172" i="138"/>
  <c r="Y172" i="138"/>
  <c r="I172" i="138"/>
  <c r="J172" i="138"/>
  <c r="R172" i="138"/>
  <c r="AG172" i="138"/>
  <c r="P172" i="138"/>
  <c r="AE172" i="138"/>
  <c r="F172" i="138"/>
  <c r="N172" i="138"/>
  <c r="AN172" i="138"/>
  <c r="M172" i="138"/>
  <c r="Z172" i="138"/>
  <c r="AL172" i="138"/>
  <c r="K172" i="138"/>
  <c r="AM172" i="138"/>
  <c r="G172" i="138"/>
  <c r="AC172" i="138"/>
  <c r="Q172" i="138"/>
  <c r="AI172" i="138"/>
  <c r="AB172" i="138"/>
  <c r="AA172" i="138"/>
  <c r="G83" i="138"/>
  <c r="F84" i="138" s="1"/>
  <c r="AR83" i="138"/>
  <c r="AU83" i="138"/>
  <c r="AJ83" i="138"/>
  <c r="BC83" i="138"/>
  <c r="AV83" i="138"/>
  <c r="AY83" i="138"/>
  <c r="AZ83" i="138"/>
  <c r="AI83" i="138"/>
  <c r="L83" i="138"/>
  <c r="BA83" i="138"/>
  <c r="AN83" i="138"/>
  <c r="P83" i="138"/>
  <c r="AK83" i="138"/>
  <c r="BB83" i="138"/>
  <c r="AW83" i="138"/>
  <c r="AM83" i="138"/>
  <c r="AL83" i="138"/>
  <c r="AO83" i="138"/>
  <c r="AP83" i="138"/>
  <c r="AQ83" i="138"/>
  <c r="AX83" i="138"/>
  <c r="AT83" i="138"/>
  <c r="I83" i="138"/>
  <c r="J83" i="138"/>
  <c r="L394" i="138"/>
  <c r="P394" i="138"/>
  <c r="AA394" i="138"/>
  <c r="M394" i="138"/>
  <c r="I394" i="138"/>
  <c r="AF394" i="138"/>
  <c r="X394" i="138"/>
  <c r="AC394" i="138"/>
  <c r="AB394" i="138"/>
  <c r="Z394" i="138"/>
  <c r="G394" i="138"/>
  <c r="AD394" i="138"/>
  <c r="Y394" i="138"/>
  <c r="F394" i="138"/>
  <c r="R394" i="138"/>
  <c r="AE394" i="138"/>
  <c r="J394" i="138"/>
  <c r="N394" i="138"/>
  <c r="K394" i="138"/>
  <c r="O394" i="138"/>
  <c r="H394" i="138"/>
  <c r="Q394" i="138"/>
  <c r="AG394" i="138"/>
  <c r="L80" i="138"/>
  <c r="AP80" i="138"/>
  <c r="J80" i="138"/>
  <c r="AN80" i="138"/>
  <c r="AL80" i="138"/>
  <c r="AK80" i="138"/>
  <c r="AZ80" i="138"/>
  <c r="AM80" i="138"/>
  <c r="AU80" i="138"/>
  <c r="AR80" i="138"/>
  <c r="AV80" i="138"/>
  <c r="AY80" i="138"/>
  <c r="BC80" i="138"/>
  <c r="AO80" i="138"/>
  <c r="AI80" i="138"/>
  <c r="BA80" i="138"/>
  <c r="AQ80" i="138"/>
  <c r="P80" i="138"/>
  <c r="AJ80" i="138"/>
  <c r="AT80" i="138"/>
  <c r="BB80" i="138"/>
  <c r="AW80" i="138"/>
  <c r="G80" i="138"/>
  <c r="F81" i="138" s="1"/>
  <c r="R81" i="138" s="1"/>
  <c r="I80" i="138"/>
  <c r="AX80" i="138"/>
  <c r="G121" i="138"/>
  <c r="Q121" i="138"/>
  <c r="AR121" i="138"/>
  <c r="P121" i="138"/>
  <c r="AO121" i="138"/>
  <c r="AE121" i="138"/>
  <c r="AI121" i="138"/>
  <c r="AM121" i="138"/>
  <c r="AB121" i="138"/>
  <c r="R121" i="138"/>
  <c r="N121" i="138"/>
  <c r="M121" i="138"/>
  <c r="L121" i="138"/>
  <c r="J121" i="138"/>
  <c r="AF121" i="138"/>
  <c r="Z121" i="138"/>
  <c r="AJ121" i="138"/>
  <c r="F121" i="138"/>
  <c r="AN121" i="138"/>
  <c r="H121" i="138"/>
  <c r="AA121" i="138"/>
  <c r="AQ121" i="138"/>
  <c r="X121" i="138"/>
  <c r="I121" i="138"/>
  <c r="AG121" i="138"/>
  <c r="Y121" i="138"/>
  <c r="O121" i="138"/>
  <c r="AP121" i="138"/>
  <c r="AL121" i="138"/>
  <c r="K121" i="138"/>
  <c r="AD121" i="138"/>
  <c r="AC121" i="138"/>
  <c r="AK121" i="138"/>
  <c r="AW102" i="138"/>
  <c r="F102" i="138"/>
  <c r="X102" i="138"/>
  <c r="M102" i="138"/>
  <c r="AN102" i="138"/>
  <c r="H102" i="138"/>
  <c r="Q102" i="138"/>
  <c r="AI102" i="138"/>
  <c r="AC102" i="138"/>
  <c r="N102" i="138"/>
  <c r="O102" i="138"/>
  <c r="BA102" i="138"/>
  <c r="AT102" i="138"/>
  <c r="AQ102" i="138"/>
  <c r="L102" i="138"/>
  <c r="AX102" i="138"/>
  <c r="AY102" i="138"/>
  <c r="AK102" i="138"/>
  <c r="AZ102" i="138"/>
  <c r="AP102" i="138"/>
  <c r="AV102" i="138"/>
  <c r="AE102" i="138"/>
  <c r="AF102" i="138"/>
  <c r="AM102" i="138"/>
  <c r="AL102" i="138"/>
  <c r="AR102" i="138"/>
  <c r="Y102" i="138"/>
  <c r="AA102" i="138"/>
  <c r="AD102" i="138"/>
  <c r="AB102" i="138"/>
  <c r="I102" i="138"/>
  <c r="AU102" i="138"/>
  <c r="BB102" i="138"/>
  <c r="K102" i="138"/>
  <c r="AO102" i="138"/>
  <c r="BC102" i="138"/>
  <c r="AJ102" i="138"/>
  <c r="Z102" i="138"/>
  <c r="AG102" i="138"/>
  <c r="G102" i="138"/>
  <c r="J102" i="138"/>
  <c r="P102" i="138"/>
  <c r="R102" i="138"/>
  <c r="AU93" i="138"/>
  <c r="BB93" i="138"/>
  <c r="AJ93" i="138"/>
  <c r="AK93" i="138"/>
  <c r="AQ93" i="138"/>
  <c r="AT93" i="138"/>
  <c r="AR93" i="138"/>
  <c r="AZ93" i="138"/>
  <c r="P93" i="138"/>
  <c r="I93" i="138"/>
  <c r="AX93" i="138"/>
  <c r="AO93" i="138"/>
  <c r="AY93" i="138"/>
  <c r="BC93" i="138"/>
  <c r="AM93" i="138"/>
  <c r="AL93" i="138"/>
  <c r="AP93" i="138"/>
  <c r="J93" i="138"/>
  <c r="L93" i="138"/>
  <c r="G93" i="138"/>
  <c r="F94" i="138" s="1"/>
  <c r="R94" i="138" s="1"/>
  <c r="AW93" i="138"/>
  <c r="BA93" i="138"/>
  <c r="AI93" i="138"/>
  <c r="AN93" i="138"/>
  <c r="AV93" i="138"/>
  <c r="AG420" i="138"/>
  <c r="N420" i="138"/>
  <c r="AE420" i="138"/>
  <c r="J420" i="138"/>
  <c r="P420" i="138"/>
  <c r="M420" i="138"/>
  <c r="K420" i="138"/>
  <c r="R420" i="138"/>
  <c r="AD420" i="138"/>
  <c r="F420" i="138"/>
  <c r="Y420" i="138"/>
  <c r="O420" i="138"/>
  <c r="AB420" i="138"/>
  <c r="L420" i="138"/>
  <c r="AC420" i="138"/>
  <c r="I420" i="138"/>
  <c r="AF420" i="138"/>
  <c r="H420" i="138"/>
  <c r="G420" i="138"/>
  <c r="X420" i="138"/>
  <c r="Q420" i="138"/>
  <c r="AA420" i="138"/>
  <c r="Z420" i="138"/>
  <c r="M339" i="138"/>
  <c r="Z339" i="138"/>
  <c r="AB339" i="138"/>
  <c r="I339" i="138"/>
  <c r="AA339" i="138"/>
  <c r="N339" i="138"/>
  <c r="Y339" i="138"/>
  <c r="H339" i="138"/>
  <c r="G339" i="138"/>
  <c r="L339" i="138"/>
  <c r="R339" i="138"/>
  <c r="AG339" i="138"/>
  <c r="AF339" i="138"/>
  <c r="Q339" i="138"/>
  <c r="X339" i="138"/>
  <c r="P339" i="138"/>
  <c r="AC339" i="138"/>
  <c r="F339" i="138"/>
  <c r="AE339" i="138"/>
  <c r="J339" i="138"/>
  <c r="O339" i="138"/>
  <c r="AD339" i="138"/>
  <c r="K339" i="138"/>
  <c r="AG109" i="138"/>
  <c r="AQ109" i="138"/>
  <c r="R109" i="138"/>
  <c r="O109" i="138"/>
  <c r="AC109" i="138"/>
  <c r="N109" i="138"/>
  <c r="AE109" i="138"/>
  <c r="L109" i="138"/>
  <c r="X109" i="138"/>
  <c r="M109" i="138"/>
  <c r="Z109" i="138"/>
  <c r="Q109" i="138"/>
  <c r="AI109" i="138"/>
  <c r="AK109" i="138"/>
  <c r="J109" i="138"/>
  <c r="AO109" i="138"/>
  <c r="AP109" i="138"/>
  <c r="AR109" i="138"/>
  <c r="AD109" i="138"/>
  <c r="AF109" i="138"/>
  <c r="I109" i="138"/>
  <c r="AM109" i="138"/>
  <c r="AN109" i="138"/>
  <c r="AB109" i="138"/>
  <c r="AJ109" i="138"/>
  <c r="K109" i="138"/>
  <c r="AA109" i="138"/>
  <c r="G109" i="138"/>
  <c r="P109" i="138"/>
  <c r="AL109" i="138"/>
  <c r="F109" i="138"/>
  <c r="Y109" i="138"/>
  <c r="H109" i="138"/>
  <c r="AQ146" i="138"/>
  <c r="AC146" i="138"/>
  <c r="AI146" i="138"/>
  <c r="AN146" i="138"/>
  <c r="K146" i="138"/>
  <c r="AO146" i="138"/>
  <c r="AR146" i="138"/>
  <c r="G146" i="138"/>
  <c r="AD146" i="138"/>
  <c r="AJ146" i="138"/>
  <c r="AM146" i="138"/>
  <c r="O146" i="138"/>
  <c r="J146" i="138"/>
  <c r="AA146" i="138"/>
  <c r="AB146" i="138"/>
  <c r="X146" i="138"/>
  <c r="Q146" i="138"/>
  <c r="F146" i="138"/>
  <c r="R146" i="138"/>
  <c r="I146" i="138"/>
  <c r="L146" i="138"/>
  <c r="Y146" i="138"/>
  <c r="AL146" i="138"/>
  <c r="M146" i="138"/>
  <c r="H146" i="138"/>
  <c r="P146" i="138"/>
  <c r="AP146" i="138"/>
  <c r="AF146" i="138"/>
  <c r="AG146" i="138"/>
  <c r="AK146" i="138"/>
  <c r="N146" i="138"/>
  <c r="AE146" i="138"/>
  <c r="Z146" i="138"/>
  <c r="K639" i="138"/>
  <c r="AE639" i="138"/>
  <c r="G639" i="138"/>
  <c r="M639" i="138"/>
  <c r="R639" i="138"/>
  <c r="P639" i="138"/>
  <c r="AG639" i="138"/>
  <c r="AF639" i="138"/>
  <c r="AC639" i="138"/>
  <c r="Q639" i="138"/>
  <c r="AD639" i="138"/>
  <c r="N639" i="138"/>
  <c r="L639" i="138"/>
  <c r="J639" i="138"/>
  <c r="AA639" i="138"/>
  <c r="AB639" i="138"/>
  <c r="I639" i="138"/>
  <c r="Y639" i="138"/>
  <c r="X639" i="138"/>
  <c r="O639" i="138"/>
  <c r="F639" i="138"/>
  <c r="Z639" i="138"/>
  <c r="H639" i="138"/>
  <c r="J209" i="138"/>
  <c r="O209" i="138"/>
  <c r="R209" i="138"/>
  <c r="AE209" i="138"/>
  <c r="G209" i="138"/>
  <c r="F209" i="138"/>
  <c r="AF209" i="138"/>
  <c r="I209" i="138"/>
  <c r="Y209" i="138"/>
  <c r="AD209" i="138"/>
  <c r="N209" i="138"/>
  <c r="AA209" i="138"/>
  <c r="AC209" i="138"/>
  <c r="L209" i="138"/>
  <c r="X209" i="138"/>
  <c r="P209" i="138"/>
  <c r="Z209" i="138"/>
  <c r="AB209" i="138"/>
  <c r="H209" i="138"/>
  <c r="M209" i="138"/>
  <c r="K209" i="138"/>
  <c r="Q209" i="138"/>
  <c r="AG209" i="138"/>
  <c r="AY72" i="138"/>
  <c r="G72" i="138"/>
  <c r="AN72" i="138"/>
  <c r="AW72" i="138"/>
  <c r="J72" i="138"/>
  <c r="AZ72" i="138"/>
  <c r="AX72" i="138"/>
  <c r="AP72" i="138"/>
  <c r="AR72" i="138"/>
  <c r="BB72" i="138"/>
  <c r="L72" i="138"/>
  <c r="AO72" i="138"/>
  <c r="BC72" i="138"/>
  <c r="I72" i="138"/>
  <c r="AQ72" i="138"/>
  <c r="AM72" i="138"/>
  <c r="P72" i="138"/>
  <c r="AT72" i="138"/>
  <c r="AU72" i="138"/>
  <c r="AJ72" i="138"/>
  <c r="BA72" i="138"/>
  <c r="AI72" i="138"/>
  <c r="AL72" i="138"/>
  <c r="AK72" i="138"/>
  <c r="AV72" i="138"/>
  <c r="M236" i="138"/>
  <c r="AF236" i="138"/>
  <c r="J236" i="138"/>
  <c r="AG236" i="138"/>
  <c r="AE236" i="138"/>
  <c r="O236" i="138"/>
  <c r="G236" i="138"/>
  <c r="AD236" i="138"/>
  <c r="Y236" i="138"/>
  <c r="L236" i="138"/>
  <c r="Q236" i="138"/>
  <c r="AA236" i="138"/>
  <c r="X236" i="138"/>
  <c r="F236" i="138"/>
  <c r="N236" i="138"/>
  <c r="R236" i="138"/>
  <c r="AC236" i="138"/>
  <c r="AB236" i="138"/>
  <c r="K236" i="138"/>
  <c r="P236" i="138"/>
  <c r="Z236" i="138"/>
  <c r="I236" i="138"/>
  <c r="H236" i="138"/>
  <c r="AF476" i="138"/>
  <c r="F476" i="138"/>
  <c r="N476" i="138"/>
  <c r="J476" i="138"/>
  <c r="P476" i="138"/>
  <c r="X476" i="138"/>
  <c r="K476" i="138"/>
  <c r="Q476" i="138"/>
  <c r="Z476" i="138"/>
  <c r="AE476" i="138"/>
  <c r="H476" i="138"/>
  <c r="G476" i="138"/>
  <c r="R476" i="138"/>
  <c r="AB476" i="138"/>
  <c r="AG476" i="138"/>
  <c r="I476" i="138"/>
  <c r="O476" i="138"/>
  <c r="Y476" i="138"/>
  <c r="AD476" i="138"/>
  <c r="AC476" i="138"/>
  <c r="L476" i="138"/>
  <c r="M476" i="138"/>
  <c r="AA476" i="138"/>
  <c r="Z668" i="138"/>
  <c r="L668" i="138"/>
  <c r="O668" i="138"/>
  <c r="AF668" i="138"/>
  <c r="R668" i="138"/>
  <c r="AE668" i="138"/>
  <c r="AG668" i="138"/>
  <c r="G668" i="138"/>
  <c r="AC668" i="138"/>
  <c r="M668" i="138"/>
  <c r="Q668" i="138"/>
  <c r="J668" i="138"/>
  <c r="AD668" i="138"/>
  <c r="H668" i="138"/>
  <c r="AA668" i="138"/>
  <c r="Y668" i="138"/>
  <c r="I668" i="138"/>
  <c r="N668" i="138"/>
  <c r="X668" i="138"/>
  <c r="K668" i="138"/>
  <c r="F668" i="138"/>
  <c r="AB668" i="138"/>
  <c r="P668" i="138"/>
  <c r="O623" i="138"/>
  <c r="F623" i="138"/>
  <c r="M623" i="138"/>
  <c r="J623" i="138"/>
  <c r="AC623" i="138"/>
  <c r="R623" i="138"/>
  <c r="I623" i="138"/>
  <c r="Q623" i="138"/>
  <c r="H623" i="138"/>
  <c r="Z623" i="138"/>
  <c r="AB623" i="138"/>
  <c r="X623" i="138"/>
  <c r="L623" i="138"/>
  <c r="P623" i="138"/>
  <c r="AD623" i="138"/>
  <c r="N623" i="138"/>
  <c r="Y623" i="138"/>
  <c r="AF623" i="138"/>
  <c r="AA623" i="138"/>
  <c r="K623" i="138"/>
  <c r="AE623" i="138"/>
  <c r="AG623" i="138"/>
  <c r="G623" i="138"/>
  <c r="Y585" i="138"/>
  <c r="Z585" i="138"/>
  <c r="G585" i="138"/>
  <c r="AA585" i="138"/>
  <c r="AD585" i="138"/>
  <c r="P585" i="138"/>
  <c r="R585" i="138"/>
  <c r="AE585" i="138"/>
  <c r="L585" i="138"/>
  <c r="J585" i="138"/>
  <c r="N585" i="138"/>
  <c r="X585" i="138"/>
  <c r="O585" i="138"/>
  <c r="F585" i="138"/>
  <c r="H585" i="138"/>
  <c r="Q585" i="138"/>
  <c r="AF585" i="138"/>
  <c r="AG585" i="138"/>
  <c r="I585" i="138"/>
  <c r="K585" i="138"/>
  <c r="M585" i="138"/>
  <c r="AC585" i="138"/>
  <c r="AB585" i="138"/>
  <c r="I222" i="138"/>
  <c r="R222" i="138"/>
  <c r="AB222" i="138"/>
  <c r="AG222" i="138"/>
  <c r="AE222" i="138"/>
  <c r="N222" i="138"/>
  <c r="G222" i="138"/>
  <c r="M222" i="138"/>
  <c r="Z222" i="138"/>
  <c r="K222" i="138"/>
  <c r="AA222" i="138"/>
  <c r="AF222" i="138"/>
  <c r="O222" i="138"/>
  <c r="F222" i="138"/>
  <c r="J222" i="138"/>
  <c r="AC222" i="138"/>
  <c r="AD222" i="138"/>
  <c r="Q222" i="138"/>
  <c r="P222" i="138"/>
  <c r="L222" i="138"/>
  <c r="H222" i="138"/>
  <c r="X222" i="138"/>
  <c r="Y222" i="138"/>
  <c r="AF237" i="138"/>
  <c r="I237" i="138"/>
  <c r="H237" i="138"/>
  <c r="F237" i="138"/>
  <c r="AC237" i="138"/>
  <c r="O237" i="138"/>
  <c r="Y237" i="138"/>
  <c r="AE237" i="138"/>
  <c r="Z237" i="138"/>
  <c r="K237" i="138"/>
  <c r="L237" i="138"/>
  <c r="P237" i="138"/>
  <c r="N237" i="138"/>
  <c r="AB237" i="138"/>
  <c r="AA237" i="138"/>
  <c r="M237" i="138"/>
  <c r="R237" i="138"/>
  <c r="Q237" i="138"/>
  <c r="AG237" i="138"/>
  <c r="J237" i="138"/>
  <c r="AD237" i="138"/>
  <c r="X237" i="138"/>
  <c r="G237" i="138"/>
  <c r="H555" i="138"/>
  <c r="R555" i="138"/>
  <c r="N555" i="138"/>
  <c r="O555" i="138"/>
  <c r="M555" i="138"/>
  <c r="J555" i="138"/>
  <c r="I555" i="138"/>
  <c r="AG555" i="138"/>
  <c r="G555" i="138"/>
  <c r="K555" i="138"/>
  <c r="Y555" i="138"/>
  <c r="X555" i="138"/>
  <c r="AF555" i="138"/>
  <c r="L555" i="138"/>
  <c r="P555" i="138"/>
  <c r="F555" i="138"/>
  <c r="AB555" i="138"/>
  <c r="AC555" i="138"/>
  <c r="AE555" i="138"/>
  <c r="Q555" i="138"/>
  <c r="Z555" i="138"/>
  <c r="AA555" i="138"/>
  <c r="AD555" i="138"/>
  <c r="K609" i="138"/>
  <c r="I609" i="138"/>
  <c r="AC609" i="138"/>
  <c r="AB609" i="138"/>
  <c r="L609" i="138"/>
  <c r="J609" i="138"/>
  <c r="G609" i="138"/>
  <c r="AE609" i="138"/>
  <c r="H609" i="138"/>
  <c r="M609" i="138"/>
  <c r="R609" i="138"/>
  <c r="AA609" i="138"/>
  <c r="Y609" i="138"/>
  <c r="Z609" i="138"/>
  <c r="N609" i="138"/>
  <c r="X609" i="138"/>
  <c r="AD609" i="138"/>
  <c r="Q609" i="138"/>
  <c r="O609" i="138"/>
  <c r="F609" i="138"/>
  <c r="AF609" i="138"/>
  <c r="AG609" i="138"/>
  <c r="P609" i="138"/>
  <c r="AA101" i="138"/>
  <c r="K101" i="138"/>
  <c r="R101" i="138"/>
  <c r="M101" i="138"/>
  <c r="AG101" i="138"/>
  <c r="N101" i="138"/>
  <c r="AJ101" i="138"/>
  <c r="BA101" i="138"/>
  <c r="AT101" i="138"/>
  <c r="AQ101" i="138"/>
  <c r="AM101" i="138"/>
  <c r="P101" i="138"/>
  <c r="AL101" i="138"/>
  <c r="BC101" i="138"/>
  <c r="Y101" i="138"/>
  <c r="Z101" i="138"/>
  <c r="AB101" i="138"/>
  <c r="AC101" i="138"/>
  <c r="AO101" i="138"/>
  <c r="G101" i="138"/>
  <c r="Q101" i="138"/>
  <c r="O101" i="138"/>
  <c r="AV101" i="138"/>
  <c r="AR101" i="138"/>
  <c r="AY101" i="138"/>
  <c r="AI101" i="138"/>
  <c r="AE101" i="138"/>
  <c r="J101" i="138"/>
  <c r="AF101" i="138"/>
  <c r="AK101" i="138"/>
  <c r="AX101" i="138"/>
  <c r="F101" i="138"/>
  <c r="I101" i="138"/>
  <c r="AD101" i="138"/>
  <c r="AU101" i="138"/>
  <c r="H101" i="138"/>
  <c r="AP101" i="138"/>
  <c r="AZ101" i="138"/>
  <c r="X101" i="138"/>
  <c r="BB101" i="138"/>
  <c r="L101" i="138"/>
  <c r="AN101" i="138"/>
  <c r="AW101" i="138"/>
  <c r="K241" i="138"/>
  <c r="G241" i="138"/>
  <c r="L241" i="138"/>
  <c r="AF241" i="138"/>
  <c r="R241" i="138"/>
  <c r="AG241" i="138"/>
  <c r="AB241" i="138"/>
  <c r="O241" i="138"/>
  <c r="Y241" i="138"/>
  <c r="P241" i="138"/>
  <c r="H241" i="138"/>
  <c r="N241" i="138"/>
  <c r="F241" i="138"/>
  <c r="M241" i="138"/>
  <c r="AD241" i="138"/>
  <c r="X241" i="138"/>
  <c r="AA241" i="138"/>
  <c r="J241" i="138"/>
  <c r="Q241" i="138"/>
  <c r="I241" i="138"/>
  <c r="AE241" i="138"/>
  <c r="AC241" i="138"/>
  <c r="Z241" i="138"/>
  <c r="P480" i="138"/>
  <c r="AA480" i="138"/>
  <c r="AB480" i="138"/>
  <c r="AC480" i="138"/>
  <c r="Z480" i="138"/>
  <c r="N480" i="138"/>
  <c r="Q480" i="138"/>
  <c r="G480" i="138"/>
  <c r="R480" i="138"/>
  <c r="K480" i="138"/>
  <c r="Y480" i="138"/>
  <c r="M480" i="138"/>
  <c r="O480" i="138"/>
  <c r="F480" i="138"/>
  <c r="H480" i="138"/>
  <c r="AG480" i="138"/>
  <c r="L480" i="138"/>
  <c r="J480" i="138"/>
  <c r="AE480" i="138"/>
  <c r="AF480" i="138"/>
  <c r="AD480" i="138"/>
  <c r="I480" i="138"/>
  <c r="X480" i="138"/>
  <c r="AA170" i="138"/>
  <c r="AM170" i="138"/>
  <c r="G170" i="138"/>
  <c r="L170" i="138"/>
  <c r="AL170" i="138"/>
  <c r="AJ170" i="138"/>
  <c r="Q170" i="138"/>
  <c r="AD170" i="138"/>
  <c r="M170" i="138"/>
  <c r="Z170" i="138"/>
  <c r="K170" i="138"/>
  <c r="P170" i="138"/>
  <c r="F170" i="138"/>
  <c r="AR170" i="138"/>
  <c r="AO170" i="138"/>
  <c r="Y170" i="138"/>
  <c r="AF170" i="138"/>
  <c r="R170" i="138"/>
  <c r="I170" i="138"/>
  <c r="AG170" i="138"/>
  <c r="H170" i="138"/>
  <c r="O170" i="138"/>
  <c r="AI170" i="138"/>
  <c r="X170" i="138"/>
  <c r="AC170" i="138"/>
  <c r="AN170" i="138"/>
  <c r="N170" i="138"/>
  <c r="AE170" i="138"/>
  <c r="AB170" i="138"/>
  <c r="AP170" i="138"/>
  <c r="AK170" i="138"/>
  <c r="J170" i="138"/>
  <c r="AQ170" i="138"/>
  <c r="R192" i="138"/>
  <c r="AO192" i="138"/>
  <c r="AM192" i="138"/>
  <c r="AJ192" i="138"/>
  <c r="L192" i="138"/>
  <c r="AA192" i="138"/>
  <c r="F192" i="138"/>
  <c r="I192" i="138"/>
  <c r="AF192" i="138"/>
  <c r="N192" i="138"/>
  <c r="AN192" i="138"/>
  <c r="AE192" i="138"/>
  <c r="AK192" i="138"/>
  <c r="AG192" i="138"/>
  <c r="AC192" i="138"/>
  <c r="X192" i="138"/>
  <c r="G192" i="138"/>
  <c r="P192" i="138"/>
  <c r="M192" i="138"/>
  <c r="AR192" i="138"/>
  <c r="AP192" i="138"/>
  <c r="AD192" i="138"/>
  <c r="AB192" i="138"/>
  <c r="Y192" i="138"/>
  <c r="AQ192" i="138"/>
  <c r="K192" i="138"/>
  <c r="Q192" i="138"/>
  <c r="O192" i="138"/>
  <c r="AI192" i="138"/>
  <c r="J192" i="138"/>
  <c r="Z192" i="138"/>
  <c r="AL192" i="138"/>
  <c r="H192" i="138"/>
  <c r="O227" i="138"/>
  <c r="AC227" i="138"/>
  <c r="M227" i="138"/>
  <c r="AA227" i="138"/>
  <c r="F227" i="138"/>
  <c r="AD227" i="138"/>
  <c r="AF227" i="138"/>
  <c r="Q227" i="138"/>
  <c r="AE227" i="138"/>
  <c r="H227" i="138"/>
  <c r="R227" i="138"/>
  <c r="I227" i="138"/>
  <c r="Z227" i="138"/>
  <c r="AG227" i="138"/>
  <c r="J227" i="138"/>
  <c r="X227" i="138"/>
  <c r="P227" i="138"/>
  <c r="L227" i="138"/>
  <c r="G227" i="138"/>
  <c r="K227" i="138"/>
  <c r="AB227" i="138"/>
  <c r="N227" i="138"/>
  <c r="Y227" i="138"/>
  <c r="R201" i="138"/>
  <c r="AC201" i="138"/>
  <c r="AN201" i="138"/>
  <c r="O201" i="138"/>
  <c r="AR201" i="138"/>
  <c r="P201" i="138"/>
  <c r="M201" i="138"/>
  <c r="AM201" i="138"/>
  <c r="AI201" i="138"/>
  <c r="AL201" i="138"/>
  <c r="X201" i="138"/>
  <c r="AF201" i="138"/>
  <c r="I201" i="138"/>
  <c r="Q201" i="138"/>
  <c r="AK201" i="138"/>
  <c r="N201" i="138"/>
  <c r="AE201" i="138"/>
  <c r="Y201" i="138"/>
  <c r="AA201" i="138"/>
  <c r="F201" i="138"/>
  <c r="AB201" i="138"/>
  <c r="AO201" i="138"/>
  <c r="AJ201" i="138"/>
  <c r="L201" i="138"/>
  <c r="K201" i="138"/>
  <c r="AP201" i="138"/>
  <c r="G201" i="138"/>
  <c r="H201" i="138"/>
  <c r="AG201" i="138"/>
  <c r="AD201" i="138"/>
  <c r="AQ201" i="138"/>
  <c r="Z201" i="138"/>
  <c r="J201" i="138"/>
  <c r="H495" i="138"/>
  <c r="X495" i="138"/>
  <c r="R495" i="138"/>
  <c r="AC495" i="138"/>
  <c r="AG495" i="138"/>
  <c r="J495" i="138"/>
  <c r="O495" i="138"/>
  <c r="N495" i="138"/>
  <c r="AD495" i="138"/>
  <c r="M495" i="138"/>
  <c r="L495" i="138"/>
  <c r="AB495" i="138"/>
  <c r="AA495" i="138"/>
  <c r="P495" i="138"/>
  <c r="Q495" i="138"/>
  <c r="Y495" i="138"/>
  <c r="G495" i="138"/>
  <c r="AF495" i="138"/>
  <c r="F495" i="138"/>
  <c r="K495" i="138"/>
  <c r="I495" i="138"/>
  <c r="Z495" i="138"/>
  <c r="AE495" i="138"/>
  <c r="AV96" i="138"/>
  <c r="AK96" i="138"/>
  <c r="AQ96" i="138"/>
  <c r="AT96" i="138"/>
  <c r="AL96" i="138"/>
  <c r="AX96" i="138"/>
  <c r="BB96" i="138"/>
  <c r="AR96" i="138"/>
  <c r="AP96" i="138"/>
  <c r="P96" i="138"/>
  <c r="G96" i="138"/>
  <c r="F97" i="138" s="1"/>
  <c r="J96" i="138"/>
  <c r="AN96" i="138"/>
  <c r="AM96" i="138"/>
  <c r="L96" i="138"/>
  <c r="BC96" i="138"/>
  <c r="AJ96" i="138"/>
  <c r="AW96" i="138"/>
  <c r="AI96" i="138"/>
  <c r="I96" i="138"/>
  <c r="AO96" i="138"/>
  <c r="AZ96" i="138"/>
  <c r="BA96" i="138"/>
  <c r="AY96" i="138"/>
  <c r="AU96" i="138"/>
  <c r="BP15" i="138"/>
  <c r="AV15" i="138"/>
  <c r="AT15" i="138"/>
  <c r="BN15" i="138"/>
  <c r="AN15" i="138"/>
  <c r="AJ15" i="138"/>
  <c r="AX15" i="138"/>
  <c r="AY15" i="138"/>
  <c r="I15" i="138"/>
  <c r="AK15" i="138"/>
  <c r="BK15" i="138"/>
  <c r="AI15" i="138"/>
  <c r="J15" i="138"/>
  <c r="BL15" i="138"/>
  <c r="G15" i="138"/>
  <c r="F16" i="138" s="1"/>
  <c r="R16" i="138" s="1"/>
  <c r="AO15" i="138"/>
  <c r="AL15" i="138"/>
  <c r="L15" i="138"/>
  <c r="AU15" i="138"/>
  <c r="BM15" i="138"/>
  <c r="AR15" i="138"/>
  <c r="BO15" i="138"/>
  <c r="AW15" i="138"/>
  <c r="AM15" i="138"/>
  <c r="BF15" i="138"/>
  <c r="BI15" i="138"/>
  <c r="BJ15" i="138"/>
  <c r="AQ15" i="138"/>
  <c r="BA15" i="138"/>
  <c r="BE15" i="138"/>
  <c r="BB15" i="138"/>
  <c r="BH15" i="138"/>
  <c r="AZ15" i="138"/>
  <c r="AP15" i="138"/>
  <c r="BG15" i="138"/>
  <c r="P15" i="138"/>
  <c r="BC15" i="138"/>
  <c r="AD595" i="138"/>
  <c r="AC595" i="138"/>
  <c r="O595" i="138"/>
  <c r="Q595" i="138"/>
  <c r="AF595" i="138"/>
  <c r="F595" i="138"/>
  <c r="I595" i="138"/>
  <c r="K595" i="138"/>
  <c r="M595" i="138"/>
  <c r="P595" i="138"/>
  <c r="AB595" i="138"/>
  <c r="L595" i="138"/>
  <c r="Z595" i="138"/>
  <c r="H595" i="138"/>
  <c r="X595" i="138"/>
  <c r="AG595" i="138"/>
  <c r="G595" i="138"/>
  <c r="R595" i="138"/>
  <c r="AE595" i="138"/>
  <c r="N595" i="138"/>
  <c r="J595" i="138"/>
  <c r="AA595" i="138"/>
  <c r="Y595" i="138"/>
  <c r="AG323" i="138"/>
  <c r="P323" i="138"/>
  <c r="M323" i="138"/>
  <c r="Z323" i="138"/>
  <c r="AF323" i="138"/>
  <c r="J323" i="138"/>
  <c r="R323" i="138"/>
  <c r="AB323" i="138"/>
  <c r="AC323" i="138"/>
  <c r="O323" i="138"/>
  <c r="AD323" i="138"/>
  <c r="Q323" i="138"/>
  <c r="K323" i="138"/>
  <c r="L323" i="138"/>
  <c r="Y323" i="138"/>
  <c r="AA323" i="138"/>
  <c r="AE323" i="138"/>
  <c r="I323" i="138"/>
  <c r="N323" i="138"/>
  <c r="F323" i="138"/>
  <c r="G323" i="138"/>
  <c r="X323" i="138"/>
  <c r="H323" i="138"/>
  <c r="AA439" i="138"/>
  <c r="N439" i="138"/>
  <c r="AE439" i="138"/>
  <c r="H439" i="138"/>
  <c r="AB439" i="138"/>
  <c r="P439" i="138"/>
  <c r="M439" i="138"/>
  <c r="K439" i="138"/>
  <c r="I439" i="138"/>
  <c r="AF439" i="138"/>
  <c r="O439" i="138"/>
  <c r="G439" i="138"/>
  <c r="F439" i="138"/>
  <c r="Z439" i="138"/>
  <c r="X439" i="138"/>
  <c r="AC439" i="138"/>
  <c r="AG439" i="138"/>
  <c r="Q439" i="138"/>
  <c r="R439" i="138"/>
  <c r="AD439" i="138"/>
  <c r="L439" i="138"/>
  <c r="J439" i="138"/>
  <c r="Y439" i="138"/>
  <c r="BH53" i="138"/>
  <c r="BE53" i="138"/>
  <c r="BG53" i="138"/>
  <c r="BO53" i="138"/>
  <c r="AN53" i="138"/>
  <c r="BK53" i="138"/>
  <c r="AR53" i="138"/>
  <c r="BL53" i="138"/>
  <c r="BF53" i="138"/>
  <c r="AU53" i="138"/>
  <c r="AO53" i="138"/>
  <c r="AV53" i="138"/>
  <c r="L53" i="138"/>
  <c r="BC53" i="138"/>
  <c r="AL53" i="138"/>
  <c r="AT53" i="138"/>
  <c r="AI53" i="138"/>
  <c r="AK53" i="138"/>
  <c r="J53" i="138"/>
  <c r="BM53" i="138"/>
  <c r="AP53" i="138"/>
  <c r="AJ53" i="138"/>
  <c r="AZ53" i="138"/>
  <c r="G53" i="138"/>
  <c r="F54" i="138" s="1"/>
  <c r="R54" i="138" s="1"/>
  <c r="BP53" i="138"/>
  <c r="P53" i="138"/>
  <c r="BA53" i="138"/>
  <c r="BB53" i="138"/>
  <c r="AM53" i="138"/>
  <c r="AW53" i="138"/>
  <c r="AY53" i="138"/>
  <c r="I53" i="138"/>
  <c r="BJ53" i="138"/>
  <c r="BN53" i="138"/>
  <c r="AX53" i="138"/>
  <c r="BI53" i="138"/>
  <c r="AQ53" i="138"/>
  <c r="K123" i="138"/>
  <c r="AC123" i="138"/>
  <c r="AG123" i="138"/>
  <c r="AJ123" i="138"/>
  <c r="AL123" i="138"/>
  <c r="L123" i="138"/>
  <c r="AB123" i="138"/>
  <c r="AN123" i="138"/>
  <c r="X123" i="138"/>
  <c r="AQ123" i="138"/>
  <c r="AO123" i="138"/>
  <c r="AR123" i="138"/>
  <c r="Q123" i="138"/>
  <c r="J123" i="138"/>
  <c r="R123" i="138"/>
  <c r="O123" i="138"/>
  <c r="AI123" i="138"/>
  <c r="AE123" i="138"/>
  <c r="Z123" i="138"/>
  <c r="P123" i="138"/>
  <c r="Y123" i="138"/>
  <c r="H123" i="138"/>
  <c r="I123" i="138"/>
  <c r="F123" i="138"/>
  <c r="N123" i="138"/>
  <c r="AA123" i="138"/>
  <c r="M123" i="138"/>
  <c r="AM123" i="138"/>
  <c r="AK123" i="138"/>
  <c r="G123" i="138"/>
  <c r="AF123" i="138"/>
  <c r="AP123" i="138"/>
  <c r="AD123" i="138"/>
  <c r="N492" i="138"/>
  <c r="X492" i="138"/>
  <c r="R492" i="138"/>
  <c r="AB492" i="138"/>
  <c r="K492" i="138"/>
  <c r="G492" i="138"/>
  <c r="O492" i="138"/>
  <c r="AC492" i="138"/>
  <c r="AD492" i="138"/>
  <c r="AE492" i="138"/>
  <c r="L492" i="138"/>
  <c r="I492" i="138"/>
  <c r="J492" i="138"/>
  <c r="AA492" i="138"/>
  <c r="Q492" i="138"/>
  <c r="Y492" i="138"/>
  <c r="M492" i="138"/>
  <c r="P492" i="138"/>
  <c r="F492" i="138"/>
  <c r="AF492" i="138"/>
  <c r="AG492" i="138"/>
  <c r="Z492" i="138"/>
  <c r="H492" i="138"/>
  <c r="AG296" i="138"/>
  <c r="Y296" i="138"/>
  <c r="X296" i="138"/>
  <c r="Z296" i="138"/>
  <c r="O296" i="138"/>
  <c r="Q296" i="138"/>
  <c r="AD296" i="138"/>
  <c r="G296" i="138"/>
  <c r="L296" i="138"/>
  <c r="N296" i="138"/>
  <c r="AA296" i="138"/>
  <c r="AC296" i="138"/>
  <c r="I296" i="138"/>
  <c r="J296" i="138"/>
  <c r="R296" i="138"/>
  <c r="M296" i="138"/>
  <c r="F296" i="138"/>
  <c r="K296" i="138"/>
  <c r="P296" i="138"/>
  <c r="AF296" i="138"/>
  <c r="AB296" i="138"/>
  <c r="H296" i="138"/>
  <c r="AE296" i="138"/>
  <c r="AR104" i="138"/>
  <c r="AY104" i="138"/>
  <c r="AD104" i="138"/>
  <c r="AQ104" i="138"/>
  <c r="F104" i="138"/>
  <c r="AF104" i="138"/>
  <c r="M104" i="138"/>
  <c r="AV104" i="138"/>
  <c r="H104" i="138"/>
  <c r="Q104" i="138"/>
  <c r="AZ104" i="138"/>
  <c r="X104" i="138"/>
  <c r="BB104" i="138"/>
  <c r="AU104" i="138"/>
  <c r="AW104" i="138"/>
  <c r="AT104" i="138"/>
  <c r="AM104" i="138"/>
  <c r="AI104" i="138"/>
  <c r="AC104" i="138"/>
  <c r="K104" i="138"/>
  <c r="R104" i="138"/>
  <c r="AA104" i="138"/>
  <c r="AJ104" i="138"/>
  <c r="AG104" i="138"/>
  <c r="N104" i="138"/>
  <c r="O104" i="138"/>
  <c r="P104" i="138"/>
  <c r="AO104" i="138"/>
  <c r="BA104" i="138"/>
  <c r="J104" i="138"/>
  <c r="AE104" i="138"/>
  <c r="AL104" i="138"/>
  <c r="L104" i="138"/>
  <c r="AX104" i="138"/>
  <c r="Z104" i="138"/>
  <c r="Y104" i="138"/>
  <c r="AB104" i="138"/>
  <c r="G104" i="138"/>
  <c r="I104" i="138"/>
  <c r="AP104" i="138"/>
  <c r="AN104" i="138"/>
  <c r="AK104" i="138"/>
  <c r="BC104" i="138"/>
  <c r="L577" i="138"/>
  <c r="AB577" i="138"/>
  <c r="P577" i="138"/>
  <c r="AC577" i="138"/>
  <c r="I577" i="138"/>
  <c r="X577" i="138"/>
  <c r="H577" i="138"/>
  <c r="Y577" i="138"/>
  <c r="F577" i="138"/>
  <c r="G577" i="138"/>
  <c r="M577" i="138"/>
  <c r="Z577" i="138"/>
  <c r="AE577" i="138"/>
  <c r="K577" i="138"/>
  <c r="O577" i="138"/>
  <c r="AD577" i="138"/>
  <c r="Q577" i="138"/>
  <c r="AA577" i="138"/>
  <c r="J577" i="138"/>
  <c r="R577" i="138"/>
  <c r="AG577" i="138"/>
  <c r="N577" i="138"/>
  <c r="AF577" i="138"/>
  <c r="Z384" i="138"/>
  <c r="R384" i="138"/>
  <c r="H384" i="138"/>
  <c r="J384" i="138"/>
  <c r="L384" i="138"/>
  <c r="Y384" i="138"/>
  <c r="I384" i="138"/>
  <c r="G384" i="138"/>
  <c r="O384" i="138"/>
  <c r="AC384" i="138"/>
  <c r="AA384" i="138"/>
  <c r="K384" i="138"/>
  <c r="AG384" i="138"/>
  <c r="F384" i="138"/>
  <c r="P384" i="138"/>
  <c r="AD384" i="138"/>
  <c r="X384" i="138"/>
  <c r="M384" i="138"/>
  <c r="AB384" i="138"/>
  <c r="AE384" i="138"/>
  <c r="AF384" i="138"/>
  <c r="N384" i="138"/>
  <c r="Q384" i="138"/>
  <c r="AG358" i="138"/>
  <c r="F358" i="138"/>
  <c r="G358" i="138"/>
  <c r="H358" i="138"/>
  <c r="AA358" i="138"/>
  <c r="I358" i="138"/>
  <c r="Q358" i="138"/>
  <c r="Y358" i="138"/>
  <c r="N358" i="138"/>
  <c r="L358" i="138"/>
  <c r="X358" i="138"/>
  <c r="O358" i="138"/>
  <c r="K358" i="138"/>
  <c r="AB358" i="138"/>
  <c r="P358" i="138"/>
  <c r="R358" i="138"/>
  <c r="J358" i="138"/>
  <c r="M358" i="138"/>
  <c r="AD358" i="138"/>
  <c r="AC358" i="138"/>
  <c r="AF358" i="138"/>
  <c r="Z358" i="138"/>
  <c r="AE358" i="138"/>
  <c r="M328" i="138"/>
  <c r="AF328" i="138"/>
  <c r="F328" i="138"/>
  <c r="AG328" i="138"/>
  <c r="Z328" i="138"/>
  <c r="AA328" i="138"/>
  <c r="Q328" i="138"/>
  <c r="I328" i="138"/>
  <c r="H328" i="138"/>
  <c r="AC328" i="138"/>
  <c r="K328" i="138"/>
  <c r="X328" i="138"/>
  <c r="O328" i="138"/>
  <c r="AD328" i="138"/>
  <c r="L328" i="138"/>
  <c r="R328" i="138"/>
  <c r="J328" i="138"/>
  <c r="AE328" i="138"/>
  <c r="Y328" i="138"/>
  <c r="AB328" i="138"/>
  <c r="P328" i="138"/>
  <c r="G328" i="138"/>
  <c r="N328" i="138"/>
  <c r="H273" i="138"/>
  <c r="M273" i="138"/>
  <c r="AD273" i="138"/>
  <c r="AF273" i="138"/>
  <c r="L273" i="138"/>
  <c r="AB273" i="138"/>
  <c r="AA273" i="138"/>
  <c r="G273" i="138"/>
  <c r="Z273" i="138"/>
  <c r="Y273" i="138"/>
  <c r="P273" i="138"/>
  <c r="Q273" i="138"/>
  <c r="J273" i="138"/>
  <c r="N273" i="138"/>
  <c r="R273" i="138"/>
  <c r="AC273" i="138"/>
  <c r="X273" i="138"/>
  <c r="K273" i="138"/>
  <c r="AG273" i="138"/>
  <c r="O273" i="138"/>
  <c r="I273" i="138"/>
  <c r="F273" i="138"/>
  <c r="AE273" i="138"/>
  <c r="AA208" i="138"/>
  <c r="AC208" i="138"/>
  <c r="F208" i="138"/>
  <c r="AG208" i="138"/>
  <c r="J208" i="138"/>
  <c r="Z208" i="138"/>
  <c r="K208" i="138"/>
  <c r="H208" i="138"/>
  <c r="M208" i="138"/>
  <c r="L208" i="138"/>
  <c r="P208" i="138"/>
  <c r="R208" i="138"/>
  <c r="AE208" i="138"/>
  <c r="O208" i="138"/>
  <c r="Y208" i="138"/>
  <c r="Q208" i="138"/>
  <c r="G208" i="138"/>
  <c r="AD208" i="138"/>
  <c r="AB208" i="138"/>
  <c r="AF208" i="138"/>
  <c r="X208" i="138"/>
  <c r="I208" i="138"/>
  <c r="N208" i="138"/>
  <c r="K305" i="138"/>
  <c r="AB305" i="138"/>
  <c r="AG305" i="138"/>
  <c r="J305" i="138"/>
  <c r="O305" i="138"/>
  <c r="N305" i="138"/>
  <c r="AD305" i="138"/>
  <c r="AC305" i="138"/>
  <c r="I305" i="138"/>
  <c r="AF305" i="138"/>
  <c r="AA305" i="138"/>
  <c r="Y305" i="138"/>
  <c r="L305" i="138"/>
  <c r="Q305" i="138"/>
  <c r="AE305" i="138"/>
  <c r="G305" i="138"/>
  <c r="P305" i="138"/>
  <c r="X305" i="138"/>
  <c r="F305" i="138"/>
  <c r="Z305" i="138"/>
  <c r="R305" i="138"/>
  <c r="H305" i="138"/>
  <c r="M305" i="138"/>
  <c r="G579" i="138"/>
  <c r="P579" i="138"/>
  <c r="K579" i="138"/>
  <c r="AF579" i="138"/>
  <c r="N579" i="138"/>
  <c r="O579" i="138"/>
  <c r="AD579" i="138"/>
  <c r="Y579" i="138"/>
  <c r="L579" i="138"/>
  <c r="J579" i="138"/>
  <c r="AG579" i="138"/>
  <c r="R579" i="138"/>
  <c r="AA579" i="138"/>
  <c r="AB579" i="138"/>
  <c r="AC579" i="138"/>
  <c r="X579" i="138"/>
  <c r="I579" i="138"/>
  <c r="Q579" i="138"/>
  <c r="F579" i="138"/>
  <c r="Z579" i="138"/>
  <c r="M579" i="138"/>
  <c r="H579" i="138"/>
  <c r="AE579" i="138"/>
  <c r="L191" i="138"/>
  <c r="P191" i="138"/>
  <c r="I191" i="138"/>
  <c r="R191" i="138"/>
  <c r="AF191" i="138"/>
  <c r="G191" i="138"/>
  <c r="AC191" i="138"/>
  <c r="AL191" i="138"/>
  <c r="O191" i="138"/>
  <c r="AJ191" i="138"/>
  <c r="AD191" i="138"/>
  <c r="AR191" i="138"/>
  <c r="AQ191" i="138"/>
  <c r="AB191" i="138"/>
  <c r="M191" i="138"/>
  <c r="AO191" i="138"/>
  <c r="AP191" i="138"/>
  <c r="AN191" i="138"/>
  <c r="Q191" i="138"/>
  <c r="AM191" i="138"/>
  <c r="AI191" i="138"/>
  <c r="AA191" i="138"/>
  <c r="J191" i="138"/>
  <c r="AG191" i="138"/>
  <c r="K191" i="138"/>
  <c r="N191" i="138"/>
  <c r="AE191" i="138"/>
  <c r="AK191" i="138"/>
  <c r="Y191" i="138"/>
  <c r="H191" i="138"/>
  <c r="Z191" i="138"/>
  <c r="X191" i="138"/>
  <c r="F191" i="138"/>
  <c r="AA225" i="138"/>
  <c r="O225" i="138"/>
  <c r="I225" i="138"/>
  <c r="N225" i="138"/>
  <c r="AE225" i="138"/>
  <c r="Z225" i="138"/>
  <c r="F225" i="138"/>
  <c r="X225" i="138"/>
  <c r="P225" i="138"/>
  <c r="G225" i="138"/>
  <c r="R225" i="138"/>
  <c r="H225" i="138"/>
  <c r="M225" i="138"/>
  <c r="AF225" i="138"/>
  <c r="AB225" i="138"/>
  <c r="AG225" i="138"/>
  <c r="J225" i="138"/>
  <c r="AD225" i="138"/>
  <c r="Y225" i="138"/>
  <c r="AC225" i="138"/>
  <c r="K225" i="138"/>
  <c r="L225" i="138"/>
  <c r="Q225" i="138"/>
  <c r="AC496" i="138"/>
  <c r="R496" i="138"/>
  <c r="AF496" i="138"/>
  <c r="Q496" i="138"/>
  <c r="N496" i="138"/>
  <c r="AG496" i="138"/>
  <c r="P496" i="138"/>
  <c r="F496" i="138"/>
  <c r="K496" i="138"/>
  <c r="AA496" i="138"/>
  <c r="L496" i="138"/>
  <c r="AE496" i="138"/>
  <c r="H496" i="138"/>
  <c r="I496" i="138"/>
  <c r="M496" i="138"/>
  <c r="AB496" i="138"/>
  <c r="J496" i="138"/>
  <c r="Y496" i="138"/>
  <c r="AD496" i="138"/>
  <c r="X496" i="138"/>
  <c r="Z496" i="138"/>
  <c r="G496" i="138"/>
  <c r="O496" i="138"/>
  <c r="G315" i="138"/>
  <c r="F315" i="138"/>
  <c r="AF315" i="138"/>
  <c r="M315" i="138"/>
  <c r="AC315" i="138"/>
  <c r="AB315" i="138"/>
  <c r="AG315" i="138"/>
  <c r="R315" i="138"/>
  <c r="O315" i="138"/>
  <c r="K315" i="138"/>
  <c r="AD315" i="138"/>
  <c r="L315" i="138"/>
  <c r="X315" i="138"/>
  <c r="I315" i="138"/>
  <c r="AA315" i="138"/>
  <c r="AE315" i="138"/>
  <c r="P315" i="138"/>
  <c r="N315" i="138"/>
  <c r="Y315" i="138"/>
  <c r="Q315" i="138"/>
  <c r="Z315" i="138"/>
  <c r="J315" i="138"/>
  <c r="H315" i="138"/>
  <c r="BG21" i="138"/>
  <c r="BB21" i="138"/>
  <c r="BF21" i="138"/>
  <c r="AX21" i="138"/>
  <c r="AT21" i="138"/>
  <c r="AR21" i="138"/>
  <c r="I21" i="138"/>
  <c r="BM21" i="138"/>
  <c r="AN21" i="138"/>
  <c r="P21" i="138"/>
  <c r="AU21" i="138"/>
  <c r="AW21" i="138"/>
  <c r="BI21" i="138"/>
  <c r="BJ21" i="138"/>
  <c r="BN21" i="138"/>
  <c r="AZ21" i="138"/>
  <c r="BK21" i="138"/>
  <c r="BC21" i="138"/>
  <c r="BA21" i="138"/>
  <c r="BP21" i="138"/>
  <c r="AO21" i="138"/>
  <c r="BH21" i="138"/>
  <c r="J21" i="138"/>
  <c r="AJ21" i="138"/>
  <c r="BL21" i="138"/>
  <c r="AV21" i="138"/>
  <c r="BO21" i="138"/>
  <c r="AK21" i="138"/>
  <c r="L21" i="138"/>
  <c r="AI21" i="138"/>
  <c r="G21" i="138"/>
  <c r="AY21" i="138"/>
  <c r="AL21" i="138"/>
  <c r="BE21" i="138"/>
  <c r="AQ21" i="138"/>
  <c r="AM21" i="138"/>
  <c r="AP21" i="138"/>
  <c r="N532" i="138"/>
  <c r="X532" i="138"/>
  <c r="AC532" i="138"/>
  <c r="I532" i="138"/>
  <c r="K532" i="138"/>
  <c r="AB532" i="138"/>
  <c r="Z532" i="138"/>
  <c r="M532" i="138"/>
  <c r="P532" i="138"/>
  <c r="AE532" i="138"/>
  <c r="R532" i="138"/>
  <c r="O532" i="138"/>
  <c r="AG532" i="138"/>
  <c r="J532" i="138"/>
  <c r="H532" i="138"/>
  <c r="Y532" i="138"/>
  <c r="AD532" i="138"/>
  <c r="G532" i="138"/>
  <c r="L532" i="138"/>
  <c r="Q532" i="138"/>
  <c r="AA532" i="138"/>
  <c r="AF532" i="138"/>
  <c r="F532" i="138"/>
  <c r="F398" i="138"/>
  <c r="K398" i="138"/>
  <c r="P398" i="138"/>
  <c r="O398" i="138"/>
  <c r="AE398" i="138"/>
  <c r="AC398" i="138"/>
  <c r="M398" i="138"/>
  <c r="H398" i="138"/>
  <c r="AB398" i="138"/>
  <c r="AG398" i="138"/>
  <c r="R398" i="138"/>
  <c r="AD398" i="138"/>
  <c r="Y398" i="138"/>
  <c r="Q398" i="138"/>
  <c r="G398" i="138"/>
  <c r="AA398" i="138"/>
  <c r="J398" i="138"/>
  <c r="L398" i="138"/>
  <c r="AF398" i="138"/>
  <c r="I398" i="138"/>
  <c r="N398" i="138"/>
  <c r="X398" i="138"/>
  <c r="Z398" i="138"/>
  <c r="P171" i="138"/>
  <c r="AM171" i="138"/>
  <c r="AO171" i="138"/>
  <c r="K171" i="138"/>
  <c r="AL171" i="138"/>
  <c r="AK171" i="138"/>
  <c r="I171" i="138"/>
  <c r="AB171" i="138"/>
  <c r="AQ171" i="138"/>
  <c r="AF171" i="138"/>
  <c r="H171" i="138"/>
  <c r="AR171" i="138"/>
  <c r="AP171" i="138"/>
  <c r="AC171" i="138"/>
  <c r="G171" i="138"/>
  <c r="AN171" i="138"/>
  <c r="F171" i="138"/>
  <c r="AD171" i="138"/>
  <c r="Z171" i="138"/>
  <c r="AA171" i="138"/>
  <c r="Q171" i="138"/>
  <c r="AI171" i="138"/>
  <c r="AG171" i="138"/>
  <c r="R171" i="138"/>
  <c r="M171" i="138"/>
  <c r="J171" i="138"/>
  <c r="X171" i="138"/>
  <c r="O171" i="138"/>
  <c r="L171" i="138"/>
  <c r="AJ171" i="138"/>
  <c r="N171" i="138"/>
  <c r="AE171" i="138"/>
  <c r="Y171" i="138"/>
  <c r="AC573" i="138"/>
  <c r="AA573" i="138"/>
  <c r="G573" i="138"/>
  <c r="AE573" i="138"/>
  <c r="K573" i="138"/>
  <c r="AF573" i="138"/>
  <c r="AD573" i="138"/>
  <c r="H573" i="138"/>
  <c r="M573" i="138"/>
  <c r="Z573" i="138"/>
  <c r="X573" i="138"/>
  <c r="F573" i="138"/>
  <c r="AB573" i="138"/>
  <c r="N573" i="138"/>
  <c r="I573" i="138"/>
  <c r="O573" i="138"/>
  <c r="Q573" i="138"/>
  <c r="L573" i="138"/>
  <c r="P573" i="138"/>
  <c r="R573" i="138"/>
  <c r="AG573" i="138"/>
  <c r="J573" i="138"/>
  <c r="Y573" i="138"/>
  <c r="Z611" i="138"/>
  <c r="AA611" i="138"/>
  <c r="K611" i="138"/>
  <c r="R611" i="138"/>
  <c r="AC611" i="138"/>
  <c r="AD611" i="138"/>
  <c r="L611" i="138"/>
  <c r="G611" i="138"/>
  <c r="H611" i="138"/>
  <c r="AE611" i="138"/>
  <c r="N611" i="138"/>
  <c r="P611" i="138"/>
  <c r="M611" i="138"/>
  <c r="J611" i="138"/>
  <c r="O611" i="138"/>
  <c r="X611" i="138"/>
  <c r="Y611" i="138"/>
  <c r="F611" i="138"/>
  <c r="I611" i="138"/>
  <c r="Q611" i="138"/>
  <c r="AF611" i="138"/>
  <c r="AG611" i="138"/>
  <c r="AB611" i="138"/>
  <c r="AC466" i="138"/>
  <c r="M466" i="138"/>
  <c r="AA466" i="138"/>
  <c r="Y466" i="138"/>
  <c r="F466" i="138"/>
  <c r="R466" i="138"/>
  <c r="AD466" i="138"/>
  <c r="Q466" i="138"/>
  <c r="J466" i="138"/>
  <c r="H466" i="138"/>
  <c r="AB466" i="138"/>
  <c r="N466" i="138"/>
  <c r="Z466" i="138"/>
  <c r="O466" i="138"/>
  <c r="AF466" i="138"/>
  <c r="AG466" i="138"/>
  <c r="G466" i="138"/>
  <c r="X466" i="138"/>
  <c r="P466" i="138"/>
  <c r="I466" i="138"/>
  <c r="AE466" i="138"/>
  <c r="L466" i="138"/>
  <c r="K466" i="138"/>
  <c r="F456" i="138"/>
  <c r="AC456" i="138"/>
  <c r="M456" i="138"/>
  <c r="P456" i="138"/>
  <c r="J456" i="138"/>
  <c r="R456" i="138"/>
  <c r="Y456" i="138"/>
  <c r="H456" i="138"/>
  <c r="AB456" i="138"/>
  <c r="AA456" i="138"/>
  <c r="AD456" i="138"/>
  <c r="O456" i="138"/>
  <c r="AF456" i="138"/>
  <c r="I456" i="138"/>
  <c r="G456" i="138"/>
  <c r="X456" i="138"/>
  <c r="Z456" i="138"/>
  <c r="Q456" i="138"/>
  <c r="K456" i="138"/>
  <c r="L456" i="138"/>
  <c r="N456" i="138"/>
  <c r="AE456" i="138"/>
  <c r="AG456" i="138"/>
  <c r="O303" i="138"/>
  <c r="Y303" i="138"/>
  <c r="I303" i="138"/>
  <c r="X303" i="138"/>
  <c r="N303" i="138"/>
  <c r="K303" i="138"/>
  <c r="M303" i="138"/>
  <c r="R303" i="138"/>
  <c r="AD303" i="138"/>
  <c r="P303" i="138"/>
  <c r="AA303" i="138"/>
  <c r="Q303" i="138"/>
  <c r="J303" i="138"/>
  <c r="AG303" i="138"/>
  <c r="AC303" i="138"/>
  <c r="F303" i="138"/>
  <c r="AF303" i="138"/>
  <c r="L303" i="138"/>
  <c r="AB303" i="138"/>
  <c r="AE303" i="138"/>
  <c r="H303" i="138"/>
  <c r="G303" i="138"/>
  <c r="Z303" i="138"/>
  <c r="AE441" i="138"/>
  <c r="O441" i="138"/>
  <c r="F441" i="138"/>
  <c r="N441" i="138"/>
  <c r="I441" i="138"/>
  <c r="R441" i="138"/>
  <c r="J441" i="138"/>
  <c r="M441" i="138"/>
  <c r="Y441" i="138"/>
  <c r="AG441" i="138"/>
  <c r="AB441" i="138"/>
  <c r="L441" i="138"/>
  <c r="AC441" i="138"/>
  <c r="Z441" i="138"/>
  <c r="AF441" i="138"/>
  <c r="AD441" i="138"/>
  <c r="G441" i="138"/>
  <c r="X441" i="138"/>
  <c r="Q441" i="138"/>
  <c r="AA441" i="138"/>
  <c r="K441" i="138"/>
  <c r="P441" i="138"/>
  <c r="H441" i="138"/>
  <c r="AA175" i="138"/>
  <c r="AN175" i="138"/>
  <c r="F175" i="138"/>
  <c r="AK175" i="138"/>
  <c r="Z175" i="138"/>
  <c r="AG175" i="138"/>
  <c r="AQ175" i="138"/>
  <c r="K175" i="138"/>
  <c r="AP175" i="138"/>
  <c r="R175" i="138"/>
  <c r="AR175" i="138"/>
  <c r="AE175" i="138"/>
  <c r="N175" i="138"/>
  <c r="AL175" i="138"/>
  <c r="Q175" i="138"/>
  <c r="O175" i="138"/>
  <c r="L175" i="138"/>
  <c r="Y175" i="138"/>
  <c r="AI175" i="138"/>
  <c r="G175" i="138"/>
  <c r="X175" i="138"/>
  <c r="AD175" i="138"/>
  <c r="J175" i="138"/>
  <c r="AB175" i="138"/>
  <c r="AC175" i="138"/>
  <c r="P175" i="138"/>
  <c r="AM175" i="138"/>
  <c r="I175" i="138"/>
  <c r="M175" i="138"/>
  <c r="AO175" i="138"/>
  <c r="H175" i="138"/>
  <c r="AF175" i="138"/>
  <c r="AJ175" i="138"/>
  <c r="J301" i="138"/>
  <c r="K301" i="138"/>
  <c r="Y301" i="138"/>
  <c r="O301" i="138"/>
  <c r="G301" i="138"/>
  <c r="H301" i="138"/>
  <c r="Q301" i="138"/>
  <c r="P301" i="138"/>
  <c r="AF301" i="138"/>
  <c r="I301" i="138"/>
  <c r="N301" i="138"/>
  <c r="AE301" i="138"/>
  <c r="AC301" i="138"/>
  <c r="F301" i="138"/>
  <c r="AA301" i="138"/>
  <c r="AG301" i="138"/>
  <c r="Z301" i="138"/>
  <c r="R301" i="138"/>
  <c r="X301" i="138"/>
  <c r="M301" i="138"/>
  <c r="AD301" i="138"/>
  <c r="AB301" i="138"/>
  <c r="L301" i="138"/>
  <c r="AM139" i="138"/>
  <c r="AN139" i="138"/>
  <c r="G139" i="138"/>
  <c r="AF139" i="138"/>
  <c r="AQ139" i="138"/>
  <c r="P139" i="138"/>
  <c r="I139" i="138"/>
  <c r="AO139" i="138"/>
  <c r="AG139" i="138"/>
  <c r="J139" i="138"/>
  <c r="AJ139" i="138"/>
  <c r="AP139" i="138"/>
  <c r="R139" i="138"/>
  <c r="O139" i="138"/>
  <c r="Y139" i="138"/>
  <c r="AL139" i="138"/>
  <c r="AI139" i="138"/>
  <c r="H139" i="138"/>
  <c r="AE139" i="138"/>
  <c r="Q139" i="138"/>
  <c r="AA139" i="138"/>
  <c r="F139" i="138"/>
  <c r="AC139" i="138"/>
  <c r="AK139" i="138"/>
  <c r="L139" i="138"/>
  <c r="X139" i="138"/>
  <c r="M139" i="138"/>
  <c r="AB139" i="138"/>
  <c r="AD139" i="138"/>
  <c r="K139" i="138"/>
  <c r="N139" i="138"/>
  <c r="AR139" i="138"/>
  <c r="Z139" i="138"/>
  <c r="L268" i="138"/>
  <c r="X268" i="138"/>
  <c r="H268" i="138"/>
  <c r="P268" i="138"/>
  <c r="F268" i="138"/>
  <c r="J268" i="138"/>
  <c r="AD268" i="138"/>
  <c r="G268" i="138"/>
  <c r="AA268" i="138"/>
  <c r="AB268" i="138"/>
  <c r="Z268" i="138"/>
  <c r="Q268" i="138"/>
  <c r="R268" i="138"/>
  <c r="M268" i="138"/>
  <c r="AE268" i="138"/>
  <c r="N268" i="138"/>
  <c r="O268" i="138"/>
  <c r="AF268" i="138"/>
  <c r="Y268" i="138"/>
  <c r="K268" i="138"/>
  <c r="AC268" i="138"/>
  <c r="AG268" i="138"/>
  <c r="I268" i="138"/>
  <c r="L539" i="138"/>
  <c r="N539" i="138"/>
  <c r="X539" i="138"/>
  <c r="AC539" i="138"/>
  <c r="M539" i="138"/>
  <c r="Z539" i="138"/>
  <c r="Y539" i="138"/>
  <c r="F539" i="138"/>
  <c r="O539" i="138"/>
  <c r="K539" i="138"/>
  <c r="I539" i="138"/>
  <c r="AD539" i="138"/>
  <c r="P539" i="138"/>
  <c r="R539" i="138"/>
  <c r="AA539" i="138"/>
  <c r="H539" i="138"/>
  <c r="AB539" i="138"/>
  <c r="J539" i="138"/>
  <c r="AE539" i="138"/>
  <c r="G539" i="138"/>
  <c r="Q539" i="138"/>
  <c r="AF539" i="138"/>
  <c r="AG539" i="138"/>
  <c r="AN202" i="138"/>
  <c r="P202" i="138"/>
  <c r="N202" i="138"/>
  <c r="G202" i="138"/>
  <c r="L202" i="138"/>
  <c r="AI202" i="138"/>
  <c r="Q202" i="138"/>
  <c r="AE202" i="138"/>
  <c r="AL202" i="138"/>
  <c r="O202" i="138"/>
  <c r="AR202" i="138"/>
  <c r="AG202" i="138"/>
  <c r="AA202" i="138"/>
  <c r="AJ202" i="138"/>
  <c r="AK202" i="138"/>
  <c r="Z202" i="138"/>
  <c r="AQ202" i="138"/>
  <c r="F202" i="138"/>
  <c r="AM202" i="138"/>
  <c r="AC202" i="138"/>
  <c r="AB202" i="138"/>
  <c r="R202" i="138"/>
  <c r="M202" i="138"/>
  <c r="AF202" i="138"/>
  <c r="K202" i="138"/>
  <c r="X202" i="138"/>
  <c r="AD202" i="138"/>
  <c r="H202" i="138"/>
  <c r="AP202" i="138"/>
  <c r="Y202" i="138"/>
  <c r="I202" i="138"/>
  <c r="J202" i="138"/>
  <c r="AO202" i="138"/>
  <c r="L571" i="138"/>
  <c r="Y571" i="138"/>
  <c r="AG571" i="138"/>
  <c r="G571" i="138"/>
  <c r="I571" i="138"/>
  <c r="O571" i="138"/>
  <c r="AD571" i="138"/>
  <c r="J571" i="138"/>
  <c r="R571" i="138"/>
  <c r="Q571" i="138"/>
  <c r="F571" i="138"/>
  <c r="AF571" i="138"/>
  <c r="X571" i="138"/>
  <c r="AB571" i="138"/>
  <c r="N571" i="138"/>
  <c r="AC571" i="138"/>
  <c r="AA571" i="138"/>
  <c r="K571" i="138"/>
  <c r="P571" i="138"/>
  <c r="H571" i="138"/>
  <c r="M571" i="138"/>
  <c r="Z571" i="138"/>
  <c r="AE571" i="138"/>
  <c r="AO114" i="138"/>
  <c r="Y114" i="138"/>
  <c r="AF114" i="138"/>
  <c r="X114" i="138"/>
  <c r="AN114" i="138"/>
  <c r="G114" i="138"/>
  <c r="Q114" i="138"/>
  <c r="AE114" i="138"/>
  <c r="K114" i="138"/>
  <c r="AI114" i="138"/>
  <c r="AM114" i="138"/>
  <c r="AG114" i="138"/>
  <c r="P114" i="138"/>
  <c r="O114" i="138"/>
  <c r="AC114" i="138"/>
  <c r="AR114" i="138"/>
  <c r="J114" i="138"/>
  <c r="L114" i="138"/>
  <c r="AD114" i="138"/>
  <c r="R114" i="138"/>
  <c r="F114" i="138"/>
  <c r="N114" i="138"/>
  <c r="AJ114" i="138"/>
  <c r="H114" i="138"/>
  <c r="AQ114" i="138"/>
  <c r="AA114" i="138"/>
  <c r="AK114" i="138"/>
  <c r="I114" i="138"/>
  <c r="AP114" i="138"/>
  <c r="Z114" i="138"/>
  <c r="AL114" i="138"/>
  <c r="M114" i="138"/>
  <c r="AB114" i="138"/>
  <c r="Y212" i="138"/>
  <c r="N212" i="138"/>
  <c r="R212" i="138"/>
  <c r="AC212" i="138"/>
  <c r="O212" i="138"/>
  <c r="K212" i="138"/>
  <c r="P212" i="138"/>
  <c r="Z212" i="138"/>
  <c r="J212" i="138"/>
  <c r="AD212" i="138"/>
  <c r="M212" i="138"/>
  <c r="AB212" i="138"/>
  <c r="AF212" i="138"/>
  <c r="L212" i="138"/>
  <c r="AE212" i="138"/>
  <c r="I212" i="138"/>
  <c r="G212" i="138"/>
  <c r="AG212" i="138"/>
  <c r="F212" i="138"/>
  <c r="H212" i="138"/>
  <c r="Q212" i="138"/>
  <c r="AA212" i="138"/>
  <c r="X212" i="138"/>
  <c r="AF426" i="138"/>
  <c r="H426" i="138"/>
  <c r="X426" i="138"/>
  <c r="Y426" i="138"/>
  <c r="N426" i="138"/>
  <c r="AE426" i="138"/>
  <c r="Q426" i="138"/>
  <c r="AD426" i="138"/>
  <c r="J426" i="138"/>
  <c r="AB426" i="138"/>
  <c r="L426" i="138"/>
  <c r="I426" i="138"/>
  <c r="O426" i="138"/>
  <c r="R426" i="138"/>
  <c r="AC426" i="138"/>
  <c r="P426" i="138"/>
  <c r="G426" i="138"/>
  <c r="Z426" i="138"/>
  <c r="K426" i="138"/>
  <c r="AG426" i="138"/>
  <c r="M426" i="138"/>
  <c r="F426" i="138"/>
  <c r="AA426" i="138"/>
  <c r="H656" i="138"/>
  <c r="I656" i="138"/>
  <c r="Q656" i="138"/>
  <c r="X656" i="138"/>
  <c r="AF656" i="138"/>
  <c r="AB656" i="138"/>
  <c r="N656" i="138"/>
  <c r="O656" i="138"/>
  <c r="Z656" i="138"/>
  <c r="F656" i="138"/>
  <c r="K656" i="138"/>
  <c r="P656" i="138"/>
  <c r="AC656" i="138"/>
  <c r="AE656" i="138"/>
  <c r="AG656" i="138"/>
  <c r="M656" i="138"/>
  <c r="R656" i="138"/>
  <c r="G656" i="138"/>
  <c r="AD656" i="138"/>
  <c r="J656" i="138"/>
  <c r="AA656" i="138"/>
  <c r="Y656" i="138"/>
  <c r="L656" i="138"/>
  <c r="AA695" i="138"/>
  <c r="AF695" i="138"/>
  <c r="I695" i="138"/>
  <c r="M695" i="138"/>
  <c r="X695" i="138"/>
  <c r="O695" i="138"/>
  <c r="F695" i="138"/>
  <c r="K695" i="138"/>
  <c r="P695" i="138"/>
  <c r="AC695" i="138"/>
  <c r="AE695" i="138"/>
  <c r="H695" i="138"/>
  <c r="Z695" i="138"/>
  <c r="R695" i="138"/>
  <c r="AB695" i="138"/>
  <c r="AG695" i="138"/>
  <c r="J695" i="138"/>
  <c r="L695" i="138"/>
  <c r="Y695" i="138"/>
  <c r="N695" i="138"/>
  <c r="Q695" i="138"/>
  <c r="AD695" i="138"/>
  <c r="G695" i="138"/>
  <c r="AK157" i="138"/>
  <c r="L157" i="138"/>
  <c r="H157" i="138"/>
  <c r="F157" i="138"/>
  <c r="I157" i="138"/>
  <c r="AQ157" i="138"/>
  <c r="G157" i="138"/>
  <c r="J157" i="138"/>
  <c r="AR157" i="138"/>
  <c r="R157" i="138"/>
  <c r="AD157" i="138"/>
  <c r="AN157" i="138"/>
  <c r="P157" i="138"/>
  <c r="AB157" i="138"/>
  <c r="AL157" i="138"/>
  <c r="AP157" i="138"/>
  <c r="M157" i="138"/>
  <c r="N157" i="138"/>
  <c r="K157" i="138"/>
  <c r="X157" i="138"/>
  <c r="AC157" i="138"/>
  <c r="AE157" i="138"/>
  <c r="Q157" i="138"/>
  <c r="AJ157" i="138"/>
  <c r="AG157" i="138"/>
  <c r="O157" i="138"/>
  <c r="AF157" i="138"/>
  <c r="AO157" i="138"/>
  <c r="Y157" i="138"/>
  <c r="Z157" i="138"/>
  <c r="AA157" i="138"/>
  <c r="AI157" i="138"/>
  <c r="AM157" i="138"/>
  <c r="L356" i="138"/>
  <c r="J356" i="138"/>
  <c r="P356" i="138"/>
  <c r="AB356" i="138"/>
  <c r="X356" i="138"/>
  <c r="AF356" i="138"/>
  <c r="K356" i="138"/>
  <c r="I356" i="138"/>
  <c r="AG356" i="138"/>
  <c r="M356" i="138"/>
  <c r="AE356" i="138"/>
  <c r="Z356" i="138"/>
  <c r="Y356" i="138"/>
  <c r="AC356" i="138"/>
  <c r="F356" i="138"/>
  <c r="N356" i="138"/>
  <c r="R356" i="138"/>
  <c r="Q356" i="138"/>
  <c r="H356" i="138"/>
  <c r="O356" i="138"/>
  <c r="AD356" i="138"/>
  <c r="G356" i="138"/>
  <c r="AA356" i="138"/>
  <c r="AB645" i="138"/>
  <c r="Z645" i="138"/>
  <c r="AE645" i="138"/>
  <c r="AG645" i="138"/>
  <c r="M645" i="138"/>
  <c r="R645" i="138"/>
  <c r="P645" i="138"/>
  <c r="O645" i="138"/>
  <c r="J645" i="138"/>
  <c r="AA645" i="138"/>
  <c r="Y645" i="138"/>
  <c r="I645" i="138"/>
  <c r="G645" i="138"/>
  <c r="L645" i="138"/>
  <c r="Q645" i="138"/>
  <c r="AD645" i="138"/>
  <c r="AF645" i="138"/>
  <c r="H645" i="138"/>
  <c r="N645" i="138"/>
  <c r="X645" i="138"/>
  <c r="AC645" i="138"/>
  <c r="F645" i="138"/>
  <c r="K645" i="138"/>
  <c r="J74" i="138"/>
  <c r="BB74" i="138"/>
  <c r="AW74" i="138"/>
  <c r="AT74" i="138"/>
  <c r="AI74" i="138"/>
  <c r="AR74" i="138"/>
  <c r="AO74" i="138"/>
  <c r="AK74" i="138"/>
  <c r="AY74" i="138"/>
  <c r="BA74" i="138"/>
  <c r="AV74" i="138"/>
  <c r="AJ74" i="138"/>
  <c r="AP74" i="138"/>
  <c r="P74" i="138"/>
  <c r="AZ74" i="138"/>
  <c r="G74" i="138"/>
  <c r="I74" i="138"/>
  <c r="AQ74" i="138"/>
  <c r="AN74" i="138"/>
  <c r="AL74" i="138"/>
  <c r="AX74" i="138"/>
  <c r="L74" i="138"/>
  <c r="BC74" i="138"/>
  <c r="AM74" i="138"/>
  <c r="AU74" i="138"/>
  <c r="AA648" i="138"/>
  <c r="Y648" i="138"/>
  <c r="Z648" i="138"/>
  <c r="H648" i="138"/>
  <c r="I648" i="138"/>
  <c r="N648" i="138"/>
  <c r="X648" i="138"/>
  <c r="AB648" i="138"/>
  <c r="L648" i="138"/>
  <c r="K648" i="138"/>
  <c r="P648" i="138"/>
  <c r="AC648" i="138"/>
  <c r="AE648" i="138"/>
  <c r="O648" i="138"/>
  <c r="M648" i="138"/>
  <c r="G648" i="138"/>
  <c r="F648" i="138"/>
  <c r="AG648" i="138"/>
  <c r="J648" i="138"/>
  <c r="AD648" i="138"/>
  <c r="AF648" i="138"/>
  <c r="R648" i="138"/>
  <c r="Q648" i="138"/>
  <c r="H266" i="138"/>
  <c r="M266" i="138"/>
  <c r="K266" i="138"/>
  <c r="AB266" i="138"/>
  <c r="AG266" i="138"/>
  <c r="G266" i="138"/>
  <c r="O266" i="138"/>
  <c r="Y266" i="138"/>
  <c r="AD266" i="138"/>
  <c r="AC266" i="138"/>
  <c r="F266" i="138"/>
  <c r="Q266" i="138"/>
  <c r="AA266" i="138"/>
  <c r="J266" i="138"/>
  <c r="I266" i="138"/>
  <c r="N266" i="138"/>
  <c r="AE266" i="138"/>
  <c r="X266" i="138"/>
  <c r="L266" i="138"/>
  <c r="P266" i="138"/>
  <c r="AF266" i="138"/>
  <c r="Z266" i="138"/>
  <c r="R266" i="138"/>
  <c r="F650" i="138"/>
  <c r="N650" i="138"/>
  <c r="AB650" i="138"/>
  <c r="K650" i="138"/>
  <c r="AE650" i="138"/>
  <c r="M650" i="138"/>
  <c r="O650" i="138"/>
  <c r="G650" i="138"/>
  <c r="AC650" i="138"/>
  <c r="AG650" i="138"/>
  <c r="AF650" i="138"/>
  <c r="AD650" i="138"/>
  <c r="Y650" i="138"/>
  <c r="Z650" i="138"/>
  <c r="R650" i="138"/>
  <c r="L650" i="138"/>
  <c r="Q650" i="138"/>
  <c r="AA650" i="138"/>
  <c r="P650" i="138"/>
  <c r="I650" i="138"/>
  <c r="H650" i="138"/>
  <c r="X650" i="138"/>
  <c r="J650" i="138"/>
  <c r="G556" i="138"/>
  <c r="X556" i="138"/>
  <c r="R556" i="138"/>
  <c r="F556" i="138"/>
  <c r="M556" i="138"/>
  <c r="AC556" i="138"/>
  <c r="AB556" i="138"/>
  <c r="AG556" i="138"/>
  <c r="Q556" i="138"/>
  <c r="N556" i="138"/>
  <c r="AD556" i="138"/>
  <c r="AF556" i="138"/>
  <c r="L556" i="138"/>
  <c r="Z556" i="138"/>
  <c r="AE556" i="138"/>
  <c r="P556" i="138"/>
  <c r="J556" i="138"/>
  <c r="Y556" i="138"/>
  <c r="O556" i="138"/>
  <c r="AA556" i="138"/>
  <c r="K556" i="138"/>
  <c r="I556" i="138"/>
  <c r="H556" i="138"/>
  <c r="O601" i="138"/>
  <c r="AA601" i="138"/>
  <c r="P601" i="138"/>
  <c r="AF601" i="138"/>
  <c r="N601" i="138"/>
  <c r="X601" i="138"/>
  <c r="AD601" i="138"/>
  <c r="Z601" i="138"/>
  <c r="I601" i="138"/>
  <c r="Q601" i="138"/>
  <c r="AG601" i="138"/>
  <c r="J601" i="138"/>
  <c r="AB601" i="138"/>
  <c r="K601" i="138"/>
  <c r="M601" i="138"/>
  <c r="F601" i="138"/>
  <c r="AE601" i="138"/>
  <c r="L601" i="138"/>
  <c r="Y601" i="138"/>
  <c r="G601" i="138"/>
  <c r="R601" i="138"/>
  <c r="H601" i="138"/>
  <c r="AC601" i="138"/>
  <c r="AU88" i="138"/>
  <c r="G88" i="138"/>
  <c r="F89" i="138" s="1"/>
  <c r="L88" i="138"/>
  <c r="AO88" i="138"/>
  <c r="AJ88" i="138"/>
  <c r="AK88" i="138"/>
  <c r="AL88" i="138"/>
  <c r="AP88" i="138"/>
  <c r="BB88" i="138"/>
  <c r="AW88" i="138"/>
  <c r="AX88" i="138"/>
  <c r="I88" i="138"/>
  <c r="AN88" i="138"/>
  <c r="P88" i="138"/>
  <c r="AZ88" i="138"/>
  <c r="AR88" i="138"/>
  <c r="AI88" i="138"/>
  <c r="BA88" i="138"/>
  <c r="AM88" i="138"/>
  <c r="J88" i="138"/>
  <c r="BC88" i="138"/>
  <c r="AT88" i="138"/>
  <c r="AV88" i="138"/>
  <c r="AQ88" i="138"/>
  <c r="AY88" i="138"/>
  <c r="AA442" i="138"/>
  <c r="AG442" i="138"/>
  <c r="J442" i="138"/>
  <c r="Q442" i="138"/>
  <c r="Y442" i="138"/>
  <c r="AC442" i="138"/>
  <c r="AB442" i="138"/>
  <c r="Z442" i="138"/>
  <c r="AD442" i="138"/>
  <c r="X442" i="138"/>
  <c r="AF442" i="138"/>
  <c r="O442" i="138"/>
  <c r="G442" i="138"/>
  <c r="H442" i="138"/>
  <c r="P442" i="138"/>
  <c r="M442" i="138"/>
  <c r="K442" i="138"/>
  <c r="L442" i="138"/>
  <c r="N442" i="138"/>
  <c r="AE442" i="138"/>
  <c r="I442" i="138"/>
  <c r="F442" i="138"/>
  <c r="R442" i="138"/>
  <c r="K304" i="138"/>
  <c r="H304" i="138"/>
  <c r="J304" i="138"/>
  <c r="P304" i="138"/>
  <c r="AD304" i="138"/>
  <c r="O304" i="138"/>
  <c r="I304" i="138"/>
  <c r="AB304" i="138"/>
  <c r="AG304" i="138"/>
  <c r="AE304" i="138"/>
  <c r="AC304" i="138"/>
  <c r="Y304" i="138"/>
  <c r="R304" i="138"/>
  <c r="G304" i="138"/>
  <c r="AF304" i="138"/>
  <c r="Q304" i="138"/>
  <c r="AA304" i="138"/>
  <c r="X304" i="138"/>
  <c r="L304" i="138"/>
  <c r="N304" i="138"/>
  <c r="M304" i="138"/>
  <c r="F304" i="138"/>
  <c r="Z304" i="138"/>
  <c r="M262" i="138"/>
  <c r="K262" i="138"/>
  <c r="R262" i="138"/>
  <c r="O262" i="138"/>
  <c r="AD262" i="138"/>
  <c r="Y262" i="138"/>
  <c r="L262" i="138"/>
  <c r="Q262" i="138"/>
  <c r="AA262" i="138"/>
  <c r="AF262" i="138"/>
  <c r="P262" i="138"/>
  <c r="Z262" i="138"/>
  <c r="H262" i="138"/>
  <c r="AG262" i="138"/>
  <c r="F262" i="138"/>
  <c r="AE262" i="138"/>
  <c r="AB262" i="138"/>
  <c r="I262" i="138"/>
  <c r="J262" i="138"/>
  <c r="G262" i="138"/>
  <c r="N262" i="138"/>
  <c r="AC262" i="138"/>
  <c r="X262" i="138"/>
  <c r="N389" i="138"/>
  <c r="X389" i="138"/>
  <c r="AD389" i="138"/>
  <c r="Z389" i="138"/>
  <c r="R389" i="138"/>
  <c r="M389" i="138"/>
  <c r="P389" i="138"/>
  <c r="AG389" i="138"/>
  <c r="H389" i="138"/>
  <c r="F389" i="138"/>
  <c r="AE389" i="138"/>
  <c r="Y389" i="138"/>
  <c r="L389" i="138"/>
  <c r="G389" i="138"/>
  <c r="Q389" i="138"/>
  <c r="O389" i="138"/>
  <c r="AB389" i="138"/>
  <c r="AC389" i="138"/>
  <c r="J389" i="138"/>
  <c r="K389" i="138"/>
  <c r="AA389" i="138"/>
  <c r="I389" i="138"/>
  <c r="AF389" i="138"/>
  <c r="K549" i="138"/>
  <c r="Q549" i="138"/>
  <c r="J549" i="138"/>
  <c r="P549" i="138"/>
  <c r="AE549" i="138"/>
  <c r="AD549" i="138"/>
  <c r="AF549" i="138"/>
  <c r="L549" i="138"/>
  <c r="I549" i="138"/>
  <c r="AA549" i="138"/>
  <c r="N549" i="138"/>
  <c r="Y549" i="138"/>
  <c r="H549" i="138"/>
  <c r="X549" i="138"/>
  <c r="AG549" i="138"/>
  <c r="F549" i="138"/>
  <c r="Z549" i="138"/>
  <c r="G549" i="138"/>
  <c r="AC549" i="138"/>
  <c r="M549" i="138"/>
  <c r="O549" i="138"/>
  <c r="AB549" i="138"/>
  <c r="R549" i="138"/>
  <c r="K646" i="138"/>
  <c r="AA646" i="138"/>
  <c r="Z646" i="138"/>
  <c r="P646" i="138"/>
  <c r="AC646" i="138"/>
  <c r="AG646" i="138"/>
  <c r="L646" i="138"/>
  <c r="J646" i="138"/>
  <c r="AB646" i="138"/>
  <c r="Y646" i="138"/>
  <c r="O646" i="138"/>
  <c r="H646" i="138"/>
  <c r="AD646" i="138"/>
  <c r="Q646" i="138"/>
  <c r="G646" i="138"/>
  <c r="AF646" i="138"/>
  <c r="X646" i="138"/>
  <c r="N646" i="138"/>
  <c r="I646" i="138"/>
  <c r="AE646" i="138"/>
  <c r="M646" i="138"/>
  <c r="R646" i="138"/>
  <c r="F646" i="138"/>
  <c r="AD385" i="138"/>
  <c r="G385" i="138"/>
  <c r="L385" i="138"/>
  <c r="K385" i="138"/>
  <c r="F385" i="138"/>
  <c r="AF385" i="138"/>
  <c r="O385" i="138"/>
  <c r="N385" i="138"/>
  <c r="J385" i="138"/>
  <c r="R385" i="138"/>
  <c r="M385" i="138"/>
  <c r="X385" i="138"/>
  <c r="AA385" i="138"/>
  <c r="H385" i="138"/>
  <c r="I385" i="138"/>
  <c r="AE385" i="138"/>
  <c r="AB385" i="138"/>
  <c r="AC385" i="138"/>
  <c r="AG385" i="138"/>
  <c r="Q385" i="138"/>
  <c r="P385" i="138"/>
  <c r="Z385" i="138"/>
  <c r="Y385" i="138"/>
  <c r="N526" i="138"/>
  <c r="AB526" i="138"/>
  <c r="L526" i="138"/>
  <c r="Q526" i="138"/>
  <c r="AA526" i="138"/>
  <c r="AF526" i="138"/>
  <c r="I526" i="138"/>
  <c r="Y526" i="138"/>
  <c r="M526" i="138"/>
  <c r="P526" i="138"/>
  <c r="F526" i="138"/>
  <c r="K526" i="138"/>
  <c r="O526" i="138"/>
  <c r="Z526" i="138"/>
  <c r="AE526" i="138"/>
  <c r="R526" i="138"/>
  <c r="X526" i="138"/>
  <c r="H526" i="138"/>
  <c r="AD526" i="138"/>
  <c r="AG526" i="138"/>
  <c r="J526" i="138"/>
  <c r="AC526" i="138"/>
  <c r="G526" i="138"/>
  <c r="R567" i="138"/>
  <c r="F567" i="138"/>
  <c r="AG567" i="138"/>
  <c r="Z567" i="138"/>
  <c r="AF567" i="138"/>
  <c r="Y567" i="138"/>
  <c r="X567" i="138"/>
  <c r="G567" i="138"/>
  <c r="L567" i="138"/>
  <c r="Q567" i="138"/>
  <c r="P567" i="138"/>
  <c r="I567" i="138"/>
  <c r="N567" i="138"/>
  <c r="AB567" i="138"/>
  <c r="AD567" i="138"/>
  <c r="AC567" i="138"/>
  <c r="AA567" i="138"/>
  <c r="K567" i="138"/>
  <c r="M567" i="138"/>
  <c r="J567" i="138"/>
  <c r="O567" i="138"/>
  <c r="H567" i="138"/>
  <c r="AE567" i="138"/>
  <c r="L380" i="138"/>
  <c r="M380" i="138"/>
  <c r="AA380" i="138"/>
  <c r="G380" i="138"/>
  <c r="H380" i="138"/>
  <c r="N380" i="138"/>
  <c r="AG380" i="138"/>
  <c r="J380" i="138"/>
  <c r="F380" i="138"/>
  <c r="Y380" i="138"/>
  <c r="I380" i="138"/>
  <c r="X380" i="138"/>
  <c r="AB380" i="138"/>
  <c r="AE380" i="138"/>
  <c r="P380" i="138"/>
  <c r="R380" i="138"/>
  <c r="Q380" i="138"/>
  <c r="O380" i="138"/>
  <c r="AC380" i="138"/>
  <c r="K380" i="138"/>
  <c r="Z380" i="138"/>
  <c r="AF380" i="138"/>
  <c r="AD380" i="138"/>
  <c r="K284" i="138"/>
  <c r="G284" i="138"/>
  <c r="Z284" i="138"/>
  <c r="F284" i="138"/>
  <c r="AG284" i="138"/>
  <c r="M284" i="138"/>
  <c r="O284" i="138"/>
  <c r="Y284" i="138"/>
  <c r="AD284" i="138"/>
  <c r="X284" i="138"/>
  <c r="R284" i="138"/>
  <c r="AB284" i="138"/>
  <c r="P284" i="138"/>
  <c r="AE284" i="138"/>
  <c r="Q284" i="138"/>
  <c r="N284" i="138"/>
  <c r="AC284" i="138"/>
  <c r="H284" i="138"/>
  <c r="AF284" i="138"/>
  <c r="L284" i="138"/>
  <c r="AA284" i="138"/>
  <c r="I284" i="138"/>
  <c r="J284" i="138"/>
  <c r="AD605" i="138"/>
  <c r="AC605" i="138"/>
  <c r="I605" i="138"/>
  <c r="AB605" i="138"/>
  <c r="P605" i="138"/>
  <c r="R605" i="138"/>
  <c r="J605" i="138"/>
  <c r="O605" i="138"/>
  <c r="K605" i="138"/>
  <c r="Y605" i="138"/>
  <c r="AA605" i="138"/>
  <c r="Q605" i="138"/>
  <c r="M605" i="138"/>
  <c r="G605" i="138"/>
  <c r="AG605" i="138"/>
  <c r="F605" i="138"/>
  <c r="X605" i="138"/>
  <c r="L605" i="138"/>
  <c r="H605" i="138"/>
  <c r="N605" i="138"/>
  <c r="AF605" i="138"/>
  <c r="Z605" i="138"/>
  <c r="AE605" i="138"/>
  <c r="Q6" i="138"/>
  <c r="Y697" i="133"/>
  <c r="J697" i="133"/>
  <c r="F697" i="133"/>
  <c r="L697" i="133"/>
  <c r="H697" i="133"/>
  <c r="AA697" i="133"/>
  <c r="X697" i="133"/>
  <c r="O697" i="133"/>
  <c r="AG697" i="133"/>
  <c r="N697" i="133"/>
  <c r="Q697" i="133"/>
  <c r="AE697" i="133"/>
  <c r="M697" i="133"/>
  <c r="AC697" i="133"/>
  <c r="K697" i="133"/>
  <c r="AD697" i="133"/>
  <c r="Z697" i="133"/>
  <c r="AB697" i="133"/>
  <c r="AF697" i="133"/>
  <c r="I697" i="133"/>
  <c r="R697" i="133"/>
  <c r="G697" i="133"/>
  <c r="P697" i="133"/>
  <c r="J155" i="133"/>
  <c r="G155" i="133"/>
  <c r="AJ155" i="133"/>
  <c r="AN155" i="133"/>
  <c r="R155" i="133"/>
  <c r="AR155" i="133"/>
  <c r="AE155" i="133"/>
  <c r="Q155" i="133"/>
  <c r="X155" i="133"/>
  <c r="I155" i="133"/>
  <c r="P155" i="133"/>
  <c r="AF155" i="133"/>
  <c r="Z155" i="133"/>
  <c r="H155" i="133"/>
  <c r="AA155" i="133"/>
  <c r="AK155" i="133"/>
  <c r="K155" i="133"/>
  <c r="AQ155" i="133"/>
  <c r="AP155" i="133"/>
  <c r="AO155" i="133"/>
  <c r="AD155" i="133"/>
  <c r="AG155" i="133"/>
  <c r="M155" i="133"/>
  <c r="AI155" i="133"/>
  <c r="AL155" i="133"/>
  <c r="O155" i="133"/>
  <c r="Y155" i="133"/>
  <c r="F155" i="133"/>
  <c r="L155" i="133"/>
  <c r="AM155" i="133"/>
  <c r="AC155" i="133"/>
  <c r="N155" i="133"/>
  <c r="AB155" i="133"/>
  <c r="Z118" i="133"/>
  <c r="L118" i="133"/>
  <c r="AJ118" i="133"/>
  <c r="AA118" i="133"/>
  <c r="O118" i="133"/>
  <c r="I118" i="133"/>
  <c r="X118" i="133"/>
  <c r="AN118" i="133"/>
  <c r="G118" i="133"/>
  <c r="AE118" i="133"/>
  <c r="AO118" i="133"/>
  <c r="AG118" i="133"/>
  <c r="AR118" i="133"/>
  <c r="AP118" i="133"/>
  <c r="Y118" i="133"/>
  <c r="R118" i="133"/>
  <c r="AQ118" i="133"/>
  <c r="J118" i="133"/>
  <c r="AC118" i="133"/>
  <c r="P118" i="133"/>
  <c r="Q118" i="133"/>
  <c r="AB118" i="133"/>
  <c r="M118" i="133"/>
  <c r="AI118" i="133"/>
  <c r="H118" i="133"/>
  <c r="AL118" i="133"/>
  <c r="AD118" i="133"/>
  <c r="K118" i="133"/>
  <c r="AK118" i="133"/>
  <c r="AM118" i="133"/>
  <c r="N118" i="133"/>
  <c r="AF118" i="133"/>
  <c r="F118" i="133"/>
  <c r="AF434" i="133"/>
  <c r="L434" i="133"/>
  <c r="O434" i="133"/>
  <c r="G434" i="133"/>
  <c r="AB434" i="133"/>
  <c r="R434" i="133"/>
  <c r="P434" i="133"/>
  <c r="J434" i="133"/>
  <c r="AD434" i="133"/>
  <c r="K434" i="133"/>
  <c r="AC434" i="133"/>
  <c r="N434" i="133"/>
  <c r="M434" i="133"/>
  <c r="Q434" i="133"/>
  <c r="AA434" i="133"/>
  <c r="I434" i="133"/>
  <c r="H434" i="133"/>
  <c r="Z434" i="133"/>
  <c r="AG434" i="133"/>
  <c r="F434" i="133"/>
  <c r="Y434" i="133"/>
  <c r="X434" i="133"/>
  <c r="AE434" i="133"/>
  <c r="AP55" i="133"/>
  <c r="L55" i="133"/>
  <c r="BM55" i="133"/>
  <c r="AU55" i="133"/>
  <c r="AK55" i="133"/>
  <c r="AJ55" i="133"/>
  <c r="AT55" i="133"/>
  <c r="AZ55" i="133"/>
  <c r="AV55" i="133"/>
  <c r="AR55" i="133"/>
  <c r="BK55" i="133"/>
  <c r="BJ55" i="133"/>
  <c r="AM55" i="133"/>
  <c r="AY55" i="133"/>
  <c r="J55" i="133"/>
  <c r="BC55" i="133"/>
  <c r="BF55" i="133"/>
  <c r="BL55" i="133"/>
  <c r="BI55" i="133"/>
  <c r="AX55" i="133"/>
  <c r="AI55" i="133"/>
  <c r="BE55" i="133"/>
  <c r="I55" i="133"/>
  <c r="BB55" i="133"/>
  <c r="BH55" i="133"/>
  <c r="BA55" i="133"/>
  <c r="BG55" i="133"/>
  <c r="BO55" i="133"/>
  <c r="AN55" i="133"/>
  <c r="P55" i="133"/>
  <c r="AQ55" i="133"/>
  <c r="AO55" i="133"/>
  <c r="AL55" i="133"/>
  <c r="AW55" i="133"/>
  <c r="BP55" i="133"/>
  <c r="G55" i="133"/>
  <c r="BN55" i="133"/>
  <c r="Z628" i="133"/>
  <c r="L628" i="133"/>
  <c r="AC628" i="133"/>
  <c r="AE628" i="133"/>
  <c r="AF628" i="133"/>
  <c r="AG628" i="133"/>
  <c r="AB628" i="133"/>
  <c r="F628" i="133"/>
  <c r="AA628" i="133"/>
  <c r="Q628" i="133"/>
  <c r="Y628" i="133"/>
  <c r="X628" i="133"/>
  <c r="O628" i="133"/>
  <c r="J628" i="133"/>
  <c r="P628" i="133"/>
  <c r="N628" i="133"/>
  <c r="R628" i="133"/>
  <c r="M628" i="133"/>
  <c r="AD628" i="133"/>
  <c r="K628" i="133"/>
  <c r="G628" i="133"/>
  <c r="I628" i="133"/>
  <c r="H628" i="133"/>
  <c r="R605" i="133"/>
  <c r="L605" i="133"/>
  <c r="H605" i="133"/>
  <c r="O605" i="133"/>
  <c r="Q605" i="133"/>
  <c r="AG605" i="133"/>
  <c r="AB605" i="133"/>
  <c r="M605" i="133"/>
  <c r="X605" i="133"/>
  <c r="G605" i="133"/>
  <c r="AE605" i="133"/>
  <c r="N605" i="133"/>
  <c r="J605" i="133"/>
  <c r="P605" i="133"/>
  <c r="AF605" i="133"/>
  <c r="K605" i="133"/>
  <c r="F605" i="133"/>
  <c r="AC605" i="133"/>
  <c r="Y605" i="133"/>
  <c r="AD605" i="133"/>
  <c r="Z605" i="133"/>
  <c r="AA605" i="133"/>
  <c r="I605" i="133"/>
  <c r="AC228" i="133"/>
  <c r="AF228" i="133"/>
  <c r="M228" i="133"/>
  <c r="I228" i="133"/>
  <c r="J228" i="133"/>
  <c r="AG228" i="133"/>
  <c r="P228" i="133"/>
  <c r="AE228" i="133"/>
  <c r="N228" i="133"/>
  <c r="X228" i="133"/>
  <c r="Q228" i="133"/>
  <c r="R228" i="133"/>
  <c r="H228" i="133"/>
  <c r="O228" i="133"/>
  <c r="AD228" i="133"/>
  <c r="Y228" i="133"/>
  <c r="G228" i="133"/>
  <c r="AA228" i="133"/>
  <c r="AB228" i="133"/>
  <c r="Z228" i="133"/>
  <c r="L228" i="133"/>
  <c r="K228" i="133"/>
  <c r="F228" i="133"/>
  <c r="AI175" i="133"/>
  <c r="AK175" i="133"/>
  <c r="Y175" i="133"/>
  <c r="AO175" i="133"/>
  <c r="Q175" i="133"/>
  <c r="AE175" i="133"/>
  <c r="I175" i="133"/>
  <c r="H175" i="133"/>
  <c r="Z175" i="133"/>
  <c r="M175" i="133"/>
  <c r="K175" i="133"/>
  <c r="AL175" i="133"/>
  <c r="AQ175" i="133"/>
  <c r="P175" i="133"/>
  <c r="AR175" i="133"/>
  <c r="AA175" i="133"/>
  <c r="AD175" i="133"/>
  <c r="O175" i="133"/>
  <c r="J175" i="133"/>
  <c r="F175" i="133"/>
  <c r="AB175" i="133"/>
  <c r="AM175" i="133"/>
  <c r="R175" i="133"/>
  <c r="AJ175" i="133"/>
  <c r="G175" i="133"/>
  <c r="X175" i="133"/>
  <c r="AC175" i="133"/>
  <c r="AP175" i="133"/>
  <c r="N175" i="133"/>
  <c r="AG175" i="133"/>
  <c r="L175" i="133"/>
  <c r="AF175" i="133"/>
  <c r="AN175" i="133"/>
  <c r="Q639" i="133"/>
  <c r="F639" i="133"/>
  <c r="J639" i="133"/>
  <c r="O639" i="133"/>
  <c r="AA639" i="133"/>
  <c r="Z639" i="133"/>
  <c r="H639" i="133"/>
  <c r="AB639" i="133"/>
  <c r="AF639" i="133"/>
  <c r="N639" i="133"/>
  <c r="AG639" i="133"/>
  <c r="K639" i="133"/>
  <c r="P639" i="133"/>
  <c r="AC639" i="133"/>
  <c r="G639" i="133"/>
  <c r="X639" i="133"/>
  <c r="Y639" i="133"/>
  <c r="AD639" i="133"/>
  <c r="AE639" i="133"/>
  <c r="I639" i="133"/>
  <c r="M639" i="133"/>
  <c r="R639" i="133"/>
  <c r="L639" i="133"/>
  <c r="N424" i="133"/>
  <c r="AG424" i="133"/>
  <c r="AA424" i="133"/>
  <c r="AF424" i="133"/>
  <c r="Q424" i="133"/>
  <c r="M424" i="133"/>
  <c r="I424" i="133"/>
  <c r="G424" i="133"/>
  <c r="L424" i="133"/>
  <c r="Y424" i="133"/>
  <c r="R424" i="133"/>
  <c r="AE424" i="133"/>
  <c r="P424" i="133"/>
  <c r="AB424" i="133"/>
  <c r="X424" i="133"/>
  <c r="AD424" i="133"/>
  <c r="AC424" i="133"/>
  <c r="F424" i="133"/>
  <c r="J424" i="133"/>
  <c r="K424" i="133"/>
  <c r="Z424" i="133"/>
  <c r="H424" i="133"/>
  <c r="O424" i="133"/>
  <c r="AZ102" i="133"/>
  <c r="G102" i="133"/>
  <c r="F103" i="133" s="1"/>
  <c r="R103" i="133" s="1"/>
  <c r="BB102" i="133"/>
  <c r="AK102" i="133"/>
  <c r="AW102" i="133"/>
  <c r="AI102" i="133"/>
  <c r="AX102" i="133"/>
  <c r="AR102" i="133"/>
  <c r="AN102" i="133"/>
  <c r="L102" i="133"/>
  <c r="AM102" i="133"/>
  <c r="AL102" i="133"/>
  <c r="AU102" i="133"/>
  <c r="P102" i="133"/>
  <c r="BA102" i="133"/>
  <c r="AV102" i="133"/>
  <c r="AT102" i="133"/>
  <c r="AO102" i="133"/>
  <c r="AY102" i="133"/>
  <c r="BC102" i="133"/>
  <c r="I102" i="133"/>
  <c r="AJ102" i="133"/>
  <c r="AP102" i="133"/>
  <c r="AQ102" i="133"/>
  <c r="J102" i="133"/>
  <c r="BB23" i="133"/>
  <c r="J23" i="133"/>
  <c r="P23" i="133"/>
  <c r="AR23" i="133"/>
  <c r="BA23" i="133"/>
  <c r="AV23" i="133"/>
  <c r="AO23" i="133"/>
  <c r="AQ23" i="133"/>
  <c r="BF23" i="133"/>
  <c r="I23" i="133"/>
  <c r="BM23" i="133"/>
  <c r="BI23" i="133"/>
  <c r="AM23" i="133"/>
  <c r="AX23" i="133"/>
  <c r="BP23" i="133"/>
  <c r="AZ23" i="133"/>
  <c r="BN23" i="133"/>
  <c r="AI23" i="133"/>
  <c r="AP23" i="133"/>
  <c r="BE23" i="133"/>
  <c r="L23" i="133"/>
  <c r="BK23" i="133"/>
  <c r="BC23" i="133"/>
  <c r="BL23" i="133"/>
  <c r="BH23" i="133"/>
  <c r="AN23" i="133"/>
  <c r="AJ23" i="133"/>
  <c r="AY23" i="133"/>
  <c r="BJ23" i="133"/>
  <c r="AK23" i="133"/>
  <c r="AU23" i="133"/>
  <c r="AL23" i="133"/>
  <c r="AT23" i="133"/>
  <c r="BO23" i="133"/>
  <c r="BG23" i="133"/>
  <c r="AW23" i="133"/>
  <c r="G23" i="133"/>
  <c r="F24" i="133" s="1"/>
  <c r="R24" i="133" s="1"/>
  <c r="K230" i="133"/>
  <c r="P230" i="133"/>
  <c r="I230" i="133"/>
  <c r="AD230" i="133"/>
  <c r="J230" i="133"/>
  <c r="AC230" i="133"/>
  <c r="X230" i="133"/>
  <c r="M230" i="133"/>
  <c r="Y230" i="133"/>
  <c r="AG230" i="133"/>
  <c r="H230" i="133"/>
  <c r="AA230" i="133"/>
  <c r="L230" i="133"/>
  <c r="G230" i="133"/>
  <c r="N230" i="133"/>
  <c r="R230" i="133"/>
  <c r="Z230" i="133"/>
  <c r="AB230" i="133"/>
  <c r="AE230" i="133"/>
  <c r="AF230" i="133"/>
  <c r="Q230" i="133"/>
  <c r="F230" i="133"/>
  <c r="O230" i="133"/>
  <c r="AC265" i="133"/>
  <c r="Y265" i="133"/>
  <c r="Q265" i="133"/>
  <c r="AD265" i="133"/>
  <c r="AA265" i="133"/>
  <c r="O265" i="133"/>
  <c r="Z265" i="133"/>
  <c r="H265" i="133"/>
  <c r="L265" i="133"/>
  <c r="G265" i="133"/>
  <c r="M265" i="133"/>
  <c r="R265" i="133"/>
  <c r="K265" i="133"/>
  <c r="X265" i="133"/>
  <c r="AF265" i="133"/>
  <c r="I265" i="133"/>
  <c r="AG265" i="133"/>
  <c r="AE265" i="133"/>
  <c r="J265" i="133"/>
  <c r="P265" i="133"/>
  <c r="N265" i="133"/>
  <c r="F265" i="133"/>
  <c r="AB265" i="133"/>
  <c r="AI17" i="133"/>
  <c r="AN17" i="133"/>
  <c r="AM17" i="133"/>
  <c r="AW17" i="133"/>
  <c r="BL17" i="133"/>
  <c r="I17" i="133"/>
  <c r="BI17" i="133"/>
  <c r="AQ17" i="133"/>
  <c r="BC17" i="133"/>
  <c r="BH17" i="133"/>
  <c r="AZ17" i="133"/>
  <c r="BE17" i="133"/>
  <c r="AT17" i="133"/>
  <c r="L17" i="133"/>
  <c r="BK17" i="133"/>
  <c r="BF17" i="133"/>
  <c r="AK17" i="133"/>
  <c r="G17" i="133"/>
  <c r="F18" i="133" s="1"/>
  <c r="R18" i="133" s="1"/>
  <c r="BO17" i="133"/>
  <c r="BP17" i="133"/>
  <c r="AJ17" i="133"/>
  <c r="AX17" i="133"/>
  <c r="AV17" i="133"/>
  <c r="BG17" i="133"/>
  <c r="AL17" i="133"/>
  <c r="AY17" i="133"/>
  <c r="BM17" i="133"/>
  <c r="J17" i="133"/>
  <c r="BB17" i="133"/>
  <c r="AR17" i="133"/>
  <c r="P17" i="133"/>
  <c r="BA17" i="133"/>
  <c r="AP17" i="133"/>
  <c r="BN17" i="133"/>
  <c r="AO17" i="133"/>
  <c r="BJ17" i="133"/>
  <c r="AU17" i="133"/>
  <c r="O158" i="133"/>
  <c r="N158" i="133"/>
  <c r="AK158" i="133"/>
  <c r="AE158" i="133"/>
  <c r="AL158" i="133"/>
  <c r="F158" i="133"/>
  <c r="AA158" i="133"/>
  <c r="I158" i="133"/>
  <c r="L158" i="133"/>
  <c r="Z158" i="133"/>
  <c r="AD158" i="133"/>
  <c r="AM158" i="133"/>
  <c r="AB158" i="133"/>
  <c r="P158" i="133"/>
  <c r="M158" i="133"/>
  <c r="J158" i="133"/>
  <c r="AJ158" i="133"/>
  <c r="G158" i="133"/>
  <c r="AQ158" i="133"/>
  <c r="K158" i="133"/>
  <c r="H158" i="133"/>
  <c r="AN158" i="133"/>
  <c r="AG158" i="133"/>
  <c r="Y158" i="133"/>
  <c r="X158" i="133"/>
  <c r="AC158" i="133"/>
  <c r="AO158" i="133"/>
  <c r="AP158" i="133"/>
  <c r="AR158" i="133"/>
  <c r="AF158" i="133"/>
  <c r="AI158" i="133"/>
  <c r="Q158" i="133"/>
  <c r="R158" i="133"/>
  <c r="N250" i="133"/>
  <c r="Y250" i="133"/>
  <c r="L250" i="133"/>
  <c r="X250" i="133"/>
  <c r="Q250" i="133"/>
  <c r="O250" i="133"/>
  <c r="P250" i="133"/>
  <c r="R250" i="133"/>
  <c r="Z250" i="133"/>
  <c r="J250" i="133"/>
  <c r="AG250" i="133"/>
  <c r="AE250" i="133"/>
  <c r="AA250" i="133"/>
  <c r="G250" i="133"/>
  <c r="AB250" i="133"/>
  <c r="H250" i="133"/>
  <c r="I250" i="133"/>
  <c r="AF250" i="133"/>
  <c r="K250" i="133"/>
  <c r="AD250" i="133"/>
  <c r="M250" i="133"/>
  <c r="AC250" i="133"/>
  <c r="F250" i="133"/>
  <c r="K586" i="133"/>
  <c r="X586" i="133"/>
  <c r="M586" i="133"/>
  <c r="Z586" i="133"/>
  <c r="H586" i="133"/>
  <c r="N586" i="133"/>
  <c r="Y586" i="133"/>
  <c r="F586" i="133"/>
  <c r="AF586" i="133"/>
  <c r="I586" i="133"/>
  <c r="J586" i="133"/>
  <c r="Q586" i="133"/>
  <c r="O586" i="133"/>
  <c r="AD586" i="133"/>
  <c r="L586" i="133"/>
  <c r="AB586" i="133"/>
  <c r="AC586" i="133"/>
  <c r="R586" i="133"/>
  <c r="AE586" i="133"/>
  <c r="G586" i="133"/>
  <c r="AG586" i="133"/>
  <c r="AA586" i="133"/>
  <c r="P586" i="133"/>
  <c r="AF360" i="133"/>
  <c r="J360" i="133"/>
  <c r="AB360" i="133"/>
  <c r="AE360" i="133"/>
  <c r="M360" i="133"/>
  <c r="AG360" i="133"/>
  <c r="L360" i="133"/>
  <c r="Z360" i="133"/>
  <c r="K360" i="133"/>
  <c r="P360" i="133"/>
  <c r="F360" i="133"/>
  <c r="AD360" i="133"/>
  <c r="AA360" i="133"/>
  <c r="N360" i="133"/>
  <c r="AC360" i="133"/>
  <c r="G360" i="133"/>
  <c r="H360" i="133"/>
  <c r="X360" i="133"/>
  <c r="I360" i="133"/>
  <c r="O360" i="133"/>
  <c r="R360" i="133"/>
  <c r="Q360" i="133"/>
  <c r="Y360" i="133"/>
  <c r="AF303" i="133"/>
  <c r="K303" i="133"/>
  <c r="AE303" i="133"/>
  <c r="L303" i="133"/>
  <c r="X303" i="133"/>
  <c r="N303" i="133"/>
  <c r="AB303" i="133"/>
  <c r="Z303" i="133"/>
  <c r="AD303" i="133"/>
  <c r="AA303" i="133"/>
  <c r="G303" i="133"/>
  <c r="P303" i="133"/>
  <c r="O303" i="133"/>
  <c r="I303" i="133"/>
  <c r="F303" i="133"/>
  <c r="AG303" i="133"/>
  <c r="R303" i="133"/>
  <c r="Y303" i="133"/>
  <c r="Q303" i="133"/>
  <c r="J303" i="133"/>
  <c r="AC303" i="133"/>
  <c r="M303" i="133"/>
  <c r="H303" i="133"/>
  <c r="G109" i="133"/>
  <c r="F110" i="133" s="1"/>
  <c r="R110" i="133" s="1"/>
  <c r="AJ109" i="133"/>
  <c r="J109" i="133"/>
  <c r="P109" i="133"/>
  <c r="AN109" i="133"/>
  <c r="AO109" i="133"/>
  <c r="L109" i="133"/>
  <c r="I109" i="133"/>
  <c r="AR109" i="133"/>
  <c r="AQ109" i="133"/>
  <c r="AP109" i="133"/>
  <c r="AK109" i="133"/>
  <c r="AM109" i="133"/>
  <c r="AL109" i="133"/>
  <c r="AI109" i="133"/>
  <c r="AF489" i="133"/>
  <c r="R489" i="133"/>
  <c r="AD489" i="133"/>
  <c r="G489" i="133"/>
  <c r="X489" i="133"/>
  <c r="AA489" i="133"/>
  <c r="J489" i="133"/>
  <c r="I489" i="133"/>
  <c r="M489" i="133"/>
  <c r="AC489" i="133"/>
  <c r="N489" i="133"/>
  <c r="Y489" i="133"/>
  <c r="Q489" i="133"/>
  <c r="Z489" i="133"/>
  <c r="AB489" i="133"/>
  <c r="H489" i="133"/>
  <c r="K489" i="133"/>
  <c r="AG489" i="133"/>
  <c r="F489" i="133"/>
  <c r="P489" i="133"/>
  <c r="O489" i="133"/>
  <c r="AE489" i="133"/>
  <c r="L489" i="133"/>
  <c r="AZ65" i="133"/>
  <c r="I65" i="133"/>
  <c r="AW65" i="133"/>
  <c r="AR65" i="133"/>
  <c r="AM65" i="133"/>
  <c r="AT65" i="133"/>
  <c r="AU65" i="133"/>
  <c r="AY65" i="133"/>
  <c r="AX65" i="133"/>
  <c r="AK65" i="133"/>
  <c r="AV65" i="133"/>
  <c r="BC65" i="133"/>
  <c r="AJ65" i="133"/>
  <c r="AL65" i="133"/>
  <c r="P65" i="133"/>
  <c r="BB65" i="133"/>
  <c r="AQ65" i="133"/>
  <c r="AP65" i="133"/>
  <c r="AN65" i="133"/>
  <c r="AO65" i="133"/>
  <c r="G65" i="133"/>
  <c r="F66" i="133" s="1"/>
  <c r="R66" i="133" s="1"/>
  <c r="BA65" i="133"/>
  <c r="AI65" i="133"/>
  <c r="J65" i="133"/>
  <c r="L65" i="133"/>
  <c r="AG585" i="133"/>
  <c r="I585" i="133"/>
  <c r="O585" i="133"/>
  <c r="L585" i="133"/>
  <c r="G585" i="133"/>
  <c r="P585" i="133"/>
  <c r="H585" i="133"/>
  <c r="AD585" i="133"/>
  <c r="Z585" i="133"/>
  <c r="X585" i="133"/>
  <c r="AC585" i="133"/>
  <c r="AF585" i="133"/>
  <c r="AB585" i="133"/>
  <c r="Q585" i="133"/>
  <c r="K585" i="133"/>
  <c r="N585" i="133"/>
  <c r="AE585" i="133"/>
  <c r="Y585" i="133"/>
  <c r="R585" i="133"/>
  <c r="AA585" i="133"/>
  <c r="M585" i="133"/>
  <c r="J585" i="133"/>
  <c r="F585" i="133"/>
  <c r="N261" i="133"/>
  <c r="H261" i="133"/>
  <c r="AF261" i="133"/>
  <c r="Q261" i="133"/>
  <c r="K261" i="133"/>
  <c r="AB261" i="133"/>
  <c r="I261" i="133"/>
  <c r="M261" i="133"/>
  <c r="AA261" i="133"/>
  <c r="J261" i="133"/>
  <c r="X261" i="133"/>
  <c r="Z261" i="133"/>
  <c r="G261" i="133"/>
  <c r="AD261" i="133"/>
  <c r="F261" i="133"/>
  <c r="AC261" i="133"/>
  <c r="AG261" i="133"/>
  <c r="O261" i="133"/>
  <c r="R261" i="133"/>
  <c r="P261" i="133"/>
  <c r="AE261" i="133"/>
  <c r="L261" i="133"/>
  <c r="Y261" i="133"/>
  <c r="N493" i="133"/>
  <c r="Z493" i="133"/>
  <c r="I493" i="133"/>
  <c r="AC493" i="133"/>
  <c r="G493" i="133"/>
  <c r="Q493" i="133"/>
  <c r="K493" i="133"/>
  <c r="AE493" i="133"/>
  <c r="AD493" i="133"/>
  <c r="AF493" i="133"/>
  <c r="Y493" i="133"/>
  <c r="J493" i="133"/>
  <c r="F493" i="133"/>
  <c r="M493" i="133"/>
  <c r="L493" i="133"/>
  <c r="AG493" i="133"/>
  <c r="H493" i="133"/>
  <c r="AB493" i="133"/>
  <c r="P493" i="133"/>
  <c r="R493" i="133"/>
  <c r="AA493" i="133"/>
  <c r="O493" i="133"/>
  <c r="X493" i="133"/>
  <c r="AG309" i="133"/>
  <c r="AD309" i="133"/>
  <c r="R309" i="133"/>
  <c r="Z309" i="133"/>
  <c r="J309" i="133"/>
  <c r="H309" i="133"/>
  <c r="Q309" i="133"/>
  <c r="L309" i="133"/>
  <c r="N309" i="133"/>
  <c r="K309" i="133"/>
  <c r="F309" i="133"/>
  <c r="AA309" i="133"/>
  <c r="G309" i="133"/>
  <c r="AE309" i="133"/>
  <c r="AB309" i="133"/>
  <c r="Y309" i="133"/>
  <c r="AC309" i="133"/>
  <c r="I309" i="133"/>
  <c r="AF309" i="133"/>
  <c r="M309" i="133"/>
  <c r="O309" i="133"/>
  <c r="X309" i="133"/>
  <c r="P309" i="133"/>
  <c r="I669" i="133"/>
  <c r="AD669" i="133"/>
  <c r="R669" i="133"/>
  <c r="Q669" i="133"/>
  <c r="Y669" i="133"/>
  <c r="AE669" i="133"/>
  <c r="Z669" i="133"/>
  <c r="AG669" i="133"/>
  <c r="AA669" i="133"/>
  <c r="O669" i="133"/>
  <c r="AC669" i="133"/>
  <c r="P669" i="133"/>
  <c r="G669" i="133"/>
  <c r="N669" i="133"/>
  <c r="K669" i="133"/>
  <c r="J669" i="133"/>
  <c r="AF669" i="133"/>
  <c r="H669" i="133"/>
  <c r="M669" i="133"/>
  <c r="AB669" i="133"/>
  <c r="F669" i="133"/>
  <c r="X669" i="133"/>
  <c r="L669" i="133"/>
  <c r="AE598" i="133"/>
  <c r="Z598" i="133"/>
  <c r="AC598" i="133"/>
  <c r="AA598" i="133"/>
  <c r="AG598" i="133"/>
  <c r="AD598" i="133"/>
  <c r="AB598" i="133"/>
  <c r="O598" i="133"/>
  <c r="AF598" i="133"/>
  <c r="N598" i="133"/>
  <c r="J598" i="133"/>
  <c r="K598" i="133"/>
  <c r="Q598" i="133"/>
  <c r="R598" i="133"/>
  <c r="M598" i="133"/>
  <c r="I598" i="133"/>
  <c r="L598" i="133"/>
  <c r="H598" i="133"/>
  <c r="Y598" i="133"/>
  <c r="F598" i="133"/>
  <c r="X598" i="133"/>
  <c r="P598" i="133"/>
  <c r="G598" i="133"/>
  <c r="Z587" i="133"/>
  <c r="AB587" i="133"/>
  <c r="M587" i="133"/>
  <c r="N587" i="133"/>
  <c r="X587" i="133"/>
  <c r="AF587" i="133"/>
  <c r="F587" i="133"/>
  <c r="O587" i="133"/>
  <c r="K587" i="133"/>
  <c r="R587" i="133"/>
  <c r="Q587" i="133"/>
  <c r="AE587" i="133"/>
  <c r="G587" i="133"/>
  <c r="AC587" i="133"/>
  <c r="I587" i="133"/>
  <c r="AG587" i="133"/>
  <c r="L587" i="133"/>
  <c r="J587" i="133"/>
  <c r="AD587" i="133"/>
  <c r="P587" i="133"/>
  <c r="AA587" i="133"/>
  <c r="Y587" i="133"/>
  <c r="H587" i="133"/>
  <c r="AA626" i="133"/>
  <c r="K626" i="133"/>
  <c r="G626" i="133"/>
  <c r="AG626" i="133"/>
  <c r="J626" i="133"/>
  <c r="M626" i="133"/>
  <c r="L626" i="133"/>
  <c r="AF626" i="133"/>
  <c r="R626" i="133"/>
  <c r="O626" i="133"/>
  <c r="AD626" i="133"/>
  <c r="H626" i="133"/>
  <c r="N626" i="133"/>
  <c r="P626" i="133"/>
  <c r="X626" i="133"/>
  <c r="F626" i="133"/>
  <c r="Z626" i="133"/>
  <c r="Y626" i="133"/>
  <c r="I626" i="133"/>
  <c r="AE626" i="133"/>
  <c r="AC626" i="133"/>
  <c r="AB626" i="133"/>
  <c r="Q626" i="133"/>
  <c r="AV64" i="133"/>
  <c r="BA64" i="133"/>
  <c r="P64" i="133"/>
  <c r="J64" i="133"/>
  <c r="BB64" i="133"/>
  <c r="AQ64" i="133"/>
  <c r="AZ64" i="133"/>
  <c r="AR64" i="133"/>
  <c r="AJ64" i="133"/>
  <c r="AM64" i="133"/>
  <c r="AI64" i="133"/>
  <c r="G64" i="133"/>
  <c r="F65" i="133" s="1"/>
  <c r="AN64" i="133"/>
  <c r="AT64" i="133"/>
  <c r="AL64" i="133"/>
  <c r="I64" i="133"/>
  <c r="AP64" i="133"/>
  <c r="AO64" i="133"/>
  <c r="L64" i="133"/>
  <c r="BC64" i="133"/>
  <c r="AK64" i="133"/>
  <c r="AY64" i="133"/>
  <c r="AX64" i="133"/>
  <c r="AW64" i="133"/>
  <c r="AU64" i="133"/>
  <c r="AB429" i="133"/>
  <c r="AF429" i="133"/>
  <c r="Z429" i="133"/>
  <c r="Y429" i="133"/>
  <c r="L429" i="133"/>
  <c r="J429" i="133"/>
  <c r="AG429" i="133"/>
  <c r="AD429" i="133"/>
  <c r="F429" i="133"/>
  <c r="N429" i="133"/>
  <c r="R429" i="133"/>
  <c r="O429" i="133"/>
  <c r="G429" i="133"/>
  <c r="M429" i="133"/>
  <c r="P429" i="133"/>
  <c r="AC429" i="133"/>
  <c r="Q429" i="133"/>
  <c r="I429" i="133"/>
  <c r="AA429" i="133"/>
  <c r="AE429" i="133"/>
  <c r="K429" i="133"/>
  <c r="X429" i="133"/>
  <c r="H429" i="133"/>
  <c r="Z258" i="133"/>
  <c r="AF258" i="133"/>
  <c r="G258" i="133"/>
  <c r="AD258" i="133"/>
  <c r="L258" i="133"/>
  <c r="K258" i="133"/>
  <c r="X258" i="133"/>
  <c r="P258" i="133"/>
  <c r="M258" i="133"/>
  <c r="AG258" i="133"/>
  <c r="Y258" i="133"/>
  <c r="AC258" i="133"/>
  <c r="I258" i="133"/>
  <c r="Q258" i="133"/>
  <c r="AE258" i="133"/>
  <c r="R258" i="133"/>
  <c r="AB258" i="133"/>
  <c r="H258" i="133"/>
  <c r="J258" i="133"/>
  <c r="N258" i="133"/>
  <c r="O258" i="133"/>
  <c r="AA258" i="133"/>
  <c r="F258" i="133"/>
  <c r="I367" i="133"/>
  <c r="AC367" i="133"/>
  <c r="L367" i="133"/>
  <c r="Q367" i="133"/>
  <c r="F367" i="133"/>
  <c r="G367" i="133"/>
  <c r="AE367" i="133"/>
  <c r="O367" i="133"/>
  <c r="P367" i="133"/>
  <c r="AF367" i="133"/>
  <c r="AD367" i="133"/>
  <c r="Y367" i="133"/>
  <c r="N367" i="133"/>
  <c r="J367" i="133"/>
  <c r="AG367" i="133"/>
  <c r="X367" i="133"/>
  <c r="M367" i="133"/>
  <c r="AB367" i="133"/>
  <c r="R367" i="133"/>
  <c r="K367" i="133"/>
  <c r="H367" i="133"/>
  <c r="Z367" i="133"/>
  <c r="AA367" i="133"/>
  <c r="O494" i="133"/>
  <c r="Y494" i="133"/>
  <c r="P494" i="133"/>
  <c r="I494" i="133"/>
  <c r="L494" i="133"/>
  <c r="M494" i="133"/>
  <c r="AA494" i="133"/>
  <c r="H494" i="133"/>
  <c r="Z494" i="133"/>
  <c r="X494" i="133"/>
  <c r="AB494" i="133"/>
  <c r="F494" i="133"/>
  <c r="N494" i="133"/>
  <c r="AC494" i="133"/>
  <c r="AE494" i="133"/>
  <c r="G494" i="133"/>
  <c r="R494" i="133"/>
  <c r="AG494" i="133"/>
  <c r="K494" i="133"/>
  <c r="AD494" i="133"/>
  <c r="AF494" i="133"/>
  <c r="Q494" i="133"/>
  <c r="J494" i="133"/>
  <c r="R266" i="133"/>
  <c r="G266" i="133"/>
  <c r="I266" i="133"/>
  <c r="Z266" i="133"/>
  <c r="X266" i="133"/>
  <c r="P266" i="133"/>
  <c r="AB266" i="133"/>
  <c r="K266" i="133"/>
  <c r="H266" i="133"/>
  <c r="Q266" i="133"/>
  <c r="N266" i="133"/>
  <c r="AC266" i="133"/>
  <c r="J266" i="133"/>
  <c r="Y266" i="133"/>
  <c r="AF266" i="133"/>
  <c r="L266" i="133"/>
  <c r="F266" i="133"/>
  <c r="AE266" i="133"/>
  <c r="O266" i="133"/>
  <c r="AA266" i="133"/>
  <c r="AG266" i="133"/>
  <c r="AD266" i="133"/>
  <c r="M266" i="133"/>
  <c r="AN87" i="133"/>
  <c r="AI87" i="133"/>
  <c r="AK87" i="133"/>
  <c r="L87" i="133"/>
  <c r="AR87" i="133"/>
  <c r="G87" i="133"/>
  <c r="AU87" i="133"/>
  <c r="AJ87" i="133"/>
  <c r="BC87" i="133"/>
  <c r="AV87" i="133"/>
  <c r="AL87" i="133"/>
  <c r="AX87" i="133"/>
  <c r="AM87" i="133"/>
  <c r="BB87" i="133"/>
  <c r="AZ87" i="133"/>
  <c r="P87" i="133"/>
  <c r="AP87" i="133"/>
  <c r="AY87" i="133"/>
  <c r="J87" i="133"/>
  <c r="AO87" i="133"/>
  <c r="AW87" i="133"/>
  <c r="AQ87" i="133"/>
  <c r="AT87" i="133"/>
  <c r="I87" i="133"/>
  <c r="BA87" i="133"/>
  <c r="L177" i="133"/>
  <c r="K177" i="133"/>
  <c r="M177" i="133"/>
  <c r="AA177" i="133"/>
  <c r="I177" i="133"/>
  <c r="AL177" i="133"/>
  <c r="G177" i="133"/>
  <c r="O177" i="133"/>
  <c r="AJ177" i="133"/>
  <c r="AP177" i="133"/>
  <c r="AF177" i="133"/>
  <c r="Z177" i="133"/>
  <c r="AO177" i="133"/>
  <c r="AM177" i="133"/>
  <c r="J177" i="133"/>
  <c r="AN177" i="133"/>
  <c r="AI177" i="133"/>
  <c r="Q177" i="133"/>
  <c r="AK177" i="133"/>
  <c r="R177" i="133"/>
  <c r="AD177" i="133"/>
  <c r="AC177" i="133"/>
  <c r="N177" i="133"/>
  <c r="P177" i="133"/>
  <c r="AQ177" i="133"/>
  <c r="AE177" i="133"/>
  <c r="AG177" i="133"/>
  <c r="AR177" i="133"/>
  <c r="F177" i="133"/>
  <c r="Y177" i="133"/>
  <c r="X177" i="133"/>
  <c r="AB177" i="133"/>
  <c r="H177" i="133"/>
  <c r="F212" i="133"/>
  <c r="AD212" i="133"/>
  <c r="Y212" i="133"/>
  <c r="P212" i="133"/>
  <c r="K212" i="133"/>
  <c r="I212" i="133"/>
  <c r="AB212" i="133"/>
  <c r="X212" i="133"/>
  <c r="AC212" i="133"/>
  <c r="N212" i="133"/>
  <c r="L212" i="133"/>
  <c r="J212" i="133"/>
  <c r="Q212" i="133"/>
  <c r="AG212" i="133"/>
  <c r="H212" i="133"/>
  <c r="O212" i="133"/>
  <c r="AF212" i="133"/>
  <c r="R212" i="133"/>
  <c r="Z212" i="133"/>
  <c r="AA212" i="133"/>
  <c r="M212" i="133"/>
  <c r="G212" i="133"/>
  <c r="AE212" i="133"/>
  <c r="AJ40" i="133"/>
  <c r="BH40" i="133"/>
  <c r="BO40" i="133"/>
  <c r="L40" i="133"/>
  <c r="AT40" i="133"/>
  <c r="P40" i="133"/>
  <c r="G40" i="133"/>
  <c r="F41" i="133" s="1"/>
  <c r="AL40" i="133"/>
  <c r="AQ40" i="133"/>
  <c r="BA40" i="133"/>
  <c r="AV40" i="133"/>
  <c r="AU40" i="133"/>
  <c r="I40" i="133"/>
  <c r="BG40" i="133"/>
  <c r="BJ40" i="133"/>
  <c r="BI40" i="133"/>
  <c r="BC40" i="133"/>
  <c r="J40" i="133"/>
  <c r="AP40" i="133"/>
  <c r="BK40" i="133"/>
  <c r="BF40" i="133"/>
  <c r="AK40" i="133"/>
  <c r="BB40" i="133"/>
  <c r="AN40" i="133"/>
  <c r="AY40" i="133"/>
  <c r="AZ40" i="133"/>
  <c r="BM40" i="133"/>
  <c r="AX40" i="133"/>
  <c r="BE40" i="133"/>
  <c r="AW40" i="133"/>
  <c r="BL40" i="133"/>
  <c r="AO40" i="133"/>
  <c r="AI40" i="133"/>
  <c r="AM40" i="133"/>
  <c r="BN40" i="133"/>
  <c r="AR40" i="133"/>
  <c r="BP40" i="133"/>
  <c r="G519" i="133"/>
  <c r="K519" i="133"/>
  <c r="I519" i="133"/>
  <c r="Q519" i="133"/>
  <c r="O519" i="133"/>
  <c r="X519" i="133"/>
  <c r="AE519" i="133"/>
  <c r="Z519" i="133"/>
  <c r="AF519" i="133"/>
  <c r="R519" i="133"/>
  <c r="AG519" i="133"/>
  <c r="M519" i="133"/>
  <c r="P519" i="133"/>
  <c r="N519" i="133"/>
  <c r="Y519" i="133"/>
  <c r="J519" i="133"/>
  <c r="AC519" i="133"/>
  <c r="L519" i="133"/>
  <c r="AB519" i="133"/>
  <c r="AA519" i="133"/>
  <c r="H519" i="133"/>
  <c r="AD519" i="133"/>
  <c r="F519" i="133"/>
  <c r="AO173" i="133"/>
  <c r="AF173" i="133"/>
  <c r="AQ173" i="133"/>
  <c r="Y173" i="133"/>
  <c r="AJ173" i="133"/>
  <c r="AI173" i="133"/>
  <c r="Z173" i="133"/>
  <c r="L173" i="133"/>
  <c r="M173" i="133"/>
  <c r="F173" i="133"/>
  <c r="AA173" i="133"/>
  <c r="AM173" i="133"/>
  <c r="O173" i="133"/>
  <c r="Q173" i="133"/>
  <c r="AP173" i="133"/>
  <c r="AG173" i="133"/>
  <c r="AR173" i="133"/>
  <c r="R173" i="133"/>
  <c r="AB173" i="133"/>
  <c r="G173" i="133"/>
  <c r="AD173" i="133"/>
  <c r="J173" i="133"/>
  <c r="N173" i="133"/>
  <c r="AL173" i="133"/>
  <c r="H173" i="133"/>
  <c r="AN173" i="133"/>
  <c r="I173" i="133"/>
  <c r="P173" i="133"/>
  <c r="AE173" i="133"/>
  <c r="AC173" i="133"/>
  <c r="AK173" i="133"/>
  <c r="X173" i="133"/>
  <c r="K173" i="133"/>
  <c r="X287" i="133"/>
  <c r="AD287" i="133"/>
  <c r="M287" i="133"/>
  <c r="Y287" i="133"/>
  <c r="O287" i="133"/>
  <c r="AB287" i="133"/>
  <c r="P287" i="133"/>
  <c r="N287" i="133"/>
  <c r="H287" i="133"/>
  <c r="Z287" i="133"/>
  <c r="K287" i="133"/>
  <c r="AG287" i="133"/>
  <c r="I287" i="133"/>
  <c r="G287" i="133"/>
  <c r="L287" i="133"/>
  <c r="AC287" i="133"/>
  <c r="AA287" i="133"/>
  <c r="F287" i="133"/>
  <c r="R287" i="133"/>
  <c r="AF287" i="133"/>
  <c r="Q287" i="133"/>
  <c r="J287" i="133"/>
  <c r="AE287" i="133"/>
  <c r="J661" i="133"/>
  <c r="AD661" i="133"/>
  <c r="H661" i="133"/>
  <c r="AB661" i="133"/>
  <c r="AE661" i="133"/>
  <c r="L661" i="133"/>
  <c r="Q661" i="133"/>
  <c r="P661" i="133"/>
  <c r="N661" i="133"/>
  <c r="AC661" i="133"/>
  <c r="AG661" i="133"/>
  <c r="M661" i="133"/>
  <c r="Y661" i="133"/>
  <c r="G661" i="133"/>
  <c r="Z661" i="133"/>
  <c r="I661" i="133"/>
  <c r="O661" i="133"/>
  <c r="F661" i="133"/>
  <c r="AF661" i="133"/>
  <c r="K661" i="133"/>
  <c r="X661" i="133"/>
  <c r="AA661" i="133"/>
  <c r="R661" i="133"/>
  <c r="AB274" i="133"/>
  <c r="I274" i="133"/>
  <c r="P274" i="133"/>
  <c r="M274" i="133"/>
  <c r="Q274" i="133"/>
  <c r="R274" i="133"/>
  <c r="J274" i="133"/>
  <c r="Z274" i="133"/>
  <c r="N274" i="133"/>
  <c r="X274" i="133"/>
  <c r="AE274" i="133"/>
  <c r="AG274" i="133"/>
  <c r="L274" i="133"/>
  <c r="Y274" i="133"/>
  <c r="AC274" i="133"/>
  <c r="G274" i="133"/>
  <c r="K274" i="133"/>
  <c r="O274" i="133"/>
  <c r="H274" i="133"/>
  <c r="F274" i="133"/>
  <c r="AD274" i="133"/>
  <c r="AF274" i="133"/>
  <c r="AA274" i="133"/>
  <c r="AL16" i="133"/>
  <c r="I16" i="133"/>
  <c r="AW16" i="133"/>
  <c r="AV16" i="133"/>
  <c r="G16" i="133"/>
  <c r="F17" i="133" s="1"/>
  <c r="AK16" i="133"/>
  <c r="BB16" i="133"/>
  <c r="BI16" i="133"/>
  <c r="AX16" i="133"/>
  <c r="L16" i="133"/>
  <c r="AO16" i="133"/>
  <c r="BP16" i="133"/>
  <c r="AQ16" i="133"/>
  <c r="BJ16" i="133"/>
  <c r="BL16" i="133"/>
  <c r="AN16" i="133"/>
  <c r="BA16" i="133"/>
  <c r="BG16" i="133"/>
  <c r="BK16" i="133"/>
  <c r="BM16" i="133"/>
  <c r="J16" i="133"/>
  <c r="AP16" i="133"/>
  <c r="BN16" i="133"/>
  <c r="AZ16" i="133"/>
  <c r="P16" i="133"/>
  <c r="BH16" i="133"/>
  <c r="AM16" i="133"/>
  <c r="AJ16" i="133"/>
  <c r="AR16" i="133"/>
  <c r="AU16" i="133"/>
  <c r="BC16" i="133"/>
  <c r="BO16" i="133"/>
  <c r="BE16" i="133"/>
  <c r="BF16" i="133"/>
  <c r="AY16" i="133"/>
  <c r="AT16" i="133"/>
  <c r="AI16" i="133"/>
  <c r="O681" i="133"/>
  <c r="H681" i="133"/>
  <c r="AD681" i="133"/>
  <c r="AF681" i="133"/>
  <c r="AG681" i="133"/>
  <c r="G681" i="133"/>
  <c r="Q681" i="133"/>
  <c r="AC681" i="133"/>
  <c r="X681" i="133"/>
  <c r="M681" i="133"/>
  <c r="J681" i="133"/>
  <c r="Y681" i="133"/>
  <c r="F681" i="133"/>
  <c r="K681" i="133"/>
  <c r="AB681" i="133"/>
  <c r="I681" i="133"/>
  <c r="AA681" i="133"/>
  <c r="AE681" i="133"/>
  <c r="N681" i="133"/>
  <c r="R681" i="133"/>
  <c r="P681" i="133"/>
  <c r="Z681" i="133"/>
  <c r="L681" i="133"/>
  <c r="AA525" i="133"/>
  <c r="N525" i="133"/>
  <c r="I525" i="133"/>
  <c r="Y525" i="133"/>
  <c r="AB525" i="133"/>
  <c r="J525" i="133"/>
  <c r="L525" i="133"/>
  <c r="AD525" i="133"/>
  <c r="O525" i="133"/>
  <c r="Z525" i="133"/>
  <c r="AE525" i="133"/>
  <c r="G525" i="133"/>
  <c r="X525" i="133"/>
  <c r="AF525" i="133"/>
  <c r="AG525" i="133"/>
  <c r="R525" i="133"/>
  <c r="P525" i="133"/>
  <c r="F525" i="133"/>
  <c r="Q525" i="133"/>
  <c r="K525" i="133"/>
  <c r="AC525" i="133"/>
  <c r="H525" i="133"/>
  <c r="M525" i="133"/>
  <c r="G244" i="133"/>
  <c r="AD244" i="133"/>
  <c r="AC244" i="133"/>
  <c r="AG244" i="133"/>
  <c r="AB244" i="133"/>
  <c r="K244" i="133"/>
  <c r="L244" i="133"/>
  <c r="AA244" i="133"/>
  <c r="AF244" i="133"/>
  <c r="F244" i="133"/>
  <c r="O244" i="133"/>
  <c r="M244" i="133"/>
  <c r="AE244" i="133"/>
  <c r="J244" i="133"/>
  <c r="H244" i="133"/>
  <c r="Q244" i="133"/>
  <c r="Z244" i="133"/>
  <c r="Y244" i="133"/>
  <c r="P244" i="133"/>
  <c r="R244" i="133"/>
  <c r="N244" i="133"/>
  <c r="I244" i="133"/>
  <c r="X244" i="133"/>
  <c r="K198" i="133"/>
  <c r="AC198" i="133"/>
  <c r="M198" i="133"/>
  <c r="R198" i="133"/>
  <c r="P198" i="133"/>
  <c r="O198" i="133"/>
  <c r="X198" i="133"/>
  <c r="AL198" i="133"/>
  <c r="F198" i="133"/>
  <c r="H198" i="133"/>
  <c r="AI198" i="133"/>
  <c r="Z198" i="133"/>
  <c r="Q198" i="133"/>
  <c r="AA198" i="133"/>
  <c r="L198" i="133"/>
  <c r="AN198" i="133"/>
  <c r="AM198" i="133"/>
  <c r="AP198" i="133"/>
  <c r="AB198" i="133"/>
  <c r="AO198" i="133"/>
  <c r="AE198" i="133"/>
  <c r="I198" i="133"/>
  <c r="AG198" i="133"/>
  <c r="AD198" i="133"/>
  <c r="AJ198" i="133"/>
  <c r="G198" i="133"/>
  <c r="Y198" i="133"/>
  <c r="J198" i="133"/>
  <c r="AK198" i="133"/>
  <c r="AR198" i="133"/>
  <c r="N198" i="133"/>
  <c r="AF198" i="133"/>
  <c r="AQ198" i="133"/>
  <c r="O292" i="133"/>
  <c r="AD292" i="133"/>
  <c r="H292" i="133"/>
  <c r="I292" i="133"/>
  <c r="L292" i="133"/>
  <c r="AA292" i="133"/>
  <c r="X292" i="133"/>
  <c r="G292" i="133"/>
  <c r="J292" i="133"/>
  <c r="M292" i="133"/>
  <c r="Q292" i="133"/>
  <c r="AG292" i="133"/>
  <c r="N292" i="133"/>
  <c r="R292" i="133"/>
  <c r="F292" i="133"/>
  <c r="K292" i="133"/>
  <c r="AB292" i="133"/>
  <c r="Y292" i="133"/>
  <c r="AC292" i="133"/>
  <c r="AE292" i="133"/>
  <c r="AF292" i="133"/>
  <c r="P292" i="133"/>
  <c r="Z292" i="133"/>
  <c r="I37" i="133"/>
  <c r="AO37" i="133"/>
  <c r="AP37" i="133"/>
  <c r="P37" i="133"/>
  <c r="AM37" i="133"/>
  <c r="AX37" i="133"/>
  <c r="BB37" i="133"/>
  <c r="AR37" i="133"/>
  <c r="G37" i="133"/>
  <c r="F38" i="133" s="1"/>
  <c r="R38" i="133" s="1"/>
  <c r="AT37" i="133"/>
  <c r="BE37" i="133"/>
  <c r="BP37" i="133"/>
  <c r="BA37" i="133"/>
  <c r="AQ37" i="133"/>
  <c r="BJ37" i="133"/>
  <c r="AV37" i="133"/>
  <c r="BL37" i="133"/>
  <c r="AY37" i="133"/>
  <c r="BC37" i="133"/>
  <c r="BN37" i="133"/>
  <c r="AL37" i="133"/>
  <c r="AJ37" i="133"/>
  <c r="AK37" i="133"/>
  <c r="BO37" i="133"/>
  <c r="AI37" i="133"/>
  <c r="BF37" i="133"/>
  <c r="AU37" i="133"/>
  <c r="BG37" i="133"/>
  <c r="AW37" i="133"/>
  <c r="BI37" i="133"/>
  <c r="J37" i="133"/>
  <c r="BK37" i="133"/>
  <c r="BM37" i="133"/>
  <c r="BH37" i="133"/>
  <c r="AN37" i="133"/>
  <c r="AZ37" i="133"/>
  <c r="L37" i="133"/>
  <c r="BA15" i="133"/>
  <c r="BP15" i="133"/>
  <c r="AT15" i="133"/>
  <c r="AN15" i="133"/>
  <c r="BG15" i="133"/>
  <c r="AJ15" i="133"/>
  <c r="AI15" i="133"/>
  <c r="BF15" i="133"/>
  <c r="BK15" i="133"/>
  <c r="AP15" i="133"/>
  <c r="BO15" i="133"/>
  <c r="P15" i="133"/>
  <c r="BB15" i="133"/>
  <c r="AO15" i="133"/>
  <c r="J15" i="133"/>
  <c r="G15" i="133"/>
  <c r="F16" i="133" s="1"/>
  <c r="AK15" i="133"/>
  <c r="BN15" i="133"/>
  <c r="AL15" i="133"/>
  <c r="BH15" i="133"/>
  <c r="AX15" i="133"/>
  <c r="AU15" i="133"/>
  <c r="BE15" i="133"/>
  <c r="AW15" i="133"/>
  <c r="AY15" i="133"/>
  <c r="BM15" i="133"/>
  <c r="AR15" i="133"/>
  <c r="BJ15" i="133"/>
  <c r="BC15" i="133"/>
  <c r="L15" i="133"/>
  <c r="AV15" i="133"/>
  <c r="AM15" i="133"/>
  <c r="BL15" i="133"/>
  <c r="BI15" i="133"/>
  <c r="AQ15" i="133"/>
  <c r="AZ15" i="133"/>
  <c r="I15" i="133"/>
  <c r="AK71" i="133"/>
  <c r="AL71" i="133"/>
  <c r="AY71" i="133"/>
  <c r="BA71" i="133"/>
  <c r="AT71" i="133"/>
  <c r="AI71" i="133"/>
  <c r="AR71" i="133"/>
  <c r="P71" i="133"/>
  <c r="J71" i="133"/>
  <c r="AZ71" i="133"/>
  <c r="AQ71" i="133"/>
  <c r="AJ71" i="133"/>
  <c r="G71" i="133"/>
  <c r="F72" i="133" s="1"/>
  <c r="AX71" i="133"/>
  <c r="AV71" i="133"/>
  <c r="AU71" i="133"/>
  <c r="AM71" i="133"/>
  <c r="BB71" i="133"/>
  <c r="AP71" i="133"/>
  <c r="I71" i="133"/>
  <c r="BC71" i="133"/>
  <c r="AN71" i="133"/>
  <c r="AW71" i="133"/>
  <c r="AO71" i="133"/>
  <c r="L71" i="133"/>
  <c r="P659" i="133"/>
  <c r="AC659" i="133"/>
  <c r="AA659" i="133"/>
  <c r="Q659" i="133"/>
  <c r="AE659" i="133"/>
  <c r="G659" i="133"/>
  <c r="F659" i="133"/>
  <c r="J659" i="133"/>
  <c r="X659" i="133"/>
  <c r="AB659" i="133"/>
  <c r="L659" i="133"/>
  <c r="Y659" i="133"/>
  <c r="R659" i="133"/>
  <c r="O659" i="133"/>
  <c r="N659" i="133"/>
  <c r="AD659" i="133"/>
  <c r="AG659" i="133"/>
  <c r="H659" i="133"/>
  <c r="I659" i="133"/>
  <c r="Z659" i="133"/>
  <c r="M659" i="133"/>
  <c r="K659" i="133"/>
  <c r="AF659" i="133"/>
  <c r="AF661" i="137"/>
  <c r="Z661" i="137"/>
  <c r="G661" i="137"/>
  <c r="AB661" i="137"/>
  <c r="AE661" i="137"/>
  <c r="J661" i="137"/>
  <c r="AD661" i="137"/>
  <c r="Y661" i="137"/>
  <c r="K661" i="137"/>
  <c r="AG661" i="137"/>
  <c r="L661" i="137"/>
  <c r="O661" i="137"/>
  <c r="N661" i="137"/>
  <c r="AA661" i="137"/>
  <c r="P661" i="137"/>
  <c r="Q661" i="137"/>
  <c r="H661" i="137"/>
  <c r="M661" i="137"/>
  <c r="X661" i="137"/>
  <c r="F661" i="137"/>
  <c r="AC661" i="137"/>
  <c r="R661" i="137"/>
  <c r="I661" i="137"/>
  <c r="AD500" i="137"/>
  <c r="AC500" i="137"/>
  <c r="H500" i="137"/>
  <c r="N500" i="137"/>
  <c r="M500" i="137"/>
  <c r="R500" i="137"/>
  <c r="AB500" i="137"/>
  <c r="AE500" i="137"/>
  <c r="K500" i="137"/>
  <c r="AA500" i="137"/>
  <c r="F500" i="137"/>
  <c r="L500" i="137"/>
  <c r="Q500" i="137"/>
  <c r="Y500" i="137"/>
  <c r="AF500" i="137"/>
  <c r="I500" i="137"/>
  <c r="Z500" i="137"/>
  <c r="AG500" i="137"/>
  <c r="P500" i="137"/>
  <c r="O500" i="137"/>
  <c r="X500" i="137"/>
  <c r="J500" i="137"/>
  <c r="G500" i="137"/>
  <c r="AK145" i="137"/>
  <c r="Q145" i="137"/>
  <c r="AG145" i="137"/>
  <c r="M145" i="137"/>
  <c r="K145" i="137"/>
  <c r="P145" i="137"/>
  <c r="AO145" i="137"/>
  <c r="AB145" i="137"/>
  <c r="O145" i="137"/>
  <c r="I145" i="137"/>
  <c r="AE145" i="137"/>
  <c r="R145" i="137"/>
  <c r="AQ145" i="137"/>
  <c r="AP145" i="137"/>
  <c r="AI145" i="137"/>
  <c r="Z145" i="137"/>
  <c r="AR145" i="137"/>
  <c r="AF145" i="137"/>
  <c r="G145" i="137"/>
  <c r="AD145" i="137"/>
  <c r="X145" i="137"/>
  <c r="F145" i="137"/>
  <c r="AC145" i="137"/>
  <c r="AJ145" i="137"/>
  <c r="Y145" i="137"/>
  <c r="N145" i="137"/>
  <c r="AA145" i="137"/>
  <c r="J145" i="137"/>
  <c r="AL145" i="137"/>
  <c r="AM145" i="137"/>
  <c r="AN145" i="137"/>
  <c r="H145" i="137"/>
  <c r="L145" i="137"/>
  <c r="Y314" i="137"/>
  <c r="K314" i="137"/>
  <c r="AC314" i="137"/>
  <c r="Z314" i="137"/>
  <c r="L314" i="137"/>
  <c r="G314" i="137"/>
  <c r="P314" i="137"/>
  <c r="J314" i="137"/>
  <c r="M314" i="137"/>
  <c r="O314" i="137"/>
  <c r="R314" i="137"/>
  <c r="F314" i="137"/>
  <c r="X314" i="137"/>
  <c r="AG314" i="137"/>
  <c r="H314" i="137"/>
  <c r="AB314" i="137"/>
  <c r="Q314" i="137"/>
  <c r="AD314" i="137"/>
  <c r="AF314" i="137"/>
  <c r="I314" i="137"/>
  <c r="AE314" i="137"/>
  <c r="AA314" i="137"/>
  <c r="N314" i="137"/>
  <c r="X619" i="137"/>
  <c r="M619" i="137"/>
  <c r="AB619" i="137"/>
  <c r="R619" i="137"/>
  <c r="F619" i="137"/>
  <c r="AG619" i="137"/>
  <c r="AC619" i="137"/>
  <c r="Q619" i="137"/>
  <c r="N619" i="137"/>
  <c r="P619" i="137"/>
  <c r="J619" i="137"/>
  <c r="L619" i="137"/>
  <c r="Y619" i="137"/>
  <c r="H619" i="137"/>
  <c r="O619" i="137"/>
  <c r="AD619" i="137"/>
  <c r="AE619" i="137"/>
  <c r="K619" i="137"/>
  <c r="AF619" i="137"/>
  <c r="Z619" i="137"/>
  <c r="G619" i="137"/>
  <c r="AA619" i="137"/>
  <c r="I619" i="137"/>
  <c r="Y563" i="137"/>
  <c r="Q563" i="137"/>
  <c r="F563" i="137"/>
  <c r="K563" i="137"/>
  <c r="AE563" i="137"/>
  <c r="AA563" i="137"/>
  <c r="H563" i="137"/>
  <c r="X563" i="137"/>
  <c r="Z563" i="137"/>
  <c r="R563" i="137"/>
  <c r="L563" i="137"/>
  <c r="P563" i="137"/>
  <c r="J563" i="137"/>
  <c r="I563" i="137"/>
  <c r="N563" i="137"/>
  <c r="AC563" i="137"/>
  <c r="AG563" i="137"/>
  <c r="M563" i="137"/>
  <c r="O563" i="137"/>
  <c r="AB563" i="137"/>
  <c r="AF563" i="137"/>
  <c r="G563" i="137"/>
  <c r="AD563" i="137"/>
  <c r="G596" i="137"/>
  <c r="O596" i="137"/>
  <c r="P596" i="137"/>
  <c r="L596" i="137"/>
  <c r="N596" i="137"/>
  <c r="H596" i="137"/>
  <c r="AC596" i="137"/>
  <c r="Y596" i="137"/>
  <c r="I596" i="137"/>
  <c r="AF596" i="137"/>
  <c r="AA596" i="137"/>
  <c r="J596" i="137"/>
  <c r="AB596" i="137"/>
  <c r="F596" i="137"/>
  <c r="Q596" i="137"/>
  <c r="X596" i="137"/>
  <c r="K596" i="137"/>
  <c r="M596" i="137"/>
  <c r="Z596" i="137"/>
  <c r="R596" i="137"/>
  <c r="AG596" i="137"/>
  <c r="AD596" i="137"/>
  <c r="AE596" i="137"/>
  <c r="O368" i="137"/>
  <c r="Z368" i="137"/>
  <c r="Y368" i="137"/>
  <c r="H368" i="137"/>
  <c r="M368" i="137"/>
  <c r="R368" i="137"/>
  <c r="F368" i="137"/>
  <c r="AG368" i="137"/>
  <c r="J368" i="137"/>
  <c r="AB368" i="137"/>
  <c r="AC368" i="137"/>
  <c r="AD368" i="137"/>
  <c r="G368" i="137"/>
  <c r="L368" i="137"/>
  <c r="AF368" i="137"/>
  <c r="AA368" i="137"/>
  <c r="Q368" i="137"/>
  <c r="I368" i="137"/>
  <c r="N368" i="137"/>
  <c r="X368" i="137"/>
  <c r="P368" i="137"/>
  <c r="AE368" i="137"/>
  <c r="K368" i="137"/>
  <c r="AB129" i="137"/>
  <c r="F129" i="137"/>
  <c r="AA129" i="137"/>
  <c r="Q129" i="137"/>
  <c r="AG129" i="137"/>
  <c r="AR129" i="137"/>
  <c r="AF129" i="137"/>
  <c r="G129" i="137"/>
  <c r="M129" i="137"/>
  <c r="AJ129" i="137"/>
  <c r="H129" i="137"/>
  <c r="J129" i="137"/>
  <c r="AE129" i="137"/>
  <c r="N129" i="137"/>
  <c r="AQ129" i="137"/>
  <c r="Z129" i="137"/>
  <c r="AO129" i="137"/>
  <c r="K129" i="137"/>
  <c r="AC129" i="137"/>
  <c r="R129" i="137"/>
  <c r="I129" i="137"/>
  <c r="AL129" i="137"/>
  <c r="AM129" i="137"/>
  <c r="X129" i="137"/>
  <c r="AD129" i="137"/>
  <c r="P129" i="137"/>
  <c r="Y129" i="137"/>
  <c r="AN129" i="137"/>
  <c r="O129" i="137"/>
  <c r="L129" i="137"/>
  <c r="AI129" i="137"/>
  <c r="AK129" i="137"/>
  <c r="AP129" i="137"/>
  <c r="X399" i="137"/>
  <c r="L399" i="137"/>
  <c r="G399" i="137"/>
  <c r="O399" i="137"/>
  <c r="Y399" i="137"/>
  <c r="AD399" i="137"/>
  <c r="N399" i="137"/>
  <c r="H399" i="137"/>
  <c r="P399" i="137"/>
  <c r="AC399" i="137"/>
  <c r="K399" i="137"/>
  <c r="J399" i="137"/>
  <c r="F399" i="137"/>
  <c r="R399" i="137"/>
  <c r="AA399" i="137"/>
  <c r="AB399" i="137"/>
  <c r="Q399" i="137"/>
  <c r="AG399" i="137"/>
  <c r="M399" i="137"/>
  <c r="I399" i="137"/>
  <c r="AF399" i="137"/>
  <c r="Z399" i="137"/>
  <c r="AE399" i="137"/>
  <c r="Y172" i="137"/>
  <c r="L172" i="137"/>
  <c r="AP172" i="137"/>
  <c r="N172" i="137"/>
  <c r="K172" i="137"/>
  <c r="J172" i="137"/>
  <c r="AK172" i="137"/>
  <c r="X172" i="137"/>
  <c r="R172" i="137"/>
  <c r="F172" i="137"/>
  <c r="AA172" i="137"/>
  <c r="P172" i="137"/>
  <c r="AF172" i="137"/>
  <c r="AM172" i="137"/>
  <c r="AE172" i="137"/>
  <c r="AC172" i="137"/>
  <c r="Z172" i="137"/>
  <c r="AI172" i="137"/>
  <c r="AL172" i="137"/>
  <c r="AG172" i="137"/>
  <c r="Q172" i="137"/>
  <c r="AQ172" i="137"/>
  <c r="AJ172" i="137"/>
  <c r="I172" i="137"/>
  <c r="AO172" i="137"/>
  <c r="G172" i="137"/>
  <c r="AN172" i="137"/>
  <c r="AD172" i="137"/>
  <c r="AR172" i="137"/>
  <c r="O172" i="137"/>
  <c r="M172" i="137"/>
  <c r="H172" i="137"/>
  <c r="AB172" i="137"/>
  <c r="N684" i="137"/>
  <c r="AA684" i="137"/>
  <c r="AC684" i="137"/>
  <c r="F684" i="137"/>
  <c r="R684" i="137"/>
  <c r="Q684" i="137"/>
  <c r="AF684" i="137"/>
  <c r="P684" i="137"/>
  <c r="H684" i="137"/>
  <c r="M684" i="137"/>
  <c r="J684" i="137"/>
  <c r="AB684" i="137"/>
  <c r="Z684" i="137"/>
  <c r="L684" i="137"/>
  <c r="O684" i="137"/>
  <c r="I684" i="137"/>
  <c r="X684" i="137"/>
  <c r="G684" i="137"/>
  <c r="AD684" i="137"/>
  <c r="AG684" i="137"/>
  <c r="AE684" i="137"/>
  <c r="K684" i="137"/>
  <c r="Y684" i="137"/>
  <c r="Y237" i="137"/>
  <c r="AC237" i="137"/>
  <c r="K237" i="137"/>
  <c r="M237" i="137"/>
  <c r="X237" i="137"/>
  <c r="Q237" i="137"/>
  <c r="J237" i="137"/>
  <c r="AG237" i="137"/>
  <c r="I237" i="137"/>
  <c r="N237" i="137"/>
  <c r="F237" i="137"/>
  <c r="P237" i="137"/>
  <c r="AE237" i="137"/>
  <c r="AD237" i="137"/>
  <c r="H237" i="137"/>
  <c r="O237" i="137"/>
  <c r="AA237" i="137"/>
  <c r="AB237" i="137"/>
  <c r="R237" i="137"/>
  <c r="AF237" i="137"/>
  <c r="L237" i="137"/>
  <c r="G237" i="137"/>
  <c r="Z237" i="137"/>
  <c r="AL12" i="137"/>
  <c r="AY12" i="137"/>
  <c r="BL12" i="137"/>
  <c r="AX12" i="137"/>
  <c r="P12" i="137"/>
  <c r="AJ12" i="137"/>
  <c r="AU12" i="137"/>
  <c r="BH12" i="137"/>
  <c r="AK12" i="137"/>
  <c r="AW12" i="137"/>
  <c r="I12" i="137"/>
  <c r="BJ12" i="137"/>
  <c r="BE12" i="137"/>
  <c r="J12" i="137"/>
  <c r="BG12" i="137"/>
  <c r="AV12" i="137"/>
  <c r="AQ12" i="137"/>
  <c r="AZ12" i="137"/>
  <c r="BM12" i="137"/>
  <c r="AI12" i="137"/>
  <c r="BO12" i="137"/>
  <c r="BA12" i="137"/>
  <c r="BC12" i="137"/>
  <c r="BP12" i="137"/>
  <c r="AR12" i="137"/>
  <c r="BN12" i="137"/>
  <c r="G12" i="137"/>
  <c r="BI12" i="137"/>
  <c r="L12" i="137"/>
  <c r="AM12" i="137"/>
  <c r="BK12" i="137"/>
  <c r="AN12" i="137"/>
  <c r="AP12" i="137"/>
  <c r="AT12" i="137"/>
  <c r="AO12" i="137"/>
  <c r="BB12" i="137"/>
  <c r="BF12" i="137"/>
  <c r="Y499" i="137"/>
  <c r="I499" i="137"/>
  <c r="K499" i="137"/>
  <c r="P499" i="137"/>
  <c r="AC499" i="137"/>
  <c r="AE499" i="137"/>
  <c r="H499" i="137"/>
  <c r="AD499" i="137"/>
  <c r="AA499" i="137"/>
  <c r="G499" i="137"/>
  <c r="Z499" i="137"/>
  <c r="X499" i="137"/>
  <c r="R499" i="137"/>
  <c r="Q499" i="137"/>
  <c r="F499" i="137"/>
  <c r="J499" i="137"/>
  <c r="N499" i="137"/>
  <c r="AB499" i="137"/>
  <c r="O499" i="137"/>
  <c r="M499" i="137"/>
  <c r="AG499" i="137"/>
  <c r="AF499" i="137"/>
  <c r="L499" i="137"/>
  <c r="AE503" i="137"/>
  <c r="H503" i="137"/>
  <c r="M503" i="137"/>
  <c r="R503" i="137"/>
  <c r="G503" i="137"/>
  <c r="O503" i="137"/>
  <c r="J503" i="137"/>
  <c r="F503" i="137"/>
  <c r="Y503" i="137"/>
  <c r="L503" i="137"/>
  <c r="AB503" i="137"/>
  <c r="AG503" i="137"/>
  <c r="AD503" i="137"/>
  <c r="AA503" i="137"/>
  <c r="AF503" i="137"/>
  <c r="I503" i="137"/>
  <c r="Q503" i="137"/>
  <c r="X503" i="137"/>
  <c r="AC503" i="137"/>
  <c r="N503" i="137"/>
  <c r="K503" i="137"/>
  <c r="P503" i="137"/>
  <c r="Z503" i="137"/>
  <c r="AM109" i="137"/>
  <c r="AP109" i="137"/>
  <c r="AL109" i="137"/>
  <c r="AO109" i="137"/>
  <c r="AQ109" i="137"/>
  <c r="AK109" i="137"/>
  <c r="AI109" i="137"/>
  <c r="AR109" i="137"/>
  <c r="I109" i="137"/>
  <c r="AJ109" i="137"/>
  <c r="L109" i="137"/>
  <c r="AN109" i="137"/>
  <c r="G109" i="137"/>
  <c r="F110" i="137" s="1"/>
  <c r="R110" i="137" s="1"/>
  <c r="J109" i="137"/>
  <c r="P109" i="137"/>
  <c r="K193" i="137"/>
  <c r="Y193" i="137"/>
  <c r="M193" i="137"/>
  <c r="J193" i="137"/>
  <c r="AG193" i="137"/>
  <c r="AE193" i="137"/>
  <c r="I193" i="137"/>
  <c r="Q193" i="137"/>
  <c r="AC193" i="137"/>
  <c r="Z193" i="137"/>
  <c r="P193" i="137"/>
  <c r="L193" i="137"/>
  <c r="AK193" i="137"/>
  <c r="AI193" i="137"/>
  <c r="AO193" i="137"/>
  <c r="AB193" i="137"/>
  <c r="AF193" i="137"/>
  <c r="R193" i="137"/>
  <c r="F193" i="137"/>
  <c r="N193" i="137"/>
  <c r="O193" i="137"/>
  <c r="AP193" i="137"/>
  <c r="H193" i="137"/>
  <c r="AN193" i="137"/>
  <c r="AQ193" i="137"/>
  <c r="G193" i="137"/>
  <c r="AL193" i="137"/>
  <c r="X193" i="137"/>
  <c r="AJ193" i="137"/>
  <c r="AR193" i="137"/>
  <c r="AA193" i="137"/>
  <c r="AD193" i="137"/>
  <c r="AM193" i="137"/>
  <c r="X355" i="137"/>
  <c r="J355" i="137"/>
  <c r="M355" i="137"/>
  <c r="AG355" i="137"/>
  <c r="P355" i="137"/>
  <c r="N355" i="137"/>
  <c r="O355" i="137"/>
  <c r="Q355" i="137"/>
  <c r="L355" i="137"/>
  <c r="AF355" i="137"/>
  <c r="F355" i="137"/>
  <c r="H355" i="137"/>
  <c r="AE355" i="137"/>
  <c r="AA355" i="137"/>
  <c r="Y355" i="137"/>
  <c r="I355" i="137"/>
  <c r="Z355" i="137"/>
  <c r="AD355" i="137"/>
  <c r="K355" i="137"/>
  <c r="AB355" i="137"/>
  <c r="R355" i="137"/>
  <c r="G355" i="137"/>
  <c r="AC355" i="137"/>
  <c r="AZ88" i="137"/>
  <c r="AK88" i="137"/>
  <c r="AT88" i="137"/>
  <c r="AP88" i="137"/>
  <c r="AM88" i="137"/>
  <c r="AX88" i="137"/>
  <c r="AR88" i="137"/>
  <c r="AY88" i="137"/>
  <c r="AJ88" i="137"/>
  <c r="AI88" i="137"/>
  <c r="AL88" i="137"/>
  <c r="P88" i="137"/>
  <c r="BA88" i="137"/>
  <c r="BC88" i="137"/>
  <c r="BB88" i="137"/>
  <c r="AV88" i="137"/>
  <c r="AW88" i="137"/>
  <c r="G88" i="137"/>
  <c r="I88" i="137"/>
  <c r="AU88" i="137"/>
  <c r="L88" i="137"/>
  <c r="AO88" i="137"/>
  <c r="AQ88" i="137"/>
  <c r="J88" i="137"/>
  <c r="AN88" i="137"/>
  <c r="Y362" i="137"/>
  <c r="X362" i="137"/>
  <c r="R362" i="137"/>
  <c r="AA362" i="137"/>
  <c r="Q362" i="137"/>
  <c r="L362" i="137"/>
  <c r="AF362" i="137"/>
  <c r="I362" i="137"/>
  <c r="N362" i="137"/>
  <c r="AC362" i="137"/>
  <c r="G362" i="137"/>
  <c r="F362" i="137"/>
  <c r="K362" i="137"/>
  <c r="P362" i="137"/>
  <c r="Z362" i="137"/>
  <c r="AE362" i="137"/>
  <c r="AD362" i="137"/>
  <c r="M362" i="137"/>
  <c r="O362" i="137"/>
  <c r="AB362" i="137"/>
  <c r="AG362" i="137"/>
  <c r="J362" i="137"/>
  <c r="H362" i="137"/>
  <c r="AG212" i="137"/>
  <c r="I212" i="137"/>
  <c r="M212" i="137"/>
  <c r="R212" i="137"/>
  <c r="Q212" i="137"/>
  <c r="N212" i="137"/>
  <c r="F212" i="137"/>
  <c r="K212" i="137"/>
  <c r="AE212" i="137"/>
  <c r="Y212" i="137"/>
  <c r="L212" i="137"/>
  <c r="AF212" i="137"/>
  <c r="H212" i="137"/>
  <c r="O212" i="137"/>
  <c r="Z212" i="137"/>
  <c r="G212" i="137"/>
  <c r="AA212" i="137"/>
  <c r="AC212" i="137"/>
  <c r="P212" i="137"/>
  <c r="X212" i="137"/>
  <c r="AD212" i="137"/>
  <c r="AB212" i="137"/>
  <c r="J212" i="137"/>
  <c r="O518" i="137"/>
  <c r="Y518" i="137"/>
  <c r="N518" i="137"/>
  <c r="AD518" i="137"/>
  <c r="P518" i="137"/>
  <c r="AF518" i="137"/>
  <c r="G518" i="137"/>
  <c r="AE518" i="137"/>
  <c r="I518" i="137"/>
  <c r="R518" i="137"/>
  <c r="J518" i="137"/>
  <c r="H518" i="137"/>
  <c r="X518" i="137"/>
  <c r="F518" i="137"/>
  <c r="L518" i="137"/>
  <c r="K518" i="137"/>
  <c r="M518" i="137"/>
  <c r="AA518" i="137"/>
  <c r="Q518" i="137"/>
  <c r="Z518" i="137"/>
  <c r="AB518" i="137"/>
  <c r="AC518" i="137"/>
  <c r="AG518" i="137"/>
  <c r="AA475" i="137"/>
  <c r="G475" i="137"/>
  <c r="I475" i="137"/>
  <c r="Q475" i="137"/>
  <c r="X475" i="137"/>
  <c r="AC475" i="137"/>
  <c r="N475" i="137"/>
  <c r="AG475" i="137"/>
  <c r="P475" i="137"/>
  <c r="M475" i="137"/>
  <c r="AE475" i="137"/>
  <c r="Z475" i="137"/>
  <c r="F475" i="137"/>
  <c r="R475" i="137"/>
  <c r="AB475" i="137"/>
  <c r="O475" i="137"/>
  <c r="J475" i="137"/>
  <c r="K475" i="137"/>
  <c r="Y475" i="137"/>
  <c r="AD475" i="137"/>
  <c r="AF475" i="137"/>
  <c r="L475" i="137"/>
  <c r="H475" i="137"/>
  <c r="BL34" i="137"/>
  <c r="L34" i="137"/>
  <c r="AN34" i="137"/>
  <c r="AJ34" i="137"/>
  <c r="BP34" i="137"/>
  <c r="AZ34" i="137"/>
  <c r="BN34" i="137"/>
  <c r="AO34" i="137"/>
  <c r="BO34" i="137"/>
  <c r="AP34" i="137"/>
  <c r="AX34" i="137"/>
  <c r="BE34" i="137"/>
  <c r="BI34" i="137"/>
  <c r="J34" i="137"/>
  <c r="BK34" i="137"/>
  <c r="AI34" i="137"/>
  <c r="AT34" i="137"/>
  <c r="BH34" i="137"/>
  <c r="AR34" i="137"/>
  <c r="BC34" i="137"/>
  <c r="AK34" i="137"/>
  <c r="AQ34" i="137"/>
  <c r="P34" i="137"/>
  <c r="AU34" i="137"/>
  <c r="BM34" i="137"/>
  <c r="AW34" i="137"/>
  <c r="AV34" i="137"/>
  <c r="G34" i="137"/>
  <c r="F35" i="137" s="1"/>
  <c r="R35" i="137" s="1"/>
  <c r="AL34" i="137"/>
  <c r="AY34" i="137"/>
  <c r="I34" i="137"/>
  <c r="BJ34" i="137"/>
  <c r="BG34" i="137"/>
  <c r="BA34" i="137"/>
  <c r="BB34" i="137"/>
  <c r="BF34" i="137"/>
  <c r="AM34" i="137"/>
  <c r="M402" i="137"/>
  <c r="G402" i="137"/>
  <c r="L402" i="137"/>
  <c r="K402" i="137"/>
  <c r="AA402" i="137"/>
  <c r="AF402" i="137"/>
  <c r="Q402" i="137"/>
  <c r="H402" i="137"/>
  <c r="F402" i="137"/>
  <c r="P402" i="137"/>
  <c r="I402" i="137"/>
  <c r="AC402" i="137"/>
  <c r="AE402" i="137"/>
  <c r="R402" i="137"/>
  <c r="AD402" i="137"/>
  <c r="X402" i="137"/>
  <c r="AB402" i="137"/>
  <c r="AG402" i="137"/>
  <c r="J402" i="137"/>
  <c r="O402" i="137"/>
  <c r="N402" i="137"/>
  <c r="Y402" i="137"/>
  <c r="Z402" i="137"/>
  <c r="AO132" i="137"/>
  <c r="AL132" i="137"/>
  <c r="AC132" i="137"/>
  <c r="H132" i="137"/>
  <c r="P132" i="137"/>
  <c r="AG132" i="137"/>
  <c r="AK132" i="137"/>
  <c r="K132" i="137"/>
  <c r="Z132" i="137"/>
  <c r="AD132" i="137"/>
  <c r="I132" i="137"/>
  <c r="Y132" i="137"/>
  <c r="AN132" i="137"/>
  <c r="AI132" i="137"/>
  <c r="AE132" i="137"/>
  <c r="AP132" i="137"/>
  <c r="R132" i="137"/>
  <c r="F132" i="137"/>
  <c r="AM132" i="137"/>
  <c r="J132" i="137"/>
  <c r="M132" i="137"/>
  <c r="AF132" i="137"/>
  <c r="AA132" i="137"/>
  <c r="L132" i="137"/>
  <c r="N132" i="137"/>
  <c r="Q132" i="137"/>
  <c r="X132" i="137"/>
  <c r="O132" i="137"/>
  <c r="AB132" i="137"/>
  <c r="AR132" i="137"/>
  <c r="AJ132" i="137"/>
  <c r="AQ132" i="137"/>
  <c r="G132" i="137"/>
  <c r="AD561" i="137"/>
  <c r="J561" i="137"/>
  <c r="Z561" i="137"/>
  <c r="AA561" i="137"/>
  <c r="Y561" i="137"/>
  <c r="H561" i="137"/>
  <c r="O561" i="137"/>
  <c r="K561" i="137"/>
  <c r="Q561" i="137"/>
  <c r="AF561" i="137"/>
  <c r="G561" i="137"/>
  <c r="P561" i="137"/>
  <c r="X561" i="137"/>
  <c r="AG561" i="137"/>
  <c r="L561" i="137"/>
  <c r="AC561" i="137"/>
  <c r="F561" i="137"/>
  <c r="I561" i="137"/>
  <c r="M561" i="137"/>
  <c r="R561" i="137"/>
  <c r="AE561" i="137"/>
  <c r="AB561" i="137"/>
  <c r="N561" i="137"/>
  <c r="P14" i="137"/>
  <c r="BG14" i="137"/>
  <c r="AV14" i="137"/>
  <c r="BC14" i="137"/>
  <c r="AR14" i="137"/>
  <c r="BF14" i="137"/>
  <c r="BM14" i="137"/>
  <c r="BN14" i="137"/>
  <c r="I14" i="137"/>
  <c r="AZ14" i="137"/>
  <c r="AT14" i="137"/>
  <c r="BB14" i="137"/>
  <c r="AL14" i="137"/>
  <c r="AK14" i="137"/>
  <c r="AM14" i="137"/>
  <c r="BJ14" i="137"/>
  <c r="AO14" i="137"/>
  <c r="BH14" i="137"/>
  <c r="L14" i="137"/>
  <c r="AX14" i="137"/>
  <c r="BA14" i="137"/>
  <c r="BL14" i="137"/>
  <c r="BE14" i="137"/>
  <c r="AP14" i="137"/>
  <c r="J14" i="137"/>
  <c r="BP14" i="137"/>
  <c r="AU14" i="137"/>
  <c r="AJ14" i="137"/>
  <c r="AW14" i="137"/>
  <c r="BO14" i="137"/>
  <c r="AI14" i="137"/>
  <c r="AN14" i="137"/>
  <c r="G14" i="137"/>
  <c r="F15" i="137" s="1"/>
  <c r="AY14" i="137"/>
  <c r="BI14" i="137"/>
  <c r="AQ14" i="137"/>
  <c r="BK14" i="137"/>
  <c r="AP169" i="137"/>
  <c r="AM169" i="137"/>
  <c r="AB169" i="137"/>
  <c r="AN169" i="137"/>
  <c r="Q169" i="137"/>
  <c r="K169" i="137"/>
  <c r="Y169" i="137"/>
  <c r="AA169" i="137"/>
  <c r="X169" i="137"/>
  <c r="G169" i="137"/>
  <c r="R169" i="137"/>
  <c r="AF169" i="137"/>
  <c r="J169" i="137"/>
  <c r="AG169" i="137"/>
  <c r="O169" i="137"/>
  <c r="F169" i="137"/>
  <c r="AE169" i="137"/>
  <c r="AO169" i="137"/>
  <c r="AQ169" i="137"/>
  <c r="AL169" i="137"/>
  <c r="P169" i="137"/>
  <c r="AK169" i="137"/>
  <c r="M169" i="137"/>
  <c r="AR169" i="137"/>
  <c r="H169" i="137"/>
  <c r="I169" i="137"/>
  <c r="Z169" i="137"/>
  <c r="N169" i="137"/>
  <c r="AC169" i="137"/>
  <c r="L169" i="137"/>
  <c r="AI169" i="137"/>
  <c r="AJ169" i="137"/>
  <c r="AD169" i="137"/>
  <c r="O149" i="137"/>
  <c r="K149" i="137"/>
  <c r="AL149" i="137"/>
  <c r="AO149" i="137"/>
  <c r="N149" i="137"/>
  <c r="AI149" i="137"/>
  <c r="G149" i="137"/>
  <c r="AB149" i="137"/>
  <c r="AJ149" i="137"/>
  <c r="P149" i="137"/>
  <c r="I149" i="137"/>
  <c r="Z149" i="137"/>
  <c r="AN149" i="137"/>
  <c r="AK149" i="137"/>
  <c r="AA149" i="137"/>
  <c r="AE149" i="137"/>
  <c r="Y149" i="137"/>
  <c r="AF149" i="137"/>
  <c r="F149" i="137"/>
  <c r="R149" i="137"/>
  <c r="AR149" i="137"/>
  <c r="AG149" i="137"/>
  <c r="AQ149" i="137"/>
  <c r="AC149" i="137"/>
  <c r="L149" i="137"/>
  <c r="J149" i="137"/>
  <c r="H149" i="137"/>
  <c r="AP149" i="137"/>
  <c r="AM149" i="137"/>
  <c r="M149" i="137"/>
  <c r="X149" i="137"/>
  <c r="Q149" i="137"/>
  <c r="AD149" i="137"/>
  <c r="Q221" i="137"/>
  <c r="P221" i="137"/>
  <c r="R221" i="137"/>
  <c r="H221" i="137"/>
  <c r="I221" i="137"/>
  <c r="AE221" i="137"/>
  <c r="AA221" i="137"/>
  <c r="AC221" i="137"/>
  <c r="L221" i="137"/>
  <c r="K221" i="137"/>
  <c r="Z221" i="137"/>
  <c r="N221" i="137"/>
  <c r="M221" i="137"/>
  <c r="J221" i="137"/>
  <c r="G221" i="137"/>
  <c r="F221" i="137"/>
  <c r="AB221" i="137"/>
  <c r="X221" i="137"/>
  <c r="AD221" i="137"/>
  <c r="AF221" i="137"/>
  <c r="O221" i="137"/>
  <c r="AG221" i="137"/>
  <c r="Y221" i="137"/>
  <c r="AD405" i="137"/>
  <c r="G405" i="137"/>
  <c r="AB405" i="137"/>
  <c r="Y405" i="137"/>
  <c r="N405" i="137"/>
  <c r="AF405" i="137"/>
  <c r="R405" i="137"/>
  <c r="K405" i="137"/>
  <c r="I405" i="137"/>
  <c r="O405" i="137"/>
  <c r="P405" i="137"/>
  <c r="AC405" i="137"/>
  <c r="Z405" i="137"/>
  <c r="L405" i="137"/>
  <c r="AE405" i="137"/>
  <c r="Q405" i="137"/>
  <c r="AG405" i="137"/>
  <c r="F405" i="137"/>
  <c r="AA405" i="137"/>
  <c r="X405" i="137"/>
  <c r="M405" i="137"/>
  <c r="H405" i="137"/>
  <c r="J405" i="137"/>
  <c r="X335" i="137"/>
  <c r="AD335" i="137"/>
  <c r="F335" i="137"/>
  <c r="K335" i="137"/>
  <c r="G335" i="137"/>
  <c r="AC335" i="137"/>
  <c r="AE335" i="137"/>
  <c r="O335" i="137"/>
  <c r="H335" i="137"/>
  <c r="R335" i="137"/>
  <c r="AB335" i="137"/>
  <c r="Y335" i="137"/>
  <c r="Z335" i="137"/>
  <c r="P335" i="137"/>
  <c r="AG335" i="137"/>
  <c r="J335" i="137"/>
  <c r="AF335" i="137"/>
  <c r="L335" i="137"/>
  <c r="Q335" i="137"/>
  <c r="AA335" i="137"/>
  <c r="M335" i="137"/>
  <c r="I335" i="137"/>
  <c r="N335" i="137"/>
  <c r="G390" i="137"/>
  <c r="AE390" i="137"/>
  <c r="Y390" i="137"/>
  <c r="M390" i="137"/>
  <c r="R390" i="137"/>
  <c r="Q390" i="137"/>
  <c r="AG390" i="137"/>
  <c r="Z390" i="137"/>
  <c r="L390" i="137"/>
  <c r="AB390" i="137"/>
  <c r="AD390" i="137"/>
  <c r="N390" i="137"/>
  <c r="AF390" i="137"/>
  <c r="J390" i="137"/>
  <c r="AA390" i="137"/>
  <c r="AC390" i="137"/>
  <c r="X390" i="137"/>
  <c r="O390" i="137"/>
  <c r="H390" i="137"/>
  <c r="I390" i="137"/>
  <c r="F390" i="137"/>
  <c r="K390" i="137"/>
  <c r="P390" i="137"/>
  <c r="X200" i="137"/>
  <c r="F200" i="137"/>
  <c r="AF200" i="137"/>
  <c r="Q200" i="137"/>
  <c r="O200" i="137"/>
  <c r="AC200" i="137"/>
  <c r="AO200" i="137"/>
  <c r="AJ200" i="137"/>
  <c r="AD200" i="137"/>
  <c r="AL200" i="137"/>
  <c r="I200" i="137"/>
  <c r="K200" i="137"/>
  <c r="AM200" i="137"/>
  <c r="J200" i="137"/>
  <c r="H200" i="137"/>
  <c r="Z200" i="137"/>
  <c r="G200" i="137"/>
  <c r="Y200" i="137"/>
  <c r="AG200" i="137"/>
  <c r="L200" i="137"/>
  <c r="R200" i="137"/>
  <c r="AE200" i="137"/>
  <c r="AN200" i="137"/>
  <c r="AB200" i="137"/>
  <c r="AK200" i="137"/>
  <c r="AP200" i="137"/>
  <c r="AR200" i="137"/>
  <c r="N200" i="137"/>
  <c r="P200" i="137"/>
  <c r="AI200" i="137"/>
  <c r="AA200" i="137"/>
  <c r="AQ200" i="137"/>
  <c r="M200" i="137"/>
  <c r="J412" i="137"/>
  <c r="AD412" i="137"/>
  <c r="Y412" i="137"/>
  <c r="L412" i="137"/>
  <c r="G412" i="137"/>
  <c r="AA412" i="137"/>
  <c r="H412" i="137"/>
  <c r="I412" i="137"/>
  <c r="AF412" i="137"/>
  <c r="O412" i="137"/>
  <c r="N412" i="137"/>
  <c r="K412" i="137"/>
  <c r="R412" i="137"/>
  <c r="F412" i="137"/>
  <c r="AC412" i="137"/>
  <c r="X412" i="137"/>
  <c r="Q412" i="137"/>
  <c r="Z412" i="137"/>
  <c r="AE412" i="137"/>
  <c r="P412" i="137"/>
  <c r="M412" i="137"/>
  <c r="AB412" i="137"/>
  <c r="AG412" i="137"/>
  <c r="AR123" i="137"/>
  <c r="G123" i="137"/>
  <c r="N123" i="137"/>
  <c r="AM123" i="137"/>
  <c r="AN123" i="137"/>
  <c r="X123" i="137"/>
  <c r="M123" i="137"/>
  <c r="AO123" i="137"/>
  <c r="Q123" i="137"/>
  <c r="AF123" i="137"/>
  <c r="AB123" i="137"/>
  <c r="I123" i="137"/>
  <c r="AI123" i="137"/>
  <c r="F123" i="137"/>
  <c r="AP123" i="137"/>
  <c r="AA123" i="137"/>
  <c r="P123" i="137"/>
  <c r="H123" i="137"/>
  <c r="L123" i="137"/>
  <c r="AK123" i="137"/>
  <c r="AJ123" i="137"/>
  <c r="AD123" i="137"/>
  <c r="Z123" i="137"/>
  <c r="Y123" i="137"/>
  <c r="R123" i="137"/>
  <c r="AG123" i="137"/>
  <c r="AE123" i="137"/>
  <c r="J123" i="137"/>
  <c r="K123" i="137"/>
  <c r="AC123" i="137"/>
  <c r="AQ123" i="137"/>
  <c r="O123" i="137"/>
  <c r="AL123" i="137"/>
  <c r="BN47" i="137"/>
  <c r="BO47" i="137"/>
  <c r="BJ47" i="137"/>
  <c r="AU47" i="137"/>
  <c r="AL47" i="137"/>
  <c r="AP47" i="137"/>
  <c r="AZ47" i="137"/>
  <c r="J47" i="137"/>
  <c r="BL47" i="137"/>
  <c r="G47" i="137"/>
  <c r="F48" i="137" s="1"/>
  <c r="L47" i="137"/>
  <c r="AM47" i="137"/>
  <c r="AN47" i="137"/>
  <c r="BM47" i="137"/>
  <c r="AT47" i="137"/>
  <c r="BC47" i="137"/>
  <c r="BE47" i="137"/>
  <c r="BH47" i="137"/>
  <c r="P47" i="137"/>
  <c r="BB47" i="137"/>
  <c r="BP47" i="137"/>
  <c r="AK47" i="137"/>
  <c r="AY47" i="137"/>
  <c r="AW47" i="137"/>
  <c r="BK47" i="137"/>
  <c r="AX47" i="137"/>
  <c r="AO47" i="137"/>
  <c r="I47" i="137"/>
  <c r="AJ47" i="137"/>
  <c r="BF47" i="137"/>
  <c r="AI47" i="137"/>
  <c r="AR47" i="137"/>
  <c r="AQ47" i="137"/>
  <c r="BG47" i="137"/>
  <c r="BA47" i="137"/>
  <c r="AV47" i="137"/>
  <c r="BI47" i="137"/>
  <c r="F321" i="137"/>
  <c r="N321" i="137"/>
  <c r="J321" i="137"/>
  <c r="Z321" i="137"/>
  <c r="AE321" i="137"/>
  <c r="P321" i="137"/>
  <c r="O321" i="137"/>
  <c r="R321" i="137"/>
  <c r="H321" i="137"/>
  <c r="AG321" i="137"/>
  <c r="AB321" i="137"/>
  <c r="G321" i="137"/>
  <c r="Y321" i="137"/>
  <c r="AD321" i="137"/>
  <c r="Q321" i="137"/>
  <c r="L321" i="137"/>
  <c r="M321" i="137"/>
  <c r="AA321" i="137"/>
  <c r="AC321" i="137"/>
  <c r="I321" i="137"/>
  <c r="K321" i="137"/>
  <c r="X321" i="137"/>
  <c r="AF321" i="137"/>
  <c r="J284" i="137"/>
  <c r="X284" i="137"/>
  <c r="AB284" i="137"/>
  <c r="O284" i="137"/>
  <c r="AG284" i="137"/>
  <c r="AE284" i="137"/>
  <c r="L284" i="137"/>
  <c r="N284" i="137"/>
  <c r="R284" i="137"/>
  <c r="H284" i="137"/>
  <c r="F284" i="137"/>
  <c r="G284" i="137"/>
  <c r="I284" i="137"/>
  <c r="K284" i="137"/>
  <c r="AD284" i="137"/>
  <c r="AA284" i="137"/>
  <c r="M284" i="137"/>
  <c r="Z284" i="137"/>
  <c r="AC284" i="137"/>
  <c r="P284" i="137"/>
  <c r="AF284" i="137"/>
  <c r="Q284" i="137"/>
  <c r="Y284" i="137"/>
  <c r="I167" i="137"/>
  <c r="P167" i="137"/>
  <c r="G167" i="137"/>
  <c r="AQ167" i="137"/>
  <c r="AL167" i="137"/>
  <c r="AO167" i="137"/>
  <c r="R167" i="137"/>
  <c r="AF167" i="137"/>
  <c r="AD167" i="137"/>
  <c r="X167" i="137"/>
  <c r="AP167" i="137"/>
  <c r="AJ167" i="137"/>
  <c r="O167" i="137"/>
  <c r="M167" i="137"/>
  <c r="Z167" i="137"/>
  <c r="L167" i="137"/>
  <c r="J167" i="137"/>
  <c r="AK167" i="137"/>
  <c r="Y167" i="137"/>
  <c r="F167" i="137"/>
  <c r="AN167" i="137"/>
  <c r="AG167" i="137"/>
  <c r="AB167" i="137"/>
  <c r="AR167" i="137"/>
  <c r="Q167" i="137"/>
  <c r="H167" i="137"/>
  <c r="AM167" i="137"/>
  <c r="K167" i="137"/>
  <c r="AE167" i="137"/>
  <c r="AC167" i="137"/>
  <c r="AI167" i="137"/>
  <c r="N167" i="137"/>
  <c r="AA167" i="137"/>
  <c r="H698" i="137"/>
  <c r="AG698" i="137"/>
  <c r="AC698" i="137"/>
  <c r="F698" i="137"/>
  <c r="Q698" i="137"/>
  <c r="P698" i="137"/>
  <c r="AD698" i="137"/>
  <c r="AB698" i="137"/>
  <c r="N698" i="137"/>
  <c r="K698" i="137"/>
  <c r="L698" i="137"/>
  <c r="M698" i="137"/>
  <c r="AA698" i="137"/>
  <c r="AF698" i="137"/>
  <c r="AE698" i="137"/>
  <c r="R698" i="137"/>
  <c r="O698" i="137"/>
  <c r="J698" i="137"/>
  <c r="G698" i="137"/>
  <c r="I698" i="137"/>
  <c r="X698" i="137"/>
  <c r="Y698" i="137"/>
  <c r="Z698" i="137"/>
  <c r="P589" i="137"/>
  <c r="O589" i="137"/>
  <c r="M589" i="137"/>
  <c r="K589" i="137"/>
  <c r="AA589" i="137"/>
  <c r="F589" i="137"/>
  <c r="J589" i="137"/>
  <c r="AD589" i="137"/>
  <c r="AG589" i="137"/>
  <c r="I589" i="137"/>
  <c r="L589" i="137"/>
  <c r="Z589" i="137"/>
  <c r="Y589" i="137"/>
  <c r="AB589" i="137"/>
  <c r="X589" i="137"/>
  <c r="AF589" i="137"/>
  <c r="H589" i="137"/>
  <c r="N589" i="137"/>
  <c r="AE589" i="137"/>
  <c r="G589" i="137"/>
  <c r="Q589" i="137"/>
  <c r="R589" i="137"/>
  <c r="AC589" i="137"/>
  <c r="AB316" i="137"/>
  <c r="Y316" i="137"/>
  <c r="AD316" i="137"/>
  <c r="G316" i="137"/>
  <c r="L316" i="137"/>
  <c r="Q316" i="137"/>
  <c r="AA316" i="137"/>
  <c r="AF316" i="137"/>
  <c r="I316" i="137"/>
  <c r="K316" i="137"/>
  <c r="X316" i="137"/>
  <c r="P316" i="137"/>
  <c r="F316" i="137"/>
  <c r="N316" i="137"/>
  <c r="O316" i="137"/>
  <c r="Z316" i="137"/>
  <c r="AE316" i="137"/>
  <c r="R316" i="137"/>
  <c r="M316" i="137"/>
  <c r="H316" i="137"/>
  <c r="AC316" i="137"/>
  <c r="AG316" i="137"/>
  <c r="J316" i="137"/>
  <c r="AM165" i="137"/>
  <c r="F165" i="137"/>
  <c r="G165" i="137"/>
  <c r="AD165" i="137"/>
  <c r="X165" i="137"/>
  <c r="Q165" i="137"/>
  <c r="L165" i="137"/>
  <c r="H165" i="137"/>
  <c r="AR165" i="137"/>
  <c r="AN165" i="137"/>
  <c r="K165" i="137"/>
  <c r="M165" i="137"/>
  <c r="O165" i="137"/>
  <c r="AP165" i="137"/>
  <c r="AQ165" i="137"/>
  <c r="AE165" i="137"/>
  <c r="AK165" i="137"/>
  <c r="P165" i="137"/>
  <c r="Z165" i="137"/>
  <c r="AB165" i="137"/>
  <c r="AJ165" i="137"/>
  <c r="J165" i="137"/>
  <c r="AO165" i="137"/>
  <c r="AC165" i="137"/>
  <c r="AG165" i="137"/>
  <c r="Y165" i="137"/>
  <c r="I165" i="137"/>
  <c r="R165" i="137"/>
  <c r="AA165" i="137"/>
  <c r="AI165" i="137"/>
  <c r="AL165" i="137"/>
  <c r="AF165" i="137"/>
  <c r="N165" i="137"/>
  <c r="K569" i="137"/>
  <c r="N569" i="137"/>
  <c r="AA569" i="137"/>
  <c r="AE569" i="137"/>
  <c r="AD569" i="137"/>
  <c r="J569" i="137"/>
  <c r="AG569" i="137"/>
  <c r="M569" i="137"/>
  <c r="Q569" i="137"/>
  <c r="Y569" i="137"/>
  <c r="Z569" i="137"/>
  <c r="AF569" i="137"/>
  <c r="AB569" i="137"/>
  <c r="F569" i="137"/>
  <c r="R569" i="137"/>
  <c r="P569" i="137"/>
  <c r="I569" i="137"/>
  <c r="O569" i="137"/>
  <c r="G569" i="137"/>
  <c r="H569" i="137"/>
  <c r="L569" i="137"/>
  <c r="AC569" i="137"/>
  <c r="X569" i="137"/>
  <c r="AD593" i="137"/>
  <c r="O593" i="137"/>
  <c r="L593" i="137"/>
  <c r="AG593" i="137"/>
  <c r="N593" i="137"/>
  <c r="Y593" i="137"/>
  <c r="K593" i="137"/>
  <c r="AA593" i="137"/>
  <c r="I593" i="137"/>
  <c r="F593" i="137"/>
  <c r="G593" i="137"/>
  <c r="X593" i="137"/>
  <c r="Z593" i="137"/>
  <c r="M593" i="137"/>
  <c r="Q593" i="137"/>
  <c r="AB593" i="137"/>
  <c r="P593" i="137"/>
  <c r="H593" i="137"/>
  <c r="J593" i="137"/>
  <c r="AF593" i="137"/>
  <c r="AE593" i="137"/>
  <c r="AC593" i="137"/>
  <c r="R593" i="137"/>
  <c r="AD404" i="137"/>
  <c r="N404" i="137"/>
  <c r="F404" i="137"/>
  <c r="K404" i="137"/>
  <c r="Q404" i="137"/>
  <c r="O404" i="137"/>
  <c r="AE404" i="137"/>
  <c r="P404" i="137"/>
  <c r="R404" i="137"/>
  <c r="X404" i="137"/>
  <c r="AB404" i="137"/>
  <c r="AG404" i="137"/>
  <c r="J404" i="137"/>
  <c r="AC404" i="137"/>
  <c r="Y404" i="137"/>
  <c r="I404" i="137"/>
  <c r="G404" i="137"/>
  <c r="L404" i="137"/>
  <c r="H404" i="137"/>
  <c r="AA404" i="137"/>
  <c r="AF404" i="137"/>
  <c r="M404" i="137"/>
  <c r="Z404" i="137"/>
  <c r="AG119" i="137"/>
  <c r="G119" i="137"/>
  <c r="N119" i="137"/>
  <c r="M119" i="137"/>
  <c r="AO119" i="137"/>
  <c r="I119" i="137"/>
  <c r="P119" i="137"/>
  <c r="F119" i="137"/>
  <c r="AN119" i="137"/>
  <c r="AC119" i="137"/>
  <c r="H119" i="137"/>
  <c r="J119" i="137"/>
  <c r="AL119" i="137"/>
  <c r="AJ119" i="137"/>
  <c r="AF119" i="137"/>
  <c r="AR119" i="137"/>
  <c r="AE119" i="137"/>
  <c r="Q119" i="137"/>
  <c r="AD119" i="137"/>
  <c r="AP119" i="137"/>
  <c r="AM119" i="137"/>
  <c r="O119" i="137"/>
  <c r="K119" i="137"/>
  <c r="L119" i="137"/>
  <c r="AI119" i="137"/>
  <c r="R119" i="137"/>
  <c r="AB119" i="137"/>
  <c r="X119" i="137"/>
  <c r="AQ119" i="137"/>
  <c r="Y119" i="137"/>
  <c r="AK119" i="137"/>
  <c r="Z119" i="137"/>
  <c r="AA119" i="137"/>
  <c r="R369" i="137"/>
  <c r="Y369" i="137"/>
  <c r="AD369" i="137"/>
  <c r="J369" i="137"/>
  <c r="AF369" i="137"/>
  <c r="F369" i="137"/>
  <c r="Z369" i="137"/>
  <c r="M369" i="137"/>
  <c r="P369" i="137"/>
  <c r="H369" i="137"/>
  <c r="AB369" i="137"/>
  <c r="AE369" i="137"/>
  <c r="O369" i="137"/>
  <c r="I369" i="137"/>
  <c r="Q369" i="137"/>
  <c r="N369" i="137"/>
  <c r="AC369" i="137"/>
  <c r="AA369" i="137"/>
  <c r="G369" i="137"/>
  <c r="X369" i="137"/>
  <c r="L369" i="137"/>
  <c r="AG369" i="137"/>
  <c r="K369" i="137"/>
  <c r="G600" i="137"/>
  <c r="I600" i="137"/>
  <c r="N600" i="137"/>
  <c r="AA600" i="137"/>
  <c r="R600" i="137"/>
  <c r="AE600" i="137"/>
  <c r="AC600" i="137"/>
  <c r="H600" i="137"/>
  <c r="X600" i="137"/>
  <c r="F600" i="137"/>
  <c r="AD600" i="137"/>
  <c r="Y600" i="137"/>
  <c r="AG600" i="137"/>
  <c r="P600" i="137"/>
  <c r="Q600" i="137"/>
  <c r="Z600" i="137"/>
  <c r="M600" i="137"/>
  <c r="O600" i="137"/>
  <c r="L600" i="137"/>
  <c r="AF600" i="137"/>
  <c r="J600" i="137"/>
  <c r="AB600" i="137"/>
  <c r="K600" i="137"/>
  <c r="K431" i="137"/>
  <c r="J431" i="137"/>
  <c r="AE431" i="137"/>
  <c r="AC431" i="137"/>
  <c r="R431" i="137"/>
  <c r="O431" i="137"/>
  <c r="I431" i="137"/>
  <c r="AD431" i="137"/>
  <c r="AG431" i="137"/>
  <c r="X431" i="137"/>
  <c r="M431" i="137"/>
  <c r="G431" i="137"/>
  <c r="Z431" i="137"/>
  <c r="Y431" i="137"/>
  <c r="N431" i="137"/>
  <c r="AF431" i="137"/>
  <c r="L431" i="137"/>
  <c r="Q431" i="137"/>
  <c r="AB431" i="137"/>
  <c r="P431" i="137"/>
  <c r="AA431" i="137"/>
  <c r="F431" i="137"/>
  <c r="H431" i="137"/>
  <c r="F597" i="137"/>
  <c r="AC597" i="137"/>
  <c r="X597" i="137"/>
  <c r="H597" i="137"/>
  <c r="AB597" i="137"/>
  <c r="L597" i="137"/>
  <c r="Y597" i="137"/>
  <c r="AG597" i="137"/>
  <c r="J597" i="137"/>
  <c r="Z597" i="137"/>
  <c r="R597" i="137"/>
  <c r="AE597" i="137"/>
  <c r="AF597" i="137"/>
  <c r="P597" i="137"/>
  <c r="K597" i="137"/>
  <c r="Q597" i="137"/>
  <c r="AD597" i="137"/>
  <c r="M597" i="137"/>
  <c r="G597" i="137"/>
  <c r="I597" i="137"/>
  <c r="N597" i="137"/>
  <c r="O597" i="137"/>
  <c r="AA597" i="137"/>
  <c r="R121" i="137"/>
  <c r="AF121" i="137"/>
  <c r="N121" i="137"/>
  <c r="M121" i="137"/>
  <c r="L121" i="137"/>
  <c r="AQ121" i="137"/>
  <c r="P121" i="137"/>
  <c r="K121" i="137"/>
  <c r="AE121" i="137"/>
  <c r="AD121" i="137"/>
  <c r="J121" i="137"/>
  <c r="AN121" i="137"/>
  <c r="X121" i="137"/>
  <c r="Z121" i="137"/>
  <c r="AB121" i="137"/>
  <c r="AL121" i="137"/>
  <c r="G121" i="137"/>
  <c r="Q121" i="137"/>
  <c r="AK121" i="137"/>
  <c r="AR121" i="137"/>
  <c r="AO121" i="137"/>
  <c r="AG121" i="137"/>
  <c r="F121" i="137"/>
  <c r="AC121" i="137"/>
  <c r="AJ121" i="137"/>
  <c r="H121" i="137"/>
  <c r="O121" i="137"/>
  <c r="AA121" i="137"/>
  <c r="AP121" i="137"/>
  <c r="AI121" i="137"/>
  <c r="Y121" i="137"/>
  <c r="I121" i="137"/>
  <c r="AM121" i="137"/>
  <c r="BN25" i="137"/>
  <c r="AZ25" i="137"/>
  <c r="AV25" i="137"/>
  <c r="AI25" i="137"/>
  <c r="AL25" i="137"/>
  <c r="I25" i="137"/>
  <c r="BB25" i="137"/>
  <c r="BC25" i="137"/>
  <c r="AR25" i="137"/>
  <c r="BG25" i="137"/>
  <c r="AK25" i="137"/>
  <c r="AU25" i="137"/>
  <c r="AY25" i="137"/>
  <c r="BL25" i="137"/>
  <c r="BP25" i="137"/>
  <c r="BH25" i="137"/>
  <c r="BK25" i="137"/>
  <c r="AN25" i="137"/>
  <c r="BO25" i="137"/>
  <c r="BE25" i="137"/>
  <c r="AP25" i="137"/>
  <c r="BA25" i="137"/>
  <c r="L25" i="137"/>
  <c r="BJ25" i="137"/>
  <c r="AQ25" i="137"/>
  <c r="BF25" i="137"/>
  <c r="AO25" i="137"/>
  <c r="P25" i="137"/>
  <c r="J25" i="137"/>
  <c r="AJ25" i="137"/>
  <c r="BM25" i="137"/>
  <c r="AM25" i="137"/>
  <c r="AW25" i="137"/>
  <c r="G25" i="137"/>
  <c r="AX25" i="137"/>
  <c r="AT25" i="137"/>
  <c r="BI25" i="137"/>
  <c r="AK178" i="137"/>
  <c r="AC178" i="137"/>
  <c r="AJ178" i="137"/>
  <c r="X178" i="137"/>
  <c r="F178" i="137"/>
  <c r="N178" i="137"/>
  <c r="AI178" i="137"/>
  <c r="K178" i="137"/>
  <c r="AG178" i="137"/>
  <c r="I178" i="137"/>
  <c r="AP178" i="137"/>
  <c r="L178" i="137"/>
  <c r="AM178" i="137"/>
  <c r="AF178" i="137"/>
  <c r="O178" i="137"/>
  <c r="AE178" i="137"/>
  <c r="P178" i="137"/>
  <c r="M178" i="137"/>
  <c r="G178" i="137"/>
  <c r="Y178" i="137"/>
  <c r="AN178" i="137"/>
  <c r="H178" i="137"/>
  <c r="AL178" i="137"/>
  <c r="Q178" i="137"/>
  <c r="J178" i="137"/>
  <c r="AO178" i="137"/>
  <c r="AA178" i="137"/>
  <c r="Z178" i="137"/>
  <c r="AQ178" i="137"/>
  <c r="AD178" i="137"/>
  <c r="R178" i="137"/>
  <c r="AR178" i="137"/>
  <c r="AB178" i="137"/>
  <c r="Q452" i="137"/>
  <c r="R452" i="137"/>
  <c r="N452" i="137"/>
  <c r="I452" i="137"/>
  <c r="K452" i="137"/>
  <c r="AE452" i="137"/>
  <c r="L452" i="137"/>
  <c r="F452" i="137"/>
  <c r="H452" i="137"/>
  <c r="AA452" i="137"/>
  <c r="Z452" i="137"/>
  <c r="M452" i="137"/>
  <c r="AG452" i="137"/>
  <c r="G452" i="137"/>
  <c r="J452" i="137"/>
  <c r="AB452" i="137"/>
  <c r="AD452" i="137"/>
  <c r="AF452" i="137"/>
  <c r="O452" i="137"/>
  <c r="Y452" i="137"/>
  <c r="P452" i="137"/>
  <c r="AC452" i="137"/>
  <c r="X452" i="137"/>
  <c r="M688" i="133"/>
  <c r="I688" i="133"/>
  <c r="Z688" i="133"/>
  <c r="O688" i="133"/>
  <c r="G688" i="133"/>
  <c r="R688" i="133"/>
  <c r="AG688" i="133"/>
  <c r="Q688" i="133"/>
  <c r="P688" i="133"/>
  <c r="AC688" i="133"/>
  <c r="F688" i="133"/>
  <c r="N688" i="133"/>
  <c r="AD688" i="133"/>
  <c r="Y688" i="133"/>
  <c r="H688" i="133"/>
  <c r="AE688" i="133"/>
  <c r="J688" i="133"/>
  <c r="AF688" i="133"/>
  <c r="X688" i="133"/>
  <c r="AB688" i="133"/>
  <c r="L688" i="133"/>
  <c r="AA688" i="133"/>
  <c r="K688" i="133"/>
  <c r="P418" i="133"/>
  <c r="J418" i="133"/>
  <c r="K418" i="133"/>
  <c r="Y418" i="133"/>
  <c r="AF418" i="133"/>
  <c r="L418" i="133"/>
  <c r="Z418" i="133"/>
  <c r="AA418" i="133"/>
  <c r="AG418" i="133"/>
  <c r="G418" i="133"/>
  <c r="O418" i="133"/>
  <c r="I418" i="133"/>
  <c r="X418" i="133"/>
  <c r="M418" i="133"/>
  <c r="AC418" i="133"/>
  <c r="AB418" i="133"/>
  <c r="R418" i="133"/>
  <c r="AE418" i="133"/>
  <c r="N418" i="133"/>
  <c r="H418" i="133"/>
  <c r="F418" i="133"/>
  <c r="AD418" i="133"/>
  <c r="Q418" i="133"/>
  <c r="Q314" i="133"/>
  <c r="Z314" i="133"/>
  <c r="K314" i="133"/>
  <c r="R314" i="133"/>
  <c r="F314" i="133"/>
  <c r="I314" i="133"/>
  <c r="N314" i="133"/>
  <c r="AC314" i="133"/>
  <c r="AG314" i="133"/>
  <c r="O314" i="133"/>
  <c r="AD314" i="133"/>
  <c r="G314" i="133"/>
  <c r="AA314" i="133"/>
  <c r="L314" i="133"/>
  <c r="H314" i="133"/>
  <c r="AE314" i="133"/>
  <c r="P314" i="133"/>
  <c r="Y314" i="133"/>
  <c r="AF314" i="133"/>
  <c r="AB314" i="133"/>
  <c r="M314" i="133"/>
  <c r="X314" i="133"/>
  <c r="J314" i="133"/>
  <c r="AY62" i="133"/>
  <c r="I62" i="133"/>
  <c r="AL62" i="133"/>
  <c r="AT62" i="133"/>
  <c r="AP62" i="133"/>
  <c r="AZ62" i="133"/>
  <c r="P62" i="133"/>
  <c r="AU62" i="133"/>
  <c r="AM62" i="133"/>
  <c r="BB62" i="133"/>
  <c r="L62" i="133"/>
  <c r="AQ62" i="133"/>
  <c r="AW62" i="133"/>
  <c r="AN62" i="133"/>
  <c r="AR62" i="133"/>
  <c r="J62" i="133"/>
  <c r="AV62" i="133"/>
  <c r="BC62" i="133"/>
  <c r="AX62" i="133"/>
  <c r="AK62" i="133"/>
  <c r="AJ62" i="133"/>
  <c r="AI62" i="133"/>
  <c r="AO62" i="133"/>
  <c r="G62" i="133"/>
  <c r="F63" i="133" s="1"/>
  <c r="R63" i="133" s="1"/>
  <c r="BA62" i="133"/>
  <c r="AD154" i="133"/>
  <c r="AG154" i="133"/>
  <c r="AJ154" i="133"/>
  <c r="AM154" i="133"/>
  <c r="F154" i="133"/>
  <c r="AN154" i="133"/>
  <c r="P154" i="133"/>
  <c r="R154" i="133"/>
  <c r="L154" i="133"/>
  <c r="H154" i="133"/>
  <c r="I154" i="133"/>
  <c r="AC154" i="133"/>
  <c r="Y154" i="133"/>
  <c r="M154" i="133"/>
  <c r="AI154" i="133"/>
  <c r="AB154" i="133"/>
  <c r="AA154" i="133"/>
  <c r="O154" i="133"/>
  <c r="AO154" i="133"/>
  <c r="J154" i="133"/>
  <c r="K154" i="133"/>
  <c r="AL154" i="133"/>
  <c r="AF154" i="133"/>
  <c r="AK154" i="133"/>
  <c r="AQ154" i="133"/>
  <c r="Q154" i="133"/>
  <c r="AP154" i="133"/>
  <c r="Z154" i="133"/>
  <c r="AE154" i="133"/>
  <c r="N154" i="133"/>
  <c r="AR154" i="133"/>
  <c r="X154" i="133"/>
  <c r="G154" i="133"/>
  <c r="Z218" i="133"/>
  <c r="Q218" i="133"/>
  <c r="X218" i="133"/>
  <c r="L218" i="133"/>
  <c r="AC218" i="133"/>
  <c r="AF218" i="133"/>
  <c r="AB218" i="133"/>
  <c r="M218" i="133"/>
  <c r="H218" i="133"/>
  <c r="G218" i="133"/>
  <c r="K218" i="133"/>
  <c r="AE218" i="133"/>
  <c r="P218" i="133"/>
  <c r="AG218" i="133"/>
  <c r="N218" i="133"/>
  <c r="F218" i="133"/>
  <c r="R218" i="133"/>
  <c r="O218" i="133"/>
  <c r="AD218" i="133"/>
  <c r="J218" i="133"/>
  <c r="AA218" i="133"/>
  <c r="Y218" i="133"/>
  <c r="I218" i="133"/>
  <c r="Y684" i="133"/>
  <c r="AD684" i="133"/>
  <c r="O684" i="133"/>
  <c r="F684" i="133"/>
  <c r="Q684" i="133"/>
  <c r="AE684" i="133"/>
  <c r="P684" i="133"/>
  <c r="AF684" i="133"/>
  <c r="X684" i="133"/>
  <c r="M684" i="133"/>
  <c r="R684" i="133"/>
  <c r="K684" i="133"/>
  <c r="Z684" i="133"/>
  <c r="AC684" i="133"/>
  <c r="N684" i="133"/>
  <c r="AG684" i="133"/>
  <c r="I684" i="133"/>
  <c r="L684" i="133"/>
  <c r="G684" i="133"/>
  <c r="AB684" i="133"/>
  <c r="J684" i="133"/>
  <c r="AA684" i="133"/>
  <c r="H684" i="133"/>
  <c r="X457" i="133"/>
  <c r="AA457" i="133"/>
  <c r="L457" i="133"/>
  <c r="R457" i="133"/>
  <c r="Y457" i="133"/>
  <c r="J457" i="133"/>
  <c r="K457" i="133"/>
  <c r="P457" i="133"/>
  <c r="AD457" i="133"/>
  <c r="Q457" i="133"/>
  <c r="AB457" i="133"/>
  <c r="M457" i="133"/>
  <c r="AE457" i="133"/>
  <c r="Z457" i="133"/>
  <c r="AC457" i="133"/>
  <c r="AF457" i="133"/>
  <c r="N457" i="133"/>
  <c r="O457" i="133"/>
  <c r="H457" i="133"/>
  <c r="G457" i="133"/>
  <c r="I457" i="133"/>
  <c r="F457" i="133"/>
  <c r="AG457" i="133"/>
  <c r="AE485" i="133"/>
  <c r="AD485" i="133"/>
  <c r="AF485" i="133"/>
  <c r="L485" i="133"/>
  <c r="P485" i="133"/>
  <c r="Z485" i="133"/>
  <c r="J485" i="133"/>
  <c r="AG485" i="133"/>
  <c r="Q485" i="133"/>
  <c r="G485" i="133"/>
  <c r="H485" i="133"/>
  <c r="F485" i="133"/>
  <c r="R485" i="133"/>
  <c r="AC485" i="133"/>
  <c r="X485" i="133"/>
  <c r="Y485" i="133"/>
  <c r="I485" i="133"/>
  <c r="N485" i="133"/>
  <c r="M485" i="133"/>
  <c r="AA485" i="133"/>
  <c r="O485" i="133"/>
  <c r="AB485" i="133"/>
  <c r="K485" i="133"/>
  <c r="N416" i="133"/>
  <c r="AA416" i="133"/>
  <c r="AC416" i="133"/>
  <c r="AG416" i="133"/>
  <c r="AF416" i="133"/>
  <c r="J416" i="133"/>
  <c r="Q416" i="133"/>
  <c r="AB416" i="133"/>
  <c r="Y416" i="133"/>
  <c r="G416" i="133"/>
  <c r="AE416" i="133"/>
  <c r="F416" i="133"/>
  <c r="Z416" i="133"/>
  <c r="R416" i="133"/>
  <c r="O416" i="133"/>
  <c r="L416" i="133"/>
  <c r="I416" i="133"/>
  <c r="M416" i="133"/>
  <c r="X416" i="133"/>
  <c r="H416" i="133"/>
  <c r="P416" i="133"/>
  <c r="K416" i="133"/>
  <c r="AD416" i="133"/>
  <c r="AB336" i="133"/>
  <c r="N336" i="133"/>
  <c r="AE336" i="133"/>
  <c r="R336" i="133"/>
  <c r="X336" i="133"/>
  <c r="P336" i="133"/>
  <c r="O336" i="133"/>
  <c r="L336" i="133"/>
  <c r="M336" i="133"/>
  <c r="F336" i="133"/>
  <c r="AC336" i="133"/>
  <c r="Q336" i="133"/>
  <c r="H336" i="133"/>
  <c r="AF336" i="133"/>
  <c r="AG336" i="133"/>
  <c r="Y336" i="133"/>
  <c r="K336" i="133"/>
  <c r="AA336" i="133"/>
  <c r="J336" i="133"/>
  <c r="AD336" i="133"/>
  <c r="I336" i="133"/>
  <c r="G336" i="133"/>
  <c r="Z336" i="133"/>
  <c r="Q317" i="133"/>
  <c r="N317" i="133"/>
  <c r="K317" i="133"/>
  <c r="AB317" i="133"/>
  <c r="I317" i="133"/>
  <c r="L317" i="133"/>
  <c r="P317" i="133"/>
  <c r="AA317" i="133"/>
  <c r="O317" i="133"/>
  <c r="Y317" i="133"/>
  <c r="AG317" i="133"/>
  <c r="AF317" i="133"/>
  <c r="Z317" i="133"/>
  <c r="J317" i="133"/>
  <c r="AD317" i="133"/>
  <c r="AE317" i="133"/>
  <c r="AC317" i="133"/>
  <c r="H317" i="133"/>
  <c r="X317" i="133"/>
  <c r="G317" i="133"/>
  <c r="M317" i="133"/>
  <c r="F317" i="133"/>
  <c r="R317" i="133"/>
  <c r="P436" i="133"/>
  <c r="L436" i="133"/>
  <c r="Z436" i="133"/>
  <c r="F436" i="133"/>
  <c r="O436" i="133"/>
  <c r="H436" i="133"/>
  <c r="AG436" i="133"/>
  <c r="G436" i="133"/>
  <c r="Y436" i="133"/>
  <c r="R436" i="133"/>
  <c r="AF436" i="133"/>
  <c r="J436" i="133"/>
  <c r="X436" i="133"/>
  <c r="AA436" i="133"/>
  <c r="AD436" i="133"/>
  <c r="AE436" i="133"/>
  <c r="K436" i="133"/>
  <c r="N436" i="133"/>
  <c r="AB436" i="133"/>
  <c r="Q436" i="133"/>
  <c r="AC436" i="133"/>
  <c r="M436" i="133"/>
  <c r="I436" i="133"/>
  <c r="F576" i="133"/>
  <c r="AC576" i="133"/>
  <c r="N576" i="133"/>
  <c r="P576" i="133"/>
  <c r="K576" i="133"/>
  <c r="AF576" i="133"/>
  <c r="L576" i="133"/>
  <c r="Q576" i="133"/>
  <c r="Y576" i="133"/>
  <c r="J576" i="133"/>
  <c r="H576" i="133"/>
  <c r="AB576" i="133"/>
  <c r="AD576" i="133"/>
  <c r="I576" i="133"/>
  <c r="AG576" i="133"/>
  <c r="M576" i="133"/>
  <c r="AA576" i="133"/>
  <c r="O576" i="133"/>
  <c r="X576" i="133"/>
  <c r="G576" i="133"/>
  <c r="Z576" i="133"/>
  <c r="AE576" i="133"/>
  <c r="R576" i="133"/>
  <c r="AR122" i="133"/>
  <c r="M122" i="133"/>
  <c r="AI122" i="133"/>
  <c r="AB122" i="133"/>
  <c r="AQ122" i="133"/>
  <c r="AF122" i="133"/>
  <c r="AM122" i="133"/>
  <c r="N122" i="133"/>
  <c r="G122" i="133"/>
  <c r="AA122" i="133"/>
  <c r="K122" i="133"/>
  <c r="AN122" i="133"/>
  <c r="O122" i="133"/>
  <c r="AJ122" i="133"/>
  <c r="AK122" i="133"/>
  <c r="AD122" i="133"/>
  <c r="AL122" i="133"/>
  <c r="H122" i="133"/>
  <c r="AC122" i="133"/>
  <c r="P122" i="133"/>
  <c r="Z122" i="133"/>
  <c r="AO122" i="133"/>
  <c r="AE122" i="133"/>
  <c r="AP122" i="133"/>
  <c r="J122" i="133"/>
  <c r="Y122" i="133"/>
  <c r="AG122" i="133"/>
  <c r="L122" i="133"/>
  <c r="R122" i="133"/>
  <c r="F122" i="133"/>
  <c r="I122" i="133"/>
  <c r="X122" i="133"/>
  <c r="Q122" i="133"/>
  <c r="K675" i="133"/>
  <c r="N675" i="133"/>
  <c r="AB675" i="133"/>
  <c r="Y675" i="133"/>
  <c r="Z675" i="133"/>
  <c r="Q675" i="133"/>
  <c r="O675" i="133"/>
  <c r="R675" i="133"/>
  <c r="J675" i="133"/>
  <c r="F675" i="133"/>
  <c r="AE675" i="133"/>
  <c r="AD675" i="133"/>
  <c r="M675" i="133"/>
  <c r="AA675" i="133"/>
  <c r="G675" i="133"/>
  <c r="AC675" i="133"/>
  <c r="H675" i="133"/>
  <c r="L675" i="133"/>
  <c r="AF675" i="133"/>
  <c r="P675" i="133"/>
  <c r="X675" i="133"/>
  <c r="AG675" i="133"/>
  <c r="I675" i="133"/>
  <c r="AE394" i="133"/>
  <c r="H394" i="133"/>
  <c r="AA394" i="133"/>
  <c r="Z394" i="133"/>
  <c r="Y394" i="133"/>
  <c r="AC394" i="133"/>
  <c r="AF394" i="133"/>
  <c r="R394" i="133"/>
  <c r="AG394" i="133"/>
  <c r="X394" i="133"/>
  <c r="F394" i="133"/>
  <c r="AB394" i="133"/>
  <c r="O394" i="133"/>
  <c r="K394" i="133"/>
  <c r="P394" i="133"/>
  <c r="J394" i="133"/>
  <c r="Q394" i="133"/>
  <c r="I394" i="133"/>
  <c r="L394" i="133"/>
  <c r="G394" i="133"/>
  <c r="N394" i="133"/>
  <c r="M394" i="133"/>
  <c r="AD394" i="133"/>
  <c r="AD672" i="133"/>
  <c r="F672" i="133"/>
  <c r="X672" i="133"/>
  <c r="M672" i="133"/>
  <c r="AF672" i="133"/>
  <c r="I672" i="133"/>
  <c r="P672" i="133"/>
  <c r="R672" i="133"/>
  <c r="K672" i="133"/>
  <c r="H672" i="133"/>
  <c r="Z672" i="133"/>
  <c r="AB672" i="133"/>
  <c r="Y672" i="133"/>
  <c r="O672" i="133"/>
  <c r="L672" i="133"/>
  <c r="AC672" i="133"/>
  <c r="AG672" i="133"/>
  <c r="AA672" i="133"/>
  <c r="Q672" i="133"/>
  <c r="N672" i="133"/>
  <c r="G672" i="133"/>
  <c r="J672" i="133"/>
  <c r="AE672" i="133"/>
  <c r="X444" i="133"/>
  <c r="P444" i="133"/>
  <c r="AC444" i="133"/>
  <c r="G444" i="133"/>
  <c r="Z444" i="133"/>
  <c r="O444" i="133"/>
  <c r="J444" i="133"/>
  <c r="AA444" i="133"/>
  <c r="H444" i="133"/>
  <c r="N444" i="133"/>
  <c r="Y444" i="133"/>
  <c r="K444" i="133"/>
  <c r="F444" i="133"/>
  <c r="L444" i="133"/>
  <c r="AB444" i="133"/>
  <c r="AD444" i="133"/>
  <c r="AF444" i="133"/>
  <c r="AE444" i="133"/>
  <c r="Q444" i="133"/>
  <c r="I444" i="133"/>
  <c r="AG444" i="133"/>
  <c r="M444" i="133"/>
  <c r="R444" i="133"/>
  <c r="R131" i="133"/>
  <c r="H131" i="133"/>
  <c r="L131" i="133"/>
  <c r="X131" i="133"/>
  <c r="Q131" i="133"/>
  <c r="AQ131" i="133"/>
  <c r="I131" i="133"/>
  <c r="AG131" i="133"/>
  <c r="AJ131" i="133"/>
  <c r="J131" i="133"/>
  <c r="M131" i="133"/>
  <c r="AL131" i="133"/>
  <c r="Z131" i="133"/>
  <c r="AM131" i="133"/>
  <c r="AR131" i="133"/>
  <c r="N131" i="133"/>
  <c r="F131" i="133"/>
  <c r="AC131" i="133"/>
  <c r="AO131" i="133"/>
  <c r="AA131" i="133"/>
  <c r="AP131" i="133"/>
  <c r="O131" i="133"/>
  <c r="P131" i="133"/>
  <c r="AN131" i="133"/>
  <c r="AD131" i="133"/>
  <c r="AI131" i="133"/>
  <c r="AE131" i="133"/>
  <c r="G131" i="133"/>
  <c r="K131" i="133"/>
  <c r="AB131" i="133"/>
  <c r="AK131" i="133"/>
  <c r="AF131" i="133"/>
  <c r="Y131" i="133"/>
  <c r="F593" i="133"/>
  <c r="P593" i="133"/>
  <c r="O593" i="133"/>
  <c r="AC593" i="133"/>
  <c r="X593" i="133"/>
  <c r="J593" i="133"/>
  <c r="N593" i="133"/>
  <c r="R593" i="133"/>
  <c r="AG593" i="133"/>
  <c r="Q593" i="133"/>
  <c r="L593" i="133"/>
  <c r="AA593" i="133"/>
  <c r="AF593" i="133"/>
  <c r="AE593" i="133"/>
  <c r="AD593" i="133"/>
  <c r="G593" i="133"/>
  <c r="Z593" i="133"/>
  <c r="K593" i="133"/>
  <c r="I593" i="133"/>
  <c r="Y593" i="133"/>
  <c r="M593" i="133"/>
  <c r="AB593" i="133"/>
  <c r="H593" i="133"/>
  <c r="AC427" i="133"/>
  <c r="Y427" i="133"/>
  <c r="AD427" i="133"/>
  <c r="O427" i="133"/>
  <c r="Z427" i="133"/>
  <c r="K427" i="133"/>
  <c r="M427" i="133"/>
  <c r="AB427" i="133"/>
  <c r="F427" i="133"/>
  <c r="H427" i="133"/>
  <c r="R427" i="133"/>
  <c r="AA427" i="133"/>
  <c r="G427" i="133"/>
  <c r="X427" i="133"/>
  <c r="N427" i="133"/>
  <c r="J427" i="133"/>
  <c r="I427" i="133"/>
  <c r="Q427" i="133"/>
  <c r="P427" i="133"/>
  <c r="AG427" i="133"/>
  <c r="AE427" i="133"/>
  <c r="L427" i="133"/>
  <c r="AF427" i="133"/>
  <c r="AX70" i="133"/>
  <c r="AN70" i="133"/>
  <c r="AJ70" i="133"/>
  <c r="AO70" i="133"/>
  <c r="AV70" i="133"/>
  <c r="AT70" i="133"/>
  <c r="BA70" i="133"/>
  <c r="L70" i="133"/>
  <c r="AP70" i="133"/>
  <c r="AQ70" i="133"/>
  <c r="I70" i="133"/>
  <c r="AY70" i="133"/>
  <c r="AL70" i="133"/>
  <c r="BC70" i="133"/>
  <c r="AR70" i="133"/>
  <c r="AU70" i="133"/>
  <c r="AW70" i="133"/>
  <c r="BB70" i="133"/>
  <c r="AI70" i="133"/>
  <c r="AK70" i="133"/>
  <c r="AZ70" i="133"/>
  <c r="G70" i="133"/>
  <c r="AM70" i="133"/>
  <c r="P70" i="133"/>
  <c r="J70" i="133"/>
  <c r="N433" i="133"/>
  <c r="AA433" i="133"/>
  <c r="X433" i="133"/>
  <c r="L433" i="133"/>
  <c r="G433" i="133"/>
  <c r="AC433" i="133"/>
  <c r="I433" i="133"/>
  <c r="AB433" i="133"/>
  <c r="H433" i="133"/>
  <c r="Z433" i="133"/>
  <c r="AF433" i="133"/>
  <c r="F433" i="133"/>
  <c r="R433" i="133"/>
  <c r="M433" i="133"/>
  <c r="Y433" i="133"/>
  <c r="Q433" i="133"/>
  <c r="AD433" i="133"/>
  <c r="AE433" i="133"/>
  <c r="K433" i="133"/>
  <c r="AG433" i="133"/>
  <c r="P433" i="133"/>
  <c r="O433" i="133"/>
  <c r="J433" i="133"/>
  <c r="Z341" i="133"/>
  <c r="X341" i="133"/>
  <c r="H341" i="133"/>
  <c r="Q341" i="133"/>
  <c r="M341" i="133"/>
  <c r="AD341" i="133"/>
  <c r="O341" i="133"/>
  <c r="I341" i="133"/>
  <c r="J341" i="133"/>
  <c r="Y341" i="133"/>
  <c r="K341" i="133"/>
  <c r="AA341" i="133"/>
  <c r="AB341" i="133"/>
  <c r="AG341" i="133"/>
  <c r="P341" i="133"/>
  <c r="L341" i="133"/>
  <c r="N341" i="133"/>
  <c r="AF341" i="133"/>
  <c r="F341" i="133"/>
  <c r="R341" i="133"/>
  <c r="AE341" i="133"/>
  <c r="G341" i="133"/>
  <c r="AC341" i="133"/>
  <c r="H278" i="133"/>
  <c r="P278" i="133"/>
  <c r="Q278" i="133"/>
  <c r="J278" i="133"/>
  <c r="Y278" i="133"/>
  <c r="G278" i="133"/>
  <c r="N278" i="133"/>
  <c r="R278" i="133"/>
  <c r="F278" i="133"/>
  <c r="X278" i="133"/>
  <c r="AA278" i="133"/>
  <c r="AC278" i="133"/>
  <c r="K278" i="133"/>
  <c r="AD278" i="133"/>
  <c r="L278" i="133"/>
  <c r="AG278" i="133"/>
  <c r="AF278" i="133"/>
  <c r="AE278" i="133"/>
  <c r="O278" i="133"/>
  <c r="I278" i="133"/>
  <c r="M278" i="133"/>
  <c r="Z278" i="133"/>
  <c r="AB278" i="133"/>
  <c r="O486" i="133"/>
  <c r="H486" i="133"/>
  <c r="J486" i="133"/>
  <c r="AE486" i="133"/>
  <c r="X486" i="133"/>
  <c r="G486" i="133"/>
  <c r="R486" i="133"/>
  <c r="N486" i="133"/>
  <c r="Q486" i="133"/>
  <c r="K486" i="133"/>
  <c r="L486" i="133"/>
  <c r="M486" i="133"/>
  <c r="AB486" i="133"/>
  <c r="I486" i="133"/>
  <c r="AG486" i="133"/>
  <c r="P486" i="133"/>
  <c r="AF486" i="133"/>
  <c r="AD486" i="133"/>
  <c r="Z486" i="133"/>
  <c r="AC486" i="133"/>
  <c r="AA486" i="133"/>
  <c r="F486" i="133"/>
  <c r="Y486" i="133"/>
  <c r="Q692" i="133"/>
  <c r="AA692" i="133"/>
  <c r="AE692" i="133"/>
  <c r="AF692" i="133"/>
  <c r="J692" i="133"/>
  <c r="AC692" i="133"/>
  <c r="M692" i="133"/>
  <c r="L692" i="133"/>
  <c r="Z692" i="133"/>
  <c r="H692" i="133"/>
  <c r="X692" i="133"/>
  <c r="P692" i="133"/>
  <c r="N692" i="133"/>
  <c r="I692" i="133"/>
  <c r="AD692" i="133"/>
  <c r="AG692" i="133"/>
  <c r="O692" i="133"/>
  <c r="AB692" i="133"/>
  <c r="Y692" i="133"/>
  <c r="K692" i="133"/>
  <c r="F692" i="133"/>
  <c r="G692" i="133"/>
  <c r="R692" i="133"/>
  <c r="F695" i="133"/>
  <c r="O695" i="133"/>
  <c r="Y695" i="133"/>
  <c r="M695" i="133"/>
  <c r="P695" i="133"/>
  <c r="X695" i="133"/>
  <c r="Z695" i="133"/>
  <c r="H695" i="133"/>
  <c r="G695" i="133"/>
  <c r="I695" i="133"/>
  <c r="Q695" i="133"/>
  <c r="AB695" i="133"/>
  <c r="AD695" i="133"/>
  <c r="N695" i="133"/>
  <c r="AF695" i="133"/>
  <c r="AA695" i="133"/>
  <c r="L695" i="133"/>
  <c r="AE695" i="133"/>
  <c r="R695" i="133"/>
  <c r="AG695" i="133"/>
  <c r="J695" i="133"/>
  <c r="AC695" i="133"/>
  <c r="K695" i="133"/>
  <c r="H698" i="133"/>
  <c r="R698" i="133"/>
  <c r="AA698" i="133"/>
  <c r="Q698" i="133"/>
  <c r="P698" i="133"/>
  <c r="Y698" i="133"/>
  <c r="AG698" i="133"/>
  <c r="K698" i="133"/>
  <c r="AE698" i="133"/>
  <c r="AC698" i="133"/>
  <c r="M698" i="133"/>
  <c r="O698" i="133"/>
  <c r="L698" i="133"/>
  <c r="F698" i="133"/>
  <c r="G698" i="133"/>
  <c r="AF698" i="133"/>
  <c r="J698" i="133"/>
  <c r="AB698" i="133"/>
  <c r="I698" i="133"/>
  <c r="Z698" i="133"/>
  <c r="AD698" i="133"/>
  <c r="N698" i="133"/>
  <c r="X698" i="133"/>
  <c r="AC387" i="133"/>
  <c r="AA387" i="133"/>
  <c r="Q387" i="133"/>
  <c r="N387" i="133"/>
  <c r="AE387" i="133"/>
  <c r="O387" i="133"/>
  <c r="Z387" i="133"/>
  <c r="J387" i="133"/>
  <c r="X387" i="133"/>
  <c r="AB387" i="133"/>
  <c r="AF387" i="133"/>
  <c r="M387" i="133"/>
  <c r="AG387" i="133"/>
  <c r="F387" i="133"/>
  <c r="L387" i="133"/>
  <c r="R387" i="133"/>
  <c r="I387" i="133"/>
  <c r="H387" i="133"/>
  <c r="G387" i="133"/>
  <c r="P387" i="133"/>
  <c r="AD387" i="133"/>
  <c r="Y387" i="133"/>
  <c r="K387" i="133"/>
  <c r="AG355" i="133"/>
  <c r="H355" i="133"/>
  <c r="Q355" i="133"/>
  <c r="J355" i="133"/>
  <c r="P355" i="133"/>
  <c r="R355" i="133"/>
  <c r="AA355" i="133"/>
  <c r="K355" i="133"/>
  <c r="Y355" i="133"/>
  <c r="X355" i="133"/>
  <c r="AF355" i="133"/>
  <c r="AD355" i="133"/>
  <c r="AB355" i="133"/>
  <c r="AC355" i="133"/>
  <c r="M355" i="133"/>
  <c r="I355" i="133"/>
  <c r="L355" i="133"/>
  <c r="AE355" i="133"/>
  <c r="Z355" i="133"/>
  <c r="O355" i="133"/>
  <c r="N355" i="133"/>
  <c r="F355" i="133"/>
  <c r="G355" i="133"/>
  <c r="BA43" i="133"/>
  <c r="AO43" i="133"/>
  <c r="AI43" i="133"/>
  <c r="L43" i="133"/>
  <c r="BC43" i="133"/>
  <c r="AT43" i="133"/>
  <c r="G43" i="133"/>
  <c r="F44" i="133" s="1"/>
  <c r="R44" i="133" s="1"/>
  <c r="BL43" i="133"/>
  <c r="AR43" i="133"/>
  <c r="BE43" i="133"/>
  <c r="AM43" i="133"/>
  <c r="BJ43" i="133"/>
  <c r="AL43" i="133"/>
  <c r="BF43" i="133"/>
  <c r="I43" i="133"/>
  <c r="AN43" i="133"/>
  <c r="J43" i="133"/>
  <c r="BP43" i="133"/>
  <c r="BO43" i="133"/>
  <c r="BK43" i="133"/>
  <c r="AQ43" i="133"/>
  <c r="BN43" i="133"/>
  <c r="AW43" i="133"/>
  <c r="AP43" i="133"/>
  <c r="AJ43" i="133"/>
  <c r="P43" i="133"/>
  <c r="AV43" i="133"/>
  <c r="BM43" i="133"/>
  <c r="BH43" i="133"/>
  <c r="BI43" i="133"/>
  <c r="AX43" i="133"/>
  <c r="BB43" i="133"/>
  <c r="AK43" i="133"/>
  <c r="BG43" i="133"/>
  <c r="AY43" i="133"/>
  <c r="AU43" i="133"/>
  <c r="AZ43" i="133"/>
  <c r="AO141" i="133"/>
  <c r="AR141" i="133"/>
  <c r="K141" i="133"/>
  <c r="F141" i="133"/>
  <c r="AP141" i="133"/>
  <c r="AK141" i="133"/>
  <c r="M141" i="133"/>
  <c r="J141" i="133"/>
  <c r="Y141" i="133"/>
  <c r="AB141" i="133"/>
  <c r="L141" i="133"/>
  <c r="AL141" i="133"/>
  <c r="Z141" i="133"/>
  <c r="AE141" i="133"/>
  <c r="AN141" i="133"/>
  <c r="X141" i="133"/>
  <c r="Q141" i="133"/>
  <c r="H141" i="133"/>
  <c r="AI141" i="133"/>
  <c r="O141" i="133"/>
  <c r="AD141" i="133"/>
  <c r="I141" i="133"/>
  <c r="AG141" i="133"/>
  <c r="P141" i="133"/>
  <c r="AJ141" i="133"/>
  <c r="R141" i="133"/>
  <c r="AA141" i="133"/>
  <c r="AQ141" i="133"/>
  <c r="AM141" i="133"/>
  <c r="N141" i="133"/>
  <c r="AC141" i="133"/>
  <c r="G141" i="133"/>
  <c r="AF141" i="133"/>
  <c r="AP49" i="133"/>
  <c r="AW49" i="133"/>
  <c r="AQ49" i="133"/>
  <c r="AT49" i="133"/>
  <c r="BI49" i="133"/>
  <c r="AU49" i="133"/>
  <c r="BJ49" i="133"/>
  <c r="BP49" i="133"/>
  <c r="BK49" i="133"/>
  <c r="BE49" i="133"/>
  <c r="AZ49" i="133"/>
  <c r="P49" i="133"/>
  <c r="BC49" i="133"/>
  <c r="AM49" i="133"/>
  <c r="AJ49" i="133"/>
  <c r="BA49" i="133"/>
  <c r="BL49" i="133"/>
  <c r="AK49" i="133"/>
  <c r="I49" i="133"/>
  <c r="BN49" i="133"/>
  <c r="L49" i="133"/>
  <c r="AO49" i="133"/>
  <c r="AV49" i="133"/>
  <c r="AR49" i="133"/>
  <c r="AN49" i="133"/>
  <c r="AY49" i="133"/>
  <c r="BB49" i="133"/>
  <c r="AL49" i="133"/>
  <c r="BM49" i="133"/>
  <c r="AI49" i="133"/>
  <c r="AX49" i="133"/>
  <c r="J49" i="133"/>
  <c r="G49" i="133"/>
  <c r="F50" i="133" s="1"/>
  <c r="BH49" i="133"/>
  <c r="BG49" i="133"/>
  <c r="BF49" i="133"/>
  <c r="BO49" i="133"/>
  <c r="AC302" i="133"/>
  <c r="AF302" i="133"/>
  <c r="P302" i="133"/>
  <c r="F302" i="133"/>
  <c r="AD302" i="133"/>
  <c r="M302" i="133"/>
  <c r="I302" i="133"/>
  <c r="AG302" i="133"/>
  <c r="X302" i="133"/>
  <c r="AA302" i="133"/>
  <c r="R302" i="133"/>
  <c r="H302" i="133"/>
  <c r="L302" i="133"/>
  <c r="AB302" i="133"/>
  <c r="G302" i="133"/>
  <c r="J302" i="133"/>
  <c r="Y302" i="133"/>
  <c r="K302" i="133"/>
  <c r="N302" i="133"/>
  <c r="O302" i="133"/>
  <c r="Q302" i="133"/>
  <c r="Z302" i="133"/>
  <c r="AE302" i="133"/>
  <c r="Q653" i="133"/>
  <c r="X653" i="133"/>
  <c r="AC653" i="133"/>
  <c r="H653" i="133"/>
  <c r="N653" i="133"/>
  <c r="AA653" i="133"/>
  <c r="P653" i="133"/>
  <c r="J653" i="133"/>
  <c r="K653" i="133"/>
  <c r="G653" i="133"/>
  <c r="F653" i="133"/>
  <c r="O653" i="133"/>
  <c r="AG653" i="133"/>
  <c r="M653" i="133"/>
  <c r="Z653" i="133"/>
  <c r="R653" i="133"/>
  <c r="AB653" i="133"/>
  <c r="AF653" i="133"/>
  <c r="Y653" i="133"/>
  <c r="AD653" i="133"/>
  <c r="L653" i="133"/>
  <c r="AE653" i="133"/>
  <c r="I653" i="133"/>
  <c r="H200" i="133"/>
  <c r="AK200" i="133"/>
  <c r="M200" i="133"/>
  <c r="AD200" i="133"/>
  <c r="F200" i="133"/>
  <c r="Z200" i="133"/>
  <c r="Q200" i="133"/>
  <c r="O200" i="133"/>
  <c r="AL200" i="133"/>
  <c r="AG200" i="133"/>
  <c r="J200" i="133"/>
  <c r="R200" i="133"/>
  <c r="L200" i="133"/>
  <c r="AQ200" i="133"/>
  <c r="G200" i="133"/>
  <c r="AA200" i="133"/>
  <c r="N200" i="133"/>
  <c r="AE200" i="133"/>
  <c r="AJ200" i="133"/>
  <c r="AR200" i="133"/>
  <c r="AI200" i="133"/>
  <c r="AB200" i="133"/>
  <c r="AC200" i="133"/>
  <c r="AM200" i="133"/>
  <c r="X200" i="133"/>
  <c r="I200" i="133"/>
  <c r="AN200" i="133"/>
  <c r="AF200" i="133"/>
  <c r="AO200" i="133"/>
  <c r="AP200" i="133"/>
  <c r="P200" i="133"/>
  <c r="Y200" i="133"/>
  <c r="K200" i="133"/>
  <c r="AE308" i="137"/>
  <c r="H308" i="137"/>
  <c r="M308" i="137"/>
  <c r="AB308" i="137"/>
  <c r="AC308" i="137"/>
  <c r="AD308" i="137"/>
  <c r="J308" i="137"/>
  <c r="AG308" i="137"/>
  <c r="Y308" i="137"/>
  <c r="R308" i="137"/>
  <c r="P308" i="137"/>
  <c r="L308" i="137"/>
  <c r="Q308" i="137"/>
  <c r="AA308" i="137"/>
  <c r="G308" i="137"/>
  <c r="I308" i="137"/>
  <c r="N308" i="137"/>
  <c r="X308" i="137"/>
  <c r="K308" i="137"/>
  <c r="F308" i="137"/>
  <c r="AF308" i="137"/>
  <c r="O308" i="137"/>
  <c r="Z308" i="137"/>
  <c r="AG513" i="137"/>
  <c r="R513" i="137"/>
  <c r="AC513" i="137"/>
  <c r="G513" i="137"/>
  <c r="L513" i="137"/>
  <c r="Q513" i="137"/>
  <c r="P513" i="137"/>
  <c r="Z513" i="137"/>
  <c r="AF513" i="137"/>
  <c r="AA513" i="137"/>
  <c r="M513" i="137"/>
  <c r="K513" i="137"/>
  <c r="F513" i="137"/>
  <c r="AB513" i="137"/>
  <c r="X513" i="137"/>
  <c r="AD513" i="137"/>
  <c r="I513" i="137"/>
  <c r="J513" i="137"/>
  <c r="AE513" i="137"/>
  <c r="O513" i="137"/>
  <c r="N513" i="137"/>
  <c r="H513" i="137"/>
  <c r="Y513" i="137"/>
  <c r="Y442" i="137"/>
  <c r="M442" i="137"/>
  <c r="O442" i="137"/>
  <c r="L442" i="137"/>
  <c r="P442" i="137"/>
  <c r="Q442" i="137"/>
  <c r="N442" i="137"/>
  <c r="X442" i="137"/>
  <c r="G442" i="137"/>
  <c r="K442" i="137"/>
  <c r="AC442" i="137"/>
  <c r="AB442" i="137"/>
  <c r="AG442" i="137"/>
  <c r="AA442" i="137"/>
  <c r="I442" i="137"/>
  <c r="R442" i="137"/>
  <c r="AF442" i="137"/>
  <c r="H442" i="137"/>
  <c r="J442" i="137"/>
  <c r="Z442" i="137"/>
  <c r="F442" i="137"/>
  <c r="AD442" i="137"/>
  <c r="AE442" i="137"/>
  <c r="M276" i="137"/>
  <c r="Q276" i="137"/>
  <c r="J276" i="137"/>
  <c r="AA276" i="137"/>
  <c r="I276" i="137"/>
  <c r="AD276" i="137"/>
  <c r="F276" i="137"/>
  <c r="AG276" i="137"/>
  <c r="X276" i="137"/>
  <c r="P276" i="137"/>
  <c r="O276" i="137"/>
  <c r="AB276" i="137"/>
  <c r="AE276" i="137"/>
  <c r="L276" i="137"/>
  <c r="K276" i="137"/>
  <c r="R276" i="137"/>
  <c r="H276" i="137"/>
  <c r="AC276" i="137"/>
  <c r="Z276" i="137"/>
  <c r="AF276" i="137"/>
  <c r="Y276" i="137"/>
  <c r="N276" i="137"/>
  <c r="G276" i="137"/>
  <c r="AM199" i="137"/>
  <c r="F199" i="137"/>
  <c r="AC199" i="137"/>
  <c r="N199" i="137"/>
  <c r="G199" i="137"/>
  <c r="Y199" i="137"/>
  <c r="AL199" i="137"/>
  <c r="AA199" i="137"/>
  <c r="P199" i="137"/>
  <c r="Z199" i="137"/>
  <c r="X199" i="137"/>
  <c r="L199" i="137"/>
  <c r="AE199" i="137"/>
  <c r="AP199" i="137"/>
  <c r="I199" i="137"/>
  <c r="M199" i="137"/>
  <c r="AB199" i="137"/>
  <c r="AK199" i="137"/>
  <c r="AQ199" i="137"/>
  <c r="J199" i="137"/>
  <c r="AN199" i="137"/>
  <c r="AF199" i="137"/>
  <c r="R199" i="137"/>
  <c r="AI199" i="137"/>
  <c r="K199" i="137"/>
  <c r="Q199" i="137"/>
  <c r="AJ199" i="137"/>
  <c r="AR199" i="137"/>
  <c r="AG199" i="137"/>
  <c r="O199" i="137"/>
  <c r="AO199" i="137"/>
  <c r="AD199" i="137"/>
  <c r="H199" i="137"/>
  <c r="M309" i="137"/>
  <c r="AG309" i="137"/>
  <c r="H309" i="137"/>
  <c r="R309" i="137"/>
  <c r="J309" i="137"/>
  <c r="G309" i="137"/>
  <c r="Y309" i="137"/>
  <c r="AD309" i="137"/>
  <c r="O309" i="137"/>
  <c r="L309" i="137"/>
  <c r="Q309" i="137"/>
  <c r="AF309" i="137"/>
  <c r="I309" i="137"/>
  <c r="AA309" i="137"/>
  <c r="N309" i="137"/>
  <c r="X309" i="137"/>
  <c r="Z309" i="137"/>
  <c r="F309" i="137"/>
  <c r="K309" i="137"/>
  <c r="AB309" i="137"/>
  <c r="AC309" i="137"/>
  <c r="AE309" i="137"/>
  <c r="P309" i="137"/>
  <c r="I526" i="137"/>
  <c r="AD526" i="137"/>
  <c r="O526" i="137"/>
  <c r="N526" i="137"/>
  <c r="AA526" i="137"/>
  <c r="Y526" i="137"/>
  <c r="F526" i="137"/>
  <c r="K526" i="137"/>
  <c r="AG526" i="137"/>
  <c r="P526" i="137"/>
  <c r="R526" i="137"/>
  <c r="L526" i="137"/>
  <c r="AE526" i="137"/>
  <c r="M526" i="137"/>
  <c r="AB526" i="137"/>
  <c r="AF526" i="137"/>
  <c r="G526" i="137"/>
  <c r="J526" i="137"/>
  <c r="X526" i="137"/>
  <c r="Q526" i="137"/>
  <c r="H526" i="137"/>
  <c r="Z526" i="137"/>
  <c r="AC526" i="137"/>
  <c r="J548" i="137"/>
  <c r="Q548" i="137"/>
  <c r="AA548" i="137"/>
  <c r="X548" i="137"/>
  <c r="AE548" i="137"/>
  <c r="Z548" i="137"/>
  <c r="R548" i="137"/>
  <c r="H548" i="137"/>
  <c r="O548" i="137"/>
  <c r="AB548" i="137"/>
  <c r="AD548" i="137"/>
  <c r="L548" i="137"/>
  <c r="K548" i="137"/>
  <c r="P548" i="137"/>
  <c r="M548" i="137"/>
  <c r="Y548" i="137"/>
  <c r="G548" i="137"/>
  <c r="AG548" i="137"/>
  <c r="I548" i="137"/>
  <c r="F548" i="137"/>
  <c r="N548" i="137"/>
  <c r="AC548" i="137"/>
  <c r="AF548" i="137"/>
  <c r="F517" i="137"/>
  <c r="I517" i="137"/>
  <c r="AG517" i="137"/>
  <c r="M517" i="137"/>
  <c r="Y517" i="137"/>
  <c r="P517" i="137"/>
  <c r="J517" i="137"/>
  <c r="AB517" i="137"/>
  <c r="K517" i="137"/>
  <c r="G517" i="137"/>
  <c r="AF517" i="137"/>
  <c r="R517" i="137"/>
  <c r="H517" i="137"/>
  <c r="O517" i="137"/>
  <c r="AC517" i="137"/>
  <c r="Q517" i="137"/>
  <c r="L517" i="137"/>
  <c r="X517" i="137"/>
  <c r="AE517" i="137"/>
  <c r="AD517" i="137"/>
  <c r="Z517" i="137"/>
  <c r="AA517" i="137"/>
  <c r="N517" i="137"/>
  <c r="AA352" i="137"/>
  <c r="N352" i="137"/>
  <c r="Z352" i="137"/>
  <c r="P352" i="137"/>
  <c r="X352" i="137"/>
  <c r="K352" i="137"/>
  <c r="O352" i="137"/>
  <c r="AF352" i="137"/>
  <c r="AC352" i="137"/>
  <c r="F352" i="137"/>
  <c r="M352" i="137"/>
  <c r="H352" i="137"/>
  <c r="Q352" i="137"/>
  <c r="R352" i="137"/>
  <c r="J352" i="137"/>
  <c r="AG352" i="137"/>
  <c r="AB352" i="137"/>
  <c r="I352" i="137"/>
  <c r="G352" i="137"/>
  <c r="AD352" i="137"/>
  <c r="Y352" i="137"/>
  <c r="L352" i="137"/>
  <c r="AE352" i="137"/>
  <c r="H571" i="137"/>
  <c r="AB571" i="137"/>
  <c r="Z571" i="137"/>
  <c r="AA571" i="137"/>
  <c r="O571" i="137"/>
  <c r="X571" i="137"/>
  <c r="AF571" i="137"/>
  <c r="R571" i="137"/>
  <c r="N571" i="137"/>
  <c r="Y571" i="137"/>
  <c r="Q571" i="137"/>
  <c r="M571" i="137"/>
  <c r="K571" i="137"/>
  <c r="P571" i="137"/>
  <c r="I571" i="137"/>
  <c r="AE571" i="137"/>
  <c r="AC571" i="137"/>
  <c r="AG571" i="137"/>
  <c r="F571" i="137"/>
  <c r="L571" i="137"/>
  <c r="AD571" i="137"/>
  <c r="J571" i="137"/>
  <c r="G571" i="137"/>
  <c r="P470" i="137"/>
  <c r="AG470" i="137"/>
  <c r="AE470" i="137"/>
  <c r="G470" i="137"/>
  <c r="F470" i="137"/>
  <c r="O470" i="137"/>
  <c r="AB470" i="137"/>
  <c r="AD470" i="137"/>
  <c r="L470" i="137"/>
  <c r="AC470" i="137"/>
  <c r="Y470" i="137"/>
  <c r="Z470" i="137"/>
  <c r="J470" i="137"/>
  <c r="R470" i="137"/>
  <c r="Q470" i="137"/>
  <c r="AA470" i="137"/>
  <c r="AF470" i="137"/>
  <c r="I470" i="137"/>
  <c r="K470" i="137"/>
  <c r="X470" i="137"/>
  <c r="M470" i="137"/>
  <c r="N470" i="137"/>
  <c r="H470" i="137"/>
  <c r="I293" i="137"/>
  <c r="AF293" i="137"/>
  <c r="O293" i="137"/>
  <c r="Q293" i="137"/>
  <c r="Z293" i="137"/>
  <c r="F293" i="137"/>
  <c r="J293" i="137"/>
  <c r="N293" i="137"/>
  <c r="L293" i="137"/>
  <c r="P293" i="137"/>
  <c r="AA293" i="137"/>
  <c r="K293" i="137"/>
  <c r="X293" i="137"/>
  <c r="AC293" i="137"/>
  <c r="G293" i="137"/>
  <c r="Y293" i="137"/>
  <c r="AB293" i="137"/>
  <c r="R293" i="137"/>
  <c r="AE293" i="137"/>
  <c r="H293" i="137"/>
  <c r="M293" i="137"/>
  <c r="AG293" i="137"/>
  <c r="AD293" i="137"/>
  <c r="L138" i="137"/>
  <c r="G138" i="137"/>
  <c r="AN138" i="137"/>
  <c r="AB138" i="137"/>
  <c r="H138" i="137"/>
  <c r="AQ138" i="137"/>
  <c r="AO138" i="137"/>
  <c r="AI138" i="137"/>
  <c r="K138" i="137"/>
  <c r="X138" i="137"/>
  <c r="AF138" i="137"/>
  <c r="AA138" i="137"/>
  <c r="O138" i="137"/>
  <c r="AL138" i="137"/>
  <c r="AG138" i="137"/>
  <c r="AE138" i="137"/>
  <c r="Y138" i="137"/>
  <c r="AD138" i="137"/>
  <c r="AK138" i="137"/>
  <c r="R138" i="137"/>
  <c r="AC138" i="137"/>
  <c r="AJ138" i="137"/>
  <c r="AR138" i="137"/>
  <c r="F138" i="137"/>
  <c r="Z138" i="137"/>
  <c r="M138" i="137"/>
  <c r="AP138" i="137"/>
  <c r="N138" i="137"/>
  <c r="I138" i="137"/>
  <c r="Q138" i="137"/>
  <c r="J138" i="137"/>
  <c r="P138" i="137"/>
  <c r="AM138" i="137"/>
  <c r="AG294" i="137"/>
  <c r="P294" i="137"/>
  <c r="Y294" i="137"/>
  <c r="I294" i="137"/>
  <c r="O294" i="137"/>
  <c r="F294" i="137"/>
  <c r="H294" i="137"/>
  <c r="AA294" i="137"/>
  <c r="AE294" i="137"/>
  <c r="AF294" i="137"/>
  <c r="N294" i="137"/>
  <c r="R294" i="137"/>
  <c r="G294" i="137"/>
  <c r="L294" i="137"/>
  <c r="J294" i="137"/>
  <c r="AC294" i="137"/>
  <c r="Z294" i="137"/>
  <c r="AD294" i="137"/>
  <c r="AB294" i="137"/>
  <c r="X294" i="137"/>
  <c r="Q294" i="137"/>
  <c r="K294" i="137"/>
  <c r="M294" i="137"/>
  <c r="K676" i="137"/>
  <c r="AF676" i="137"/>
  <c r="AG676" i="137"/>
  <c r="Z676" i="137"/>
  <c r="H676" i="137"/>
  <c r="M676" i="137"/>
  <c r="Y676" i="137"/>
  <c r="L676" i="137"/>
  <c r="AE676" i="137"/>
  <c r="R676" i="137"/>
  <c r="P676" i="137"/>
  <c r="N676" i="137"/>
  <c r="J676" i="137"/>
  <c r="G676" i="137"/>
  <c r="AD676" i="137"/>
  <c r="AB676" i="137"/>
  <c r="AA676" i="137"/>
  <c r="O676" i="137"/>
  <c r="I676" i="137"/>
  <c r="Q676" i="137"/>
  <c r="X676" i="137"/>
  <c r="AC676" i="137"/>
  <c r="F676" i="137"/>
  <c r="J300" i="137"/>
  <c r="AA300" i="137"/>
  <c r="AG300" i="137"/>
  <c r="R300" i="137"/>
  <c r="X300" i="137"/>
  <c r="F300" i="137"/>
  <c r="I300" i="137"/>
  <c r="K300" i="137"/>
  <c r="AC300" i="137"/>
  <c r="P300" i="137"/>
  <c r="AF300" i="137"/>
  <c r="Y300" i="137"/>
  <c r="O300" i="137"/>
  <c r="M300" i="137"/>
  <c r="AB300" i="137"/>
  <c r="G300" i="137"/>
  <c r="AD300" i="137"/>
  <c r="N300" i="137"/>
  <c r="H300" i="137"/>
  <c r="Q300" i="137"/>
  <c r="Z300" i="137"/>
  <c r="L300" i="137"/>
  <c r="AE300" i="137"/>
  <c r="AM84" i="137"/>
  <c r="AN84" i="137"/>
  <c r="BB84" i="137"/>
  <c r="J84" i="137"/>
  <c r="L84" i="137"/>
  <c r="G84" i="137"/>
  <c r="F85" i="137" s="1"/>
  <c r="R85" i="137" s="1"/>
  <c r="I84" i="137"/>
  <c r="AK84" i="137"/>
  <c r="AU84" i="137"/>
  <c r="BC84" i="137"/>
  <c r="AZ84" i="137"/>
  <c r="AP84" i="137"/>
  <c r="BA84" i="137"/>
  <c r="AV84" i="137"/>
  <c r="AQ84" i="137"/>
  <c r="AO84" i="137"/>
  <c r="AT84" i="137"/>
  <c r="AJ84" i="137"/>
  <c r="AW84" i="137"/>
  <c r="AI84" i="137"/>
  <c r="AX84" i="137"/>
  <c r="AL84" i="137"/>
  <c r="AR84" i="137"/>
  <c r="P84" i="137"/>
  <c r="AY84" i="137"/>
  <c r="Y159" i="137"/>
  <c r="AF159" i="137"/>
  <c r="AD159" i="137"/>
  <c r="F159" i="137"/>
  <c r="I159" i="137"/>
  <c r="G159" i="137"/>
  <c r="H159" i="137"/>
  <c r="AM159" i="137"/>
  <c r="O159" i="137"/>
  <c r="AL159" i="137"/>
  <c r="M159" i="137"/>
  <c r="AJ159" i="137"/>
  <c r="AK159" i="137"/>
  <c r="R159" i="137"/>
  <c r="AC159" i="137"/>
  <c r="L159" i="137"/>
  <c r="P159" i="137"/>
  <c r="N159" i="137"/>
  <c r="Z159" i="137"/>
  <c r="AB159" i="137"/>
  <c r="X159" i="137"/>
  <c r="K159" i="137"/>
  <c r="AN159" i="137"/>
  <c r="AR159" i="137"/>
  <c r="J159" i="137"/>
  <c r="AO159" i="137"/>
  <c r="AP159" i="137"/>
  <c r="AE159" i="137"/>
  <c r="AI159" i="137"/>
  <c r="AG159" i="137"/>
  <c r="AA159" i="137"/>
  <c r="Q159" i="137"/>
  <c r="AQ159" i="137"/>
  <c r="M423" i="137"/>
  <c r="AG423" i="137"/>
  <c r="N423" i="137"/>
  <c r="AB423" i="137"/>
  <c r="I423" i="137"/>
  <c r="O423" i="137"/>
  <c r="Y423" i="137"/>
  <c r="P423" i="137"/>
  <c r="J423" i="137"/>
  <c r="AD423" i="137"/>
  <c r="L423" i="137"/>
  <c r="AA423" i="137"/>
  <c r="H423" i="137"/>
  <c r="Q423" i="137"/>
  <c r="X423" i="137"/>
  <c r="K423" i="137"/>
  <c r="F423" i="137"/>
  <c r="AC423" i="137"/>
  <c r="R423" i="137"/>
  <c r="AF423" i="137"/>
  <c r="Z423" i="137"/>
  <c r="AE423" i="137"/>
  <c r="G423" i="137"/>
  <c r="AT71" i="137"/>
  <c r="AZ71" i="137"/>
  <c r="AN71" i="137"/>
  <c r="AI71" i="137"/>
  <c r="AJ71" i="137"/>
  <c r="AK71" i="137"/>
  <c r="AY71" i="137"/>
  <c r="AQ71" i="137"/>
  <c r="AM71" i="137"/>
  <c r="AP71" i="137"/>
  <c r="AU71" i="137"/>
  <c r="AV71" i="137"/>
  <c r="BC71" i="137"/>
  <c r="BA71" i="137"/>
  <c r="P71" i="137"/>
  <c r="J71" i="137"/>
  <c r="G71" i="137"/>
  <c r="F72" i="137" s="1"/>
  <c r="R72" i="137" s="1"/>
  <c r="AX71" i="137"/>
  <c r="AL71" i="137"/>
  <c r="AR71" i="137"/>
  <c r="AW71" i="137"/>
  <c r="BB71" i="137"/>
  <c r="AO71" i="137"/>
  <c r="L71" i="137"/>
  <c r="I71" i="137"/>
  <c r="G68" i="137"/>
  <c r="F69" i="137" s="1"/>
  <c r="R69" i="137" s="1"/>
  <c r="AQ68" i="137"/>
  <c r="AM68" i="137"/>
  <c r="AZ68" i="137"/>
  <c r="AK68" i="137"/>
  <c r="AV68" i="137"/>
  <c r="AP68" i="137"/>
  <c r="BC68" i="137"/>
  <c r="L68" i="137"/>
  <c r="AN68" i="137"/>
  <c r="AR68" i="137"/>
  <c r="J68" i="137"/>
  <c r="AI68" i="137"/>
  <c r="BB68" i="137"/>
  <c r="I68" i="137"/>
  <c r="P68" i="137"/>
  <c r="AX68" i="137"/>
  <c r="AJ68" i="137"/>
  <c r="BA68" i="137"/>
  <c r="AT68" i="137"/>
  <c r="AU68" i="137"/>
  <c r="AW68" i="137"/>
  <c r="AO68" i="137"/>
  <c r="AY68" i="137"/>
  <c r="AL68" i="137"/>
  <c r="X688" i="137"/>
  <c r="AF688" i="137"/>
  <c r="AE688" i="137"/>
  <c r="J688" i="137"/>
  <c r="AG688" i="137"/>
  <c r="AD688" i="137"/>
  <c r="AC688" i="137"/>
  <c r="Z688" i="137"/>
  <c r="N688" i="137"/>
  <c r="Q688" i="137"/>
  <c r="AB688" i="137"/>
  <c r="AA688" i="137"/>
  <c r="I688" i="137"/>
  <c r="P688" i="137"/>
  <c r="K688" i="137"/>
  <c r="Y688" i="137"/>
  <c r="H688" i="137"/>
  <c r="L688" i="137"/>
  <c r="O688" i="137"/>
  <c r="R688" i="137"/>
  <c r="F688" i="137"/>
  <c r="M688" i="137"/>
  <c r="G688" i="137"/>
  <c r="M663" i="137"/>
  <c r="H663" i="137"/>
  <c r="Q663" i="137"/>
  <c r="AG663" i="137"/>
  <c r="AF663" i="137"/>
  <c r="F663" i="137"/>
  <c r="I663" i="137"/>
  <c r="X663" i="137"/>
  <c r="AE663" i="137"/>
  <c r="AA663" i="137"/>
  <c r="K663" i="137"/>
  <c r="P663" i="137"/>
  <c r="R663" i="137"/>
  <c r="AB663" i="137"/>
  <c r="AD663" i="137"/>
  <c r="L663" i="137"/>
  <c r="O663" i="137"/>
  <c r="N663" i="137"/>
  <c r="J663" i="137"/>
  <c r="Z663" i="137"/>
  <c r="AC663" i="137"/>
  <c r="Y663" i="137"/>
  <c r="G663" i="137"/>
  <c r="L92" i="137"/>
  <c r="AI92" i="137"/>
  <c r="P92" i="137"/>
  <c r="AU92" i="137"/>
  <c r="AM92" i="137"/>
  <c r="AZ92" i="137"/>
  <c r="G92" i="137"/>
  <c r="AR92" i="137"/>
  <c r="AY92" i="137"/>
  <c r="AJ92" i="137"/>
  <c r="AO92" i="137"/>
  <c r="J92" i="137"/>
  <c r="AP92" i="137"/>
  <c r="AL92" i="137"/>
  <c r="AQ92" i="137"/>
  <c r="I92" i="137"/>
  <c r="AN92" i="137"/>
  <c r="BC92" i="137"/>
  <c r="AX92" i="137"/>
  <c r="AW92" i="137"/>
  <c r="AK92" i="137"/>
  <c r="AV92" i="137"/>
  <c r="BB92" i="137"/>
  <c r="AT92" i="137"/>
  <c r="BA92" i="137"/>
  <c r="H669" i="137"/>
  <c r="L669" i="137"/>
  <c r="O669" i="137"/>
  <c r="AB669" i="137"/>
  <c r="J669" i="137"/>
  <c r="G669" i="137"/>
  <c r="Q669" i="137"/>
  <c r="AG669" i="137"/>
  <c r="K669" i="137"/>
  <c r="AE669" i="137"/>
  <c r="AF669" i="137"/>
  <c r="AA669" i="137"/>
  <c r="X669" i="137"/>
  <c r="F669" i="137"/>
  <c r="R669" i="137"/>
  <c r="I669" i="137"/>
  <c r="M669" i="137"/>
  <c r="P669" i="137"/>
  <c r="AC669" i="137"/>
  <c r="Y669" i="137"/>
  <c r="AD669" i="137"/>
  <c r="N669" i="137"/>
  <c r="Z669" i="137"/>
  <c r="O459" i="137"/>
  <c r="I459" i="137"/>
  <c r="AD459" i="137"/>
  <c r="H459" i="137"/>
  <c r="AE459" i="137"/>
  <c r="N459" i="137"/>
  <c r="AG459" i="137"/>
  <c r="J459" i="137"/>
  <c r="Y459" i="137"/>
  <c r="Q459" i="137"/>
  <c r="Z459" i="137"/>
  <c r="AC459" i="137"/>
  <c r="G459" i="137"/>
  <c r="M459" i="137"/>
  <c r="AA459" i="137"/>
  <c r="AF459" i="137"/>
  <c r="L459" i="137"/>
  <c r="F459" i="137"/>
  <c r="X459" i="137"/>
  <c r="R459" i="137"/>
  <c r="AB459" i="137"/>
  <c r="K459" i="137"/>
  <c r="P459" i="137"/>
  <c r="O543" i="137"/>
  <c r="M543" i="137"/>
  <c r="Q543" i="137"/>
  <c r="K543" i="137"/>
  <c r="P543" i="137"/>
  <c r="N543" i="137"/>
  <c r="AG543" i="137"/>
  <c r="Y543" i="137"/>
  <c r="X543" i="137"/>
  <c r="AB543" i="137"/>
  <c r="AC543" i="137"/>
  <c r="AA543" i="137"/>
  <c r="Z543" i="137"/>
  <c r="R543" i="137"/>
  <c r="L543" i="137"/>
  <c r="G543" i="137"/>
  <c r="AD543" i="137"/>
  <c r="J543" i="137"/>
  <c r="AE543" i="137"/>
  <c r="I543" i="137"/>
  <c r="H543" i="137"/>
  <c r="F543" i="137"/>
  <c r="AF543" i="137"/>
  <c r="AN77" i="137"/>
  <c r="AP77" i="137"/>
  <c r="AJ77" i="137"/>
  <c r="AW77" i="137"/>
  <c r="I77" i="137"/>
  <c r="AI77" i="137"/>
  <c r="AY77" i="137"/>
  <c r="L77" i="137"/>
  <c r="AT77" i="137"/>
  <c r="AM77" i="137"/>
  <c r="AV77" i="137"/>
  <c r="G77" i="137"/>
  <c r="F78" i="137" s="1"/>
  <c r="R78" i="137" s="1"/>
  <c r="AK77" i="137"/>
  <c r="AR77" i="137"/>
  <c r="AZ77" i="137"/>
  <c r="AO77" i="137"/>
  <c r="BA77" i="137"/>
  <c r="J77" i="137"/>
  <c r="AL77" i="137"/>
  <c r="BB77" i="137"/>
  <c r="AQ77" i="137"/>
  <c r="AX77" i="137"/>
  <c r="BC77" i="137"/>
  <c r="P77" i="137"/>
  <c r="AU77" i="137"/>
  <c r="H131" i="137"/>
  <c r="X131" i="137"/>
  <c r="AP131" i="137"/>
  <c r="AO131" i="137"/>
  <c r="Q131" i="137"/>
  <c r="AG131" i="137"/>
  <c r="I131" i="137"/>
  <c r="O131" i="137"/>
  <c r="AE131" i="137"/>
  <c r="R131" i="137"/>
  <c r="G131" i="137"/>
  <c r="AC131" i="137"/>
  <c r="AM131" i="137"/>
  <c r="M131" i="137"/>
  <c r="N131" i="137"/>
  <c r="AK131" i="137"/>
  <c r="K131" i="137"/>
  <c r="AI131" i="137"/>
  <c r="Z131" i="137"/>
  <c r="AF131" i="137"/>
  <c r="Y131" i="137"/>
  <c r="P131" i="137"/>
  <c r="F131" i="137"/>
  <c r="AL131" i="137"/>
  <c r="AA131" i="137"/>
  <c r="AB131" i="137"/>
  <c r="AR131" i="137"/>
  <c r="AJ131" i="137"/>
  <c r="AN131" i="137"/>
  <c r="L131" i="137"/>
  <c r="J131" i="137"/>
  <c r="AD131" i="137"/>
  <c r="AQ131" i="137"/>
  <c r="AD463" i="137"/>
  <c r="F463" i="137"/>
  <c r="R463" i="137"/>
  <c r="AB463" i="137"/>
  <c r="M463" i="137"/>
  <c r="N463" i="137"/>
  <c r="Y463" i="137"/>
  <c r="AE463" i="137"/>
  <c r="AA463" i="137"/>
  <c r="O463" i="137"/>
  <c r="G463" i="137"/>
  <c r="H463" i="137"/>
  <c r="I463" i="137"/>
  <c r="L463" i="137"/>
  <c r="X463" i="137"/>
  <c r="AC463" i="137"/>
  <c r="P463" i="137"/>
  <c r="Z463" i="137"/>
  <c r="Q463" i="137"/>
  <c r="K463" i="137"/>
  <c r="AG463" i="137"/>
  <c r="AF463" i="137"/>
  <c r="J463" i="137"/>
  <c r="I106" i="137"/>
  <c r="AW106" i="137"/>
  <c r="AP106" i="137"/>
  <c r="AQ106" i="137"/>
  <c r="AJ106" i="137"/>
  <c r="AV106" i="137"/>
  <c r="BB106" i="137"/>
  <c r="J106" i="137"/>
  <c r="AM106" i="137"/>
  <c r="AU106" i="137"/>
  <c r="AZ106" i="137"/>
  <c r="AL106" i="137"/>
  <c r="AO106" i="137"/>
  <c r="AX106" i="137"/>
  <c r="L106" i="137"/>
  <c r="G106" i="137"/>
  <c r="F107" i="137" s="1"/>
  <c r="R107" i="137" s="1"/>
  <c r="AT106" i="137"/>
  <c r="AY106" i="137"/>
  <c r="BA106" i="137"/>
  <c r="AI106" i="137"/>
  <c r="P106" i="137"/>
  <c r="BC106" i="137"/>
  <c r="AR106" i="137"/>
  <c r="AN106" i="137"/>
  <c r="AK106" i="137"/>
  <c r="AN72" i="137"/>
  <c r="P72" i="137"/>
  <c r="AL72" i="137"/>
  <c r="AT72" i="137"/>
  <c r="AI72" i="137"/>
  <c r="BB72" i="137"/>
  <c r="AZ72" i="137"/>
  <c r="AW72" i="137"/>
  <c r="I72" i="137"/>
  <c r="AP72" i="137"/>
  <c r="G72" i="137"/>
  <c r="AX72" i="137"/>
  <c r="AM72" i="137"/>
  <c r="AU72" i="137"/>
  <c r="AY72" i="137"/>
  <c r="AQ72" i="137"/>
  <c r="BA72" i="137"/>
  <c r="L72" i="137"/>
  <c r="J72" i="137"/>
  <c r="AO72" i="137"/>
  <c r="AV72" i="137"/>
  <c r="AK72" i="137"/>
  <c r="BC72" i="137"/>
  <c r="AR72" i="137"/>
  <c r="AJ72" i="137"/>
  <c r="G227" i="137"/>
  <c r="P227" i="137"/>
  <c r="AA227" i="137"/>
  <c r="AE227" i="137"/>
  <c r="AC227" i="137"/>
  <c r="N227" i="137"/>
  <c r="R227" i="137"/>
  <c r="K227" i="137"/>
  <c r="O227" i="137"/>
  <c r="J227" i="137"/>
  <c r="H227" i="137"/>
  <c r="Z227" i="137"/>
  <c r="L227" i="137"/>
  <c r="AF227" i="137"/>
  <c r="M227" i="137"/>
  <c r="Q227" i="137"/>
  <c r="I227" i="137"/>
  <c r="AG227" i="137"/>
  <c r="F227" i="137"/>
  <c r="AD227" i="137"/>
  <c r="Y227" i="137"/>
  <c r="X227" i="137"/>
  <c r="AB227" i="137"/>
  <c r="AC270" i="137"/>
  <c r="H270" i="137"/>
  <c r="P270" i="137"/>
  <c r="Q270" i="137"/>
  <c r="AG270" i="137"/>
  <c r="I270" i="137"/>
  <c r="F270" i="137"/>
  <c r="K270" i="137"/>
  <c r="AB270" i="137"/>
  <c r="N270" i="137"/>
  <c r="Y270" i="137"/>
  <c r="L270" i="137"/>
  <c r="AE270" i="137"/>
  <c r="G270" i="137"/>
  <c r="J270" i="137"/>
  <c r="AA270" i="137"/>
  <c r="AF270" i="137"/>
  <c r="Z270" i="137"/>
  <c r="M270" i="137"/>
  <c r="O270" i="137"/>
  <c r="R270" i="137"/>
  <c r="AD270" i="137"/>
  <c r="X270" i="137"/>
  <c r="H253" i="137"/>
  <c r="Q253" i="137"/>
  <c r="I253" i="137"/>
  <c r="X253" i="137"/>
  <c r="Y253" i="137"/>
  <c r="G253" i="137"/>
  <c r="P253" i="137"/>
  <c r="L253" i="137"/>
  <c r="K253" i="137"/>
  <c r="M253" i="137"/>
  <c r="AA253" i="137"/>
  <c r="AE253" i="137"/>
  <c r="N253" i="137"/>
  <c r="O253" i="137"/>
  <c r="AF253" i="137"/>
  <c r="F253" i="137"/>
  <c r="J253" i="137"/>
  <c r="R253" i="137"/>
  <c r="Z253" i="137"/>
  <c r="AD253" i="137"/>
  <c r="AC253" i="137"/>
  <c r="AB253" i="137"/>
  <c r="AG253" i="137"/>
  <c r="K273" i="137"/>
  <c r="M273" i="137"/>
  <c r="I273" i="137"/>
  <c r="Y273" i="137"/>
  <c r="AE273" i="137"/>
  <c r="AF273" i="137"/>
  <c r="AG273" i="137"/>
  <c r="Z273" i="137"/>
  <c r="AC273" i="137"/>
  <c r="G273" i="137"/>
  <c r="AB273" i="137"/>
  <c r="O273" i="137"/>
  <c r="X273" i="137"/>
  <c r="H273" i="137"/>
  <c r="J273" i="137"/>
  <c r="R273" i="137"/>
  <c r="AA273" i="137"/>
  <c r="L273" i="137"/>
  <c r="Q273" i="137"/>
  <c r="N273" i="137"/>
  <c r="F273" i="137"/>
  <c r="P273" i="137"/>
  <c r="AD273" i="137"/>
  <c r="AG691" i="137"/>
  <c r="H691" i="137"/>
  <c r="L691" i="137"/>
  <c r="AB691" i="137"/>
  <c r="P691" i="137"/>
  <c r="Z691" i="137"/>
  <c r="AE691" i="137"/>
  <c r="AD691" i="137"/>
  <c r="AF691" i="137"/>
  <c r="X691" i="137"/>
  <c r="F691" i="137"/>
  <c r="K691" i="137"/>
  <c r="Q691" i="137"/>
  <c r="G691" i="137"/>
  <c r="O691" i="137"/>
  <c r="I691" i="137"/>
  <c r="AA691" i="137"/>
  <c r="J691" i="137"/>
  <c r="M691" i="137"/>
  <c r="AC691" i="137"/>
  <c r="Y691" i="137"/>
  <c r="N691" i="137"/>
  <c r="R691" i="137"/>
  <c r="Q696" i="137"/>
  <c r="P696" i="137"/>
  <c r="Y696" i="137"/>
  <c r="O696" i="137"/>
  <c r="H696" i="137"/>
  <c r="X696" i="137"/>
  <c r="AF696" i="137"/>
  <c r="AG696" i="137"/>
  <c r="R696" i="137"/>
  <c r="I696" i="137"/>
  <c r="G696" i="137"/>
  <c r="AE696" i="137"/>
  <c r="Z696" i="137"/>
  <c r="F696" i="137"/>
  <c r="AA696" i="137"/>
  <c r="L696" i="137"/>
  <c r="M696" i="137"/>
  <c r="AB696" i="137"/>
  <c r="N696" i="137"/>
  <c r="AD696" i="137"/>
  <c r="J696" i="137"/>
  <c r="K696" i="137"/>
  <c r="AC696" i="137"/>
  <c r="F474" i="137"/>
  <c r="Z474" i="137"/>
  <c r="K474" i="137"/>
  <c r="AG474" i="137"/>
  <c r="J474" i="137"/>
  <c r="O474" i="137"/>
  <c r="H474" i="137"/>
  <c r="AD474" i="137"/>
  <c r="G474" i="137"/>
  <c r="L474" i="137"/>
  <c r="AB474" i="137"/>
  <c r="AA474" i="137"/>
  <c r="AF474" i="137"/>
  <c r="I474" i="137"/>
  <c r="Q474" i="137"/>
  <c r="X474" i="137"/>
  <c r="AC474" i="137"/>
  <c r="N474" i="137"/>
  <c r="Y474" i="137"/>
  <c r="P474" i="137"/>
  <c r="M474" i="137"/>
  <c r="AE474" i="137"/>
  <c r="R474" i="137"/>
  <c r="AC683" i="137"/>
  <c r="AA683" i="137"/>
  <c r="AD683" i="137"/>
  <c r="AE683" i="137"/>
  <c r="P683" i="137"/>
  <c r="K683" i="137"/>
  <c r="Y683" i="137"/>
  <c r="M683" i="137"/>
  <c r="AB683" i="137"/>
  <c r="H683" i="137"/>
  <c r="J683" i="137"/>
  <c r="AG683" i="137"/>
  <c r="I683" i="137"/>
  <c r="L683" i="137"/>
  <c r="Z683" i="137"/>
  <c r="F683" i="137"/>
  <c r="X683" i="137"/>
  <c r="AF683" i="137"/>
  <c r="N683" i="137"/>
  <c r="G683" i="137"/>
  <c r="R683" i="137"/>
  <c r="Q683" i="137"/>
  <c r="O683" i="137"/>
  <c r="K373" i="137"/>
  <c r="X373" i="137"/>
  <c r="AA373" i="137"/>
  <c r="AE373" i="137"/>
  <c r="P373" i="137"/>
  <c r="I373" i="137"/>
  <c r="R373" i="137"/>
  <c r="H373" i="137"/>
  <c r="AG373" i="137"/>
  <c r="Y373" i="137"/>
  <c r="Z373" i="137"/>
  <c r="AB373" i="137"/>
  <c r="M373" i="137"/>
  <c r="O373" i="137"/>
  <c r="L373" i="137"/>
  <c r="Q373" i="137"/>
  <c r="J373" i="137"/>
  <c r="AF373" i="137"/>
  <c r="G373" i="137"/>
  <c r="AC373" i="137"/>
  <c r="F373" i="137"/>
  <c r="N373" i="137"/>
  <c r="AD373" i="137"/>
  <c r="I647" i="137"/>
  <c r="AC647" i="137"/>
  <c r="Y647" i="137"/>
  <c r="AB647" i="137"/>
  <c r="F647" i="137"/>
  <c r="AE647" i="137"/>
  <c r="J647" i="137"/>
  <c r="AA647" i="137"/>
  <c r="H647" i="137"/>
  <c r="N647" i="137"/>
  <c r="O647" i="137"/>
  <c r="L647" i="137"/>
  <c r="R647" i="137"/>
  <c r="Q647" i="137"/>
  <c r="P647" i="137"/>
  <c r="X647" i="137"/>
  <c r="G647" i="137"/>
  <c r="Z647" i="137"/>
  <c r="M647" i="137"/>
  <c r="AD647" i="137"/>
  <c r="AG647" i="137"/>
  <c r="AF647" i="137"/>
  <c r="K647" i="137"/>
  <c r="X558" i="137"/>
  <c r="AE558" i="137"/>
  <c r="AB558" i="137"/>
  <c r="H558" i="137"/>
  <c r="Y558" i="137"/>
  <c r="F558" i="137"/>
  <c r="AD558" i="137"/>
  <c r="AG558" i="137"/>
  <c r="I558" i="137"/>
  <c r="G558" i="137"/>
  <c r="K558" i="137"/>
  <c r="P558" i="137"/>
  <c r="Z558" i="137"/>
  <c r="AA558" i="137"/>
  <c r="J558" i="137"/>
  <c r="N558" i="137"/>
  <c r="M558" i="137"/>
  <c r="Q558" i="137"/>
  <c r="L558" i="137"/>
  <c r="AF558" i="137"/>
  <c r="R558" i="137"/>
  <c r="O558" i="137"/>
  <c r="AC558" i="137"/>
  <c r="AF673" i="137"/>
  <c r="I673" i="137"/>
  <c r="Y673" i="137"/>
  <c r="Q673" i="137"/>
  <c r="X673" i="137"/>
  <c r="M673" i="137"/>
  <c r="L673" i="137"/>
  <c r="N673" i="137"/>
  <c r="F673" i="137"/>
  <c r="AA673" i="137"/>
  <c r="G673" i="137"/>
  <c r="R673" i="137"/>
  <c r="AD673" i="137"/>
  <c r="AC673" i="137"/>
  <c r="AG673" i="137"/>
  <c r="AB673" i="137"/>
  <c r="K673" i="137"/>
  <c r="AE673" i="137"/>
  <c r="P673" i="137"/>
  <c r="O673" i="137"/>
  <c r="Z673" i="137"/>
  <c r="H673" i="137"/>
  <c r="J673" i="137"/>
  <c r="AW87" i="137"/>
  <c r="AV87" i="137"/>
  <c r="AX87" i="137"/>
  <c r="AY87" i="137"/>
  <c r="AP87" i="137"/>
  <c r="AQ87" i="137"/>
  <c r="AK87" i="137"/>
  <c r="AR87" i="137"/>
  <c r="BC87" i="137"/>
  <c r="L87" i="137"/>
  <c r="I87" i="137"/>
  <c r="BB87" i="137"/>
  <c r="AM87" i="137"/>
  <c r="G87" i="137"/>
  <c r="F88" i="137" s="1"/>
  <c r="R88" i="137" s="1"/>
  <c r="AN87" i="137"/>
  <c r="J87" i="137"/>
  <c r="BA87" i="137"/>
  <c r="AL87" i="137"/>
  <c r="AO87" i="137"/>
  <c r="P87" i="137"/>
  <c r="AU87" i="137"/>
  <c r="AI87" i="137"/>
  <c r="AT87" i="137"/>
  <c r="AZ87" i="137"/>
  <c r="AJ87" i="137"/>
  <c r="G672" i="137"/>
  <c r="AF672" i="137"/>
  <c r="X672" i="137"/>
  <c r="J672" i="137"/>
  <c r="H672" i="137"/>
  <c r="AB672" i="137"/>
  <c r="Z672" i="137"/>
  <c r="AD672" i="137"/>
  <c r="AA672" i="137"/>
  <c r="N672" i="137"/>
  <c r="AC672" i="137"/>
  <c r="Y672" i="137"/>
  <c r="P672" i="137"/>
  <c r="Q672" i="137"/>
  <c r="AE672" i="137"/>
  <c r="K672" i="137"/>
  <c r="R672" i="137"/>
  <c r="O672" i="137"/>
  <c r="AG672" i="137"/>
  <c r="I672" i="137"/>
  <c r="F672" i="137"/>
  <c r="M672" i="137"/>
  <c r="L672" i="137"/>
  <c r="F382" i="137"/>
  <c r="I382" i="137"/>
  <c r="M382" i="137"/>
  <c r="Y382" i="137"/>
  <c r="O382" i="137"/>
  <c r="R382" i="137"/>
  <c r="K382" i="137"/>
  <c r="AG382" i="137"/>
  <c r="Z382" i="137"/>
  <c r="N382" i="137"/>
  <c r="AD382" i="137"/>
  <c r="G382" i="137"/>
  <c r="L382" i="137"/>
  <c r="AB382" i="137"/>
  <c r="Q382" i="137"/>
  <c r="AA382" i="137"/>
  <c r="H382" i="137"/>
  <c r="AC382" i="137"/>
  <c r="J382" i="137"/>
  <c r="AF382" i="137"/>
  <c r="X382" i="137"/>
  <c r="AE382" i="137"/>
  <c r="P382" i="137"/>
  <c r="BN13" i="137"/>
  <c r="AR13" i="137"/>
  <c r="L13" i="137"/>
  <c r="AU13" i="137"/>
  <c r="AY13" i="137"/>
  <c r="AX13" i="137"/>
  <c r="BM13" i="137"/>
  <c r="BO13" i="137"/>
  <c r="BP13" i="137"/>
  <c r="AW13" i="137"/>
  <c r="G13" i="137"/>
  <c r="F14" i="137" s="1"/>
  <c r="BA13" i="137"/>
  <c r="J13" i="137"/>
  <c r="BC13" i="137"/>
  <c r="BK13" i="137"/>
  <c r="I13" i="137"/>
  <c r="BB13" i="137"/>
  <c r="BJ13" i="137"/>
  <c r="P13" i="137"/>
  <c r="BI13" i="137"/>
  <c r="AJ13" i="137"/>
  <c r="AN13" i="137"/>
  <c r="AT13" i="137"/>
  <c r="BE13" i="137"/>
  <c r="AK13" i="137"/>
  <c r="AZ13" i="137"/>
  <c r="BL13" i="137"/>
  <c r="AL13" i="137"/>
  <c r="AI13" i="137"/>
  <c r="BH13" i="137"/>
  <c r="BF13" i="137"/>
  <c r="AV13" i="137"/>
  <c r="AP13" i="137"/>
  <c r="AO13" i="137"/>
  <c r="AM13" i="137"/>
  <c r="BG13" i="137"/>
  <c r="AQ13" i="137"/>
  <c r="K523" i="137"/>
  <c r="AC523" i="137"/>
  <c r="AA523" i="137"/>
  <c r="AB523" i="137"/>
  <c r="Z523" i="137"/>
  <c r="N523" i="137"/>
  <c r="H523" i="137"/>
  <c r="I523" i="137"/>
  <c r="AE523" i="137"/>
  <c r="AD523" i="137"/>
  <c r="O523" i="137"/>
  <c r="AF523" i="137"/>
  <c r="M523" i="137"/>
  <c r="J523" i="137"/>
  <c r="X523" i="137"/>
  <c r="R523" i="137"/>
  <c r="P523" i="137"/>
  <c r="Q523" i="137"/>
  <c r="L523" i="137"/>
  <c r="AG523" i="137"/>
  <c r="G523" i="137"/>
  <c r="F523" i="137"/>
  <c r="Y523" i="137"/>
  <c r="Y588" i="137"/>
  <c r="X588" i="137"/>
  <c r="AE588" i="137"/>
  <c r="H588" i="137"/>
  <c r="F588" i="137"/>
  <c r="N588" i="137"/>
  <c r="K588" i="137"/>
  <c r="M588" i="137"/>
  <c r="AC588" i="137"/>
  <c r="R588" i="137"/>
  <c r="L588" i="137"/>
  <c r="AD588" i="137"/>
  <c r="I588" i="137"/>
  <c r="P588" i="137"/>
  <c r="AA588" i="137"/>
  <c r="Z588" i="137"/>
  <c r="O588" i="137"/>
  <c r="AG588" i="137"/>
  <c r="AF588" i="137"/>
  <c r="Q588" i="137"/>
  <c r="J588" i="137"/>
  <c r="AB588" i="137"/>
  <c r="G588" i="137"/>
  <c r="I202" i="137"/>
  <c r="H202" i="137"/>
  <c r="AP202" i="137"/>
  <c r="N202" i="137"/>
  <c r="AL202" i="137"/>
  <c r="AM202" i="137"/>
  <c r="M202" i="137"/>
  <c r="AA202" i="137"/>
  <c r="AN202" i="137"/>
  <c r="AO202" i="137"/>
  <c r="AF202" i="137"/>
  <c r="G202" i="137"/>
  <c r="K202" i="137"/>
  <c r="AR202" i="137"/>
  <c r="AQ202" i="137"/>
  <c r="AJ202" i="137"/>
  <c r="AI202" i="137"/>
  <c r="AG202" i="137"/>
  <c r="J202" i="137"/>
  <c r="AE202" i="137"/>
  <c r="X202" i="137"/>
  <c r="AK202" i="137"/>
  <c r="P202" i="137"/>
  <c r="R202" i="137"/>
  <c r="L202" i="137"/>
  <c r="Z202" i="137"/>
  <c r="Y202" i="137"/>
  <c r="O202" i="137"/>
  <c r="F202" i="137"/>
  <c r="AB202" i="137"/>
  <c r="AD202" i="137"/>
  <c r="Q202" i="137"/>
  <c r="AC202" i="137"/>
  <c r="Q679" i="137"/>
  <c r="G679" i="137"/>
  <c r="Y679" i="137"/>
  <c r="AA679" i="137"/>
  <c r="X679" i="137"/>
  <c r="F679" i="137"/>
  <c r="N679" i="137"/>
  <c r="J679" i="137"/>
  <c r="AE679" i="137"/>
  <c r="AB679" i="137"/>
  <c r="I679" i="137"/>
  <c r="P679" i="137"/>
  <c r="O679" i="137"/>
  <c r="K679" i="137"/>
  <c r="H679" i="137"/>
  <c r="Z679" i="137"/>
  <c r="AD679" i="137"/>
  <c r="R679" i="137"/>
  <c r="AG679" i="137"/>
  <c r="AF679" i="137"/>
  <c r="L679" i="137"/>
  <c r="AC679" i="137"/>
  <c r="M679" i="137"/>
  <c r="M634" i="137"/>
  <c r="H634" i="137"/>
  <c r="AB634" i="137"/>
  <c r="AG634" i="137"/>
  <c r="Y634" i="137"/>
  <c r="AF634" i="137"/>
  <c r="L634" i="137"/>
  <c r="AA634" i="137"/>
  <c r="G634" i="137"/>
  <c r="X634" i="137"/>
  <c r="R634" i="137"/>
  <c r="O634" i="137"/>
  <c r="N634" i="137"/>
  <c r="P634" i="137"/>
  <c r="AD634" i="137"/>
  <c r="F634" i="137"/>
  <c r="J634" i="137"/>
  <c r="AE634" i="137"/>
  <c r="AC634" i="137"/>
  <c r="Q634" i="137"/>
  <c r="I634" i="137"/>
  <c r="Z634" i="137"/>
  <c r="K634" i="137"/>
  <c r="G371" i="137"/>
  <c r="AD371" i="137"/>
  <c r="M371" i="137"/>
  <c r="P371" i="137"/>
  <c r="AB371" i="137"/>
  <c r="X371" i="137"/>
  <c r="AC371" i="137"/>
  <c r="L371" i="137"/>
  <c r="J371" i="137"/>
  <c r="I371" i="137"/>
  <c r="N371" i="137"/>
  <c r="AA371" i="137"/>
  <c r="H371" i="137"/>
  <c r="Q371" i="137"/>
  <c r="K371" i="137"/>
  <c r="O371" i="137"/>
  <c r="AF371" i="137"/>
  <c r="F371" i="137"/>
  <c r="AE371" i="137"/>
  <c r="Z371" i="137"/>
  <c r="R371" i="137"/>
  <c r="Y371" i="137"/>
  <c r="AG371" i="137"/>
  <c r="AO148" i="137"/>
  <c r="O148" i="137"/>
  <c r="AI148" i="137"/>
  <c r="AR148" i="137"/>
  <c r="AB148" i="137"/>
  <c r="AL148" i="137"/>
  <c r="M148" i="137"/>
  <c r="AK148" i="137"/>
  <c r="X148" i="137"/>
  <c r="AG148" i="137"/>
  <c r="I148" i="137"/>
  <c r="R148" i="137"/>
  <c r="AC148" i="137"/>
  <c r="AM148" i="137"/>
  <c r="AD148" i="137"/>
  <c r="Y148" i="137"/>
  <c r="AF148" i="137"/>
  <c r="N148" i="137"/>
  <c r="AQ148" i="137"/>
  <c r="P148" i="137"/>
  <c r="L148" i="137"/>
  <c r="AJ148" i="137"/>
  <c r="AA148" i="137"/>
  <c r="Q148" i="137"/>
  <c r="AE148" i="137"/>
  <c r="Z148" i="137"/>
  <c r="F148" i="137"/>
  <c r="AP148" i="137"/>
  <c r="J148" i="137"/>
  <c r="G148" i="137"/>
  <c r="AN148" i="137"/>
  <c r="H148" i="137"/>
  <c r="K148" i="137"/>
  <c r="AG451" i="137"/>
  <c r="AC451" i="137"/>
  <c r="F451" i="137"/>
  <c r="N451" i="137"/>
  <c r="Z451" i="137"/>
  <c r="AB451" i="137"/>
  <c r="AD451" i="137"/>
  <c r="Y451" i="137"/>
  <c r="O451" i="137"/>
  <c r="J451" i="137"/>
  <c r="P451" i="137"/>
  <c r="M451" i="137"/>
  <c r="AA451" i="137"/>
  <c r="X451" i="137"/>
  <c r="G451" i="137"/>
  <c r="AF451" i="137"/>
  <c r="R451" i="137"/>
  <c r="Q451" i="137"/>
  <c r="K451" i="137"/>
  <c r="I451" i="137"/>
  <c r="H451" i="137"/>
  <c r="L451" i="137"/>
  <c r="AE451" i="137"/>
  <c r="O10" i="128" l="1"/>
  <c r="K10" i="128"/>
  <c r="K11" i="128" s="1"/>
  <c r="M12" i="128" s="1"/>
  <c r="AS12" i="128" s="1"/>
  <c r="N12" i="128" s="1"/>
  <c r="AS10" i="128"/>
  <c r="N10" i="128" s="1"/>
  <c r="AU10" i="128"/>
  <c r="M7" i="128"/>
  <c r="AU7" i="128" s="1"/>
  <c r="M10" i="139"/>
  <c r="AU10" i="139" s="1"/>
  <c r="K10" i="139"/>
  <c r="O11" i="139" s="1"/>
  <c r="O12" i="128"/>
  <c r="AS9" i="128"/>
  <c r="N9" i="128" s="1"/>
  <c r="P9" i="128" s="1"/>
  <c r="T9" i="128" s="1"/>
  <c r="R9" i="128" s="1"/>
  <c r="AU9" i="128"/>
  <c r="O7" i="139"/>
  <c r="M7" i="139"/>
  <c r="K12" i="128"/>
  <c r="P6" i="139"/>
  <c r="U6" i="128"/>
  <c r="R6" i="128"/>
  <c r="M11" i="128"/>
  <c r="O11" i="128"/>
  <c r="O9" i="139"/>
  <c r="M9" i="139"/>
  <c r="H102" i="137"/>
  <c r="H108" i="133"/>
  <c r="H101" i="137"/>
  <c r="H100" i="137"/>
  <c r="H101" i="133"/>
  <c r="H103" i="137"/>
  <c r="H105" i="137"/>
  <c r="H108" i="137"/>
  <c r="H110" i="133"/>
  <c r="H109" i="133"/>
  <c r="H107" i="133"/>
  <c r="H100" i="133"/>
  <c r="H104" i="133"/>
  <c r="H110" i="137"/>
  <c r="H104" i="137"/>
  <c r="H105" i="133"/>
  <c r="H107" i="137"/>
  <c r="H99" i="133"/>
  <c r="H102" i="133"/>
  <c r="H103" i="133"/>
  <c r="H106" i="133"/>
  <c r="H99" i="137"/>
  <c r="H106" i="137"/>
  <c r="R102" i="137"/>
  <c r="H109" i="137"/>
  <c r="T6" i="129"/>
  <c r="P5" i="129"/>
  <c r="H81" i="133"/>
  <c r="H22" i="133"/>
  <c r="H31" i="133"/>
  <c r="F23" i="133"/>
  <c r="H23" i="133" s="1"/>
  <c r="H96" i="133"/>
  <c r="H87" i="133"/>
  <c r="H48" i="133"/>
  <c r="R31" i="133"/>
  <c r="H70" i="133"/>
  <c r="H95" i="133"/>
  <c r="H39" i="133"/>
  <c r="H90" i="133"/>
  <c r="O15" i="117"/>
  <c r="Q15" i="117" s="1"/>
  <c r="H8" i="138"/>
  <c r="O16" i="117"/>
  <c r="Q16" i="117" s="1"/>
  <c r="H45" i="138"/>
  <c r="H79" i="138"/>
  <c r="O10" i="117"/>
  <c r="Q10" i="117" s="1"/>
  <c r="O17" i="117"/>
  <c r="Q17" i="117" s="1"/>
  <c r="H7" i="137"/>
  <c r="N7" i="137" s="1"/>
  <c r="H82" i="138"/>
  <c r="H86" i="138"/>
  <c r="H68" i="138"/>
  <c r="H63" i="138"/>
  <c r="Q6" i="117"/>
  <c r="F83" i="138"/>
  <c r="K18" i="117"/>
  <c r="N18" i="117"/>
  <c r="M18" i="117"/>
  <c r="H34" i="138"/>
  <c r="H48" i="138"/>
  <c r="H74" i="138"/>
  <c r="H98" i="138"/>
  <c r="H50" i="138"/>
  <c r="H62" i="138"/>
  <c r="H91" i="138"/>
  <c r="H72" i="138"/>
  <c r="H20" i="138"/>
  <c r="H7" i="138"/>
  <c r="M7" i="138" s="1"/>
  <c r="H58" i="138"/>
  <c r="H42" i="138"/>
  <c r="F46" i="138"/>
  <c r="R46" i="138" s="1"/>
  <c r="H24" i="138"/>
  <c r="H21" i="138"/>
  <c r="H92" i="138"/>
  <c r="H17" i="138"/>
  <c r="H26" i="138"/>
  <c r="H70" i="138"/>
  <c r="H39" i="138"/>
  <c r="H23" i="138"/>
  <c r="H66" i="138"/>
  <c r="H32" i="138"/>
  <c r="H9" i="138"/>
  <c r="F8" i="137"/>
  <c r="R8" i="137" s="1"/>
  <c r="H13" i="138"/>
  <c r="F59" i="138"/>
  <c r="H59" i="138" s="1"/>
  <c r="H25" i="138"/>
  <c r="H36" i="138"/>
  <c r="H18" i="138"/>
  <c r="H67" i="137"/>
  <c r="H53" i="137"/>
  <c r="H72" i="137"/>
  <c r="H14" i="137"/>
  <c r="H30" i="137"/>
  <c r="H91" i="137"/>
  <c r="H8" i="133"/>
  <c r="M8" i="133" s="1"/>
  <c r="H55" i="133"/>
  <c r="H24" i="137"/>
  <c r="H7" i="133"/>
  <c r="N7" i="133" s="1"/>
  <c r="H36" i="133"/>
  <c r="H54" i="133"/>
  <c r="F91" i="133"/>
  <c r="R91" i="133" s="1"/>
  <c r="H92" i="137"/>
  <c r="H68" i="137"/>
  <c r="K8" i="137"/>
  <c r="H42" i="133"/>
  <c r="H34" i="137"/>
  <c r="H77" i="137"/>
  <c r="H84" i="137"/>
  <c r="H12" i="137"/>
  <c r="H41" i="137"/>
  <c r="H61" i="137"/>
  <c r="H11" i="137"/>
  <c r="H76" i="137"/>
  <c r="H40" i="137"/>
  <c r="R64" i="137"/>
  <c r="H64" i="137"/>
  <c r="R50" i="137"/>
  <c r="H50" i="137"/>
  <c r="R58" i="137"/>
  <c r="H58" i="137"/>
  <c r="R75" i="133"/>
  <c r="H75" i="133"/>
  <c r="R36" i="137"/>
  <c r="H36" i="137"/>
  <c r="H17" i="133"/>
  <c r="R17" i="133"/>
  <c r="R87" i="137"/>
  <c r="H87" i="137"/>
  <c r="R16" i="133"/>
  <c r="H16" i="133"/>
  <c r="AE7" i="133"/>
  <c r="AD7" i="133"/>
  <c r="AB7" i="133"/>
  <c r="AA7" i="133"/>
  <c r="Z7" i="133"/>
  <c r="X7" i="133"/>
  <c r="AG7" i="133" s="1"/>
  <c r="Y7" i="133"/>
  <c r="AC7" i="133"/>
  <c r="AF7" i="133"/>
  <c r="H71" i="137"/>
  <c r="F43" i="133"/>
  <c r="R43" i="133" s="1"/>
  <c r="F62" i="137"/>
  <c r="R62" i="137" s="1"/>
  <c r="H65" i="137"/>
  <c r="F82" i="133"/>
  <c r="R82" i="133" s="1"/>
  <c r="H12" i="133"/>
  <c r="H77" i="133"/>
  <c r="H15" i="133"/>
  <c r="H74" i="137"/>
  <c r="H97" i="133"/>
  <c r="H59" i="133"/>
  <c r="H51" i="133"/>
  <c r="H25" i="137"/>
  <c r="H88" i="137"/>
  <c r="H85" i="137"/>
  <c r="H46" i="137"/>
  <c r="H55" i="137"/>
  <c r="H43" i="137"/>
  <c r="H24" i="133"/>
  <c r="H37" i="137"/>
  <c r="H27" i="133"/>
  <c r="H13" i="133"/>
  <c r="H40" i="133"/>
  <c r="H83" i="133"/>
  <c r="H82" i="137"/>
  <c r="R83" i="133"/>
  <c r="H68" i="133"/>
  <c r="H90" i="137"/>
  <c r="R53" i="137"/>
  <c r="H72" i="133"/>
  <c r="R72" i="133"/>
  <c r="R84" i="138"/>
  <c r="H84" i="138"/>
  <c r="R29" i="133"/>
  <c r="H29" i="133"/>
  <c r="H98" i="133"/>
  <c r="R98" i="133"/>
  <c r="R57" i="137"/>
  <c r="H57" i="137"/>
  <c r="H18" i="137"/>
  <c r="H84" i="133"/>
  <c r="R84" i="133"/>
  <c r="H35" i="137"/>
  <c r="H44" i="138"/>
  <c r="R44" i="138"/>
  <c r="H26" i="133"/>
  <c r="R28" i="138"/>
  <c r="H28" i="138"/>
  <c r="H42" i="137"/>
  <c r="H80" i="133"/>
  <c r="H50" i="133"/>
  <c r="R50" i="133"/>
  <c r="R41" i="133"/>
  <c r="H41" i="133"/>
  <c r="H97" i="138"/>
  <c r="R97" i="138"/>
  <c r="R41" i="138"/>
  <c r="H41" i="138"/>
  <c r="H45" i="133"/>
  <c r="H81" i="138"/>
  <c r="H94" i="133"/>
  <c r="R94" i="133"/>
  <c r="H74" i="133"/>
  <c r="H67" i="138"/>
  <c r="R65" i="133"/>
  <c r="H65" i="133"/>
  <c r="H11" i="138"/>
  <c r="R11" i="138"/>
  <c r="H18" i="133"/>
  <c r="H9" i="137"/>
  <c r="H69" i="137"/>
  <c r="H83" i="137"/>
  <c r="H81" i="137"/>
  <c r="H94" i="138"/>
  <c r="H86" i="133"/>
  <c r="H90" i="138"/>
  <c r="R63" i="137"/>
  <c r="H63" i="137"/>
  <c r="R29" i="137"/>
  <c r="H29" i="137"/>
  <c r="H12" i="138"/>
  <c r="H63" i="133"/>
  <c r="H96" i="138"/>
  <c r="R96" i="138"/>
  <c r="R78" i="138"/>
  <c r="H78" i="138"/>
  <c r="R10" i="138"/>
  <c r="H10" i="138"/>
  <c r="R30" i="138"/>
  <c r="H30" i="138"/>
  <c r="R11" i="133"/>
  <c r="H11" i="133"/>
  <c r="R31" i="137"/>
  <c r="H31" i="137"/>
  <c r="H51" i="137"/>
  <c r="H76" i="133"/>
  <c r="R76" i="133"/>
  <c r="H16" i="138"/>
  <c r="H31" i="138"/>
  <c r="R65" i="138"/>
  <c r="H65" i="138"/>
  <c r="H27" i="138"/>
  <c r="R27" i="138"/>
  <c r="H89" i="133"/>
  <c r="R89" i="133"/>
  <c r="R47" i="138"/>
  <c r="H47" i="138"/>
  <c r="R35" i="133"/>
  <c r="H35" i="133"/>
  <c r="H61" i="133"/>
  <c r="H60" i="137"/>
  <c r="H52" i="138"/>
  <c r="R58" i="133"/>
  <c r="H58" i="133"/>
  <c r="R21" i="133"/>
  <c r="H21" i="133"/>
  <c r="H56" i="138"/>
  <c r="H67" i="133"/>
  <c r="R47" i="133"/>
  <c r="H47" i="133"/>
  <c r="H66" i="137"/>
  <c r="H48" i="137"/>
  <c r="R48" i="137"/>
  <c r="H89" i="138"/>
  <c r="R89" i="138"/>
  <c r="H69" i="138"/>
  <c r="R69" i="138"/>
  <c r="R93" i="133"/>
  <c r="H93" i="133"/>
  <c r="R33" i="137"/>
  <c r="H33" i="137"/>
  <c r="H54" i="138"/>
  <c r="H60" i="138"/>
  <c r="R60" i="138"/>
  <c r="R45" i="137"/>
  <c r="H45" i="137"/>
  <c r="R22" i="137"/>
  <c r="H22" i="137"/>
  <c r="R30" i="133"/>
  <c r="H30" i="133"/>
  <c r="H94" i="137"/>
  <c r="H23" i="137"/>
  <c r="R15" i="137"/>
  <c r="H15" i="137"/>
  <c r="R77" i="138"/>
  <c r="H77" i="138"/>
  <c r="R71" i="138"/>
  <c r="H71" i="138"/>
  <c r="H78" i="137"/>
  <c r="R19" i="138"/>
  <c r="H19" i="138"/>
  <c r="H38" i="133"/>
  <c r="R79" i="133"/>
  <c r="H79" i="133"/>
  <c r="H54" i="137"/>
  <c r="H96" i="137"/>
  <c r="H32" i="133"/>
  <c r="H52" i="133"/>
  <c r="H61" i="138"/>
  <c r="R61" i="138"/>
  <c r="R85" i="138"/>
  <c r="H85" i="138"/>
  <c r="H27" i="137"/>
  <c r="H98" i="137"/>
  <c r="R40" i="133"/>
  <c r="H95" i="137"/>
  <c r="F86" i="137"/>
  <c r="R86" i="137" s="1"/>
  <c r="F56" i="137"/>
  <c r="F89" i="137"/>
  <c r="R89" i="137" s="1"/>
  <c r="AF7" i="137"/>
  <c r="H62" i="133"/>
  <c r="R14" i="137"/>
  <c r="H37" i="133"/>
  <c r="F64" i="133"/>
  <c r="R64" i="133" s="1"/>
  <c r="H53" i="138"/>
  <c r="H40" i="138"/>
  <c r="H10" i="133"/>
  <c r="F92" i="133"/>
  <c r="R92" i="133" s="1"/>
  <c r="F20" i="137"/>
  <c r="R20" i="137" s="1"/>
  <c r="H17" i="137"/>
  <c r="R96" i="133"/>
  <c r="H28" i="137"/>
  <c r="F14" i="133"/>
  <c r="F46" i="133"/>
  <c r="F70" i="137"/>
  <c r="R70" i="137" s="1"/>
  <c r="H80" i="137"/>
  <c r="R54" i="133"/>
  <c r="H66" i="133"/>
  <c r="F25" i="133"/>
  <c r="H32" i="137"/>
  <c r="H97" i="137"/>
  <c r="F56" i="133"/>
  <c r="R56" i="133" s="1"/>
  <c r="F73" i="138"/>
  <c r="R73" i="138" s="1"/>
  <c r="AB7" i="137"/>
  <c r="F21" i="137"/>
  <c r="R21" i="137" s="1"/>
  <c r="H59" i="137"/>
  <c r="H49" i="137"/>
  <c r="F26" i="137"/>
  <c r="R26" i="137" s="1"/>
  <c r="R40" i="137"/>
  <c r="F14" i="138"/>
  <c r="H49" i="138"/>
  <c r="F10" i="137"/>
  <c r="F64" i="138"/>
  <c r="F39" i="137"/>
  <c r="R39" i="137" s="1"/>
  <c r="F75" i="138"/>
  <c r="F71" i="133"/>
  <c r="H16" i="137"/>
  <c r="H73" i="133"/>
  <c r="F35" i="138"/>
  <c r="R35" i="138" s="1"/>
  <c r="F79" i="137"/>
  <c r="F53" i="133"/>
  <c r="R53" i="133" s="1"/>
  <c r="H15" i="138"/>
  <c r="F93" i="138"/>
  <c r="R93" i="138" s="1"/>
  <c r="H44" i="133"/>
  <c r="X7" i="137"/>
  <c r="AG7" i="137" s="1"/>
  <c r="F22" i="138"/>
  <c r="R22" i="138" s="1"/>
  <c r="H80" i="138"/>
  <c r="H47" i="137"/>
  <c r="F28" i="133"/>
  <c r="R82" i="137"/>
  <c r="F19" i="133"/>
  <c r="R19" i="133" s="1"/>
  <c r="K8" i="133"/>
  <c r="H60" i="133"/>
  <c r="H95" i="138"/>
  <c r="F75" i="137"/>
  <c r="R75" i="137" s="1"/>
  <c r="H20" i="133"/>
  <c r="F55" i="138"/>
  <c r="R55" i="138" s="1"/>
  <c r="H51" i="138"/>
  <c r="F19" i="137"/>
  <c r="R19" i="137" s="1"/>
  <c r="F34" i="133"/>
  <c r="R34" i="133" s="1"/>
  <c r="AC7" i="137"/>
  <c r="R36" i="133"/>
  <c r="F73" i="137"/>
  <c r="R73" i="137" s="1"/>
  <c r="F38" i="138"/>
  <c r="F57" i="138"/>
  <c r="H57" i="133"/>
  <c r="F88" i="133"/>
  <c r="R88" i="133" s="1"/>
  <c r="F9" i="133"/>
  <c r="H78" i="133"/>
  <c r="AD7" i="137"/>
  <c r="AA7" i="137"/>
  <c r="F93" i="137"/>
  <c r="H29" i="138"/>
  <c r="AE7" i="137"/>
  <c r="L5" i="138"/>
  <c r="F52" i="137"/>
  <c r="R52" i="137" s="1"/>
  <c r="F33" i="138"/>
  <c r="F33" i="133"/>
  <c r="R33" i="133" s="1"/>
  <c r="H85" i="133"/>
  <c r="H69" i="133"/>
  <c r="F37" i="138"/>
  <c r="R37" i="138" s="1"/>
  <c r="F44" i="137"/>
  <c r="R44" i="137" s="1"/>
  <c r="F43" i="138"/>
  <c r="R43" i="138" s="1"/>
  <c r="Y7" i="137"/>
  <c r="F87" i="138"/>
  <c r="R87" i="138" s="1"/>
  <c r="H76" i="138"/>
  <c r="F38" i="137"/>
  <c r="R38" i="137" s="1"/>
  <c r="K7" i="138"/>
  <c r="F13" i="137"/>
  <c r="H88" i="138"/>
  <c r="H49" i="133"/>
  <c r="L5" i="133"/>
  <c r="L5" i="137"/>
  <c r="AS10" i="139" l="1"/>
  <c r="N10" i="139" s="1"/>
  <c r="P10" i="139" s="1"/>
  <c r="T10" i="139" s="1"/>
  <c r="AS7" i="128"/>
  <c r="N7" i="128" s="1"/>
  <c r="M11" i="139"/>
  <c r="AU11" i="139" s="1"/>
  <c r="K11" i="139"/>
  <c r="P12" i="128"/>
  <c r="T12" i="128" s="1"/>
  <c r="R12" i="128" s="1"/>
  <c r="AU12" i="128"/>
  <c r="R10" i="139"/>
  <c r="T6" i="139"/>
  <c r="M12" i="139"/>
  <c r="K12" i="139"/>
  <c r="O12" i="139"/>
  <c r="AU11" i="128"/>
  <c r="O13" i="128"/>
  <c r="M13" i="128"/>
  <c r="K13" i="128"/>
  <c r="AU9" i="139"/>
  <c r="AS9" i="139"/>
  <c r="AU7" i="139"/>
  <c r="P7" i="128"/>
  <c r="M7" i="137"/>
  <c r="R23" i="133"/>
  <c r="N8" i="133"/>
  <c r="O8" i="133" s="1"/>
  <c r="Q8" i="133" s="1"/>
  <c r="H64" i="133"/>
  <c r="M7" i="133"/>
  <c r="O7" i="133" s="1"/>
  <c r="H91" i="133"/>
  <c r="R59" i="138"/>
  <c r="N7" i="138"/>
  <c r="O7" i="138" s="1"/>
  <c r="O18" i="117"/>
  <c r="Q18" i="117" s="1"/>
  <c r="H46" i="138"/>
  <c r="H8" i="137"/>
  <c r="M8" i="137" s="1"/>
  <c r="K19" i="117"/>
  <c r="M19" i="117"/>
  <c r="N19" i="117"/>
  <c r="R83" i="138"/>
  <c r="H83" i="138"/>
  <c r="AC8" i="137"/>
  <c r="H62" i="137"/>
  <c r="H43" i="138"/>
  <c r="H73" i="138"/>
  <c r="H44" i="137"/>
  <c r="AF8" i="137"/>
  <c r="Z8" i="137"/>
  <c r="Y8" i="137"/>
  <c r="X8" i="137"/>
  <c r="AG8" i="137" s="1"/>
  <c r="K9" i="137"/>
  <c r="AB9" i="137" s="1"/>
  <c r="AB8" i="137"/>
  <c r="H43" i="133"/>
  <c r="AD8" i="137"/>
  <c r="AA8" i="137"/>
  <c r="H92" i="133"/>
  <c r="AE8" i="137"/>
  <c r="H39" i="137"/>
  <c r="H21" i="137"/>
  <c r="H70" i="137"/>
  <c r="H34" i="133"/>
  <c r="H19" i="133"/>
  <c r="H82" i="133"/>
  <c r="H57" i="138"/>
  <c r="R57" i="138"/>
  <c r="R14" i="138"/>
  <c r="H14" i="138"/>
  <c r="H46" i="133"/>
  <c r="R46" i="133"/>
  <c r="Z7" i="138"/>
  <c r="AB7" i="138"/>
  <c r="AF7" i="138"/>
  <c r="Y7" i="138"/>
  <c r="AC7" i="138"/>
  <c r="AE7" i="138"/>
  <c r="X7" i="138"/>
  <c r="AG7" i="138" s="1"/>
  <c r="AA7" i="138"/>
  <c r="AD7" i="138"/>
  <c r="K8" i="138"/>
  <c r="H38" i="138"/>
  <c r="R38" i="138"/>
  <c r="R25" i="133"/>
  <c r="H25" i="133"/>
  <c r="H37" i="138"/>
  <c r="H93" i="137"/>
  <c r="R93" i="137"/>
  <c r="R13" i="137"/>
  <c r="H13" i="137"/>
  <c r="H33" i="133"/>
  <c r="H87" i="138"/>
  <c r="H26" i="137"/>
  <c r="M8" i="138"/>
  <c r="H86" i="137"/>
  <c r="R14" i="133"/>
  <c r="H14" i="133"/>
  <c r="AC8" i="133"/>
  <c r="Z8" i="133"/>
  <c r="AA8" i="133"/>
  <c r="K9" i="133"/>
  <c r="N10" i="133" s="1"/>
  <c r="AE8" i="133"/>
  <c r="AF8" i="133"/>
  <c r="X8" i="133"/>
  <c r="AG8" i="133" s="1"/>
  <c r="AB8" i="133"/>
  <c r="Y8" i="133"/>
  <c r="AD8" i="133"/>
  <c r="H55" i="138"/>
  <c r="M9" i="137"/>
  <c r="N9" i="137"/>
  <c r="R71" i="133"/>
  <c r="H71" i="133"/>
  <c r="H20" i="137"/>
  <c r="H73" i="137"/>
  <c r="H19" i="137"/>
  <c r="R9" i="133"/>
  <c r="H9" i="133"/>
  <c r="R28" i="133"/>
  <c r="H28" i="133"/>
  <c r="H22" i="138"/>
  <c r="H53" i="133"/>
  <c r="H35" i="138"/>
  <c r="N8" i="138"/>
  <c r="R64" i="138"/>
  <c r="H64" i="138"/>
  <c r="H56" i="137"/>
  <c r="R56" i="137"/>
  <c r="H88" i="133"/>
  <c r="H79" i="137"/>
  <c r="R79" i="137"/>
  <c r="R10" i="137"/>
  <c r="H10" i="137"/>
  <c r="AC9" i="137"/>
  <c r="AE9" i="137"/>
  <c r="X9" i="137"/>
  <c r="AG9" i="137" s="1"/>
  <c r="H52" i="137"/>
  <c r="H56" i="133"/>
  <c r="H38" i="137"/>
  <c r="H89" i="137"/>
  <c r="H33" i="138"/>
  <c r="R33" i="138"/>
  <c r="H75" i="138"/>
  <c r="R75" i="138"/>
  <c r="O7" i="137"/>
  <c r="H93" i="138"/>
  <c r="H75" i="137"/>
  <c r="N9" i="139" l="1"/>
  <c r="P9" i="139" s="1"/>
  <c r="T9" i="139" s="1"/>
  <c r="K14" i="128"/>
  <c r="O14" i="128"/>
  <c r="M14" i="128"/>
  <c r="K13" i="139"/>
  <c r="O13" i="139"/>
  <c r="M13" i="139"/>
  <c r="T7" i="128"/>
  <c r="AU13" i="128"/>
  <c r="AS13" i="128"/>
  <c r="N13" i="128" s="1"/>
  <c r="P13" i="128" s="1"/>
  <c r="T13" i="128" s="1"/>
  <c r="AS12" i="139"/>
  <c r="AU12" i="139"/>
  <c r="R6" i="139"/>
  <c r="U6" i="139"/>
  <c r="AS7" i="139" s="1"/>
  <c r="N7" i="139" s="1"/>
  <c r="N8" i="137"/>
  <c r="O8" i="137" s="1"/>
  <c r="Q8" i="137" s="1"/>
  <c r="O19" i="117"/>
  <c r="K20" i="117"/>
  <c r="M20" i="117"/>
  <c r="N20" i="117"/>
  <c r="Z9" i="137"/>
  <c r="Y9" i="137"/>
  <c r="AA9" i="137"/>
  <c r="AD9" i="137"/>
  <c r="AF9" i="137"/>
  <c r="K10" i="137"/>
  <c r="AC10" i="137" s="1"/>
  <c r="Q7" i="138"/>
  <c r="N10" i="137"/>
  <c r="M10" i="137"/>
  <c r="N9" i="133"/>
  <c r="M9" i="133"/>
  <c r="O9" i="137"/>
  <c r="Q9" i="137" s="1"/>
  <c r="M10" i="133"/>
  <c r="O10" i="133" s="1"/>
  <c r="Q10" i="133" s="1"/>
  <c r="AA8" i="138"/>
  <c r="K9" i="138"/>
  <c r="AB8" i="138"/>
  <c r="AD8" i="138"/>
  <c r="AC8" i="138"/>
  <c r="Z8" i="138"/>
  <c r="AE8" i="138"/>
  <c r="AF8" i="138"/>
  <c r="X8" i="138"/>
  <c r="AG8" i="138" s="1"/>
  <c r="Y8" i="138"/>
  <c r="M9" i="138"/>
  <c r="N9" i="138"/>
  <c r="Q7" i="137"/>
  <c r="AA9" i="133"/>
  <c r="X9" i="133"/>
  <c r="AG9" i="133" s="1"/>
  <c r="AF9" i="133"/>
  <c r="AB9" i="133"/>
  <c r="AE9" i="133"/>
  <c r="Y9" i="133"/>
  <c r="AC9" i="133"/>
  <c r="K10" i="133"/>
  <c r="Z9" i="133"/>
  <c r="AD9" i="133"/>
  <c r="Q7" i="133"/>
  <c r="O8" i="138"/>
  <c r="Q8" i="138" s="1"/>
  <c r="N12" i="139" l="1"/>
  <c r="P12" i="139" s="1"/>
  <c r="T12" i="139" s="1"/>
  <c r="R12" i="139" s="1"/>
  <c r="AU13" i="139"/>
  <c r="AS13" i="139"/>
  <c r="N13" i="139" s="1"/>
  <c r="P13" i="139" s="1"/>
  <c r="T13" i="139" s="1"/>
  <c r="M14" i="139"/>
  <c r="K14" i="139"/>
  <c r="O14" i="139"/>
  <c r="AU14" i="128"/>
  <c r="R13" i="128"/>
  <c r="M15" i="128"/>
  <c r="O15" i="128"/>
  <c r="K15" i="128"/>
  <c r="P7" i="139"/>
  <c r="R9" i="139"/>
  <c r="R7" i="128"/>
  <c r="U7" i="128"/>
  <c r="AS8" i="128" s="1"/>
  <c r="N8" i="128" s="1"/>
  <c r="M11" i="137"/>
  <c r="AF10" i="137"/>
  <c r="AA10" i="137"/>
  <c r="Z10" i="137"/>
  <c r="N11" i="137"/>
  <c r="K11" i="137"/>
  <c r="AC11" i="137" s="1"/>
  <c r="X10" i="137"/>
  <c r="AG10" i="137" s="1"/>
  <c r="AB10" i="137"/>
  <c r="AD10" i="137"/>
  <c r="AE10" i="137"/>
  <c r="Y10" i="137"/>
  <c r="O20" i="117"/>
  <c r="Q20" i="117" s="1"/>
  <c r="K21" i="117"/>
  <c r="N21" i="117"/>
  <c r="M21" i="117"/>
  <c r="Q19" i="117"/>
  <c r="O9" i="138"/>
  <c r="Q9" i="138" s="1"/>
  <c r="O9" i="133"/>
  <c r="Y10" i="133"/>
  <c r="AE10" i="133"/>
  <c r="AD10" i="133"/>
  <c r="Z10" i="133"/>
  <c r="AA10" i="133"/>
  <c r="K11" i="133"/>
  <c r="X10" i="133"/>
  <c r="AG10" i="133" s="1"/>
  <c r="AB10" i="133"/>
  <c r="AF10" i="133"/>
  <c r="AC10" i="133"/>
  <c r="M11" i="133"/>
  <c r="N11" i="133"/>
  <c r="X9" i="138"/>
  <c r="AG9" i="138" s="1"/>
  <c r="AF9" i="138"/>
  <c r="AC9" i="138"/>
  <c r="AB9" i="138"/>
  <c r="K10" i="138"/>
  <c r="AD9" i="138"/>
  <c r="Z9" i="138"/>
  <c r="AE9" i="138"/>
  <c r="Y9" i="138"/>
  <c r="AA9" i="138"/>
  <c r="N10" i="138"/>
  <c r="M10" i="138"/>
  <c r="O10" i="137"/>
  <c r="X11" i="137"/>
  <c r="AG11" i="137" s="1"/>
  <c r="AB11" i="137"/>
  <c r="AE11" i="137"/>
  <c r="AA11" i="137"/>
  <c r="M12" i="137"/>
  <c r="N12" i="137"/>
  <c r="Z11" i="137" l="1"/>
  <c r="K12" i="137"/>
  <c r="AC12" i="137" s="1"/>
  <c r="R13" i="139"/>
  <c r="AU14" i="139"/>
  <c r="P8" i="128"/>
  <c r="AU15" i="128"/>
  <c r="AS15" i="128"/>
  <c r="N15" i="128" s="1"/>
  <c r="P15" i="128" s="1"/>
  <c r="T15" i="128" s="1"/>
  <c r="K15" i="139"/>
  <c r="M15" i="139"/>
  <c r="O15" i="139"/>
  <c r="T7" i="139"/>
  <c r="M16" i="128"/>
  <c r="K16" i="128"/>
  <c r="O16" i="128"/>
  <c r="Y11" i="137"/>
  <c r="O11" i="133"/>
  <c r="Q11" i="133" s="1"/>
  <c r="AF11" i="137"/>
  <c r="AD11" i="137"/>
  <c r="O11" i="137"/>
  <c r="Q11" i="137" s="1"/>
  <c r="O21" i="117"/>
  <c r="Q21" i="117" s="1"/>
  <c r="K22" i="117"/>
  <c r="N22" i="117"/>
  <c r="M22" i="117"/>
  <c r="O10" i="138"/>
  <c r="Q10" i="138" s="1"/>
  <c r="AA12" i="137"/>
  <c r="K13" i="137"/>
  <c r="AE12" i="137"/>
  <c r="O12" i="137"/>
  <c r="Q12" i="137" s="1"/>
  <c r="Q10" i="137"/>
  <c r="Q9" i="133"/>
  <c r="AA10" i="138"/>
  <c r="K11" i="138"/>
  <c r="AD10" i="138"/>
  <c r="AC10" i="138"/>
  <c r="AB10" i="138"/>
  <c r="Y10" i="138"/>
  <c r="AF10" i="138"/>
  <c r="X10" i="138"/>
  <c r="AG10" i="138" s="1"/>
  <c r="Z10" i="138"/>
  <c r="AE10" i="138"/>
  <c r="N11" i="138"/>
  <c r="M11" i="138"/>
  <c r="AE11" i="133"/>
  <c r="AF11" i="133"/>
  <c r="AD11" i="133"/>
  <c r="AB11" i="133"/>
  <c r="AA11" i="133"/>
  <c r="Z11" i="133"/>
  <c r="Y11" i="133"/>
  <c r="AC11" i="133"/>
  <c r="X11" i="133"/>
  <c r="AG11" i="133" s="1"/>
  <c r="K12" i="133"/>
  <c r="N12" i="133"/>
  <c r="M12" i="133"/>
  <c r="AB12" i="137" l="1"/>
  <c r="AD12" i="137"/>
  <c r="Y12" i="137"/>
  <c r="Z12" i="137"/>
  <c r="X12" i="137"/>
  <c r="AG12" i="137" s="1"/>
  <c r="N13" i="137"/>
  <c r="AF12" i="137"/>
  <c r="M13" i="137"/>
  <c r="R15" i="128"/>
  <c r="AS15" i="139"/>
  <c r="AU15" i="139"/>
  <c r="M16" i="139"/>
  <c r="O16" i="139"/>
  <c r="K16" i="139"/>
  <c r="O17" i="128"/>
  <c r="M17" i="128"/>
  <c r="K17" i="128"/>
  <c r="AU16" i="128"/>
  <c r="AS16" i="128"/>
  <c r="N16" i="128" s="1"/>
  <c r="R7" i="139"/>
  <c r="U7" i="139"/>
  <c r="AS8" i="139" s="1"/>
  <c r="N8" i="139" s="1"/>
  <c r="T8" i="128"/>
  <c r="O22" i="117"/>
  <c r="Q22" i="117" s="1"/>
  <c r="K23" i="117"/>
  <c r="M23" i="117"/>
  <c r="N23" i="117"/>
  <c r="X11" i="138"/>
  <c r="AG11" i="138" s="1"/>
  <c r="AC11" i="138"/>
  <c r="AD11" i="138"/>
  <c r="Y11" i="138"/>
  <c r="AA11" i="138"/>
  <c r="AF11" i="138"/>
  <c r="AE11" i="138"/>
  <c r="AB11" i="138"/>
  <c r="K12" i="138"/>
  <c r="Z11" i="138"/>
  <c r="N12" i="138"/>
  <c r="M12" i="138"/>
  <c r="O12" i="133"/>
  <c r="O11" i="138"/>
  <c r="AF12" i="133"/>
  <c r="Y12" i="133"/>
  <c r="Z12" i="133"/>
  <c r="AA12" i="133"/>
  <c r="AB12" i="133"/>
  <c r="AE12" i="133"/>
  <c r="AD12" i="133"/>
  <c r="K13" i="133"/>
  <c r="AC12" i="133"/>
  <c r="X12" i="133"/>
  <c r="AG12" i="133" s="1"/>
  <c r="N13" i="133"/>
  <c r="M13" i="133"/>
  <c r="K14" i="137"/>
  <c r="AD13" i="137"/>
  <c r="Z13" i="137"/>
  <c r="AF13" i="137"/>
  <c r="AE13" i="137"/>
  <c r="AC13" i="137"/>
  <c r="Y13" i="137"/>
  <c r="X13" i="137"/>
  <c r="AG13" i="137" s="1"/>
  <c r="AB13" i="137"/>
  <c r="AA13" i="137"/>
  <c r="N14" i="137"/>
  <c r="M14" i="137"/>
  <c r="O13" i="137" l="1"/>
  <c r="Q13" i="137" s="1"/>
  <c r="N15" i="139"/>
  <c r="P15" i="139" s="1"/>
  <c r="T15" i="139" s="1"/>
  <c r="O17" i="139"/>
  <c r="M17" i="139"/>
  <c r="K17" i="139"/>
  <c r="AU16" i="139"/>
  <c r="AS16" i="139"/>
  <c r="N16" i="139" s="1"/>
  <c r="P16" i="139" s="1"/>
  <c r="T16" i="139" s="1"/>
  <c r="R15" i="139"/>
  <c r="R8" i="128"/>
  <c r="U9" i="128"/>
  <c r="P10" i="128" s="1"/>
  <c r="U8" i="128"/>
  <c r="K18" i="128"/>
  <c r="O18" i="128"/>
  <c r="M18" i="128"/>
  <c r="P8" i="139"/>
  <c r="AU17" i="128"/>
  <c r="O23" i="117"/>
  <c r="Q23" i="117" s="1"/>
  <c r="K24" i="117"/>
  <c r="M24" i="117"/>
  <c r="N24" i="117"/>
  <c r="O14" i="137"/>
  <c r="Q14" i="137" s="1"/>
  <c r="O13" i="133"/>
  <c r="Q13" i="133" s="1"/>
  <c r="Q11" i="138"/>
  <c r="Q12" i="133"/>
  <c r="O12" i="138"/>
  <c r="Q12" i="138" s="1"/>
  <c r="AE12" i="138"/>
  <c r="AC12" i="138"/>
  <c r="AD12" i="138"/>
  <c r="Y12" i="138"/>
  <c r="Z12" i="138"/>
  <c r="AB12" i="138"/>
  <c r="K13" i="138"/>
  <c r="X12" i="138"/>
  <c r="AG12" i="138" s="1"/>
  <c r="AA12" i="138"/>
  <c r="AF12" i="138"/>
  <c r="N13" i="138"/>
  <c r="M13" i="138"/>
  <c r="Z14" i="137"/>
  <c r="AE14" i="137"/>
  <c r="AF14" i="137"/>
  <c r="AD14" i="137"/>
  <c r="X14" i="137"/>
  <c r="AG14" i="137" s="1"/>
  <c r="AA14" i="137"/>
  <c r="AC14" i="137"/>
  <c r="AB14" i="137"/>
  <c r="K15" i="137"/>
  <c r="Y14" i="137"/>
  <c r="N15" i="137"/>
  <c r="M15" i="137"/>
  <c r="Z13" i="133"/>
  <c r="AE13" i="133"/>
  <c r="AC13" i="133"/>
  <c r="AA13" i="133"/>
  <c r="AB13" i="133"/>
  <c r="AF13" i="133"/>
  <c r="X13" i="133"/>
  <c r="AG13" i="133" s="1"/>
  <c r="Y13" i="133"/>
  <c r="K14" i="133"/>
  <c r="AD13" i="133"/>
  <c r="N14" i="133"/>
  <c r="M14" i="133"/>
  <c r="R16" i="139" l="1"/>
  <c r="AS18" i="128"/>
  <c r="N18" i="128" s="1"/>
  <c r="P18" i="128" s="1"/>
  <c r="T18" i="128" s="1"/>
  <c r="AU18" i="128"/>
  <c r="M19" i="128"/>
  <c r="O19" i="128"/>
  <c r="K19" i="128"/>
  <c r="T10" i="128"/>
  <c r="M18" i="139"/>
  <c r="O18" i="139"/>
  <c r="K18" i="139"/>
  <c r="AU17" i="139"/>
  <c r="T8" i="139"/>
  <c r="O24" i="117"/>
  <c r="Q24" i="117" s="1"/>
  <c r="K25" i="117"/>
  <c r="N25" i="117"/>
  <c r="M25" i="117"/>
  <c r="O14" i="133"/>
  <c r="O15" i="137"/>
  <c r="O13" i="138"/>
  <c r="Q13" i="138" s="1"/>
  <c r="K15" i="133"/>
  <c r="AD14" i="133"/>
  <c r="AB14" i="133"/>
  <c r="Y14" i="133"/>
  <c r="AE14" i="133"/>
  <c r="M15" i="133"/>
  <c r="Z14" i="133"/>
  <c r="AF14" i="133"/>
  <c r="AA14" i="133"/>
  <c r="AC14" i="133"/>
  <c r="X14" i="133"/>
  <c r="AG14" i="133" s="1"/>
  <c r="N15" i="133"/>
  <c r="X15" i="137"/>
  <c r="AG15" i="137" s="1"/>
  <c r="Z15" i="137"/>
  <c r="AF15" i="137"/>
  <c r="AA15" i="137"/>
  <c r="AB15" i="137"/>
  <c r="Y15" i="137"/>
  <c r="AC15" i="137"/>
  <c r="AD15" i="137"/>
  <c r="K16" i="137"/>
  <c r="AE15" i="137"/>
  <c r="M16" i="137"/>
  <c r="N16" i="137"/>
  <c r="AD13" i="138"/>
  <c r="AF13" i="138"/>
  <c r="K14" i="138"/>
  <c r="X13" i="138"/>
  <c r="AG13" i="138" s="1"/>
  <c r="Y13" i="138"/>
  <c r="AC13" i="138"/>
  <c r="AA13" i="138"/>
  <c r="Z13" i="138"/>
  <c r="AB13" i="138"/>
  <c r="AE13" i="138"/>
  <c r="M14" i="138"/>
  <c r="N14" i="138"/>
  <c r="R18" i="128" l="1"/>
  <c r="U10" i="139"/>
  <c r="AS11" i="139" s="1"/>
  <c r="N11" i="139" s="1"/>
  <c r="R8" i="139"/>
  <c r="U8" i="139"/>
  <c r="U9" i="139"/>
  <c r="U10" i="128"/>
  <c r="AS11" i="128" s="1"/>
  <c r="N11" i="128" s="1"/>
  <c r="R10" i="128"/>
  <c r="M20" i="128"/>
  <c r="O20" i="128"/>
  <c r="K20" i="128"/>
  <c r="AS18" i="139"/>
  <c r="AU18" i="139"/>
  <c r="K19" i="139"/>
  <c r="M19" i="139"/>
  <c r="O19" i="139"/>
  <c r="AS19" i="128"/>
  <c r="AU19" i="128"/>
  <c r="O25" i="117"/>
  <c r="Q25" i="117" s="1"/>
  <c r="K26" i="117"/>
  <c r="M26" i="117"/>
  <c r="N26" i="117"/>
  <c r="O16" i="137"/>
  <c r="Q16" i="137" s="1"/>
  <c r="O15" i="133"/>
  <c r="Q15" i="133" s="1"/>
  <c r="K16" i="133"/>
  <c r="AF15" i="133"/>
  <c r="AC15" i="133"/>
  <c r="AA15" i="133"/>
  <c r="Y15" i="133"/>
  <c r="X15" i="133"/>
  <c r="AG15" i="133" s="1"/>
  <c r="AD15" i="133"/>
  <c r="AB15" i="133"/>
  <c r="Z15" i="133"/>
  <c r="AE15" i="133"/>
  <c r="M16" i="133"/>
  <c r="N16" i="133"/>
  <c r="O14" i="138"/>
  <c r="Q14" i="138" s="1"/>
  <c r="AD16" i="137"/>
  <c r="AB16" i="137"/>
  <c r="AC16" i="137"/>
  <c r="AA16" i="137"/>
  <c r="AE16" i="137"/>
  <c r="Y16" i="137"/>
  <c r="X16" i="137"/>
  <c r="AG16" i="137" s="1"/>
  <c r="Z16" i="137"/>
  <c r="K17" i="137"/>
  <c r="AF16" i="137"/>
  <c r="N17" i="137"/>
  <c r="M17" i="137"/>
  <c r="Q15" i="137"/>
  <c r="AE14" i="138"/>
  <c r="AF14" i="138"/>
  <c r="Y14" i="138"/>
  <c r="AD14" i="138"/>
  <c r="X14" i="138"/>
  <c r="AG14" i="138" s="1"/>
  <c r="AB14" i="138"/>
  <c r="Z14" i="138"/>
  <c r="AA14" i="138"/>
  <c r="AC14" i="138"/>
  <c r="K15" i="138"/>
  <c r="M15" i="138"/>
  <c r="N15" i="138"/>
  <c r="Q14" i="133"/>
  <c r="N18" i="139" l="1"/>
  <c r="P18" i="139" s="1"/>
  <c r="T18" i="139" s="1"/>
  <c r="N19" i="128"/>
  <c r="P19" i="128" s="1"/>
  <c r="T19" i="128" s="1"/>
  <c r="R19" i="128" s="1"/>
  <c r="AU20" i="128"/>
  <c r="AU19" i="139"/>
  <c r="AS19" i="139"/>
  <c r="N19" i="139" s="1"/>
  <c r="P19" i="139" s="1"/>
  <c r="T19" i="139" s="1"/>
  <c r="M20" i="139"/>
  <c r="O20" i="139"/>
  <c r="K20" i="139"/>
  <c r="P11" i="139"/>
  <c r="R18" i="139"/>
  <c r="O21" i="128"/>
  <c r="K21" i="128"/>
  <c r="M21" i="128"/>
  <c r="P11" i="128"/>
  <c r="O16" i="133"/>
  <c r="Q16" i="133" s="1"/>
  <c r="O26" i="117"/>
  <c r="Q26" i="117" s="1"/>
  <c r="K27" i="117"/>
  <c r="N27" i="117"/>
  <c r="M27" i="117"/>
  <c r="X17" i="137"/>
  <c r="AG17" i="137" s="1"/>
  <c r="AA17" i="137"/>
  <c r="K18" i="137"/>
  <c r="AD17" i="137"/>
  <c r="AC17" i="137"/>
  <c r="AE17" i="137"/>
  <c r="AB17" i="137"/>
  <c r="Y17" i="137"/>
  <c r="AF17" i="137"/>
  <c r="Z17" i="137"/>
  <c r="N18" i="137"/>
  <c r="M18" i="137"/>
  <c r="AC15" i="138"/>
  <c r="AE15" i="138"/>
  <c r="X15" i="138"/>
  <c r="AG15" i="138" s="1"/>
  <c r="AD15" i="138"/>
  <c r="AF15" i="138"/>
  <c r="AB15" i="138"/>
  <c r="Y15" i="138"/>
  <c r="Z15" i="138"/>
  <c r="AA15" i="138"/>
  <c r="K16" i="138"/>
  <c r="N16" i="138"/>
  <c r="M16" i="138"/>
  <c r="O17" i="137"/>
  <c r="Q17" i="137" s="1"/>
  <c r="AC16" i="133"/>
  <c r="X16" i="133"/>
  <c r="AG16" i="133" s="1"/>
  <c r="AE16" i="133"/>
  <c r="Y16" i="133"/>
  <c r="K17" i="133"/>
  <c r="AB16" i="133"/>
  <c r="Z16" i="133"/>
  <c r="AA16" i="133"/>
  <c r="AD16" i="133"/>
  <c r="AF16" i="133"/>
  <c r="M17" i="133"/>
  <c r="N17" i="133"/>
  <c r="O15" i="138"/>
  <c r="Q15" i="138" s="1"/>
  <c r="R19" i="139" l="1"/>
  <c r="AU21" i="128"/>
  <c r="AS21" i="128"/>
  <c r="N21" i="128" s="1"/>
  <c r="P21" i="128" s="1"/>
  <c r="T21" i="128" s="1"/>
  <c r="T11" i="139"/>
  <c r="T11" i="128"/>
  <c r="O22" i="128"/>
  <c r="M22" i="128"/>
  <c r="K22" i="128"/>
  <c r="O21" i="139"/>
  <c r="M21" i="139"/>
  <c r="K21" i="139"/>
  <c r="AU20" i="139"/>
  <c r="O27" i="117"/>
  <c r="Q27" i="117" s="1"/>
  <c r="K28" i="117"/>
  <c r="N28" i="117"/>
  <c r="M28" i="117"/>
  <c r="O17" i="133"/>
  <c r="O16" i="138"/>
  <c r="Q16" i="138" s="1"/>
  <c r="O18" i="137"/>
  <c r="Q18" i="137" s="1"/>
  <c r="K17" i="138"/>
  <c r="AD16" i="138"/>
  <c r="Z16" i="138"/>
  <c r="AF16" i="138"/>
  <c r="Y16" i="138"/>
  <c r="AB16" i="138"/>
  <c r="X16" i="138"/>
  <c r="AG16" i="138" s="1"/>
  <c r="AC16" i="138"/>
  <c r="AA16" i="138"/>
  <c r="AE16" i="138"/>
  <c r="M17" i="138"/>
  <c r="N17" i="138"/>
  <c r="Z18" i="137"/>
  <c r="AC18" i="137"/>
  <c r="K19" i="137"/>
  <c r="X18" i="137"/>
  <c r="AG18" i="137" s="1"/>
  <c r="AB18" i="137"/>
  <c r="AF18" i="137"/>
  <c r="AE18" i="137"/>
  <c r="Y18" i="137"/>
  <c r="AA18" i="137"/>
  <c r="AD18" i="137"/>
  <c r="N19" i="137"/>
  <c r="M19" i="137"/>
  <c r="Y17" i="133"/>
  <c r="AD17" i="133"/>
  <c r="AF17" i="133"/>
  <c r="AE17" i="133"/>
  <c r="X17" i="133"/>
  <c r="AG17" i="133" s="1"/>
  <c r="K18" i="133"/>
  <c r="Z17" i="133"/>
  <c r="AA17" i="133"/>
  <c r="AC17" i="133"/>
  <c r="AB17" i="133"/>
  <c r="M18" i="133"/>
  <c r="N18" i="133"/>
  <c r="AS21" i="139" l="1"/>
  <c r="AU21" i="139"/>
  <c r="R11" i="139"/>
  <c r="U12" i="139"/>
  <c r="U13" i="139"/>
  <c r="AS14" i="139" s="1"/>
  <c r="N14" i="139" s="1"/>
  <c r="U11" i="139"/>
  <c r="R21" i="128"/>
  <c r="AS22" i="128"/>
  <c r="AU22" i="128"/>
  <c r="O23" i="128"/>
  <c r="M23" i="128"/>
  <c r="K23" i="128"/>
  <c r="U11" i="128"/>
  <c r="R11" i="128"/>
  <c r="U13" i="128"/>
  <c r="AS14" i="128" s="1"/>
  <c r="N14" i="128" s="1"/>
  <c r="U12" i="128"/>
  <c r="M22" i="139"/>
  <c r="K22" i="139"/>
  <c r="O22" i="139"/>
  <c r="O28" i="117"/>
  <c r="Q28" i="117" s="1"/>
  <c r="K29" i="117"/>
  <c r="N29" i="117"/>
  <c r="M29" i="117"/>
  <c r="O19" i="137"/>
  <c r="Q19" i="137" s="1"/>
  <c r="AA18" i="133"/>
  <c r="K19" i="133"/>
  <c r="AC18" i="133"/>
  <c r="Z18" i="133"/>
  <c r="AD18" i="133"/>
  <c r="AF18" i="133"/>
  <c r="AB18" i="133"/>
  <c r="AE18" i="133"/>
  <c r="Y18" i="133"/>
  <c r="X18" i="133"/>
  <c r="AG18" i="133" s="1"/>
  <c r="M19" i="133"/>
  <c r="N19" i="133"/>
  <c r="X19" i="137"/>
  <c r="AG19" i="137" s="1"/>
  <c r="AF19" i="137"/>
  <c r="AE19" i="137"/>
  <c r="AB19" i="137"/>
  <c r="Z19" i="137"/>
  <c r="AC19" i="137"/>
  <c r="K20" i="137"/>
  <c r="AD19" i="137"/>
  <c r="AA19" i="137"/>
  <c r="Y19" i="137"/>
  <c r="N20" i="137"/>
  <c r="M20" i="137"/>
  <c r="AE17" i="138"/>
  <c r="Y17" i="138"/>
  <c r="AD17" i="138"/>
  <c r="M18" i="138"/>
  <c r="X17" i="138"/>
  <c r="AG17" i="138" s="1"/>
  <c r="AF17" i="138"/>
  <c r="AC17" i="138"/>
  <c r="K18" i="138"/>
  <c r="AA17" i="138"/>
  <c r="Z17" i="138"/>
  <c r="AB17" i="138"/>
  <c r="N18" i="138"/>
  <c r="O18" i="133"/>
  <c r="Q18" i="133" s="1"/>
  <c r="O17" i="138"/>
  <c r="Q17" i="138" s="1"/>
  <c r="Q17" i="133"/>
  <c r="K24" i="128" l="1"/>
  <c r="M24" i="128"/>
  <c r="O24" i="128"/>
  <c r="P14" i="128"/>
  <c r="AU23" i="128"/>
  <c r="AU22" i="139"/>
  <c r="AS22" i="139"/>
  <c r="N22" i="139" s="1"/>
  <c r="P22" i="139" s="1"/>
  <c r="T22" i="139" s="1"/>
  <c r="P14" i="139"/>
  <c r="N22" i="128"/>
  <c r="P22" i="128" s="1"/>
  <c r="T22" i="128" s="1"/>
  <c r="K23" i="139"/>
  <c r="O23" i="139"/>
  <c r="M23" i="139"/>
  <c r="N21" i="139"/>
  <c r="P21" i="139" s="1"/>
  <c r="T21" i="139" s="1"/>
  <c r="O18" i="138"/>
  <c r="Q18" i="138" s="1"/>
  <c r="O29" i="117"/>
  <c r="Q29" i="117" s="1"/>
  <c r="K30" i="117"/>
  <c r="M30" i="117"/>
  <c r="N30" i="117"/>
  <c r="O20" i="137"/>
  <c r="Q20" i="137" s="1"/>
  <c r="O19" i="133"/>
  <c r="Q19" i="133" s="1"/>
  <c r="K19" i="138"/>
  <c r="X18" i="138"/>
  <c r="AG18" i="138" s="1"/>
  <c r="AC18" i="138"/>
  <c r="Y18" i="138"/>
  <c r="Z18" i="138"/>
  <c r="AF18" i="138"/>
  <c r="AE18" i="138"/>
  <c r="AB18" i="138"/>
  <c r="AD18" i="138"/>
  <c r="AA18" i="138"/>
  <c r="M19" i="138"/>
  <c r="N19" i="138"/>
  <c r="Z20" i="137"/>
  <c r="AD20" i="137"/>
  <c r="AA20" i="137"/>
  <c r="AB20" i="137"/>
  <c r="Y20" i="137"/>
  <c r="K21" i="137"/>
  <c r="AC20" i="137"/>
  <c r="AE20" i="137"/>
  <c r="X20" i="137"/>
  <c r="AG20" i="137" s="1"/>
  <c r="AF20" i="137"/>
  <c r="N21" i="137"/>
  <c r="M21" i="137"/>
  <c r="AB19" i="133"/>
  <c r="K20" i="133"/>
  <c r="Z19" i="133"/>
  <c r="AA19" i="133"/>
  <c r="AE19" i="133"/>
  <c r="AC19" i="133"/>
  <c r="X19" i="133"/>
  <c r="AG19" i="133" s="1"/>
  <c r="Y19" i="133"/>
  <c r="AF19" i="133"/>
  <c r="AD19" i="133"/>
  <c r="N20" i="133"/>
  <c r="M20" i="133"/>
  <c r="R22" i="139" l="1"/>
  <c r="R21" i="139"/>
  <c r="AU23" i="139"/>
  <c r="R22" i="128"/>
  <c r="T14" i="128"/>
  <c r="O24" i="139"/>
  <c r="K24" i="139"/>
  <c r="M24" i="139"/>
  <c r="AS24" i="139" s="1"/>
  <c r="T14" i="139"/>
  <c r="AU24" i="128"/>
  <c r="AS24" i="128"/>
  <c r="N24" i="128" s="1"/>
  <c r="P24" i="128" s="1"/>
  <c r="T24" i="128" s="1"/>
  <c r="K25" i="128"/>
  <c r="M25" i="128"/>
  <c r="O25" i="128"/>
  <c r="O30" i="117"/>
  <c r="Q30" i="117" s="1"/>
  <c r="K31" i="117"/>
  <c r="N31" i="117"/>
  <c r="M31" i="117"/>
  <c r="O19" i="138"/>
  <c r="Q19" i="138" s="1"/>
  <c r="X21" i="137"/>
  <c r="AG21" i="137" s="1"/>
  <c r="AF21" i="137"/>
  <c r="AC21" i="137"/>
  <c r="AB21" i="137"/>
  <c r="K22" i="137"/>
  <c r="AA21" i="137"/>
  <c r="AD21" i="137"/>
  <c r="Y21" i="137"/>
  <c r="AE21" i="137"/>
  <c r="Z21" i="137"/>
  <c r="M22" i="137"/>
  <c r="N22" i="137"/>
  <c r="Y20" i="133"/>
  <c r="AC20" i="133"/>
  <c r="AF20" i="133"/>
  <c r="AA20" i="133"/>
  <c r="X20" i="133"/>
  <c r="AG20" i="133" s="1"/>
  <c r="AE20" i="133"/>
  <c r="AD20" i="133"/>
  <c r="Z20" i="133"/>
  <c r="AB20" i="133"/>
  <c r="K21" i="133"/>
  <c r="M21" i="133"/>
  <c r="N21" i="133"/>
  <c r="Z19" i="138"/>
  <c r="Y19" i="138"/>
  <c r="AA19" i="138"/>
  <c r="K20" i="138"/>
  <c r="M20" i="138"/>
  <c r="AD19" i="138"/>
  <c r="AB19" i="138"/>
  <c r="AC19" i="138"/>
  <c r="AE19" i="138"/>
  <c r="X19" i="138"/>
  <c r="AG19" i="138" s="1"/>
  <c r="AF19" i="138"/>
  <c r="N20" i="138"/>
  <c r="O20" i="133"/>
  <c r="Q20" i="133" s="1"/>
  <c r="O21" i="137"/>
  <c r="Q21" i="137" s="1"/>
  <c r="M25" i="139" l="1"/>
  <c r="O25" i="139"/>
  <c r="K25" i="139"/>
  <c r="AU25" i="128"/>
  <c r="AS25" i="128"/>
  <c r="N25" i="128" s="1"/>
  <c r="P25" i="128" s="1"/>
  <c r="T25" i="128" s="1"/>
  <c r="R24" i="128"/>
  <c r="R14" i="128"/>
  <c r="U15" i="128"/>
  <c r="P16" i="128" s="1"/>
  <c r="T16" i="128" s="1"/>
  <c r="U14" i="128"/>
  <c r="K26" i="128"/>
  <c r="O26" i="128"/>
  <c r="M26" i="128"/>
  <c r="R14" i="139"/>
  <c r="U16" i="139"/>
  <c r="AS17" i="139" s="1"/>
  <c r="N17" i="139" s="1"/>
  <c r="U14" i="139"/>
  <c r="U15" i="139"/>
  <c r="O20" i="138"/>
  <c r="Q20" i="138" s="1"/>
  <c r="O31" i="117"/>
  <c r="Q31" i="117" s="1"/>
  <c r="K32" i="117"/>
  <c r="N32" i="117"/>
  <c r="M32" i="117"/>
  <c r="O21" i="133"/>
  <c r="Q21" i="133" s="1"/>
  <c r="O22" i="137"/>
  <c r="Q22" i="137" s="1"/>
  <c r="Z21" i="133"/>
  <c r="X21" i="133"/>
  <c r="AG21" i="133" s="1"/>
  <c r="Y21" i="133"/>
  <c r="AB21" i="133"/>
  <c r="AE21" i="133"/>
  <c r="K22" i="133"/>
  <c r="AD21" i="133"/>
  <c r="AA21" i="133"/>
  <c r="AF21" i="133"/>
  <c r="AC21" i="133"/>
  <c r="M22" i="133"/>
  <c r="N22" i="133"/>
  <c r="K23" i="137"/>
  <c r="AC22" i="137"/>
  <c r="X22" i="137"/>
  <c r="AG22" i="137" s="1"/>
  <c r="AD22" i="137"/>
  <c r="AB22" i="137"/>
  <c r="AF22" i="137"/>
  <c r="AE22" i="137"/>
  <c r="AA22" i="137"/>
  <c r="Y22" i="137"/>
  <c r="Z22" i="137"/>
  <c r="M23" i="137"/>
  <c r="N23" i="137"/>
  <c r="AF20" i="138"/>
  <c r="AE20" i="138"/>
  <c r="Y20" i="138"/>
  <c r="Z20" i="138"/>
  <c r="AB20" i="138"/>
  <c r="AD20" i="138"/>
  <c r="AA20" i="138"/>
  <c r="K21" i="138"/>
  <c r="X20" i="138"/>
  <c r="AG20" i="138" s="1"/>
  <c r="AC20" i="138"/>
  <c r="N21" i="138"/>
  <c r="M21" i="138"/>
  <c r="R25" i="128" l="1"/>
  <c r="P17" i="139"/>
  <c r="T17" i="139" s="1"/>
  <c r="AU26" i="128"/>
  <c r="R16" i="128"/>
  <c r="M26" i="139"/>
  <c r="K26" i="139"/>
  <c r="O26" i="139"/>
  <c r="M27" i="128"/>
  <c r="AS27" i="128" s="1"/>
  <c r="K27" i="128"/>
  <c r="O27" i="128"/>
  <c r="U16" i="128"/>
  <c r="AS17" i="128" s="1"/>
  <c r="N17" i="128" s="1"/>
  <c r="AU25" i="139"/>
  <c r="AS25" i="139"/>
  <c r="N25" i="139" s="1"/>
  <c r="P25" i="139" s="1"/>
  <c r="T25" i="139" s="1"/>
  <c r="O32" i="117"/>
  <c r="Q32" i="117" s="1"/>
  <c r="K33" i="117"/>
  <c r="M33" i="117"/>
  <c r="N33" i="117"/>
  <c r="O23" i="137"/>
  <c r="Q23" i="137" s="1"/>
  <c r="O22" i="133"/>
  <c r="Q22" i="133" s="1"/>
  <c r="O21" i="138"/>
  <c r="Q21" i="138" s="1"/>
  <c r="AD21" i="138"/>
  <c r="AE21" i="138"/>
  <c r="AF21" i="138"/>
  <c r="Z21" i="138"/>
  <c r="Y21" i="138"/>
  <c r="AA21" i="138"/>
  <c r="X21" i="138"/>
  <c r="AG21" i="138" s="1"/>
  <c r="AB21" i="138"/>
  <c r="AC21" i="138"/>
  <c r="K22" i="138"/>
  <c r="M22" i="138"/>
  <c r="N22" i="138"/>
  <c r="X22" i="133"/>
  <c r="AG22" i="133" s="1"/>
  <c r="K23" i="133"/>
  <c r="AA22" i="133"/>
  <c r="AC22" i="133"/>
  <c r="AE22" i="133"/>
  <c r="Z22" i="133"/>
  <c r="AF22" i="133"/>
  <c r="AD22" i="133"/>
  <c r="Y22" i="133"/>
  <c r="AB22" i="133"/>
  <c r="N23" i="133"/>
  <c r="M23" i="133"/>
  <c r="AF23" i="137"/>
  <c r="AA23" i="137"/>
  <c r="AC23" i="137"/>
  <c r="AE23" i="137"/>
  <c r="AD23" i="137"/>
  <c r="Z23" i="137"/>
  <c r="AB23" i="137"/>
  <c r="K24" i="137"/>
  <c r="Y23" i="137"/>
  <c r="X23" i="137"/>
  <c r="AG23" i="137" s="1"/>
  <c r="M24" i="137"/>
  <c r="N24" i="137"/>
  <c r="R25" i="139" l="1"/>
  <c r="K27" i="139"/>
  <c r="O27" i="139"/>
  <c r="M27" i="139"/>
  <c r="R17" i="139"/>
  <c r="U17" i="139"/>
  <c r="U18" i="139"/>
  <c r="U19" i="139"/>
  <c r="AS20" i="139" s="1"/>
  <c r="N20" i="139" s="1"/>
  <c r="P20" i="139" s="1"/>
  <c r="T20" i="139" s="1"/>
  <c r="U20" i="139" s="1"/>
  <c r="AU26" i="139"/>
  <c r="P17" i="128"/>
  <c r="T17" i="128" s="1"/>
  <c r="M28" i="128"/>
  <c r="O28" i="128"/>
  <c r="K28" i="128"/>
  <c r="O33" i="117"/>
  <c r="Q33" i="117" s="1"/>
  <c r="K34" i="117"/>
  <c r="N34" i="117"/>
  <c r="M34" i="117"/>
  <c r="O22" i="138"/>
  <c r="Q22" i="138" s="1"/>
  <c r="O24" i="137"/>
  <c r="Q24" i="137" s="1"/>
  <c r="AB24" i="137"/>
  <c r="Y24" i="137"/>
  <c r="AF24" i="137"/>
  <c r="AA24" i="137"/>
  <c r="K25" i="137"/>
  <c r="X24" i="137"/>
  <c r="AG24" i="137" s="1"/>
  <c r="AD24" i="137"/>
  <c r="Z24" i="137"/>
  <c r="AE24" i="137"/>
  <c r="AC24" i="137"/>
  <c r="N25" i="137"/>
  <c r="M25" i="137"/>
  <c r="AB22" i="138"/>
  <c r="X22" i="138"/>
  <c r="AG22" i="138" s="1"/>
  <c r="K23" i="138"/>
  <c r="AA22" i="138"/>
  <c r="Y22" i="138"/>
  <c r="AE22" i="138"/>
  <c r="Z22" i="138"/>
  <c r="AD22" i="138"/>
  <c r="AC22" i="138"/>
  <c r="AF22" i="138"/>
  <c r="M23" i="138"/>
  <c r="N23" i="138"/>
  <c r="AC23" i="133"/>
  <c r="AF23" i="133"/>
  <c r="AA23" i="133"/>
  <c r="AB23" i="133"/>
  <c r="Z23" i="133"/>
  <c r="Y23" i="133"/>
  <c r="AD23" i="133"/>
  <c r="K24" i="133"/>
  <c r="AE23" i="133"/>
  <c r="X23" i="133"/>
  <c r="AG23" i="133" s="1"/>
  <c r="N24" i="133"/>
  <c r="M24" i="133"/>
  <c r="O23" i="133"/>
  <c r="Q23" i="133" s="1"/>
  <c r="AU28" i="128" l="1"/>
  <c r="AS28" i="128"/>
  <c r="N28" i="128" s="1"/>
  <c r="P28" i="128" s="1"/>
  <c r="T28" i="128" s="1"/>
  <c r="AS27" i="139"/>
  <c r="AU27" i="139"/>
  <c r="R17" i="128"/>
  <c r="U17" i="128"/>
  <c r="U19" i="128"/>
  <c r="AS20" i="128" s="1"/>
  <c r="N20" i="128" s="1"/>
  <c r="P20" i="128" s="1"/>
  <c r="T20" i="128" s="1"/>
  <c r="U18" i="128"/>
  <c r="M28" i="139"/>
  <c r="K28" i="139"/>
  <c r="O28" i="139"/>
  <c r="M29" i="128"/>
  <c r="K29" i="128"/>
  <c r="O29" i="128"/>
  <c r="R20" i="139"/>
  <c r="U22" i="139"/>
  <c r="AS23" i="139" s="1"/>
  <c r="N23" i="139" s="1"/>
  <c r="P23" i="139" s="1"/>
  <c r="T23" i="139" s="1"/>
  <c r="U21" i="139"/>
  <c r="O34" i="117"/>
  <c r="Q34" i="117" s="1"/>
  <c r="K35" i="117"/>
  <c r="M35" i="117"/>
  <c r="N35" i="117"/>
  <c r="O23" i="138"/>
  <c r="Q23" i="138" s="1"/>
  <c r="X24" i="133"/>
  <c r="AG24" i="133" s="1"/>
  <c r="AB24" i="133"/>
  <c r="Z24" i="133"/>
  <c r="K25" i="133"/>
  <c r="AD24" i="133"/>
  <c r="AC24" i="133"/>
  <c r="AF24" i="133"/>
  <c r="AE24" i="133"/>
  <c r="AA24" i="133"/>
  <c r="Y24" i="133"/>
  <c r="M25" i="133"/>
  <c r="N25" i="133"/>
  <c r="O24" i="133"/>
  <c r="Q24" i="133" s="1"/>
  <c r="O25" i="137"/>
  <c r="Q25" i="137" s="1"/>
  <c r="AA25" i="137"/>
  <c r="AF25" i="137"/>
  <c r="K26" i="137"/>
  <c r="Z25" i="137"/>
  <c r="X25" i="137"/>
  <c r="AG25" i="137" s="1"/>
  <c r="AD25" i="137"/>
  <c r="Y25" i="137"/>
  <c r="AE25" i="137"/>
  <c r="AB25" i="137"/>
  <c r="AC25" i="137"/>
  <c r="M26" i="137"/>
  <c r="N26" i="137"/>
  <c r="AE23" i="138"/>
  <c r="K24" i="138"/>
  <c r="AA23" i="138"/>
  <c r="Y23" i="138"/>
  <c r="Z23" i="138"/>
  <c r="AC23" i="138"/>
  <c r="X23" i="138"/>
  <c r="AG23" i="138" s="1"/>
  <c r="AD23" i="138"/>
  <c r="AF23" i="138"/>
  <c r="AB23" i="138"/>
  <c r="N24" i="138"/>
  <c r="M24" i="138"/>
  <c r="N27" i="139" l="1"/>
  <c r="P27" i="139" s="1"/>
  <c r="T27" i="139" s="1"/>
  <c r="AU29" i="128"/>
  <c r="M29" i="139"/>
  <c r="O29" i="139"/>
  <c r="K29" i="139"/>
  <c r="R20" i="128"/>
  <c r="U22" i="128"/>
  <c r="AS23" i="128" s="1"/>
  <c r="N23" i="128" s="1"/>
  <c r="P23" i="128" s="1"/>
  <c r="T23" i="128" s="1"/>
  <c r="U23" i="128" s="1"/>
  <c r="U21" i="128"/>
  <c r="U20" i="128"/>
  <c r="AS28" i="139"/>
  <c r="N28" i="139" s="1"/>
  <c r="P28" i="139" s="1"/>
  <c r="T28" i="139" s="1"/>
  <c r="AU28" i="139"/>
  <c r="U23" i="139"/>
  <c r="AU24" i="139" s="1"/>
  <c r="N24" i="139" s="1"/>
  <c r="P24" i="139" s="1"/>
  <c r="T24" i="139" s="1"/>
  <c r="U24" i="139" s="1"/>
  <c r="R23" i="139"/>
  <c r="K30" i="128"/>
  <c r="M30" i="128"/>
  <c r="O30" i="128"/>
  <c r="R27" i="139"/>
  <c r="R28" i="128"/>
  <c r="O24" i="138"/>
  <c r="Q24" i="138" s="1"/>
  <c r="O35" i="117"/>
  <c r="Q35" i="117" s="1"/>
  <c r="K36" i="117"/>
  <c r="N36" i="117"/>
  <c r="M36" i="117"/>
  <c r="O25" i="133"/>
  <c r="Q25" i="133" s="1"/>
  <c r="AB25" i="133"/>
  <c r="AC25" i="133"/>
  <c r="K26" i="133"/>
  <c r="AA25" i="133"/>
  <c r="AD25" i="133"/>
  <c r="Y25" i="133"/>
  <c r="AE25" i="133"/>
  <c r="Z25" i="133"/>
  <c r="AF25" i="133"/>
  <c r="X25" i="133"/>
  <c r="AG25" i="133" s="1"/>
  <c r="M26" i="133"/>
  <c r="N26" i="133"/>
  <c r="AA26" i="137"/>
  <c r="Y26" i="137"/>
  <c r="AF26" i="137"/>
  <c r="K27" i="137"/>
  <c r="AB26" i="137"/>
  <c r="AC26" i="137"/>
  <c r="X26" i="137"/>
  <c r="AG26" i="137" s="1"/>
  <c r="AD26" i="137"/>
  <c r="Z26" i="137"/>
  <c r="AE26" i="137"/>
  <c r="N27" i="137"/>
  <c r="M27" i="137"/>
  <c r="AD24" i="138"/>
  <c r="AB24" i="138"/>
  <c r="AA24" i="138"/>
  <c r="Z24" i="138"/>
  <c r="K25" i="138"/>
  <c r="AC24" i="138"/>
  <c r="AE24" i="138"/>
  <c r="AF24" i="138"/>
  <c r="Y24" i="138"/>
  <c r="X24" i="138"/>
  <c r="AG24" i="138" s="1"/>
  <c r="N25" i="138"/>
  <c r="M25" i="138"/>
  <c r="O26" i="137"/>
  <c r="Q26" i="137" s="1"/>
  <c r="R28" i="139" l="1"/>
  <c r="R23" i="128"/>
  <c r="U24" i="128"/>
  <c r="U25" i="128"/>
  <c r="AS26" i="128" s="1"/>
  <c r="N26" i="128" s="1"/>
  <c r="P26" i="128" s="1"/>
  <c r="T26" i="128" s="1"/>
  <c r="M30" i="139"/>
  <c r="K30" i="139"/>
  <c r="O30" i="139"/>
  <c r="R24" i="139"/>
  <c r="U25" i="139"/>
  <c r="AS26" i="139" s="1"/>
  <c r="N26" i="139" s="1"/>
  <c r="P26" i="139" s="1"/>
  <c r="T26" i="139" s="1"/>
  <c r="AU29" i="139"/>
  <c r="AS30" i="128"/>
  <c r="AU30" i="128"/>
  <c r="N30" i="128" s="1"/>
  <c r="P30" i="128" s="1"/>
  <c r="T30" i="128" s="1"/>
  <c r="O31" i="128"/>
  <c r="M31" i="128"/>
  <c r="K31" i="128"/>
  <c r="O26" i="133"/>
  <c r="Q26" i="133" s="1"/>
  <c r="O36" i="117"/>
  <c r="Q36" i="117" s="1"/>
  <c r="K37" i="117"/>
  <c r="M37" i="117"/>
  <c r="N37" i="117"/>
  <c r="O25" i="138"/>
  <c r="Q25" i="138" s="1"/>
  <c r="O27" i="137"/>
  <c r="Q27" i="137" s="1"/>
  <c r="K28" i="137"/>
  <c r="AB27" i="137"/>
  <c r="AD27" i="137"/>
  <c r="Z27" i="137"/>
  <c r="X27" i="137"/>
  <c r="AG27" i="137" s="1"/>
  <c r="AF27" i="137"/>
  <c r="AC27" i="137"/>
  <c r="AE27" i="137"/>
  <c r="AA27" i="137"/>
  <c r="Y27" i="137"/>
  <c r="M28" i="137"/>
  <c r="N28" i="137"/>
  <c r="AB26" i="133"/>
  <c r="Z26" i="133"/>
  <c r="AF26" i="133"/>
  <c r="AC26" i="133"/>
  <c r="X26" i="133"/>
  <c r="AG26" i="133" s="1"/>
  <c r="K27" i="133"/>
  <c r="AA26" i="133"/>
  <c r="AE26" i="133"/>
  <c r="Y26" i="133"/>
  <c r="AD26" i="133"/>
  <c r="M27" i="133"/>
  <c r="N27" i="133"/>
  <c r="Y25" i="138"/>
  <c r="AC25" i="138"/>
  <c r="K26" i="138"/>
  <c r="Z25" i="138"/>
  <c r="AF25" i="138"/>
  <c r="AB25" i="138"/>
  <c r="AA25" i="138"/>
  <c r="AE25" i="138"/>
  <c r="X25" i="138"/>
  <c r="AG25" i="138" s="1"/>
  <c r="AD25" i="138"/>
  <c r="N26" i="138"/>
  <c r="M26" i="138"/>
  <c r="AU31" i="128" l="1"/>
  <c r="AS31" i="128"/>
  <c r="N31" i="128" s="1"/>
  <c r="P31" i="128" s="1"/>
  <c r="T31" i="128" s="1"/>
  <c r="R30" i="128"/>
  <c r="K31" i="139"/>
  <c r="M31" i="139"/>
  <c r="O31" i="139"/>
  <c r="AS30" i="139"/>
  <c r="AU30" i="139"/>
  <c r="U26" i="128"/>
  <c r="AU27" i="128" s="1"/>
  <c r="N27" i="128" s="1"/>
  <c r="P27" i="128" s="1"/>
  <c r="T27" i="128" s="1"/>
  <c r="U28" i="128" s="1"/>
  <c r="AS29" i="128" s="1"/>
  <c r="N29" i="128" s="1"/>
  <c r="P29" i="128" s="1"/>
  <c r="T29" i="128" s="1"/>
  <c r="R26" i="128"/>
  <c r="K32" i="128"/>
  <c r="O32" i="128"/>
  <c r="M32" i="128"/>
  <c r="R26" i="139"/>
  <c r="U28" i="139"/>
  <c r="AS29" i="139" s="1"/>
  <c r="N29" i="139" s="1"/>
  <c r="P29" i="139" s="1"/>
  <c r="T29" i="139" s="1"/>
  <c r="U26" i="139"/>
  <c r="U27" i="139"/>
  <c r="O37" i="117"/>
  <c r="Q37" i="117" s="1"/>
  <c r="K38" i="117"/>
  <c r="N38" i="117"/>
  <c r="M38" i="117"/>
  <c r="O27" i="133"/>
  <c r="Q27" i="133" s="1"/>
  <c r="O28" i="137"/>
  <c r="Q28" i="137" s="1"/>
  <c r="AD27" i="133"/>
  <c r="AF27" i="133"/>
  <c r="AC27" i="133"/>
  <c r="Y27" i="133"/>
  <c r="K28" i="133"/>
  <c r="AE27" i="133"/>
  <c r="AA27" i="133"/>
  <c r="X27" i="133"/>
  <c r="AG27" i="133" s="1"/>
  <c r="AB27" i="133"/>
  <c r="Z27" i="133"/>
  <c r="N28" i="133"/>
  <c r="M28" i="133"/>
  <c r="AB26" i="138"/>
  <c r="K27" i="138"/>
  <c r="Y26" i="138"/>
  <c r="AA26" i="138"/>
  <c r="AF26" i="138"/>
  <c r="AD26" i="138"/>
  <c r="Z26" i="138"/>
  <c r="AC26" i="138"/>
  <c r="X26" i="138"/>
  <c r="AG26" i="138" s="1"/>
  <c r="AE26" i="138"/>
  <c r="M27" i="138"/>
  <c r="N27" i="138"/>
  <c r="AB28" i="137"/>
  <c r="AF28" i="137"/>
  <c r="AC28" i="137"/>
  <c r="X28" i="137"/>
  <c r="AG28" i="137" s="1"/>
  <c r="AA28" i="137"/>
  <c r="Y28" i="137"/>
  <c r="AE28" i="137"/>
  <c r="AD28" i="137"/>
  <c r="Z28" i="137"/>
  <c r="K29" i="137"/>
  <c r="N29" i="137"/>
  <c r="M29" i="137"/>
  <c r="O26" i="138"/>
  <c r="Q26" i="138" s="1"/>
  <c r="R31" i="128" l="1"/>
  <c r="R29" i="128"/>
  <c r="U30" i="128"/>
  <c r="U31" i="128"/>
  <c r="AS32" i="128" s="1"/>
  <c r="N32" i="128" s="1"/>
  <c r="P32" i="128" s="1"/>
  <c r="T32" i="128" s="1"/>
  <c r="U29" i="128"/>
  <c r="N30" i="139"/>
  <c r="P30" i="139" s="1"/>
  <c r="T30" i="139" s="1"/>
  <c r="R29" i="139"/>
  <c r="AU32" i="128"/>
  <c r="AS31" i="139"/>
  <c r="N31" i="139" s="1"/>
  <c r="P31" i="139" s="1"/>
  <c r="T31" i="139" s="1"/>
  <c r="AU31" i="139"/>
  <c r="K33" i="128"/>
  <c r="O33" i="128"/>
  <c r="M33" i="128"/>
  <c r="K32" i="139"/>
  <c r="O32" i="139"/>
  <c r="M32" i="139"/>
  <c r="U29" i="139"/>
  <c r="R27" i="128"/>
  <c r="U27" i="128"/>
  <c r="O38" i="117"/>
  <c r="Q38" i="117" s="1"/>
  <c r="K39" i="117"/>
  <c r="N39" i="117"/>
  <c r="M39" i="117"/>
  <c r="O27" i="138"/>
  <c r="Q27" i="138" s="1"/>
  <c r="O29" i="137"/>
  <c r="Q29" i="137" s="1"/>
  <c r="O28" i="133"/>
  <c r="Q28" i="133" s="1"/>
  <c r="AC29" i="137"/>
  <c r="X29" i="137"/>
  <c r="AG29" i="137" s="1"/>
  <c r="K30" i="137"/>
  <c r="AF29" i="137"/>
  <c r="AD29" i="137"/>
  <c r="AB29" i="137"/>
  <c r="AA29" i="137"/>
  <c r="M30" i="137"/>
  <c r="Z29" i="137"/>
  <c r="AE29" i="137"/>
  <c r="Y29" i="137"/>
  <c r="N30" i="137"/>
  <c r="AE28" i="133"/>
  <c r="K29" i="133"/>
  <c r="AD28" i="133"/>
  <c r="Z28" i="133"/>
  <c r="AB28" i="133"/>
  <c r="AC28" i="133"/>
  <c r="AF28" i="133"/>
  <c r="X28" i="133"/>
  <c r="AG28" i="133" s="1"/>
  <c r="AA28" i="133"/>
  <c r="Y28" i="133"/>
  <c r="M29" i="133"/>
  <c r="N29" i="133"/>
  <c r="Y27" i="138"/>
  <c r="AA27" i="138"/>
  <c r="AD27" i="138"/>
  <c r="X27" i="138"/>
  <c r="AG27" i="138" s="1"/>
  <c r="AF27" i="138"/>
  <c r="K28" i="138"/>
  <c r="AC27" i="138"/>
  <c r="Z27" i="138"/>
  <c r="AE27" i="138"/>
  <c r="AB27" i="138"/>
  <c r="N28" i="138"/>
  <c r="M28" i="138"/>
  <c r="R31" i="139" l="1"/>
  <c r="U31" i="139"/>
  <c r="R32" i="128"/>
  <c r="U32" i="128"/>
  <c r="R30" i="139"/>
  <c r="K33" i="139"/>
  <c r="O33" i="139"/>
  <c r="M33" i="139"/>
  <c r="AS33" i="128"/>
  <c r="AU33" i="128"/>
  <c r="AU32" i="139"/>
  <c r="AS32" i="139"/>
  <c r="N32" i="139" s="1"/>
  <c r="P32" i="139" s="1"/>
  <c r="T32" i="139" s="1"/>
  <c r="K34" i="128"/>
  <c r="O34" i="128"/>
  <c r="M34" i="128"/>
  <c r="U30" i="139"/>
  <c r="O29" i="133"/>
  <c r="Q29" i="133" s="1"/>
  <c r="O39" i="117"/>
  <c r="Q39" i="117" s="1"/>
  <c r="O30" i="137"/>
  <c r="Q30" i="137" s="1"/>
  <c r="K40" i="117"/>
  <c r="N40" i="117"/>
  <c r="M40" i="117"/>
  <c r="K29" i="138"/>
  <c r="X28" i="138"/>
  <c r="AG28" i="138" s="1"/>
  <c r="Y28" i="138"/>
  <c r="AA28" i="138"/>
  <c r="AB28" i="138"/>
  <c r="AE28" i="138"/>
  <c r="AD28" i="138"/>
  <c r="Z28" i="138"/>
  <c r="AC28" i="138"/>
  <c r="AF28" i="138"/>
  <c r="N29" i="138"/>
  <c r="M29" i="138"/>
  <c r="AB30" i="137"/>
  <c r="AD30" i="137"/>
  <c r="X30" i="137"/>
  <c r="AG30" i="137" s="1"/>
  <c r="Z30" i="137"/>
  <c r="Y30" i="137"/>
  <c r="AA30" i="137"/>
  <c r="K31" i="137"/>
  <c r="AF30" i="137"/>
  <c r="AC30" i="137"/>
  <c r="AE30" i="137"/>
  <c r="N31" i="137"/>
  <c r="M31" i="137"/>
  <c r="AF29" i="133"/>
  <c r="K30" i="133"/>
  <c r="AA29" i="133"/>
  <c r="Y29" i="133"/>
  <c r="AB29" i="133"/>
  <c r="Z29" i="133"/>
  <c r="X29" i="133"/>
  <c r="AG29" i="133" s="1"/>
  <c r="AD29" i="133"/>
  <c r="AC29" i="133"/>
  <c r="AE29" i="133"/>
  <c r="M30" i="133"/>
  <c r="N30" i="133"/>
  <c r="O28" i="138"/>
  <c r="Q28" i="138" s="1"/>
  <c r="N33" i="128" l="1"/>
  <c r="P33" i="128" s="1"/>
  <c r="T33" i="128" s="1"/>
  <c r="R32" i="139"/>
  <c r="U32" i="139"/>
  <c r="R33" i="128"/>
  <c r="AS34" i="128"/>
  <c r="N34" i="128" s="1"/>
  <c r="P34" i="128" s="1"/>
  <c r="T34" i="128" s="1"/>
  <c r="AU34" i="128"/>
  <c r="AS33" i="139"/>
  <c r="AU33" i="139"/>
  <c r="U33" i="128"/>
  <c r="M35" i="128"/>
  <c r="K35" i="128"/>
  <c r="O35" i="128"/>
  <c r="M34" i="139"/>
  <c r="K34" i="139"/>
  <c r="O34" i="139"/>
  <c r="O30" i="133"/>
  <c r="Q30" i="133" s="1"/>
  <c r="O40" i="117"/>
  <c r="Q40" i="117" s="1"/>
  <c r="K41" i="117"/>
  <c r="M41" i="117"/>
  <c r="N41" i="117"/>
  <c r="O31" i="137"/>
  <c r="Q31" i="137" s="1"/>
  <c r="O29" i="138"/>
  <c r="Q29" i="138" s="1"/>
  <c r="AE31" i="137"/>
  <c r="AC31" i="137"/>
  <c r="AF31" i="137"/>
  <c r="K32" i="137"/>
  <c r="X31" i="137"/>
  <c r="AG31" i="137" s="1"/>
  <c r="AB31" i="137"/>
  <c r="Z31" i="137"/>
  <c r="AD31" i="137"/>
  <c r="Y31" i="137"/>
  <c r="AA31" i="137"/>
  <c r="N32" i="137"/>
  <c r="M32" i="137"/>
  <c r="AF30" i="133"/>
  <c r="AD30" i="133"/>
  <c r="AB30" i="133"/>
  <c r="AA30" i="133"/>
  <c r="X30" i="133"/>
  <c r="AG30" i="133" s="1"/>
  <c r="AC30" i="133"/>
  <c r="K31" i="133"/>
  <c r="Z30" i="133"/>
  <c r="Y30" i="133"/>
  <c r="AE30" i="133"/>
  <c r="N31" i="133"/>
  <c r="M31" i="133"/>
  <c r="Z29" i="138"/>
  <c r="AF29" i="138"/>
  <c r="AE29" i="138"/>
  <c r="AD29" i="138"/>
  <c r="K30" i="138"/>
  <c r="Y29" i="138"/>
  <c r="X29" i="138"/>
  <c r="AG29" i="138" s="1"/>
  <c r="AB29" i="138"/>
  <c r="AA29" i="138"/>
  <c r="AC29" i="138"/>
  <c r="N30" i="138"/>
  <c r="M30" i="138"/>
  <c r="N33" i="139" l="1"/>
  <c r="P33" i="139" s="1"/>
  <c r="T33" i="139" s="1"/>
  <c r="U33" i="139" s="1"/>
  <c r="R34" i="128"/>
  <c r="U34" i="128"/>
  <c r="O36" i="128"/>
  <c r="K36" i="128"/>
  <c r="M36" i="128"/>
  <c r="AU35" i="128"/>
  <c r="AS35" i="128"/>
  <c r="N35" i="128" s="1"/>
  <c r="P35" i="128" s="1"/>
  <c r="T35" i="128" s="1"/>
  <c r="R33" i="139"/>
  <c r="O35" i="139"/>
  <c r="K35" i="139"/>
  <c r="M35" i="139"/>
  <c r="AU34" i="139"/>
  <c r="AS34" i="139"/>
  <c r="N34" i="139" s="1"/>
  <c r="P34" i="139" s="1"/>
  <c r="T34" i="139" s="1"/>
  <c r="O41" i="117"/>
  <c r="Q41" i="117" s="1"/>
  <c r="K42" i="117"/>
  <c r="N42" i="117"/>
  <c r="M42" i="117"/>
  <c r="X31" i="133"/>
  <c r="AG31" i="133" s="1"/>
  <c r="Y31" i="133"/>
  <c r="AE31" i="133"/>
  <c r="AA31" i="133"/>
  <c r="AF31" i="133"/>
  <c r="AC31" i="133"/>
  <c r="K32" i="133"/>
  <c r="AB31" i="133"/>
  <c r="AD31" i="133"/>
  <c r="Z31" i="133"/>
  <c r="M32" i="133"/>
  <c r="N32" i="133"/>
  <c r="AB30" i="138"/>
  <c r="X30" i="138"/>
  <c r="AG30" i="138" s="1"/>
  <c r="AA30" i="138"/>
  <c r="K31" i="138"/>
  <c r="AD30" i="138"/>
  <c r="AF30" i="138"/>
  <c r="Z30" i="138"/>
  <c r="AC30" i="138"/>
  <c r="Y30" i="138"/>
  <c r="AE30" i="138"/>
  <c r="M31" i="138"/>
  <c r="N31" i="138"/>
  <c r="AC32" i="137"/>
  <c r="AB32" i="137"/>
  <c r="K33" i="137"/>
  <c r="Z32" i="137"/>
  <c r="Y32" i="137"/>
  <c r="X32" i="137"/>
  <c r="AG32" i="137" s="1"/>
  <c r="AE32" i="137"/>
  <c r="AF32" i="137"/>
  <c r="AA32" i="137"/>
  <c r="AD32" i="137"/>
  <c r="N33" i="137"/>
  <c r="M33" i="137"/>
  <c r="O30" i="138"/>
  <c r="Q30" i="138" s="1"/>
  <c r="O31" i="133"/>
  <c r="Q31" i="133" s="1"/>
  <c r="O32" i="137"/>
  <c r="Q32" i="137" s="1"/>
  <c r="R35" i="128" l="1"/>
  <c r="U35" i="128"/>
  <c r="R34" i="139"/>
  <c r="U34" i="139"/>
  <c r="AS35" i="139" s="1"/>
  <c r="N35" i="139" s="1"/>
  <c r="P35" i="139" s="1"/>
  <c r="T35" i="139" s="1"/>
  <c r="AU35" i="139"/>
  <c r="AS36" i="128"/>
  <c r="AU36" i="128"/>
  <c r="M36" i="139"/>
  <c r="K36" i="139"/>
  <c r="O36" i="139"/>
  <c r="K37" i="128"/>
  <c r="M37" i="128"/>
  <c r="O37" i="128"/>
  <c r="O32" i="133"/>
  <c r="Q32" i="133" s="1"/>
  <c r="O42" i="117"/>
  <c r="Q42" i="117" s="1"/>
  <c r="K43" i="117"/>
  <c r="M43" i="117"/>
  <c r="N43" i="117"/>
  <c r="O31" i="138"/>
  <c r="Q31" i="138" s="1"/>
  <c r="O33" i="137"/>
  <c r="Q33" i="137" s="1"/>
  <c r="X32" i="133"/>
  <c r="AG32" i="133" s="1"/>
  <c r="Y32" i="133"/>
  <c r="AF32" i="133"/>
  <c r="AD32" i="133"/>
  <c r="K33" i="133"/>
  <c r="AE32" i="133"/>
  <c r="AC32" i="133"/>
  <c r="AA32" i="133"/>
  <c r="Z32" i="133"/>
  <c r="AB32" i="133"/>
  <c r="N33" i="133"/>
  <c r="M33" i="133"/>
  <c r="AE31" i="138"/>
  <c r="AD31" i="138"/>
  <c r="AF31" i="138"/>
  <c r="K32" i="138"/>
  <c r="AA31" i="138"/>
  <c r="Z31" i="138"/>
  <c r="AC31" i="138"/>
  <c r="AB31" i="138"/>
  <c r="Y31" i="138"/>
  <c r="X31" i="138"/>
  <c r="AG31" i="138" s="1"/>
  <c r="M32" i="138"/>
  <c r="N32" i="138"/>
  <c r="K34" i="137"/>
  <c r="Z33" i="137"/>
  <c r="AF33" i="137"/>
  <c r="AD33" i="137"/>
  <c r="AE33" i="137"/>
  <c r="AC33" i="137"/>
  <c r="AA33" i="137"/>
  <c r="X33" i="137"/>
  <c r="AG33" i="137" s="1"/>
  <c r="AB33" i="137"/>
  <c r="Y33" i="137"/>
  <c r="M34" i="137"/>
  <c r="N34" i="137"/>
  <c r="N36" i="128" l="1"/>
  <c r="P36" i="128" s="1"/>
  <c r="T36" i="128" s="1"/>
  <c r="R36" i="128" s="1"/>
  <c r="R35" i="139"/>
  <c r="U35" i="139"/>
  <c r="U36" i="128"/>
  <c r="AU37" i="128"/>
  <c r="AS37" i="128"/>
  <c r="N37" i="128" s="1"/>
  <c r="P37" i="128" s="1"/>
  <c r="T37" i="128" s="1"/>
  <c r="K38" i="128"/>
  <c r="O38" i="128"/>
  <c r="M38" i="128"/>
  <c r="M37" i="139"/>
  <c r="O37" i="139"/>
  <c r="K37" i="139"/>
  <c r="AS36" i="139"/>
  <c r="AU36" i="139"/>
  <c r="O34" i="137"/>
  <c r="Q34" i="137" s="1"/>
  <c r="O43" i="117"/>
  <c r="Q43" i="117" s="1"/>
  <c r="K44" i="117"/>
  <c r="N44" i="117"/>
  <c r="M44" i="117"/>
  <c r="O32" i="138"/>
  <c r="Q32" i="138" s="1"/>
  <c r="AF34" i="137"/>
  <c r="Y34" i="137"/>
  <c r="AE34" i="137"/>
  <c r="AA34" i="137"/>
  <c r="AB34" i="137"/>
  <c r="K35" i="137"/>
  <c r="AC34" i="137"/>
  <c r="X34" i="137"/>
  <c r="AG34" i="137" s="1"/>
  <c r="AD34" i="137"/>
  <c r="Z34" i="137"/>
  <c r="N35" i="137"/>
  <c r="M35" i="137"/>
  <c r="K33" i="138"/>
  <c r="AC32" i="138"/>
  <c r="AF32" i="138"/>
  <c r="AB32" i="138"/>
  <c r="AE32" i="138"/>
  <c r="X32" i="138"/>
  <c r="AG32" i="138" s="1"/>
  <c r="Y32" i="138"/>
  <c r="Z32" i="138"/>
  <c r="AA32" i="138"/>
  <c r="AD32" i="138"/>
  <c r="N33" i="138"/>
  <c r="M33" i="138"/>
  <c r="AB33" i="133"/>
  <c r="X33" i="133"/>
  <c r="AG33" i="133" s="1"/>
  <c r="AD33" i="133"/>
  <c r="Y33" i="133"/>
  <c r="AA33" i="133"/>
  <c r="AE33" i="133"/>
  <c r="Z33" i="133"/>
  <c r="AC33" i="133"/>
  <c r="AF33" i="133"/>
  <c r="K34" i="133"/>
  <c r="M34" i="133"/>
  <c r="N34" i="133"/>
  <c r="O33" i="133"/>
  <c r="Q33" i="133" s="1"/>
  <c r="N36" i="139" l="1"/>
  <c r="P36" i="139" s="1"/>
  <c r="T36" i="139" s="1"/>
  <c r="M39" i="128"/>
  <c r="O39" i="128"/>
  <c r="K39" i="128"/>
  <c r="U37" i="128"/>
  <c r="R37" i="128"/>
  <c r="M38" i="139"/>
  <c r="O38" i="139"/>
  <c r="K38" i="139"/>
  <c r="AU37" i="139"/>
  <c r="AS37" i="139"/>
  <c r="N37" i="139" s="1"/>
  <c r="P37" i="139" s="1"/>
  <c r="T37" i="139" s="1"/>
  <c r="R36" i="139"/>
  <c r="U36" i="139"/>
  <c r="AU38" i="128"/>
  <c r="AS38" i="128"/>
  <c r="N38" i="128" s="1"/>
  <c r="P38" i="128" s="1"/>
  <c r="T38" i="128" s="1"/>
  <c r="O34" i="133"/>
  <c r="Q34" i="133" s="1"/>
  <c r="O44" i="117"/>
  <c r="Q44" i="117" s="1"/>
  <c r="K45" i="117"/>
  <c r="N45" i="117"/>
  <c r="M45" i="117"/>
  <c r="AB33" i="138"/>
  <c r="AE33" i="138"/>
  <c r="Y33" i="138"/>
  <c r="AC33" i="138"/>
  <c r="AD33" i="138"/>
  <c r="Z33" i="138"/>
  <c r="K34" i="138"/>
  <c r="X33" i="138"/>
  <c r="AG33" i="138" s="1"/>
  <c r="AF33" i="138"/>
  <c r="AA33" i="138"/>
  <c r="M34" i="138"/>
  <c r="N34" i="138"/>
  <c r="O33" i="138"/>
  <c r="Q33" i="138" s="1"/>
  <c r="O35" i="137"/>
  <c r="Q35" i="137" s="1"/>
  <c r="AE35" i="137"/>
  <c r="Z35" i="137"/>
  <c r="AC35" i="137"/>
  <c r="AA35" i="137"/>
  <c r="M36" i="137"/>
  <c r="AD35" i="137"/>
  <c r="K36" i="137"/>
  <c r="X35" i="137"/>
  <c r="AG35" i="137" s="1"/>
  <c r="Y35" i="137"/>
  <c r="AB35" i="137"/>
  <c r="AF35" i="137"/>
  <c r="N36" i="137"/>
  <c r="K35" i="133"/>
  <c r="AB34" i="133"/>
  <c r="AF34" i="133"/>
  <c r="Y34" i="133"/>
  <c r="AA34" i="133"/>
  <c r="AE34" i="133"/>
  <c r="AD34" i="133"/>
  <c r="AC34" i="133"/>
  <c r="X34" i="133"/>
  <c r="AG34" i="133" s="1"/>
  <c r="Z34" i="133"/>
  <c r="M35" i="133"/>
  <c r="N35" i="133"/>
  <c r="R38" i="128" l="1"/>
  <c r="U38" i="128"/>
  <c r="R37" i="139"/>
  <c r="U37" i="139"/>
  <c r="AS38" i="139" s="1"/>
  <c r="N38" i="139" s="1"/>
  <c r="P38" i="139" s="1"/>
  <c r="T38" i="139" s="1"/>
  <c r="K39" i="139"/>
  <c r="O39" i="139"/>
  <c r="M39" i="139"/>
  <c r="K40" i="128"/>
  <c r="O40" i="128"/>
  <c r="M40" i="128"/>
  <c r="AU38" i="139"/>
  <c r="AU39" i="128"/>
  <c r="AS39" i="128"/>
  <c r="N39" i="128" s="1"/>
  <c r="P39" i="128" s="1"/>
  <c r="T39" i="128" s="1"/>
  <c r="O45" i="117"/>
  <c r="Q45" i="117" s="1"/>
  <c r="K46" i="117"/>
  <c r="N46" i="117"/>
  <c r="M46" i="117"/>
  <c r="O34" i="138"/>
  <c r="Q34" i="138" s="1"/>
  <c r="O36" i="137"/>
  <c r="Q36" i="137" s="1"/>
  <c r="AB34" i="138"/>
  <c r="AD34" i="138"/>
  <c r="AA34" i="138"/>
  <c r="AC34" i="138"/>
  <c r="X34" i="138"/>
  <c r="AG34" i="138" s="1"/>
  <c r="K35" i="138"/>
  <c r="Z34" i="138"/>
  <c r="Y34" i="138"/>
  <c r="AF34" i="138"/>
  <c r="AE34" i="138"/>
  <c r="N35" i="138"/>
  <c r="M35" i="138"/>
  <c r="AE36" i="137"/>
  <c r="AC36" i="137"/>
  <c r="AF36" i="137"/>
  <c r="Y36" i="137"/>
  <c r="K37" i="137"/>
  <c r="AD36" i="137"/>
  <c r="AB36" i="137"/>
  <c r="X36" i="137"/>
  <c r="AG36" i="137" s="1"/>
  <c r="Z36" i="137"/>
  <c r="AA36" i="137"/>
  <c r="N37" i="137"/>
  <c r="M37" i="137"/>
  <c r="AA35" i="133"/>
  <c r="AE35" i="133"/>
  <c r="AD35" i="133"/>
  <c r="K36" i="133"/>
  <c r="Y35" i="133"/>
  <c r="AF35" i="133"/>
  <c r="X35" i="133"/>
  <c r="AG35" i="133" s="1"/>
  <c r="AC35" i="133"/>
  <c r="AB35" i="133"/>
  <c r="Z35" i="133"/>
  <c r="M36" i="133"/>
  <c r="N36" i="133"/>
  <c r="O35" i="133"/>
  <c r="Q35" i="133" s="1"/>
  <c r="U39" i="128" l="1"/>
  <c r="R39" i="128"/>
  <c r="M41" i="128"/>
  <c r="K41" i="128"/>
  <c r="O41" i="128"/>
  <c r="AU39" i="139"/>
  <c r="AS39" i="139"/>
  <c r="N39" i="139" s="1"/>
  <c r="P39" i="139" s="1"/>
  <c r="T39" i="139" s="1"/>
  <c r="K40" i="139"/>
  <c r="O40" i="139"/>
  <c r="M40" i="139"/>
  <c r="R38" i="139"/>
  <c r="U38" i="139"/>
  <c r="AU40" i="128"/>
  <c r="AS40" i="128"/>
  <c r="N40" i="128" s="1"/>
  <c r="P40" i="128" s="1"/>
  <c r="T40" i="128" s="1"/>
  <c r="O36" i="133"/>
  <c r="Q36" i="133" s="1"/>
  <c r="O46" i="117"/>
  <c r="Q46" i="117" s="1"/>
  <c r="K47" i="117"/>
  <c r="N47" i="117"/>
  <c r="M47" i="117"/>
  <c r="AF35" i="138"/>
  <c r="K36" i="138"/>
  <c r="AC35" i="138"/>
  <c r="X35" i="138"/>
  <c r="AG35" i="138" s="1"/>
  <c r="Z35" i="138"/>
  <c r="AB35" i="138"/>
  <c r="AE35" i="138"/>
  <c r="Y35" i="138"/>
  <c r="AA35" i="138"/>
  <c r="AD35" i="138"/>
  <c r="N36" i="138"/>
  <c r="M36" i="138"/>
  <c r="AB37" i="137"/>
  <c r="X37" i="137"/>
  <c r="AG37" i="137" s="1"/>
  <c r="AC37" i="137"/>
  <c r="Y37" i="137"/>
  <c r="AF37" i="137"/>
  <c r="AE37" i="137"/>
  <c r="AA37" i="137"/>
  <c r="AD37" i="137"/>
  <c r="K38" i="137"/>
  <c r="Z37" i="137"/>
  <c r="M38" i="137"/>
  <c r="N38" i="137"/>
  <c r="AB36" i="133"/>
  <c r="Z36" i="133"/>
  <c r="X36" i="133"/>
  <c r="AG36" i="133" s="1"/>
  <c r="AE36" i="133"/>
  <c r="AA36" i="133"/>
  <c r="K37" i="133"/>
  <c r="AC36" i="133"/>
  <c r="AD36" i="133"/>
  <c r="AF36" i="133"/>
  <c r="Y36" i="133"/>
  <c r="M37" i="133"/>
  <c r="N37" i="133"/>
  <c r="O37" i="137"/>
  <c r="Q37" i="137" s="1"/>
  <c r="O35" i="138"/>
  <c r="Q35" i="138" s="1"/>
  <c r="R40" i="128" l="1"/>
  <c r="U40" i="128"/>
  <c r="R39" i="139"/>
  <c r="U39" i="139"/>
  <c r="AS40" i="139"/>
  <c r="N40" i="139" s="1"/>
  <c r="P40" i="139" s="1"/>
  <c r="T40" i="139" s="1"/>
  <c r="AU40" i="139"/>
  <c r="M42" i="128"/>
  <c r="O42" i="128"/>
  <c r="K42" i="128"/>
  <c r="M41" i="139"/>
  <c r="K41" i="139"/>
  <c r="O41" i="139"/>
  <c r="AU41" i="128"/>
  <c r="AS41" i="128"/>
  <c r="N41" i="128" s="1"/>
  <c r="P41" i="128" s="1"/>
  <c r="T41" i="128" s="1"/>
  <c r="U41" i="128" s="1"/>
  <c r="O37" i="133"/>
  <c r="Q37" i="133" s="1"/>
  <c r="O47" i="117"/>
  <c r="Q47" i="117" s="1"/>
  <c r="K48" i="117"/>
  <c r="N48" i="117"/>
  <c r="M48" i="117"/>
  <c r="O38" i="137"/>
  <c r="Q38" i="137" s="1"/>
  <c r="AD37" i="133"/>
  <c r="AF37" i="133"/>
  <c r="AE37" i="133"/>
  <c r="Z37" i="133"/>
  <c r="AC37" i="133"/>
  <c r="AA37" i="133"/>
  <c r="K38" i="133"/>
  <c r="AB37" i="133"/>
  <c r="Y37" i="133"/>
  <c r="X37" i="133"/>
  <c r="AG37" i="133" s="1"/>
  <c r="N38" i="133"/>
  <c r="M38" i="133"/>
  <c r="O36" i="138"/>
  <c r="Q36" i="138" s="1"/>
  <c r="Y38" i="137"/>
  <c r="AF38" i="137"/>
  <c r="Z38" i="137"/>
  <c r="AB38" i="137"/>
  <c r="K39" i="137"/>
  <c r="AD38" i="137"/>
  <c r="AA38" i="137"/>
  <c r="AE38" i="137"/>
  <c r="AC38" i="137"/>
  <c r="X38" i="137"/>
  <c r="AG38" i="137" s="1"/>
  <c r="N39" i="137"/>
  <c r="M39" i="137"/>
  <c r="AB36" i="138"/>
  <c r="AE36" i="138"/>
  <c r="AD36" i="138"/>
  <c r="AF36" i="138"/>
  <c r="AA36" i="138"/>
  <c r="K37" i="138"/>
  <c r="Y36" i="138"/>
  <c r="AC36" i="138"/>
  <c r="X36" i="138"/>
  <c r="AG36" i="138" s="1"/>
  <c r="Z36" i="138"/>
  <c r="N37" i="138"/>
  <c r="M37" i="138"/>
  <c r="R40" i="139" l="1"/>
  <c r="U40" i="139"/>
  <c r="AS42" i="128"/>
  <c r="AU42" i="128"/>
  <c r="R41" i="128"/>
  <c r="M42" i="139"/>
  <c r="AS42" i="139" s="1"/>
  <c r="K42" i="139"/>
  <c r="O42" i="139"/>
  <c r="AU41" i="139"/>
  <c r="AS41" i="139"/>
  <c r="N41" i="139" s="1"/>
  <c r="P41" i="139" s="1"/>
  <c r="T41" i="139" s="1"/>
  <c r="K43" i="128"/>
  <c r="M43" i="128"/>
  <c r="O43" i="128"/>
  <c r="O48" i="117"/>
  <c r="Q48" i="117" s="1"/>
  <c r="O37" i="138"/>
  <c r="Q37" i="138" s="1"/>
  <c r="K49" i="117"/>
  <c r="M49" i="117"/>
  <c r="N49" i="117"/>
  <c r="O39" i="137"/>
  <c r="Q39" i="137" s="1"/>
  <c r="O38" i="133"/>
  <c r="Q38" i="133" s="1"/>
  <c r="AA38" i="133"/>
  <c r="Y38" i="133"/>
  <c r="Z38" i="133"/>
  <c r="AD38" i="133"/>
  <c r="AC38" i="133"/>
  <c r="AF38" i="133"/>
  <c r="K39" i="133"/>
  <c r="AB38" i="133"/>
  <c r="AE38" i="133"/>
  <c r="X38" i="133"/>
  <c r="AG38" i="133" s="1"/>
  <c r="N39" i="133"/>
  <c r="M39" i="133"/>
  <c r="AA37" i="138"/>
  <c r="K38" i="138"/>
  <c r="X37" i="138"/>
  <c r="AG37" i="138" s="1"/>
  <c r="AB37" i="138"/>
  <c r="Z37" i="138"/>
  <c r="AC37" i="138"/>
  <c r="AF37" i="138"/>
  <c r="AD37" i="138"/>
  <c r="Y37" i="138"/>
  <c r="AE37" i="138"/>
  <c r="M38" i="138"/>
  <c r="N38" i="138"/>
  <c r="X39" i="137"/>
  <c r="AG39" i="137" s="1"/>
  <c r="AC39" i="137"/>
  <c r="AB39" i="137"/>
  <c r="K40" i="137"/>
  <c r="Y39" i="137"/>
  <c r="AF39" i="137"/>
  <c r="AD39" i="137"/>
  <c r="AE39" i="137"/>
  <c r="AA39" i="137"/>
  <c r="Z39" i="137"/>
  <c r="N40" i="137"/>
  <c r="M40" i="137"/>
  <c r="N42" i="128" l="1"/>
  <c r="P42" i="128" s="1"/>
  <c r="T42" i="128" s="1"/>
  <c r="U41" i="139"/>
  <c r="AU42" i="139" s="1"/>
  <c r="N42" i="139" s="1"/>
  <c r="P42" i="139" s="1"/>
  <c r="T42" i="139" s="1"/>
  <c r="R41" i="139"/>
  <c r="AS43" i="128"/>
  <c r="N43" i="128" s="1"/>
  <c r="P43" i="128" s="1"/>
  <c r="T43" i="128" s="1"/>
  <c r="AU43" i="128"/>
  <c r="K44" i="128"/>
  <c r="M44" i="128"/>
  <c r="O44" i="128"/>
  <c r="R42" i="128"/>
  <c r="U42" i="128"/>
  <c r="K43" i="139"/>
  <c r="O43" i="139"/>
  <c r="M43" i="139"/>
  <c r="O49" i="117"/>
  <c r="Q49" i="117" s="1"/>
  <c r="K50" i="117"/>
  <c r="N50" i="117"/>
  <c r="M50" i="117"/>
  <c r="O38" i="138"/>
  <c r="Q38" i="138" s="1"/>
  <c r="Z39" i="133"/>
  <c r="AD39" i="133"/>
  <c r="AA39" i="133"/>
  <c r="X39" i="133"/>
  <c r="AG39" i="133" s="1"/>
  <c r="Y39" i="133"/>
  <c r="AC39" i="133"/>
  <c r="AE39" i="133"/>
  <c r="AF39" i="133"/>
  <c r="K40" i="133"/>
  <c r="AB39" i="133"/>
  <c r="N40" i="133"/>
  <c r="M40" i="133"/>
  <c r="AC40" i="137"/>
  <c r="AE40" i="137"/>
  <c r="Z40" i="137"/>
  <c r="AF40" i="137"/>
  <c r="AD40" i="137"/>
  <c r="K41" i="137"/>
  <c r="X40" i="137"/>
  <c r="AG40" i="137" s="1"/>
  <c r="Y40" i="137"/>
  <c r="AA40" i="137"/>
  <c r="AB40" i="137"/>
  <c r="M41" i="137"/>
  <c r="N41" i="137"/>
  <c r="AF38" i="138"/>
  <c r="Z38" i="138"/>
  <c r="K39" i="138"/>
  <c r="AC38" i="138"/>
  <c r="Y38" i="138"/>
  <c r="AA38" i="138"/>
  <c r="AD38" i="138"/>
  <c r="AB38" i="138"/>
  <c r="AE38" i="138"/>
  <c r="X38" i="138"/>
  <c r="AG38" i="138" s="1"/>
  <c r="N39" i="138"/>
  <c r="M39" i="138"/>
  <c r="O40" i="137"/>
  <c r="Q40" i="137" s="1"/>
  <c r="O39" i="133"/>
  <c r="Q39" i="133" s="1"/>
  <c r="R43" i="128" l="1"/>
  <c r="U43" i="128"/>
  <c r="AS44" i="128" s="1"/>
  <c r="N44" i="128" s="1"/>
  <c r="P44" i="128" s="1"/>
  <c r="T44" i="128" s="1"/>
  <c r="AS43" i="139"/>
  <c r="N43" i="139" s="1"/>
  <c r="P43" i="139" s="1"/>
  <c r="T43" i="139" s="1"/>
  <c r="AU43" i="139"/>
  <c r="AU44" i="128"/>
  <c r="M44" i="139"/>
  <c r="O44" i="139"/>
  <c r="K44" i="139"/>
  <c r="M45" i="128"/>
  <c r="K45" i="128"/>
  <c r="O45" i="128"/>
  <c r="R42" i="139"/>
  <c r="U42" i="139"/>
  <c r="O41" i="137"/>
  <c r="Q41" i="137" s="1"/>
  <c r="O50" i="117"/>
  <c r="Q50" i="117" s="1"/>
  <c r="K51" i="117"/>
  <c r="N51" i="117"/>
  <c r="M51" i="117"/>
  <c r="O39" i="138"/>
  <c r="Q39" i="138" s="1"/>
  <c r="O40" i="133"/>
  <c r="Q40" i="133" s="1"/>
  <c r="AC40" i="133"/>
  <c r="AB40" i="133"/>
  <c r="X40" i="133"/>
  <c r="AG40" i="133" s="1"/>
  <c r="AE40" i="133"/>
  <c r="K41" i="133"/>
  <c r="Y40" i="133"/>
  <c r="AD40" i="133"/>
  <c r="AF40" i="133"/>
  <c r="AA40" i="133"/>
  <c r="Z40" i="133"/>
  <c r="M41" i="133"/>
  <c r="N41" i="133"/>
  <c r="AE41" i="137"/>
  <c r="K42" i="137"/>
  <c r="AA41" i="137"/>
  <c r="X41" i="137"/>
  <c r="AG41" i="137" s="1"/>
  <c r="AB41" i="137"/>
  <c r="Y41" i="137"/>
  <c r="AF41" i="137"/>
  <c r="Z41" i="137"/>
  <c r="AD41" i="137"/>
  <c r="AC41" i="137"/>
  <c r="M42" i="137"/>
  <c r="N42" i="137"/>
  <c r="X39" i="138"/>
  <c r="AG39" i="138" s="1"/>
  <c r="Z39" i="138"/>
  <c r="AF39" i="138"/>
  <c r="AC39" i="138"/>
  <c r="K40" i="138"/>
  <c r="AD39" i="138"/>
  <c r="AB39" i="138"/>
  <c r="Y39" i="138"/>
  <c r="AE39" i="138"/>
  <c r="AA39" i="138"/>
  <c r="N40" i="138"/>
  <c r="M40" i="138"/>
  <c r="R43" i="139" l="1"/>
  <c r="U43" i="139"/>
  <c r="R44" i="128"/>
  <c r="U44" i="128"/>
  <c r="M45" i="139"/>
  <c r="K45" i="139"/>
  <c r="O45" i="139"/>
  <c r="AS44" i="139"/>
  <c r="N44" i="139" s="1"/>
  <c r="P44" i="139" s="1"/>
  <c r="T44" i="139" s="1"/>
  <c r="AU44" i="139"/>
  <c r="AU45" i="128"/>
  <c r="AS45" i="128"/>
  <c r="N45" i="128" s="1"/>
  <c r="P45" i="128" s="1"/>
  <c r="T45" i="128" s="1"/>
  <c r="K46" i="128"/>
  <c r="O46" i="128"/>
  <c r="M46" i="128"/>
  <c r="O41" i="133"/>
  <c r="Q41" i="133" s="1"/>
  <c r="O51" i="117"/>
  <c r="Q51" i="117" s="1"/>
  <c r="K52" i="117"/>
  <c r="N52" i="117"/>
  <c r="M52" i="117"/>
  <c r="O42" i="137"/>
  <c r="Q42" i="137" s="1"/>
  <c r="X41" i="133"/>
  <c r="AG41" i="133" s="1"/>
  <c r="Y41" i="133"/>
  <c r="AD41" i="133"/>
  <c r="AA41" i="133"/>
  <c r="AE41" i="133"/>
  <c r="Z41" i="133"/>
  <c r="AF41" i="133"/>
  <c r="K42" i="133"/>
  <c r="AC41" i="133"/>
  <c r="AB41" i="133"/>
  <c r="M42" i="133"/>
  <c r="N42" i="133"/>
  <c r="Y40" i="138"/>
  <c r="X40" i="138"/>
  <c r="AG40" i="138" s="1"/>
  <c r="AE40" i="138"/>
  <c r="AA40" i="138"/>
  <c r="K41" i="138"/>
  <c r="AD40" i="138"/>
  <c r="Z40" i="138"/>
  <c r="AF40" i="138"/>
  <c r="AC40" i="138"/>
  <c r="AB40" i="138"/>
  <c r="M41" i="138"/>
  <c r="N41" i="138"/>
  <c r="AC42" i="137"/>
  <c r="AB42" i="137"/>
  <c r="K43" i="137"/>
  <c r="AE42" i="137"/>
  <c r="AD42" i="137"/>
  <c r="Y42" i="137"/>
  <c r="X42" i="137"/>
  <c r="AG42" i="137" s="1"/>
  <c r="AA42" i="137"/>
  <c r="AF42" i="137"/>
  <c r="Z42" i="137"/>
  <c r="M43" i="137"/>
  <c r="N43" i="137"/>
  <c r="O40" i="138"/>
  <c r="Q40" i="138" s="1"/>
  <c r="R44" i="139" l="1"/>
  <c r="U44" i="139"/>
  <c r="AS46" i="128"/>
  <c r="N46" i="128" s="1"/>
  <c r="P46" i="128" s="1"/>
  <c r="T46" i="128" s="1"/>
  <c r="AU46" i="128"/>
  <c r="O46" i="139"/>
  <c r="M46" i="139"/>
  <c r="K46" i="139"/>
  <c r="O47" i="128"/>
  <c r="M47" i="128"/>
  <c r="K47" i="128"/>
  <c r="AS45" i="139"/>
  <c r="AU45" i="139"/>
  <c r="R45" i="128"/>
  <c r="U45" i="128"/>
  <c r="O42" i="133"/>
  <c r="Q42" i="133" s="1"/>
  <c r="O41" i="138"/>
  <c r="Q41" i="138" s="1"/>
  <c r="O52" i="117"/>
  <c r="Q52" i="117" s="1"/>
  <c r="O43" i="137"/>
  <c r="Q43" i="137" s="1"/>
  <c r="K53" i="117"/>
  <c r="M53" i="117"/>
  <c r="N53" i="117"/>
  <c r="X42" i="133"/>
  <c r="AG42" i="133" s="1"/>
  <c r="K43" i="133"/>
  <c r="AF42" i="133"/>
  <c r="Y42" i="133"/>
  <c r="AA42" i="133"/>
  <c r="AD42" i="133"/>
  <c r="AE42" i="133"/>
  <c r="AB42" i="133"/>
  <c r="Z42" i="133"/>
  <c r="AC42" i="133"/>
  <c r="M43" i="133"/>
  <c r="N43" i="133"/>
  <c r="AC41" i="138"/>
  <c r="AB41" i="138"/>
  <c r="AD41" i="138"/>
  <c r="AE41" i="138"/>
  <c r="K42" i="138"/>
  <c r="AF41" i="138"/>
  <c r="X41" i="138"/>
  <c r="AG41" i="138" s="1"/>
  <c r="Z41" i="138"/>
  <c r="AA41" i="138"/>
  <c r="Y41" i="138"/>
  <c r="N42" i="138"/>
  <c r="M42" i="138"/>
  <c r="AA43" i="137"/>
  <c r="Y43" i="137"/>
  <c r="AC43" i="137"/>
  <c r="AD43" i="137"/>
  <c r="Z43" i="137"/>
  <c r="AF43" i="137"/>
  <c r="AE43" i="137"/>
  <c r="AB43" i="137"/>
  <c r="K44" i="137"/>
  <c r="X43" i="137"/>
  <c r="AG43" i="137" s="1"/>
  <c r="N44" i="137"/>
  <c r="M44" i="137"/>
  <c r="R46" i="128" l="1"/>
  <c r="U46" i="128"/>
  <c r="AS47" i="128" s="1"/>
  <c r="N47" i="128" s="1"/>
  <c r="P47" i="128" s="1"/>
  <c r="T47" i="128" s="1"/>
  <c r="N45" i="139"/>
  <c r="P45" i="139" s="1"/>
  <c r="T45" i="139" s="1"/>
  <c r="O48" i="128"/>
  <c r="K48" i="128"/>
  <c r="M48" i="128"/>
  <c r="AU47" i="128"/>
  <c r="M47" i="139"/>
  <c r="O47" i="139"/>
  <c r="K47" i="139"/>
  <c r="AS46" i="139"/>
  <c r="N46" i="139" s="1"/>
  <c r="P46" i="139" s="1"/>
  <c r="T46" i="139" s="1"/>
  <c r="AU46" i="139"/>
  <c r="O43" i="133"/>
  <c r="Q43" i="133" s="1"/>
  <c r="O53" i="117"/>
  <c r="Q53" i="117" s="1"/>
  <c r="K54" i="117"/>
  <c r="M54" i="117"/>
  <c r="N54" i="117"/>
  <c r="O44" i="137"/>
  <c r="Q44" i="137" s="1"/>
  <c r="O42" i="138"/>
  <c r="Q42" i="138" s="1"/>
  <c r="Z44" i="137"/>
  <c r="Y44" i="137"/>
  <c r="AA44" i="137"/>
  <c r="AB44" i="137"/>
  <c r="AF44" i="137"/>
  <c r="K45" i="137"/>
  <c r="AC44" i="137"/>
  <c r="X44" i="137"/>
  <c r="AG44" i="137" s="1"/>
  <c r="AD44" i="137"/>
  <c r="AE44" i="137"/>
  <c r="N45" i="137"/>
  <c r="M45" i="137"/>
  <c r="AA42" i="138"/>
  <c r="X42" i="138"/>
  <c r="AG42" i="138" s="1"/>
  <c r="AE42" i="138"/>
  <c r="Z42" i="138"/>
  <c r="AC42" i="138"/>
  <c r="AB42" i="138"/>
  <c r="AD42" i="138"/>
  <c r="K43" i="138"/>
  <c r="AF42" i="138"/>
  <c r="Y42" i="138"/>
  <c r="N43" i="138"/>
  <c r="M43" i="138"/>
  <c r="AB43" i="133"/>
  <c r="AA43" i="133"/>
  <c r="AE43" i="133"/>
  <c r="X43" i="133"/>
  <c r="AG43" i="133" s="1"/>
  <c r="Z43" i="133"/>
  <c r="AF43" i="133"/>
  <c r="AD43" i="133"/>
  <c r="AC43" i="133"/>
  <c r="Y43" i="133"/>
  <c r="K44" i="133"/>
  <c r="M44" i="133"/>
  <c r="N44" i="133"/>
  <c r="R46" i="139" l="1"/>
  <c r="U46" i="139"/>
  <c r="AS47" i="139" s="1"/>
  <c r="N47" i="139" s="1"/>
  <c r="P47" i="139" s="1"/>
  <c r="T47" i="139" s="1"/>
  <c r="AU47" i="139"/>
  <c r="R47" i="128"/>
  <c r="U47" i="128"/>
  <c r="AS48" i="128"/>
  <c r="N48" i="128" s="1"/>
  <c r="P48" i="128" s="1"/>
  <c r="T48" i="128" s="1"/>
  <c r="AU48" i="128"/>
  <c r="O49" i="128"/>
  <c r="M49" i="128"/>
  <c r="K49" i="128"/>
  <c r="K48" i="139"/>
  <c r="M48" i="139"/>
  <c r="O48" i="139"/>
  <c r="R45" i="139"/>
  <c r="U45" i="139"/>
  <c r="O54" i="117"/>
  <c r="Q54" i="117" s="1"/>
  <c r="K55" i="117"/>
  <c r="M55" i="117"/>
  <c r="N55" i="117"/>
  <c r="O44" i="133"/>
  <c r="Q44" i="133" s="1"/>
  <c r="AE43" i="138"/>
  <c r="AB43" i="138"/>
  <c r="AA43" i="138"/>
  <c r="K44" i="138"/>
  <c r="AF43" i="138"/>
  <c r="AC43" i="138"/>
  <c r="Y43" i="138"/>
  <c r="AD43" i="138"/>
  <c r="Z43" i="138"/>
  <c r="X43" i="138"/>
  <c r="AG43" i="138" s="1"/>
  <c r="M44" i="138"/>
  <c r="N44" i="138"/>
  <c r="AC45" i="137"/>
  <c r="AD45" i="137"/>
  <c r="Z45" i="137"/>
  <c r="AA45" i="137"/>
  <c r="K46" i="137"/>
  <c r="Y45" i="137"/>
  <c r="AB45" i="137"/>
  <c r="X45" i="137"/>
  <c r="AG45" i="137" s="1"/>
  <c r="AF45" i="137"/>
  <c r="AE45" i="137"/>
  <c r="N46" i="137"/>
  <c r="M46" i="137"/>
  <c r="AF44" i="133"/>
  <c r="AB44" i="133"/>
  <c r="Z44" i="133"/>
  <c r="AE44" i="133"/>
  <c r="X44" i="133"/>
  <c r="AG44" i="133" s="1"/>
  <c r="AA44" i="133"/>
  <c r="AD44" i="133"/>
  <c r="AC44" i="133"/>
  <c r="Y44" i="133"/>
  <c r="K45" i="133"/>
  <c r="M45" i="133"/>
  <c r="N45" i="133"/>
  <c r="O43" i="138"/>
  <c r="Q43" i="138" s="1"/>
  <c r="O45" i="137"/>
  <c r="Q45" i="137" s="1"/>
  <c r="R47" i="139" l="1"/>
  <c r="U47" i="139"/>
  <c r="AS48" i="139"/>
  <c r="AU48" i="139"/>
  <c r="K49" i="139"/>
  <c r="O49" i="139"/>
  <c r="M49" i="139"/>
  <c r="K50" i="128"/>
  <c r="O50" i="128"/>
  <c r="M50" i="128"/>
  <c r="AS49" i="128"/>
  <c r="N49" i="128" s="1"/>
  <c r="P49" i="128" s="1"/>
  <c r="T49" i="128" s="1"/>
  <c r="AU49" i="128"/>
  <c r="R48" i="128"/>
  <c r="U48" i="128"/>
  <c r="O55" i="117"/>
  <c r="Q55" i="117" s="1"/>
  <c r="K56" i="117"/>
  <c r="N56" i="117"/>
  <c r="M56" i="117"/>
  <c r="O46" i="137"/>
  <c r="Q46" i="137" s="1"/>
  <c r="O45" i="133"/>
  <c r="Q45" i="133" s="1"/>
  <c r="O44" i="138"/>
  <c r="Q44" i="138" s="1"/>
  <c r="Y45" i="133"/>
  <c r="K46" i="133"/>
  <c r="AE45" i="133"/>
  <c r="Z45" i="133"/>
  <c r="X45" i="133"/>
  <c r="AG45" i="133" s="1"/>
  <c r="AA45" i="133"/>
  <c r="AD45" i="133"/>
  <c r="AC45" i="133"/>
  <c r="AF45" i="133"/>
  <c r="AB45" i="133"/>
  <c r="N46" i="133"/>
  <c r="M46" i="133"/>
  <c r="AA44" i="138"/>
  <c r="K45" i="138"/>
  <c r="AE44" i="138"/>
  <c r="Y44" i="138"/>
  <c r="AB44" i="138"/>
  <c r="X44" i="138"/>
  <c r="AG44" i="138" s="1"/>
  <c r="Z44" i="138"/>
  <c r="AD44" i="138"/>
  <c r="AF44" i="138"/>
  <c r="AC44" i="138"/>
  <c r="M45" i="138"/>
  <c r="N45" i="138"/>
  <c r="Z46" i="137"/>
  <c r="X46" i="137"/>
  <c r="AG46" i="137" s="1"/>
  <c r="AF46" i="137"/>
  <c r="K47" i="137"/>
  <c r="AE46" i="137"/>
  <c r="AC46" i="137"/>
  <c r="AD46" i="137"/>
  <c r="Y46" i="137"/>
  <c r="AA46" i="137"/>
  <c r="AB46" i="137"/>
  <c r="N47" i="137"/>
  <c r="M47" i="137"/>
  <c r="N48" i="139" l="1"/>
  <c r="P48" i="139" s="1"/>
  <c r="T48" i="139" s="1"/>
  <c r="R49" i="128"/>
  <c r="U49" i="128"/>
  <c r="AS49" i="139"/>
  <c r="N49" i="139" s="1"/>
  <c r="P49" i="139" s="1"/>
  <c r="T49" i="139" s="1"/>
  <c r="AU49" i="139"/>
  <c r="O50" i="139"/>
  <c r="M50" i="139"/>
  <c r="K50" i="139"/>
  <c r="R48" i="139"/>
  <c r="U48" i="139"/>
  <c r="AS50" i="128"/>
  <c r="AU50" i="128"/>
  <c r="N50" i="128" s="1"/>
  <c r="P50" i="128" s="1"/>
  <c r="T50" i="128" s="1"/>
  <c r="M51" i="128"/>
  <c r="O51" i="128"/>
  <c r="K51" i="128"/>
  <c r="O56" i="117"/>
  <c r="Q56" i="117" s="1"/>
  <c r="K57" i="117"/>
  <c r="N57" i="117"/>
  <c r="M57" i="117"/>
  <c r="O45" i="138"/>
  <c r="Q45" i="138" s="1"/>
  <c r="AA47" i="137"/>
  <c r="AC47" i="137"/>
  <c r="AD47" i="137"/>
  <c r="AF47" i="137"/>
  <c r="AB47" i="137"/>
  <c r="AE47" i="137"/>
  <c r="Y47" i="137"/>
  <c r="Z47" i="137"/>
  <c r="X47" i="137"/>
  <c r="AG47" i="137" s="1"/>
  <c r="K48" i="137"/>
  <c r="M48" i="137"/>
  <c r="N48" i="137"/>
  <c r="AA45" i="138"/>
  <c r="AF45" i="138"/>
  <c r="AE45" i="138"/>
  <c r="Y45" i="138"/>
  <c r="X45" i="138"/>
  <c r="AG45" i="138" s="1"/>
  <c r="AD45" i="138"/>
  <c r="AC45" i="138"/>
  <c r="K46" i="138"/>
  <c r="Z45" i="138"/>
  <c r="AB45" i="138"/>
  <c r="N46" i="138"/>
  <c r="M46" i="138"/>
  <c r="K47" i="133"/>
  <c r="AF46" i="133"/>
  <c r="X46" i="133"/>
  <c r="AG46" i="133" s="1"/>
  <c r="AD46" i="133"/>
  <c r="AB46" i="133"/>
  <c r="AC46" i="133"/>
  <c r="Z46" i="133"/>
  <c r="Y46" i="133"/>
  <c r="AA46" i="133"/>
  <c r="AE46" i="133"/>
  <c r="M47" i="133"/>
  <c r="N47" i="133"/>
  <c r="O47" i="137"/>
  <c r="Q47" i="137" s="1"/>
  <c r="O46" i="133"/>
  <c r="Q46" i="133" s="1"/>
  <c r="R49" i="139" l="1"/>
  <c r="U49" i="139"/>
  <c r="R50" i="128"/>
  <c r="U50" i="128"/>
  <c r="M51" i="139"/>
  <c r="O51" i="139"/>
  <c r="K51" i="139"/>
  <c r="AS50" i="139"/>
  <c r="N50" i="139" s="1"/>
  <c r="P50" i="139" s="1"/>
  <c r="T50" i="139" s="1"/>
  <c r="AU50" i="139"/>
  <c r="M52" i="128"/>
  <c r="O52" i="128"/>
  <c r="K52" i="128"/>
  <c r="AS51" i="128"/>
  <c r="AU51" i="128"/>
  <c r="O47" i="133"/>
  <c r="Q47" i="133" s="1"/>
  <c r="O57" i="117"/>
  <c r="Q57" i="117" s="1"/>
  <c r="K58" i="117"/>
  <c r="M58" i="117"/>
  <c r="N58" i="117"/>
  <c r="O48" i="137"/>
  <c r="Q48" i="137" s="1"/>
  <c r="AF47" i="133"/>
  <c r="X47" i="133"/>
  <c r="AG47" i="133" s="1"/>
  <c r="Y47" i="133"/>
  <c r="AD47" i="133"/>
  <c r="AB47" i="133"/>
  <c r="AA47" i="133"/>
  <c r="Z47" i="133"/>
  <c r="K48" i="133"/>
  <c r="AC47" i="133"/>
  <c r="AE47" i="133"/>
  <c r="N48" i="133"/>
  <c r="M48" i="133"/>
  <c r="O46" i="138"/>
  <c r="Q46" i="138" s="1"/>
  <c r="K49" i="137"/>
  <c r="Y48" i="137"/>
  <c r="AC48" i="137"/>
  <c r="AF48" i="137"/>
  <c r="AB48" i="137"/>
  <c r="Z48" i="137"/>
  <c r="AD48" i="137"/>
  <c r="X48" i="137"/>
  <c r="AG48" i="137" s="1"/>
  <c r="AA48" i="137"/>
  <c r="AE48" i="137"/>
  <c r="N49" i="137"/>
  <c r="M49" i="137"/>
  <c r="Y46" i="138"/>
  <c r="X46" i="138"/>
  <c r="AG46" i="138" s="1"/>
  <c r="AE46" i="138"/>
  <c r="AF46" i="138"/>
  <c r="AA46" i="138"/>
  <c r="AB46" i="138"/>
  <c r="Z46" i="138"/>
  <c r="AD46" i="138"/>
  <c r="AC46" i="138"/>
  <c r="K47" i="138"/>
  <c r="N47" i="138"/>
  <c r="M47" i="138"/>
  <c r="N51" i="128" l="1"/>
  <c r="P51" i="128" s="1"/>
  <c r="T51" i="128" s="1"/>
  <c r="R51" i="128" s="1"/>
  <c r="R50" i="139"/>
  <c r="U50" i="139"/>
  <c r="K53" i="128"/>
  <c r="M53" i="128"/>
  <c r="O53" i="128"/>
  <c r="AU52" i="128"/>
  <c r="AS52" i="128"/>
  <c r="N52" i="128" s="1"/>
  <c r="P52" i="128" s="1"/>
  <c r="T52" i="128" s="1"/>
  <c r="O52" i="139"/>
  <c r="K52" i="139"/>
  <c r="M52" i="139"/>
  <c r="U51" i="128"/>
  <c r="AS51" i="139"/>
  <c r="AU51" i="139"/>
  <c r="O47" i="138"/>
  <c r="Q47" i="138" s="1"/>
  <c r="O58" i="117"/>
  <c r="Q58" i="117" s="1"/>
  <c r="K59" i="117"/>
  <c r="N59" i="117"/>
  <c r="M59" i="117"/>
  <c r="O49" i="137"/>
  <c r="Q49" i="137" s="1"/>
  <c r="O48" i="133"/>
  <c r="Q48" i="133" s="1"/>
  <c r="Z48" i="133"/>
  <c r="K49" i="133"/>
  <c r="AD48" i="133"/>
  <c r="Y48" i="133"/>
  <c r="AC48" i="133"/>
  <c r="AF48" i="133"/>
  <c r="AB48" i="133"/>
  <c r="AA48" i="133"/>
  <c r="AE48" i="133"/>
  <c r="X48" i="133"/>
  <c r="AG48" i="133" s="1"/>
  <c r="M49" i="133"/>
  <c r="N49" i="133"/>
  <c r="AC47" i="138"/>
  <c r="AB47" i="138"/>
  <c r="Z47" i="138"/>
  <c r="AF47" i="138"/>
  <c r="AE47" i="138"/>
  <c r="Y47" i="138"/>
  <c r="X47" i="138"/>
  <c r="AG47" i="138" s="1"/>
  <c r="AA47" i="138"/>
  <c r="AD47" i="138"/>
  <c r="K48" i="138"/>
  <c r="M48" i="138"/>
  <c r="N48" i="138"/>
  <c r="Z49" i="137"/>
  <c r="AA49" i="137"/>
  <c r="AD49" i="137"/>
  <c r="AE49" i="137"/>
  <c r="AC49" i="137"/>
  <c r="X49" i="137"/>
  <c r="AG49" i="137" s="1"/>
  <c r="K50" i="137"/>
  <c r="AF49" i="137"/>
  <c r="Y49" i="137"/>
  <c r="AB49" i="137"/>
  <c r="N50" i="137"/>
  <c r="M50" i="137"/>
  <c r="R52" i="128" l="1"/>
  <c r="U52" i="128"/>
  <c r="AS53" i="128" s="1"/>
  <c r="N53" i="128" s="1"/>
  <c r="P53" i="128" s="1"/>
  <c r="T53" i="128" s="1"/>
  <c r="AU53" i="128"/>
  <c r="AU52" i="139"/>
  <c r="AS52" i="139"/>
  <c r="N52" i="139" s="1"/>
  <c r="P52" i="139" s="1"/>
  <c r="T52" i="139" s="1"/>
  <c r="K54" i="128"/>
  <c r="M54" i="128"/>
  <c r="AS54" i="128" s="1"/>
  <c r="O54" i="128"/>
  <c r="M53" i="139"/>
  <c r="AU53" i="139" s="1"/>
  <c r="K53" i="139"/>
  <c r="O53" i="139"/>
  <c r="N51" i="139"/>
  <c r="P51" i="139" s="1"/>
  <c r="T51" i="139" s="1"/>
  <c r="O59" i="117"/>
  <c r="Q59" i="117" s="1"/>
  <c r="K60" i="117"/>
  <c r="N60" i="117"/>
  <c r="M60" i="117"/>
  <c r="O48" i="138"/>
  <c r="Q48" i="138" s="1"/>
  <c r="O49" i="133"/>
  <c r="Q49" i="133" s="1"/>
  <c r="AF48" i="138"/>
  <c r="Y48" i="138"/>
  <c r="K49" i="138"/>
  <c r="AA48" i="138"/>
  <c r="AC48" i="138"/>
  <c r="X48" i="138"/>
  <c r="AG48" i="138" s="1"/>
  <c r="AD48" i="138"/>
  <c r="AB48" i="138"/>
  <c r="AE48" i="138"/>
  <c r="Z48" i="138"/>
  <c r="N49" i="138"/>
  <c r="M49" i="138"/>
  <c r="AE50" i="137"/>
  <c r="X50" i="137"/>
  <c r="AG50" i="137" s="1"/>
  <c r="AB50" i="137"/>
  <c r="Y50" i="137"/>
  <c r="Z50" i="137"/>
  <c r="AF50" i="137"/>
  <c r="AC50" i="137"/>
  <c r="K51" i="137"/>
  <c r="AD50" i="137"/>
  <c r="AA50" i="137"/>
  <c r="N51" i="137"/>
  <c r="M51" i="137"/>
  <c r="AD49" i="133"/>
  <c r="Z49" i="133"/>
  <c r="AC49" i="133"/>
  <c r="AA49" i="133"/>
  <c r="Y49" i="133"/>
  <c r="AB49" i="133"/>
  <c r="AF49" i="133"/>
  <c r="K50" i="133"/>
  <c r="X49" i="133"/>
  <c r="AG49" i="133" s="1"/>
  <c r="AE49" i="133"/>
  <c r="M50" i="133"/>
  <c r="N50" i="133"/>
  <c r="O50" i="137"/>
  <c r="Q50" i="137" s="1"/>
  <c r="U52" i="139" l="1"/>
  <c r="AS53" i="139" s="1"/>
  <c r="N53" i="139" s="1"/>
  <c r="P53" i="139" s="1"/>
  <c r="T53" i="139" s="1"/>
  <c r="R52" i="139"/>
  <c r="U53" i="128"/>
  <c r="AU54" i="128" s="1"/>
  <c r="N54" i="128" s="1"/>
  <c r="P54" i="128" s="1"/>
  <c r="T54" i="128" s="1"/>
  <c r="R53" i="128"/>
  <c r="O55" i="128"/>
  <c r="M55" i="128"/>
  <c r="K55" i="128"/>
  <c r="R51" i="139"/>
  <c r="U51" i="139"/>
  <c r="M54" i="139"/>
  <c r="AS54" i="139" s="1"/>
  <c r="K54" i="139"/>
  <c r="O54" i="139"/>
  <c r="O50" i="133"/>
  <c r="Q50" i="133" s="1"/>
  <c r="O60" i="117"/>
  <c r="Q60" i="117" s="1"/>
  <c r="K61" i="117"/>
  <c r="M61" i="117"/>
  <c r="N61" i="117"/>
  <c r="O51" i="137"/>
  <c r="Q51" i="137" s="1"/>
  <c r="O49" i="138"/>
  <c r="Q49" i="138" s="1"/>
  <c r="X50" i="133"/>
  <c r="AG50" i="133" s="1"/>
  <c r="K51" i="133"/>
  <c r="AB50" i="133"/>
  <c r="AE50" i="133"/>
  <c r="AD50" i="133"/>
  <c r="Z50" i="133"/>
  <c r="AF50" i="133"/>
  <c r="AC50" i="133"/>
  <c r="Y50" i="133"/>
  <c r="AA50" i="133"/>
  <c r="M51" i="133"/>
  <c r="N51" i="133"/>
  <c r="Y51" i="137"/>
  <c r="K52" i="137"/>
  <c r="AD51" i="137"/>
  <c r="X51" i="137"/>
  <c r="AG51" i="137" s="1"/>
  <c r="AA51" i="137"/>
  <c r="AC51" i="137"/>
  <c r="AE51" i="137"/>
  <c r="AB51" i="137"/>
  <c r="Z51" i="137"/>
  <c r="AF51" i="137"/>
  <c r="N52" i="137"/>
  <c r="M52" i="137"/>
  <c r="X49" i="138"/>
  <c r="AG49" i="138" s="1"/>
  <c r="AC49" i="138"/>
  <c r="Z49" i="138"/>
  <c r="AE49" i="138"/>
  <c r="AF49" i="138"/>
  <c r="AB49" i="138"/>
  <c r="AD49" i="138"/>
  <c r="AA49" i="138"/>
  <c r="K50" i="138"/>
  <c r="Y49" i="138"/>
  <c r="M50" i="138"/>
  <c r="N50" i="138"/>
  <c r="R54" i="128" l="1"/>
  <c r="U54" i="128"/>
  <c r="K56" i="128"/>
  <c r="O56" i="128"/>
  <c r="M56" i="128"/>
  <c r="AU55" i="128"/>
  <c r="AS55" i="128"/>
  <c r="N55" i="128" s="1"/>
  <c r="P55" i="128" s="1"/>
  <c r="T55" i="128" s="1"/>
  <c r="M55" i="139"/>
  <c r="K55" i="139"/>
  <c r="O55" i="139"/>
  <c r="U53" i="139"/>
  <c r="AU54" i="139" s="1"/>
  <c r="N54" i="139" s="1"/>
  <c r="P54" i="139" s="1"/>
  <c r="T54" i="139" s="1"/>
  <c r="R53" i="139"/>
  <c r="O61" i="117"/>
  <c r="Q61" i="117" s="1"/>
  <c r="K62" i="117"/>
  <c r="M62" i="117"/>
  <c r="N62" i="117"/>
  <c r="O50" i="138"/>
  <c r="Q50" i="138" s="1"/>
  <c r="O51" i="133"/>
  <c r="Q51" i="133" s="1"/>
  <c r="AB50" i="138"/>
  <c r="AD50" i="138"/>
  <c r="K51" i="138"/>
  <c r="AA50" i="138"/>
  <c r="Y50" i="138"/>
  <c r="AE50" i="138"/>
  <c r="X50" i="138"/>
  <c r="AG50" i="138" s="1"/>
  <c r="AF50" i="138"/>
  <c r="Z50" i="138"/>
  <c r="AC50" i="138"/>
  <c r="N51" i="138"/>
  <c r="M51" i="138"/>
  <c r="X52" i="137"/>
  <c r="AG52" i="137" s="1"/>
  <c r="K53" i="137"/>
  <c r="AA52" i="137"/>
  <c r="AE52" i="137"/>
  <c r="AB52" i="137"/>
  <c r="AF52" i="137"/>
  <c r="Y52" i="137"/>
  <c r="AD52" i="137"/>
  <c r="Z52" i="137"/>
  <c r="AC52" i="137"/>
  <c r="N53" i="137"/>
  <c r="M53" i="137"/>
  <c r="AC51" i="133"/>
  <c r="AD51" i="133"/>
  <c r="Y51" i="133"/>
  <c r="AB51" i="133"/>
  <c r="AF51" i="133"/>
  <c r="Z51" i="133"/>
  <c r="AE51" i="133"/>
  <c r="X51" i="133"/>
  <c r="AG51" i="133" s="1"/>
  <c r="K52" i="133"/>
  <c r="AA51" i="133"/>
  <c r="N52" i="133"/>
  <c r="M52" i="133"/>
  <c r="O52" i="137"/>
  <c r="Q52" i="137" s="1"/>
  <c r="R55" i="128" l="1"/>
  <c r="U55" i="128"/>
  <c r="M56" i="139"/>
  <c r="O56" i="139"/>
  <c r="K56" i="139"/>
  <c r="AS55" i="139"/>
  <c r="N55" i="139" s="1"/>
  <c r="P55" i="139" s="1"/>
  <c r="T55" i="139" s="1"/>
  <c r="AU55" i="139"/>
  <c r="K57" i="128"/>
  <c r="M57" i="128"/>
  <c r="AS57" i="128" s="1"/>
  <c r="O57" i="128"/>
  <c r="R54" i="139"/>
  <c r="U54" i="139"/>
  <c r="AU56" i="128"/>
  <c r="AS56" i="128"/>
  <c r="N56" i="128" s="1"/>
  <c r="P56" i="128" s="1"/>
  <c r="T56" i="128" s="1"/>
  <c r="O62" i="117"/>
  <c r="Q62" i="117" s="1"/>
  <c r="K63" i="117"/>
  <c r="M63" i="117"/>
  <c r="N63" i="117"/>
  <c r="O52" i="133"/>
  <c r="Q52" i="133" s="1"/>
  <c r="O53" i="137"/>
  <c r="Q53" i="137" s="1"/>
  <c r="O51" i="138"/>
  <c r="Q51" i="138" s="1"/>
  <c r="AA53" i="137"/>
  <c r="AE53" i="137"/>
  <c r="K54" i="137"/>
  <c r="AB53" i="137"/>
  <c r="AC53" i="137"/>
  <c r="AD53" i="137"/>
  <c r="AF53" i="137"/>
  <c r="Z53" i="137"/>
  <c r="X53" i="137"/>
  <c r="AG53" i="137" s="1"/>
  <c r="Y53" i="137"/>
  <c r="N54" i="137"/>
  <c r="M54" i="137"/>
  <c r="Z52" i="133"/>
  <c r="AC52" i="133"/>
  <c r="K53" i="133"/>
  <c r="AA52" i="133"/>
  <c r="AD52" i="133"/>
  <c r="X52" i="133"/>
  <c r="AG52" i="133" s="1"/>
  <c r="Y52" i="133"/>
  <c r="AF52" i="133"/>
  <c r="AE52" i="133"/>
  <c r="AB52" i="133"/>
  <c r="M53" i="133"/>
  <c r="N53" i="133"/>
  <c r="AB51" i="138"/>
  <c r="X51" i="138"/>
  <c r="AG51" i="138" s="1"/>
  <c r="AC51" i="138"/>
  <c r="Y51" i="138"/>
  <c r="AF51" i="138"/>
  <c r="AA51" i="138"/>
  <c r="AD51" i="138"/>
  <c r="K52" i="138"/>
  <c r="Z51" i="138"/>
  <c r="AE51" i="138"/>
  <c r="N52" i="138"/>
  <c r="M52" i="138"/>
  <c r="R55" i="139" l="1"/>
  <c r="U55" i="139"/>
  <c r="U56" i="128"/>
  <c r="AU57" i="128" s="1"/>
  <c r="N57" i="128" s="1"/>
  <c r="P57" i="128" s="1"/>
  <c r="T57" i="128" s="1"/>
  <c r="R56" i="128"/>
  <c r="AU56" i="139"/>
  <c r="AS56" i="139"/>
  <c r="N56" i="139" s="1"/>
  <c r="P56" i="139" s="1"/>
  <c r="T56" i="139" s="1"/>
  <c r="M58" i="128"/>
  <c r="K58" i="128"/>
  <c r="O58" i="128"/>
  <c r="O57" i="139"/>
  <c r="M57" i="139"/>
  <c r="K57" i="139"/>
  <c r="O63" i="117"/>
  <c r="Q63" i="117" s="1"/>
  <c r="K64" i="117"/>
  <c r="N64" i="117"/>
  <c r="M64" i="117"/>
  <c r="O52" i="138"/>
  <c r="Q52" i="138" s="1"/>
  <c r="O54" i="137"/>
  <c r="Q54" i="137" s="1"/>
  <c r="AE52" i="138"/>
  <c r="AD52" i="138"/>
  <c r="Z52" i="138"/>
  <c r="K53" i="138"/>
  <c r="AC52" i="138"/>
  <c r="X52" i="138"/>
  <c r="AG52" i="138" s="1"/>
  <c r="AF52" i="138"/>
  <c r="Y52" i="138"/>
  <c r="AA52" i="138"/>
  <c r="AB52" i="138"/>
  <c r="N53" i="138"/>
  <c r="M53" i="138"/>
  <c r="AB53" i="133"/>
  <c r="AC53" i="133"/>
  <c r="AD53" i="133"/>
  <c r="K54" i="133"/>
  <c r="AE53" i="133"/>
  <c r="X53" i="133"/>
  <c r="AG53" i="133" s="1"/>
  <c r="AF53" i="133"/>
  <c r="Z53" i="133"/>
  <c r="AA53" i="133"/>
  <c r="Y53" i="133"/>
  <c r="N54" i="133"/>
  <c r="M54" i="133"/>
  <c r="AC54" i="137"/>
  <c r="K55" i="137"/>
  <c r="AB54" i="137"/>
  <c r="Z54" i="137"/>
  <c r="AA54" i="137"/>
  <c r="AF54" i="137"/>
  <c r="Y54" i="137"/>
  <c r="AE54" i="137"/>
  <c r="X54" i="137"/>
  <c r="AG54" i="137" s="1"/>
  <c r="AD54" i="137"/>
  <c r="M55" i="137"/>
  <c r="N55" i="137"/>
  <c r="O53" i="133"/>
  <c r="Q53" i="133" s="1"/>
  <c r="M58" i="139" l="1"/>
  <c r="K58" i="139"/>
  <c r="O58" i="139"/>
  <c r="R56" i="139"/>
  <c r="U56" i="139"/>
  <c r="K59" i="128"/>
  <c r="M59" i="128"/>
  <c r="O59" i="128"/>
  <c r="R57" i="128"/>
  <c r="U57" i="128"/>
  <c r="AS58" i="128"/>
  <c r="N58" i="128" s="1"/>
  <c r="P58" i="128" s="1"/>
  <c r="T58" i="128" s="1"/>
  <c r="AU58" i="128"/>
  <c r="AS57" i="139"/>
  <c r="AU57" i="139"/>
  <c r="O64" i="117"/>
  <c r="Q64" i="117" s="1"/>
  <c r="K65" i="117"/>
  <c r="M65" i="117"/>
  <c r="N65" i="117"/>
  <c r="O55" i="137"/>
  <c r="Q55" i="137" s="1"/>
  <c r="AB55" i="137"/>
  <c r="Z55" i="137"/>
  <c r="AE55" i="137"/>
  <c r="AF55" i="137"/>
  <c r="AC55" i="137"/>
  <c r="Y55" i="137"/>
  <c r="K56" i="137"/>
  <c r="AD55" i="137"/>
  <c r="AA55" i="137"/>
  <c r="X55" i="137"/>
  <c r="AG55" i="137" s="1"/>
  <c r="M56" i="137"/>
  <c r="N56" i="137"/>
  <c r="O54" i="133"/>
  <c r="Q54" i="133" s="1"/>
  <c r="O53" i="138"/>
  <c r="Q53" i="138" s="1"/>
  <c r="AE54" i="133"/>
  <c r="AA54" i="133"/>
  <c r="Z54" i="133"/>
  <c r="AC54" i="133"/>
  <c r="AD54" i="133"/>
  <c r="Y54" i="133"/>
  <c r="AF54" i="133"/>
  <c r="AB54" i="133"/>
  <c r="X54" i="133"/>
  <c r="AG54" i="133" s="1"/>
  <c r="K55" i="133"/>
  <c r="N55" i="133"/>
  <c r="M55" i="133"/>
  <c r="AF53" i="138"/>
  <c r="AE53" i="138"/>
  <c r="X53" i="138"/>
  <c r="AG53" i="138" s="1"/>
  <c r="Z53" i="138"/>
  <c r="Y53" i="138"/>
  <c r="AB53" i="138"/>
  <c r="AA53" i="138"/>
  <c r="AC53" i="138"/>
  <c r="AD53" i="138"/>
  <c r="K54" i="138"/>
  <c r="N54" i="138"/>
  <c r="M54" i="138"/>
  <c r="N57" i="139" l="1"/>
  <c r="P57" i="139" s="1"/>
  <c r="T57" i="139" s="1"/>
  <c r="R58" i="128"/>
  <c r="U58" i="128"/>
  <c r="AS59" i="128" s="1"/>
  <c r="N59" i="128" s="1"/>
  <c r="P59" i="128" s="1"/>
  <c r="T59" i="128" s="1"/>
  <c r="AU59" i="128"/>
  <c r="R57" i="139"/>
  <c r="U57" i="139"/>
  <c r="M60" i="128"/>
  <c r="AS60" i="128" s="1"/>
  <c r="K60" i="128"/>
  <c r="O60" i="128"/>
  <c r="O59" i="139"/>
  <c r="M59" i="139"/>
  <c r="K59" i="139"/>
  <c r="AS58" i="139"/>
  <c r="N58" i="139" s="1"/>
  <c r="P58" i="139" s="1"/>
  <c r="T58" i="139" s="1"/>
  <c r="AU58" i="139"/>
  <c r="O56" i="137"/>
  <c r="Q56" i="137" s="1"/>
  <c r="O65" i="117"/>
  <c r="Q65" i="117" s="1"/>
  <c r="K66" i="117"/>
  <c r="M66" i="117"/>
  <c r="N66" i="117"/>
  <c r="K55" i="138"/>
  <c r="AB54" i="138"/>
  <c r="AD54" i="138"/>
  <c r="Z54" i="138"/>
  <c r="Y54" i="138"/>
  <c r="AC54" i="138"/>
  <c r="AF54" i="138"/>
  <c r="AA54" i="138"/>
  <c r="X54" i="138"/>
  <c r="AG54" i="138" s="1"/>
  <c r="AE54" i="138"/>
  <c r="M55" i="138"/>
  <c r="N55" i="138"/>
  <c r="AA55" i="133"/>
  <c r="Y55" i="133"/>
  <c r="X55" i="133"/>
  <c r="AG55" i="133" s="1"/>
  <c r="AE55" i="133"/>
  <c r="K56" i="133"/>
  <c r="Z55" i="133"/>
  <c r="AC55" i="133"/>
  <c r="AF55" i="133"/>
  <c r="AB55" i="133"/>
  <c r="AD55" i="133"/>
  <c r="M56" i="133"/>
  <c r="N56" i="133"/>
  <c r="Y56" i="137"/>
  <c r="X56" i="137"/>
  <c r="AG56" i="137" s="1"/>
  <c r="AD56" i="137"/>
  <c r="AA56" i="137"/>
  <c r="AF56" i="137"/>
  <c r="AC56" i="137"/>
  <c r="AE56" i="137"/>
  <c r="Z56" i="137"/>
  <c r="K57" i="137"/>
  <c r="AB56" i="137"/>
  <c r="N57" i="137"/>
  <c r="M57" i="137"/>
  <c r="O54" i="138"/>
  <c r="Q54" i="138" s="1"/>
  <c r="O55" i="133"/>
  <c r="Q55" i="133" s="1"/>
  <c r="R58" i="139" l="1"/>
  <c r="U58" i="139"/>
  <c r="U59" i="128"/>
  <c r="AU60" i="128" s="1"/>
  <c r="N60" i="128" s="1"/>
  <c r="P60" i="128" s="1"/>
  <c r="T60" i="128" s="1"/>
  <c r="R59" i="128"/>
  <c r="M61" i="128"/>
  <c r="K61" i="128"/>
  <c r="O61" i="128"/>
  <c r="M60" i="139"/>
  <c r="O60" i="139"/>
  <c r="K60" i="139"/>
  <c r="AU59" i="139"/>
  <c r="AS59" i="139"/>
  <c r="N59" i="139" s="1"/>
  <c r="P59" i="139" s="1"/>
  <c r="T59" i="139" s="1"/>
  <c r="O55" i="138"/>
  <c r="Q55" i="138" s="1"/>
  <c r="O66" i="117"/>
  <c r="Q66" i="117" s="1"/>
  <c r="K67" i="117"/>
  <c r="N67" i="117"/>
  <c r="M67" i="117"/>
  <c r="O56" i="133"/>
  <c r="Q56" i="133" s="1"/>
  <c r="O57" i="137"/>
  <c r="Q57" i="137" s="1"/>
  <c r="AA57" i="137"/>
  <c r="Z57" i="137"/>
  <c r="X57" i="137"/>
  <c r="AG57" i="137" s="1"/>
  <c r="AC57" i="137"/>
  <c r="AD57" i="137"/>
  <c r="AF57" i="137"/>
  <c r="K58" i="137"/>
  <c r="N58" i="137"/>
  <c r="AE57" i="137"/>
  <c r="Y57" i="137"/>
  <c r="AB57" i="137"/>
  <c r="M58" i="137"/>
  <c r="AB56" i="133"/>
  <c r="AA56" i="133"/>
  <c r="AF56" i="133"/>
  <c r="AC56" i="133"/>
  <c r="AD56" i="133"/>
  <c r="AE56" i="133"/>
  <c r="K57" i="133"/>
  <c r="Y56" i="133"/>
  <c r="X56" i="133"/>
  <c r="AG56" i="133" s="1"/>
  <c r="Z56" i="133"/>
  <c r="M57" i="133"/>
  <c r="N57" i="133"/>
  <c r="AB55" i="138"/>
  <c r="AF55" i="138"/>
  <c r="AD55" i="138"/>
  <c r="X55" i="138"/>
  <c r="AG55" i="138" s="1"/>
  <c r="Z55" i="138"/>
  <c r="AA55" i="138"/>
  <c r="Y55" i="138"/>
  <c r="AE55" i="138"/>
  <c r="K56" i="138"/>
  <c r="AC55" i="138"/>
  <c r="N56" i="138"/>
  <c r="M56" i="138"/>
  <c r="AS60" i="139" l="1"/>
  <c r="AU60" i="139"/>
  <c r="N60" i="139" s="1"/>
  <c r="P60" i="139" s="1"/>
  <c r="T60" i="139" s="1"/>
  <c r="K62" i="128"/>
  <c r="O62" i="128"/>
  <c r="M62" i="128"/>
  <c r="AS61" i="128"/>
  <c r="N61" i="128" s="1"/>
  <c r="P61" i="128" s="1"/>
  <c r="T61" i="128" s="1"/>
  <c r="AU61" i="128"/>
  <c r="R59" i="139"/>
  <c r="U59" i="139"/>
  <c r="R60" i="128"/>
  <c r="U60" i="128"/>
  <c r="M61" i="139"/>
  <c r="K61" i="139"/>
  <c r="O61" i="139"/>
  <c r="O57" i="133"/>
  <c r="Q57" i="133" s="1"/>
  <c r="O67" i="117"/>
  <c r="Q67" i="117" s="1"/>
  <c r="K68" i="117"/>
  <c r="N68" i="117"/>
  <c r="M68" i="117"/>
  <c r="X56" i="138"/>
  <c r="AG56" i="138" s="1"/>
  <c r="AC56" i="138"/>
  <c r="Y56" i="138"/>
  <c r="AA56" i="138"/>
  <c r="K57" i="138"/>
  <c r="Z56" i="138"/>
  <c r="AD56" i="138"/>
  <c r="AE56" i="138"/>
  <c r="AF56" i="138"/>
  <c r="AB56" i="138"/>
  <c r="N57" i="138"/>
  <c r="M57" i="138"/>
  <c r="AC57" i="133"/>
  <c r="AD57" i="133"/>
  <c r="K58" i="133"/>
  <c r="AB57" i="133"/>
  <c r="Z57" i="133"/>
  <c r="AF57" i="133"/>
  <c r="X57" i="133"/>
  <c r="AG57" i="133" s="1"/>
  <c r="Y57" i="133"/>
  <c r="AE57" i="133"/>
  <c r="AA57" i="133"/>
  <c r="N58" i="133"/>
  <c r="M58" i="133"/>
  <c r="Z58" i="137"/>
  <c r="AC58" i="137"/>
  <c r="AD58" i="137"/>
  <c r="AF58" i="137"/>
  <c r="K59" i="137"/>
  <c r="AA58" i="137"/>
  <c r="AE58" i="137"/>
  <c r="AB58" i="137"/>
  <c r="Y58" i="137"/>
  <c r="X58" i="137"/>
  <c r="AG58" i="137" s="1"/>
  <c r="N59" i="137"/>
  <c r="M59" i="137"/>
  <c r="O56" i="138"/>
  <c r="Q56" i="138" s="1"/>
  <c r="O58" i="137"/>
  <c r="Q58" i="137" s="1"/>
  <c r="R61" i="128" l="1"/>
  <c r="U61" i="128"/>
  <c r="AS62" i="128"/>
  <c r="N62" i="128" s="1"/>
  <c r="P62" i="128" s="1"/>
  <c r="T62" i="128" s="1"/>
  <c r="AU62" i="128"/>
  <c r="AS61" i="139"/>
  <c r="N61" i="139" s="1"/>
  <c r="P61" i="139" s="1"/>
  <c r="T61" i="139" s="1"/>
  <c r="AU61" i="139"/>
  <c r="M63" i="128"/>
  <c r="O63" i="128"/>
  <c r="K63" i="128"/>
  <c r="M62" i="139"/>
  <c r="O62" i="139"/>
  <c r="K62" i="139"/>
  <c r="R60" i="139"/>
  <c r="U60" i="139"/>
  <c r="O68" i="117"/>
  <c r="Q68" i="117" s="1"/>
  <c r="K69" i="117"/>
  <c r="N69" i="117"/>
  <c r="M69" i="117"/>
  <c r="O58" i="133"/>
  <c r="Q58" i="133" s="1"/>
  <c r="O59" i="137"/>
  <c r="Q59" i="137" s="1"/>
  <c r="O57" i="138"/>
  <c r="Q57" i="138" s="1"/>
  <c r="AE58" i="133"/>
  <c r="AB58" i="133"/>
  <c r="K59" i="133"/>
  <c r="Y58" i="133"/>
  <c r="AF58" i="133"/>
  <c r="N59" i="133"/>
  <c r="X58" i="133"/>
  <c r="AG58" i="133" s="1"/>
  <c r="Z58" i="133"/>
  <c r="AA58" i="133"/>
  <c r="AD58" i="133"/>
  <c r="AC58" i="133"/>
  <c r="M59" i="133"/>
  <c r="AA59" i="137"/>
  <c r="AD59" i="137"/>
  <c r="AF59" i="137"/>
  <c r="AB59" i="137"/>
  <c r="Z59" i="137"/>
  <c r="AE59" i="137"/>
  <c r="K60" i="137"/>
  <c r="X59" i="137"/>
  <c r="AG59" i="137" s="1"/>
  <c r="AC59" i="137"/>
  <c r="Y59" i="137"/>
  <c r="M60" i="137"/>
  <c r="N60" i="137"/>
  <c r="Y57" i="138"/>
  <c r="AF57" i="138"/>
  <c r="AE57" i="138"/>
  <c r="AB57" i="138"/>
  <c r="X57" i="138"/>
  <c r="AG57" i="138" s="1"/>
  <c r="AC57" i="138"/>
  <c r="Z57" i="138"/>
  <c r="AD57" i="138"/>
  <c r="K58" i="138"/>
  <c r="AA57" i="138"/>
  <c r="M58" i="138"/>
  <c r="N58" i="138"/>
  <c r="R61" i="139" l="1"/>
  <c r="U61" i="139"/>
  <c r="R62" i="128"/>
  <c r="U62" i="128"/>
  <c r="AS62" i="139"/>
  <c r="N62" i="139" s="1"/>
  <c r="P62" i="139" s="1"/>
  <c r="T62" i="139" s="1"/>
  <c r="AU62" i="139"/>
  <c r="M64" i="128"/>
  <c r="K64" i="128"/>
  <c r="O64" i="128"/>
  <c r="AS63" i="128"/>
  <c r="AU63" i="128"/>
  <c r="K63" i="139"/>
  <c r="O63" i="139"/>
  <c r="M63" i="139"/>
  <c r="O69" i="117"/>
  <c r="Q69" i="117" s="1"/>
  <c r="K70" i="117"/>
  <c r="N70" i="117"/>
  <c r="M70" i="117"/>
  <c r="O58" i="138"/>
  <c r="Q58" i="138" s="1"/>
  <c r="O60" i="137"/>
  <c r="Q60" i="137" s="1"/>
  <c r="AA58" i="138"/>
  <c r="K59" i="138"/>
  <c r="Z58" i="138"/>
  <c r="AC58" i="138"/>
  <c r="AD58" i="138"/>
  <c r="Y58" i="138"/>
  <c r="AB58" i="138"/>
  <c r="AE58" i="138"/>
  <c r="AF58" i="138"/>
  <c r="X58" i="138"/>
  <c r="AG58" i="138" s="1"/>
  <c r="M59" i="138"/>
  <c r="N59" i="138"/>
  <c r="K61" i="137"/>
  <c r="AB60" i="137"/>
  <c r="Y60" i="137"/>
  <c r="AA60" i="137"/>
  <c r="X60" i="137"/>
  <c r="AG60" i="137" s="1"/>
  <c r="AE60" i="137"/>
  <c r="AF60" i="137"/>
  <c r="Z60" i="137"/>
  <c r="AD60" i="137"/>
  <c r="AC60" i="137"/>
  <c r="M61" i="137"/>
  <c r="N61" i="137"/>
  <c r="AA59" i="133"/>
  <c r="Z59" i="133"/>
  <c r="AD59" i="133"/>
  <c r="X59" i="133"/>
  <c r="AG59" i="133" s="1"/>
  <c r="Y59" i="133"/>
  <c r="AC59" i="133"/>
  <c r="K60" i="133"/>
  <c r="AB59" i="133"/>
  <c r="AF59" i="133"/>
  <c r="AE59" i="133"/>
  <c r="M60" i="133"/>
  <c r="N60" i="133"/>
  <c r="O59" i="133"/>
  <c r="Q59" i="133" s="1"/>
  <c r="N63" i="128" l="1"/>
  <c r="P63" i="128" s="1"/>
  <c r="T63" i="128" s="1"/>
  <c r="R62" i="139"/>
  <c r="U62" i="139"/>
  <c r="O65" i="128"/>
  <c r="M65" i="128"/>
  <c r="K65" i="128"/>
  <c r="AU64" i="128"/>
  <c r="AS64" i="128"/>
  <c r="N64" i="128" s="1"/>
  <c r="P64" i="128" s="1"/>
  <c r="T64" i="128" s="1"/>
  <c r="AS63" i="139"/>
  <c r="AU63" i="139"/>
  <c r="O64" i="139"/>
  <c r="M64" i="139"/>
  <c r="K64" i="139"/>
  <c r="R63" i="128"/>
  <c r="U63" i="128"/>
  <c r="O60" i="133"/>
  <c r="Q60" i="133" s="1"/>
  <c r="O70" i="117"/>
  <c r="Q70" i="117" s="1"/>
  <c r="K71" i="117"/>
  <c r="N71" i="117"/>
  <c r="M71" i="117"/>
  <c r="O61" i="137"/>
  <c r="Q61" i="137" s="1"/>
  <c r="O59" i="138"/>
  <c r="Q59" i="138" s="1"/>
  <c r="AC60" i="133"/>
  <c r="Y60" i="133"/>
  <c r="X60" i="133"/>
  <c r="AG60" i="133" s="1"/>
  <c r="AE60" i="133"/>
  <c r="AB60" i="133"/>
  <c r="K61" i="133"/>
  <c r="AA60" i="133"/>
  <c r="AD60" i="133"/>
  <c r="Z60" i="133"/>
  <c r="AF60" i="133"/>
  <c r="N61" i="133"/>
  <c r="M61" i="133"/>
  <c r="AB59" i="138"/>
  <c r="AF59" i="138"/>
  <c r="X59" i="138"/>
  <c r="AG59" i="138" s="1"/>
  <c r="AD59" i="138"/>
  <c r="AC59" i="138"/>
  <c r="Y59" i="138"/>
  <c r="Z59" i="138"/>
  <c r="K60" i="138"/>
  <c r="AE59" i="138"/>
  <c r="AA59" i="138"/>
  <c r="N60" i="138"/>
  <c r="M60" i="138"/>
  <c r="AC61" i="137"/>
  <c r="AB61" i="137"/>
  <c r="Z61" i="137"/>
  <c r="AE61" i="137"/>
  <c r="AD61" i="137"/>
  <c r="X61" i="137"/>
  <c r="AG61" i="137" s="1"/>
  <c r="AA61" i="137"/>
  <c r="AF61" i="137"/>
  <c r="K62" i="137"/>
  <c r="Y61" i="137"/>
  <c r="N62" i="137"/>
  <c r="M62" i="137"/>
  <c r="O65" i="139" l="1"/>
  <c r="M65" i="139"/>
  <c r="K65" i="139"/>
  <c r="AU65" i="128"/>
  <c r="AS65" i="128"/>
  <c r="N65" i="128" s="1"/>
  <c r="P65" i="128" s="1"/>
  <c r="T65" i="128" s="1"/>
  <c r="AS64" i="139"/>
  <c r="N64" i="139" s="1"/>
  <c r="P64" i="139" s="1"/>
  <c r="T64" i="139" s="1"/>
  <c r="AU64" i="139"/>
  <c r="N63" i="139"/>
  <c r="P63" i="139" s="1"/>
  <c r="T63" i="139" s="1"/>
  <c r="U64" i="128"/>
  <c r="R64" i="128"/>
  <c r="O66" i="128"/>
  <c r="M66" i="128"/>
  <c r="K66" i="128"/>
  <c r="O71" i="117"/>
  <c r="Q71" i="117" s="1"/>
  <c r="K72" i="117"/>
  <c r="N72" i="117"/>
  <c r="M72" i="117"/>
  <c r="AD62" i="137"/>
  <c r="Z62" i="137"/>
  <c r="AB62" i="137"/>
  <c r="K63" i="137"/>
  <c r="AE62" i="137"/>
  <c r="AA62" i="137"/>
  <c r="Y62" i="137"/>
  <c r="AF62" i="137"/>
  <c r="AC62" i="137"/>
  <c r="X62" i="137"/>
  <c r="AG62" i="137" s="1"/>
  <c r="N63" i="137"/>
  <c r="M63" i="137"/>
  <c r="O62" i="137"/>
  <c r="Q62" i="137" s="1"/>
  <c r="O60" i="138"/>
  <c r="Q60" i="138" s="1"/>
  <c r="O61" i="133"/>
  <c r="Q61" i="133" s="1"/>
  <c r="AD60" i="138"/>
  <c r="K61" i="138"/>
  <c r="AF60" i="138"/>
  <c r="AE60" i="138"/>
  <c r="X60" i="138"/>
  <c r="AG60" i="138" s="1"/>
  <c r="AB60" i="138"/>
  <c r="AC60" i="138"/>
  <c r="Z60" i="138"/>
  <c r="Y60" i="138"/>
  <c r="AA60" i="138"/>
  <c r="N61" i="138"/>
  <c r="M61" i="138"/>
  <c r="AC61" i="133"/>
  <c r="K62" i="133"/>
  <c r="AE61" i="133"/>
  <c r="X61" i="133"/>
  <c r="AG61" i="133" s="1"/>
  <c r="Y61" i="133"/>
  <c r="AA61" i="133"/>
  <c r="AD61" i="133"/>
  <c r="Z61" i="133"/>
  <c r="AF61" i="133"/>
  <c r="AB61" i="133"/>
  <c r="M62" i="133"/>
  <c r="N62" i="133"/>
  <c r="R65" i="128" l="1"/>
  <c r="U65" i="128"/>
  <c r="R64" i="139"/>
  <c r="U64" i="139"/>
  <c r="O66" i="139"/>
  <c r="K66" i="139"/>
  <c r="M66" i="139"/>
  <c r="M67" i="128"/>
  <c r="K67" i="128"/>
  <c r="O67" i="128"/>
  <c r="R63" i="139"/>
  <c r="U63" i="139"/>
  <c r="AS65" i="139"/>
  <c r="N65" i="139" s="1"/>
  <c r="P65" i="139" s="1"/>
  <c r="T65" i="139" s="1"/>
  <c r="AU65" i="139"/>
  <c r="AS66" i="128"/>
  <c r="AU66" i="128"/>
  <c r="N66" i="128" s="1"/>
  <c r="P66" i="128" s="1"/>
  <c r="T66" i="128" s="1"/>
  <c r="O61" i="138"/>
  <c r="Q61" i="138" s="1"/>
  <c r="O72" i="117"/>
  <c r="Q72" i="117" s="1"/>
  <c r="K73" i="117"/>
  <c r="M73" i="117"/>
  <c r="N73" i="117"/>
  <c r="O63" i="137"/>
  <c r="Q63" i="137" s="1"/>
  <c r="Y63" i="137"/>
  <c r="X63" i="137"/>
  <c r="AG63" i="137" s="1"/>
  <c r="AA63" i="137"/>
  <c r="AC63" i="137"/>
  <c r="AB63" i="137"/>
  <c r="Z63" i="137"/>
  <c r="K64" i="137"/>
  <c r="AD63" i="137"/>
  <c r="N64" i="137"/>
  <c r="AF63" i="137"/>
  <c r="AE63" i="137"/>
  <c r="M64" i="137"/>
  <c r="AA62" i="133"/>
  <c r="AF62" i="133"/>
  <c r="AE62" i="133"/>
  <c r="Z62" i="133"/>
  <c r="AB62" i="133"/>
  <c r="AD62" i="133"/>
  <c r="K63" i="133"/>
  <c r="AC62" i="133"/>
  <c r="X62" i="133"/>
  <c r="AG62" i="133" s="1"/>
  <c r="Y62" i="133"/>
  <c r="M63" i="133"/>
  <c r="N63" i="133"/>
  <c r="AE61" i="138"/>
  <c r="K62" i="138"/>
  <c r="AF61" i="138"/>
  <c r="X61" i="138"/>
  <c r="AG61" i="138" s="1"/>
  <c r="AB61" i="138"/>
  <c r="AD61" i="138"/>
  <c r="AC61" i="138"/>
  <c r="Y61" i="138"/>
  <c r="AA61" i="138"/>
  <c r="Z61" i="138"/>
  <c r="N62" i="138"/>
  <c r="M62" i="138"/>
  <c r="O62" i="133"/>
  <c r="Q62" i="133" s="1"/>
  <c r="R65" i="139" l="1"/>
  <c r="U65" i="139"/>
  <c r="K68" i="128"/>
  <c r="O68" i="128"/>
  <c r="M68" i="128"/>
  <c r="AU67" i="128"/>
  <c r="AS67" i="128"/>
  <c r="N67" i="128" s="1"/>
  <c r="P67" i="128" s="1"/>
  <c r="T67" i="128" s="1"/>
  <c r="AS66" i="139"/>
  <c r="AU66" i="139"/>
  <c r="O67" i="139"/>
  <c r="K67" i="139"/>
  <c r="M67" i="139"/>
  <c r="R66" i="128"/>
  <c r="U66" i="128"/>
  <c r="O63" i="133"/>
  <c r="Q63" i="133" s="1"/>
  <c r="O73" i="117"/>
  <c r="Q73" i="117" s="1"/>
  <c r="K74" i="117"/>
  <c r="N74" i="117"/>
  <c r="M74" i="117"/>
  <c r="AC63" i="133"/>
  <c r="AF63" i="133"/>
  <c r="AE63" i="133"/>
  <c r="Y63" i="133"/>
  <c r="Z63" i="133"/>
  <c r="AD63" i="133"/>
  <c r="X63" i="133"/>
  <c r="AG63" i="133" s="1"/>
  <c r="AA63" i="133"/>
  <c r="AB63" i="133"/>
  <c r="K64" i="133"/>
  <c r="N64" i="133"/>
  <c r="M64" i="133"/>
  <c r="AA64" i="137"/>
  <c r="Z64" i="137"/>
  <c r="AC64" i="137"/>
  <c r="Y64" i="137"/>
  <c r="AD64" i="137"/>
  <c r="AE64" i="137"/>
  <c r="AB64" i="137"/>
  <c r="K65" i="137"/>
  <c r="AF64" i="137"/>
  <c r="X64" i="137"/>
  <c r="AG64" i="137" s="1"/>
  <c r="M65" i="137"/>
  <c r="N65" i="137"/>
  <c r="AE62" i="138"/>
  <c r="Z62" i="138"/>
  <c r="AC62" i="138"/>
  <c r="AD62" i="138"/>
  <c r="AA62" i="138"/>
  <c r="AB62" i="138"/>
  <c r="X62" i="138"/>
  <c r="AG62" i="138" s="1"/>
  <c r="AF62" i="138"/>
  <c r="K63" i="138"/>
  <c r="Y62" i="138"/>
  <c r="N63" i="138"/>
  <c r="M63" i="138"/>
  <c r="O62" i="138"/>
  <c r="Q62" i="138" s="1"/>
  <c r="O64" i="137"/>
  <c r="Q64" i="137" s="1"/>
  <c r="N66" i="139" l="1"/>
  <c r="P66" i="139" s="1"/>
  <c r="T66" i="139" s="1"/>
  <c r="R66" i="139" s="1"/>
  <c r="R67" i="128"/>
  <c r="U67" i="128"/>
  <c r="M68" i="139"/>
  <c r="O68" i="139"/>
  <c r="K68" i="139"/>
  <c r="M69" i="128"/>
  <c r="O69" i="128"/>
  <c r="K69" i="128"/>
  <c r="U66" i="139"/>
  <c r="AU67" i="139"/>
  <c r="AS67" i="139"/>
  <c r="N67" i="139" s="1"/>
  <c r="P67" i="139" s="1"/>
  <c r="T67" i="139" s="1"/>
  <c r="AU68" i="128"/>
  <c r="AS68" i="128"/>
  <c r="N68" i="128" s="1"/>
  <c r="P68" i="128" s="1"/>
  <c r="T68" i="128" s="1"/>
  <c r="O74" i="117"/>
  <c r="Q74" i="117" s="1"/>
  <c r="K75" i="117"/>
  <c r="N75" i="117"/>
  <c r="M75" i="117"/>
  <c r="O65" i="137"/>
  <c r="Q65" i="137" s="1"/>
  <c r="O63" i="138"/>
  <c r="Q63" i="138" s="1"/>
  <c r="O64" i="133"/>
  <c r="Q64" i="133" s="1"/>
  <c r="AF64" i="133"/>
  <c r="K65" i="133"/>
  <c r="AA64" i="133"/>
  <c r="Z64" i="133"/>
  <c r="AD64" i="133"/>
  <c r="AB64" i="133"/>
  <c r="AC64" i="133"/>
  <c r="Y64" i="133"/>
  <c r="X64" i="133"/>
  <c r="AG64" i="133" s="1"/>
  <c r="AE64" i="133"/>
  <c r="N65" i="133"/>
  <c r="M65" i="133"/>
  <c r="AA65" i="137"/>
  <c r="AC65" i="137"/>
  <c r="X65" i="137"/>
  <c r="AG65" i="137" s="1"/>
  <c r="Y65" i="137"/>
  <c r="AD65" i="137"/>
  <c r="AE65" i="137"/>
  <c r="AB65" i="137"/>
  <c r="Z65" i="137"/>
  <c r="K66" i="137"/>
  <c r="AF65" i="137"/>
  <c r="N66" i="137"/>
  <c r="M66" i="137"/>
  <c r="Z63" i="138"/>
  <c r="K64" i="138"/>
  <c r="AB63" i="138"/>
  <c r="X63" i="138"/>
  <c r="AG63" i="138" s="1"/>
  <c r="AE63" i="138"/>
  <c r="AD63" i="138"/>
  <c r="AF63" i="138"/>
  <c r="AA63" i="138"/>
  <c r="Y63" i="138"/>
  <c r="AC63" i="138"/>
  <c r="N64" i="138"/>
  <c r="M64" i="138"/>
  <c r="AU68" i="139" l="1"/>
  <c r="R68" i="128"/>
  <c r="U68" i="128"/>
  <c r="K70" i="128"/>
  <c r="O70" i="128"/>
  <c r="M70" i="128"/>
  <c r="R67" i="139"/>
  <c r="U67" i="139"/>
  <c r="AS68" i="139" s="1"/>
  <c r="N68" i="139" s="1"/>
  <c r="P68" i="139" s="1"/>
  <c r="T68" i="139" s="1"/>
  <c r="AU69" i="128"/>
  <c r="AS69" i="128"/>
  <c r="N69" i="128" s="1"/>
  <c r="P69" i="128" s="1"/>
  <c r="T69" i="128" s="1"/>
  <c r="M69" i="139"/>
  <c r="AS69" i="139" s="1"/>
  <c r="K69" i="139"/>
  <c r="O69" i="139"/>
  <c r="O75" i="117"/>
  <c r="Q75" i="117" s="1"/>
  <c r="O64" i="138"/>
  <c r="Q64" i="138" s="1"/>
  <c r="K76" i="117"/>
  <c r="N76" i="117"/>
  <c r="M76" i="117"/>
  <c r="O66" i="137"/>
  <c r="Q66" i="137" s="1"/>
  <c r="O65" i="133"/>
  <c r="Q65" i="133" s="1"/>
  <c r="AB66" i="137"/>
  <c r="AE66" i="137"/>
  <c r="Y66" i="137"/>
  <c r="AA66" i="137"/>
  <c r="K67" i="137"/>
  <c r="AF66" i="137"/>
  <c r="AC66" i="137"/>
  <c r="N67" i="137"/>
  <c r="X66" i="137"/>
  <c r="AG66" i="137" s="1"/>
  <c r="AD66" i="137"/>
  <c r="Z66" i="137"/>
  <c r="M67" i="137"/>
  <c r="AB65" i="133"/>
  <c r="AC65" i="133"/>
  <c r="Z65" i="133"/>
  <c r="X65" i="133"/>
  <c r="AG65" i="133" s="1"/>
  <c r="K66" i="133"/>
  <c r="Y65" i="133"/>
  <c r="AD65" i="133"/>
  <c r="AE65" i="133"/>
  <c r="AF65" i="133"/>
  <c r="AA65" i="133"/>
  <c r="N66" i="133"/>
  <c r="M66" i="133"/>
  <c r="AE64" i="138"/>
  <c r="AC64" i="138"/>
  <c r="AD64" i="138"/>
  <c r="K65" i="138"/>
  <c r="X64" i="138"/>
  <c r="AG64" i="138" s="1"/>
  <c r="AB64" i="138"/>
  <c r="Y64" i="138"/>
  <c r="AA64" i="138"/>
  <c r="Z64" i="138"/>
  <c r="AF64" i="138"/>
  <c r="N65" i="138"/>
  <c r="M65" i="138"/>
  <c r="U68" i="139" l="1"/>
  <c r="AU69" i="139" s="1"/>
  <c r="N69" i="139" s="1"/>
  <c r="P69" i="139" s="1"/>
  <c r="T69" i="139" s="1"/>
  <c r="R68" i="139"/>
  <c r="K70" i="139"/>
  <c r="M70" i="139"/>
  <c r="O70" i="139"/>
  <c r="AS70" i="128"/>
  <c r="N70" i="128" s="1"/>
  <c r="P70" i="128" s="1"/>
  <c r="T70" i="128" s="1"/>
  <c r="AU70" i="128"/>
  <c r="U69" i="128"/>
  <c r="R69" i="128"/>
  <c r="O71" i="128"/>
  <c r="M71" i="128"/>
  <c r="K71" i="128"/>
  <c r="O76" i="117"/>
  <c r="Q76" i="117" s="1"/>
  <c r="K77" i="117"/>
  <c r="N77" i="117"/>
  <c r="M77" i="117"/>
  <c r="O67" i="137"/>
  <c r="Q67" i="137" s="1"/>
  <c r="O65" i="138"/>
  <c r="Q65" i="138" s="1"/>
  <c r="O66" i="133"/>
  <c r="Q66" i="133" s="1"/>
  <c r="AB66" i="133"/>
  <c r="AF66" i="133"/>
  <c r="Y66" i="133"/>
  <c r="K67" i="133"/>
  <c r="AD66" i="133"/>
  <c r="Z66" i="133"/>
  <c r="AA66" i="133"/>
  <c r="X66" i="133"/>
  <c r="AG66" i="133" s="1"/>
  <c r="AE66" i="133"/>
  <c r="AC66" i="133"/>
  <c r="M67" i="133"/>
  <c r="N67" i="133"/>
  <c r="AE67" i="137"/>
  <c r="AB67" i="137"/>
  <c r="AD67" i="137"/>
  <c r="K68" i="137"/>
  <c r="X67" i="137"/>
  <c r="AG67" i="137" s="1"/>
  <c r="Y67" i="137"/>
  <c r="AC67" i="137"/>
  <c r="AA67" i="137"/>
  <c r="AF67" i="137"/>
  <c r="Z67" i="137"/>
  <c r="M68" i="137"/>
  <c r="N68" i="137"/>
  <c r="AC65" i="138"/>
  <c r="K66" i="138"/>
  <c r="Z65" i="138"/>
  <c r="AA65" i="138"/>
  <c r="AB65" i="138"/>
  <c r="X65" i="138"/>
  <c r="AG65" i="138" s="1"/>
  <c r="Y65" i="138"/>
  <c r="AD65" i="138"/>
  <c r="AF65" i="138"/>
  <c r="AE65" i="138"/>
  <c r="M66" i="138"/>
  <c r="N66" i="138"/>
  <c r="R70" i="128" l="1"/>
  <c r="U70" i="128"/>
  <c r="M72" i="128"/>
  <c r="O72" i="128"/>
  <c r="K72" i="128"/>
  <c r="AU71" i="128"/>
  <c r="AS71" i="128"/>
  <c r="N71" i="128" s="1"/>
  <c r="P71" i="128" s="1"/>
  <c r="T71" i="128" s="1"/>
  <c r="AU70" i="139"/>
  <c r="AS70" i="139"/>
  <c r="N70" i="139" s="1"/>
  <c r="P70" i="139" s="1"/>
  <c r="T70" i="139" s="1"/>
  <c r="O71" i="139"/>
  <c r="M71" i="139"/>
  <c r="K71" i="139"/>
  <c r="R69" i="139"/>
  <c r="U69" i="139"/>
  <c r="O77" i="117"/>
  <c r="Q77" i="117" s="1"/>
  <c r="K78" i="117"/>
  <c r="N78" i="117"/>
  <c r="M78" i="117"/>
  <c r="AE68" i="137"/>
  <c r="X68" i="137"/>
  <c r="AG68" i="137" s="1"/>
  <c r="AA68" i="137"/>
  <c r="AD68" i="137"/>
  <c r="AC68" i="137"/>
  <c r="Z68" i="137"/>
  <c r="AB68" i="137"/>
  <c r="Y68" i="137"/>
  <c r="AF68" i="137"/>
  <c r="K69" i="137"/>
  <c r="N69" i="137"/>
  <c r="M69" i="137"/>
  <c r="AC67" i="133"/>
  <c r="AB67" i="133"/>
  <c r="X67" i="133"/>
  <c r="AG67" i="133" s="1"/>
  <c r="Y67" i="133"/>
  <c r="Z67" i="133"/>
  <c r="AA67" i="133"/>
  <c r="AE67" i="133"/>
  <c r="AD67" i="133"/>
  <c r="AF67" i="133"/>
  <c r="K68" i="133"/>
  <c r="N68" i="133"/>
  <c r="M68" i="133"/>
  <c r="AD66" i="138"/>
  <c r="AE66" i="138"/>
  <c r="AA66" i="138"/>
  <c r="Z66" i="138"/>
  <c r="AF66" i="138"/>
  <c r="Y66" i="138"/>
  <c r="X66" i="138"/>
  <c r="AG66" i="138" s="1"/>
  <c r="K67" i="138"/>
  <c r="AB66" i="138"/>
  <c r="AC66" i="138"/>
  <c r="N67" i="138"/>
  <c r="M67" i="138"/>
  <c r="O66" i="138"/>
  <c r="Q66" i="138" s="1"/>
  <c r="O68" i="137"/>
  <c r="Q68" i="137" s="1"/>
  <c r="O67" i="133"/>
  <c r="Q67" i="133" s="1"/>
  <c r="R70" i="139" l="1"/>
  <c r="U70" i="139"/>
  <c r="R71" i="128"/>
  <c r="U71" i="128"/>
  <c r="M72" i="139"/>
  <c r="K72" i="139"/>
  <c r="O72" i="139"/>
  <c r="K73" i="128"/>
  <c r="O73" i="128"/>
  <c r="M73" i="128"/>
  <c r="AU71" i="139"/>
  <c r="AS71" i="139"/>
  <c r="N71" i="139" s="1"/>
  <c r="P71" i="139" s="1"/>
  <c r="T71" i="139" s="1"/>
  <c r="AS72" i="128"/>
  <c r="AU72" i="128"/>
  <c r="O78" i="117"/>
  <c r="Q78" i="117" s="1"/>
  <c r="K79" i="117"/>
  <c r="N79" i="117"/>
  <c r="M79" i="117"/>
  <c r="O67" i="138"/>
  <c r="Q67" i="138" s="1"/>
  <c r="O68" i="133"/>
  <c r="Q68" i="133" s="1"/>
  <c r="O69" i="137"/>
  <c r="Q69" i="137" s="1"/>
  <c r="AC68" i="133"/>
  <c r="AA68" i="133"/>
  <c r="K69" i="133"/>
  <c r="AB68" i="133"/>
  <c r="AF68" i="133"/>
  <c r="AD68" i="133"/>
  <c r="Y68" i="133"/>
  <c r="AE68" i="133"/>
  <c r="X68" i="133"/>
  <c r="AG68" i="133" s="1"/>
  <c r="Z68" i="133"/>
  <c r="M69" i="133"/>
  <c r="N69" i="133"/>
  <c r="Y69" i="137"/>
  <c r="AB69" i="137"/>
  <c r="AD69" i="137"/>
  <c r="AA69" i="137"/>
  <c r="AF69" i="137"/>
  <c r="K70" i="137"/>
  <c r="AC69" i="137"/>
  <c r="X69" i="137"/>
  <c r="AG69" i="137" s="1"/>
  <c r="Z69" i="137"/>
  <c r="AE69" i="137"/>
  <c r="N70" i="137"/>
  <c r="M70" i="137"/>
  <c r="AC67" i="138"/>
  <c r="AA67" i="138"/>
  <c r="Z67" i="138"/>
  <c r="X67" i="138"/>
  <c r="AG67" i="138" s="1"/>
  <c r="Y67" i="138"/>
  <c r="AB67" i="138"/>
  <c r="AF67" i="138"/>
  <c r="AD67" i="138"/>
  <c r="K68" i="138"/>
  <c r="AE67" i="138"/>
  <c r="N68" i="138"/>
  <c r="M68" i="138"/>
  <c r="N72" i="128" l="1"/>
  <c r="P72" i="128" s="1"/>
  <c r="T72" i="128" s="1"/>
  <c r="AS73" i="128"/>
  <c r="N73" i="128" s="1"/>
  <c r="P73" i="128" s="1"/>
  <c r="T73" i="128" s="1"/>
  <c r="AU73" i="128"/>
  <c r="M74" i="128"/>
  <c r="K74" i="128"/>
  <c r="O74" i="128"/>
  <c r="R72" i="128"/>
  <c r="U72" i="128"/>
  <c r="K73" i="139"/>
  <c r="M73" i="139"/>
  <c r="O73" i="139"/>
  <c r="AS72" i="139"/>
  <c r="AU72" i="139"/>
  <c r="R71" i="139"/>
  <c r="U71" i="139"/>
  <c r="O79" i="117"/>
  <c r="Q79" i="117" s="1"/>
  <c r="O68" i="138"/>
  <c r="Q68" i="138" s="1"/>
  <c r="O70" i="137"/>
  <c r="Q70" i="137" s="1"/>
  <c r="K80" i="117"/>
  <c r="N80" i="117"/>
  <c r="M80" i="117"/>
  <c r="AE68" i="138"/>
  <c r="AB68" i="138"/>
  <c r="AC68" i="138"/>
  <c r="Z68" i="138"/>
  <c r="K69" i="138"/>
  <c r="Y68" i="138"/>
  <c r="X68" i="138"/>
  <c r="AG68" i="138" s="1"/>
  <c r="AF68" i="138"/>
  <c r="AD68" i="138"/>
  <c r="AA68" i="138"/>
  <c r="N69" i="138"/>
  <c r="M69" i="138"/>
  <c r="AC70" i="137"/>
  <c r="AB70" i="137"/>
  <c r="X70" i="137"/>
  <c r="AG70" i="137" s="1"/>
  <c r="AE70" i="137"/>
  <c r="Z70" i="137"/>
  <c r="AF70" i="137"/>
  <c r="Y70" i="137"/>
  <c r="AA70" i="137"/>
  <c r="K71" i="137"/>
  <c r="AD70" i="137"/>
  <c r="N71" i="137"/>
  <c r="M71" i="137"/>
  <c r="AC69" i="133"/>
  <c r="AF69" i="133"/>
  <c r="Y69" i="133"/>
  <c r="AD69" i="133"/>
  <c r="Z69" i="133"/>
  <c r="K70" i="133"/>
  <c r="AA69" i="133"/>
  <c r="AB69" i="133"/>
  <c r="X69" i="133"/>
  <c r="AG69" i="133" s="1"/>
  <c r="AE69" i="133"/>
  <c r="M70" i="133"/>
  <c r="N70" i="133"/>
  <c r="O69" i="133"/>
  <c r="Q69" i="133" s="1"/>
  <c r="R73" i="128" l="1"/>
  <c r="U73" i="128"/>
  <c r="AU73" i="139"/>
  <c r="AS73" i="139"/>
  <c r="N73" i="139" s="1"/>
  <c r="P73" i="139" s="1"/>
  <c r="T73" i="139" s="1"/>
  <c r="M75" i="128"/>
  <c r="K75" i="128"/>
  <c r="O75" i="128"/>
  <c r="O74" i="139"/>
  <c r="M74" i="139"/>
  <c r="K74" i="139"/>
  <c r="AU74" i="128"/>
  <c r="AS74" i="128"/>
  <c r="N74" i="128" s="1"/>
  <c r="P74" i="128" s="1"/>
  <c r="T74" i="128" s="1"/>
  <c r="N72" i="139"/>
  <c r="P72" i="139" s="1"/>
  <c r="T72" i="139" s="1"/>
  <c r="O70" i="133"/>
  <c r="Q70" i="133" s="1"/>
  <c r="O80" i="117"/>
  <c r="Q80" i="117" s="1"/>
  <c r="K81" i="117"/>
  <c r="N81" i="117"/>
  <c r="M81" i="117"/>
  <c r="O71" i="137"/>
  <c r="Q71" i="137" s="1"/>
  <c r="O69" i="138"/>
  <c r="Q69" i="138" s="1"/>
  <c r="AE71" i="137"/>
  <c r="AD71" i="137"/>
  <c r="AB71" i="137"/>
  <c r="AC71" i="137"/>
  <c r="AF71" i="137"/>
  <c r="Z71" i="137"/>
  <c r="Y71" i="137"/>
  <c r="AA71" i="137"/>
  <c r="K72" i="137"/>
  <c r="X71" i="137"/>
  <c r="AG71" i="137" s="1"/>
  <c r="N72" i="137"/>
  <c r="M72" i="137"/>
  <c r="X69" i="138"/>
  <c r="AG69" i="138" s="1"/>
  <c r="AA69" i="138"/>
  <c r="AE69" i="138"/>
  <c r="AC69" i="138"/>
  <c r="AD69" i="138"/>
  <c r="AF69" i="138"/>
  <c r="Y69" i="138"/>
  <c r="AB69" i="138"/>
  <c r="Z69" i="138"/>
  <c r="K70" i="138"/>
  <c r="M70" i="138"/>
  <c r="N70" i="138"/>
  <c r="Z70" i="133"/>
  <c r="X70" i="133"/>
  <c r="AG70" i="133" s="1"/>
  <c r="K71" i="133"/>
  <c r="AA70" i="133"/>
  <c r="AE70" i="133"/>
  <c r="AF70" i="133"/>
  <c r="AB70" i="133"/>
  <c r="Y70" i="133"/>
  <c r="AD70" i="133"/>
  <c r="AC70" i="133"/>
  <c r="N71" i="133"/>
  <c r="M71" i="133"/>
  <c r="R73" i="139" l="1"/>
  <c r="U73" i="139"/>
  <c r="AU74" i="139"/>
  <c r="AS74" i="139"/>
  <c r="N74" i="139" s="1"/>
  <c r="P74" i="139" s="1"/>
  <c r="T74" i="139" s="1"/>
  <c r="M75" i="139"/>
  <c r="AS75" i="139" s="1"/>
  <c r="K75" i="139"/>
  <c r="O75" i="139"/>
  <c r="M76" i="128"/>
  <c r="K76" i="128"/>
  <c r="O76" i="128"/>
  <c r="R74" i="128"/>
  <c r="U74" i="128"/>
  <c r="R72" i="139"/>
  <c r="U72" i="139"/>
  <c r="AS75" i="128"/>
  <c r="AU75" i="128"/>
  <c r="N75" i="128" s="1"/>
  <c r="P75" i="128" s="1"/>
  <c r="T75" i="128" s="1"/>
  <c r="O81" i="117"/>
  <c r="Q81" i="117" s="1"/>
  <c r="O72" i="137"/>
  <c r="Q72" i="137" s="1"/>
  <c r="N82" i="117"/>
  <c r="K82" i="117"/>
  <c r="M82" i="117"/>
  <c r="O71" i="133"/>
  <c r="Q71" i="133" s="1"/>
  <c r="AA70" i="138"/>
  <c r="Z70" i="138"/>
  <c r="AF70" i="138"/>
  <c r="AE70" i="138"/>
  <c r="AC70" i="138"/>
  <c r="K71" i="138"/>
  <c r="Y70" i="138"/>
  <c r="AB70" i="138"/>
  <c r="X70" i="138"/>
  <c r="AG70" i="138" s="1"/>
  <c r="AD70" i="138"/>
  <c r="N71" i="138"/>
  <c r="M71" i="138"/>
  <c r="AE72" i="137"/>
  <c r="AD72" i="137"/>
  <c r="Z72" i="137"/>
  <c r="AA72" i="137"/>
  <c r="AC72" i="137"/>
  <c r="AB72" i="137"/>
  <c r="AF72" i="137"/>
  <c r="K73" i="137"/>
  <c r="Y72" i="137"/>
  <c r="X72" i="137"/>
  <c r="AG72" i="137" s="1"/>
  <c r="M73" i="137"/>
  <c r="N73" i="137"/>
  <c r="AE71" i="133"/>
  <c r="Z71" i="133"/>
  <c r="K72" i="133"/>
  <c r="Y71" i="133"/>
  <c r="AD71" i="133"/>
  <c r="AA71" i="133"/>
  <c r="AF71" i="133"/>
  <c r="AB71" i="133"/>
  <c r="X71" i="133"/>
  <c r="AG71" i="133" s="1"/>
  <c r="AC71" i="133"/>
  <c r="M72" i="133"/>
  <c r="N72" i="133"/>
  <c r="O70" i="138"/>
  <c r="Q70" i="138" s="1"/>
  <c r="U74" i="139" l="1"/>
  <c r="AU75" i="139" s="1"/>
  <c r="N75" i="139" s="1"/>
  <c r="P75" i="139" s="1"/>
  <c r="T75" i="139" s="1"/>
  <c r="R74" i="139"/>
  <c r="M77" i="128"/>
  <c r="O77" i="128"/>
  <c r="K77" i="128"/>
  <c r="AU76" i="128"/>
  <c r="AS76" i="128"/>
  <c r="N76" i="128" s="1"/>
  <c r="P76" i="128" s="1"/>
  <c r="T76" i="128" s="1"/>
  <c r="R75" i="128"/>
  <c r="U75" i="128"/>
  <c r="M76" i="139"/>
  <c r="K76" i="139"/>
  <c r="O76" i="139"/>
  <c r="O72" i="133"/>
  <c r="Q72" i="133" s="1"/>
  <c r="O82" i="117"/>
  <c r="Q82" i="117" s="1"/>
  <c r="O73" i="137"/>
  <c r="Q73" i="137" s="1"/>
  <c r="K83" i="117"/>
  <c r="M83" i="117"/>
  <c r="N83" i="117"/>
  <c r="O71" i="138"/>
  <c r="Q71" i="138" s="1"/>
  <c r="Y72" i="133"/>
  <c r="AA72" i="133"/>
  <c r="AD72" i="133"/>
  <c r="AC72" i="133"/>
  <c r="Z72" i="133"/>
  <c r="K73" i="133"/>
  <c r="AF72" i="133"/>
  <c r="X72" i="133"/>
  <c r="AG72" i="133" s="1"/>
  <c r="AB72" i="133"/>
  <c r="AE72" i="133"/>
  <c r="M73" i="133"/>
  <c r="N73" i="133"/>
  <c r="Y73" i="137"/>
  <c r="AB73" i="137"/>
  <c r="AD73" i="137"/>
  <c r="AA73" i="137"/>
  <c r="X73" i="137"/>
  <c r="AG73" i="137" s="1"/>
  <c r="K74" i="137"/>
  <c r="AC73" i="137"/>
  <c r="AF73" i="137"/>
  <c r="AE73" i="137"/>
  <c r="Z73" i="137"/>
  <c r="M74" i="137"/>
  <c r="N74" i="137"/>
  <c r="AA71" i="138"/>
  <c r="Y71" i="138"/>
  <c r="AC71" i="138"/>
  <c r="AE71" i="138"/>
  <c r="X71" i="138"/>
  <c r="AG71" i="138" s="1"/>
  <c r="Z71" i="138"/>
  <c r="AF71" i="138"/>
  <c r="AB71" i="138"/>
  <c r="K72" i="138"/>
  <c r="AD71" i="138"/>
  <c r="M72" i="138"/>
  <c r="N72" i="138"/>
  <c r="R76" i="128" l="1"/>
  <c r="U76" i="128"/>
  <c r="O78" i="128"/>
  <c r="K78" i="128"/>
  <c r="M78" i="128"/>
  <c r="AS76" i="139"/>
  <c r="N76" i="139" s="1"/>
  <c r="P76" i="139" s="1"/>
  <c r="T76" i="139" s="1"/>
  <c r="AU76" i="139"/>
  <c r="AU77" i="128"/>
  <c r="AS77" i="128"/>
  <c r="N77" i="128" s="1"/>
  <c r="P77" i="128" s="1"/>
  <c r="T77" i="128" s="1"/>
  <c r="K77" i="139"/>
  <c r="O77" i="139"/>
  <c r="M77" i="139"/>
  <c r="R75" i="139"/>
  <c r="U75" i="139"/>
  <c r="O73" i="133"/>
  <c r="Q73" i="133" s="1"/>
  <c r="O72" i="138"/>
  <c r="Q72" i="138" s="1"/>
  <c r="O74" i="137"/>
  <c r="Q74" i="137" s="1"/>
  <c r="O83" i="117"/>
  <c r="Q83" i="117" s="1"/>
  <c r="K84" i="117"/>
  <c r="N84" i="117"/>
  <c r="M84" i="117"/>
  <c r="AA74" i="137"/>
  <c r="AB74" i="137"/>
  <c r="Y74" i="137"/>
  <c r="AF74" i="137"/>
  <c r="AC74" i="137"/>
  <c r="Z74" i="137"/>
  <c r="K75" i="137"/>
  <c r="AE74" i="137"/>
  <c r="AD74" i="137"/>
  <c r="X74" i="137"/>
  <c r="AG74" i="137" s="1"/>
  <c r="N75" i="137"/>
  <c r="M75" i="137"/>
  <c r="AC73" i="133"/>
  <c r="Z73" i="133"/>
  <c r="AD73" i="133"/>
  <c r="X73" i="133"/>
  <c r="AG73" i="133" s="1"/>
  <c r="AF73" i="133"/>
  <c r="AB73" i="133"/>
  <c r="Y73" i="133"/>
  <c r="AA73" i="133"/>
  <c r="AE73" i="133"/>
  <c r="K74" i="133"/>
  <c r="N74" i="133"/>
  <c r="M74" i="133"/>
  <c r="AF72" i="138"/>
  <c r="Z72" i="138"/>
  <c r="AD72" i="138"/>
  <c r="Y72" i="138"/>
  <c r="AB72" i="138"/>
  <c r="K73" i="138"/>
  <c r="AA72" i="138"/>
  <c r="AE72" i="138"/>
  <c r="X72" i="138"/>
  <c r="AG72" i="138" s="1"/>
  <c r="AC72" i="138"/>
  <c r="M73" i="138"/>
  <c r="N73" i="138"/>
  <c r="M78" i="139" l="1"/>
  <c r="K78" i="139"/>
  <c r="O78" i="139"/>
  <c r="R77" i="128"/>
  <c r="U77" i="128"/>
  <c r="R76" i="139"/>
  <c r="U76" i="139"/>
  <c r="AS77" i="139" s="1"/>
  <c r="N77" i="139" s="1"/>
  <c r="P77" i="139" s="1"/>
  <c r="T77" i="139" s="1"/>
  <c r="AS78" i="128"/>
  <c r="AU78" i="128"/>
  <c r="N78" i="128" s="1"/>
  <c r="P78" i="128" s="1"/>
  <c r="T78" i="128" s="1"/>
  <c r="AU77" i="139"/>
  <c r="M79" i="128"/>
  <c r="K79" i="128"/>
  <c r="O79" i="128"/>
  <c r="O84" i="117"/>
  <c r="Q84" i="117" s="1"/>
  <c r="K85" i="117"/>
  <c r="N85" i="117"/>
  <c r="M85" i="117"/>
  <c r="O73" i="138"/>
  <c r="Q73" i="138" s="1"/>
  <c r="O74" i="133"/>
  <c r="Q74" i="133" s="1"/>
  <c r="O75" i="137"/>
  <c r="Q75" i="137" s="1"/>
  <c r="AB74" i="133"/>
  <c r="X74" i="133"/>
  <c r="AG74" i="133" s="1"/>
  <c r="AD74" i="133"/>
  <c r="Y74" i="133"/>
  <c r="AA74" i="133"/>
  <c r="AC74" i="133"/>
  <c r="AF74" i="133"/>
  <c r="K75" i="133"/>
  <c r="AE74" i="133"/>
  <c r="Z74" i="133"/>
  <c r="N75" i="133"/>
  <c r="M75" i="133"/>
  <c r="AB75" i="137"/>
  <c r="AC75" i="137"/>
  <c r="AF75" i="137"/>
  <c r="AA75" i="137"/>
  <c r="X75" i="137"/>
  <c r="AG75" i="137" s="1"/>
  <c r="Y75" i="137"/>
  <c r="K76" i="137"/>
  <c r="Z75" i="137"/>
  <c r="AE75" i="137"/>
  <c r="AD75" i="137"/>
  <c r="N76" i="137"/>
  <c r="M76" i="137"/>
  <c r="AA73" i="138"/>
  <c r="AF73" i="138"/>
  <c r="AB73" i="138"/>
  <c r="K74" i="138"/>
  <c r="AC73" i="138"/>
  <c r="Z73" i="138"/>
  <c r="X73" i="138"/>
  <c r="AG73" i="138" s="1"/>
  <c r="Y73" i="138"/>
  <c r="AD73" i="138"/>
  <c r="AE73" i="138"/>
  <c r="M74" i="138"/>
  <c r="N74" i="138"/>
  <c r="K80" i="128" l="1"/>
  <c r="O80" i="128"/>
  <c r="M80" i="128"/>
  <c r="AU79" i="128"/>
  <c r="AS79" i="128"/>
  <c r="N79" i="128" s="1"/>
  <c r="P79" i="128" s="1"/>
  <c r="T79" i="128" s="1"/>
  <c r="R77" i="139"/>
  <c r="U77" i="139"/>
  <c r="K79" i="139"/>
  <c r="M79" i="139"/>
  <c r="O79" i="139"/>
  <c r="R78" i="128"/>
  <c r="U78" i="128"/>
  <c r="AS78" i="139"/>
  <c r="AU78" i="139"/>
  <c r="O75" i="133"/>
  <c r="Q75" i="133" s="1"/>
  <c r="O85" i="117"/>
  <c r="Q85" i="117" s="1"/>
  <c r="O76" i="137"/>
  <c r="Q76" i="137" s="1"/>
  <c r="K86" i="117"/>
  <c r="N86" i="117"/>
  <c r="M86" i="117"/>
  <c r="AF75" i="133"/>
  <c r="X75" i="133"/>
  <c r="AG75" i="133" s="1"/>
  <c r="AD75" i="133"/>
  <c r="K76" i="133"/>
  <c r="AE75" i="133"/>
  <c r="Y75" i="133"/>
  <c r="AB75" i="133"/>
  <c r="Z75" i="133"/>
  <c r="AC75" i="133"/>
  <c r="AA75" i="133"/>
  <c r="N76" i="133"/>
  <c r="M76" i="133"/>
  <c r="AE76" i="137"/>
  <c r="Z76" i="137"/>
  <c r="AC76" i="137"/>
  <c r="AA76" i="137"/>
  <c r="AF76" i="137"/>
  <c r="X76" i="137"/>
  <c r="AG76" i="137" s="1"/>
  <c r="K77" i="137"/>
  <c r="AB76" i="137"/>
  <c r="Y76" i="137"/>
  <c r="AD76" i="137"/>
  <c r="N77" i="137"/>
  <c r="M77" i="137"/>
  <c r="K75" i="138"/>
  <c r="Y74" i="138"/>
  <c r="AB74" i="138"/>
  <c r="Z74" i="138"/>
  <c r="X74" i="138"/>
  <c r="AG74" i="138" s="1"/>
  <c r="AC74" i="138"/>
  <c r="AD74" i="138"/>
  <c r="AF74" i="138"/>
  <c r="AE74" i="138"/>
  <c r="AA74" i="138"/>
  <c r="M75" i="138"/>
  <c r="N75" i="138"/>
  <c r="O74" i="138"/>
  <c r="Q74" i="138" s="1"/>
  <c r="N78" i="139" l="1"/>
  <c r="P78" i="139" s="1"/>
  <c r="T78" i="139" s="1"/>
  <c r="R79" i="128"/>
  <c r="U79" i="128"/>
  <c r="M80" i="139"/>
  <c r="K80" i="139"/>
  <c r="O80" i="139"/>
  <c r="AS80" i="128"/>
  <c r="N80" i="128" s="1"/>
  <c r="P80" i="128" s="1"/>
  <c r="T80" i="128" s="1"/>
  <c r="AU80" i="128"/>
  <c r="R78" i="139"/>
  <c r="U78" i="139"/>
  <c r="M81" i="128"/>
  <c r="K81" i="128"/>
  <c r="O81" i="128"/>
  <c r="AU79" i="139"/>
  <c r="AS79" i="139"/>
  <c r="N79" i="139" s="1"/>
  <c r="P79" i="139" s="1"/>
  <c r="T79" i="139" s="1"/>
  <c r="O86" i="117"/>
  <c r="Q86" i="117" s="1"/>
  <c r="K87" i="117"/>
  <c r="N87" i="117"/>
  <c r="M87" i="117"/>
  <c r="O75" i="138"/>
  <c r="Q75" i="138" s="1"/>
  <c r="O77" i="137"/>
  <c r="Q77" i="137" s="1"/>
  <c r="O76" i="133"/>
  <c r="Q76" i="133" s="1"/>
  <c r="Y75" i="138"/>
  <c r="X75" i="138"/>
  <c r="AG75" i="138" s="1"/>
  <c r="AE75" i="138"/>
  <c r="AC75" i="138"/>
  <c r="AB75" i="138"/>
  <c r="AD75" i="138"/>
  <c r="Z75" i="138"/>
  <c r="AA75" i="138"/>
  <c r="K76" i="138"/>
  <c r="AF75" i="138"/>
  <c r="M76" i="138"/>
  <c r="N76" i="138"/>
  <c r="AC77" i="137"/>
  <c r="Y77" i="137"/>
  <c r="AB77" i="137"/>
  <c r="AA77" i="137"/>
  <c r="K78" i="137"/>
  <c r="X77" i="137"/>
  <c r="AG77" i="137" s="1"/>
  <c r="AF77" i="137"/>
  <c r="Z77" i="137"/>
  <c r="AE77" i="137"/>
  <c r="AD77" i="137"/>
  <c r="N78" i="137"/>
  <c r="M78" i="137"/>
  <c r="AC76" i="133"/>
  <c r="X76" i="133"/>
  <c r="AG76" i="133" s="1"/>
  <c r="AD76" i="133"/>
  <c r="Z76" i="133"/>
  <c r="AA76" i="133"/>
  <c r="AB76" i="133"/>
  <c r="Y76" i="133"/>
  <c r="K77" i="133"/>
  <c r="AF76" i="133"/>
  <c r="AE76" i="133"/>
  <c r="N77" i="133"/>
  <c r="M77" i="133"/>
  <c r="R80" i="128" l="1"/>
  <c r="U80" i="128"/>
  <c r="AU81" i="128"/>
  <c r="N81" i="128" s="1"/>
  <c r="P81" i="128" s="1"/>
  <c r="T81" i="128" s="1"/>
  <c r="AS81" i="128"/>
  <c r="M81" i="139"/>
  <c r="K81" i="139"/>
  <c r="O81" i="139"/>
  <c r="R79" i="139"/>
  <c r="U79" i="139"/>
  <c r="AS80" i="139" s="1"/>
  <c r="N80" i="139" s="1"/>
  <c r="P80" i="139" s="1"/>
  <c r="T80" i="139" s="1"/>
  <c r="AU80" i="139"/>
  <c r="K82" i="128"/>
  <c r="O82" i="128"/>
  <c r="M82" i="128"/>
  <c r="O77" i="133"/>
  <c r="Q77" i="133" s="1"/>
  <c r="O87" i="117"/>
  <c r="Q87" i="117" s="1"/>
  <c r="O78" i="137"/>
  <c r="Q78" i="137" s="1"/>
  <c r="K88" i="117"/>
  <c r="N88" i="117"/>
  <c r="M88" i="117"/>
  <c r="AA76" i="138"/>
  <c r="K77" i="138"/>
  <c r="AF76" i="138"/>
  <c r="X76" i="138"/>
  <c r="AG76" i="138" s="1"/>
  <c r="Y76" i="138"/>
  <c r="Z76" i="138"/>
  <c r="AD76" i="138"/>
  <c r="AC76" i="138"/>
  <c r="AB76" i="138"/>
  <c r="AE76" i="138"/>
  <c r="N77" i="138"/>
  <c r="M77" i="138"/>
  <c r="AB77" i="133"/>
  <c r="AF77" i="133"/>
  <c r="AD77" i="133"/>
  <c r="Y77" i="133"/>
  <c r="K78" i="133"/>
  <c r="AE77" i="133"/>
  <c r="Z77" i="133"/>
  <c r="X77" i="133"/>
  <c r="AG77" i="133" s="1"/>
  <c r="AC77" i="133"/>
  <c r="AA77" i="133"/>
  <c r="N78" i="133"/>
  <c r="M78" i="133"/>
  <c r="AE78" i="137"/>
  <c r="X78" i="137"/>
  <c r="AG78" i="137" s="1"/>
  <c r="AB78" i="137"/>
  <c r="Z78" i="137"/>
  <c r="AF78" i="137"/>
  <c r="Y78" i="137"/>
  <c r="AD78" i="137"/>
  <c r="AC78" i="137"/>
  <c r="AA78" i="137"/>
  <c r="K79" i="137"/>
  <c r="N79" i="137"/>
  <c r="M79" i="137"/>
  <c r="O76" i="138"/>
  <c r="Q76" i="138" s="1"/>
  <c r="R80" i="139" l="1"/>
  <c r="U80" i="139"/>
  <c r="R81" i="128"/>
  <c r="U81" i="128"/>
  <c r="AS82" i="128"/>
  <c r="N82" i="128" s="1"/>
  <c r="P82" i="128" s="1"/>
  <c r="T82" i="128" s="1"/>
  <c r="AU82" i="128"/>
  <c r="K83" i="128"/>
  <c r="O83" i="128"/>
  <c r="M83" i="128"/>
  <c r="M82" i="139"/>
  <c r="O82" i="139"/>
  <c r="K82" i="139"/>
  <c r="AS81" i="139"/>
  <c r="AU81" i="139"/>
  <c r="O88" i="117"/>
  <c r="Q88" i="117" s="1"/>
  <c r="K89" i="117"/>
  <c r="N89" i="117"/>
  <c r="M89" i="117"/>
  <c r="O79" i="137"/>
  <c r="Q79" i="137" s="1"/>
  <c r="O78" i="133"/>
  <c r="Q78" i="133" s="1"/>
  <c r="O77" i="138"/>
  <c r="Q77" i="138" s="1"/>
  <c r="AF78" i="133"/>
  <c r="AE78" i="133"/>
  <c r="AD78" i="133"/>
  <c r="X78" i="133"/>
  <c r="AG78" i="133" s="1"/>
  <c r="Z78" i="133"/>
  <c r="K79" i="133"/>
  <c r="AA78" i="133"/>
  <c r="AB78" i="133"/>
  <c r="Y78" i="133"/>
  <c r="AC78" i="133"/>
  <c r="M79" i="133"/>
  <c r="N79" i="133"/>
  <c r="AF79" i="137"/>
  <c r="AB79" i="137"/>
  <c r="AE79" i="137"/>
  <c r="X79" i="137"/>
  <c r="AG79" i="137" s="1"/>
  <c r="AA79" i="137"/>
  <c r="AC79" i="137"/>
  <c r="AD79" i="137"/>
  <c r="Y79" i="137"/>
  <c r="K80" i="137"/>
  <c r="Z79" i="137"/>
  <c r="N80" i="137"/>
  <c r="M80" i="137"/>
  <c r="AD77" i="138"/>
  <c r="AC77" i="138"/>
  <c r="AE77" i="138"/>
  <c r="AF77" i="138"/>
  <c r="Z77" i="138"/>
  <c r="AB77" i="138"/>
  <c r="AA77" i="138"/>
  <c r="Y77" i="138"/>
  <c r="X77" i="138"/>
  <c r="AG77" i="138" s="1"/>
  <c r="K78" i="138"/>
  <c r="N78" i="138"/>
  <c r="M78" i="138"/>
  <c r="R82" i="128" l="1"/>
  <c r="U82" i="128"/>
  <c r="O84" i="128"/>
  <c r="M84" i="128"/>
  <c r="K84" i="128"/>
  <c r="N81" i="139"/>
  <c r="P81" i="139" s="1"/>
  <c r="T81" i="139" s="1"/>
  <c r="M83" i="139"/>
  <c r="K83" i="139"/>
  <c r="O83" i="139"/>
  <c r="AU82" i="139"/>
  <c r="AS82" i="139"/>
  <c r="N82" i="139" s="1"/>
  <c r="P82" i="139" s="1"/>
  <c r="T82" i="139" s="1"/>
  <c r="AU83" i="128"/>
  <c r="AS83" i="128"/>
  <c r="N83" i="128" s="1"/>
  <c r="P83" i="128" s="1"/>
  <c r="T83" i="128" s="1"/>
  <c r="O89" i="117"/>
  <c r="Q89" i="117" s="1"/>
  <c r="K90" i="117"/>
  <c r="M90" i="117"/>
  <c r="N90" i="117"/>
  <c r="O79" i="133"/>
  <c r="Q79" i="133" s="1"/>
  <c r="X78" i="138"/>
  <c r="AG78" i="138" s="1"/>
  <c r="Y78" i="138"/>
  <c r="AB78" i="138"/>
  <c r="AA78" i="138"/>
  <c r="Z78" i="138"/>
  <c r="AC78" i="138"/>
  <c r="K79" i="138"/>
  <c r="AD78" i="138"/>
  <c r="AF78" i="138"/>
  <c r="AE78" i="138"/>
  <c r="N79" i="138"/>
  <c r="M79" i="138"/>
  <c r="Y80" i="137"/>
  <c r="Z80" i="137"/>
  <c r="AA80" i="137"/>
  <c r="AB80" i="137"/>
  <c r="X80" i="137"/>
  <c r="AG80" i="137" s="1"/>
  <c r="AC80" i="137"/>
  <c r="AD80" i="137"/>
  <c r="AE80" i="137"/>
  <c r="AF80" i="137"/>
  <c r="K81" i="137"/>
  <c r="M81" i="137"/>
  <c r="N81" i="137"/>
  <c r="AB79" i="133"/>
  <c r="X79" i="133"/>
  <c r="AG79" i="133" s="1"/>
  <c r="AF79" i="133"/>
  <c r="AE79" i="133"/>
  <c r="Z79" i="133"/>
  <c r="AD79" i="133"/>
  <c r="K80" i="133"/>
  <c r="Y79" i="133"/>
  <c r="AC79" i="133"/>
  <c r="AA79" i="133"/>
  <c r="M80" i="133"/>
  <c r="N80" i="133"/>
  <c r="O78" i="138"/>
  <c r="Q78" i="138" s="1"/>
  <c r="O80" i="137"/>
  <c r="Q80" i="137" s="1"/>
  <c r="R83" i="128" l="1"/>
  <c r="U83" i="128"/>
  <c r="R82" i="139"/>
  <c r="U82" i="139"/>
  <c r="AS83" i="139" s="1"/>
  <c r="N83" i="139" s="1"/>
  <c r="P83" i="139" s="1"/>
  <c r="T83" i="139" s="1"/>
  <c r="AS84" i="128"/>
  <c r="AU84" i="128"/>
  <c r="M84" i="139"/>
  <c r="O84" i="139"/>
  <c r="K84" i="139"/>
  <c r="AU83" i="139"/>
  <c r="R81" i="139"/>
  <c r="U81" i="139"/>
  <c r="M85" i="128"/>
  <c r="O85" i="128"/>
  <c r="K85" i="128"/>
  <c r="O80" i="133"/>
  <c r="Q80" i="133" s="1"/>
  <c r="O90" i="117"/>
  <c r="Q90" i="117" s="1"/>
  <c r="O81" i="137"/>
  <c r="Q81" i="137" s="1"/>
  <c r="K91" i="117"/>
  <c r="N91" i="117"/>
  <c r="M91" i="117"/>
  <c r="O79" i="138"/>
  <c r="Q79" i="138" s="1"/>
  <c r="AC79" i="138"/>
  <c r="AD79" i="138"/>
  <c r="AF79" i="138"/>
  <c r="Y79" i="138"/>
  <c r="K80" i="138"/>
  <c r="AE79" i="138"/>
  <c r="X79" i="138"/>
  <c r="AG79" i="138" s="1"/>
  <c r="AB79" i="138"/>
  <c r="AA79" i="138"/>
  <c r="Z79" i="138"/>
  <c r="M80" i="138"/>
  <c r="N80" i="138"/>
  <c r="AC80" i="133"/>
  <c r="Y80" i="133"/>
  <c r="K81" i="133"/>
  <c r="AE80" i="133"/>
  <c r="AA80" i="133"/>
  <c r="Z80" i="133"/>
  <c r="AF80" i="133"/>
  <c r="AB80" i="133"/>
  <c r="AD80" i="133"/>
  <c r="X80" i="133"/>
  <c r="AG80" i="133" s="1"/>
  <c r="M81" i="133"/>
  <c r="N81" i="133"/>
  <c r="AA81" i="137"/>
  <c r="AF81" i="137"/>
  <c r="Z81" i="137"/>
  <c r="K82" i="137"/>
  <c r="AD81" i="137"/>
  <c r="AE81" i="137"/>
  <c r="AC81" i="137"/>
  <c r="Y81" i="137"/>
  <c r="X81" i="137"/>
  <c r="AG81" i="137" s="1"/>
  <c r="AB81" i="137"/>
  <c r="M82" i="137"/>
  <c r="N82" i="137"/>
  <c r="N84" i="128" l="1"/>
  <c r="P84" i="128" s="1"/>
  <c r="T84" i="128" s="1"/>
  <c r="AU85" i="128"/>
  <c r="AS85" i="128"/>
  <c r="N85" i="128" s="1"/>
  <c r="P85" i="128" s="1"/>
  <c r="T85" i="128" s="1"/>
  <c r="M85" i="139"/>
  <c r="O85" i="139"/>
  <c r="K85" i="139"/>
  <c r="AS84" i="139"/>
  <c r="AU84" i="139"/>
  <c r="R84" i="128"/>
  <c r="U84" i="128"/>
  <c r="M86" i="128"/>
  <c r="O86" i="128"/>
  <c r="K86" i="128"/>
  <c r="R83" i="139"/>
  <c r="U83" i="139"/>
  <c r="O81" i="133"/>
  <c r="Q81" i="133" s="1"/>
  <c r="O80" i="138"/>
  <c r="Q80" i="138" s="1"/>
  <c r="O82" i="137"/>
  <c r="Q82" i="137" s="1"/>
  <c r="O91" i="117"/>
  <c r="Q91" i="117" s="1"/>
  <c r="K92" i="117"/>
  <c r="M92" i="117"/>
  <c r="N92" i="117"/>
  <c r="AA80" i="138"/>
  <c r="AC80" i="138"/>
  <c r="AE80" i="138"/>
  <c r="K81" i="138"/>
  <c r="AD80" i="138"/>
  <c r="AF80" i="138"/>
  <c r="Y80" i="138"/>
  <c r="AB80" i="138"/>
  <c r="Z80" i="138"/>
  <c r="X80" i="138"/>
  <c r="AG80" i="138" s="1"/>
  <c r="N81" i="138"/>
  <c r="M81" i="138"/>
  <c r="K83" i="137"/>
  <c r="AE82" i="137"/>
  <c r="AD82" i="137"/>
  <c r="Z82" i="137"/>
  <c r="AF82" i="137"/>
  <c r="AC82" i="137"/>
  <c r="AA82" i="137"/>
  <c r="X82" i="137"/>
  <c r="AG82" i="137" s="1"/>
  <c r="AB82" i="137"/>
  <c r="Y82" i="137"/>
  <c r="M83" i="137"/>
  <c r="N83" i="137"/>
  <c r="AE81" i="133"/>
  <c r="K82" i="133"/>
  <c r="X81" i="133"/>
  <c r="AG81" i="133" s="1"/>
  <c r="AA81" i="133"/>
  <c r="Y81" i="133"/>
  <c r="AD81" i="133"/>
  <c r="Z81" i="133"/>
  <c r="AB81" i="133"/>
  <c r="AC81" i="133"/>
  <c r="AF81" i="133"/>
  <c r="M82" i="133"/>
  <c r="N82" i="133"/>
  <c r="R85" i="128" l="1"/>
  <c r="U85" i="128"/>
  <c r="AS86" i="128"/>
  <c r="AU86" i="128"/>
  <c r="N86" i="128" s="1"/>
  <c r="P86" i="128" s="1"/>
  <c r="T86" i="128" s="1"/>
  <c r="M86" i="139"/>
  <c r="K86" i="139"/>
  <c r="O86" i="139"/>
  <c r="O87" i="128"/>
  <c r="M87" i="128"/>
  <c r="AS87" i="128" s="1"/>
  <c r="K87" i="128"/>
  <c r="AU85" i="139"/>
  <c r="AS85" i="139"/>
  <c r="N85" i="139" s="1"/>
  <c r="P85" i="139" s="1"/>
  <c r="T85" i="139" s="1"/>
  <c r="N84" i="139"/>
  <c r="P84" i="139" s="1"/>
  <c r="T84" i="139" s="1"/>
  <c r="O82" i="133"/>
  <c r="Q82" i="133" s="1"/>
  <c r="O92" i="117"/>
  <c r="Q92" i="117" s="1"/>
  <c r="K93" i="117"/>
  <c r="N93" i="117"/>
  <c r="M93" i="117"/>
  <c r="Z82" i="133"/>
  <c r="X82" i="133"/>
  <c r="AG82" i="133" s="1"/>
  <c r="K83" i="133"/>
  <c r="AD82" i="133"/>
  <c r="AC82" i="133"/>
  <c r="AF82" i="133"/>
  <c r="Y82" i="133"/>
  <c r="AB82" i="133"/>
  <c r="AA82" i="133"/>
  <c r="AE82" i="133"/>
  <c r="N83" i="133"/>
  <c r="M83" i="133"/>
  <c r="O81" i="138"/>
  <c r="Q81" i="138" s="1"/>
  <c r="O83" i="137"/>
  <c r="Q83" i="137" s="1"/>
  <c r="Y81" i="138"/>
  <c r="AB81" i="138"/>
  <c r="AE81" i="138"/>
  <c r="AD81" i="138"/>
  <c r="X81" i="138"/>
  <c r="AG81" i="138" s="1"/>
  <c r="AC81" i="138"/>
  <c r="AA81" i="138"/>
  <c r="AF81" i="138"/>
  <c r="Z81" i="138"/>
  <c r="K82" i="138"/>
  <c r="M82" i="138"/>
  <c r="N82" i="138"/>
  <c r="AA83" i="137"/>
  <c r="AD83" i="137"/>
  <c r="AC83" i="137"/>
  <c r="AB83" i="137"/>
  <c r="AF83" i="137"/>
  <c r="X83" i="137"/>
  <c r="AG83" i="137" s="1"/>
  <c r="K84" i="137"/>
  <c r="AE83" i="137"/>
  <c r="Y83" i="137"/>
  <c r="Z83" i="137"/>
  <c r="N84" i="137"/>
  <c r="M84" i="137"/>
  <c r="R85" i="139" l="1"/>
  <c r="U85" i="139"/>
  <c r="K88" i="128"/>
  <c r="O88" i="128"/>
  <c r="M88" i="128"/>
  <c r="R84" i="139"/>
  <c r="U84" i="139"/>
  <c r="M87" i="139"/>
  <c r="K87" i="139"/>
  <c r="O87" i="139"/>
  <c r="AU86" i="139"/>
  <c r="N86" i="139" s="1"/>
  <c r="P86" i="139" s="1"/>
  <c r="T86" i="139" s="1"/>
  <c r="AS86" i="139"/>
  <c r="U86" i="128"/>
  <c r="AU87" i="128" s="1"/>
  <c r="N87" i="128" s="1"/>
  <c r="P87" i="128" s="1"/>
  <c r="T87" i="128" s="1"/>
  <c r="R86" i="128"/>
  <c r="O93" i="117"/>
  <c r="Q93" i="117" s="1"/>
  <c r="O84" i="137"/>
  <c r="Q84" i="137" s="1"/>
  <c r="K94" i="117"/>
  <c r="N94" i="117"/>
  <c r="M94" i="117"/>
  <c r="Y82" i="138"/>
  <c r="AD82" i="138"/>
  <c r="N83" i="138"/>
  <c r="X82" i="138"/>
  <c r="AG82" i="138" s="1"/>
  <c r="AE82" i="138"/>
  <c r="AF82" i="138"/>
  <c r="Z82" i="138"/>
  <c r="AC82" i="138"/>
  <c r="AB82" i="138"/>
  <c r="AA82" i="138"/>
  <c r="K83" i="138"/>
  <c r="M83" i="138"/>
  <c r="O83" i="133"/>
  <c r="Q83" i="133" s="1"/>
  <c r="AD84" i="137"/>
  <c r="AB84" i="137"/>
  <c r="Y84" i="137"/>
  <c r="AA84" i="137"/>
  <c r="K85" i="137"/>
  <c r="AC84" i="137"/>
  <c r="X84" i="137"/>
  <c r="AG84" i="137" s="1"/>
  <c r="Z84" i="137"/>
  <c r="AE84" i="137"/>
  <c r="AF84" i="137"/>
  <c r="N85" i="137"/>
  <c r="M85" i="137"/>
  <c r="AC83" i="133"/>
  <c r="AF83" i="133"/>
  <c r="Z83" i="133"/>
  <c r="K84" i="133"/>
  <c r="X83" i="133"/>
  <c r="AG83" i="133" s="1"/>
  <c r="AA83" i="133"/>
  <c r="AB83" i="133"/>
  <c r="AD83" i="133"/>
  <c r="Y83" i="133"/>
  <c r="AE83" i="133"/>
  <c r="M84" i="133"/>
  <c r="N84" i="133"/>
  <c r="O82" i="138"/>
  <c r="Q82" i="138" s="1"/>
  <c r="K89" i="128" l="1"/>
  <c r="M89" i="128"/>
  <c r="O89" i="128"/>
  <c r="R87" i="128"/>
  <c r="U87" i="128"/>
  <c r="R86" i="139"/>
  <c r="U86" i="139"/>
  <c r="K88" i="139"/>
  <c r="O88" i="139"/>
  <c r="M88" i="139"/>
  <c r="AS87" i="139"/>
  <c r="AU87" i="139"/>
  <c r="AS88" i="128"/>
  <c r="N88" i="128" s="1"/>
  <c r="P88" i="128" s="1"/>
  <c r="T88" i="128" s="1"/>
  <c r="AU88" i="128"/>
  <c r="O94" i="117"/>
  <c r="Q94" i="117" s="1"/>
  <c r="O83" i="138"/>
  <c r="Q83" i="138" s="1"/>
  <c r="K95" i="117"/>
  <c r="M95" i="117"/>
  <c r="N95" i="117"/>
  <c r="O85" i="137"/>
  <c r="Q85" i="137" s="1"/>
  <c r="O84" i="133"/>
  <c r="Q84" i="133" s="1"/>
  <c r="Y83" i="138"/>
  <c r="AA83" i="138"/>
  <c r="AB83" i="138"/>
  <c r="X83" i="138"/>
  <c r="AG83" i="138" s="1"/>
  <c r="AC83" i="138"/>
  <c r="Z83" i="138"/>
  <c r="AF83" i="138"/>
  <c r="AE83" i="138"/>
  <c r="K84" i="138"/>
  <c r="AD83" i="138"/>
  <c r="N84" i="138"/>
  <c r="M84" i="138"/>
  <c r="X85" i="137"/>
  <c r="AG85" i="137" s="1"/>
  <c r="Z85" i="137"/>
  <c r="AD85" i="137"/>
  <c r="K86" i="137"/>
  <c r="AE85" i="137"/>
  <c r="AC85" i="137"/>
  <c r="AF85" i="137"/>
  <c r="AA85" i="137"/>
  <c r="AB85" i="137"/>
  <c r="Y85" i="137"/>
  <c r="N86" i="137"/>
  <c r="M86" i="137"/>
  <c r="AA84" i="133"/>
  <c r="AD84" i="133"/>
  <c r="Y84" i="133"/>
  <c r="AF84" i="133"/>
  <c r="X84" i="133"/>
  <c r="AG84" i="133" s="1"/>
  <c r="AB84" i="133"/>
  <c r="K85" i="133"/>
  <c r="AE84" i="133"/>
  <c r="AC84" i="133"/>
  <c r="Z84" i="133"/>
  <c r="N85" i="133"/>
  <c r="M85" i="133"/>
  <c r="N87" i="139" l="1"/>
  <c r="P87" i="139" s="1"/>
  <c r="T87" i="139" s="1"/>
  <c r="R88" i="128"/>
  <c r="U88" i="128"/>
  <c r="AS89" i="128" s="1"/>
  <c r="N89" i="128" s="1"/>
  <c r="P89" i="128" s="1"/>
  <c r="T89" i="128" s="1"/>
  <c r="AS88" i="139"/>
  <c r="N88" i="139" s="1"/>
  <c r="P88" i="139" s="1"/>
  <c r="T88" i="139" s="1"/>
  <c r="AU88" i="139"/>
  <c r="K89" i="139"/>
  <c r="O89" i="139"/>
  <c r="M89" i="139"/>
  <c r="AU89" i="128"/>
  <c r="M90" i="128"/>
  <c r="O90" i="128"/>
  <c r="K90" i="128"/>
  <c r="R87" i="139"/>
  <c r="U87" i="139"/>
  <c r="O95" i="117"/>
  <c r="Q95" i="117" s="1"/>
  <c r="K96" i="117"/>
  <c r="M96" i="117"/>
  <c r="N96" i="117"/>
  <c r="AC85" i="133"/>
  <c r="AF85" i="133"/>
  <c r="AB85" i="133"/>
  <c r="X85" i="133"/>
  <c r="AG85" i="133" s="1"/>
  <c r="Y85" i="133"/>
  <c r="K86" i="133"/>
  <c r="AA85" i="133"/>
  <c r="Z85" i="133"/>
  <c r="AE85" i="133"/>
  <c r="AD85" i="133"/>
  <c r="N86" i="133"/>
  <c r="M86" i="133"/>
  <c r="AD84" i="138"/>
  <c r="X84" i="138"/>
  <c r="AG84" i="138" s="1"/>
  <c r="K85" i="138"/>
  <c r="AF84" i="138"/>
  <c r="AE84" i="138"/>
  <c r="Z84" i="138"/>
  <c r="AC84" i="138"/>
  <c r="Y84" i="138"/>
  <c r="AB84" i="138"/>
  <c r="AA84" i="138"/>
  <c r="M85" i="138"/>
  <c r="N85" i="138"/>
  <c r="Y86" i="137"/>
  <c r="M87" i="137"/>
  <c r="AF86" i="137"/>
  <c r="K87" i="137"/>
  <c r="AA86" i="137"/>
  <c r="Z86" i="137"/>
  <c r="AB86" i="137"/>
  <c r="AD86" i="137"/>
  <c r="AC86" i="137"/>
  <c r="AE86" i="137"/>
  <c r="X86" i="137"/>
  <c r="AG86" i="137" s="1"/>
  <c r="N87" i="137"/>
  <c r="O85" i="133"/>
  <c r="Q85" i="133" s="1"/>
  <c r="O86" i="137"/>
  <c r="Q86" i="137" s="1"/>
  <c r="O84" i="138"/>
  <c r="Q84" i="138" s="1"/>
  <c r="R88" i="139" l="1"/>
  <c r="U88" i="139"/>
  <c r="M90" i="139"/>
  <c r="K90" i="139"/>
  <c r="O90" i="139"/>
  <c r="AS90" i="128"/>
  <c r="AU90" i="128"/>
  <c r="R89" i="128"/>
  <c r="U89" i="128"/>
  <c r="O91" i="128"/>
  <c r="M91" i="128"/>
  <c r="K91" i="128"/>
  <c r="AU89" i="139"/>
  <c r="AS89" i="139"/>
  <c r="N89" i="139" s="1"/>
  <c r="P89" i="139" s="1"/>
  <c r="T89" i="139" s="1"/>
  <c r="O96" i="117"/>
  <c r="Q96" i="117" s="1"/>
  <c r="K97" i="117"/>
  <c r="N97" i="117"/>
  <c r="M97" i="117"/>
  <c r="O87" i="137"/>
  <c r="Q87" i="137" s="1"/>
  <c r="O86" i="133"/>
  <c r="Q86" i="133" s="1"/>
  <c r="AB85" i="138"/>
  <c r="Y85" i="138"/>
  <c r="K86" i="138"/>
  <c r="AA85" i="138"/>
  <c r="AE85" i="138"/>
  <c r="AD85" i="138"/>
  <c r="Z85" i="138"/>
  <c r="AF85" i="138"/>
  <c r="X85" i="138"/>
  <c r="AG85" i="138" s="1"/>
  <c r="AC85" i="138"/>
  <c r="M86" i="138"/>
  <c r="N86" i="138"/>
  <c r="O85" i="138"/>
  <c r="Q85" i="138" s="1"/>
  <c r="AE86" i="133"/>
  <c r="AF86" i="133"/>
  <c r="Y86" i="133"/>
  <c r="Z86" i="133"/>
  <c r="K87" i="133"/>
  <c r="X86" i="133"/>
  <c r="AG86" i="133" s="1"/>
  <c r="AC86" i="133"/>
  <c r="AD86" i="133"/>
  <c r="AA86" i="133"/>
  <c r="AB86" i="133"/>
  <c r="N87" i="133"/>
  <c r="M87" i="133"/>
  <c r="AE87" i="137"/>
  <c r="AC87" i="137"/>
  <c r="AA87" i="137"/>
  <c r="Y87" i="137"/>
  <c r="X87" i="137"/>
  <c r="AG87" i="137" s="1"/>
  <c r="AF87" i="137"/>
  <c r="AD87" i="137"/>
  <c r="K88" i="137"/>
  <c r="AB87" i="137"/>
  <c r="Z87" i="137"/>
  <c r="N88" i="137"/>
  <c r="M88" i="137"/>
  <c r="N90" i="128" l="1"/>
  <c r="P90" i="128" s="1"/>
  <c r="T90" i="128" s="1"/>
  <c r="R90" i="128" s="1"/>
  <c r="AS91" i="128"/>
  <c r="N91" i="128" s="1"/>
  <c r="P91" i="128" s="1"/>
  <c r="T91" i="128" s="1"/>
  <c r="AU91" i="128"/>
  <c r="K91" i="139"/>
  <c r="M91" i="139"/>
  <c r="O91" i="139"/>
  <c r="AS90" i="139"/>
  <c r="AU90" i="139"/>
  <c r="K92" i="128"/>
  <c r="O92" i="128"/>
  <c r="M92" i="128"/>
  <c r="R89" i="139"/>
  <c r="U89" i="139"/>
  <c r="O97" i="117"/>
  <c r="Q97" i="117" s="1"/>
  <c r="K98" i="117"/>
  <c r="N98" i="117"/>
  <c r="N5" i="117" s="1"/>
  <c r="M98" i="117"/>
  <c r="O86" i="138"/>
  <c r="Q86" i="138" s="1"/>
  <c r="O88" i="137"/>
  <c r="Q88" i="137" s="1"/>
  <c r="O87" i="133"/>
  <c r="Q87" i="133" s="1"/>
  <c r="AF87" i="133"/>
  <c r="AB87" i="133"/>
  <c r="AC87" i="133"/>
  <c r="Y87" i="133"/>
  <c r="K88" i="133"/>
  <c r="X87" i="133"/>
  <c r="AG87" i="133" s="1"/>
  <c r="Z87" i="133"/>
  <c r="AD87" i="133"/>
  <c r="AE87" i="133"/>
  <c r="AA87" i="133"/>
  <c r="N88" i="133"/>
  <c r="M88" i="133"/>
  <c r="Y86" i="138"/>
  <c r="K87" i="138"/>
  <c r="X86" i="138"/>
  <c r="AG86" i="138" s="1"/>
  <c r="AE86" i="138"/>
  <c r="Z86" i="138"/>
  <c r="AD86" i="138"/>
  <c r="AB86" i="138"/>
  <c r="AF86" i="138"/>
  <c r="AC86" i="138"/>
  <c r="AA86" i="138"/>
  <c r="N87" i="138"/>
  <c r="M87" i="138"/>
  <c r="Y88" i="137"/>
  <c r="AB88" i="137"/>
  <c r="Z88" i="137"/>
  <c r="AC88" i="137"/>
  <c r="K89" i="137"/>
  <c r="AF88" i="137"/>
  <c r="X88" i="137"/>
  <c r="AG88" i="137" s="1"/>
  <c r="AD88" i="137"/>
  <c r="AA88" i="137"/>
  <c r="AE88" i="137"/>
  <c r="M89" i="137"/>
  <c r="N89" i="137"/>
  <c r="U90" i="128" l="1"/>
  <c r="N90" i="139"/>
  <c r="P90" i="139" s="1"/>
  <c r="T90" i="139" s="1"/>
  <c r="R91" i="128"/>
  <c r="U91" i="128"/>
  <c r="M93" i="128"/>
  <c r="K93" i="128"/>
  <c r="O93" i="128"/>
  <c r="AS91" i="139"/>
  <c r="N91" i="139" s="1"/>
  <c r="P91" i="139" s="1"/>
  <c r="T91" i="139" s="1"/>
  <c r="AU91" i="139"/>
  <c r="O92" i="139"/>
  <c r="M92" i="139"/>
  <c r="K92" i="139"/>
  <c r="AU92" i="128"/>
  <c r="AS92" i="128"/>
  <c r="N92" i="128" s="1"/>
  <c r="P92" i="128" s="1"/>
  <c r="T92" i="128" s="1"/>
  <c r="R90" i="139"/>
  <c r="U90" i="139"/>
  <c r="O98" i="117"/>
  <c r="M5" i="117"/>
  <c r="O89" i="137"/>
  <c r="Q89" i="137" s="1"/>
  <c r="O87" i="138"/>
  <c r="Q87" i="138" s="1"/>
  <c r="O88" i="133"/>
  <c r="Q88" i="133" s="1"/>
  <c r="AC89" i="137"/>
  <c r="X89" i="137"/>
  <c r="AG89" i="137" s="1"/>
  <c r="K90" i="137"/>
  <c r="AD89" i="137"/>
  <c r="AA89" i="137"/>
  <c r="AF89" i="137"/>
  <c r="AE89" i="137"/>
  <c r="Z89" i="137"/>
  <c r="AB89" i="137"/>
  <c r="Y89" i="137"/>
  <c r="N90" i="137"/>
  <c r="M90" i="137"/>
  <c r="AE88" i="133"/>
  <c r="AA88" i="133"/>
  <c r="AF88" i="133"/>
  <c r="K89" i="133"/>
  <c r="Z88" i="133"/>
  <c r="AD88" i="133"/>
  <c r="AC88" i="133"/>
  <c r="X88" i="133"/>
  <c r="AG88" i="133" s="1"/>
  <c r="AB88" i="133"/>
  <c r="Y88" i="133"/>
  <c r="N89" i="133"/>
  <c r="M89" i="133"/>
  <c r="K88" i="138"/>
  <c r="AC87" i="138"/>
  <c r="AB87" i="138"/>
  <c r="AE87" i="138"/>
  <c r="X87" i="138"/>
  <c r="AG87" i="138" s="1"/>
  <c r="AF87" i="138"/>
  <c r="AA87" i="138"/>
  <c r="Z87" i="138"/>
  <c r="Y87" i="138"/>
  <c r="AD87" i="138"/>
  <c r="M88" i="138"/>
  <c r="N88" i="138"/>
  <c r="R91" i="139" l="1"/>
  <c r="U91" i="139"/>
  <c r="R92" i="128"/>
  <c r="U92" i="128"/>
  <c r="O94" i="128"/>
  <c r="M94" i="128"/>
  <c r="K94" i="128"/>
  <c r="O93" i="139"/>
  <c r="K93" i="139"/>
  <c r="M93" i="139"/>
  <c r="AU93" i="128"/>
  <c r="AS93" i="128"/>
  <c r="N93" i="128" s="1"/>
  <c r="P93" i="128" s="1"/>
  <c r="T93" i="128" s="1"/>
  <c r="AU92" i="139"/>
  <c r="AS92" i="139"/>
  <c r="N92" i="139" s="1"/>
  <c r="P92" i="139" s="1"/>
  <c r="T92" i="139" s="1"/>
  <c r="O89" i="133"/>
  <c r="Q89" i="133" s="1"/>
  <c r="Q98" i="117"/>
  <c r="Q5" i="117" s="1"/>
  <c r="C25" i="117" s="1"/>
  <c r="O5" i="117"/>
  <c r="O90" i="137"/>
  <c r="Q90" i="137" s="1"/>
  <c r="N91" i="137"/>
  <c r="AD90" i="137"/>
  <c r="AB90" i="137"/>
  <c r="AE90" i="137"/>
  <c r="AF90" i="137"/>
  <c r="Z90" i="137"/>
  <c r="AA90" i="137"/>
  <c r="K91" i="137"/>
  <c r="AC90" i="137"/>
  <c r="Y90" i="137"/>
  <c r="X90" i="137"/>
  <c r="AG90" i="137" s="1"/>
  <c r="M91" i="137"/>
  <c r="AE89" i="133"/>
  <c r="X89" i="133"/>
  <c r="AG89" i="133" s="1"/>
  <c r="AB89" i="133"/>
  <c r="Y89" i="133"/>
  <c r="AF89" i="133"/>
  <c r="AD89" i="133"/>
  <c r="AA89" i="133"/>
  <c r="Z89" i="133"/>
  <c r="AC89" i="133"/>
  <c r="K90" i="133"/>
  <c r="M90" i="133"/>
  <c r="N90" i="133"/>
  <c r="AB88" i="138"/>
  <c r="Z88" i="138"/>
  <c r="Y88" i="138"/>
  <c r="AC88" i="138"/>
  <c r="K89" i="138"/>
  <c r="AA88" i="138"/>
  <c r="X88" i="138"/>
  <c r="AG88" i="138" s="1"/>
  <c r="AE88" i="138"/>
  <c r="AF88" i="138"/>
  <c r="AD88" i="138"/>
  <c r="N89" i="138"/>
  <c r="M89" i="138"/>
  <c r="O88" i="138"/>
  <c r="Q88" i="138" s="1"/>
  <c r="R93" i="128" l="1"/>
  <c r="U93" i="128"/>
  <c r="AU94" i="128"/>
  <c r="AS94" i="128"/>
  <c r="N94" i="128" s="1"/>
  <c r="P94" i="128" s="1"/>
  <c r="T94" i="128" s="1"/>
  <c r="AU93" i="139"/>
  <c r="AS93" i="139"/>
  <c r="N93" i="139" s="1"/>
  <c r="P93" i="139" s="1"/>
  <c r="T93" i="139" s="1"/>
  <c r="M94" i="139"/>
  <c r="K94" i="139"/>
  <c r="O94" i="139"/>
  <c r="R92" i="139"/>
  <c r="U92" i="139"/>
  <c r="K95" i="128"/>
  <c r="O95" i="128"/>
  <c r="M95" i="128"/>
  <c r="O90" i="133"/>
  <c r="Q90" i="133" s="1"/>
  <c r="AE19" i="143"/>
  <c r="AE28" i="143" s="1"/>
  <c r="O91" i="137"/>
  <c r="Q91" i="137" s="1"/>
  <c r="O89" i="138"/>
  <c r="Q89" i="138" s="1"/>
  <c r="X91" i="137"/>
  <c r="AG91" i="137" s="1"/>
  <c r="AF91" i="137"/>
  <c r="AB91" i="137"/>
  <c r="AD91" i="137"/>
  <c r="Z91" i="137"/>
  <c r="AA91" i="137"/>
  <c r="AE91" i="137"/>
  <c r="K92" i="137"/>
  <c r="AC91" i="137"/>
  <c r="Y91" i="137"/>
  <c r="N92" i="137"/>
  <c r="M92" i="137"/>
  <c r="AA90" i="133"/>
  <c r="AC90" i="133"/>
  <c r="AF90" i="133"/>
  <c r="K91" i="133"/>
  <c r="AB90" i="133"/>
  <c r="Y90" i="133"/>
  <c r="X90" i="133"/>
  <c r="AG90" i="133" s="1"/>
  <c r="AE90" i="133"/>
  <c r="Z90" i="133"/>
  <c r="AD90" i="133"/>
  <c r="N91" i="133"/>
  <c r="M91" i="133"/>
  <c r="K90" i="138"/>
  <c r="AB89" i="138"/>
  <c r="AA89" i="138"/>
  <c r="Y89" i="138"/>
  <c r="X89" i="138"/>
  <c r="AG89" i="138" s="1"/>
  <c r="AE89" i="138"/>
  <c r="AD89" i="138"/>
  <c r="AF89" i="138"/>
  <c r="Z89" i="138"/>
  <c r="AC89" i="138"/>
  <c r="N90" i="138"/>
  <c r="M90" i="138"/>
  <c r="R93" i="139" l="1"/>
  <c r="U93" i="139"/>
  <c r="R94" i="128"/>
  <c r="U94" i="128"/>
  <c r="AU95" i="128"/>
  <c r="AS95" i="128"/>
  <c r="N95" i="128" s="1"/>
  <c r="P95" i="128" s="1"/>
  <c r="T95" i="128" s="1"/>
  <c r="M95" i="139"/>
  <c r="K95" i="139"/>
  <c r="O95" i="139"/>
  <c r="K96" i="128"/>
  <c r="O96" i="128"/>
  <c r="M96" i="128"/>
  <c r="AU94" i="139"/>
  <c r="AS94" i="139"/>
  <c r="N94" i="139" s="1"/>
  <c r="P94" i="139" s="1"/>
  <c r="T94" i="139" s="1"/>
  <c r="AC92" i="137"/>
  <c r="AF92" i="137"/>
  <c r="AE92" i="137"/>
  <c r="Z92" i="137"/>
  <c r="AD92" i="137"/>
  <c r="AA92" i="137"/>
  <c r="AB92" i="137"/>
  <c r="Y92" i="137"/>
  <c r="X92" i="137"/>
  <c r="AG92" i="137" s="1"/>
  <c r="K93" i="137"/>
  <c r="M93" i="137"/>
  <c r="N93" i="137"/>
  <c r="AA91" i="133"/>
  <c r="AE91" i="133"/>
  <c r="AB91" i="133"/>
  <c r="AD91" i="133"/>
  <c r="X91" i="133"/>
  <c r="AG91" i="133" s="1"/>
  <c r="Z91" i="133"/>
  <c r="AC91" i="133"/>
  <c r="AF91" i="133"/>
  <c r="Y91" i="133"/>
  <c r="K92" i="133"/>
  <c r="M92" i="133"/>
  <c r="N92" i="133"/>
  <c r="AC90" i="138"/>
  <c r="AF90" i="138"/>
  <c r="AD90" i="138"/>
  <c r="AE90" i="138"/>
  <c r="AB90" i="138"/>
  <c r="Z90" i="138"/>
  <c r="X90" i="138"/>
  <c r="AG90" i="138" s="1"/>
  <c r="AA90" i="138"/>
  <c r="K91" i="138"/>
  <c r="Y90" i="138"/>
  <c r="N91" i="138"/>
  <c r="M91" i="138"/>
  <c r="O90" i="138"/>
  <c r="Q90" i="138" s="1"/>
  <c r="O91" i="133"/>
  <c r="Q91" i="133" s="1"/>
  <c r="O92" i="137"/>
  <c r="Q92" i="137" s="1"/>
  <c r="R94" i="139" l="1"/>
  <c r="U94" i="139"/>
  <c r="K96" i="139"/>
  <c r="O96" i="139"/>
  <c r="M96" i="139"/>
  <c r="AU95" i="139"/>
  <c r="AS95" i="139"/>
  <c r="N95" i="139" s="1"/>
  <c r="P95" i="139" s="1"/>
  <c r="T95" i="139" s="1"/>
  <c r="R95" i="128"/>
  <c r="U95" i="128"/>
  <c r="AS96" i="128"/>
  <c r="AU96" i="128"/>
  <c r="M97" i="128"/>
  <c r="K97" i="128"/>
  <c r="O97" i="128"/>
  <c r="O92" i="133"/>
  <c r="Q92" i="133" s="1"/>
  <c r="O93" i="137"/>
  <c r="Q93" i="137" s="1"/>
  <c r="O91" i="138"/>
  <c r="Q91" i="138" s="1"/>
  <c r="AE92" i="133"/>
  <c r="K93" i="133"/>
  <c r="X92" i="133"/>
  <c r="AG92" i="133" s="1"/>
  <c r="AA92" i="133"/>
  <c r="AC92" i="133"/>
  <c r="AB92" i="133"/>
  <c r="Y92" i="133"/>
  <c r="AF92" i="133"/>
  <c r="AD92" i="133"/>
  <c r="Z92" i="133"/>
  <c r="N93" i="133"/>
  <c r="M93" i="133"/>
  <c r="Z93" i="137"/>
  <c r="AE93" i="137"/>
  <c r="AB93" i="137"/>
  <c r="AD93" i="137"/>
  <c r="AC93" i="137"/>
  <c r="Y93" i="137"/>
  <c r="K94" i="137"/>
  <c r="AF93" i="137"/>
  <c r="AA93" i="137"/>
  <c r="X93" i="137"/>
  <c r="AG93" i="137" s="1"/>
  <c r="N94" i="137"/>
  <c r="M94" i="137"/>
  <c r="AB91" i="138"/>
  <c r="Z91" i="138"/>
  <c r="Y91" i="138"/>
  <c r="X91" i="138"/>
  <c r="AG91" i="138" s="1"/>
  <c r="K92" i="138"/>
  <c r="AA91" i="138"/>
  <c r="AC91" i="138"/>
  <c r="AF91" i="138"/>
  <c r="AD91" i="138"/>
  <c r="AE91" i="138"/>
  <c r="M92" i="138"/>
  <c r="N92" i="138"/>
  <c r="N96" i="128" l="1"/>
  <c r="P96" i="128" s="1"/>
  <c r="T96" i="128" s="1"/>
  <c r="AS96" i="139"/>
  <c r="AU96" i="139"/>
  <c r="R95" i="139"/>
  <c r="U95" i="139"/>
  <c r="M97" i="139"/>
  <c r="K97" i="139"/>
  <c r="O97" i="139"/>
  <c r="R96" i="128"/>
  <c r="U96" i="128"/>
  <c r="O98" i="128"/>
  <c r="K98" i="128"/>
  <c r="M98" i="128"/>
  <c r="AS97" i="128"/>
  <c r="N97" i="128" s="1"/>
  <c r="P97" i="128" s="1"/>
  <c r="T97" i="128" s="1"/>
  <c r="AU97" i="128"/>
  <c r="O92" i="138"/>
  <c r="Q92" i="138" s="1"/>
  <c r="AE92" i="138"/>
  <c r="X92" i="138"/>
  <c r="AG92" i="138" s="1"/>
  <c r="Y92" i="138"/>
  <c r="AF92" i="138"/>
  <c r="AB92" i="138"/>
  <c r="AD92" i="138"/>
  <c r="AC92" i="138"/>
  <c r="AA92" i="138"/>
  <c r="K93" i="138"/>
  <c r="Z92" i="138"/>
  <c r="N93" i="138"/>
  <c r="M93" i="138"/>
  <c r="Y94" i="137"/>
  <c r="AD94" i="137"/>
  <c r="AC94" i="137"/>
  <c r="AB94" i="137"/>
  <c r="AE94" i="137"/>
  <c r="AA94" i="137"/>
  <c r="Z94" i="137"/>
  <c r="X94" i="137"/>
  <c r="AG94" i="137" s="1"/>
  <c r="K95" i="137"/>
  <c r="AF94" i="137"/>
  <c r="M95" i="137"/>
  <c r="N95" i="137"/>
  <c r="K94" i="133"/>
  <c r="Z93" i="133"/>
  <c r="AB93" i="133"/>
  <c r="Y93" i="133"/>
  <c r="AF93" i="133"/>
  <c r="AE93" i="133"/>
  <c r="AA93" i="133"/>
  <c r="X93" i="133"/>
  <c r="AG93" i="133" s="1"/>
  <c r="AD93" i="133"/>
  <c r="AC93" i="133"/>
  <c r="N94" i="133"/>
  <c r="M94" i="133"/>
  <c r="O94" i="137"/>
  <c r="Q94" i="137" s="1"/>
  <c r="O93" i="133"/>
  <c r="Q93" i="133" s="1"/>
  <c r="N96" i="139" l="1"/>
  <c r="P96" i="139" s="1"/>
  <c r="T96" i="139" s="1"/>
  <c r="R97" i="128"/>
  <c r="U97" i="128"/>
  <c r="AS97" i="139"/>
  <c r="N97" i="139" s="1"/>
  <c r="P97" i="139" s="1"/>
  <c r="T97" i="139" s="1"/>
  <c r="AU97" i="139"/>
  <c r="M99" i="128"/>
  <c r="O99" i="128"/>
  <c r="K99" i="128"/>
  <c r="M98" i="139"/>
  <c r="O98" i="139"/>
  <c r="K98" i="139"/>
  <c r="AU98" i="128"/>
  <c r="AS98" i="128"/>
  <c r="N98" i="128" s="1"/>
  <c r="P98" i="128" s="1"/>
  <c r="T98" i="128" s="1"/>
  <c r="R96" i="139"/>
  <c r="U96" i="139"/>
  <c r="O95" i="137"/>
  <c r="Q95" i="137" s="1"/>
  <c r="O94" i="133"/>
  <c r="Q94" i="133" s="1"/>
  <c r="O93" i="138"/>
  <c r="Q93" i="138" s="1"/>
  <c r="AD94" i="133"/>
  <c r="X94" i="133"/>
  <c r="AG94" i="133" s="1"/>
  <c r="Y94" i="133"/>
  <c r="AF94" i="133"/>
  <c r="K95" i="133"/>
  <c r="AE94" i="133"/>
  <c r="AA94" i="133"/>
  <c r="AC94" i="133"/>
  <c r="M95" i="133"/>
  <c r="AB94" i="133"/>
  <c r="Z94" i="133"/>
  <c r="N95" i="133"/>
  <c r="AE95" i="137"/>
  <c r="Z95" i="137"/>
  <c r="X95" i="137"/>
  <c r="AG95" i="137" s="1"/>
  <c r="AD95" i="137"/>
  <c r="AF95" i="137"/>
  <c r="K96" i="137"/>
  <c r="AA95" i="137"/>
  <c r="AB95" i="137"/>
  <c r="Y95" i="137"/>
  <c r="AC95" i="137"/>
  <c r="M96" i="137"/>
  <c r="N96" i="137"/>
  <c r="X93" i="138"/>
  <c r="AG93" i="138" s="1"/>
  <c r="AF93" i="138"/>
  <c r="Y93" i="138"/>
  <c r="Z93" i="138"/>
  <c r="K94" i="138"/>
  <c r="AD93" i="138"/>
  <c r="AB93" i="138"/>
  <c r="AA93" i="138"/>
  <c r="AC93" i="138"/>
  <c r="AE93" i="138"/>
  <c r="N94" i="138"/>
  <c r="M94" i="138"/>
  <c r="R98" i="128" l="1"/>
  <c r="U98" i="128"/>
  <c r="AU98" i="139"/>
  <c r="K100" i="128"/>
  <c r="M100" i="128"/>
  <c r="O100" i="128"/>
  <c r="AU99" i="128"/>
  <c r="AS99" i="128"/>
  <c r="N99" i="128" s="1"/>
  <c r="P99" i="128" s="1"/>
  <c r="T99" i="128" s="1"/>
  <c r="R97" i="139"/>
  <c r="U97" i="139"/>
  <c r="AS98" i="139" s="1"/>
  <c r="N98" i="139" s="1"/>
  <c r="P98" i="139" s="1"/>
  <c r="T98" i="139" s="1"/>
  <c r="O99" i="139"/>
  <c r="M99" i="139"/>
  <c r="K99" i="139"/>
  <c r="O95" i="133"/>
  <c r="Q95" i="133" s="1"/>
  <c r="O96" i="137"/>
  <c r="Q96" i="137" s="1"/>
  <c r="AF96" i="137"/>
  <c r="AB96" i="137"/>
  <c r="Y96" i="137"/>
  <c r="X96" i="137"/>
  <c r="AG96" i="137" s="1"/>
  <c r="Z96" i="137"/>
  <c r="AA96" i="137"/>
  <c r="AE96" i="137"/>
  <c r="AD96" i="137"/>
  <c r="AC96" i="137"/>
  <c r="K97" i="137"/>
  <c r="M97" i="137"/>
  <c r="N97" i="137"/>
  <c r="K96" i="133"/>
  <c r="Y95" i="133"/>
  <c r="AB95" i="133"/>
  <c r="AE95" i="133"/>
  <c r="AF95" i="133"/>
  <c r="AA95" i="133"/>
  <c r="AC95" i="133"/>
  <c r="Z95" i="133"/>
  <c r="AD95" i="133"/>
  <c r="X95" i="133"/>
  <c r="AG95" i="133" s="1"/>
  <c r="N96" i="133"/>
  <c r="M96" i="133"/>
  <c r="O94" i="138"/>
  <c r="Q94" i="138" s="1"/>
  <c r="AA94" i="138"/>
  <c r="AF94" i="138"/>
  <c r="Y94" i="138"/>
  <c r="X94" i="138"/>
  <c r="AG94" i="138" s="1"/>
  <c r="AB94" i="138"/>
  <c r="AE94" i="138"/>
  <c r="Z94" i="138"/>
  <c r="K95" i="138"/>
  <c r="AD94" i="138"/>
  <c r="AC94" i="138"/>
  <c r="M95" i="138"/>
  <c r="N95" i="138"/>
  <c r="R98" i="139" l="1"/>
  <c r="U98" i="139"/>
  <c r="AU99" i="139"/>
  <c r="AS99" i="139"/>
  <c r="N99" i="139" s="1"/>
  <c r="P99" i="139" s="1"/>
  <c r="T99" i="139" s="1"/>
  <c r="K101" i="128"/>
  <c r="M101" i="128"/>
  <c r="O101" i="128"/>
  <c r="R99" i="128"/>
  <c r="U99" i="128"/>
  <c r="M100" i="139"/>
  <c r="O100" i="139"/>
  <c r="K100" i="139"/>
  <c r="AS100" i="128"/>
  <c r="N100" i="128" s="1"/>
  <c r="P100" i="128" s="1"/>
  <c r="T100" i="128" s="1"/>
  <c r="AU100" i="128"/>
  <c r="O97" i="137"/>
  <c r="Q97" i="137" s="1"/>
  <c r="AD96" i="133"/>
  <c r="X96" i="133"/>
  <c r="AG96" i="133" s="1"/>
  <c r="AB96" i="133"/>
  <c r="AE96" i="133"/>
  <c r="K97" i="133"/>
  <c r="Y96" i="133"/>
  <c r="AA96" i="133"/>
  <c r="AC96" i="133"/>
  <c r="Z96" i="133"/>
  <c r="AF96" i="133"/>
  <c r="N97" i="133"/>
  <c r="M97" i="133"/>
  <c r="O95" i="138"/>
  <c r="Q95" i="138" s="1"/>
  <c r="O96" i="133"/>
  <c r="Q96" i="133" s="1"/>
  <c r="X97" i="137"/>
  <c r="AG97" i="137" s="1"/>
  <c r="AE97" i="137"/>
  <c r="Z97" i="137"/>
  <c r="AB97" i="137"/>
  <c r="AA97" i="137"/>
  <c r="AC97" i="137"/>
  <c r="AD97" i="137"/>
  <c r="Y97" i="137"/>
  <c r="AF97" i="137"/>
  <c r="K98" i="137"/>
  <c r="M98" i="137"/>
  <c r="N98" i="137"/>
  <c r="AB95" i="138"/>
  <c r="AE95" i="138"/>
  <c r="AF95" i="138"/>
  <c r="AD95" i="138"/>
  <c r="AC95" i="138"/>
  <c r="Z95" i="138"/>
  <c r="AA95" i="138"/>
  <c r="Y95" i="138"/>
  <c r="X95" i="138"/>
  <c r="AG95" i="138" s="1"/>
  <c r="K96" i="138"/>
  <c r="M96" i="138"/>
  <c r="N96" i="138"/>
  <c r="R100" i="128" l="1"/>
  <c r="U100" i="128"/>
  <c r="R99" i="139"/>
  <c r="U99" i="139"/>
  <c r="O101" i="139"/>
  <c r="M101" i="139"/>
  <c r="K101" i="139"/>
  <c r="AU100" i="139"/>
  <c r="AS100" i="139"/>
  <c r="N100" i="139" s="1"/>
  <c r="P100" i="139" s="1"/>
  <c r="T100" i="139" s="1"/>
  <c r="AU101" i="128"/>
  <c r="AS101" i="128"/>
  <c r="N101" i="128" s="1"/>
  <c r="P101" i="128" s="1"/>
  <c r="T101" i="128" s="1"/>
  <c r="K102" i="128"/>
  <c r="O102" i="128"/>
  <c r="M102" i="128"/>
  <c r="K99" i="137"/>
  <c r="AE99" i="137" s="1"/>
  <c r="M99" i="137"/>
  <c r="N99" i="137"/>
  <c r="O96" i="138"/>
  <c r="Q96" i="138" s="1"/>
  <c r="O98" i="137"/>
  <c r="AF96" i="138"/>
  <c r="K97" i="138"/>
  <c r="AC96" i="138"/>
  <c r="AB96" i="138"/>
  <c r="Z96" i="138"/>
  <c r="AE96" i="138"/>
  <c r="Y96" i="138"/>
  <c r="AA96" i="138"/>
  <c r="X96" i="138"/>
  <c r="AG96" i="138" s="1"/>
  <c r="AD96" i="138"/>
  <c r="N97" i="138"/>
  <c r="M97" i="138"/>
  <c r="AD98" i="137"/>
  <c r="AB98" i="137"/>
  <c r="AF98" i="137"/>
  <c r="AA98" i="137"/>
  <c r="X98" i="137"/>
  <c r="AG98" i="137" s="1"/>
  <c r="AC98" i="137"/>
  <c r="Y98" i="137"/>
  <c r="AE98" i="137"/>
  <c r="Z98" i="137"/>
  <c r="O97" i="133"/>
  <c r="Q97" i="133" s="1"/>
  <c r="AE97" i="133"/>
  <c r="AD97" i="133"/>
  <c r="K98" i="133"/>
  <c r="AF97" i="133"/>
  <c r="Y97" i="133"/>
  <c r="AB97" i="133"/>
  <c r="AA97" i="133"/>
  <c r="Z97" i="133"/>
  <c r="AC97" i="133"/>
  <c r="X97" i="133"/>
  <c r="AG97" i="133" s="1"/>
  <c r="M98" i="133"/>
  <c r="N98" i="133"/>
  <c r="K100" i="137" l="1"/>
  <c r="AC100" i="137" s="1"/>
  <c r="AC99" i="137"/>
  <c r="Z99" i="137"/>
  <c r="AD99" i="137"/>
  <c r="AF99" i="137"/>
  <c r="R100" i="139"/>
  <c r="U100" i="139"/>
  <c r="AS101" i="139" s="1"/>
  <c r="N101" i="139" s="1"/>
  <c r="P101" i="139" s="1"/>
  <c r="T101" i="139" s="1"/>
  <c r="AS102" i="128"/>
  <c r="N102" i="128" s="1"/>
  <c r="P102" i="128" s="1"/>
  <c r="T102" i="128" s="1"/>
  <c r="AU102" i="128"/>
  <c r="K102" i="139"/>
  <c r="O102" i="139"/>
  <c r="M102" i="139"/>
  <c r="AU101" i="139"/>
  <c r="O103" i="128"/>
  <c r="M103" i="128"/>
  <c r="K103" i="128"/>
  <c r="R101" i="128"/>
  <c r="U101" i="128"/>
  <c r="O99" i="137"/>
  <c r="Q99" i="137" s="1"/>
  <c r="Y99" i="137"/>
  <c r="AB99" i="137"/>
  <c r="AA99" i="137"/>
  <c r="N101" i="137"/>
  <c r="X99" i="137"/>
  <c r="AG99" i="137" s="1"/>
  <c r="K99" i="133"/>
  <c r="AC99" i="133" s="1"/>
  <c r="M99" i="133"/>
  <c r="N99" i="133"/>
  <c r="M100" i="137"/>
  <c r="N100" i="137"/>
  <c r="Z100" i="137"/>
  <c r="AD100" i="137"/>
  <c r="Y100" i="137"/>
  <c r="AE100" i="137"/>
  <c r="X100" i="137"/>
  <c r="AG100" i="137" s="1"/>
  <c r="AA100" i="137"/>
  <c r="O97" i="138"/>
  <c r="Q97" i="138" s="1"/>
  <c r="AB98" i="133"/>
  <c r="Y98" i="133"/>
  <c r="AC98" i="133"/>
  <c r="AA98" i="133"/>
  <c r="Z98" i="133"/>
  <c r="AD98" i="133"/>
  <c r="AE98" i="133"/>
  <c r="AF98" i="133"/>
  <c r="X98" i="133"/>
  <c r="AG98" i="133" s="1"/>
  <c r="O98" i="133"/>
  <c r="Y97" i="138"/>
  <c r="X97" i="138"/>
  <c r="AG97" i="138" s="1"/>
  <c r="AD97" i="138"/>
  <c r="AE97" i="138"/>
  <c r="AB97" i="138"/>
  <c r="AA97" i="138"/>
  <c r="Z97" i="138"/>
  <c r="K98" i="138"/>
  <c r="AF97" i="138"/>
  <c r="AC97" i="138"/>
  <c r="M98" i="138"/>
  <c r="N98" i="138"/>
  <c r="N5" i="138" s="1"/>
  <c r="Q98" i="137"/>
  <c r="K101" i="137" l="1"/>
  <c r="AF100" i="137"/>
  <c r="M101" i="137"/>
  <c r="O101" i="137" s="1"/>
  <c r="Q101" i="137" s="1"/>
  <c r="AB100" i="137"/>
  <c r="U102" i="128"/>
  <c r="R102" i="128"/>
  <c r="AS102" i="139"/>
  <c r="N102" i="139" s="1"/>
  <c r="P102" i="139" s="1"/>
  <c r="T102" i="139" s="1"/>
  <c r="AU102" i="139"/>
  <c r="K103" i="139"/>
  <c r="M103" i="139"/>
  <c r="O103" i="139"/>
  <c r="M104" i="128"/>
  <c r="O104" i="128"/>
  <c r="K104" i="128"/>
  <c r="AS103" i="128"/>
  <c r="N103" i="128" s="1"/>
  <c r="P103" i="128" s="1"/>
  <c r="T103" i="128" s="1"/>
  <c r="AU103" i="128"/>
  <c r="R101" i="139"/>
  <c r="U101" i="139"/>
  <c r="K100" i="133"/>
  <c r="Y100" i="133" s="1"/>
  <c r="AE99" i="133"/>
  <c r="X99" i="133"/>
  <c r="AG99" i="133" s="1"/>
  <c r="AB99" i="133"/>
  <c r="AF99" i="133"/>
  <c r="AA99" i="133"/>
  <c r="Y99" i="133"/>
  <c r="AD99" i="133"/>
  <c r="Z99" i="133"/>
  <c r="O100" i="137"/>
  <c r="O99" i="133"/>
  <c r="Q99" i="133" s="1"/>
  <c r="M102" i="137"/>
  <c r="N102" i="137"/>
  <c r="M100" i="133"/>
  <c r="N100" i="133"/>
  <c r="N101" i="133"/>
  <c r="M101" i="133"/>
  <c r="AE100" i="133"/>
  <c r="Y101" i="137"/>
  <c r="AC101" i="137"/>
  <c r="AD101" i="137"/>
  <c r="AF101" i="137"/>
  <c r="AE101" i="137"/>
  <c r="K102" i="137"/>
  <c r="X101" i="137"/>
  <c r="AG101" i="137" s="1"/>
  <c r="AA101" i="137"/>
  <c r="AB101" i="137"/>
  <c r="Z101" i="137"/>
  <c r="Y98" i="138"/>
  <c r="AB98" i="138"/>
  <c r="AD98" i="138"/>
  <c r="X98" i="138"/>
  <c r="AG98" i="138" s="1"/>
  <c r="AE98" i="138"/>
  <c r="Z98" i="138"/>
  <c r="AA98" i="138"/>
  <c r="AC98" i="138"/>
  <c r="AF98" i="138"/>
  <c r="O98" i="138"/>
  <c r="M5" i="138"/>
  <c r="Q98" i="133"/>
  <c r="AC100" i="133" l="1"/>
  <c r="K101" i="133"/>
  <c r="N102" i="133" s="1"/>
  <c r="X100" i="133"/>
  <c r="AG100" i="133" s="1"/>
  <c r="Z100" i="133"/>
  <c r="AD100" i="133"/>
  <c r="R103" i="128"/>
  <c r="U103" i="128"/>
  <c r="R102" i="139"/>
  <c r="U102" i="139"/>
  <c r="AU103" i="139"/>
  <c r="AS103" i="139"/>
  <c r="N103" i="139" s="1"/>
  <c r="P103" i="139" s="1"/>
  <c r="T103" i="139" s="1"/>
  <c r="O104" i="139"/>
  <c r="M104" i="139"/>
  <c r="K104" i="139"/>
  <c r="M105" i="128"/>
  <c r="K105" i="128"/>
  <c r="O105" i="128"/>
  <c r="AS104" i="128"/>
  <c r="N104" i="128" s="1"/>
  <c r="P104" i="128" s="1"/>
  <c r="T104" i="128" s="1"/>
  <c r="AU104" i="128"/>
  <c r="AF100" i="133"/>
  <c r="AA100" i="133"/>
  <c r="AB100" i="133"/>
  <c r="O100" i="133"/>
  <c r="O101" i="133"/>
  <c r="Q101" i="133" s="1"/>
  <c r="Q100" i="137"/>
  <c r="M102" i="133"/>
  <c r="M103" i="137"/>
  <c r="N103" i="137"/>
  <c r="O102" i="137"/>
  <c r="Q102" i="137" s="1"/>
  <c r="AB102" i="137"/>
  <c r="K103" i="137"/>
  <c r="AA102" i="137"/>
  <c r="AD102" i="137"/>
  <c r="AC102" i="137"/>
  <c r="AF102" i="137"/>
  <c r="Y102" i="137"/>
  <c r="Z102" i="137"/>
  <c r="AE102" i="137"/>
  <c r="X102" i="137"/>
  <c r="AG102" i="137" s="1"/>
  <c r="X101" i="133"/>
  <c r="AG101" i="133" s="1"/>
  <c r="AF101" i="133"/>
  <c r="K102" i="133"/>
  <c r="AE101" i="133"/>
  <c r="AB101" i="133"/>
  <c r="AC101" i="133"/>
  <c r="AD101" i="133"/>
  <c r="Q98" i="138"/>
  <c r="Q5" i="138" s="1"/>
  <c r="C25" i="138" s="1"/>
  <c r="O5" i="138"/>
  <c r="AA101" i="133" l="1"/>
  <c r="Y101" i="133"/>
  <c r="Z101" i="133"/>
  <c r="R103" i="139"/>
  <c r="U103" i="139"/>
  <c r="O106" i="128"/>
  <c r="M106" i="128"/>
  <c r="K106" i="128"/>
  <c r="R104" i="128"/>
  <c r="U104" i="128"/>
  <c r="AS105" i="128"/>
  <c r="N105" i="128" s="1"/>
  <c r="P105" i="128" s="1"/>
  <c r="T105" i="128" s="1"/>
  <c r="AU105" i="128"/>
  <c r="K105" i="139"/>
  <c r="O105" i="139"/>
  <c r="M105" i="139"/>
  <c r="AS104" i="139"/>
  <c r="N104" i="139" s="1"/>
  <c r="P104" i="139" s="1"/>
  <c r="T104" i="139" s="1"/>
  <c r="AU104" i="139"/>
  <c r="Q100" i="133"/>
  <c r="M104" i="137"/>
  <c r="N104" i="137"/>
  <c r="N103" i="133"/>
  <c r="M103" i="133"/>
  <c r="O103" i="137"/>
  <c r="O102" i="133"/>
  <c r="Q102" i="133" s="1"/>
  <c r="AF102" i="133"/>
  <c r="AC102" i="133"/>
  <c r="X102" i="133"/>
  <c r="AG102" i="133" s="1"/>
  <c r="AE102" i="133"/>
  <c r="AD102" i="133"/>
  <c r="Y102" i="133"/>
  <c r="Z102" i="133"/>
  <c r="AA102" i="133"/>
  <c r="AB102" i="133"/>
  <c r="K103" i="133"/>
  <c r="AA103" i="137"/>
  <c r="Z103" i="137"/>
  <c r="K104" i="137"/>
  <c r="X103" i="137"/>
  <c r="AG103" i="137" s="1"/>
  <c r="Y103" i="137"/>
  <c r="AF103" i="137"/>
  <c r="AD103" i="137"/>
  <c r="AB103" i="137"/>
  <c r="AC103" i="137"/>
  <c r="AE103" i="137"/>
  <c r="R105" i="128" l="1"/>
  <c r="U105" i="128"/>
  <c r="R104" i="139"/>
  <c r="U104" i="139"/>
  <c r="AU105" i="139"/>
  <c r="AS105" i="139"/>
  <c r="N105" i="139" s="1"/>
  <c r="P105" i="139" s="1"/>
  <c r="T105" i="139" s="1"/>
  <c r="O107" i="128"/>
  <c r="M107" i="128"/>
  <c r="K107" i="128"/>
  <c r="AS106" i="128"/>
  <c r="N106" i="128" s="1"/>
  <c r="P106" i="128" s="1"/>
  <c r="T106" i="128" s="1"/>
  <c r="AU106" i="128"/>
  <c r="O106" i="139"/>
  <c r="K106" i="139"/>
  <c r="M106" i="139"/>
  <c r="O103" i="133"/>
  <c r="Q103" i="133" s="1"/>
  <c r="Q103" i="137"/>
  <c r="O104" i="137"/>
  <c r="Q104" i="137" s="1"/>
  <c r="M105" i="137"/>
  <c r="N105" i="137"/>
  <c r="M104" i="133"/>
  <c r="N104" i="133"/>
  <c r="Z104" i="137"/>
  <c r="X104" i="137"/>
  <c r="AG104" i="137" s="1"/>
  <c r="AA104" i="137"/>
  <c r="AE104" i="137"/>
  <c r="AB104" i="137"/>
  <c r="K105" i="137"/>
  <c r="AC104" i="137"/>
  <c r="AF104" i="137"/>
  <c r="Y104" i="137"/>
  <c r="AD104" i="137"/>
  <c r="X103" i="133"/>
  <c r="AG103" i="133" s="1"/>
  <c r="AC103" i="133"/>
  <c r="AA103" i="133"/>
  <c r="Z103" i="133"/>
  <c r="AD103" i="133"/>
  <c r="K104" i="133"/>
  <c r="AB103" i="133"/>
  <c r="AE103" i="133"/>
  <c r="Y103" i="133"/>
  <c r="AF103" i="133"/>
  <c r="R106" i="128" l="1"/>
  <c r="U106" i="128"/>
  <c r="AS106" i="139"/>
  <c r="N106" i="139" s="1"/>
  <c r="P106" i="139" s="1"/>
  <c r="T106" i="139" s="1"/>
  <c r="AU106" i="139"/>
  <c r="K107" i="139"/>
  <c r="M107" i="139"/>
  <c r="O107" i="139"/>
  <c r="K108" i="128"/>
  <c r="M108" i="128"/>
  <c r="O108" i="128"/>
  <c r="R105" i="139"/>
  <c r="U105" i="139"/>
  <c r="AU107" i="128"/>
  <c r="AS107" i="128"/>
  <c r="N107" i="128" s="1"/>
  <c r="P107" i="128" s="1"/>
  <c r="T107" i="128" s="1"/>
  <c r="O104" i="133"/>
  <c r="M105" i="133"/>
  <c r="N105" i="133"/>
  <c r="M106" i="137"/>
  <c r="N106" i="137"/>
  <c r="O105" i="137"/>
  <c r="AE104" i="133"/>
  <c r="X104" i="133"/>
  <c r="AG104" i="133" s="1"/>
  <c r="AB104" i="133"/>
  <c r="AF104" i="133"/>
  <c r="Y104" i="133"/>
  <c r="K105" i="133"/>
  <c r="AA104" i="133"/>
  <c r="AD104" i="133"/>
  <c r="AC104" i="133"/>
  <c r="Z104" i="133"/>
  <c r="Z105" i="137"/>
  <c r="AD105" i="137"/>
  <c r="AB105" i="137"/>
  <c r="X105" i="137"/>
  <c r="AG105" i="137" s="1"/>
  <c r="AA105" i="137"/>
  <c r="AC105" i="137"/>
  <c r="AF105" i="137"/>
  <c r="K106" i="137"/>
  <c r="Y105" i="137"/>
  <c r="AE105" i="137"/>
  <c r="K109" i="128" l="1"/>
  <c r="M109" i="128"/>
  <c r="O109" i="128"/>
  <c r="R107" i="128"/>
  <c r="U107" i="128"/>
  <c r="AU107" i="139"/>
  <c r="AS107" i="139"/>
  <c r="N107" i="139" s="1"/>
  <c r="P107" i="139" s="1"/>
  <c r="T107" i="139" s="1"/>
  <c r="K108" i="139"/>
  <c r="O108" i="139"/>
  <c r="M108" i="139"/>
  <c r="R106" i="139"/>
  <c r="U106" i="139"/>
  <c r="AU108" i="128"/>
  <c r="AS108" i="128"/>
  <c r="N108" i="128" s="1"/>
  <c r="P108" i="128" s="1"/>
  <c r="T108" i="128" s="1"/>
  <c r="Q105" i="137"/>
  <c r="O105" i="133"/>
  <c r="Q105" i="133" s="1"/>
  <c r="Q104" i="133"/>
  <c r="M107" i="137"/>
  <c r="N107" i="137"/>
  <c r="M106" i="133"/>
  <c r="N106" i="133"/>
  <c r="O106" i="137"/>
  <c r="Q106" i="137" s="1"/>
  <c r="X105" i="133"/>
  <c r="AG105" i="133" s="1"/>
  <c r="Y105" i="133"/>
  <c r="AF105" i="133"/>
  <c r="AE105" i="133"/>
  <c r="K106" i="133"/>
  <c r="AC105" i="133"/>
  <c r="Z105" i="133"/>
  <c r="AB105" i="133"/>
  <c r="AA105" i="133"/>
  <c r="AD105" i="133"/>
  <c r="K107" i="137"/>
  <c r="AD106" i="137"/>
  <c r="AC106" i="137"/>
  <c r="AB106" i="137"/>
  <c r="AE106" i="137"/>
  <c r="Z106" i="137"/>
  <c r="X106" i="137"/>
  <c r="AG106" i="137" s="1"/>
  <c r="AA106" i="137"/>
  <c r="Y106" i="137"/>
  <c r="AF106" i="137"/>
  <c r="R108" i="128" l="1"/>
  <c r="U108" i="128"/>
  <c r="R107" i="139"/>
  <c r="U107" i="139"/>
  <c r="M109" i="139"/>
  <c r="K109" i="139"/>
  <c r="O109" i="139"/>
  <c r="AS108" i="139"/>
  <c r="N108" i="139" s="1"/>
  <c r="P108" i="139" s="1"/>
  <c r="T108" i="139" s="1"/>
  <c r="AU108" i="139"/>
  <c r="AU109" i="128"/>
  <c r="AS109" i="128"/>
  <c r="N109" i="128" s="1"/>
  <c r="P109" i="128" s="1"/>
  <c r="T109" i="128" s="1"/>
  <c r="K110" i="128"/>
  <c r="M110" i="128"/>
  <c r="O110" i="128"/>
  <c r="O5" i="128" s="1"/>
  <c r="N108" i="137"/>
  <c r="M108" i="137"/>
  <c r="O106" i="133"/>
  <c r="N107" i="133"/>
  <c r="M107" i="133"/>
  <c r="O107" i="137"/>
  <c r="Q107" i="137" s="1"/>
  <c r="Z107" i="137"/>
  <c r="Y107" i="137"/>
  <c r="AE107" i="137"/>
  <c r="AD107" i="137"/>
  <c r="AF107" i="137"/>
  <c r="K108" i="137"/>
  <c r="AA107" i="137"/>
  <c r="AC107" i="137"/>
  <c r="AB107" i="137"/>
  <c r="X107" i="137"/>
  <c r="AG107" i="137" s="1"/>
  <c r="AD106" i="133"/>
  <c r="X106" i="133"/>
  <c r="AG106" i="133" s="1"/>
  <c r="Y106" i="133"/>
  <c r="K107" i="133"/>
  <c r="AA106" i="133"/>
  <c r="AF106" i="133"/>
  <c r="Z106" i="133"/>
  <c r="AE106" i="133"/>
  <c r="AB106" i="133"/>
  <c r="AC106" i="133"/>
  <c r="O107" i="133" l="1"/>
  <c r="Q107" i="133" s="1"/>
  <c r="R109" i="128"/>
  <c r="U109" i="128"/>
  <c r="AS110" i="128" s="1"/>
  <c r="M5" i="128"/>
  <c r="O110" i="139"/>
  <c r="O5" i="139" s="1"/>
  <c r="K110" i="139"/>
  <c r="M110" i="139"/>
  <c r="R108" i="139"/>
  <c r="U108" i="139"/>
  <c r="AS109" i="139"/>
  <c r="N109" i="139" s="1"/>
  <c r="P109" i="139" s="1"/>
  <c r="T109" i="139" s="1"/>
  <c r="AU109" i="139"/>
  <c r="O108" i="137"/>
  <c r="Q108" i="137" s="1"/>
  <c r="Q106" i="133"/>
  <c r="N108" i="133"/>
  <c r="M108" i="133"/>
  <c r="N109" i="137"/>
  <c r="M109" i="137"/>
  <c r="AD107" i="133"/>
  <c r="Z107" i="133"/>
  <c r="AE107" i="133"/>
  <c r="AF107" i="133"/>
  <c r="AB107" i="133"/>
  <c r="Y107" i="133"/>
  <c r="X107" i="133"/>
  <c r="AG107" i="133" s="1"/>
  <c r="K108" i="133"/>
  <c r="AC107" i="133"/>
  <c r="AA107" i="133"/>
  <c r="AB108" i="137"/>
  <c r="Z108" i="137"/>
  <c r="X108" i="137"/>
  <c r="AG108" i="137" s="1"/>
  <c r="AE108" i="137"/>
  <c r="K109" i="137"/>
  <c r="AA108" i="137"/>
  <c r="Y108" i="137"/>
  <c r="AC108" i="137"/>
  <c r="AD108" i="137"/>
  <c r="AF108" i="137"/>
  <c r="AU110" i="128" l="1"/>
  <c r="N110" i="128" s="1"/>
  <c r="N5" i="128" s="1"/>
  <c r="R109" i="139"/>
  <c r="U109" i="139"/>
  <c r="AU110" i="139" s="1"/>
  <c r="M5" i="139"/>
  <c r="P110" i="128"/>
  <c r="O109" i="137"/>
  <c r="Q109" i="137" s="1"/>
  <c r="O108" i="133"/>
  <c r="Q108" i="133" s="1"/>
  <c r="M109" i="133"/>
  <c r="N109" i="133"/>
  <c r="M110" i="137"/>
  <c r="N110" i="137"/>
  <c r="N5" i="137" s="1"/>
  <c r="Y108" i="133"/>
  <c r="Z108" i="133"/>
  <c r="AF108" i="133"/>
  <c r="AE108" i="133"/>
  <c r="K109" i="133"/>
  <c r="AA108" i="133"/>
  <c r="AD108" i="133"/>
  <c r="AB108" i="133"/>
  <c r="X108" i="133"/>
  <c r="AG108" i="133" s="1"/>
  <c r="AC108" i="133"/>
  <c r="K110" i="137"/>
  <c r="X109" i="137"/>
  <c r="AG109" i="137" s="1"/>
  <c r="AD109" i="137"/>
  <c r="Y109" i="137"/>
  <c r="AC109" i="137"/>
  <c r="Z109" i="137"/>
  <c r="AB109" i="137"/>
  <c r="AA109" i="137"/>
  <c r="AF109" i="137"/>
  <c r="AE109" i="137"/>
  <c r="AS110" i="139" l="1"/>
  <c r="N110" i="139" s="1"/>
  <c r="P110" i="139" s="1"/>
  <c r="T110" i="128"/>
  <c r="P5" i="128"/>
  <c r="O110" i="137"/>
  <c r="M5" i="137"/>
  <c r="O109" i="133"/>
  <c r="Q109" i="133" s="1"/>
  <c r="N110" i="133"/>
  <c r="M110" i="133"/>
  <c r="M5" i="133" s="1"/>
  <c r="AC109" i="133"/>
  <c r="AE109" i="133"/>
  <c r="X109" i="133"/>
  <c r="AG109" i="133" s="1"/>
  <c r="AA109" i="133"/>
  <c r="AD109" i="133"/>
  <c r="Z109" i="133"/>
  <c r="Y109" i="133"/>
  <c r="K110" i="133"/>
  <c r="AB109" i="133"/>
  <c r="AF109" i="133"/>
  <c r="Z110" i="137"/>
  <c r="Y110" i="137"/>
  <c r="AD110" i="137"/>
  <c r="AC110" i="137"/>
  <c r="AA110" i="137"/>
  <c r="AE110" i="137"/>
  <c r="X110" i="137"/>
  <c r="AG110" i="137" s="1"/>
  <c r="AB110" i="137"/>
  <c r="AF110" i="137"/>
  <c r="N5" i="139" l="1"/>
  <c r="T110" i="139"/>
  <c r="P5" i="139"/>
  <c r="R110" i="128"/>
  <c r="R5" i="128" s="1"/>
  <c r="C27" i="128" s="1"/>
  <c r="U110" i="128"/>
  <c r="Q110" i="137"/>
  <c r="Q5" i="137" s="1"/>
  <c r="C25" i="137" s="1"/>
  <c r="O5" i="137"/>
  <c r="O110" i="133"/>
  <c r="N5" i="133"/>
  <c r="AC110" i="133"/>
  <c r="Y110" i="133"/>
  <c r="X110" i="133"/>
  <c r="AG110" i="133" s="1"/>
  <c r="AA110" i="133"/>
  <c r="AF110" i="133"/>
  <c r="AB110" i="133"/>
  <c r="AD110" i="133"/>
  <c r="Z110" i="133"/>
  <c r="AE110" i="133"/>
  <c r="R110" i="139" l="1"/>
  <c r="R5" i="139" s="1"/>
  <c r="C27" i="139" s="1"/>
  <c r="U110" i="139"/>
  <c r="Q110" i="133"/>
  <c r="Q5" i="133" s="1"/>
  <c r="C25" i="133" s="1"/>
  <c r="O5" i="133"/>
  <c r="AC19" i="143" l="1"/>
  <c r="AC28" i="143" l="1"/>
  <c r="AF19" i="143"/>
  <c r="AG19" i="143" l="1"/>
  <c r="AG28" i="143" s="1"/>
  <c r="AF28" i="143"/>
  <c r="AC29" i="1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Crnkovic Trivic Goranka ES</author>
  </authors>
  <commentList>
    <comment ref="K44" authorId="0" shapeId="0" xr:uid="{1BD2C0E7-9EC5-46B5-81D5-CFE8E44EBE14}">
      <text>
        <r>
          <rPr>
            <b/>
            <sz val="11"/>
            <color indexed="81"/>
            <rFont val="Tahoma"/>
            <family val="2"/>
            <charset val="238"/>
          </rPr>
          <t>Podatak za određivanje prihvatljivosti za instrument - proizvodni pogon</t>
        </r>
      </text>
    </comment>
    <comment ref="K50" authorId="0" shapeId="0" xr:uid="{5BECC869-CD48-49A1-9B94-D595B06989A3}">
      <text>
        <r>
          <rPr>
            <b/>
            <sz val="11"/>
            <color indexed="81"/>
            <rFont val="Tahoma"/>
            <family val="2"/>
            <charset val="238"/>
          </rPr>
          <t>Podatak za određivanje prihvatljivosti za instrument - zgrade</t>
        </r>
      </text>
    </comment>
    <comment ref="K56" authorId="0" shapeId="0" xr:uid="{C24B016D-18F1-443C-A0EA-21D863500BC6}">
      <text>
        <r>
          <rPr>
            <b/>
            <sz val="11"/>
            <color indexed="81"/>
            <rFont val="Tahoma"/>
            <family val="2"/>
            <charset val="238"/>
          </rPr>
          <t>Podatak za određivanje postotka kapitalnog rabata</t>
        </r>
      </text>
    </comment>
    <comment ref="J57" authorId="0" shapeId="0" xr:uid="{6F8775BB-2CC6-4196-9E4C-1407ECF67808}">
      <text>
        <r>
          <rPr>
            <b/>
            <sz val="11"/>
            <color indexed="81"/>
            <rFont val="Tahoma"/>
            <family val="2"/>
            <charset val="238"/>
          </rPr>
          <t>Podatak za određivanje postotka kapitalnog rabata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Crnkovic Trivic Goranka ES</author>
  </authors>
  <commentList>
    <comment ref="K26" authorId="0" shapeId="0" xr:uid="{A78BAFDA-4244-4449-B471-47C7CD488B1C}">
      <text>
        <r>
          <rPr>
            <b/>
            <sz val="11"/>
            <color indexed="81"/>
            <rFont val="Tahoma"/>
            <family val="2"/>
            <charset val="238"/>
          </rPr>
          <t>Podatak za određivanje postotka kapitalnog rabata</t>
        </r>
      </text>
    </comment>
    <comment ref="J27" authorId="0" shapeId="0" xr:uid="{18109A47-C000-479E-AE0C-61EBD1041313}">
      <text>
        <r>
          <rPr>
            <b/>
            <sz val="11"/>
            <color indexed="81"/>
            <rFont val="Tahoma"/>
            <family val="2"/>
            <charset val="238"/>
          </rPr>
          <t>Podatak za određivanje postotka kapitalnog rabata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Crnkovic Trivic Goranka ES</author>
  </authors>
  <commentList>
    <comment ref="C40" authorId="0" shapeId="0" xr:uid="{88FD63BF-4BE6-48FE-9B8E-A771D125A66A}">
      <text>
        <r>
          <rPr>
            <b/>
            <sz val="9"/>
            <color indexed="81"/>
            <rFont val="Tahoma"/>
            <family val="2"/>
            <charset val="238"/>
          </rPr>
          <t>Crnkovic Trivic Goranka ES:</t>
        </r>
        <r>
          <rPr>
            <sz val="9"/>
            <color indexed="81"/>
            <rFont val="Tahoma"/>
            <family val="2"/>
            <charset val="238"/>
          </rPr>
          <t xml:space="preserve">
Banka sama popunjava usporednu tablicu </t>
        </r>
      </text>
    </comment>
    <comment ref="C52" authorId="0" shapeId="0" xr:uid="{ACD1E226-6BAF-4412-8ECE-E7811E1A1090}">
      <text>
        <r>
          <rPr>
            <b/>
            <sz val="9"/>
            <color indexed="81"/>
            <rFont val="Tahoma"/>
            <family val="2"/>
            <charset val="238"/>
          </rPr>
          <t>Crnkovic Trivic Goranka ES:</t>
        </r>
        <r>
          <rPr>
            <sz val="9"/>
            <color indexed="81"/>
            <rFont val="Tahoma"/>
            <family val="2"/>
            <charset val="238"/>
          </rPr>
          <t xml:space="preserve">
Banka sama popunjava usporednu tablicu </t>
        </r>
      </text>
    </comment>
  </commentList>
</comments>
</file>

<file path=xl/sharedStrings.xml><?xml version="1.0" encoding="utf-8"?>
<sst xmlns="http://schemas.openxmlformats.org/spreadsheetml/2006/main" count="13699" uniqueCount="3754">
  <si>
    <t>Br.</t>
  </si>
  <si>
    <t>Datum verzije</t>
  </si>
  <si>
    <t>Opis zajedničke verzije</t>
  </si>
  <si>
    <t>Datum izmjene u Banci</t>
  </si>
  <si>
    <t>Opis izmjene u Banci</t>
  </si>
  <si>
    <t>1.0.</t>
  </si>
  <si>
    <t>Inicijalna verzija</t>
  </si>
  <si>
    <t>Financijski posrednik:</t>
  </si>
  <si>
    <t xml:space="preserve">Financijski instrument:  </t>
  </si>
  <si>
    <t xml:space="preserve"> KREDITI ZA ENERGETSKU UČINKOVITOST PODUZETNIKA </t>
  </si>
  <si>
    <t>Izvještajno razdoblje:</t>
  </si>
  <si>
    <t>01.__.2025.   ̶  31.__.2025.</t>
  </si>
  <si>
    <t>Dinamika izvještavanja</t>
  </si>
  <si>
    <t xml:space="preserve"> Mjesečno - unose se podatci za nova odobrenja. Koja se kumuliraju na odobrenja iz prethodnih mjeseci</t>
  </si>
  <si>
    <t>POPIS ODOBRENIH KREDITA</t>
  </si>
  <si>
    <t>PODACI O PROJEKTU</t>
  </si>
  <si>
    <t>VRIJEDNOST POKAZATELJA</t>
  </si>
  <si>
    <t>Legenda boja za izvor podataka</t>
  </si>
  <si>
    <t>sve stavke s formulama označiti drugačijom bojom od polja za popunjavanje radi lakšeg pregleda</t>
  </si>
  <si>
    <t>Treba li odmah napraviti dvije verzije ovog priloga, s NKD 2027 za SOF i s NKD 2025 za dodatka SOF-u?</t>
  </si>
  <si>
    <t>Pitati procesing za koju partiju staviti</t>
  </si>
  <si>
    <t>Da li je ovo datum potpisa ugovora?</t>
  </si>
  <si>
    <t>Ovaj podatak je u listu 3. - treba vlookupirati, a ne ispisivati ručno</t>
  </si>
  <si>
    <t xml:space="preserve">Ovo se sada dobiva iz excelice "Proračun uštede", vidjeti kako posložiti </t>
  </si>
  <si>
    <t>Ovi podaci su dostupni nakon korištenja. Razmisliti da li je optimalno da budu u ovom listu ili treba napraviti novi list.</t>
  </si>
  <si>
    <t>Ovo se dobiva iz kalkulatora potpora. Razmisliti kako prebaciti u izvještaj.</t>
  </si>
  <si>
    <t xml:space="preserve">Puštanja se vide u listu 3. pa ako je logika da se gleda po isplati kredita, može se tamo zbrojiti. Ako je logika da je potpora primljena datumom ugovora o kreditu, zbraja se ovdje, ali za potpisane ugovore, a ne za puštene kredite. </t>
  </si>
  <si>
    <t>U izveštaj ulaze samo transakcije za koje su potpisani ugovori o kreditu. Da li se ostavljaju izračuni iz formula ili se upisuju podaci?</t>
  </si>
  <si>
    <t>Ovi podaci su dostupni nakon korištenja. Razmisliti da li je optimalno da budu u ovom listu.</t>
  </si>
  <si>
    <t>Pretpostavljamo da u ovaj stupac ne treba ništa upisati. Možda bi bilo bolje složiti izračun iznad naslova.</t>
  </si>
  <si>
    <t>Za što je bitan ovaj podatak?</t>
  </si>
  <si>
    <t>Za ručno popunjavanje</t>
  </si>
  <si>
    <t>UPUTA: Ako nije bilo izmjene projekta u provjedbi, kopirati  očekivano. Inače uzeti podatke iz ažuriranog proračuna ušteda/zahtjeva za kapitalni rabat.</t>
  </si>
  <si>
    <t>Podaci iz ove excelice</t>
  </si>
  <si>
    <t>Podaci iz drugih izvora</t>
  </si>
  <si>
    <t>Forumule u ovom izvještaju</t>
  </si>
  <si>
    <t>Iz zahtjeva za kapitalni rabat</t>
  </si>
  <si>
    <t>Zbroj GBER potpore u kreditu, GBER potpore za otpis glavnice i de minimis potpore/Ugovoreni ukupni iznos kredita
(EFRR +  FP)</t>
  </si>
  <si>
    <t xml:space="preserve">Upisuje se po prvoj isplati kredita </t>
  </si>
  <si>
    <t xml:space="preserve">Upisuje se po potpisu Ugovora o kreditu	
	</t>
  </si>
  <si>
    <t>Upisuje se po potpisu Ugovora o kreditu
iz projektne dokumentacije uz Zahtjev za kredit</t>
  </si>
  <si>
    <t xml:space="preserve">"Upisuje se pri otpisu glavnice iz potvrde nadzornog inženjera
(za kredite bez otpisa glavnice se upisuje po isteku roka korištenja i prelaska kredita u otplatu, iz potvrde nadzornog inženjera)"			</t>
  </si>
  <si>
    <t xml:space="preserve">"Upisuje po potpisu Ugovora o kreditu
iz projektne dokumentacije uz Zahtjev za kredit"			</t>
  </si>
  <si>
    <t xml:space="preserve">"Upisuje se pri otpisu glavnice iz potvrde nadzornog inženjera
(za kredite bez otpisa glavnice se upisuje po isteku roka korištenja i prelaska kredita u otplatu, iz potvrde nadzornog inženjera)"		</t>
  </si>
  <si>
    <r>
      <rPr>
        <b/>
        <i/>
        <sz val="10"/>
        <color theme="3"/>
        <rFont val="Calibri"/>
        <family val="2"/>
        <charset val="238"/>
        <scheme val="minor"/>
      </rPr>
      <t xml:space="preserve"> *Prosječna ponderirana kamatna marža na portfelj kredita ugovorenih u okviru FI iskazuje se u %, zaokruženo na 2 decimale, na godišnjoj razin</t>
    </r>
    <r>
      <rPr>
        <i/>
        <sz val="10"/>
        <color theme="3"/>
        <rFont val="Calibri"/>
        <family val="2"/>
        <charset val="238"/>
        <scheme val="minor"/>
      </rPr>
      <t>i, te će se uvećavati za referentnu kamatnu stopu (RKS predstavlja 3M EURIBOR zaokružen na 2 decimale koja je važeća na prvi dan svakog kamatnog razdoblja. U slučaju da je referentna stopa negativna, vrijednost referentne kamatne stope se  izjednačava s 0 (nula). P</t>
    </r>
    <r>
      <rPr>
        <b/>
        <i/>
        <sz val="10"/>
        <color theme="3"/>
        <rFont val="Calibri"/>
        <family val="2"/>
        <charset val="238"/>
        <scheme val="minor"/>
      </rPr>
      <t>ONDERIRANJE je izračunavanje srednje vrijednosti i računa se  izračunavanjem umnoška svakog iznosa kredita PB (kredit=50% EFRR, 50% PB) sa svojom maržom te se umnožak kredita i marži dijeli s ukupnim iznosom kredita PB</t>
    </r>
  </si>
  <si>
    <t>Potrebno je izabrati "JLS u kojoj se odvija investicija" iz padajućeg izbornika te se na taj način automatski (formulom) odmah povlači i "ŽUPANIJA u kojoj se odvija investicija"</t>
  </si>
  <si>
    <t>Potrebno je izabrati "NKD NAZIV djelatnosti u kojoj se odvija investicija" iz padajućeg izbornika te se na taj način automatski (formulom) odmah povlači i "NKD oznaka djelatnosti u kojoj se odvija investicija"</t>
  </si>
  <si>
    <t>Upisuje se dodijeljena potpora iz Ugovora o kreditu</t>
  </si>
  <si>
    <t xml:space="preserve">Vrijednost će biti 1 </t>
  </si>
  <si>
    <t>Vlastito učešće korisnika kredita plus svi neprihvatljivi troškovi kao što je PDV</t>
  </si>
  <si>
    <t xml:space="preserve">Privatni doprinos koji pružaju FP </t>
  </si>
  <si>
    <t>OČEKVANO</t>
  </si>
  <si>
    <t>OSTVARENO</t>
  </si>
  <si>
    <t>KATEGORIJE</t>
  </si>
  <si>
    <t>PODACI O KORISNIKU KREDITA</t>
  </si>
  <si>
    <t>PODACI O INVESTICJI</t>
  </si>
  <si>
    <t>NKD 2007</t>
  </si>
  <si>
    <t>PODACI O KREDITU</t>
  </si>
  <si>
    <t>KORIŠTENJE</t>
  </si>
  <si>
    <t>KAPITALNI RABAT</t>
  </si>
  <si>
    <t>VELIČINA poduzetnika</t>
  </si>
  <si>
    <t>POTPORE
bruto ekvivalent potpore u kreditu</t>
  </si>
  <si>
    <t>RCO 01/03 
Broj poduzeća koja su primila FI potporu</t>
  </si>
  <si>
    <t xml:space="preserve">"RCR 02
Privatna ulaganja u iznosu jednakom javnoj potpori"	</t>
  </si>
  <si>
    <t xml:space="preserve">"RCR 26
Godišnja potrošnja primarne energije "			</t>
  </si>
  <si>
    <t xml:space="preserve">"RCR 29
Procijenjene emisije stakleničkih plinova  "			</t>
  </si>
  <si>
    <t>Dodatni podaci</t>
  </si>
  <si>
    <t>Red. Br</t>
  </si>
  <si>
    <t>OIB</t>
  </si>
  <si>
    <t>MBO
(samo za obrte)</t>
  </si>
  <si>
    <t>Naziv korisnika kredita</t>
  </si>
  <si>
    <t>Sjedište korisnika kredita (JLS)</t>
  </si>
  <si>
    <t>kontakt e-mail korisnika kredita
(iz Zahtjeva za kredit)</t>
  </si>
  <si>
    <t>ŽUPANIJA
u kojoj se odvija investicija</t>
  </si>
  <si>
    <t>JLS
u kojoj se odvija investicija</t>
  </si>
  <si>
    <t>NKD oznaka djelatnosti u kojoj se odvija investicija</t>
  </si>
  <si>
    <t>NKD NAZIV djelatnosti u kojoj se odvija investicija</t>
  </si>
  <si>
    <t>Sažetak investicije</t>
  </si>
  <si>
    <t>Financijski posrednik (FP)</t>
  </si>
  <si>
    <t>Partija kredita 
kod FP</t>
  </si>
  <si>
    <t>Datum stupanja na snagu 
Ugovora o kreditu</t>
  </si>
  <si>
    <t>Poček 
(u mjesecima)</t>
  </si>
  <si>
    <t>Rok otplate 
(u mjesecima)</t>
  </si>
  <si>
    <t xml:space="preserve">Kamatna stopa FP </t>
  </si>
  <si>
    <t>Ugovoreni ukupni iznos kredita
(EFRR +  FP)</t>
  </si>
  <si>
    <t>Isplaćeni iznos kredita
(EFRR + FP)</t>
  </si>
  <si>
    <t>Isplaćeno kredita / Ugovoreno
(u %)</t>
  </si>
  <si>
    <t>Ugovoreni rok korištenja (u mjesecima)</t>
  </si>
  <si>
    <t>Datum prelaska kredita u otplatu</t>
  </si>
  <si>
    <t>Ugovoreni otpis glavnice (u %)</t>
  </si>
  <si>
    <t>Ostvaren otpis glavnice (u %)</t>
  </si>
  <si>
    <t>Datum otpisa glavnice</t>
  </si>
  <si>
    <t>Iznos otpisane glavnice (u EUR)</t>
  </si>
  <si>
    <t>Veličina poduzetnika</t>
  </si>
  <si>
    <t>GBER kamata</t>
  </si>
  <si>
    <t>GBER
otpis glavnice</t>
  </si>
  <si>
    <t>de minimis</t>
  </si>
  <si>
    <r>
      <t xml:space="preserve">Ukupno (GBER kamata + GBER otpis glavnice + </t>
    </r>
    <r>
      <rPr>
        <b/>
        <i/>
        <sz val="10"/>
        <color theme="0"/>
        <rFont val="Arial Narrow"/>
        <family val="2"/>
      </rPr>
      <t>de minimis</t>
    </r>
    <r>
      <rPr>
        <b/>
        <sz val="10"/>
        <color theme="0"/>
        <rFont val="Arial Narrow"/>
        <family val="2"/>
      </rPr>
      <t>)</t>
    </r>
  </si>
  <si>
    <t>Ukupni intenzitet potpore</t>
  </si>
  <si>
    <t>Korisnik kredita</t>
  </si>
  <si>
    <t>Fnancijski posrednik (FP)</t>
  </si>
  <si>
    <t>Polazišna vrijednost [kWh]</t>
  </si>
  <si>
    <t>Ciljna vrijednost [kWh]</t>
  </si>
  <si>
    <t>Ušteda [kWh]</t>
  </si>
  <si>
    <t>Ušteda ( % )</t>
  </si>
  <si>
    <t>Polazišna vrijednost  [kWh]</t>
  </si>
  <si>
    <t>Ciljna vrijednost  [kWh]</t>
  </si>
  <si>
    <t>Ušteda  [kWh]</t>
  </si>
  <si>
    <t>Ušteda  ( % )</t>
  </si>
  <si>
    <t>Polazišna vrijednost        CO2 [t/god]</t>
  </si>
  <si>
    <t>Ciljna vrijednost             CO2 [t/god]</t>
  </si>
  <si>
    <t xml:space="preserve">     Ušteda                     CO2 [t/god]</t>
  </si>
  <si>
    <t>Ušteda  ( %  )</t>
  </si>
  <si>
    <t xml:space="preserve">Polazišna vrijednost        CO2 [t/god] </t>
  </si>
  <si>
    <t xml:space="preserve">Ciljna vrijednost             CO2 [t/god] </t>
  </si>
  <si>
    <t xml:space="preserve">      Ušteda                    CO2 [t/god] </t>
  </si>
  <si>
    <t xml:space="preserve">Ušteda  ( % ) </t>
  </si>
  <si>
    <t xml:space="preserve">KAMATNA MARŽA BANKE  </t>
  </si>
  <si>
    <t xml:space="preserve">Iznos kredita Financijskog posrednika x Kamatna marža banke </t>
  </si>
  <si>
    <t>Prosječna ponderirana kamatna marža</t>
  </si>
  <si>
    <t xml:space="preserve">Krajnji Korisnik je izvoznik (DA/NE)	</t>
  </si>
  <si>
    <r>
      <t>Erste&amp;Steierm</t>
    </r>
    <r>
      <rPr>
        <sz val="11"/>
        <color theme="1"/>
        <rFont val="Consolas"/>
        <family val="3"/>
        <charset val="238"/>
      </rPr>
      <t>ä</t>
    </r>
    <r>
      <rPr>
        <sz val="11"/>
        <color theme="1"/>
        <rFont val="Calibri"/>
        <family val="2"/>
        <charset val="238"/>
      </rPr>
      <t>rkische Bank d.d.</t>
    </r>
  </si>
  <si>
    <t>Σ</t>
  </si>
  <si>
    <t>#</t>
  </si>
  <si>
    <t>MIKRO</t>
  </si>
  <si>
    <t>MALI</t>
  </si>
  <si>
    <t>SREDNJI</t>
  </si>
  <si>
    <t>VELIKI</t>
  </si>
  <si>
    <t>(odaberite)</t>
  </si>
  <si>
    <t>marko</t>
  </si>
  <si>
    <t>podnositelj zahtjeva</t>
  </si>
  <si>
    <t>obrtna sredstva</t>
  </si>
  <si>
    <t>Potpora male vrijednosti</t>
  </si>
  <si>
    <t>dodijeljena</t>
  </si>
  <si>
    <t>DA</t>
  </si>
  <si>
    <t>De minimis</t>
  </si>
  <si>
    <t>Uredba Komisije (EU) br. 2023/2831 (de minimis potpore)</t>
  </si>
  <si>
    <t>BJELOVARSKO-BILOGORSKA</t>
  </si>
  <si>
    <t>nije poduzetnik u teškoćama</t>
  </si>
  <si>
    <t>MSP</t>
  </si>
  <si>
    <r>
      <t xml:space="preserve">Broj zaposlenih
</t>
    </r>
    <r>
      <rPr>
        <sz val="9"/>
        <rFont val="Arial"/>
        <family val="2"/>
        <charset val="238"/>
      </rPr>
      <t xml:space="preserve">(na temelju sati rada) </t>
    </r>
  </si>
  <si>
    <r>
      <t xml:space="preserve">Ukupan godišnji promet
</t>
    </r>
    <r>
      <rPr>
        <sz val="9"/>
        <rFont val="Arial"/>
        <family val="2"/>
        <charset val="238"/>
      </rPr>
      <t>EUR</t>
    </r>
  </si>
  <si>
    <r>
      <t xml:space="preserve">Ukupna godišnja bilanca 
</t>
    </r>
    <r>
      <rPr>
        <sz val="9"/>
        <rFont val="Arial"/>
        <family val="2"/>
        <charset val="238"/>
      </rPr>
      <t>EUR</t>
    </r>
  </si>
  <si>
    <t>povezano poduzeće</t>
  </si>
  <si>
    <t>investicijsko ulaganje</t>
  </si>
  <si>
    <t>Regionalna potpora - članak 14.</t>
  </si>
  <si>
    <t>zatražena</t>
  </si>
  <si>
    <t>NE</t>
  </si>
  <si>
    <t>De minimis poljoprivreda</t>
  </si>
  <si>
    <t>Uredba Komisije (EU) br. 1408/2013 (de minimis potpore poljoprivreda)</t>
  </si>
  <si>
    <t>BRODSKO-POSAVSKA</t>
  </si>
  <si>
    <t>je poduzetnik u teškoćama</t>
  </si>
  <si>
    <t>mikro</t>
  </si>
  <si>
    <t>&lt; 10</t>
  </si>
  <si>
    <t>i</t>
  </si>
  <si>
    <t>≤ 2 milijuna</t>
  </si>
  <si>
    <t>i/ili</t>
  </si>
  <si>
    <t>Potpora za ulaganje za MSP - članak 17.</t>
  </si>
  <si>
    <t>De minimis 2013.</t>
  </si>
  <si>
    <t>Uredba Komisije (EU) br. 1407/13 od 18.12.2013. (potpore male vrijednosti za industriju i usluge, te preradu i trženje poljoprivrednih proizvoda)</t>
  </si>
  <si>
    <t>DUBROVAČKO-NERETVANSKA</t>
  </si>
  <si>
    <t>mali</t>
  </si>
  <si>
    <t>&lt; 50</t>
  </si>
  <si>
    <t>≤ 10 milijuna</t>
  </si>
  <si>
    <t>Potpora za EnU - članak 38.</t>
  </si>
  <si>
    <t>De minimis ribarstvo</t>
  </si>
  <si>
    <t>Uredba Komisije (EU) br. 717/2014 od 27.06.2014. (potpore male vrijednosti u sektoru ribarstva i akvakulture)</t>
  </si>
  <si>
    <t>GRAD ZAGREB</t>
  </si>
  <si>
    <t>srednji</t>
  </si>
  <si>
    <t>&lt; 250</t>
  </si>
  <si>
    <t>≤ 50 milijuna</t>
  </si>
  <si>
    <t>≤ 43 milijuna</t>
  </si>
  <si>
    <t>Potpora za EnU zgrada - članak 38.a</t>
  </si>
  <si>
    <t>GBER</t>
  </si>
  <si>
    <t>Uredba Komisije (EU) br. 651/2014 (GBER) sa svim izmjenama i dopunama</t>
  </si>
  <si>
    <t>ISTARSKA</t>
  </si>
  <si>
    <t>Potpora za OIE i kogeneraciju - članak 41.</t>
  </si>
  <si>
    <t>ABER</t>
  </si>
  <si>
    <t>Uredba Komisije (EU) br. 702/2014 (ABER) sa svim izmjenama i dopunama - poljoprivreda</t>
  </si>
  <si>
    <t>KARLOVAČKA</t>
  </si>
  <si>
    <t>Potpora za lokalnu infrastrukturu - članak 56.</t>
  </si>
  <si>
    <t>Ostalo</t>
  </si>
  <si>
    <t>ostalo - navesti pod Napomena</t>
  </si>
  <si>
    <t>KOPRIVNIČKO-KRIŽEVAČKA</t>
  </si>
  <si>
    <t>KRAPINSKO-ZAGORSKA</t>
  </si>
  <si>
    <t>LIČKO-SENJSKA</t>
  </si>
  <si>
    <t>MEĐIMURSKA</t>
  </si>
  <si>
    <t>OSJEČKO-BARANJSKA</t>
  </si>
  <si>
    <t>POŽEŠKO-SLAVONSKA</t>
  </si>
  <si>
    <t>PRIMORSKO-GORANSKA</t>
  </si>
  <si>
    <t>SISAČKO-MOSLAVAČKA</t>
  </si>
  <si>
    <t>SPLITSKO-DALMATINSKA</t>
  </si>
  <si>
    <t>ŠIBENSKO-KNINSKA</t>
  </si>
  <si>
    <t>VARAŽDINSKA</t>
  </si>
  <si>
    <t>VIROVITIČKO-PODRAVSKA</t>
  </si>
  <si>
    <t>VUKOVARSKO-SRIJEMSKA</t>
  </si>
  <si>
    <t>ZADARSKA</t>
  </si>
  <si>
    <t>ZAGREBAČKA</t>
  </si>
  <si>
    <t>Prihvatljivost osnovne djelatnosti i djelatnosti ulaganja za KENUP</t>
  </si>
  <si>
    <t>Namjena ulaganja</t>
  </si>
  <si>
    <t>Tekstovi</t>
  </si>
  <si>
    <t>DANE</t>
  </si>
  <si>
    <t>Prihvatljivost</t>
  </si>
  <si>
    <t>Lokacija ulaganja</t>
  </si>
  <si>
    <t>Korištenje potpora</t>
  </si>
  <si>
    <t>Potpore</t>
  </si>
  <si>
    <t>Status potpore</t>
  </si>
  <si>
    <t>Kraj programa</t>
  </si>
  <si>
    <t>NUTS 3 regije</t>
  </si>
  <si>
    <t>NUTS 2 regije</t>
  </si>
  <si>
    <t>Za izračun potpore u KR</t>
  </si>
  <si>
    <t>Minimalni kriteriji za odobravanje kredita</t>
  </si>
  <si>
    <t>Sektor</t>
  </si>
  <si>
    <t>Termin za list "7 Izračun potpore u KR"</t>
  </si>
  <si>
    <t>Ukupna investicija (iz listova 6a ili 6b)</t>
  </si>
  <si>
    <t>Prihvatljivi troškovi</t>
  </si>
  <si>
    <t>Neprihvatljivi troškovi</t>
  </si>
  <si>
    <t>Namjena - Uslužni</t>
  </si>
  <si>
    <t>Namjena - Proizvodna</t>
  </si>
  <si>
    <t>Mjera</t>
  </si>
  <si>
    <t>Potpora</t>
  </si>
  <si>
    <t>Uštede</t>
  </si>
  <si>
    <t>Ročnosti</t>
  </si>
  <si>
    <t>Padajući izbornici za Obrazac 2a Izračun potpore u KR</t>
  </si>
  <si>
    <t>Popuniti žuta polja</t>
  </si>
  <si>
    <t>PRIHVATLJIVO</t>
  </si>
  <si>
    <t>Republika Hrvatska</t>
  </si>
  <si>
    <t>koristio je</t>
  </si>
  <si>
    <t>DODIJELJENA</t>
  </si>
  <si>
    <t>Grad Zagreb</t>
  </si>
  <si>
    <t>Rabat</t>
  </si>
  <si>
    <t>Proizvodna industrija</t>
  </si>
  <si>
    <t>Komercijalni i uslužni sektor</t>
  </si>
  <si>
    <t>Energetska učinkovitost u proizvodnom pogonu</t>
  </si>
  <si>
    <t>Energetska učinkovitost</t>
  </si>
  <si>
    <t>GBER čl. 38</t>
  </si>
  <si>
    <t>%</t>
  </si>
  <si>
    <t>Godina</t>
  </si>
  <si>
    <t>Mjeseci</t>
  </si>
  <si>
    <t>Intenzitet potpore</t>
  </si>
  <si>
    <t>Uštede i kWh</t>
  </si>
  <si>
    <t>Kapitalni rabat</t>
  </si>
  <si>
    <t>Trajanje projekta</t>
  </si>
  <si>
    <t>Diskontna stopa</t>
  </si>
  <si>
    <t>Djelatnost</t>
  </si>
  <si>
    <t>NKD šifra</t>
  </si>
  <si>
    <t>Naziv</t>
  </si>
  <si>
    <t>Prihvatljivost po Programu</t>
  </si>
  <si>
    <t xml:space="preserve">0=prihvatljivo; 1=neprihvatljivo; 2=ograničeno </t>
  </si>
  <si>
    <t>Popuniti žuto polje</t>
  </si>
  <si>
    <t>NEPRIHVATLJIVO</t>
  </si>
  <si>
    <t>Izvan Republike Hrvatske</t>
  </si>
  <si>
    <t>nije koristio</t>
  </si>
  <si>
    <t>Regionalna potpora</t>
  </si>
  <si>
    <t>ZATRAŽENA</t>
  </si>
  <si>
    <t xml:space="preserve">Zagrebačka </t>
  </si>
  <si>
    <t>Sjeverna Hrvatska</t>
  </si>
  <si>
    <t>Ostatak Hrvatske</t>
  </si>
  <si>
    <t>Veliki</t>
  </si>
  <si>
    <t>Uslužni sektor</t>
  </si>
  <si>
    <t>Energetska učinkovitost u proizvodnom pogonu i zgradama</t>
  </si>
  <si>
    <t>Energetska učinkovitost zgrada</t>
  </si>
  <si>
    <t>GBER čl. 38a</t>
  </si>
  <si>
    <t>kWh</t>
  </si>
  <si>
    <t>Otplata</t>
  </si>
  <si>
    <t>SREDNJE</t>
  </si>
  <si>
    <t>VELIKO</t>
  </si>
  <si>
    <t>1. godina</t>
  </si>
  <si>
    <t>Osnovna</t>
  </si>
  <si>
    <t>Popuniti žuto polje u točki 1.2</t>
  </si>
  <si>
    <t>NIJE PRIMJENJIVO</t>
  </si>
  <si>
    <t>OGRANIČENO</t>
  </si>
  <si>
    <t>Drugo - opisati u stupcu Napomena</t>
  </si>
  <si>
    <t xml:space="preserve">Krapinsko-zagorska </t>
  </si>
  <si>
    <t>Ušteda  energije</t>
  </si>
  <si>
    <t>Energetska učinkovitost u proizvodnom pogonu i obnovljivi izvori energije</t>
  </si>
  <si>
    <t>Obnovljivi izvori energije</t>
  </si>
  <si>
    <t>GBER čl. 41</t>
  </si>
  <si>
    <t>Poček</t>
  </si>
  <si>
    <t>Malo</t>
  </si>
  <si>
    <t>30% i 50.000 kWh</t>
  </si>
  <si>
    <t>30% i 250.000 kWh</t>
  </si>
  <si>
    <t>2. godina</t>
  </si>
  <si>
    <t>38a</t>
  </si>
  <si>
    <t>Popuniti žuto polje u točki 3.2</t>
  </si>
  <si>
    <t>Kriterij nije relevantan</t>
  </si>
  <si>
    <t>NEPRIHVATLJIV sektor ulaganja prema NKD-u u točki 2.4</t>
  </si>
  <si>
    <t xml:space="preserve">Varaždinska </t>
  </si>
  <si>
    <t>Energetska učinkovitost u proizvodnom pogonu i zgradama te obnovljivi izvori energije</t>
  </si>
  <si>
    <t>Prateće aktivnosti</t>
  </si>
  <si>
    <t>Korištenje</t>
  </si>
  <si>
    <t>Srednje</t>
  </si>
  <si>
    <t>40% i 100.000 kWh</t>
  </si>
  <si>
    <t>40% i 400.000 kWh</t>
  </si>
  <si>
    <t>3. godina</t>
  </si>
  <si>
    <t xml:space="preserve">Popuniti list 3 Izjava o potporama - klijent </t>
  </si>
  <si>
    <t>Kriterij je relevantan</t>
  </si>
  <si>
    <t>OGRANIČENO - premašeni limiti potpora</t>
  </si>
  <si>
    <t xml:space="preserve">Koprivničko-križevačka </t>
  </si>
  <si>
    <t>Energetska učinkovitost u proizvodnom pogonu i obnovljivi izvori energije te prateće aktivnosti</t>
  </si>
  <si>
    <t>Dodatno korištenje</t>
  </si>
  <si>
    <t>Veliko</t>
  </si>
  <si>
    <t>50% i 200.000 kWh</t>
  </si>
  <si>
    <t>50% i 550.000 kWh</t>
  </si>
  <si>
    <t>4. godina</t>
  </si>
  <si>
    <t>deminimis</t>
  </si>
  <si>
    <t>Poduzetnik u teškoćama</t>
  </si>
  <si>
    <t>Neprihvatljivo - izjava o potporama pokazuje potporu na istom ulaganju - uskladiti</t>
  </si>
  <si>
    <t xml:space="preserve">Međimurska </t>
  </si>
  <si>
    <t>Energetska učinkovitost u proizvodnom pogonu i zgradama, obnovljivi izvori energije te prateće aktivnosti</t>
  </si>
  <si>
    <t>67% i 400.000 kWh i postoji barem 1 mjera/aktivnost koja se odnosi na novo ulaganje u OIE</t>
  </si>
  <si>
    <t>67% i 700.000 kWh i postoji barem 1 mjera/aktivnost koja se odnosi na novo ulaganje u OIE</t>
  </si>
  <si>
    <t>5. godina</t>
  </si>
  <si>
    <t>Popis NKD/NACE šifri 2007 i relevantne oznake prihvatljivosti</t>
  </si>
  <si>
    <t>Input za dio formule u P11 za slučaj MSP mlađi od 3 godine su u redu i ako je više kapitala izgubljeno</t>
  </si>
  <si>
    <t>Status</t>
  </si>
  <si>
    <t>Neprihvatljivo - izjava o potporama ne pokazuje potporu na istom ulaganju - uskladiti</t>
  </si>
  <si>
    <t xml:space="preserve">Bjelovarsko-bilogorska </t>
  </si>
  <si>
    <t>Panonska Hrvatska</t>
  </si>
  <si>
    <t>400.000*</t>
  </si>
  <si>
    <t>700.000*</t>
  </si>
  <si>
    <t>35.000*</t>
  </si>
  <si>
    <t>50.000*</t>
  </si>
  <si>
    <r>
      <t xml:space="preserve">Legenda: </t>
    </r>
    <r>
      <rPr>
        <sz val="9"/>
        <rFont val="Arial"/>
        <family val="2"/>
      </rPr>
      <t xml:space="preserve">0=prihvatljiva; 1=osjetljiva, provjeriti detalje 2=neprihvatljiva
</t>
    </r>
  </si>
  <si>
    <t>Starost</t>
  </si>
  <si>
    <t xml:space="preserve">Virovitičko-podravska </t>
  </si>
  <si>
    <t>* barem 1 mjera/aktivnost koja se odnosi na novo ulaganje u OIE</t>
  </si>
  <si>
    <t>40% i 15.000 kWh</t>
  </si>
  <si>
    <t>40% i 20.000 kWh</t>
  </si>
  <si>
    <t>Popuniti relevantno žuto polje u točki 3.1 (vlastito učešće)</t>
  </si>
  <si>
    <t xml:space="preserve">Požeško-slavonska </t>
  </si>
  <si>
    <t>50% i 20.000 kWh</t>
  </si>
  <si>
    <t>50% i 30.000 kWh</t>
  </si>
  <si>
    <t>NACE rev 2 code</t>
  </si>
  <si>
    <t>NKD područje</t>
  </si>
  <si>
    <t>NKD odjeljak</t>
  </si>
  <si>
    <t>NKD razred</t>
  </si>
  <si>
    <t>Ulaganje (prihvatljivost)</t>
  </si>
  <si>
    <t>Osnovna djelatnost
(ref. na Program)</t>
  </si>
  <si>
    <t>Osnovna djelatnost (napomena)</t>
  </si>
  <si>
    <r>
      <t>Sektor prihvatljivih djelatnosti</t>
    </r>
    <r>
      <rPr>
        <sz val="8"/>
        <rFont val="Arial"/>
        <family val="2"/>
        <charset val="238"/>
      </rPr>
      <t xml:space="preserve"> (za definiranje prihvatljivih mjera i pokazatelja)</t>
    </r>
  </si>
  <si>
    <t>Udio gubitka u kapitalu</t>
  </si>
  <si>
    <t>Popuniti relevantno žuto polje za vlastito učešće</t>
  </si>
  <si>
    <t xml:space="preserve">Brodsko-posavska </t>
  </si>
  <si>
    <t>60% i 25.000 kWh</t>
  </si>
  <si>
    <t>60% i 40.000 kWh</t>
  </si>
  <si>
    <t>010000</t>
  </si>
  <si>
    <t>A</t>
  </si>
  <si>
    <t>01</t>
  </si>
  <si>
    <t>A 01.00 - 010000</t>
  </si>
  <si>
    <t>Biljna i stočarska proizvodnja, lovstvo i uslužne djelatnosti povezane s njima</t>
  </si>
  <si>
    <t>Stečaj</t>
  </si>
  <si>
    <t>Popuniti listove 6a ili 6b s proračunom ušteda</t>
  </si>
  <si>
    <t xml:space="preserve">Vukovarsko-srijemska </t>
  </si>
  <si>
    <t>Veličina</t>
  </si>
  <si>
    <t>Sektor+veličina</t>
  </si>
  <si>
    <t xml:space="preserve">Ušteda </t>
  </si>
  <si>
    <t>kWh iz OIE</t>
  </si>
  <si>
    <t>Postotak kapitalnog rabata</t>
  </si>
  <si>
    <t>67% i 35.000 kWh i postoji barem 1 mjera/aktivnost koja se odnosi na novo ulaganje u OIE</t>
  </si>
  <si>
    <t>67% i 50.000 kWh i postoji barem 1 mjera/aktivnost koja se odnosi na novo ulaganje u OIE</t>
  </si>
  <si>
    <t>011000</t>
  </si>
  <si>
    <t>A 01.10 - 011000</t>
  </si>
  <si>
    <t>Uzgoj jednogodišnjih usjeva</t>
  </si>
  <si>
    <t xml:space="preserve">Karlovačka </t>
  </si>
  <si>
    <t>Pojedinačna namjena - uslužni</t>
  </si>
  <si>
    <t>Pojedinačna namjena - proizvodna</t>
  </si>
  <si>
    <t>011100</t>
  </si>
  <si>
    <t>A 01.11 - 011100</t>
  </si>
  <si>
    <t>Uzgoj žitarica (osim riže), mahunarki i uljanog  sjemenja</t>
  </si>
  <si>
    <t>Likvidacija/poništenje</t>
  </si>
  <si>
    <t>Popuniti žuta polja u točki 3.1 (vlastito učešće)</t>
  </si>
  <si>
    <t xml:space="preserve">Sisačko-moslavačka </t>
  </si>
  <si>
    <t>011200</t>
  </si>
  <si>
    <t>A 01.12 - 011200</t>
  </si>
  <si>
    <t>Uzgoj riže</t>
  </si>
  <si>
    <t>Popuniti NKD u točki 2.4</t>
  </si>
  <si>
    <t xml:space="preserve">Primorsko-goranska </t>
  </si>
  <si>
    <t>Jadranska Hrvatska</t>
  </si>
  <si>
    <t>R</t>
  </si>
  <si>
    <t>011300</t>
  </si>
  <si>
    <t>A 01.13 - 011300</t>
  </si>
  <si>
    <t>Uzgoj povrća, dinja i lubenica, korjenastog i gomoljastog povrća</t>
  </si>
  <si>
    <t>Popuniti list 2 Izjava o veličini (n)</t>
  </si>
  <si>
    <t xml:space="preserve">Ličko-senjska </t>
  </si>
  <si>
    <t>011400</t>
  </si>
  <si>
    <t>A 01.14 - 011400</t>
  </si>
  <si>
    <t>Uzgoj šećerne trske</t>
  </si>
  <si>
    <t>Popuniti žuta polja u točki 2.6 (trajanje ulaganja)</t>
  </si>
  <si>
    <t xml:space="preserve">Zadarska </t>
  </si>
  <si>
    <t>nije MSP</t>
  </si>
  <si>
    <t>011500</t>
  </si>
  <si>
    <t>A 01.15 - 011500</t>
  </si>
  <si>
    <t>Uzgoj duhana</t>
  </si>
  <si>
    <t>Provjeriti NKD u točki 2.4</t>
  </si>
  <si>
    <t xml:space="preserve">Šibensko-kninska </t>
  </si>
  <si>
    <t>011600</t>
  </si>
  <si>
    <t>A 01.16 - 011600</t>
  </si>
  <si>
    <t>Uzgoj predivog bilja</t>
  </si>
  <si>
    <t>Popuniti list "2 Izjava o veličini (n)" - minimalno podatke u točkama 1, 1.1 i 5</t>
  </si>
  <si>
    <t xml:space="preserve">Splitsko-dalmatinska </t>
  </si>
  <si>
    <t>011900</t>
  </si>
  <si>
    <t>A 01.19 - 011900</t>
  </si>
  <si>
    <t>Uzgoj ostalih jednogodišnjih usjeva</t>
  </si>
  <si>
    <t>Popuniti županiju ulaganja u točki 2.2</t>
  </si>
  <si>
    <t>Nazivi u izjavama o potporama</t>
  </si>
  <si>
    <t>Nazivi u izračunu KR</t>
  </si>
  <si>
    <t>Nazivi u ovom listu stupac za polje AJ33</t>
  </si>
  <si>
    <t xml:space="preserve">Istarska </t>
  </si>
  <si>
    <t>012000</t>
  </si>
  <si>
    <t>A 01.20 - 012000</t>
  </si>
  <si>
    <t>Uzgoj višegodišnjih usjeva</t>
  </si>
  <si>
    <t>Broj zaposlenih</t>
  </si>
  <si>
    <t>Provjeri odabranu razinu uštede</t>
  </si>
  <si>
    <t xml:space="preserve">Dubrovačko-neretvanska </t>
  </si>
  <si>
    <t>012100</t>
  </si>
  <si>
    <t>A 01.21 - 012100</t>
  </si>
  <si>
    <t>Uzgoj grožđa</t>
  </si>
  <si>
    <t>&gt;= 250</t>
  </si>
  <si>
    <t>Neprihvatljiv KR od 50%</t>
  </si>
  <si>
    <t>012200</t>
  </si>
  <si>
    <t>A 01.22 - 012200</t>
  </si>
  <si>
    <t>Uzgoj tropskog i suptropskog voća</t>
  </si>
  <si>
    <t>veliki</t>
  </si>
  <si>
    <t>Popuniti podatke o uštedi u cjelini "Proizvodni pogon" u listu 6a (stupci H i I)</t>
  </si>
  <si>
    <t>012300</t>
  </si>
  <si>
    <t>A 01.23 - 012300</t>
  </si>
  <si>
    <t>Uzgoj agruma</t>
  </si>
  <si>
    <t>Popuniti podatke o uštedi u cjelini "Prateće zgrade" u listu 6a (stupci H i I)</t>
  </si>
  <si>
    <t>012400</t>
  </si>
  <si>
    <t>A 01.24 - 012400</t>
  </si>
  <si>
    <t>Uzgoj jezgričavog i koštuničavog voća</t>
  </si>
  <si>
    <t>Prihod (mil €)</t>
  </si>
  <si>
    <t>Popuniti podatke o uštedi u cjelini "Uslužno poduzeće" u listu 6b (stupci H i I)</t>
  </si>
  <si>
    <t>012500</t>
  </si>
  <si>
    <t>A 01.25 - 012500</t>
  </si>
  <si>
    <t>Uzgoj bobičastog, orašastog i ostalog voća</t>
  </si>
  <si>
    <t xml:space="preserve"> &lt;= 2</t>
  </si>
  <si>
    <t xml:space="preserve"> &lt;= 10</t>
  </si>
  <si>
    <t xml:space="preserve"> &lt;= 50</t>
  </si>
  <si>
    <t>&gt; 50</t>
  </si>
  <si>
    <t>Popuniti podatke o uštedi u listu 6a (polja J77 i K77)</t>
  </si>
  <si>
    <t>012600</t>
  </si>
  <si>
    <t>A 01.26 - 012600</t>
  </si>
  <si>
    <t>Uzgoj uljanih plodova</t>
  </si>
  <si>
    <t>Popuniti podatke o uštedi u listu 6b (polja I40 i J40)</t>
  </si>
  <si>
    <t>012700</t>
  </si>
  <si>
    <t>A 01.27 - 012700</t>
  </si>
  <si>
    <t>Uzgoj usjeva za pripremanje napitaka</t>
  </si>
  <si>
    <t>Dokumentacija nije kompletna</t>
  </si>
  <si>
    <t>012800</t>
  </si>
  <si>
    <t>A 01.28 - 012800</t>
  </si>
  <si>
    <t>Uzgoj bilja za uporabu u farmaciji, aromatskog, začinskog i ljekovitog bilja</t>
  </si>
  <si>
    <t>Ova verzija obrasca nija ažurna pa ne sadrži aktualne podatke za izračun KR. Zatražiti aktualni obrazac.</t>
  </si>
  <si>
    <t>012900</t>
  </si>
  <si>
    <t>A 01.29 - 012900</t>
  </si>
  <si>
    <t>Uzgoj  ostalih višegodišnjih usjeva</t>
  </si>
  <si>
    <t>Uskladiti podatke u ovoj točki i list "3 Izjava o potporama - klijent"</t>
  </si>
  <si>
    <t>Postotak KR za uštedu</t>
  </si>
  <si>
    <t>013000</t>
  </si>
  <si>
    <t>A 01.30 - 013000</t>
  </si>
  <si>
    <t>Uzgoj sadnog materijala i ukrasnog bilja</t>
  </si>
  <si>
    <t>Aktiva (mil €)</t>
  </si>
  <si>
    <t>PI-MSP</t>
  </si>
  <si>
    <t>PI-veliki</t>
  </si>
  <si>
    <t>KU-MSP</t>
  </si>
  <si>
    <t>KU-veliki</t>
  </si>
  <si>
    <t>014000</t>
  </si>
  <si>
    <t>A 01.40 - 014000</t>
  </si>
  <si>
    <t>Uzgoj stoke, peradi i ostalih životinja</t>
  </si>
  <si>
    <t xml:space="preserve"> &lt;= 43</t>
  </si>
  <si>
    <t>&gt; 43</t>
  </si>
  <si>
    <t>014100</t>
  </si>
  <si>
    <t>A 01.41 - 014100</t>
  </si>
  <si>
    <t>Uzgoj muznih krava</t>
  </si>
  <si>
    <t>014200</t>
  </si>
  <si>
    <t>A 01.42 - 014200</t>
  </si>
  <si>
    <t>Uzgoj ostalih goveda i bivola</t>
  </si>
  <si>
    <t>014300</t>
  </si>
  <si>
    <t>A 01.43 - 014300</t>
  </si>
  <si>
    <t>Uzgoj konja, magaraca, mula i mazgi</t>
  </si>
  <si>
    <t>014400</t>
  </si>
  <si>
    <t>A 01.44 - 014400</t>
  </si>
  <si>
    <t>Uzgoj deva i  ljama</t>
  </si>
  <si>
    <t>014500</t>
  </si>
  <si>
    <t>A 01.45 - 014500</t>
  </si>
  <si>
    <t>Uzgoj ovaca i koza</t>
  </si>
  <si>
    <t>Podaci iz izjave</t>
  </si>
  <si>
    <t>014600</t>
  </si>
  <si>
    <t>A 01.46 - 014600</t>
  </si>
  <si>
    <t>Uzgoj svinja</t>
  </si>
  <si>
    <t>Promet</t>
  </si>
  <si>
    <t>Aktiva/dugotrajna imovina</t>
  </si>
  <si>
    <t>uštede energije - projicirano</t>
  </si>
  <si>
    <t>Postotak KR za kWh</t>
  </si>
  <si>
    <t>014700</t>
  </si>
  <si>
    <t>A 01.47 - 014700</t>
  </si>
  <si>
    <t>Uzgoj peradi</t>
  </si>
  <si>
    <t>kWh proizvedene energije iz OIE - projicirano</t>
  </si>
  <si>
    <t>014900</t>
  </si>
  <si>
    <t>A 01.49 - 014900</t>
  </si>
  <si>
    <t>Uzgoj ostalih životinja</t>
  </si>
  <si>
    <t>015000</t>
  </si>
  <si>
    <t>A 01.50 - 015000</t>
  </si>
  <si>
    <t>Mješovita proizvodnja</t>
  </si>
  <si>
    <t>Ukupni status</t>
  </si>
  <si>
    <t>016000</t>
  </si>
  <si>
    <t>A 01.00 - 010001</t>
  </si>
  <si>
    <t>Pomoćne djelatnosti u poljoprivredi i djelatnosti koje se obavljaju nakon žetve usjeva</t>
  </si>
  <si>
    <t>016100</t>
  </si>
  <si>
    <t>A 01.10 - 011001</t>
  </si>
  <si>
    <t>Pomoćne djelatnosti za uzgoj usjeva</t>
  </si>
  <si>
    <t>molimo obavezno popuniti polje K28 gore</t>
  </si>
  <si>
    <t>016110</t>
  </si>
  <si>
    <t>A 01.11 - 011101</t>
  </si>
  <si>
    <t>molimo popuniti polje lijevo</t>
  </si>
  <si>
    <t>016120</t>
  </si>
  <si>
    <t>A 01.12 - 011201</t>
  </si>
  <si>
    <t>016130</t>
  </si>
  <si>
    <t>A 01.13 - 011301</t>
  </si>
  <si>
    <t>Ukupni primjenjivi postotak KR</t>
  </si>
  <si>
    <t>016140</t>
  </si>
  <si>
    <t>A 01.14 - 011401</t>
  </si>
  <si>
    <t>016150</t>
  </si>
  <si>
    <t>A 01.15 - 011501</t>
  </si>
  <si>
    <t>016200</t>
  </si>
  <si>
    <t>A 01.16 - 011601</t>
  </si>
  <si>
    <t>Pomoćne djelatnosti za uzgoj životinja</t>
  </si>
  <si>
    <t xml:space="preserve">Iznos iznad kojeg je obavezan novi OIE </t>
  </si>
  <si>
    <t>016300</t>
  </si>
  <si>
    <t>A 01.19 - 011901</t>
  </si>
  <si>
    <t>Djelatnosti koje se obavljaju nakon žetve usjeva (priprema usjeva za primarna tržišta)</t>
  </si>
  <si>
    <t>016400</t>
  </si>
  <si>
    <t>A 01.20 - 012001</t>
  </si>
  <si>
    <t>Dorada sjemena za sjemenski materijal</t>
  </si>
  <si>
    <t>017000</t>
  </si>
  <si>
    <t>A 01.21 - 012101</t>
  </si>
  <si>
    <t>Lov, stupičarenje i uslužne djelatnosti povezane s njima</t>
  </si>
  <si>
    <t>020000</t>
  </si>
  <si>
    <t>02</t>
  </si>
  <si>
    <t>A 02.00 - 020000</t>
  </si>
  <si>
    <t>Šumarstvo i sječa drva</t>
  </si>
  <si>
    <t>021000</t>
  </si>
  <si>
    <t>A 02.10 - 021000</t>
  </si>
  <si>
    <t>Uzgoj šuma i ostale djelatnosti u šumarstvu povezane s njime</t>
  </si>
  <si>
    <t>Minimalne vrijednosti za KR</t>
  </si>
  <si>
    <t>Minimalne vrijednosti za Program</t>
  </si>
  <si>
    <t>022000</t>
  </si>
  <si>
    <t>A 02.20 - 022000</t>
  </si>
  <si>
    <t>Sječa drva</t>
  </si>
  <si>
    <t>Sektor/veličina</t>
  </si>
  <si>
    <t>Ušteda</t>
  </si>
  <si>
    <t>Ušteda uz zgrade</t>
  </si>
  <si>
    <t>023000</t>
  </si>
  <si>
    <t>A 02.30 - 023000</t>
  </si>
  <si>
    <t>Skupljanje šumskih plodova i proizvoda, osim šumskih sortimenata</t>
  </si>
  <si>
    <t>Proizvodna industrijaMSP</t>
  </si>
  <si>
    <t>024000</t>
  </si>
  <si>
    <t>A 02.40 - 024000</t>
  </si>
  <si>
    <t>Pomoćne usluge u šumarstvu</t>
  </si>
  <si>
    <t>Proizvodna industrijanije MSP</t>
  </si>
  <si>
    <t>030000</t>
  </si>
  <si>
    <t>03</t>
  </si>
  <si>
    <t>A 03.00 - 030000</t>
  </si>
  <si>
    <t>Ribarstvo</t>
  </si>
  <si>
    <t>Komercijalni i uslužni sektorMSP</t>
  </si>
  <si>
    <t>031000</t>
  </si>
  <si>
    <t>A 03.10 - 031000</t>
  </si>
  <si>
    <t>Ribolov</t>
  </si>
  <si>
    <t>Komercijalni i uslužni sektornije MSP</t>
  </si>
  <si>
    <t>031100</t>
  </si>
  <si>
    <t>A 03.11 - 031100</t>
  </si>
  <si>
    <t>Morski ribolov</t>
  </si>
  <si>
    <t>031200</t>
  </si>
  <si>
    <t>A 03.12 - 031200</t>
  </si>
  <si>
    <t>Slatkovodni ribolov</t>
  </si>
  <si>
    <t>Ukupna prihvatljivost za KR</t>
  </si>
  <si>
    <t>032000</t>
  </si>
  <si>
    <t>A 03.20 - 032000</t>
  </si>
  <si>
    <t>Akvakultura</t>
  </si>
  <si>
    <t>032100</t>
  </si>
  <si>
    <t>A 03.21 - 032100</t>
  </si>
  <si>
    <t>Morska akvakultura</t>
  </si>
  <si>
    <t>032200</t>
  </si>
  <si>
    <t>A 03.22 - 032200</t>
  </si>
  <si>
    <t>Slatkovodna akvakultura</t>
  </si>
  <si>
    <t>050000</t>
  </si>
  <si>
    <t>B</t>
  </si>
  <si>
    <t>05</t>
  </si>
  <si>
    <t>B 05.00 - 050000</t>
  </si>
  <si>
    <t>Vađenje ugljena i lignita</t>
  </si>
  <si>
    <t>Točka 1 (izričito navedeno kao prihvatljivo)</t>
  </si>
  <si>
    <t>051000</t>
  </si>
  <si>
    <t>B 05.10 - 051000</t>
  </si>
  <si>
    <t>Vađenje kamenog ugljena</t>
  </si>
  <si>
    <t>052000</t>
  </si>
  <si>
    <t>B 05.20 - 052000</t>
  </si>
  <si>
    <t>Vađenje lignita</t>
  </si>
  <si>
    <t>060000</t>
  </si>
  <si>
    <t>06</t>
  </si>
  <si>
    <t>B 06.00 - 060000</t>
  </si>
  <si>
    <t>Vađenje sirove nafte i prirodnog plina</t>
  </si>
  <si>
    <t>061000</t>
  </si>
  <si>
    <t>B 06.10 - 061000</t>
  </si>
  <si>
    <t>Vađenje sirove nafte</t>
  </si>
  <si>
    <t>062000</t>
  </si>
  <si>
    <t>B 06.20 - 062000</t>
  </si>
  <si>
    <t>Vađenje prirodnog plina</t>
  </si>
  <si>
    <t>062010</t>
  </si>
  <si>
    <t>B 06.20 - 062010</t>
  </si>
  <si>
    <t>062030</t>
  </si>
  <si>
    <t>B 06.20 - 062030</t>
  </si>
  <si>
    <t>063000</t>
  </si>
  <si>
    <t>B 06.30 - 063000</t>
  </si>
  <si>
    <t>070000</t>
  </si>
  <si>
    <t>07</t>
  </si>
  <si>
    <t>B 07.00 - 070000</t>
  </si>
  <si>
    <t>Vađenje metalnih ruda</t>
  </si>
  <si>
    <t>071000</t>
  </si>
  <si>
    <t>B 07.10 - 071000</t>
  </si>
  <si>
    <t>Vađenje željeznih ruda</t>
  </si>
  <si>
    <t>072000</t>
  </si>
  <si>
    <t>B 07.20 - 072000</t>
  </si>
  <si>
    <t>Vađenje ruda obojenih metala</t>
  </si>
  <si>
    <t>072100</t>
  </si>
  <si>
    <t>B 07.21 - 072100</t>
  </si>
  <si>
    <t>Vađenje uranovih i torijevih ruda</t>
  </si>
  <si>
    <t>072900</t>
  </si>
  <si>
    <t>B 07.29 - 072900</t>
  </si>
  <si>
    <t>Vađenje ostalih ruda obojenih metala</t>
  </si>
  <si>
    <t>080000</t>
  </si>
  <si>
    <t>08</t>
  </si>
  <si>
    <t>B 08.00 - 080000</t>
  </si>
  <si>
    <t>Ostalo rudarstvo i vađenje</t>
  </si>
  <si>
    <t>081000</t>
  </si>
  <si>
    <t>B 08.10 - 081000</t>
  </si>
  <si>
    <t>Vađenje kamena, pijeska i gline</t>
  </si>
  <si>
    <t>081100</t>
  </si>
  <si>
    <t>B 08.11 - 081100</t>
  </si>
  <si>
    <t>Vađenje ukrasnoga kamena i kamena za gradnju, vapnenca, gipsa, krede i škriljevca</t>
  </si>
  <si>
    <t>081200</t>
  </si>
  <si>
    <t>B 08.12 - 081200</t>
  </si>
  <si>
    <t>Djelatnosti šljunčara i pješčara; vađenje gline i kaolina</t>
  </si>
  <si>
    <t>089000</t>
  </si>
  <si>
    <t>B 08.90 - 089000</t>
  </si>
  <si>
    <t>Rudarstvo i vađenje, d. n.</t>
  </si>
  <si>
    <t>089100</t>
  </si>
  <si>
    <t>B 08.91 - 089100</t>
  </si>
  <si>
    <t>Vađenje minerala za kemikalije i gnojiva</t>
  </si>
  <si>
    <t>089200</t>
  </si>
  <si>
    <t>B 08.92 - 089200</t>
  </si>
  <si>
    <t>Vađenje treseta</t>
  </si>
  <si>
    <t>089300</t>
  </si>
  <si>
    <t>B 08.93 - 089300</t>
  </si>
  <si>
    <t>Vađenje soli</t>
  </si>
  <si>
    <t>089900</t>
  </si>
  <si>
    <t>B 08.99 - 089900</t>
  </si>
  <si>
    <t>Vađenje ostalih ruda i kamena, d. n.</t>
  </si>
  <si>
    <t>090000</t>
  </si>
  <si>
    <t>09</t>
  </si>
  <si>
    <t>B 09.00 - 090000</t>
  </si>
  <si>
    <t>Pomoćne uslužne djelatnosti u rudarstvu</t>
  </si>
  <si>
    <t>091000</t>
  </si>
  <si>
    <t>B 09.10 - 091000</t>
  </si>
  <si>
    <t>Pomoćne djelatnosti za vađenje nafte i prirodnog plina</t>
  </si>
  <si>
    <t>099000</t>
  </si>
  <si>
    <t>B 09.90 - 099000</t>
  </si>
  <si>
    <t>Pomoćne djelatnosti za ostalo rudarstvo i vađenje</t>
  </si>
  <si>
    <t>100000</t>
  </si>
  <si>
    <t>C</t>
  </si>
  <si>
    <t>10</t>
  </si>
  <si>
    <t>C 10.00 - 100000</t>
  </si>
  <si>
    <t>Proizvodnja prehrambenih proizvoda</t>
  </si>
  <si>
    <t>Izabrati podrazred</t>
  </si>
  <si>
    <t>101000</t>
  </si>
  <si>
    <t>C 10.10 - 101000</t>
  </si>
  <si>
    <t>Prerada i konzerviranje mesa i proizvodnja mesnih proizvoda</t>
  </si>
  <si>
    <t>101100</t>
  </si>
  <si>
    <t>C 10.11 - 101100</t>
  </si>
  <si>
    <t>Prerada i konzerviranje mesa</t>
  </si>
  <si>
    <t>101200</t>
  </si>
  <si>
    <t>C 10.12 - 101200</t>
  </si>
  <si>
    <t>Prerada i konzerviranje mesa peradi</t>
  </si>
  <si>
    <t>101300</t>
  </si>
  <si>
    <t>C 10.13 - 101300</t>
  </si>
  <si>
    <t>Proizvodnja proizvoda od mesa i mesa peradi</t>
  </si>
  <si>
    <t>102000</t>
  </si>
  <si>
    <t>C 10.20 - 102000</t>
  </si>
  <si>
    <t>Prerada i konzerviranje riba, rakova i školjki</t>
  </si>
  <si>
    <t>103000</t>
  </si>
  <si>
    <t>C 10.30 - 103000</t>
  </si>
  <si>
    <t>Prerada i konzerviranje voća i povrća</t>
  </si>
  <si>
    <t>103100</t>
  </si>
  <si>
    <t>C 10.31 - 103100</t>
  </si>
  <si>
    <t>Prerada i konzerviranje krumpira</t>
  </si>
  <si>
    <t>103200</t>
  </si>
  <si>
    <t>C 10.32 - 103200</t>
  </si>
  <si>
    <t>Proizvodnja sokova od voća i povrća</t>
  </si>
  <si>
    <t>103900</t>
  </si>
  <si>
    <t>C 10.39 - 103900</t>
  </si>
  <si>
    <t>Ostala prerada i konzerviranje voća i povrća</t>
  </si>
  <si>
    <t>104000</t>
  </si>
  <si>
    <t>C 10.40 - 104000</t>
  </si>
  <si>
    <t>Proizvodnja biljnih i životinjskih ulja i masti</t>
  </si>
  <si>
    <t>104100</t>
  </si>
  <si>
    <t>C 10.41 - 104100</t>
  </si>
  <si>
    <t>Proizvodnja ulja i masti</t>
  </si>
  <si>
    <t>104200</t>
  </si>
  <si>
    <t>C 10.42 - 104200</t>
  </si>
  <si>
    <t>Proizvodnja margarina i sličnih jestivih masti</t>
  </si>
  <si>
    <t>105000</t>
  </si>
  <si>
    <t>C 10.50 - 105000</t>
  </si>
  <si>
    <t>Proizvodnja mliječnih proizvoda</t>
  </si>
  <si>
    <t>105100</t>
  </si>
  <si>
    <t>C 10.51 - 105100</t>
  </si>
  <si>
    <t>Djelatnosti mljekara i proizvođača sira</t>
  </si>
  <si>
    <t>105200</t>
  </si>
  <si>
    <t>C 10.52 - 105200</t>
  </si>
  <si>
    <t>Proizvodnja sladoleda</t>
  </si>
  <si>
    <t>106000</t>
  </si>
  <si>
    <t>C 10.60 - 106000</t>
  </si>
  <si>
    <t>Proizvodnja mlinskih proizvoda, škroba i škrobnih proizvoda</t>
  </si>
  <si>
    <t>106100</t>
  </si>
  <si>
    <t>C 10.61 - 106100</t>
  </si>
  <si>
    <t>Proizvodnja mlinskih proizvoda</t>
  </si>
  <si>
    <t>106200</t>
  </si>
  <si>
    <t>C 10.62 - 106200</t>
  </si>
  <si>
    <t>Proizvodnja škroba i škrobnih proizvoda</t>
  </si>
  <si>
    <t>107000</t>
  </si>
  <si>
    <t>C 10.70 - 107000</t>
  </si>
  <si>
    <t>Proizvodnja pekarskih i brašnastih proizvoda te kolača</t>
  </si>
  <si>
    <t>107100</t>
  </si>
  <si>
    <t>C 10.71 - 107100</t>
  </si>
  <si>
    <t>Proizvodnja kruha; proizvodnja svježih peciva i sličnih proizvoda te kolača</t>
  </si>
  <si>
    <t>107200</t>
  </si>
  <si>
    <t>C 10.72 - 107200</t>
  </si>
  <si>
    <t>Proizvodnja dvopeka, keksa i srodnih proizvoda; proizvodnja trajnih peciva i sličnih proizvoda te kolača</t>
  </si>
  <si>
    <t>107300</t>
  </si>
  <si>
    <t>C 10.73 - 107300</t>
  </si>
  <si>
    <t>Proizvodnja makarona, njoka, kuskusa i slične tjestenine</t>
  </si>
  <si>
    <t>108000</t>
  </si>
  <si>
    <t>C 10.80 - 108000</t>
  </si>
  <si>
    <t>Proizvodnja ostalih prehrambenih proizvoda</t>
  </si>
  <si>
    <t>108100</t>
  </si>
  <si>
    <t>C 10.81 - 108100</t>
  </si>
  <si>
    <t>Proizvodnja šećera</t>
  </si>
  <si>
    <t>108200</t>
  </si>
  <si>
    <t>C 10.82 - 108200</t>
  </si>
  <si>
    <t>Proizvodnja kakao, čokoladnih i bombonskih proizvoda</t>
  </si>
  <si>
    <t>108300</t>
  </si>
  <si>
    <t>C 10.83 - 108300</t>
  </si>
  <si>
    <t>Prerada čaja i kave</t>
  </si>
  <si>
    <t>108400</t>
  </si>
  <si>
    <t>C 10.84 - 108400</t>
  </si>
  <si>
    <t>Proizvodnja začina i drugih dodataka hrani</t>
  </si>
  <si>
    <t>108500</t>
  </si>
  <si>
    <t>C 10.85 - 108500</t>
  </si>
  <si>
    <t>Proizvodnja gotove hrane i jela</t>
  </si>
  <si>
    <t>108600</t>
  </si>
  <si>
    <t>C 10.86 - 108600</t>
  </si>
  <si>
    <t>Proizvodnja homogeniziranih prehrambenih pripravaka i dijetetske hrane</t>
  </si>
  <si>
    <t>108900</t>
  </si>
  <si>
    <t>C 10.89 - 108900</t>
  </si>
  <si>
    <t>Proizvodnja ostalih prehrambenih proizvoda, d. n.</t>
  </si>
  <si>
    <t>109000</t>
  </si>
  <si>
    <t>C 10.90 - 109000</t>
  </si>
  <si>
    <t>Proizvodnja pripremljene hrane za životinje</t>
  </si>
  <si>
    <t>109100</t>
  </si>
  <si>
    <t>C 10.91 - 109100</t>
  </si>
  <si>
    <t>Proizvodnja pripremljene stočne hrane</t>
  </si>
  <si>
    <t>109200</t>
  </si>
  <si>
    <t>C 10.92 - 109200</t>
  </si>
  <si>
    <t>Proizvodnja pripremljene hrane za kućne ljubimce</t>
  </si>
  <si>
    <t>110000</t>
  </si>
  <si>
    <t>11</t>
  </si>
  <si>
    <t>C 11.00 - 110000</t>
  </si>
  <si>
    <t>Proizvodnja pića</t>
  </si>
  <si>
    <t>Skupni NKD koji obuhvaća neprihvatljive djelatnosti</t>
  </si>
  <si>
    <t>110100</t>
  </si>
  <si>
    <t>C 11.01 - 110100</t>
  </si>
  <si>
    <t>Destiliranje, pročišćavanje i miješanje alkoholnih pića</t>
  </si>
  <si>
    <t>Točka 1 (izričito navedeno kao neprihvatljivo)</t>
  </si>
  <si>
    <t>110200</t>
  </si>
  <si>
    <t>2</t>
  </si>
  <si>
    <t>C 11.02 - 110200</t>
  </si>
  <si>
    <t>Proizvodnja vina od grožđa</t>
  </si>
  <si>
    <t>Program, t. 1 (izričito navedeno kao prihvatljivo)</t>
  </si>
  <si>
    <t>110300</t>
  </si>
  <si>
    <t>C 11.03 - 110300</t>
  </si>
  <si>
    <t>Proizvodnja jabukovače i ostalih voćnih vina</t>
  </si>
  <si>
    <t>110400</t>
  </si>
  <si>
    <t>C 11.04 - 110400</t>
  </si>
  <si>
    <t>Proizvodnja ostalih nedestiliranih fermentiranih pića</t>
  </si>
  <si>
    <t>110500</t>
  </si>
  <si>
    <t>C 11.05 - 110500</t>
  </si>
  <si>
    <t>Proizvodnja piva</t>
  </si>
  <si>
    <t>110600</t>
  </si>
  <si>
    <t>C 11.06 - 110600</t>
  </si>
  <si>
    <t>Proizvodnja slada</t>
  </si>
  <si>
    <t>110700</t>
  </si>
  <si>
    <t>C 11.07 - 110700</t>
  </si>
  <si>
    <t>Proizvodnja osvježavajućih napitaka; proizvodnja mineralne vode i drugih flaširanih voda</t>
  </si>
  <si>
    <t>120000</t>
  </si>
  <si>
    <t>12</t>
  </si>
  <si>
    <t>C 12.00 - 120000</t>
  </si>
  <si>
    <t>Proizvodnja duhanskih proizvoda</t>
  </si>
  <si>
    <t>130000</t>
  </si>
  <si>
    <t>13</t>
  </si>
  <si>
    <t>C 13.00 - 130000</t>
  </si>
  <si>
    <t>Proizvodnja tekstila</t>
  </si>
  <si>
    <t>131000</t>
  </si>
  <si>
    <t>C 13.10 - 131000</t>
  </si>
  <si>
    <t>Priprema i predenje tekstilnih vlakana</t>
  </si>
  <si>
    <t>132000</t>
  </si>
  <si>
    <t>C 13.20 - 132000</t>
  </si>
  <si>
    <t>Tkanje tekstila</t>
  </si>
  <si>
    <t>133000</t>
  </si>
  <si>
    <t>C 13.30 - 133000</t>
  </si>
  <si>
    <t>Dovršavanje tekstila</t>
  </si>
  <si>
    <t>139000</t>
  </si>
  <si>
    <t>C 13.90 - 139000</t>
  </si>
  <si>
    <t>Proizvodnja ostalog tekstila</t>
  </si>
  <si>
    <t>139100</t>
  </si>
  <si>
    <t>C 13.91 - 139100</t>
  </si>
  <si>
    <t>Proizvodnja pletenih i kukičanih tkanina</t>
  </si>
  <si>
    <t>139200</t>
  </si>
  <si>
    <t>C 13.92 - 139200</t>
  </si>
  <si>
    <t>Proizvodnja gotovih tekstilnih proizvoda, osim odjeće</t>
  </si>
  <si>
    <t>139300</t>
  </si>
  <si>
    <t>C 13.93 - 139300</t>
  </si>
  <si>
    <t>Proizvodnja tepiha i sagova</t>
  </si>
  <si>
    <t>139400</t>
  </si>
  <si>
    <t>C 13.94 - 139400</t>
  </si>
  <si>
    <t>Proizvodnja užadi, konopaca, upletenoga konca i mreža</t>
  </si>
  <si>
    <t>139500</t>
  </si>
  <si>
    <t>C 13.95 - 139500</t>
  </si>
  <si>
    <t>Proizvodnja netkanog tekstila i proizvoda od netkanog tekstila, osim odjeće</t>
  </si>
  <si>
    <t>139600</t>
  </si>
  <si>
    <t>C 13.96 - 139600</t>
  </si>
  <si>
    <t>Proizvodnja ostaloga tehničkog i industrijskog tekstila</t>
  </si>
  <si>
    <t>139900</t>
  </si>
  <si>
    <t>C 13.99 - 139900</t>
  </si>
  <si>
    <t>Proizvodnja ostalog tekstila, d. n.</t>
  </si>
  <si>
    <t>140000</t>
  </si>
  <si>
    <t>14</t>
  </si>
  <si>
    <t>C 14.00 - 140000</t>
  </si>
  <si>
    <t>Proizvodnja odjeće</t>
  </si>
  <si>
    <t>141000</t>
  </si>
  <si>
    <t>C 14.10 - 141000</t>
  </si>
  <si>
    <t>Proizvodnja odjeće, osim krznene odjeće</t>
  </si>
  <si>
    <t>141100</t>
  </si>
  <si>
    <t>C 14.11 - 141100</t>
  </si>
  <si>
    <t>Proizvodnja kožne odjeće</t>
  </si>
  <si>
    <t>141200</t>
  </si>
  <si>
    <t>C 14.12 - 141200</t>
  </si>
  <si>
    <t>Proizvodnja radne odjeće</t>
  </si>
  <si>
    <t>141300</t>
  </si>
  <si>
    <t>C 14.13 - 141300</t>
  </si>
  <si>
    <t>Proizvodnja ostale vanjske odjeće</t>
  </si>
  <si>
    <t>141400</t>
  </si>
  <si>
    <t>C 14.14 - 141400</t>
  </si>
  <si>
    <t>Proizvodnja rublja</t>
  </si>
  <si>
    <t>141900</t>
  </si>
  <si>
    <t>C 14.19 - 141900</t>
  </si>
  <si>
    <t>Proizvodnja ostale odjeće i pribora za odjeću</t>
  </si>
  <si>
    <t>142000</t>
  </si>
  <si>
    <t>C 14.20 - 142000</t>
  </si>
  <si>
    <t>Proizvodnja proizvoda od krzna</t>
  </si>
  <si>
    <t>143000</t>
  </si>
  <si>
    <t>C 14.30 - 143000</t>
  </si>
  <si>
    <t>Proizvodnja pletene i kukičane odjeće</t>
  </si>
  <si>
    <t>143100</t>
  </si>
  <si>
    <t>C 14.31 - 143100</t>
  </si>
  <si>
    <t>Proizvodnja pletenih i kukičanih čarapa</t>
  </si>
  <si>
    <t>143900</t>
  </si>
  <si>
    <t>C 14.39 - 143900</t>
  </si>
  <si>
    <t>Proizvodnja ostale pletene i kukičane odjeće</t>
  </si>
  <si>
    <t>150000</t>
  </si>
  <si>
    <t>15</t>
  </si>
  <si>
    <t>C 15.00 - 150000</t>
  </si>
  <si>
    <t>Proizvodnja kože i srodnih proizvoda</t>
  </si>
  <si>
    <t>151000</t>
  </si>
  <si>
    <t>C 15.10 - 151000</t>
  </si>
  <si>
    <t>Štavljenje i obrada kože; proizvodnja putnih i ručnih torba,
sedlarskih i remenarskih proizvoda; dorada i bojenje krzna</t>
  </si>
  <si>
    <t>151100</t>
  </si>
  <si>
    <t>C 15.11 - 151100</t>
  </si>
  <si>
    <t>Štavljenje i obrada kože; dorada i bojenje krzna</t>
  </si>
  <si>
    <t>151200</t>
  </si>
  <si>
    <t>C 15.12 - 151200</t>
  </si>
  <si>
    <t>Proizvodnja putnih i ručnih torba i slično, sedlarskih i remenarskih proizvoda</t>
  </si>
  <si>
    <t>152000</t>
  </si>
  <si>
    <t>C 15.20 - 152000</t>
  </si>
  <si>
    <t>Proizvodnja obuće</t>
  </si>
  <si>
    <t>160000</t>
  </si>
  <si>
    <t>16</t>
  </si>
  <si>
    <t>C 16.00 - 160000</t>
  </si>
  <si>
    <t>Prerada drva i proizvoda od drva i pluta, osim namještaja;
proizvodnja proizvoda od slame i pletarskih materijala</t>
  </si>
  <si>
    <t>161000</t>
  </si>
  <si>
    <t>C 16.10 - 161000</t>
  </si>
  <si>
    <t>Piljenje i blanjanje drva</t>
  </si>
  <si>
    <t>162000</t>
  </si>
  <si>
    <t>C 16.20 - 162000</t>
  </si>
  <si>
    <t>Proizvodnja proizvoda od drva, pluta, slame i pletarskih materijala</t>
  </si>
  <si>
    <t>162100</t>
  </si>
  <si>
    <t>C 16.21 - 162100</t>
  </si>
  <si>
    <t>Proizvodnja furnira i ostalih ploča od drva</t>
  </si>
  <si>
    <t>162200</t>
  </si>
  <si>
    <t>C 16.22 - 162200</t>
  </si>
  <si>
    <t>Proizvodnja sastavljenog parketa</t>
  </si>
  <si>
    <t>162300</t>
  </si>
  <si>
    <t>C 16.23 - 162300</t>
  </si>
  <si>
    <t>Proizvodnja ostale građevne stolarije i elemenata</t>
  </si>
  <si>
    <t>162400</t>
  </si>
  <si>
    <t>C 16.24 - 162400</t>
  </si>
  <si>
    <t>Proizvodnja ambalaže od drva</t>
  </si>
  <si>
    <t>162900</t>
  </si>
  <si>
    <t>C 16.29 - 162900</t>
  </si>
  <si>
    <t>Proizvodnja ostalih proizvoda od drva, proizvoda od pluta, slame i pletarskih materijala</t>
  </si>
  <si>
    <t>170000</t>
  </si>
  <si>
    <t>17</t>
  </si>
  <si>
    <t>C 17.00 - 170000</t>
  </si>
  <si>
    <t>Proizvodnja papira i proizvoda od papira</t>
  </si>
  <si>
    <t>171000</t>
  </si>
  <si>
    <t>C 17.10 - 171000</t>
  </si>
  <si>
    <t>Proizvodnja celuloze, papira i kartona</t>
  </si>
  <si>
    <t>171100</t>
  </si>
  <si>
    <t>C 17.11 - 171100</t>
  </si>
  <si>
    <t>Proizvodnja celuloze</t>
  </si>
  <si>
    <t>171200</t>
  </si>
  <si>
    <t>C 17.12 - 171200</t>
  </si>
  <si>
    <t>Proizvodnja papira i kartona</t>
  </si>
  <si>
    <t>172000</t>
  </si>
  <si>
    <t>C 17.20 - 172000</t>
  </si>
  <si>
    <t>Proizvodnja proizvoda od papira i kartona</t>
  </si>
  <si>
    <t>172100</t>
  </si>
  <si>
    <t>C 17.21 - 172100</t>
  </si>
  <si>
    <t>Proizvodnja valovitog papira i kartona te ambalaže od papira i kartona</t>
  </si>
  <si>
    <t>172200</t>
  </si>
  <si>
    <t>C 17.22 - 172200</t>
  </si>
  <si>
    <t>Proizvodnja robe za kućanstvo i higijenu te toaletnih potrepština od papira</t>
  </si>
  <si>
    <t>172300</t>
  </si>
  <si>
    <t>C 17.23 - 172300</t>
  </si>
  <si>
    <t>Proizvodnja uredskog materijala od papira</t>
  </si>
  <si>
    <t>172400</t>
  </si>
  <si>
    <t>C 17.24 - 172400</t>
  </si>
  <si>
    <t>Proizvodnja zidnih tapeta</t>
  </si>
  <si>
    <t>172900</t>
  </si>
  <si>
    <t>C 17.29 - 172900</t>
  </si>
  <si>
    <t>Proizvodnja ostalih proizvoda od papira i kartona d. n.</t>
  </si>
  <si>
    <t>180000</t>
  </si>
  <si>
    <t>18</t>
  </si>
  <si>
    <t>C 18.00 - 180000</t>
  </si>
  <si>
    <t>Tiskanje i umnožavanje snimljenih zapisa</t>
  </si>
  <si>
    <t>181000</t>
  </si>
  <si>
    <t>C 18.10 - 181000</t>
  </si>
  <si>
    <t>Tiskanje i uslužne djelatnosti povezane s tiskanjem</t>
  </si>
  <si>
    <t>181100</t>
  </si>
  <si>
    <t>C 18.11 - 181100</t>
  </si>
  <si>
    <t>Tiskanje novina</t>
  </si>
  <si>
    <t>181200</t>
  </si>
  <si>
    <t>C 18.12 - 181200</t>
  </si>
  <si>
    <t>Ostalo tiskanje</t>
  </si>
  <si>
    <t>181300</t>
  </si>
  <si>
    <t>C 18.13 - 181300</t>
  </si>
  <si>
    <t>Usluge pripreme za tisak i objavljivanje</t>
  </si>
  <si>
    <t>181400</t>
  </si>
  <si>
    <t>C 18.14 - 181400</t>
  </si>
  <si>
    <t>Knjigoveške i srodne usluge</t>
  </si>
  <si>
    <t>182000</t>
  </si>
  <si>
    <t>C 18.20 - 182000</t>
  </si>
  <si>
    <t>Umnožavanje snimljenih zapisa</t>
  </si>
  <si>
    <t>190000</t>
  </si>
  <si>
    <t>19</t>
  </si>
  <si>
    <t>C 19.00 - 190000</t>
  </si>
  <si>
    <t>Proizvodnja koksa i rafiniranih naftnih proizvoda</t>
  </si>
  <si>
    <t>191000</t>
  </si>
  <si>
    <t>C 19.10 - 191000</t>
  </si>
  <si>
    <t>Proizvodnja proizvoda koksnih peći</t>
  </si>
  <si>
    <t>Ovaj NKD traži dodatnu provjeru</t>
  </si>
  <si>
    <t>192000</t>
  </si>
  <si>
    <t>C 19.20 - 192000</t>
  </si>
  <si>
    <t>Proizvodnja rafiniranih naftnih proizvoda</t>
  </si>
  <si>
    <t>200000</t>
  </si>
  <si>
    <t>20</t>
  </si>
  <si>
    <t>C 20.00 - 200000</t>
  </si>
  <si>
    <t>Proizvodnja kemikalija i kemijskih proizvoda</t>
  </si>
  <si>
    <t>201000</t>
  </si>
  <si>
    <t>C 20.10 - 201000</t>
  </si>
  <si>
    <t>Proizvodnja osnovnih kemikalija, gnojiva i dušičnih spojeva, plastike i sintetičkoga kaučuka u primarnim oblicima</t>
  </si>
  <si>
    <t>201100</t>
  </si>
  <si>
    <t>C 20.11 - 201100</t>
  </si>
  <si>
    <t>Proizvodnja industrijskih plinova</t>
  </si>
  <si>
    <t>201200</t>
  </si>
  <si>
    <t>C 20.12 - 201200</t>
  </si>
  <si>
    <t>Proizvodnja koloranata i pigmenata</t>
  </si>
  <si>
    <t>201300</t>
  </si>
  <si>
    <t>C 20.13 - 201300</t>
  </si>
  <si>
    <t>Proizvodnja ostalih anorganskih osnovnih kemikalija</t>
  </si>
  <si>
    <t>201400</t>
  </si>
  <si>
    <t>C 20.14 - 201400</t>
  </si>
  <si>
    <t>Proizvodnja ostalih organskih osnovnih kemikalija</t>
  </si>
  <si>
    <t>201500</t>
  </si>
  <si>
    <t>C 20.15 - 201500</t>
  </si>
  <si>
    <t>Proizvodnja gnojiva i dušičnih spojeva</t>
  </si>
  <si>
    <t>201600</t>
  </si>
  <si>
    <t>C 20.16 - 201600</t>
  </si>
  <si>
    <t>Proizvodnja plastike u primarnim oblicima</t>
  </si>
  <si>
    <t>201700</t>
  </si>
  <si>
    <t>C 20.17 - 201700</t>
  </si>
  <si>
    <t>Proizvodnja sintetičkoga kaučuka u primarnim oblicima</t>
  </si>
  <si>
    <t>202000</t>
  </si>
  <si>
    <t>C 20.20 - 202000</t>
  </si>
  <si>
    <t>Proizvodnja pesticida i drugih agrokemijskih proizvoda</t>
  </si>
  <si>
    <t>203000</t>
  </si>
  <si>
    <t>C 20.30 - 203000</t>
  </si>
  <si>
    <t>Proizvodnja boja, lakova i sličnih premaza, grafičkih boja i kitova</t>
  </si>
  <si>
    <t>204000</t>
  </si>
  <si>
    <t>C 20.40 - 204000</t>
  </si>
  <si>
    <t>Proizvodnja sapuna i deterdženata, sredstava za čišćenje i poliranje,parfema i toaletno-kozmetičkih preparata</t>
  </si>
  <si>
    <t>204100</t>
  </si>
  <si>
    <t>C 20.41 - 204100</t>
  </si>
  <si>
    <t>Proizvodnja sapuna i deterdženata, sredstava za čišćenje i poliranje</t>
  </si>
  <si>
    <t>204200</t>
  </si>
  <si>
    <t>C 20.42 - 204200</t>
  </si>
  <si>
    <t>Proizvodnja parfema i toaletno-kozmetičkih preparata</t>
  </si>
  <si>
    <t>205000</t>
  </si>
  <si>
    <t>C 20.50 - 205000</t>
  </si>
  <si>
    <t>Proizvodnja ostalih kemijskih proizvoda</t>
  </si>
  <si>
    <t>205100</t>
  </si>
  <si>
    <t>C 20.51 - 205100</t>
  </si>
  <si>
    <t>Proizvodnja eksploziva</t>
  </si>
  <si>
    <t>205200</t>
  </si>
  <si>
    <t>C 20.52 - 205200</t>
  </si>
  <si>
    <t>Proizvodnja ljepila</t>
  </si>
  <si>
    <t>205300</t>
  </si>
  <si>
    <t>C 20.53 - 205300</t>
  </si>
  <si>
    <t>Proizvodnja eteričnih ulja</t>
  </si>
  <si>
    <t>205900</t>
  </si>
  <si>
    <t>C 20.59 - 205900</t>
  </si>
  <si>
    <t>Proizvodnja ostalih kemijskih proizvoda, d. n.</t>
  </si>
  <si>
    <t>206000</t>
  </si>
  <si>
    <t>C 20.60 - 206000</t>
  </si>
  <si>
    <t>Proizvodnja umjetnih vlakana</t>
  </si>
  <si>
    <t>210000</t>
  </si>
  <si>
    <t>21</t>
  </si>
  <si>
    <t>C 21.00 - 210000</t>
  </si>
  <si>
    <t>Proizvodnja osnovnih farmaceutskih proizvoda i farmaceutskih
pripravaka</t>
  </si>
  <si>
    <t>211000</t>
  </si>
  <si>
    <t>C 21.10 - 211000</t>
  </si>
  <si>
    <t>Proizvodnja osnovnih farmaceutskih proizvoda</t>
  </si>
  <si>
    <t>212000</t>
  </si>
  <si>
    <t>C 21.20 - 212000</t>
  </si>
  <si>
    <t>Proizvodnja farmaceutskih pripravaka</t>
  </si>
  <si>
    <t>220000</t>
  </si>
  <si>
    <t>22</t>
  </si>
  <si>
    <t>C 22.00 - 220000</t>
  </si>
  <si>
    <t>Proizvodnja proizvoda od gume i plastike</t>
  </si>
  <si>
    <t>221000</t>
  </si>
  <si>
    <t>C 22.10 - 221000</t>
  </si>
  <si>
    <t>Proizvodnja proizvoda od gume</t>
  </si>
  <si>
    <t>221100</t>
  </si>
  <si>
    <t>C 22.11 - 221100</t>
  </si>
  <si>
    <t>Proizvodnja vanjskih i unutrašnjih guma za vozila; protektiranje vanjskih guma</t>
  </si>
  <si>
    <t>221900</t>
  </si>
  <si>
    <t>C 22.19 - 221900</t>
  </si>
  <si>
    <t>Proizvodnja ostalih proizvoda od gume</t>
  </si>
  <si>
    <t>222000</t>
  </si>
  <si>
    <t>C 22.20 - 222000</t>
  </si>
  <si>
    <t>Proizvodnja proizvoda od plastike</t>
  </si>
  <si>
    <t>222100</t>
  </si>
  <si>
    <t>C 22.21 - 222100</t>
  </si>
  <si>
    <t>Proizvodnja ploča, listova, cijevi i profila od plastike</t>
  </si>
  <si>
    <t>222200</t>
  </si>
  <si>
    <t>C 22.22 - 222200</t>
  </si>
  <si>
    <t>Proizvodnja ambalaže od plastike</t>
  </si>
  <si>
    <t>222300</t>
  </si>
  <si>
    <t>C 22.23 - 222300</t>
  </si>
  <si>
    <t>Proizvodnja proizvoda od plastike za građevinarstvo</t>
  </si>
  <si>
    <t>222900</t>
  </si>
  <si>
    <t>C 22.29 - 222900</t>
  </si>
  <si>
    <t>Proizvodnja ostalih proizvoda od plastike</t>
  </si>
  <si>
    <t>230000</t>
  </si>
  <si>
    <t>23</t>
  </si>
  <si>
    <t>C 23.00 - 230000</t>
  </si>
  <si>
    <t>Proizvodnja ostalih nemetalnih mineralnih proizvoda</t>
  </si>
  <si>
    <t>231000</t>
  </si>
  <si>
    <t>C 23.10 - 231000</t>
  </si>
  <si>
    <t>Proizvodnja stakla i proizvoda od stakla</t>
  </si>
  <si>
    <t>231100</t>
  </si>
  <si>
    <t>C 23.11 - 231100</t>
  </si>
  <si>
    <t>Proizvodnja ravnog stakla</t>
  </si>
  <si>
    <t>231200</t>
  </si>
  <si>
    <t>C 23.12 - 231200</t>
  </si>
  <si>
    <t>Oblikovanje i obrada ravnog stakla</t>
  </si>
  <si>
    <t>231300</t>
  </si>
  <si>
    <t>C 23.13 - 231300</t>
  </si>
  <si>
    <t>Proizvodnja šupljeg stakla</t>
  </si>
  <si>
    <t>231400</t>
  </si>
  <si>
    <t>C 23.14 - 231400</t>
  </si>
  <si>
    <t>Proizvodnja staklenih vlakana</t>
  </si>
  <si>
    <t>231900</t>
  </si>
  <si>
    <t>C 23.19 - 231900</t>
  </si>
  <si>
    <t>Proizvodnja i obrada ostalog stakla uključujući tehničku robu od stakla</t>
  </si>
  <si>
    <t>232000</t>
  </si>
  <si>
    <t>C 23.20 - 232000</t>
  </si>
  <si>
    <t>Proizvodnja vatrostalnih proizvoda</t>
  </si>
  <si>
    <t>233000</t>
  </si>
  <si>
    <t>C 23.30 - 233000</t>
  </si>
  <si>
    <t>Proizvodnja proizvoda od gline za građevinarstvo</t>
  </si>
  <si>
    <t>233100</t>
  </si>
  <si>
    <t>C 23.31 - 233100</t>
  </si>
  <si>
    <t>Proizvodnja keramičkih pločica i ploča</t>
  </si>
  <si>
    <t>233200</t>
  </si>
  <si>
    <t>C 23.32 - 233200</t>
  </si>
  <si>
    <t>Proizvodnja opeke, crijepa i ostalih proizvoda od pečene gline za građevinarstvo</t>
  </si>
  <si>
    <t>234000</t>
  </si>
  <si>
    <t>C 23.40 - 234000</t>
  </si>
  <si>
    <t>Proizvodnja ostalih proizvoda od porculana i keramike</t>
  </si>
  <si>
    <t>234100</t>
  </si>
  <si>
    <t>C 23.41 - 234100</t>
  </si>
  <si>
    <t>Proizvodnja keramičkih proizvoda za kućanstvo i ukrasnih predmeta</t>
  </si>
  <si>
    <t>234200</t>
  </si>
  <si>
    <t>C 23.42 - 234200</t>
  </si>
  <si>
    <t>Proizvodnja sanitarne keramike</t>
  </si>
  <si>
    <t>234300</t>
  </si>
  <si>
    <t>C 23.43 - 234300</t>
  </si>
  <si>
    <t>Proizvodnja keramičkih izolatora i izolacijskog pribora</t>
  </si>
  <si>
    <t>234400</t>
  </si>
  <si>
    <t>C 23.44 - 234400</t>
  </si>
  <si>
    <t>Proizvodnja ostalih tehničkih proizvoda od keramike</t>
  </si>
  <si>
    <t>234900</t>
  </si>
  <si>
    <t>C 23.49 - 234900</t>
  </si>
  <si>
    <t>Proizvodnja ostalih proizvoda od keramike</t>
  </si>
  <si>
    <t>235000</t>
  </si>
  <si>
    <t>C 23.50 - 235000</t>
  </si>
  <si>
    <t>Proizvodnja cementa, vapna i gipsa</t>
  </si>
  <si>
    <t>235100</t>
  </si>
  <si>
    <t>C 23.51 - 235100</t>
  </si>
  <si>
    <t>Proizvodnja cementa</t>
  </si>
  <si>
    <t>235200</t>
  </si>
  <si>
    <t>C 23.52 - 235200</t>
  </si>
  <si>
    <t>Proizvodnja vapna i gipsa</t>
  </si>
  <si>
    <t>236000</t>
  </si>
  <si>
    <t>C 23.60 - 236000</t>
  </si>
  <si>
    <t>Proizvodnja proizvoda od betona, cementa i gipsa</t>
  </si>
  <si>
    <t>236100</t>
  </si>
  <si>
    <t>C 23.61 - 236100</t>
  </si>
  <si>
    <t>Proizvodnja proizvoda od betona za građevinarstvo</t>
  </si>
  <si>
    <t>236200</t>
  </si>
  <si>
    <t>C 23.62 - 236200</t>
  </si>
  <si>
    <t>Proizvodnja proizvoda od gipsa za građevinarstvo</t>
  </si>
  <si>
    <t>236300</t>
  </si>
  <si>
    <t>C 23.63 - 236300</t>
  </si>
  <si>
    <t>Proizvodnja gotove betonske smjese</t>
  </si>
  <si>
    <t>236400</t>
  </si>
  <si>
    <t>C 23.64 - 236400</t>
  </si>
  <si>
    <t>Proizvodnja žbuke</t>
  </si>
  <si>
    <t>236500</t>
  </si>
  <si>
    <t>C 23.65 - 236500</t>
  </si>
  <si>
    <t>Proizvodnja fibrocementa</t>
  </si>
  <si>
    <t>236900</t>
  </si>
  <si>
    <t>C 23.69 - 236900</t>
  </si>
  <si>
    <t>Proizvodnja ostalih proizvoda od betona, cementa i gipsa</t>
  </si>
  <si>
    <t>237000</t>
  </si>
  <si>
    <t>C 23.70 - 237000</t>
  </si>
  <si>
    <t>Rezanje, oblikovanje i obrada kamena</t>
  </si>
  <si>
    <t>239000</t>
  </si>
  <si>
    <t>C 23.90 - 239000</t>
  </si>
  <si>
    <t>Proizvodnja brusnih proizvoda i nemetalnih mineralnih proizvoda,d. n.</t>
  </si>
  <si>
    <t>239100</t>
  </si>
  <si>
    <t>C 23.91 - 239100</t>
  </si>
  <si>
    <t>Proizvodnja brusnih proizvoda</t>
  </si>
  <si>
    <t>239900</t>
  </si>
  <si>
    <t>C 23.99 - 239900</t>
  </si>
  <si>
    <t>Proizvodnja ostalih nemetalnih mineralnih proizvoda, d. n.</t>
  </si>
  <si>
    <t>240000</t>
  </si>
  <si>
    <t>24</t>
  </si>
  <si>
    <t>C 24.00 - 240000</t>
  </si>
  <si>
    <t>Proizvodnja metala</t>
  </si>
  <si>
    <t>241000</t>
  </si>
  <si>
    <t>C 24.10 - 241000</t>
  </si>
  <si>
    <t>Proizvodnja sirovog željeza, čelika i ferolegura</t>
  </si>
  <si>
    <t>242000</t>
  </si>
  <si>
    <t>C 24.20 - 242000</t>
  </si>
  <si>
    <t>Proizvodnja čeličnih cijevi i pribora</t>
  </si>
  <si>
    <t>243000</t>
  </si>
  <si>
    <t>C 24.30 - 243000</t>
  </si>
  <si>
    <t>Proizvodnja ostalih proizvoda primarne prerade čelika</t>
  </si>
  <si>
    <t>243100</t>
  </si>
  <si>
    <t>C 24.31 - 243100</t>
  </si>
  <si>
    <t>Hladno vučenje šipki</t>
  </si>
  <si>
    <t>243200</t>
  </si>
  <si>
    <t>C 24.32 - 243200</t>
  </si>
  <si>
    <t>Hladno valjanje uskih vrpci</t>
  </si>
  <si>
    <t>243300</t>
  </si>
  <si>
    <t>C 24.33 - 243300</t>
  </si>
  <si>
    <t>Hladno oblikovanje i profiliranje</t>
  </si>
  <si>
    <t>243400</t>
  </si>
  <si>
    <t>C 24.34 - 243400</t>
  </si>
  <si>
    <t>Hladno vučenje žice</t>
  </si>
  <si>
    <t>244000</t>
  </si>
  <si>
    <t>C 24.40 - 244000</t>
  </si>
  <si>
    <t>Proizvodnja plemenitih i ostalih obojenih metala</t>
  </si>
  <si>
    <t>244100</t>
  </si>
  <si>
    <t>C 24.41 - 244100</t>
  </si>
  <si>
    <t>Proizvodnja plemenitih metala</t>
  </si>
  <si>
    <t>244200</t>
  </si>
  <si>
    <t>C 24.42 - 244200</t>
  </si>
  <si>
    <t>Proizvodnja aluminija</t>
  </si>
  <si>
    <t>244300</t>
  </si>
  <si>
    <t>C 24.43 - 244300</t>
  </si>
  <si>
    <t>Proizvodnja olova, cinka i kositra</t>
  </si>
  <si>
    <t>244400</t>
  </si>
  <si>
    <t>C 24.44 - 244400</t>
  </si>
  <si>
    <t>Proizvodnja bakra</t>
  </si>
  <si>
    <t>244500</t>
  </si>
  <si>
    <t>C 24.45 - 244500</t>
  </si>
  <si>
    <t>Proizvodnja ostalih obojenih metala</t>
  </si>
  <si>
    <t>244600</t>
  </si>
  <si>
    <t>C 24.46 - 244600</t>
  </si>
  <si>
    <t>Obrada nuklearnoga goriva</t>
  </si>
  <si>
    <t>244610</t>
  </si>
  <si>
    <t>C 24.46 - 244610</t>
  </si>
  <si>
    <t>244620</t>
  </si>
  <si>
    <t>C 24.46 - 244620</t>
  </si>
  <si>
    <t>245000</t>
  </si>
  <si>
    <t>C 24.50 - 245000</t>
  </si>
  <si>
    <t>Lijevanje metala</t>
  </si>
  <si>
    <t>245100</t>
  </si>
  <si>
    <t>C 24.51 - 245100</t>
  </si>
  <si>
    <t>Lijevanje željeza</t>
  </si>
  <si>
    <t>245200</t>
  </si>
  <si>
    <t>C 24.52 - 245200</t>
  </si>
  <si>
    <t>Lijevanje čelika</t>
  </si>
  <si>
    <t>245300</t>
  </si>
  <si>
    <t>C 24.53 - 245300</t>
  </si>
  <si>
    <t>Lijevanje lakih metala</t>
  </si>
  <si>
    <t>245400</t>
  </si>
  <si>
    <t>C 24.54 - 245400</t>
  </si>
  <si>
    <t>Lijevanje ostalih obojenih metala</t>
  </si>
  <si>
    <t>250000</t>
  </si>
  <si>
    <t>25</t>
  </si>
  <si>
    <t>C 25.00 - 250000</t>
  </si>
  <si>
    <t>Proizvodnja gotovih metalnih proizvoda, osim strojeva i opreme</t>
  </si>
  <si>
    <t>251000</t>
  </si>
  <si>
    <t>C 25.10 - 251000</t>
  </si>
  <si>
    <t>Proizvodnja metalnih konstrukcija</t>
  </si>
  <si>
    <t>251100</t>
  </si>
  <si>
    <t>C 25.11 - 251100</t>
  </si>
  <si>
    <t>Proizvodnja metalnih konstrukcija i njihovih dijelova</t>
  </si>
  <si>
    <t>251200</t>
  </si>
  <si>
    <t>C 25.12 - 251200</t>
  </si>
  <si>
    <t>Proizvodnja vrata i prozora od metala</t>
  </si>
  <si>
    <t>252000</t>
  </si>
  <si>
    <t>C 25.20 - 252000</t>
  </si>
  <si>
    <t>Proizvodnja metalnih cisterni, rezervoara i sličnih posuda</t>
  </si>
  <si>
    <t>252100</t>
  </si>
  <si>
    <t>C 25.21 - 252100</t>
  </si>
  <si>
    <t>Proizvodnja radijatora i kotlova za centralno grijanje</t>
  </si>
  <si>
    <t>252900</t>
  </si>
  <si>
    <t>C 25.29 - 252900</t>
  </si>
  <si>
    <t>Proizvodnja ostalih metalnih cisterni, rezervoara i sličnih posuda</t>
  </si>
  <si>
    <t>253000</t>
  </si>
  <si>
    <t>C 25.30 - 253000</t>
  </si>
  <si>
    <t>Proizvodnja parnih kotlova, osim kotlova za centralno grijanje toplom vodom</t>
  </si>
  <si>
    <t>254000</t>
  </si>
  <si>
    <t>C 25.40 - 254000</t>
  </si>
  <si>
    <t>Proizvodnja oružja i streljiva</t>
  </si>
  <si>
    <t>255000</t>
  </si>
  <si>
    <t>C 25.50 - 255000</t>
  </si>
  <si>
    <t>Kovanje, prešanje, štancanje i valjanje metala; metalurgija praha</t>
  </si>
  <si>
    <t>Ovaj NKD traži dodatnu provjeru -prihvatljivo ako ne uključuje sektor čelika.</t>
  </si>
  <si>
    <t>256000</t>
  </si>
  <si>
    <t>C 25.60 - 256000</t>
  </si>
  <si>
    <t>Obrada i prevlačenje metala; strojna obrada metala</t>
  </si>
  <si>
    <t>256100</t>
  </si>
  <si>
    <t>C 25.61 - 256100</t>
  </si>
  <si>
    <t>Obrada i prevlačenje metala</t>
  </si>
  <si>
    <t>256200</t>
  </si>
  <si>
    <t>C 25.62 - 256200</t>
  </si>
  <si>
    <t>Strojna obrada metala</t>
  </si>
  <si>
    <t>257000</t>
  </si>
  <si>
    <t>C 25.70 - 257000</t>
  </si>
  <si>
    <t>Proizvodnja sječiva, alata i opće željezne robe</t>
  </si>
  <si>
    <t>257100</t>
  </si>
  <si>
    <t>C 25.71 - 257100</t>
  </si>
  <si>
    <t>Proizvodnja sječiva</t>
  </si>
  <si>
    <t>257200</t>
  </si>
  <si>
    <t>C 25.72 - 257200</t>
  </si>
  <si>
    <t>Proizvodnja brava i okova</t>
  </si>
  <si>
    <t>257300</t>
  </si>
  <si>
    <t>C 25.73 - 257300</t>
  </si>
  <si>
    <t>Proizvodnja alata</t>
  </si>
  <si>
    <t>259000</t>
  </si>
  <si>
    <t>C 25.90 - 259000</t>
  </si>
  <si>
    <t>Proizvodnja ostalih gotovih proizvoda od metala</t>
  </si>
  <si>
    <t>259100</t>
  </si>
  <si>
    <t>C 25.91 - 259100</t>
  </si>
  <si>
    <t>Proizvodnja čeličnih bačava i sličnih posuda</t>
  </si>
  <si>
    <t>259200</t>
  </si>
  <si>
    <t>C 25.92 - 259200</t>
  </si>
  <si>
    <t>Proizvodnja ambalaže od lakih metala</t>
  </si>
  <si>
    <t>259300</t>
  </si>
  <si>
    <t>C 25.93 - 259300</t>
  </si>
  <si>
    <t>Proizvodnja proizvoda od žice, lanaca i opruga</t>
  </si>
  <si>
    <t>259400</t>
  </si>
  <si>
    <t>C 25.94 - 259400</t>
  </si>
  <si>
    <t>Proizvodnja zakovica i vijčane robe</t>
  </si>
  <si>
    <t>259900</t>
  </si>
  <si>
    <t>C 25.99 - 259900</t>
  </si>
  <si>
    <t>Proizvodnja ostalih gotovih proizvoda od metala, d. n.</t>
  </si>
  <si>
    <t>260000</t>
  </si>
  <si>
    <t>26</t>
  </si>
  <si>
    <t>C 26.00 - 260000</t>
  </si>
  <si>
    <t>Proizvodnja računala te elektroničkih i optičkih proizvoda</t>
  </si>
  <si>
    <t>261000</t>
  </si>
  <si>
    <t>C 26.10 - 261000</t>
  </si>
  <si>
    <t>Proizvodnja elektroničkih komponenata i ploča</t>
  </si>
  <si>
    <t>261100</t>
  </si>
  <si>
    <t>C 26.11 - 261100</t>
  </si>
  <si>
    <t>Proizvodnja elektroničkih komponenata</t>
  </si>
  <si>
    <t>261200</t>
  </si>
  <si>
    <t>C 26.12 - 261200</t>
  </si>
  <si>
    <t>Proizvodnja punih elektroničkih ploča</t>
  </si>
  <si>
    <t>262000</t>
  </si>
  <si>
    <t>C 26.20 - 262000</t>
  </si>
  <si>
    <t>Proizvodnja računala i periferne opreme</t>
  </si>
  <si>
    <t>263000</t>
  </si>
  <si>
    <t>C 26.30 - 263000</t>
  </si>
  <si>
    <t>Proizvodnja komunikacijske opreme</t>
  </si>
  <si>
    <t>264000</t>
  </si>
  <si>
    <t>C 26.40 - 264000</t>
  </si>
  <si>
    <t>Proizvodnja elektroničkih uređaja za široku potrošnju</t>
  </si>
  <si>
    <t>265000</t>
  </si>
  <si>
    <t>C 26.50 - 265000</t>
  </si>
  <si>
    <t>Proizvodnja instrumenata i aparata za mjerenje, ispitivanje i
navigaciju; proizvodnja satova</t>
  </si>
  <si>
    <t>265100</t>
  </si>
  <si>
    <t>C 26.51 - 265100</t>
  </si>
  <si>
    <t>Proizvodnja instrumenata i aparata za mjerenje, ispitivanje i navigaciju</t>
  </si>
  <si>
    <t>265200</t>
  </si>
  <si>
    <t>C 26.52 - 265200</t>
  </si>
  <si>
    <t>Proizvodnja satova</t>
  </si>
  <si>
    <t>266000</t>
  </si>
  <si>
    <t>C 26.60 - 266000</t>
  </si>
  <si>
    <t>Proizvodnja opreme za zračenje, elektromedicinske i elektroterapeutske opreme</t>
  </si>
  <si>
    <t>267000</t>
  </si>
  <si>
    <t>C 26.70 - 267000</t>
  </si>
  <si>
    <t>Proizvodnja optičkih instrumenata i fotografske opreme</t>
  </si>
  <si>
    <t>268000</t>
  </si>
  <si>
    <t>C 26.80 - 268000</t>
  </si>
  <si>
    <t>Proizvodnja magnetskih i optičkih medija</t>
  </si>
  <si>
    <t>270000</t>
  </si>
  <si>
    <t>27</t>
  </si>
  <si>
    <t>C 27.00 - 270000</t>
  </si>
  <si>
    <t>Proizvodnja električne opreme</t>
  </si>
  <si>
    <t>271000</t>
  </si>
  <si>
    <t>C 27.10 - 271000</t>
  </si>
  <si>
    <t>Proizvodnja elektromotora, generatora, transformatora te uređaja za distribuciju i kontrolu električne energije</t>
  </si>
  <si>
    <t>271100</t>
  </si>
  <si>
    <t>C 27.11 - 271100</t>
  </si>
  <si>
    <t>Proizvodnja elektromotora, generatora i transformatora</t>
  </si>
  <si>
    <t>271200</t>
  </si>
  <si>
    <t>C 27.12 - 271200</t>
  </si>
  <si>
    <t>Proizvodnja uređaja za distribuciju i kontrolu električne energije</t>
  </si>
  <si>
    <t>272000</t>
  </si>
  <si>
    <t>C 27.20 - 272000</t>
  </si>
  <si>
    <t>Proizvodnja baterija i akumulatora</t>
  </si>
  <si>
    <t>273000</t>
  </si>
  <si>
    <t>C 27.30 - 273000</t>
  </si>
  <si>
    <t>Proizvodnja žice i elektroinstalacijskog materijala</t>
  </si>
  <si>
    <t>273100</t>
  </si>
  <si>
    <t>C 27.31 - 273100</t>
  </si>
  <si>
    <t>Proizvodnja kablova od optičkih vlakana</t>
  </si>
  <si>
    <t>273200</t>
  </si>
  <si>
    <t>C 27.32 - 273200</t>
  </si>
  <si>
    <t>Proizvodnja ostalih elektroničkih i električnih žica i kablova</t>
  </si>
  <si>
    <t>273300</t>
  </si>
  <si>
    <t>C 27.33 - 273300</t>
  </si>
  <si>
    <t>Proizvodnja elektroinstalacijskog materijala</t>
  </si>
  <si>
    <t>274000</t>
  </si>
  <si>
    <t>C 27.40 - 274000</t>
  </si>
  <si>
    <t>Proizvodnja električne opreme za rasvjetu</t>
  </si>
  <si>
    <t>275000</t>
  </si>
  <si>
    <t>C 27.50 - 275000</t>
  </si>
  <si>
    <t>Proizvodnja aparata za kućanstvo</t>
  </si>
  <si>
    <t>275100</t>
  </si>
  <si>
    <t>C 27.51 - 275100</t>
  </si>
  <si>
    <t>Proizvodnja električnih aparata za kućanstvo</t>
  </si>
  <si>
    <t>275200</t>
  </si>
  <si>
    <t>C 27.52 - 275200</t>
  </si>
  <si>
    <t>Proizvodnja neelektričnih aparata za kućanstvo</t>
  </si>
  <si>
    <t>279000</t>
  </si>
  <si>
    <t>C 27.90 - 279000</t>
  </si>
  <si>
    <t>Proizvodnja ostale električne opreme</t>
  </si>
  <si>
    <t>280000</t>
  </si>
  <si>
    <t>28</t>
  </si>
  <si>
    <t>C 28.00 - 280000</t>
  </si>
  <si>
    <t>Proizvodnja strojeva i uređaja, d. n.</t>
  </si>
  <si>
    <t>281000</t>
  </si>
  <si>
    <t>C 28.10 - 281000</t>
  </si>
  <si>
    <t>Proizvodnja strojeva za opće namjene</t>
  </si>
  <si>
    <t>281100</t>
  </si>
  <si>
    <t>C 28.11 - 281100</t>
  </si>
  <si>
    <t>Proizvodnja motora i turbina, osim motora za zrakoplove i motorna vozila</t>
  </si>
  <si>
    <t>281200</t>
  </si>
  <si>
    <t>C 28.12 - 281200</t>
  </si>
  <si>
    <t>Proizvodnja hidrauličnih pogonskih uređaja</t>
  </si>
  <si>
    <t>281300</t>
  </si>
  <si>
    <t>C 28.13 - 281300</t>
  </si>
  <si>
    <t>Proizvodnja ostalih crpki i kompresora</t>
  </si>
  <si>
    <t>281400</t>
  </si>
  <si>
    <t>C 28.14 - 281400</t>
  </si>
  <si>
    <t>Proizvodnja ostalih slavina i ventila</t>
  </si>
  <si>
    <t>281500</t>
  </si>
  <si>
    <t>C 28.15 - 281500</t>
  </si>
  <si>
    <t>Proizvodnja ležajeva, prijenosnika te prijenosnih i pogonskih elemenata</t>
  </si>
  <si>
    <t>282000</t>
  </si>
  <si>
    <t>C 28.20 - 282000</t>
  </si>
  <si>
    <t>Proizvodnja ostalih strojeva za opće namjene</t>
  </si>
  <si>
    <t>282100</t>
  </si>
  <si>
    <t>C 28.21 - 282100</t>
  </si>
  <si>
    <t>Proizvodnja peći i plamenika</t>
  </si>
  <si>
    <t>282200</t>
  </si>
  <si>
    <t>C 28.22 - 282200</t>
  </si>
  <si>
    <t>Proizvodnja uređaja za dizanje i prenošenje</t>
  </si>
  <si>
    <t>282300</t>
  </si>
  <si>
    <t>C 28.23 - 282300</t>
  </si>
  <si>
    <t>Proizvodnja uredskih strojeva i opreme (osim proizvodnje računala i periferne opreme)</t>
  </si>
  <si>
    <t>282400</t>
  </si>
  <si>
    <t>C 28.24 - 282400</t>
  </si>
  <si>
    <t>Proizvodnja mehaniziranoga ručnog alata</t>
  </si>
  <si>
    <t>282500</t>
  </si>
  <si>
    <t>C 28.25 - 282500</t>
  </si>
  <si>
    <t>Proizvodnja rashladne i ventilacijske opreme, osim za kućanstvo</t>
  </si>
  <si>
    <t>282900</t>
  </si>
  <si>
    <t>C 28.29 - 282900</t>
  </si>
  <si>
    <t>Proizvodnja ostalih strojeva za opće namjene, d. n.</t>
  </si>
  <si>
    <t>283000</t>
  </si>
  <si>
    <t>C 28.30 - 283000</t>
  </si>
  <si>
    <t>Proizvodnja strojeva za poljoprivredu i šumarstvo</t>
  </si>
  <si>
    <t>284000</t>
  </si>
  <si>
    <t>C 28.40 - 284000</t>
  </si>
  <si>
    <t>Proizvodnja strojeva za obradu metala i alatnih strojeva</t>
  </si>
  <si>
    <t>284100</t>
  </si>
  <si>
    <t>C 28.41 - 284100</t>
  </si>
  <si>
    <t>Proizvodnja strojeva za obradu metala</t>
  </si>
  <si>
    <t>284900</t>
  </si>
  <si>
    <t>C 28.49 - 284900</t>
  </si>
  <si>
    <t>Proizvodnja ostalih alatnih strojeva</t>
  </si>
  <si>
    <t>289000</t>
  </si>
  <si>
    <t>C 28.90 - 289000</t>
  </si>
  <si>
    <t>Proizvodnja ostalih strojeva za posebne namjene</t>
  </si>
  <si>
    <t>289100</t>
  </si>
  <si>
    <t>C 28.91 - 289100</t>
  </si>
  <si>
    <t>Proizvodnja strojeva za metalurgiju</t>
  </si>
  <si>
    <t>289200</t>
  </si>
  <si>
    <t>C 28.92 - 289200</t>
  </si>
  <si>
    <t>Proizvodnja strojeva za rudnike, kamenolome i građevinarstvo</t>
  </si>
  <si>
    <t>289300</t>
  </si>
  <si>
    <t>C 28.93 - 289300</t>
  </si>
  <si>
    <t>Proizvodnja strojeva za industriju hrane, pića i duhana</t>
  </si>
  <si>
    <t>Ovaj NKD traži dodatnu provjeru - 
prihvatljivo ako poduzetnik u okviru osnovne djelatnosti ne proizvodi strojeve za industriju alkoholnih pića i duhana</t>
  </si>
  <si>
    <t>289400</t>
  </si>
  <si>
    <t>C 28.94 - 289400</t>
  </si>
  <si>
    <t>Proizvodnja strojeva za industriju tekstila, odjeće i kože</t>
  </si>
  <si>
    <t>289500</t>
  </si>
  <si>
    <t>C 28.95 - 289500</t>
  </si>
  <si>
    <t>Proizvodnja strojeva za industriju papira i kartona</t>
  </si>
  <si>
    <t>289600</t>
  </si>
  <si>
    <t>C 28.96 - 289600</t>
  </si>
  <si>
    <t>Proizvodnja strojeva za plastiku i gumu</t>
  </si>
  <si>
    <t>289900</t>
  </si>
  <si>
    <t>C 28.99 - 289900</t>
  </si>
  <si>
    <t>Proizvodnja ostalih strojeva za posebne namjene, d. n.</t>
  </si>
  <si>
    <t>290000</t>
  </si>
  <si>
    <t>29</t>
  </si>
  <si>
    <t>C 29.00 - 290000</t>
  </si>
  <si>
    <t>Proizvodnja motornih vozila, prikolica i poluprikolica</t>
  </si>
  <si>
    <t>291000</t>
  </si>
  <si>
    <t>C 29.10 - 291000</t>
  </si>
  <si>
    <t>Proizvodnja motornih vozila</t>
  </si>
  <si>
    <t>292000</t>
  </si>
  <si>
    <t>C 29.20 - 292000</t>
  </si>
  <si>
    <t>Proizvodnja karoserija za motorna vozila, prikolica i poluprikolica</t>
  </si>
  <si>
    <t>293000</t>
  </si>
  <si>
    <t>C 29.30 - 293000</t>
  </si>
  <si>
    <t>Proizvodnja dijelova i pribora za motorna vozila</t>
  </si>
  <si>
    <t>293100</t>
  </si>
  <si>
    <t>C 29.31 - 293100</t>
  </si>
  <si>
    <t>Proizvodnja električne i elektroničke opreme za motorna vozila</t>
  </si>
  <si>
    <t>293200</t>
  </si>
  <si>
    <t>C 29.32 - 293200</t>
  </si>
  <si>
    <t>Proizvodnja ostalih dijelova i pribora za motorna vozila</t>
  </si>
  <si>
    <t>300000</t>
  </si>
  <si>
    <t>30</t>
  </si>
  <si>
    <t>C 30.00 - 300000</t>
  </si>
  <si>
    <t>Proizvodnja ostalih prijevoznih sredstava</t>
  </si>
  <si>
    <t>301000</t>
  </si>
  <si>
    <t>C 30.10 - 301000</t>
  </si>
  <si>
    <t>Gradnja brodova i čamaca</t>
  </si>
  <si>
    <t>Ovaj NKD traži dodatnu provjeru - prihvatljivo ako poduzetnik u okviru osnovne djelatnosti gradi isključivo čamce, brodove ili druga plovila manja od 100 tona.
Većina prihoda poduzetnika mora biti iz prihvatljivih plovila.</t>
  </si>
  <si>
    <t>301100</t>
  </si>
  <si>
    <t>C 30.11 - 301100</t>
  </si>
  <si>
    <t>Gradnja brodova i plutajućih objekata</t>
  </si>
  <si>
    <t>Ovaj NKD traži dodatnu provjeru - prihvatljivo ako poduzetnik u okviru osnovne djelatnosti gradi isključivo brodove, plovila ili plutajuće objekte manje od 100 tona.
Većina prihoda poduzetnika mora biti iz prihvatljivih plovila.</t>
  </si>
  <si>
    <t>301200</t>
  </si>
  <si>
    <t>C 30.12 - 301200</t>
  </si>
  <si>
    <t>Gradnja čamaca za razonodu i sportskih čamaca</t>
  </si>
  <si>
    <t>302000</t>
  </si>
  <si>
    <t>C 30.20 - 302000</t>
  </si>
  <si>
    <t>Proizvodnja željezničkih lokomotiva i tračničkih vozila</t>
  </si>
  <si>
    <t>303000</t>
  </si>
  <si>
    <t>C 30.30 - 303000</t>
  </si>
  <si>
    <t>Proizvodnja zrakoplova i svemirskih letjelica te srodnih prijevoznih sredstava i opreme</t>
  </si>
  <si>
    <t>304000</t>
  </si>
  <si>
    <t>C 30.40 - 304000</t>
  </si>
  <si>
    <t>Proizvodnja vojnih borbenih vozila</t>
  </si>
  <si>
    <t>309000</t>
  </si>
  <si>
    <t>C 30.90 - 309000</t>
  </si>
  <si>
    <t>Proizvodnja prijevoznih sredstava, d. n.</t>
  </si>
  <si>
    <t>309100</t>
  </si>
  <si>
    <t>C 30.91 - 309100</t>
  </si>
  <si>
    <t>Proizvodnja motocikala</t>
  </si>
  <si>
    <t>309200</t>
  </si>
  <si>
    <t>C 30.92 - 309200</t>
  </si>
  <si>
    <t>Proizvodnja bicikala i invalidskih kolica</t>
  </si>
  <si>
    <t>309900</t>
  </si>
  <si>
    <t>C 30.99 - 309900</t>
  </si>
  <si>
    <t>Proizvodnja ostalih prijevoznih sredstava, d. n.</t>
  </si>
  <si>
    <t>310000</t>
  </si>
  <si>
    <t>31</t>
  </si>
  <si>
    <t>C 31.00 - 310000</t>
  </si>
  <si>
    <t>Proizvodnja namještaja</t>
  </si>
  <si>
    <t>310100</t>
  </si>
  <si>
    <t>C 31.01 - 310100</t>
  </si>
  <si>
    <t>Proizvodnja namještaja za poslovne i prodajne prostore</t>
  </si>
  <si>
    <t>310200</t>
  </si>
  <si>
    <t>C 31.02 - 310200</t>
  </si>
  <si>
    <t>Proizvodnja kuhinjskog namještaja</t>
  </si>
  <si>
    <t>310300</t>
  </si>
  <si>
    <t>C 31.03 - 310300</t>
  </si>
  <si>
    <t>Proizvodnja madraca</t>
  </si>
  <si>
    <t>310900</t>
  </si>
  <si>
    <t>C 31.09 - 310900</t>
  </si>
  <si>
    <t>Proizvodnja ostalog namještaja</t>
  </si>
  <si>
    <t>320000</t>
  </si>
  <si>
    <t>32</t>
  </si>
  <si>
    <t>C 32.00 - 320000</t>
  </si>
  <si>
    <t>Ostala prerađivačka industrija</t>
  </si>
  <si>
    <t>321000</t>
  </si>
  <si>
    <t>C 32.10 - 321000</t>
  </si>
  <si>
    <t>Proizvodnja nakita, imitacije nakita (bižuterije) i srodnih proizvoda</t>
  </si>
  <si>
    <t>321100</t>
  </si>
  <si>
    <t>C 32.11 - 321100</t>
  </si>
  <si>
    <t>Proizvodnja novca</t>
  </si>
  <si>
    <t>321200</t>
  </si>
  <si>
    <t>C 32.12 - 321200</t>
  </si>
  <si>
    <t>Proizvodnja nakita i srodnih proizvoda</t>
  </si>
  <si>
    <t>321300</t>
  </si>
  <si>
    <t>C 32.13 - 321300</t>
  </si>
  <si>
    <t>Proizvodnja imitacije nakita (bižuterije) i srodnih proizvoda</t>
  </si>
  <si>
    <t>322000</t>
  </si>
  <si>
    <t>C 32.20 - 322000</t>
  </si>
  <si>
    <t>Proizvodnja glazbenih instrumenata</t>
  </si>
  <si>
    <t>323000</t>
  </si>
  <si>
    <t>C 32.30 - 323000</t>
  </si>
  <si>
    <t>Proizvodnja sportske opreme</t>
  </si>
  <si>
    <t>324000</t>
  </si>
  <si>
    <t>C 32.40 - 324000</t>
  </si>
  <si>
    <t>Proizvodnja igara i igračaka</t>
  </si>
  <si>
    <t>Ovaj NKD traži dodatnu provjeru - NIJE PRIHVATLJIVA proizvodnja igraćih karata, zabavnih automata, igara na automatima s ubačenim novcem, biljara, specijalnih stolova za kasino-igre itd.</t>
  </si>
  <si>
    <t>325000</t>
  </si>
  <si>
    <t>C 32.50 - 325000</t>
  </si>
  <si>
    <t>Proizvodnja medicinskih i stomatoloških instrumenata i pribora</t>
  </si>
  <si>
    <t>329000</t>
  </si>
  <si>
    <t>C 32.90 - 329000</t>
  </si>
  <si>
    <t>Prerađivačka industrija, d. n.</t>
  </si>
  <si>
    <t>329100</t>
  </si>
  <si>
    <t>C 32.91 - 329100</t>
  </si>
  <si>
    <t>Proizvodnja metla i četaka</t>
  </si>
  <si>
    <t>329900</t>
  </si>
  <si>
    <t>C 32.99 - 329900</t>
  </si>
  <si>
    <t>Ostala prerađivačka industrija, d. n.</t>
  </si>
  <si>
    <t>329910</t>
  </si>
  <si>
    <t>C 32.99 - 329910</t>
  </si>
  <si>
    <t>330000</t>
  </si>
  <si>
    <t>33</t>
  </si>
  <si>
    <t>C 33.00 - 330000</t>
  </si>
  <si>
    <t>Popravak i instaliranje strojeva i opreme</t>
  </si>
  <si>
    <t>331000</t>
  </si>
  <si>
    <t>C 33.10 - 331000</t>
  </si>
  <si>
    <t>Popravak proizvoda od metala, strojeva i opreme</t>
  </si>
  <si>
    <t>331100</t>
  </si>
  <si>
    <t>C 33.11 - 331100</t>
  </si>
  <si>
    <t>Popravak proizvoda od metala</t>
  </si>
  <si>
    <t>331200</t>
  </si>
  <si>
    <t>C 33.12 - 331200</t>
  </si>
  <si>
    <t>Popravak strojeva</t>
  </si>
  <si>
    <t>331300</t>
  </si>
  <si>
    <t>C 33.13 - 331300</t>
  </si>
  <si>
    <t>Popravak elektroničke i optičke opreme</t>
  </si>
  <si>
    <t>331400</t>
  </si>
  <si>
    <t>C 33.14 - 331400</t>
  </si>
  <si>
    <t>Popravak električne opreme</t>
  </si>
  <si>
    <t>331500</t>
  </si>
  <si>
    <t>C 33.15 - 331500</t>
  </si>
  <si>
    <t>Popravak i održavanje brodova i čamaca</t>
  </si>
  <si>
    <t>331600</t>
  </si>
  <si>
    <t>C 33.16 - 331600</t>
  </si>
  <si>
    <t>Popravak i održavanje zrakoplova i svemirskih letjelica</t>
  </si>
  <si>
    <t>331700</t>
  </si>
  <si>
    <t>C 33.17 - 331700</t>
  </si>
  <si>
    <t>Popravak i održavanje ostalih prijevoznih sredstava, d. n.</t>
  </si>
  <si>
    <t>331900</t>
  </si>
  <si>
    <t>C 33.19 - 331900</t>
  </si>
  <si>
    <t>Popravak ostale opreme</t>
  </si>
  <si>
    <t>332000</t>
  </si>
  <si>
    <t>C 33.20 - 332000</t>
  </si>
  <si>
    <t>Instaliranje industrijskih strojeva i opreme</t>
  </si>
  <si>
    <t>350000</t>
  </si>
  <si>
    <t>D</t>
  </si>
  <si>
    <t>35</t>
  </si>
  <si>
    <t>D 35.00 - 350000</t>
  </si>
  <si>
    <t>Opskrba električnom energijom, plinom, parom i klimatizacija</t>
  </si>
  <si>
    <t>351000</t>
  </si>
  <si>
    <t>D 35.10 - 351000</t>
  </si>
  <si>
    <t>Proizvodnja, prijenos i distribucija električne energije</t>
  </si>
  <si>
    <t>351100</t>
  </si>
  <si>
    <t>D 35.11 - 351100</t>
  </si>
  <si>
    <t>Proizvodnja električne energije</t>
  </si>
  <si>
    <t>351110</t>
  </si>
  <si>
    <t>D 35.11 - 351110</t>
  </si>
  <si>
    <t>351111</t>
  </si>
  <si>
    <t>D 35.11 - 351111</t>
  </si>
  <si>
    <t>351112</t>
  </si>
  <si>
    <t>D 35.11 - 351112</t>
  </si>
  <si>
    <t>351113</t>
  </si>
  <si>
    <t>D 35.11 - 351113</t>
  </si>
  <si>
    <t>351114</t>
  </si>
  <si>
    <t>D 35.11 - 351114</t>
  </si>
  <si>
    <t>351115</t>
  </si>
  <si>
    <t>D 35.11 - 351115</t>
  </si>
  <si>
    <t>351116</t>
  </si>
  <si>
    <t>D 35.11 - 351116</t>
  </si>
  <si>
    <t>351120</t>
  </si>
  <si>
    <t>D 35.11 - 351120</t>
  </si>
  <si>
    <t>351121</t>
  </si>
  <si>
    <t>D 35.11 - 351121</t>
  </si>
  <si>
    <t>351122</t>
  </si>
  <si>
    <t>D 35.11 - 351122</t>
  </si>
  <si>
    <t>351123</t>
  </si>
  <si>
    <t>D 35.11 - 351123</t>
  </si>
  <si>
    <t>351124</t>
  </si>
  <si>
    <t>D 35.11 - 351124</t>
  </si>
  <si>
    <t>351125</t>
  </si>
  <si>
    <t>D 35.11 - 351125</t>
  </si>
  <si>
    <t>351130</t>
  </si>
  <si>
    <t>D 35.11 - 351130</t>
  </si>
  <si>
    <t>351131</t>
  </si>
  <si>
    <t>D 35.11 - 351131</t>
  </si>
  <si>
    <t>351132</t>
  </si>
  <si>
    <t>D 35.11 - 351132</t>
  </si>
  <si>
    <t>351133</t>
  </si>
  <si>
    <t>D 35.11 - 351133</t>
  </si>
  <si>
    <t>351134</t>
  </si>
  <si>
    <t>D 35.11 - 351134</t>
  </si>
  <si>
    <t>351135</t>
  </si>
  <si>
    <t>D 35.11 - 351135</t>
  </si>
  <si>
    <t>351136</t>
  </si>
  <si>
    <t>D 35.11 - 351136</t>
  </si>
  <si>
    <t>351137</t>
  </si>
  <si>
    <t>D 35.11 - 351137</t>
  </si>
  <si>
    <t>351140</t>
  </si>
  <si>
    <t>D 35.11 - 351140</t>
  </si>
  <si>
    <t>351141</t>
  </si>
  <si>
    <t>D 35.11 - 351141</t>
  </si>
  <si>
    <t>351142</t>
  </si>
  <si>
    <t>D 35.11 - 351142</t>
  </si>
  <si>
    <t>351143</t>
  </si>
  <si>
    <t>D 35.11 - 351143</t>
  </si>
  <si>
    <t>351150</t>
  </si>
  <si>
    <t>D 35.11 - 351150</t>
  </si>
  <si>
    <t>351200</t>
  </si>
  <si>
    <t>D 35.12 - 351200</t>
  </si>
  <si>
    <t>Prijenos električne energije</t>
  </si>
  <si>
    <t>351210</t>
  </si>
  <si>
    <t>D 35.12 - 351210</t>
  </si>
  <si>
    <t>351211</t>
  </si>
  <si>
    <t>D 35.12 - 351211</t>
  </si>
  <si>
    <t>351300</t>
  </si>
  <si>
    <t>D 35.13 - 351300</t>
  </si>
  <si>
    <t>Distribucija električne energije</t>
  </si>
  <si>
    <t>351400</t>
  </si>
  <si>
    <t>D 35.14 - 351400</t>
  </si>
  <si>
    <t>Trgovina električnom energijom</t>
  </si>
  <si>
    <t>352000</t>
  </si>
  <si>
    <t>D 35.20 - 352000</t>
  </si>
  <si>
    <t>Proizvodnja plina; distribucija plinovitih goriva distribucijskom mrežom</t>
  </si>
  <si>
    <t>352100</t>
  </si>
  <si>
    <t>D 35.21 - 352100</t>
  </si>
  <si>
    <t>Proizvodnja plina</t>
  </si>
  <si>
    <t>352200</t>
  </si>
  <si>
    <t>D 35.22 - 352200</t>
  </si>
  <si>
    <t>Distribucija plinovitih goriva distribucijskom mrežom</t>
  </si>
  <si>
    <t>352300</t>
  </si>
  <si>
    <t>D 35.23 - 352300</t>
  </si>
  <si>
    <t>Trgovina plinom distribucijskom mrežom</t>
  </si>
  <si>
    <t>353000</t>
  </si>
  <si>
    <t>D 35.30 - 353000</t>
  </si>
  <si>
    <t>Opskrba parom i klimatizacija</t>
  </si>
  <si>
    <t>353010</t>
  </si>
  <si>
    <t>D 35.30 - 353010</t>
  </si>
  <si>
    <t>353011</t>
  </si>
  <si>
    <t>D 35.30 - 353011</t>
  </si>
  <si>
    <t>353012</t>
  </si>
  <si>
    <t>D 35.30 - 353012</t>
  </si>
  <si>
    <t>360000</t>
  </si>
  <si>
    <t>E</t>
  </si>
  <si>
    <t>36</t>
  </si>
  <si>
    <t>E 36.00 - 360000</t>
  </si>
  <si>
    <t>Skupljanje, pročišćavanje i opskrba vodom</t>
  </si>
  <si>
    <t>361000</t>
  </si>
  <si>
    <t>E 36.10 - 361000</t>
  </si>
  <si>
    <t>361001</t>
  </si>
  <si>
    <t>E 36.10 - 361001</t>
  </si>
  <si>
    <t>361002</t>
  </si>
  <si>
    <t>E 36.10 - 361002</t>
  </si>
  <si>
    <t>361003</t>
  </si>
  <si>
    <t>E 36.10 - 361003</t>
  </si>
  <si>
    <t>361004</t>
  </si>
  <si>
    <t>E 36.10 - 361004</t>
  </si>
  <si>
    <t>361005</t>
  </si>
  <si>
    <t>E 36.10 - 361005</t>
  </si>
  <si>
    <t>361006</t>
  </si>
  <si>
    <t>E 36.10 - 361006</t>
  </si>
  <si>
    <t>361007</t>
  </si>
  <si>
    <t>E 36.10 - 361007</t>
  </si>
  <si>
    <t>361008</t>
  </si>
  <si>
    <t>E 36.10 - 361008</t>
  </si>
  <si>
    <t>361009</t>
  </si>
  <si>
    <t>E 36.10 - 361009</t>
  </si>
  <si>
    <t>361010</t>
  </si>
  <si>
    <t>E 36.10 - 361010</t>
  </si>
  <si>
    <t>370000</t>
  </si>
  <si>
    <t>37</t>
  </si>
  <si>
    <t>E 37.00 - 370000</t>
  </si>
  <si>
    <t>Uklanjanje otpadnih voda</t>
  </si>
  <si>
    <t>371000</t>
  </si>
  <si>
    <t>E 37.10 - 371000</t>
  </si>
  <si>
    <t>371001</t>
  </si>
  <si>
    <t>E 37.10 - 371001</t>
  </si>
  <si>
    <t>371002</t>
  </si>
  <si>
    <t>E 37.10 - 371002</t>
  </si>
  <si>
    <t>371003</t>
  </si>
  <si>
    <t>E 37.10 - 371003</t>
  </si>
  <si>
    <t>371004</t>
  </si>
  <si>
    <t>E 37.10 - 371004</t>
  </si>
  <si>
    <t>380000</t>
  </si>
  <si>
    <t>38</t>
  </si>
  <si>
    <t>E 38.00 - 380000</t>
  </si>
  <si>
    <t>Skupljanje otpada, djelatnosti obrade i zbrinjavanja otpada; oporaba materijala</t>
  </si>
  <si>
    <t>381000</t>
  </si>
  <si>
    <t>E 38.10 - 381000</t>
  </si>
  <si>
    <t>Skupljanje otpada</t>
  </si>
  <si>
    <t>381100</t>
  </si>
  <si>
    <t>E 38.11 - 381100</t>
  </si>
  <si>
    <t>Skupljanje neopasnog otpada</t>
  </si>
  <si>
    <t>381200</t>
  </si>
  <si>
    <t>E 38.12 - 381200</t>
  </si>
  <si>
    <t>Skupljanje opasnog otpada</t>
  </si>
  <si>
    <t>382000</t>
  </si>
  <si>
    <t>E 38.20 - 382000</t>
  </si>
  <si>
    <t>Obrada i zbrinjavanje otpada</t>
  </si>
  <si>
    <t>382100</t>
  </si>
  <si>
    <t>E 38.21 - 382100</t>
  </si>
  <si>
    <t>Obrada i zbrinjavanje neopasnog otpada</t>
  </si>
  <si>
    <t>382110</t>
  </si>
  <si>
    <t>E 38.21 - 382110</t>
  </si>
  <si>
    <t>382111</t>
  </si>
  <si>
    <t>E 38.21 - 382111</t>
  </si>
  <si>
    <t>382112</t>
  </si>
  <si>
    <t>E 38.21 - 382112</t>
  </si>
  <si>
    <t>382113</t>
  </si>
  <si>
    <t>E 38.21 - 382113</t>
  </si>
  <si>
    <t>382114</t>
  </si>
  <si>
    <t>E 38.21 - 382114</t>
  </si>
  <si>
    <t>382115</t>
  </si>
  <si>
    <t>E 38.21 - 382115</t>
  </si>
  <si>
    <t>382120</t>
  </si>
  <si>
    <t>E 38.21 - 382120</t>
  </si>
  <si>
    <t>382130</t>
  </si>
  <si>
    <t>E 38.21 - 382130</t>
  </si>
  <si>
    <t>382140</t>
  </si>
  <si>
    <t>E 38.21 - 382140</t>
  </si>
  <si>
    <t>382141</t>
  </si>
  <si>
    <t>E 38.21 - 382141</t>
  </si>
  <si>
    <t>382142</t>
  </si>
  <si>
    <t>E 38.21 - 382142</t>
  </si>
  <si>
    <t>382143</t>
  </si>
  <si>
    <t>E 38.21 - 382143</t>
  </si>
  <si>
    <t>382144</t>
  </si>
  <si>
    <t>E 38.21 - 382144</t>
  </si>
  <si>
    <t>382190</t>
  </si>
  <si>
    <t>E 38.21 - 382190</t>
  </si>
  <si>
    <t>382200</t>
  </si>
  <si>
    <t>E 38.22 - 382200</t>
  </si>
  <si>
    <t>Obrada i zbrinjavanje opasnog otpada</t>
  </si>
  <si>
    <t>383000</t>
  </si>
  <si>
    <t>E 38.30 - 383000</t>
  </si>
  <si>
    <t>Oporaba materijala</t>
  </si>
  <si>
    <t>383100</t>
  </si>
  <si>
    <t>E 38.31 - 383100</t>
  </si>
  <si>
    <t>Rastavljanje olupina</t>
  </si>
  <si>
    <t>383200</t>
  </si>
  <si>
    <t>E 38.32 - 383200</t>
  </si>
  <si>
    <t>Oporaba posebno izdvojenih materijala</t>
  </si>
  <si>
    <t>390000</t>
  </si>
  <si>
    <t>39</t>
  </si>
  <si>
    <t>E 39.00 - 390000</t>
  </si>
  <si>
    <t>Djelatnosti sanacije okoliša te ostale djelatnosti gospodarenja otpadom</t>
  </si>
  <si>
    <t>410000</t>
  </si>
  <si>
    <t>F</t>
  </si>
  <si>
    <t>41</t>
  </si>
  <si>
    <t>F 41.00 - 410000</t>
  </si>
  <si>
    <t>Gradnja zgrada</t>
  </si>
  <si>
    <t>411000</t>
  </si>
  <si>
    <t>F 41.10 - 411000</t>
  </si>
  <si>
    <t>Organizacija izvedbe projekata za zgrade</t>
  </si>
  <si>
    <t>412000</t>
  </si>
  <si>
    <t>F 41.20 - 412000</t>
  </si>
  <si>
    <t>Gradnja stambenih i nestambenih zgrada</t>
  </si>
  <si>
    <t>412010</t>
  </si>
  <si>
    <t>F 41.20 - 412010</t>
  </si>
  <si>
    <t>412011</t>
  </si>
  <si>
    <t>F 41.20 - 412011</t>
  </si>
  <si>
    <t>412012</t>
  </si>
  <si>
    <t>F 41.20 - 412012</t>
  </si>
  <si>
    <t>412013</t>
  </si>
  <si>
    <t>F 41.20 - 412013</t>
  </si>
  <si>
    <t>412014</t>
  </si>
  <si>
    <t>F 41.20 - 412014</t>
  </si>
  <si>
    <t>412020</t>
  </si>
  <si>
    <t>F 41.20 - 412020</t>
  </si>
  <si>
    <t>412021</t>
  </si>
  <si>
    <t>F 41.20 - 412021</t>
  </si>
  <si>
    <t>412022</t>
  </si>
  <si>
    <t>F 41.20 - 412022</t>
  </si>
  <si>
    <t>412023</t>
  </si>
  <si>
    <t>F 41.20 - 412023</t>
  </si>
  <si>
    <t>420000</t>
  </si>
  <si>
    <t>42</t>
  </si>
  <si>
    <t>F 42.00 - 420000</t>
  </si>
  <si>
    <t>Gradnja građevina niskogradnje</t>
  </si>
  <si>
    <t>421000</t>
  </si>
  <si>
    <t>F 42.10 - 421000</t>
  </si>
  <si>
    <t>Gradnja cesta i željezničkih pruga</t>
  </si>
  <si>
    <t>421100</t>
  </si>
  <si>
    <t>F 42.11 - 421100</t>
  </si>
  <si>
    <t>Gradnja cesta i autocesta</t>
  </si>
  <si>
    <t>421200</t>
  </si>
  <si>
    <t>F 42.12 - 421200</t>
  </si>
  <si>
    <t>Gradnja željezničkih pruga i podzemnih željeznica</t>
  </si>
  <si>
    <t>421300</t>
  </si>
  <si>
    <t>F 42.13 - 421300</t>
  </si>
  <si>
    <t>Gradnja mostova i tunela</t>
  </si>
  <si>
    <t>422000</t>
  </si>
  <si>
    <t>F 42.20 - 422000</t>
  </si>
  <si>
    <t>Gradnja cjevovoda, vodova za električnu struju i telekomunikacije</t>
  </si>
  <si>
    <t>422100</t>
  </si>
  <si>
    <t>F 42.21 - 422100</t>
  </si>
  <si>
    <t>Gradnja cjevovoda za tekućine i plinove</t>
  </si>
  <si>
    <t>422200</t>
  </si>
  <si>
    <t>F 42.22 - 422200</t>
  </si>
  <si>
    <t>Gradnja vodova za električnu struju i telekomunikacije</t>
  </si>
  <si>
    <t>429000</t>
  </si>
  <si>
    <t>F 42.90 - 429000</t>
  </si>
  <si>
    <t>Gradnja ostalih građevina niskogradnje</t>
  </si>
  <si>
    <t>429010</t>
  </si>
  <si>
    <t>F 42.90 - 429010</t>
  </si>
  <si>
    <t>429100</t>
  </si>
  <si>
    <t>F 42.91 - 429100</t>
  </si>
  <si>
    <t>Gradnja vodnih građevina</t>
  </si>
  <si>
    <t>429900</t>
  </si>
  <si>
    <t>F 42.99 - 429900</t>
  </si>
  <si>
    <t>Gradnja ostalih građevina niskogradnje, d. n.</t>
  </si>
  <si>
    <t>430000</t>
  </si>
  <si>
    <t>43</t>
  </si>
  <si>
    <t>F 43.00 - 430000</t>
  </si>
  <si>
    <t>Specijalizirane građevinske djelatnosti</t>
  </si>
  <si>
    <t>431000</t>
  </si>
  <si>
    <t>F 43.10 - 431000</t>
  </si>
  <si>
    <t>Uklanjanje građevina i pripremni radovi na gradilištu</t>
  </si>
  <si>
    <t>431100</t>
  </si>
  <si>
    <t>F 43.11 - 431100</t>
  </si>
  <si>
    <t>Uklanjanje građevina</t>
  </si>
  <si>
    <t>431200</t>
  </si>
  <si>
    <t>F 43.12 - 431200</t>
  </si>
  <si>
    <t>Pripremni radovi na gradilištu</t>
  </si>
  <si>
    <t>431300</t>
  </si>
  <si>
    <t>F 43.13 - 431300</t>
  </si>
  <si>
    <t>Pokusno bušenje i sondiranje terena za gradnju</t>
  </si>
  <si>
    <t>432000</t>
  </si>
  <si>
    <t>F 43.20 - 432000</t>
  </si>
  <si>
    <t>Elektroinstalacijski radovi, uvođenje instalacija vodovoda, kanalizacije i plina i ostali građevinski instalacijski radovi</t>
  </si>
  <si>
    <t>432100</t>
  </si>
  <si>
    <t>F 43.21 - 432100</t>
  </si>
  <si>
    <t>Elektroinstalacijski radovi</t>
  </si>
  <si>
    <t>432200</t>
  </si>
  <si>
    <t>F 43.22 - 432200</t>
  </si>
  <si>
    <t>Uvođenje instalacija vodovoda, kanalizacije i plina i instalacija za grijanje i klimatizaciju</t>
  </si>
  <si>
    <t>432900</t>
  </si>
  <si>
    <t>F 43.29 - 432900</t>
  </si>
  <si>
    <t>Ostali građevinski instalacijski radovi</t>
  </si>
  <si>
    <t>433000</t>
  </si>
  <si>
    <t>F 43.30 - 433000</t>
  </si>
  <si>
    <t>Završni građevinski radovi</t>
  </si>
  <si>
    <t>433100</t>
  </si>
  <si>
    <t>F 43.31 - 433100</t>
  </si>
  <si>
    <t>Fasadni i štukaturski radovi</t>
  </si>
  <si>
    <t>433200</t>
  </si>
  <si>
    <t>F 43.32 - 433200</t>
  </si>
  <si>
    <t>Ugradnja stolarije</t>
  </si>
  <si>
    <t>433300</t>
  </si>
  <si>
    <t>F 43.33 - 433300</t>
  </si>
  <si>
    <t>Postavljanje podnih i zidnih obloga</t>
  </si>
  <si>
    <t>433400</t>
  </si>
  <si>
    <t>F 43.34 - 433400</t>
  </si>
  <si>
    <t>Soboslikarski i staklarski radovi</t>
  </si>
  <si>
    <t>433900</t>
  </si>
  <si>
    <t>F 43.39 - 433900</t>
  </si>
  <si>
    <t>Ostali završni građevinski radovi</t>
  </si>
  <si>
    <t>439000</t>
  </si>
  <si>
    <t>F 43.90 - 439000</t>
  </si>
  <si>
    <t>Ostale specijalizirane građevinske djelatnosti</t>
  </si>
  <si>
    <t>439100</t>
  </si>
  <si>
    <t>F 43.91 - 439100</t>
  </si>
  <si>
    <t>Radovi na krovištu</t>
  </si>
  <si>
    <t>439900</t>
  </si>
  <si>
    <t>F 43.99 - 439900</t>
  </si>
  <si>
    <t>Ostale specijalizirane građevinske djelatnosti, d. n.</t>
  </si>
  <si>
    <t>450000</t>
  </si>
  <si>
    <t>G</t>
  </si>
  <si>
    <t>45</t>
  </si>
  <si>
    <t>G 45.00 - 450000</t>
  </si>
  <si>
    <t>Trgovina na veliko i na malo motornim vozilima i motociklima; popravak motornih vozila i motocikala</t>
  </si>
  <si>
    <t>451000</t>
  </si>
  <si>
    <t>G 45.10 - 451000</t>
  </si>
  <si>
    <t>Trgovina motornim vozilima</t>
  </si>
  <si>
    <t>451100</t>
  </si>
  <si>
    <t>G 45.11 - 451100</t>
  </si>
  <si>
    <t>Trgovina automobilima i motornim vozilima lake kategorije</t>
  </si>
  <si>
    <t>451900</t>
  </si>
  <si>
    <t>G 45.19 - 451900</t>
  </si>
  <si>
    <t>Trgovina ostalim motornim vozilima</t>
  </si>
  <si>
    <t>452000</t>
  </si>
  <si>
    <t>G 45.20 - 452000</t>
  </si>
  <si>
    <t>Održavanje i popravak motornih vozila</t>
  </si>
  <si>
    <t>453000</t>
  </si>
  <si>
    <t>G 45.30 - 453000</t>
  </si>
  <si>
    <t>Trgovina dijelovima i priborom za motorna vozila</t>
  </si>
  <si>
    <t>453100</t>
  </si>
  <si>
    <t>G 45.31 - 453100</t>
  </si>
  <si>
    <t>Trgovina na veliko dijelovima i priborom za motorna vozila</t>
  </si>
  <si>
    <t>453200</t>
  </si>
  <si>
    <t>G 45.32 - 453200</t>
  </si>
  <si>
    <t>Trgovina na malo dijelovima i priborom za motorna vozila</t>
  </si>
  <si>
    <t>454000</t>
  </si>
  <si>
    <t>G 45.40 - 454000</t>
  </si>
  <si>
    <t>Trgovina motociklima, dijelovima i priborom za motocikle te održavanje i popravak motocikala</t>
  </si>
  <si>
    <t>460000</t>
  </si>
  <si>
    <t>46</t>
  </si>
  <si>
    <t>G 46.00 - 460000</t>
  </si>
  <si>
    <t>Trgovina na veliko, osim trgovine motornim vozilima i motociklima</t>
  </si>
  <si>
    <t>461000</t>
  </si>
  <si>
    <t>G 46.10 - 461000</t>
  </si>
  <si>
    <t>Trgovina na veliko uz naplatu ili na osnovi ugovora</t>
  </si>
  <si>
    <t>461100</t>
  </si>
  <si>
    <t>G 46.11 - 461100</t>
  </si>
  <si>
    <t>Posredovanje u trgovini poljoprivrednim sirovinama, živom stokom, tekstilnim sirovinama i poluproizvodima</t>
  </si>
  <si>
    <t>461200</t>
  </si>
  <si>
    <t>G 46.12 - 461200</t>
  </si>
  <si>
    <t>Posredovanje u trgovini gorivima, rudama, metalima i industrijskim kemijskim proizvodima</t>
  </si>
  <si>
    <t>461300</t>
  </si>
  <si>
    <t>G 46.13 - 461300</t>
  </si>
  <si>
    <t>Posredovanje u trgovini drvom i građevinskim materijalom</t>
  </si>
  <si>
    <t>461400</t>
  </si>
  <si>
    <t>G 46.14 - 461400</t>
  </si>
  <si>
    <t>Posredovanje u trgovini strojevima, industrijskom opremom, brodovima i zrakoplovima</t>
  </si>
  <si>
    <t>461500</t>
  </si>
  <si>
    <t>G 46.15 - 461500</t>
  </si>
  <si>
    <t>Posredovanje u trgovini namještajem, proizvodima za kućanstvo i željeznom robom</t>
  </si>
  <si>
    <t>461600</t>
  </si>
  <si>
    <t>G 46.16 - 461600</t>
  </si>
  <si>
    <t>Posredovanje u trgovini tekstilom, odjećom, krznom, obućom i kožnim proizvodima</t>
  </si>
  <si>
    <t>461700</t>
  </si>
  <si>
    <t>G 46.17 - 461700</t>
  </si>
  <si>
    <t>Posredovanje u trgovini hranom, pićima i duhanom</t>
  </si>
  <si>
    <t>461800</t>
  </si>
  <si>
    <t>G 46.18 - 461800</t>
  </si>
  <si>
    <t>Posredovanje u trgovini specijaliziranoj za određene proizvode</t>
  </si>
  <si>
    <t>461900</t>
  </si>
  <si>
    <t>G 46.19 - 461900</t>
  </si>
  <si>
    <t>Posredovanje u trgovini raznovrsnim proizvodima</t>
  </si>
  <si>
    <t>462000</t>
  </si>
  <si>
    <t>G 46.20 - 462000</t>
  </si>
  <si>
    <t>Trgovina na veliko poljoprivrednim sirovinama i živom stokom</t>
  </si>
  <si>
    <t>462100</t>
  </si>
  <si>
    <t>G 46.21 - 462100</t>
  </si>
  <si>
    <t>Trgovina na veliko žitaricama, sirovim duhanom, sjemenjem i stočnom hranom</t>
  </si>
  <si>
    <t>462200</t>
  </si>
  <si>
    <t>G 46.22 - 462200</t>
  </si>
  <si>
    <t>Trgovina na veliko cvijećem i sadnicama</t>
  </si>
  <si>
    <t>462300</t>
  </si>
  <si>
    <t>G 46.23 - 462300</t>
  </si>
  <si>
    <t>Trgovina na veliko živom stokom</t>
  </si>
  <si>
    <t>462400</t>
  </si>
  <si>
    <t>G 46.24 - 462400</t>
  </si>
  <si>
    <t>Trgovina na veliko sirovim i štavljenim kožama</t>
  </si>
  <si>
    <t>463000</t>
  </si>
  <si>
    <t>G 46.30 - 463000</t>
  </si>
  <si>
    <t>Trgovina na veliko hranom, pićima i duhanom</t>
  </si>
  <si>
    <t>Ovaj NKD traži dodatnu provjeru - prihvatljivo ako u okviru osnovne djelatnosti poduzetnik većinu prihoda ne ostvaruje u trgovini alkoholnim pićima i duhanom.</t>
  </si>
  <si>
    <t>463100</t>
  </si>
  <si>
    <t>G 46.31 - 463100</t>
  </si>
  <si>
    <t>Trgovina na veliko voćem i povrćem</t>
  </si>
  <si>
    <t>463200</t>
  </si>
  <si>
    <t>G 46.32 - 463200</t>
  </si>
  <si>
    <t>Trgovina na veliko mesom i mesnim proizvodima</t>
  </si>
  <si>
    <t>463300</t>
  </si>
  <si>
    <t>G 46.33 - 463300</t>
  </si>
  <si>
    <t>Trgovina na veliko mlijekom, mliječnim proizvodima, jajima, jestivim uljima i mastima</t>
  </si>
  <si>
    <t>463400</t>
  </si>
  <si>
    <t>G 46.34 - 463400</t>
  </si>
  <si>
    <t>Trgovina na veliko pićima</t>
  </si>
  <si>
    <t>Ovaj NKD traži dodatnu provjeru - prihvatljivo ako u okviru osnovne djelatnosti poduzetnik većinu prihoda ne ostvaruje u trgovini alkoholnim pićima.</t>
  </si>
  <si>
    <t>463500</t>
  </si>
  <si>
    <t>G 46.35 - 463500</t>
  </si>
  <si>
    <t>Trgovina na veliko duhanskim proizvodima</t>
  </si>
  <si>
    <t>463600</t>
  </si>
  <si>
    <t>G 46.36 - 463600</t>
  </si>
  <si>
    <t>Trgovina na veliko šećerom, čokoladom i bombonima</t>
  </si>
  <si>
    <t>463700</t>
  </si>
  <si>
    <t>G 46.37 - 463700</t>
  </si>
  <si>
    <t>Trgovina na veliko kavom, čajem, kakaom i začinima</t>
  </si>
  <si>
    <t>463800</t>
  </si>
  <si>
    <t>G 46.38 - 463800</t>
  </si>
  <si>
    <t>Trgovina na veliko ostalom hranom uključujući ribe, rakove i školjke</t>
  </si>
  <si>
    <t>Ovaj NKD traži dodatnu provjeru - prihvatljivo ako je u okviru osnovne djelatnosti poduzetnika trgovina ribama, rakovima i školjkama u cijelosti isključena.</t>
  </si>
  <si>
    <t>463900</t>
  </si>
  <si>
    <t>G 46.39 - 463900</t>
  </si>
  <si>
    <t>Nespecijalizirana trgovina na veliko hranom, pićima i duhanskim proizvodima</t>
  </si>
  <si>
    <t>464000</t>
  </si>
  <si>
    <t>G 46.40 - 464000</t>
  </si>
  <si>
    <t>Trgovina na veliko proizvodima za kućanstvo</t>
  </si>
  <si>
    <t>464100</t>
  </si>
  <si>
    <t>G 46.41 - 464100</t>
  </si>
  <si>
    <t>Trgovina na veliko tekstilom</t>
  </si>
  <si>
    <t>464200</t>
  </si>
  <si>
    <t>G 46.42 - 464200</t>
  </si>
  <si>
    <t>Trgovina na veliko odjećom i obućom</t>
  </si>
  <si>
    <t>464300</t>
  </si>
  <si>
    <t>G 46.43 - 464300</t>
  </si>
  <si>
    <t>Trgovina na veliko električnim aparatima za kućanstvo</t>
  </si>
  <si>
    <t>464400</t>
  </si>
  <si>
    <t>G 46.44 - 464400</t>
  </si>
  <si>
    <t>Trgovina na veliko porculanom, staklom i sredstvima za čišćenje</t>
  </si>
  <si>
    <t>464500</t>
  </si>
  <si>
    <t>G 46.45 - 464500</t>
  </si>
  <si>
    <t>Trgovina na veliko parfemima i kozmetikom</t>
  </si>
  <si>
    <t>464600</t>
  </si>
  <si>
    <t>G 46.46 - 464600</t>
  </si>
  <si>
    <t>Trgovina na veliko farmaceutskim proizvodima</t>
  </si>
  <si>
    <t>464700</t>
  </si>
  <si>
    <t>G 46.47 - 464700</t>
  </si>
  <si>
    <t>Trgovina na veliko namještajem, sagovima i opremom za rasvjetu</t>
  </si>
  <si>
    <t>464800</t>
  </si>
  <si>
    <t>G 46.48 - 464800</t>
  </si>
  <si>
    <t>Trgovina na veliko satovima i nakitom</t>
  </si>
  <si>
    <t>464900</t>
  </si>
  <si>
    <t>G 46.49 - 464900</t>
  </si>
  <si>
    <t>Trgovina na veliko ostalim proizvodima za kućanstvo</t>
  </si>
  <si>
    <t>465000</t>
  </si>
  <si>
    <t>G 46.50 - 465000</t>
  </si>
  <si>
    <t>Trgovina na veliko informacijsko-komunikacijskom opremom</t>
  </si>
  <si>
    <t>465100</t>
  </si>
  <si>
    <t>G 46.51 - 465100</t>
  </si>
  <si>
    <t>Trgovina na veliko računalima, perifernom opremom i softverom</t>
  </si>
  <si>
    <t>465200</t>
  </si>
  <si>
    <t>G 46.52 - 465200</t>
  </si>
  <si>
    <t>Trgovina na veliko elektroničkim i telekomunikacijskim dijelovima i opremom</t>
  </si>
  <si>
    <t>466000</t>
  </si>
  <si>
    <t>G 46.60 - 466000</t>
  </si>
  <si>
    <t>Trgovina na veliko ostalim strojevima, opremom i priborom</t>
  </si>
  <si>
    <t>466100</t>
  </si>
  <si>
    <t>G 46.61 - 466100</t>
  </si>
  <si>
    <t>Trgovina na veliko poljoprivrednim strojevima, opremom i priborom</t>
  </si>
  <si>
    <t>466200</t>
  </si>
  <si>
    <t>G 46.62 - 466200</t>
  </si>
  <si>
    <t>Trgovina na veliko alatnim strojevima</t>
  </si>
  <si>
    <t>466300</t>
  </si>
  <si>
    <t>G 46.63 - 466300</t>
  </si>
  <si>
    <t>Trgovina na veliko strojevima za rudnike i građevinarstvo</t>
  </si>
  <si>
    <t>466400</t>
  </si>
  <si>
    <t>G 46.64 - 466400</t>
  </si>
  <si>
    <t>Trgovina na veliko strojevima za tekstilnu industriju te strojevima za šivanje i pletenje</t>
  </si>
  <si>
    <t>466500</t>
  </si>
  <si>
    <t>G 46.65 - 466500</t>
  </si>
  <si>
    <t>Trgovina na veliko uredskim namještajem</t>
  </si>
  <si>
    <t>466600</t>
  </si>
  <si>
    <t>G 46.66 - 466600</t>
  </si>
  <si>
    <t>Trgovina na veliko ostalim uredskim strojevima i opremom</t>
  </si>
  <si>
    <t>466900</t>
  </si>
  <si>
    <t>G 46.69 - 466900</t>
  </si>
  <si>
    <t>Trgovina na veliko ostalim strojevima i opremom</t>
  </si>
  <si>
    <t>467000</t>
  </si>
  <si>
    <t>G 46.70 - 467000</t>
  </si>
  <si>
    <t>Ostala specijalizirana trgovina na veliko</t>
  </si>
  <si>
    <t>467100</t>
  </si>
  <si>
    <t>G 46.71 - 467100</t>
  </si>
  <si>
    <t>Trgovina na veliko krutim, tekućim i plinovitim gorivima i srodnim proizvodima</t>
  </si>
  <si>
    <t>467200</t>
  </si>
  <si>
    <t>G 46.72 - 467200</t>
  </si>
  <si>
    <t>Trgovina na veliko metalima i metalnim rudama</t>
  </si>
  <si>
    <t>467300</t>
  </si>
  <si>
    <t>G 46.73 - 467300</t>
  </si>
  <si>
    <t>Trgovina na veliko drvom, građevinskim materijalom i sanitarnom opremom</t>
  </si>
  <si>
    <t>467400</t>
  </si>
  <si>
    <t>G 46.74 - 467400</t>
  </si>
  <si>
    <t>Trgovina na veliko željeznom robom, instalacijskim materijalom i opremom za vodovod i grijanje</t>
  </si>
  <si>
    <t>467500</t>
  </si>
  <si>
    <t>G 46.75 - 467500</t>
  </si>
  <si>
    <t>Trgovina na veliko kemijskim proizvodima</t>
  </si>
  <si>
    <t>467600</t>
  </si>
  <si>
    <t>G 46.76 - 467600</t>
  </si>
  <si>
    <t>Trgovina na veliko ostalim poluproizvodima</t>
  </si>
  <si>
    <t>467700</t>
  </si>
  <si>
    <t>G 46.77 - 467700</t>
  </si>
  <si>
    <t>Trgovina na veliko ostacima i otpacima</t>
  </si>
  <si>
    <t>469000</t>
  </si>
  <si>
    <t>G 46.90 - 469000</t>
  </si>
  <si>
    <t>Nespecijalizirana trgovina na veliko</t>
  </si>
  <si>
    <t>Ovaj NKD traži dodatnu provjeru - prihvatljivo ako se u okviru osnovne djelatnosti poduzetnik ne bavi trgovinom u kojoj ostvaruje većinu prihoda od duhana ili duhanskih proizvoda ili alkoholnih pića. Trgovina ribama, rakovima i školjkama je isključena.</t>
  </si>
  <si>
    <t>470000</t>
  </si>
  <si>
    <t>47</t>
  </si>
  <si>
    <t>G 47.00 - 470000</t>
  </si>
  <si>
    <t>Trgovina na malo, osim trgovine motornim vozilima i motociklima</t>
  </si>
  <si>
    <t>471000</t>
  </si>
  <si>
    <t>G 47.10 - 471000</t>
  </si>
  <si>
    <t>Trgovina na malo u nespecijaliziranim prodavaonicama</t>
  </si>
  <si>
    <t>471100</t>
  </si>
  <si>
    <t>G 47.11 - 471100</t>
  </si>
  <si>
    <t>Trgovina na malo u nespecijaliziranim prodavaonicama pretežno hranom, pićima i duhanskim proizvodima</t>
  </si>
  <si>
    <t>471900</t>
  </si>
  <si>
    <t>G 47.19 - 471900</t>
  </si>
  <si>
    <t>Ostala trgovina na malo u nespecijaliziranim prodavaonicama</t>
  </si>
  <si>
    <t>Ovaj NKD traži dodatnu provjeru - prihvatljivo ako u okviru osnovne djelatnosti poduzetnik većinu prihoda ne ostvaruje u trgovini alkoholnim pićima i duhanskim proizvodima odnosno u kojima navedene djelatnosti ne prevladavaju.</t>
  </si>
  <si>
    <t>472000</t>
  </si>
  <si>
    <t>G 47.20 - 472000</t>
  </si>
  <si>
    <t>Trgovina na malo hranom, pićima i duhanskim proizvodima u specijaliziranim prodavaonicama</t>
  </si>
  <si>
    <t>Ovaj NKD traži dodatnu provjeru - prihvatljivo ako u okviru osnovne djelatnosti poduzetnik većinu prihoda ne ostvaruje u trgovini alkoholnim pićima i duhanskim proizvodima.</t>
  </si>
  <si>
    <t>472100</t>
  </si>
  <si>
    <t>G 47.21 - 472100</t>
  </si>
  <si>
    <t>Trgovina na malo voćem i povrćem u specijaliziranim prodavaonicama</t>
  </si>
  <si>
    <t>472200</t>
  </si>
  <si>
    <t>G 47.22 - 472200</t>
  </si>
  <si>
    <t>Trgovina na malo mesom i mesnim proizvodima u specijaliziranim prodavaonicama</t>
  </si>
  <si>
    <t>472300</t>
  </si>
  <si>
    <t>G 47.23 - 472300</t>
  </si>
  <si>
    <t>Trgovina na malo ribama, rakovima i školjkama u specijaliziranim prodavaonicama</t>
  </si>
  <si>
    <t>472400</t>
  </si>
  <si>
    <t>G 47.24 - 472400</t>
  </si>
  <si>
    <t>Trgovina na malo kruhom, pecivom, kolačima, tjesteninama, bombonima i slatkišima u specijaliziranim prodavaonicama</t>
  </si>
  <si>
    <t>472500</t>
  </si>
  <si>
    <t>G 47.25 - 472500</t>
  </si>
  <si>
    <t>Trgovina na malo pićima u specijaliziranim prodavaonicama</t>
  </si>
  <si>
    <t>472600</t>
  </si>
  <si>
    <t>G 47.26 - 472600</t>
  </si>
  <si>
    <t>Trgovina na malo duhanskim proizvodima u specijaliziranim prodavaonicama</t>
  </si>
  <si>
    <t>472900</t>
  </si>
  <si>
    <t>G 47.29 - 472900</t>
  </si>
  <si>
    <t>Ostala trgovina na malo prehrambenim proizvodima u specijaliziranim prodavaonicama</t>
  </si>
  <si>
    <t>473000</t>
  </si>
  <si>
    <t>G 47.30 - 473000</t>
  </si>
  <si>
    <t>Trgovina na malo motornim gorivima i mazivima u specijaliziranim prodavaonicama</t>
  </si>
  <si>
    <t>474000</t>
  </si>
  <si>
    <t>G 47.40 - 474000</t>
  </si>
  <si>
    <t>Trgovina na malo informacijsko-komunikacijskom opremom u specijaliziranim prodavaonicama</t>
  </si>
  <si>
    <t>474100</t>
  </si>
  <si>
    <t>G 47.41 - 474100</t>
  </si>
  <si>
    <t>Trgovina na malo računalima, perifernim jedinicama i softverom u specijaliziranim prodavaonicama</t>
  </si>
  <si>
    <t>474200</t>
  </si>
  <si>
    <t>G 47.42 - 474200</t>
  </si>
  <si>
    <t>Trgovina na malo telekomunikacijskom opremom u specijaliziranim prodavaonicama</t>
  </si>
  <si>
    <t>474300</t>
  </si>
  <si>
    <t>G 47.43 - 474300</t>
  </si>
  <si>
    <t>Trgovina na malo audio i videoopremom u specijaliziranim prodavaonicama</t>
  </si>
  <si>
    <t>475000</t>
  </si>
  <si>
    <t>G 47.50 - 475000</t>
  </si>
  <si>
    <t>Trgovina na malo ostalom opremom za kućanstvo u specijaliziranim prodavaonicama</t>
  </si>
  <si>
    <t>475100</t>
  </si>
  <si>
    <t>G 47.51 - 475100</t>
  </si>
  <si>
    <t>Trgovina na malo tekstilom u specijaliziranim prodavaonicama</t>
  </si>
  <si>
    <t>475200</t>
  </si>
  <si>
    <t>G 47.52 - 475200</t>
  </si>
  <si>
    <t>Trgovina na malo željeznom robom, bojama i staklom u specijaliziranim prodavaonicama</t>
  </si>
  <si>
    <t>475300</t>
  </si>
  <si>
    <t>G 47.53 - 475300</t>
  </si>
  <si>
    <t>Trgovina na malo sagovima i prostiračima za pod, zidnim i podnim oblogama u specijaliziranim prodavaonicama</t>
  </si>
  <si>
    <t>475400</t>
  </si>
  <si>
    <t>G 47.54 - 475400</t>
  </si>
  <si>
    <t>Trgovina na malo električnim aparatima za kućanstvo u specijaliziranim prodavaonicama</t>
  </si>
  <si>
    <t>475900</t>
  </si>
  <si>
    <t>G 47.59 - 475900</t>
  </si>
  <si>
    <t>Trgovina na malo namještajem, opremom za rasvjetu i ostalim proizvodima za kućanstvo u specijaliziranim prodavaonicama</t>
  </si>
  <si>
    <t>476000</t>
  </si>
  <si>
    <t>G 47.60 - 476000</t>
  </si>
  <si>
    <t>Trgovina na malo proizvodima za kulturu i rekreaciju u specijaliziranim prodavaonicama</t>
  </si>
  <si>
    <t>476100</t>
  </si>
  <si>
    <t>G 47.61 - 476100</t>
  </si>
  <si>
    <t>Trgovina na malo knjigama u specijaliziranim prodavaonicama</t>
  </si>
  <si>
    <t>476200</t>
  </si>
  <si>
    <t>G 47.62 - 476200</t>
  </si>
  <si>
    <t>Trgovina na malo novinama, papirnatom robom i pisaćim priborom u specijaliziranim prodavaonicama</t>
  </si>
  <si>
    <t>476300</t>
  </si>
  <si>
    <t>G 47.63 - 476300</t>
  </si>
  <si>
    <t>Trgovina na malo glazbenim i videozapisima u specijaliziranim prodavaonicama</t>
  </si>
  <si>
    <t>476400</t>
  </si>
  <si>
    <t>G 47.64 - 476400</t>
  </si>
  <si>
    <t>Trgovina na malo sportskom opremom u specijaliziranim prodavaonicama</t>
  </si>
  <si>
    <t>476500</t>
  </si>
  <si>
    <t>G 47.65 - 476500</t>
  </si>
  <si>
    <t>Trgovina na malo igrama i igračkama u specijaliziranim prodavaonicama</t>
  </si>
  <si>
    <t>477000</t>
  </si>
  <si>
    <t>G 47.70 - 477000</t>
  </si>
  <si>
    <t>Trgovina na malo ostalom robom u specijaliziranim prodavaonicama</t>
  </si>
  <si>
    <t>477100</t>
  </si>
  <si>
    <t>G 47.71 - 477100</t>
  </si>
  <si>
    <t>Trgovina na malo odjećom u specijaliziranim prodavaonicama</t>
  </si>
  <si>
    <t>477200</t>
  </si>
  <si>
    <t>G 47.72 - 477200</t>
  </si>
  <si>
    <t>Trgovina na malo obućom i proizvodima od kože u specijaliziranim prodavaonicama</t>
  </si>
  <si>
    <t>477300</t>
  </si>
  <si>
    <t>G 47.73 - 477300</t>
  </si>
  <si>
    <t>Ljekarne</t>
  </si>
  <si>
    <t>477400</t>
  </si>
  <si>
    <t>G 47.74 - 477400</t>
  </si>
  <si>
    <t>Trgovina na malo medicinskim pripravcima i ortopedskim pomagalima u specijaliziranim prodavaonicama</t>
  </si>
  <si>
    <t>477500</t>
  </si>
  <si>
    <t>G 47.75 - 477500</t>
  </si>
  <si>
    <t>Trgovina na malo kozmetičkim i toaletnim proizvodima u specijaliziranim prodavaonicama</t>
  </si>
  <si>
    <t>477600</t>
  </si>
  <si>
    <t>G 47.76 - 477600</t>
  </si>
  <si>
    <t>Trgovina na malo cvijećem, sadnicama, sjemenjem, gnojivom, kućnim ljubimcima i hranom za kućne ljubimce u specijaliziranim prodavaonicama</t>
  </si>
  <si>
    <t>477700</t>
  </si>
  <si>
    <t>G 47.77 - 477700</t>
  </si>
  <si>
    <t>Trgovina na malo satovima i nakitom u specijaliziranim prodavaonicama</t>
  </si>
  <si>
    <t>477800</t>
  </si>
  <si>
    <t>G 47.78 - 477800</t>
  </si>
  <si>
    <t>Ostala trgovina na malo novom robom u specijaliziranim prodavaonicama</t>
  </si>
  <si>
    <t>477900</t>
  </si>
  <si>
    <t>G 47.79 - 477900</t>
  </si>
  <si>
    <t>Trgovina na malo rabljenom robom u specijaliziranim prodavaonicama</t>
  </si>
  <si>
    <t>478000</t>
  </si>
  <si>
    <t>G 47.80 - 478000</t>
  </si>
  <si>
    <t>Trgovina na malo na štandovima i tržnicama</t>
  </si>
  <si>
    <t>478100</t>
  </si>
  <si>
    <t>G 47.81 - 478100</t>
  </si>
  <si>
    <t>Trgovina na malo hranom, pićima i duhanskim proizvodima na štandovima i tržnicama</t>
  </si>
  <si>
    <t>478200</t>
  </si>
  <si>
    <t>G 47.82 - 478200</t>
  </si>
  <si>
    <t>Trgovina na malo tekstilom, odjećom i obućom na štandovima i tržnicama</t>
  </si>
  <si>
    <t>478900</t>
  </si>
  <si>
    <t>G 47.89 - 478900</t>
  </si>
  <si>
    <t>Trgovina na malo ostalom robom na štandovima i tržnicama</t>
  </si>
  <si>
    <t>479000</t>
  </si>
  <si>
    <t>G 47.90 - 479000</t>
  </si>
  <si>
    <t>Trgovina na malo izvan prodavaonica, štandova i tržnica</t>
  </si>
  <si>
    <t>479100</t>
  </si>
  <si>
    <t>G 47.91 - 479100</t>
  </si>
  <si>
    <t>Trgovina na malo preko pošte ili interneta</t>
  </si>
  <si>
    <t>479900</t>
  </si>
  <si>
    <t>G 47.99 - 479900</t>
  </si>
  <si>
    <t>Ostala trgovina na malo izvan prodavaonica, štandova i tržnica</t>
  </si>
  <si>
    <t>490000</t>
  </si>
  <si>
    <t>H</t>
  </si>
  <si>
    <t>49</t>
  </si>
  <si>
    <t>H 49.00 - 490000</t>
  </si>
  <si>
    <t>Kopneni prijevoz i cjevovodni transport</t>
  </si>
  <si>
    <t>491000</t>
  </si>
  <si>
    <t>H 49.10 - 491000</t>
  </si>
  <si>
    <t>Željeznički prijevoz putnika, međugradski</t>
  </si>
  <si>
    <t>492000</t>
  </si>
  <si>
    <t>H 49.20 - 492000</t>
  </si>
  <si>
    <t>Željeznički prijevoz robe</t>
  </si>
  <si>
    <t>493000</t>
  </si>
  <si>
    <t>H 49.30 - 493000</t>
  </si>
  <si>
    <t>Ostali kopneni prijevoz putnika</t>
  </si>
  <si>
    <t>493100</t>
  </si>
  <si>
    <t>H 49.31 - 493100</t>
  </si>
  <si>
    <t>Gradski i prigradski kopneni prijevoz putnika</t>
  </si>
  <si>
    <t>493200</t>
  </si>
  <si>
    <t>H 49.32 - 493200</t>
  </si>
  <si>
    <t>Taksi-služba</t>
  </si>
  <si>
    <t>493900</t>
  </si>
  <si>
    <t>H 49.39 - 493900</t>
  </si>
  <si>
    <t>Ostali kopneni prijevoz putnika, d. n.</t>
  </si>
  <si>
    <t>494000</t>
  </si>
  <si>
    <t>H 49.40 - 494000</t>
  </si>
  <si>
    <t>Cestovni prijevoz robe i usluge preseljenja</t>
  </si>
  <si>
    <t>494100</t>
  </si>
  <si>
    <t>H 49.41 - 494100</t>
  </si>
  <si>
    <t>Cestovni prijevoz robe</t>
  </si>
  <si>
    <t>494200</t>
  </si>
  <si>
    <t>H 49.42 - 494200</t>
  </si>
  <si>
    <t>Usluge preseljenja</t>
  </si>
  <si>
    <t>495000</t>
  </si>
  <si>
    <t>H 49.50 - 495000</t>
  </si>
  <si>
    <t>Cjevovodni transport</t>
  </si>
  <si>
    <t>495010</t>
  </si>
  <si>
    <t>H 49.50 - 495010</t>
  </si>
  <si>
    <t>495011</t>
  </si>
  <si>
    <t>H 49.50 - 495011</t>
  </si>
  <si>
    <t>495012</t>
  </si>
  <si>
    <t>H 49.50 - 495012</t>
  </si>
  <si>
    <t>495013</t>
  </si>
  <si>
    <t>H 49.50 - 495013</t>
  </si>
  <si>
    <t>495014</t>
  </si>
  <si>
    <t>H 49.50 - 495014</t>
  </si>
  <si>
    <t>500000</t>
  </si>
  <si>
    <t>50</t>
  </si>
  <si>
    <t>H 50.00 - 500000</t>
  </si>
  <si>
    <t>Vodeni prijevoz</t>
  </si>
  <si>
    <t>501000</t>
  </si>
  <si>
    <t>H 50.10 - 501000</t>
  </si>
  <si>
    <t>Pomorski i obalni prijevoz putnika</t>
  </si>
  <si>
    <t>502000</t>
  </si>
  <si>
    <t>H 50.20 - 502000</t>
  </si>
  <si>
    <t>Pomorski i obalni prijevoz robe</t>
  </si>
  <si>
    <t>503000</t>
  </si>
  <si>
    <t>H 50.30 - 503000</t>
  </si>
  <si>
    <t>Prijevoz putnika unutrašnjim vodenim putovima</t>
  </si>
  <si>
    <t>504000</t>
  </si>
  <si>
    <t>H 50.40 - 504000</t>
  </si>
  <si>
    <t>Prijevoz robe unutrašnjim vodenim putovima</t>
  </si>
  <si>
    <t>510000</t>
  </si>
  <si>
    <t>51</t>
  </si>
  <si>
    <t>H 51.00 - 510000</t>
  </si>
  <si>
    <t>Zračni prijevoz</t>
  </si>
  <si>
    <t>511000</t>
  </si>
  <si>
    <t>H 51.10 - 511000</t>
  </si>
  <si>
    <t>Zračni prijevoz putnika</t>
  </si>
  <si>
    <t>512000</t>
  </si>
  <si>
    <t>H 51.20 - 512000</t>
  </si>
  <si>
    <t>Zračni prijevoz robe i svemirski prijevoz</t>
  </si>
  <si>
    <t>512100</t>
  </si>
  <si>
    <t>H 51.21 - 512100</t>
  </si>
  <si>
    <t>Zračni prijevoz robe</t>
  </si>
  <si>
    <t>512200</t>
  </si>
  <si>
    <t>H 51.22 - 512200</t>
  </si>
  <si>
    <t>Svemirski prijevoz</t>
  </si>
  <si>
    <t>520000</t>
  </si>
  <si>
    <t>52</t>
  </si>
  <si>
    <t>H 52.00 - 520000</t>
  </si>
  <si>
    <t>Skladištenje i prateće djelatnosti u prijevozu</t>
  </si>
  <si>
    <t>521000</t>
  </si>
  <si>
    <t>H 52.10 - 521000</t>
  </si>
  <si>
    <t>Skladištenje robe</t>
  </si>
  <si>
    <t>522000</t>
  </si>
  <si>
    <t>H 52.20 - 522000</t>
  </si>
  <si>
    <t>Prateće djelatnosti u prijevozu</t>
  </si>
  <si>
    <t>522100</t>
  </si>
  <si>
    <t>H 52.21 - 522100</t>
  </si>
  <si>
    <t>Uslužne djelatnosti u vezi s kopnenim prijevozom</t>
  </si>
  <si>
    <t>522110</t>
  </si>
  <si>
    <t>H 52.21 - 522110</t>
  </si>
  <si>
    <t>522111</t>
  </si>
  <si>
    <t>H 52.21 - 522111</t>
  </si>
  <si>
    <t>522112</t>
  </si>
  <si>
    <t>H 52.21 - 522112</t>
  </si>
  <si>
    <t>522113</t>
  </si>
  <si>
    <t>H 52.21 - 522113</t>
  </si>
  <si>
    <t>522120</t>
  </si>
  <si>
    <t>H 52.21 - 522120</t>
  </si>
  <si>
    <t>522121</t>
  </si>
  <si>
    <t>H 52.21 - 522121</t>
  </si>
  <si>
    <t>522122</t>
  </si>
  <si>
    <t>H 52.21 - 522122</t>
  </si>
  <si>
    <t>522123</t>
  </si>
  <si>
    <t>H 52.21 - 522123</t>
  </si>
  <si>
    <t>522130</t>
  </si>
  <si>
    <t>H 52.21 - 522130</t>
  </si>
  <si>
    <t>522131</t>
  </si>
  <si>
    <t>H 52.21 - 522131</t>
  </si>
  <si>
    <t>522132</t>
  </si>
  <si>
    <t>H 52.21 - 522132</t>
  </si>
  <si>
    <t>522133</t>
  </si>
  <si>
    <t>H 52.21 - 522133</t>
  </si>
  <si>
    <t>522134</t>
  </si>
  <si>
    <t>H 52.21 - 522134</t>
  </si>
  <si>
    <t>522135</t>
  </si>
  <si>
    <t>H 52.21 - 522135</t>
  </si>
  <si>
    <t>522136</t>
  </si>
  <si>
    <t>H 52.21 - 522136</t>
  </si>
  <si>
    <t>522137</t>
  </si>
  <si>
    <t>H 52.21 - 522137</t>
  </si>
  <si>
    <t>522140</t>
  </si>
  <si>
    <t>H 52.21 - 522140</t>
  </si>
  <si>
    <t>522141</t>
  </si>
  <si>
    <t>H 52.21 - 522141</t>
  </si>
  <si>
    <t>522142</t>
  </si>
  <si>
    <t>H 52.21 - 522142</t>
  </si>
  <si>
    <t>522143</t>
  </si>
  <si>
    <t>H 52.21 - 522143</t>
  </si>
  <si>
    <t>522144</t>
  </si>
  <si>
    <t>H 52.21 - 522144</t>
  </si>
  <si>
    <t>522150</t>
  </si>
  <si>
    <t>H 52.21 - 522150</t>
  </si>
  <si>
    <t>522151</t>
  </si>
  <si>
    <t>H 52.21 - 522151</t>
  </si>
  <si>
    <t>522152</t>
  </si>
  <si>
    <t>H 52.21 - 522152</t>
  </si>
  <si>
    <t>522160</t>
  </si>
  <si>
    <t>H 52.21 - 522160</t>
  </si>
  <si>
    <t>522161</t>
  </si>
  <si>
    <t>H 52.21 - 522161</t>
  </si>
  <si>
    <t>522162</t>
  </si>
  <si>
    <t>H 52.21 - 522162</t>
  </si>
  <si>
    <t>522163</t>
  </si>
  <si>
    <t>H 52.21 - 522163</t>
  </si>
  <si>
    <t>522170</t>
  </si>
  <si>
    <t>H 52.21 - 522170</t>
  </si>
  <si>
    <t>522180</t>
  </si>
  <si>
    <t>H 52.21 - 522180</t>
  </si>
  <si>
    <t>522190</t>
  </si>
  <si>
    <t>H 52.21 - 522190</t>
  </si>
  <si>
    <t>522200</t>
  </si>
  <si>
    <t>H 52.22 - 522200</t>
  </si>
  <si>
    <t>Uslužne djelatnosti u vezi s vodenim prijevozom</t>
  </si>
  <si>
    <t>522210</t>
  </si>
  <si>
    <t>H 52.22 - 522210</t>
  </si>
  <si>
    <t>522220</t>
  </si>
  <si>
    <t>H 52.22 - 522220</t>
  </si>
  <si>
    <t>522230</t>
  </si>
  <si>
    <t>H 52.22 - 522230</t>
  </si>
  <si>
    <t>522300</t>
  </si>
  <si>
    <t>H 52.23 - 522300</t>
  </si>
  <si>
    <t>Uslužne djelatnosti u vezi sa zračnim prijevozom</t>
  </si>
  <si>
    <t>522310</t>
  </si>
  <si>
    <t>H 52.23 - 522310</t>
  </si>
  <si>
    <t>522320</t>
  </si>
  <si>
    <t>H 52.23 - 522320</t>
  </si>
  <si>
    <t>522321</t>
  </si>
  <si>
    <t>H 52.23 - 522321</t>
  </si>
  <si>
    <t>522330</t>
  </si>
  <si>
    <t>H 52.23 - 522330</t>
  </si>
  <si>
    <t>522400</t>
  </si>
  <si>
    <t>H 52.24 - 522400</t>
  </si>
  <si>
    <t>Prekrcaj tereta</t>
  </si>
  <si>
    <t>522900</t>
  </si>
  <si>
    <t>H 52.29 - 522900</t>
  </si>
  <si>
    <t>Ostale prateće djelatnosti u prijevozu</t>
  </si>
  <si>
    <t>530000</t>
  </si>
  <si>
    <t>53</t>
  </si>
  <si>
    <t>H 53.00 - 530000</t>
  </si>
  <si>
    <t>Poštanske i kurirske djelatnosti</t>
  </si>
  <si>
    <t>531000</t>
  </si>
  <si>
    <t>H 53.10 - 531000</t>
  </si>
  <si>
    <t>Djelatnosti pružanja univerzalnih poštanskih usluga</t>
  </si>
  <si>
    <t>532000</t>
  </si>
  <si>
    <t>H 53.20 - 532000</t>
  </si>
  <si>
    <t>Djelatnosti pružanja ostalih poštanskih i kurirskih usluga</t>
  </si>
  <si>
    <t>550000</t>
  </si>
  <si>
    <t>I</t>
  </si>
  <si>
    <t>55</t>
  </si>
  <si>
    <t>I 55.00 - 550000</t>
  </si>
  <si>
    <t>Smještaj</t>
  </si>
  <si>
    <t>551000</t>
  </si>
  <si>
    <t>I 55.10 - 551000</t>
  </si>
  <si>
    <t>Hoteli i sličan smještaj</t>
  </si>
  <si>
    <t>552000</t>
  </si>
  <si>
    <t>I 55.20 - 552000</t>
  </si>
  <si>
    <t>Odmarališta i slični objekti za kraći odmor</t>
  </si>
  <si>
    <t>553000</t>
  </si>
  <si>
    <t>I 55.30 - 553000</t>
  </si>
  <si>
    <t>Kampovi i prostori za kampiranje</t>
  </si>
  <si>
    <t>559000</t>
  </si>
  <si>
    <t>I 55.90 - 559000</t>
  </si>
  <si>
    <t>Ostali smještaj</t>
  </si>
  <si>
    <t>560000</t>
  </si>
  <si>
    <t>56</t>
  </si>
  <si>
    <t>I 56.00 - 560000</t>
  </si>
  <si>
    <t>Djelatnosti pripreme i usluživanja hrane i pića</t>
  </si>
  <si>
    <t>561000</t>
  </si>
  <si>
    <t>I 56.10 - 561000</t>
  </si>
  <si>
    <t>Djelatnosti restorana i ostalih objekata za pripremu i usluživanje hrane</t>
  </si>
  <si>
    <t>562000</t>
  </si>
  <si>
    <t>I 56.20 - 562000</t>
  </si>
  <si>
    <t>Djelatnosti keteringa i ostale djelatnosti pripreme i usluživanja hrane</t>
  </si>
  <si>
    <t>562100</t>
  </si>
  <si>
    <t>I 56.21 - 562100</t>
  </si>
  <si>
    <t>Djelatnosti keteringa</t>
  </si>
  <si>
    <t>562900</t>
  </si>
  <si>
    <t>I 56.29 - 562900</t>
  </si>
  <si>
    <t>Ostale djelatnosti pripreme i usluživanja hrane</t>
  </si>
  <si>
    <t>563000</t>
  </si>
  <si>
    <t>I 56.30 - 563000</t>
  </si>
  <si>
    <t>Djelatnosti pripreme i usluživanja pića</t>
  </si>
  <si>
    <t>580000</t>
  </si>
  <si>
    <t>J</t>
  </si>
  <si>
    <t>58</t>
  </si>
  <si>
    <t>J 58.00 - 580000</t>
  </si>
  <si>
    <t>Izdavačke djelatnosti</t>
  </si>
  <si>
    <t>581000</t>
  </si>
  <si>
    <t>J 58.10 - 581000</t>
  </si>
  <si>
    <t>Izdavanje knjiga, periodičnih publikacija i ostale izdavačke djelatnosti</t>
  </si>
  <si>
    <t>581100</t>
  </si>
  <si>
    <t>J 58.11 - 581100</t>
  </si>
  <si>
    <t>Izdavanje knjiga</t>
  </si>
  <si>
    <t>581200</t>
  </si>
  <si>
    <t>J 58.12 - 581200</t>
  </si>
  <si>
    <t>Izdavanje imenika i popisa korisničkih adresa</t>
  </si>
  <si>
    <t>581300</t>
  </si>
  <si>
    <t>J 58.13 - 581300</t>
  </si>
  <si>
    <t>Izdavanje novina</t>
  </si>
  <si>
    <t>581400</t>
  </si>
  <si>
    <t>J 58.14 - 581400</t>
  </si>
  <si>
    <t>Izdavanje časopisa i periodičnih publikacija</t>
  </si>
  <si>
    <t>581900</t>
  </si>
  <si>
    <t>J 58.19 - 581900</t>
  </si>
  <si>
    <t>Ostala izdavačka djelatnost</t>
  </si>
  <si>
    <t>582000</t>
  </si>
  <si>
    <t>J 58.20 - 582000</t>
  </si>
  <si>
    <t>Izdavanje softvera</t>
  </si>
  <si>
    <t>582100</t>
  </si>
  <si>
    <t>J 58.21 - 582100</t>
  </si>
  <si>
    <t>Izdavanje računalnih igara</t>
  </si>
  <si>
    <t>582900</t>
  </si>
  <si>
    <t>J 58.29 - 582900</t>
  </si>
  <si>
    <t>Izdavanje ostalog softvera</t>
  </si>
  <si>
    <t>590000</t>
  </si>
  <si>
    <t>59</t>
  </si>
  <si>
    <t>J 59.00 - 590000</t>
  </si>
  <si>
    <t>Proizvodnja filmova, videofilmova i televizijskog programa, djelatnosti snimanja zvučnih zapisa i izdavanja glazbenih zapisa</t>
  </si>
  <si>
    <t>591000</t>
  </si>
  <si>
    <t>J 59.10 - 591000</t>
  </si>
  <si>
    <t>Proizvodnja i distribucija filmova, videofilmova i televizijskog programa</t>
  </si>
  <si>
    <t>591100</t>
  </si>
  <si>
    <t>J 59.11 - 591100</t>
  </si>
  <si>
    <t>Proizvodnja filmova, videofilmova i televizijskog programa</t>
  </si>
  <si>
    <t>591200</t>
  </si>
  <si>
    <t>J 59.12 - 591200</t>
  </si>
  <si>
    <t>Djelatnosti koje slijede nakon proizvodnje filmova, videofilmova i televizijskog programa</t>
  </si>
  <si>
    <t>591300</t>
  </si>
  <si>
    <t>J 59.13 - 591300</t>
  </si>
  <si>
    <t>Distribucija filmova, videofilmova i televizijskog programa</t>
  </si>
  <si>
    <t>591400</t>
  </si>
  <si>
    <t>J 59.14 - 591400</t>
  </si>
  <si>
    <t>Djelatnosti prikazivanja filmova</t>
  </si>
  <si>
    <t>592000</t>
  </si>
  <si>
    <t>J 59.20 - 592000</t>
  </si>
  <si>
    <t>Djelatnosti snimanja zvučnih zapisa i izdavanja glazbenih zapisa</t>
  </si>
  <si>
    <t>600000</t>
  </si>
  <si>
    <t>60</t>
  </si>
  <si>
    <t>J 60.00 - 600000</t>
  </si>
  <si>
    <t>Emitiranje programa</t>
  </si>
  <si>
    <t>601000</t>
  </si>
  <si>
    <t>J 60.10 - 601000</t>
  </si>
  <si>
    <t>Emitiranje radijskog programa</t>
  </si>
  <si>
    <t>602000</t>
  </si>
  <si>
    <t>J 60.20 - 602000</t>
  </si>
  <si>
    <t>Emitiranje televizijskog programa</t>
  </si>
  <si>
    <t>610000</t>
  </si>
  <si>
    <t>61</t>
  </si>
  <si>
    <t>J 61.00 - 610000</t>
  </si>
  <si>
    <t>Telekomunikacije</t>
  </si>
  <si>
    <t>611000</t>
  </si>
  <si>
    <t>J 61.10 - 611000</t>
  </si>
  <si>
    <t>Djelatnosti žičane telekomunikacije</t>
  </si>
  <si>
    <t>611010</t>
  </si>
  <si>
    <t>J 61.10 - 611010</t>
  </si>
  <si>
    <t>611011</t>
  </si>
  <si>
    <t>J 61.10 - 611011</t>
  </si>
  <si>
    <t>611012</t>
  </si>
  <si>
    <t>J 61.10 - 611012</t>
  </si>
  <si>
    <t>611013</t>
  </si>
  <si>
    <t>J 61.10 - 611013</t>
  </si>
  <si>
    <t>611014</t>
  </si>
  <si>
    <t>J 61.10 - 611014</t>
  </si>
  <si>
    <t>612000</t>
  </si>
  <si>
    <t>J 61.20 - 612000</t>
  </si>
  <si>
    <t>Djelatnosti bežične telekomunikacije</t>
  </si>
  <si>
    <t>612010</t>
  </si>
  <si>
    <t>J 61.20 - 612010</t>
  </si>
  <si>
    <t>612011</t>
  </si>
  <si>
    <t>J 61.20 - 612011</t>
  </si>
  <si>
    <t>612012</t>
  </si>
  <si>
    <t>J 61.20 - 612012</t>
  </si>
  <si>
    <t>613000</t>
  </si>
  <si>
    <t>J 61.30 - 613000</t>
  </si>
  <si>
    <t>Djelatnosti satelitske telekomunikacije</t>
  </si>
  <si>
    <t>619000</t>
  </si>
  <si>
    <t>J 61.90 - 619000</t>
  </si>
  <si>
    <t>Ostale telekomunikacijske djelatnosti</t>
  </si>
  <si>
    <t>620000</t>
  </si>
  <si>
    <t>62</t>
  </si>
  <si>
    <t>J 62.00 - 620000</t>
  </si>
  <si>
    <t>Računalno programiranje, savjetovanje i djelatnosti povezane s njima</t>
  </si>
  <si>
    <t>Ovaj NKD traži dodatnu provjeru - prihvatljivo ako poduzetnik u okviru osnovne djelatnosti ne razvija aplikacije, softver i slično za ograničene sektore: duhan, oružje, igre na sreću, pornografija, hakiranje</t>
  </si>
  <si>
    <t>620100</t>
  </si>
  <si>
    <t>J 62.01 - 620100</t>
  </si>
  <si>
    <t>Računalno programiranje</t>
  </si>
  <si>
    <t>620200</t>
  </si>
  <si>
    <t>J 62.02 - 620200</t>
  </si>
  <si>
    <t>Savjetovanje u vezi s računalima</t>
  </si>
  <si>
    <t>620300</t>
  </si>
  <si>
    <t>J 62.03 - 620300</t>
  </si>
  <si>
    <t>Upravljanje računalnom opremom i sustavom</t>
  </si>
  <si>
    <t>620900</t>
  </si>
  <si>
    <t>J 62.09 - 620900</t>
  </si>
  <si>
    <t>Ostale uslužne djelatnosti u vezi s informacijskom tehnologijom i računalima</t>
  </si>
  <si>
    <t>630000</t>
  </si>
  <si>
    <t>63</t>
  </si>
  <si>
    <t>J 63.00 - 630000</t>
  </si>
  <si>
    <t>Informacijske uslužne djelatnosti</t>
  </si>
  <si>
    <t>631000</t>
  </si>
  <si>
    <t>J 63.10 - 631000</t>
  </si>
  <si>
    <t>Obrada podataka, usluge poslužitelja i djelatnosti povezane s njima; internetski portali</t>
  </si>
  <si>
    <t>631100</t>
  </si>
  <si>
    <t>J 63.11 - 631100</t>
  </si>
  <si>
    <t>Obrada podataka, usluge poslužitelja i djelatnosti povezane s njima</t>
  </si>
  <si>
    <t>631200</t>
  </si>
  <si>
    <t>J 63.12 - 631200</t>
  </si>
  <si>
    <t>Internetski portali</t>
  </si>
  <si>
    <t>Ovaj NKD traži dodanu provjeru - neprihvatljivo ako je sadržaj portala neka od neprihvatljivih osnovnih djelatnosti</t>
  </si>
  <si>
    <t>639000</t>
  </si>
  <si>
    <t>J 63.90 - 639000</t>
  </si>
  <si>
    <t>Ostale informacijske uslužne djelatnosti</t>
  </si>
  <si>
    <t>639100</t>
  </si>
  <si>
    <t>J 63.91 - 639100</t>
  </si>
  <si>
    <t>Djelatnosti novinskih agencija</t>
  </si>
  <si>
    <t>639900</t>
  </si>
  <si>
    <t>J 63.99 - 639900</t>
  </si>
  <si>
    <t>Ostale informacijske uslužne djelatnosti, d. n.</t>
  </si>
  <si>
    <t>640000</t>
  </si>
  <si>
    <t>K</t>
  </si>
  <si>
    <t>64</t>
  </si>
  <si>
    <t>K 64.00 - 640000</t>
  </si>
  <si>
    <t>Financijske uslužne djelatnosti, osim osiguranja i mirovinskih fondova</t>
  </si>
  <si>
    <t>641000</t>
  </si>
  <si>
    <t>K 64.10 - 641000</t>
  </si>
  <si>
    <t>Novčarsko posredovanje</t>
  </si>
  <si>
    <t>641100</t>
  </si>
  <si>
    <t>K 64.11 - 641100</t>
  </si>
  <si>
    <t>Središnje bankarstvo</t>
  </si>
  <si>
    <t>641900</t>
  </si>
  <si>
    <t>K 64.19 - 641900</t>
  </si>
  <si>
    <t>Ostalo novčarsko posredovanje</t>
  </si>
  <si>
    <t>641910</t>
  </si>
  <si>
    <t>K 64.19 - 641910</t>
  </si>
  <si>
    <t>641920</t>
  </si>
  <si>
    <t>K 64.19 - 641920</t>
  </si>
  <si>
    <t>641930</t>
  </si>
  <si>
    <t>K 64.19 - 641930</t>
  </si>
  <si>
    <t>641940</t>
  </si>
  <si>
    <t>K 64.19 - 641940</t>
  </si>
  <si>
    <t>641941</t>
  </si>
  <si>
    <t>K 64.19 - 641941</t>
  </si>
  <si>
    <t>641942</t>
  </si>
  <si>
    <t>K 64.19 - 641942</t>
  </si>
  <si>
    <t>641943</t>
  </si>
  <si>
    <t>K 64.19 - 641943</t>
  </si>
  <si>
    <t>641944</t>
  </si>
  <si>
    <t>K 64.19 - 641944</t>
  </si>
  <si>
    <t>642000</t>
  </si>
  <si>
    <t>K 64.20 - 642000</t>
  </si>
  <si>
    <t>Djelatnosti holding-društava</t>
  </si>
  <si>
    <t>643000</t>
  </si>
  <si>
    <t>K 64.30 - 643000</t>
  </si>
  <si>
    <t>Uzajamni fondovi (trustovi), ostali fondovi i slični financijski subjekti</t>
  </si>
  <si>
    <t>649000</t>
  </si>
  <si>
    <t>K 64.90 - 649000</t>
  </si>
  <si>
    <t>Ostale financijske uslužne djelatnosti, osim osiguranja i mirovinskih fondova</t>
  </si>
  <si>
    <t>649010</t>
  </si>
  <si>
    <t>K 64.90 - 649010</t>
  </si>
  <si>
    <t>649011</t>
  </si>
  <si>
    <t>K 64.90 - 649011</t>
  </si>
  <si>
    <t>649012</t>
  </si>
  <si>
    <t>K 64.90 - 649012</t>
  </si>
  <si>
    <t>649013</t>
  </si>
  <si>
    <t>K 64.90 - 649013</t>
  </si>
  <si>
    <t>649014</t>
  </si>
  <si>
    <t>K 64.90 - 649014</t>
  </si>
  <si>
    <t>649020</t>
  </si>
  <si>
    <t>K 64.90 - 649020</t>
  </si>
  <si>
    <t>649021</t>
  </si>
  <si>
    <t>K 64.90 - 649021</t>
  </si>
  <si>
    <t>649022</t>
  </si>
  <si>
    <t>K 64.90 - 649022</t>
  </si>
  <si>
    <t>649023</t>
  </si>
  <si>
    <t>K 64.90 - 649023</t>
  </si>
  <si>
    <t>649024</t>
  </si>
  <si>
    <t>K 64.90 - 649024</t>
  </si>
  <si>
    <t>649100</t>
  </si>
  <si>
    <t>K 64.91 - 649100</t>
  </si>
  <si>
    <t>Financijski leasing</t>
  </si>
  <si>
    <t>649200</t>
  </si>
  <si>
    <t>K 64.92 - 649200</t>
  </si>
  <si>
    <t>Ostalo kreditno posredovanje</t>
  </si>
  <si>
    <t>649210</t>
  </si>
  <si>
    <t>K 64.92 - 649210</t>
  </si>
  <si>
    <t>649220</t>
  </si>
  <si>
    <t>K 64.92 - 649220</t>
  </si>
  <si>
    <t>649900</t>
  </si>
  <si>
    <t>K 64.99 - 649900</t>
  </si>
  <si>
    <t>Ostale financijske uslužne djelatnosti, osim osiguranja i mirovinskih fondova, d. n.</t>
  </si>
  <si>
    <t>649910</t>
  </si>
  <si>
    <t>K 64.99 - 649910</t>
  </si>
  <si>
    <t>649920</t>
  </si>
  <si>
    <t>K 64.99 - 649920</t>
  </si>
  <si>
    <t>650000</t>
  </si>
  <si>
    <t>65</t>
  </si>
  <si>
    <t>K 65.00 - 650000</t>
  </si>
  <si>
    <t>Osiguranje, reosiguranje i mirovinski fondovi, osim, obveznoga socijalnog osiguranja</t>
  </si>
  <si>
    <t>651000</t>
  </si>
  <si>
    <t>K 65.10 - 651000</t>
  </si>
  <si>
    <t>Osiguranje</t>
  </si>
  <si>
    <t>651100</t>
  </si>
  <si>
    <t>K 65.11 - 651100</t>
  </si>
  <si>
    <t>Životno osiguranje</t>
  </si>
  <si>
    <t>651200</t>
  </si>
  <si>
    <t>K 65.12 - 651200</t>
  </si>
  <si>
    <t>Ostalo osiguranje</t>
  </si>
  <si>
    <t>652000</t>
  </si>
  <si>
    <t>K 65.20 - 652000</t>
  </si>
  <si>
    <t>Reosiguranje</t>
  </si>
  <si>
    <t>653000</t>
  </si>
  <si>
    <t>K 65.30 - 653000</t>
  </si>
  <si>
    <t>Mirovinski fondovi</t>
  </si>
  <si>
    <t>660000</t>
  </si>
  <si>
    <t>66</t>
  </si>
  <si>
    <t>K 66.00 - 660000</t>
  </si>
  <si>
    <t>Pomoćne djelatnosti kod financijskih usluga i djelatnosti osiguranja</t>
  </si>
  <si>
    <t>661000</t>
  </si>
  <si>
    <t>K 66.10 - 661000</t>
  </si>
  <si>
    <t>Pomoćne djelatnosti kod financijskih usluga, osim osiguranja i mirovinskih fondova</t>
  </si>
  <si>
    <t>661100</t>
  </si>
  <si>
    <t>K 66.11 - 661100</t>
  </si>
  <si>
    <t>Poslovanje financijskih tržišta</t>
  </si>
  <si>
    <t>661200</t>
  </si>
  <si>
    <t>K 66.12 - 661200</t>
  </si>
  <si>
    <t>Djelatnosti posredovanja u poslovanju vrijednosnim papirima i robnim ugovorima</t>
  </si>
  <si>
    <t>661900</t>
  </si>
  <si>
    <t>K 66.19 - 661900</t>
  </si>
  <si>
    <t>Ostale pomoćne djelatnosti kod financijskih usluga, osim osiguranja i mirovinskih fondova</t>
  </si>
  <si>
    <t>662000</t>
  </si>
  <si>
    <t>K 66.20 - 662000</t>
  </si>
  <si>
    <t>Pomoćne djelatnosti u osiguranju i mirovinskim fondovima</t>
  </si>
  <si>
    <t>662100</t>
  </si>
  <si>
    <t>K 66.21 - 662100</t>
  </si>
  <si>
    <t>Procjena rizika i štete</t>
  </si>
  <si>
    <t>662200</t>
  </si>
  <si>
    <t>K 66.22 - 662200</t>
  </si>
  <si>
    <t>Djelatnosti agenata i posrednika osiguranja</t>
  </si>
  <si>
    <t>662900</t>
  </si>
  <si>
    <t>K 66.29 - 662900</t>
  </si>
  <si>
    <t>Ostale pomoćne djelatnosti u osiguranju i mirovinskim fondovima</t>
  </si>
  <si>
    <t>663000</t>
  </si>
  <si>
    <t>K 66.30 - 663000</t>
  </si>
  <si>
    <t>Djelatnosti upravljanja fondovima</t>
  </si>
  <si>
    <t>680000</t>
  </si>
  <si>
    <t>L</t>
  </si>
  <si>
    <t>68</t>
  </si>
  <si>
    <t>L 68.00 - 680000</t>
  </si>
  <si>
    <t>Poslovanje nekretninama</t>
  </si>
  <si>
    <t>681000</t>
  </si>
  <si>
    <t>L 68.10 - 681000</t>
  </si>
  <si>
    <t>Kupnja i prodaja vlastitih nekretnina</t>
  </si>
  <si>
    <t>682000</t>
  </si>
  <si>
    <t>L 68.20 - 682000</t>
  </si>
  <si>
    <t>Iznajmljivanje i upravljanje vlastitim nekretninama ili nekretninama uzetim u zakup (leasing)</t>
  </si>
  <si>
    <t>Točka 1 (izričito navedeno kao ograničeno)</t>
  </si>
  <si>
    <t>Ograničeno na trgovačke centre</t>
  </si>
  <si>
    <t>683000</t>
  </si>
  <si>
    <t>L 68.30 - 683000</t>
  </si>
  <si>
    <t>Poslovanje nekretninama uz naplatu ili na osnovi ugovora</t>
  </si>
  <si>
    <t>683100</t>
  </si>
  <si>
    <t>L 68.31 - 683100</t>
  </si>
  <si>
    <t>Agencije za poslovanje nekretninama</t>
  </si>
  <si>
    <t>683200</t>
  </si>
  <si>
    <t>L 68.32 - 683200</t>
  </si>
  <si>
    <t>Upravljanje nekretninama uz naplatu ili na osnovi ugovora</t>
  </si>
  <si>
    <t>690000</t>
  </si>
  <si>
    <t>M</t>
  </si>
  <si>
    <t>69</t>
  </si>
  <si>
    <t>M 69.00 - 690000</t>
  </si>
  <si>
    <t>Pravne i računovodstvene djelatnosti</t>
  </si>
  <si>
    <t>691000</t>
  </si>
  <si>
    <t>M 69.10 - 691000</t>
  </si>
  <si>
    <t>Pravne djelatnosti</t>
  </si>
  <si>
    <t>692000</t>
  </si>
  <si>
    <t>M 69.20 - 692000</t>
  </si>
  <si>
    <t>Računovodstvene, knjigovodstvene i revizijske djelatnosti; porezno savjetovanje</t>
  </si>
  <si>
    <t>700000</t>
  </si>
  <si>
    <t>70</t>
  </si>
  <si>
    <t>M 70.00 - 700000</t>
  </si>
  <si>
    <t>Upravljačke djelatnosti; savjetovanje u vezi s upravljanjem</t>
  </si>
  <si>
    <t>701000</t>
  </si>
  <si>
    <t>M 70.10 - 701000</t>
  </si>
  <si>
    <t>Upravljačke djelatnosti</t>
  </si>
  <si>
    <t>702000</t>
  </si>
  <si>
    <t>M 70.20 - 702000</t>
  </si>
  <si>
    <t>Savjetovanje u vezi s upravljanjem</t>
  </si>
  <si>
    <t>702100</t>
  </si>
  <si>
    <t>M 70.21 - 702100</t>
  </si>
  <si>
    <t>Odnosi s javnošću i djelatnosti priopćivanja</t>
  </si>
  <si>
    <t>702200</t>
  </si>
  <si>
    <t>M 70.22 - 702200</t>
  </si>
  <si>
    <t>Savjetovanje u vezi s poslovanjem i ostalim upravljanjem</t>
  </si>
  <si>
    <t>710000</t>
  </si>
  <si>
    <t>71</t>
  </si>
  <si>
    <t>M 71.00 - 710000</t>
  </si>
  <si>
    <t>Arhitektonske djelatnosti i inženjerstvo; tehničko ispitivanje i analiza</t>
  </si>
  <si>
    <t>711000</t>
  </si>
  <si>
    <t>M 71.10 - 711000</t>
  </si>
  <si>
    <t>Arhitektonske djelatnosti i inženjerstvo te s njima povezano tehničko savjetovanje</t>
  </si>
  <si>
    <t>711100</t>
  </si>
  <si>
    <t>M 71.11 - 711100</t>
  </si>
  <si>
    <t>Arhitektonske djelatnosti</t>
  </si>
  <si>
    <t>711200</t>
  </si>
  <si>
    <t>M 71.12 - 711200</t>
  </si>
  <si>
    <t>Inženjerstvo i s njim povezano tehničko savjetovanje</t>
  </si>
  <si>
    <t>712000</t>
  </si>
  <si>
    <t>M 71.20 - 712000</t>
  </si>
  <si>
    <t>Tehničko ispitivanje i analiza</t>
  </si>
  <si>
    <t>720000</t>
  </si>
  <si>
    <t>72</t>
  </si>
  <si>
    <t>M 72.00 - 720000</t>
  </si>
  <si>
    <t>Znanstveno istraživanje i razvoj</t>
  </si>
  <si>
    <t>Ovaj NKD traži dodatnu provjeru - prihvatljivo ako poduzetnik u okviru osnovne djelatnosti ne razvija aplikacije, softver i slično za GMO ili kloniranje ljudi</t>
  </si>
  <si>
    <t>721000</t>
  </si>
  <si>
    <t>M 72.10 - 721000</t>
  </si>
  <si>
    <t>Istraživanje i eksperimentalni razvoj u prirodnim, tehničkim i tehnološkim znanostima</t>
  </si>
  <si>
    <t>721100</t>
  </si>
  <si>
    <t>M 72.11 - 721100</t>
  </si>
  <si>
    <t>Istraživanje i eksperimentalni razvoj u biotehnologiji</t>
  </si>
  <si>
    <t>721900</t>
  </si>
  <si>
    <t>M 72.19 - 721900</t>
  </si>
  <si>
    <t>Ostalo istraživanje i eksperimentalni razvoj u prirodnim, tehničkim i tehnološkim znanostima</t>
  </si>
  <si>
    <t>722000</t>
  </si>
  <si>
    <t>M 72.20 - 722000</t>
  </si>
  <si>
    <t>Istraživanje i eksperimentalni razvoj u društvenim i humanističkim znanostima</t>
  </si>
  <si>
    <t>730000</t>
  </si>
  <si>
    <t>73</t>
  </si>
  <si>
    <t>M 73.00 - 730000</t>
  </si>
  <si>
    <t>Promidžba (reklama i propaganda) i istraživanje tržišta</t>
  </si>
  <si>
    <t>731000</t>
  </si>
  <si>
    <t>M 73.10 - 731000</t>
  </si>
  <si>
    <t>Promidžba (reklama i propaganda)</t>
  </si>
  <si>
    <t>731100</t>
  </si>
  <si>
    <t>M 73.11 - 731100</t>
  </si>
  <si>
    <t>Agencije za promidžbu</t>
  </si>
  <si>
    <t>731200</t>
  </si>
  <si>
    <t>M 73.12 - 731200</t>
  </si>
  <si>
    <t>Oglašavanje preko medija</t>
  </si>
  <si>
    <t>732000</t>
  </si>
  <si>
    <t>M 73.20 - 732000</t>
  </si>
  <si>
    <t>Istraživanje tržišta i ispitivanje javnoga mnijenja</t>
  </si>
  <si>
    <t>740000</t>
  </si>
  <si>
    <t>74</t>
  </si>
  <si>
    <t>M 74.00 - 740000</t>
  </si>
  <si>
    <t>Ostale stručne, znanstvene i tehničke djelatnosti</t>
  </si>
  <si>
    <t>741000</t>
  </si>
  <si>
    <t>M 74.10 - 741000</t>
  </si>
  <si>
    <t>Specijalizirane dizajnerske djelatnosti</t>
  </si>
  <si>
    <t>742000</t>
  </si>
  <si>
    <t>M 74.20 - 742000</t>
  </si>
  <si>
    <t>Fotografske djelatnosti</t>
  </si>
  <si>
    <t>743000</t>
  </si>
  <si>
    <t>M 74.30 - 743000</t>
  </si>
  <si>
    <t>Prevoditeljske djelatnosti i usluge tumača</t>
  </si>
  <si>
    <t>749000</t>
  </si>
  <si>
    <t>M 74.90 - 749000</t>
  </si>
  <si>
    <t>Ostale stručne, znanstvene i tehničke djelatnosti, d. n.</t>
  </si>
  <si>
    <t>750000</t>
  </si>
  <si>
    <t>75</t>
  </si>
  <si>
    <t>M 75.00 - 750000</t>
  </si>
  <si>
    <t>Veterinarske djelatnosti</t>
  </si>
  <si>
    <t>770000</t>
  </si>
  <si>
    <t>N</t>
  </si>
  <si>
    <t>77</t>
  </si>
  <si>
    <t>N 77.00 - 770000</t>
  </si>
  <si>
    <t>Djelatnosti iznajmljivanja i davanja u zakup (leasing)</t>
  </si>
  <si>
    <t>771000</t>
  </si>
  <si>
    <t>N 77.10 - 771000</t>
  </si>
  <si>
    <t>Iznajmljivanje i davanje u zakup (leasing) motornih vozila</t>
  </si>
  <si>
    <t>771100</t>
  </si>
  <si>
    <t>N 77.11 - 771100</t>
  </si>
  <si>
    <t>Iznajmljivanje i davanje u zakup (leasing) automobila i motornih vozila lake kategorije</t>
  </si>
  <si>
    <t>771200</t>
  </si>
  <si>
    <t>N 77.12 - 771200</t>
  </si>
  <si>
    <t>Iznajmljivanje i davanje u zakup (leasing) kamiona</t>
  </si>
  <si>
    <t>772000</t>
  </si>
  <si>
    <t>N 77.20 - 772000</t>
  </si>
  <si>
    <t>Iznajmljivanje i davanje u zakup (leasing) predmeta za osobnu uporabu i kućanstvo</t>
  </si>
  <si>
    <t>772100</t>
  </si>
  <si>
    <t>N 77.21 - 772100</t>
  </si>
  <si>
    <t>Iznajmljivanje i davanje u zakup (leasing) opreme za rekraciju i sport</t>
  </si>
  <si>
    <t>772200</t>
  </si>
  <si>
    <t>N 77.22 - 772200</t>
  </si>
  <si>
    <t>Iznajmljivanje videokaseta i diskova</t>
  </si>
  <si>
    <t>772900</t>
  </si>
  <si>
    <t>N 77.29 - 772900</t>
  </si>
  <si>
    <t>Iznajmljivanje i davanje u zakup (leasing) ostalih predmeta za osobnu uporabu i kućanstvo</t>
  </si>
  <si>
    <t>773000</t>
  </si>
  <si>
    <t>N 77.30 - 773000</t>
  </si>
  <si>
    <t>Iznajmljivanje i davanje u zakup (leasing) ostalih strojeva, opreme te materijalnih dobara</t>
  </si>
  <si>
    <t>773100</t>
  </si>
  <si>
    <t>N 77.31 - 773100</t>
  </si>
  <si>
    <t>Iznajmljivanje i davanje u zakup (leasing) poljoprivrednih strojeva i opreme</t>
  </si>
  <si>
    <t>773200</t>
  </si>
  <si>
    <t>N 77.32 - 773200</t>
  </si>
  <si>
    <t>Iznajmljivanje i davanje u zakup (leasing) strojeva i opreme za građevinarstvo i inženjerstvo</t>
  </si>
  <si>
    <t>773300</t>
  </si>
  <si>
    <t>N 77.33 - 773300</t>
  </si>
  <si>
    <t>Iznajmljivanje i davanje u zakup (leasing) uredskih strojeva i opreme (uključujući računala)</t>
  </si>
  <si>
    <t>773400</t>
  </si>
  <si>
    <t>N 77.34 - 773400</t>
  </si>
  <si>
    <t>Iznajmljivanje i davanje u zakup (leasing) plovnih prijevoznih sredstava</t>
  </si>
  <si>
    <t>773500</t>
  </si>
  <si>
    <t>N 77.35 - 773500</t>
  </si>
  <si>
    <t>Iznajmljivanje i davanje u zakup (leasing) zračnih prijevoznih sredstava</t>
  </si>
  <si>
    <t>773900</t>
  </si>
  <si>
    <t>N 77.39 - 773900</t>
  </si>
  <si>
    <t>Iznajmljivanje i davanje u zakup (leasing) ostalih strojeva, opreme i materijalnih dobara, d. n.</t>
  </si>
  <si>
    <t>774000</t>
  </si>
  <si>
    <t>N 77.40 - 774000</t>
  </si>
  <si>
    <t>Davanje u zakup (leasing) prava na uporabu intelektualnog vlasništva i sličnih proizvoda, osim radova koji su zaštićeni autorskim pravima</t>
  </si>
  <si>
    <t>780000</t>
  </si>
  <si>
    <t>78</t>
  </si>
  <si>
    <t>N 78.00 - 780000</t>
  </si>
  <si>
    <t>Djelatnosti zapošljavanja</t>
  </si>
  <si>
    <t>781000</t>
  </si>
  <si>
    <t>N 78.10 - 781000</t>
  </si>
  <si>
    <t>Djelatnosti agencija za zapošljavanje</t>
  </si>
  <si>
    <t>782000</t>
  </si>
  <si>
    <t>N 78.20 - 782000</t>
  </si>
  <si>
    <t>Djelatnosti agencija za privremeno zapošljavanje</t>
  </si>
  <si>
    <t>783000</t>
  </si>
  <si>
    <t>N 78.30 - 783000</t>
  </si>
  <si>
    <t>Ostalo ustupanje ljudskih resursa</t>
  </si>
  <si>
    <t>790000</t>
  </si>
  <si>
    <t>79</t>
  </si>
  <si>
    <t>N 79.00 - 790000</t>
  </si>
  <si>
    <t>Putničke agencije, organizatori putovanja (turoperatori) i ostale rezervacijske usluge te djelatnosti povezane s njima</t>
  </si>
  <si>
    <t>791000</t>
  </si>
  <si>
    <t>N 79.10 - 791000</t>
  </si>
  <si>
    <t>Djelatnosti putničkih agencija i organizatora putovanja (turoperatora)</t>
  </si>
  <si>
    <t>791100</t>
  </si>
  <si>
    <t>N 79.11 - 791100</t>
  </si>
  <si>
    <t>Djelatnosti putničkih agencija</t>
  </si>
  <si>
    <t>791200</t>
  </si>
  <si>
    <t>N 79.12 - 791200</t>
  </si>
  <si>
    <t>Djelatnosti organizatora putovanja (turoperatora)</t>
  </si>
  <si>
    <t>799000</t>
  </si>
  <si>
    <t>N 79.90 - 799000</t>
  </si>
  <si>
    <t>Ostale rezervacijske usluge i djelatnosti povezane s njima</t>
  </si>
  <si>
    <t>800000</t>
  </si>
  <si>
    <t>80</t>
  </si>
  <si>
    <t>N 80.00 - 800000</t>
  </si>
  <si>
    <t>Zaštitne i istražne djelatnosti</t>
  </si>
  <si>
    <t>801000</t>
  </si>
  <si>
    <t>N 80.10 - 801000</t>
  </si>
  <si>
    <t>Djelatnosti privatne zaštite</t>
  </si>
  <si>
    <t>802000</t>
  </si>
  <si>
    <t>N 80.20 - 802000</t>
  </si>
  <si>
    <t>Usluge zaštite uz pomoć sigurnosnih sustava</t>
  </si>
  <si>
    <t>803000</t>
  </si>
  <si>
    <t>N 80.30 - 803000</t>
  </si>
  <si>
    <t>Istražne djelatnosti</t>
  </si>
  <si>
    <t>810000</t>
  </si>
  <si>
    <t>81</t>
  </si>
  <si>
    <t>N 81.00 - 810000</t>
  </si>
  <si>
    <t>Usluge u vezi s upravljanjem i održavanjem zgrada te djelatnosti uređenja i održavanja krajolika</t>
  </si>
  <si>
    <t>811000</t>
  </si>
  <si>
    <t>N 81.10 - 811000</t>
  </si>
  <si>
    <t>Upravljanje zgradama</t>
  </si>
  <si>
    <t>812000</t>
  </si>
  <si>
    <t>N 81.20 - 812000</t>
  </si>
  <si>
    <t>Djelatnosti čišćenja</t>
  </si>
  <si>
    <t>812100</t>
  </si>
  <si>
    <t>N 81.21 - 812100</t>
  </si>
  <si>
    <t>Osnovno čišćenje zgrada</t>
  </si>
  <si>
    <t>812200</t>
  </si>
  <si>
    <t>N 81.22 - 812200</t>
  </si>
  <si>
    <t>Ostale djelatnosti čišćenja zgrada i objekata</t>
  </si>
  <si>
    <t>812900</t>
  </si>
  <si>
    <t>N 81.29 - 812900</t>
  </si>
  <si>
    <t>Ostale djelatnosti čišćenja</t>
  </si>
  <si>
    <t>813000</t>
  </si>
  <si>
    <t>N 81.30 - 813000</t>
  </si>
  <si>
    <t>Uslužne djelatnosti uređenja i održavanja krajolika</t>
  </si>
  <si>
    <t>820000</t>
  </si>
  <si>
    <t>82</t>
  </si>
  <si>
    <t>N 82.00 - 820000</t>
  </si>
  <si>
    <t>Uredske administrativne i pomoćne djelatnosti te ostale poslovne pomoćne djelatnosti</t>
  </si>
  <si>
    <t>821000</t>
  </si>
  <si>
    <t>N 82.10 - 821000</t>
  </si>
  <si>
    <t>Uredske administrativne i pomoćne djelatnosti</t>
  </si>
  <si>
    <t>821100</t>
  </si>
  <si>
    <t>N 82.11 - 821100</t>
  </si>
  <si>
    <t>Kombinirane uredske administrativne uslužne djelatnosti</t>
  </si>
  <si>
    <t>821900</t>
  </si>
  <si>
    <t>N 82.19 - 821900</t>
  </si>
  <si>
    <t>Fotokopiranje, priprema dokumenata i ostale specijalizirane uredske pomoćne djelatnosti</t>
  </si>
  <si>
    <t>822000</t>
  </si>
  <si>
    <t>N 82.20 - 822000</t>
  </si>
  <si>
    <t>Djelatnosti pozivnih centara</t>
  </si>
  <si>
    <t>823000</t>
  </si>
  <si>
    <t>N 82.30 - 823000</t>
  </si>
  <si>
    <t>Organizacija sastanaka i poslovnih sajmova</t>
  </si>
  <si>
    <t>829000</t>
  </si>
  <si>
    <t>N 82.90 - 829000</t>
  </si>
  <si>
    <t>Poslovne pomoćne uslužne djelatnosti, d. n.</t>
  </si>
  <si>
    <t>829100</t>
  </si>
  <si>
    <t>N 82.91 - 829100</t>
  </si>
  <si>
    <t>Djelatnosti agencija za prikupljanje i naplatu računa te kreditnih ureda</t>
  </si>
  <si>
    <t>829200</t>
  </si>
  <si>
    <t>N 82.92 - 829200</t>
  </si>
  <si>
    <t>Djelatnosti pakiranja</t>
  </si>
  <si>
    <t>829900</t>
  </si>
  <si>
    <t>N 82.99 - 829900</t>
  </si>
  <si>
    <t>Ostale poslovne pomoćne uslužne djelatnosti, d. n.</t>
  </si>
  <si>
    <t>840000</t>
  </si>
  <si>
    <t>O</t>
  </si>
  <si>
    <t>84</t>
  </si>
  <si>
    <t>O 84.00 - 840000</t>
  </si>
  <si>
    <t>Javna uprava i obrana; obvezno socijalno osiguranje</t>
  </si>
  <si>
    <t>841000</t>
  </si>
  <si>
    <t>O 84.10 - 841000</t>
  </si>
  <si>
    <t>Državna uprava te ekonomska i socijalna politika zajednice</t>
  </si>
  <si>
    <t>841100</t>
  </si>
  <si>
    <t>O 84.11 - 841100</t>
  </si>
  <si>
    <t>Opće djelatnosti javne uprave</t>
  </si>
  <si>
    <t>841200</t>
  </si>
  <si>
    <t>O 84.12 - 841200</t>
  </si>
  <si>
    <t>Reguliranje djelatnosti subjekata koji pružaju zdravstvenu zaštitu, usluge u obrazovanju i kulturi i druge društvene usluge, osim obveznoga socijalnog osiguranja</t>
  </si>
  <si>
    <t>841300</t>
  </si>
  <si>
    <t>O 84.13 - 841300</t>
  </si>
  <si>
    <t>Reguliranje i poboljšavanje poslovanja u gospodarstvu</t>
  </si>
  <si>
    <t>842000</t>
  </si>
  <si>
    <t>O 84.20 - 842000</t>
  </si>
  <si>
    <t>Pružanje usluga zajednici kao cjelini</t>
  </si>
  <si>
    <t>842100</t>
  </si>
  <si>
    <t>O 84.21 - 842100</t>
  </si>
  <si>
    <t>Vanjski poslovi</t>
  </si>
  <si>
    <t>842200</t>
  </si>
  <si>
    <t>O 84.22 - 842200</t>
  </si>
  <si>
    <t>Poslovi obrane</t>
  </si>
  <si>
    <t>842300</t>
  </si>
  <si>
    <t>O 84.23 - 842300</t>
  </si>
  <si>
    <t>Sudske i pravosudne djelatnosti</t>
  </si>
  <si>
    <t>842400</t>
  </si>
  <si>
    <t>O 84.24 - 842400</t>
  </si>
  <si>
    <t>Poslovi javnog reda i sigurnosti</t>
  </si>
  <si>
    <t>842500</t>
  </si>
  <si>
    <t>O 84.25 - 842500</t>
  </si>
  <si>
    <t>Djelatnosti vatrogasne službe</t>
  </si>
  <si>
    <t>843000</t>
  </si>
  <si>
    <t>O 84.30 - 843000</t>
  </si>
  <si>
    <t>Djelatnosti obveznoga socijalnog osiguranja</t>
  </si>
  <si>
    <t>850000</t>
  </si>
  <si>
    <t>P</t>
  </si>
  <si>
    <t>85</t>
  </si>
  <si>
    <t>P 85.00 - 850000</t>
  </si>
  <si>
    <t>Obrazovanje</t>
  </si>
  <si>
    <t>851000</t>
  </si>
  <si>
    <t>P 85.10 - 851000</t>
  </si>
  <si>
    <t>Predškolsko obrazovanje</t>
  </si>
  <si>
    <t>852000</t>
  </si>
  <si>
    <t>P 85.20 - 852000</t>
  </si>
  <si>
    <t>Osnovno obrazovanje</t>
  </si>
  <si>
    <t>853000</t>
  </si>
  <si>
    <t>P 85.30 - 853000</t>
  </si>
  <si>
    <t>Srednje obrazovanje</t>
  </si>
  <si>
    <t>853100</t>
  </si>
  <si>
    <t>P 85.31 - 853100</t>
  </si>
  <si>
    <t>Opće srednje obrazovanje</t>
  </si>
  <si>
    <t>853200</t>
  </si>
  <si>
    <t>P 85.32 - 853200</t>
  </si>
  <si>
    <t>Tehničko i strukovno srednje obrazovanje</t>
  </si>
  <si>
    <t>854000</t>
  </si>
  <si>
    <t>P 85.40 - 854000</t>
  </si>
  <si>
    <t>Visoko obrazovanje</t>
  </si>
  <si>
    <t>854100</t>
  </si>
  <si>
    <t>P 85.41 - 854100</t>
  </si>
  <si>
    <t>Obrazovanje nakon srednjeg koje nije visoko</t>
  </si>
  <si>
    <t>854200</t>
  </si>
  <si>
    <t>P 85.42 - 854200</t>
  </si>
  <si>
    <t>855000</t>
  </si>
  <si>
    <t>P 85.50 - 855000</t>
  </si>
  <si>
    <t>Ostalo obrazovanje i poučavanje</t>
  </si>
  <si>
    <t>855100</t>
  </si>
  <si>
    <t>P 85.51 - 855100</t>
  </si>
  <si>
    <t>Obrazovanje i poučavanje u području sporta i rekreacije</t>
  </si>
  <si>
    <t>855200</t>
  </si>
  <si>
    <t>P 85.52 - 855200</t>
  </si>
  <si>
    <t>Obrazovanje i poučavanje u području kulture</t>
  </si>
  <si>
    <t>855300</t>
  </si>
  <si>
    <t>P 85.53 - 855300</t>
  </si>
  <si>
    <t>Djelatnosti vozačkih škola</t>
  </si>
  <si>
    <t>855900</t>
  </si>
  <si>
    <t>P 85.59 - 855900</t>
  </si>
  <si>
    <t>Ostalo obrazovanje i poučavanje, d. n.</t>
  </si>
  <si>
    <t>856000</t>
  </si>
  <si>
    <t>P 85.60 - 856000</t>
  </si>
  <si>
    <t>Pomoćne uslužne djelatnosti u obrazovanju</t>
  </si>
  <si>
    <t>860000</t>
  </si>
  <si>
    <t>Q</t>
  </si>
  <si>
    <t>86</t>
  </si>
  <si>
    <t>Q 86.00 - 860000</t>
  </si>
  <si>
    <t>Djelatnosti zdravstvene zaštite</t>
  </si>
  <si>
    <t>861000</t>
  </si>
  <si>
    <t>Q 86.10 - 861000</t>
  </si>
  <si>
    <t>Djelatnosti bolnica</t>
  </si>
  <si>
    <t>862000</t>
  </si>
  <si>
    <t>Q 86.20 - 862000</t>
  </si>
  <si>
    <t>Djelatnosti medicinske i stomatološke prakse</t>
  </si>
  <si>
    <t>862100</t>
  </si>
  <si>
    <t>Q 86.21 - 862100</t>
  </si>
  <si>
    <t>Djelatnosti opće medicinske prakse</t>
  </si>
  <si>
    <t>862200</t>
  </si>
  <si>
    <t>Q 86.22 - 862200</t>
  </si>
  <si>
    <t>Djelatnosti specijalističke medicinske prakse</t>
  </si>
  <si>
    <t>862300</t>
  </si>
  <si>
    <t>Q 86.23 - 862300</t>
  </si>
  <si>
    <t>Djelatnosti stomatološke prakse</t>
  </si>
  <si>
    <t>869000</t>
  </si>
  <si>
    <t>Q 86.90 - 869000</t>
  </si>
  <si>
    <t>Ostale djelatnosti zdravstvene zaštite</t>
  </si>
  <si>
    <t>870000</t>
  </si>
  <si>
    <t>87</t>
  </si>
  <si>
    <t>Q 87.00 - 870000</t>
  </si>
  <si>
    <t>Djelatnosti socijalne skrbi sa smještajem</t>
  </si>
  <si>
    <t>871000</t>
  </si>
  <si>
    <t>Q 87.10 - 871000</t>
  </si>
  <si>
    <t>Djelatnosti ustanova za njegu</t>
  </si>
  <si>
    <t>872000</t>
  </si>
  <si>
    <t>Q 87.20 - 872000</t>
  </si>
  <si>
    <t>Djelatnosti socijalne skrbi sa smještajem za osobe s  teškoćama u razvoju, duševno bolesne osobe i osobe ovisne o alkoholu, drogama ili drugim opojnim sredstvima</t>
  </si>
  <si>
    <t>873000</t>
  </si>
  <si>
    <t>Q 87.30 - 873000</t>
  </si>
  <si>
    <t>Djelatnosti socijalne skrbi sa smještajem za starije osobe i osobe s invaliditetom</t>
  </si>
  <si>
    <t>879000</t>
  </si>
  <si>
    <t>Q 87.90 - 879000</t>
  </si>
  <si>
    <t>Ostale djelatnosti socijalne skrbi sa smještajem</t>
  </si>
  <si>
    <t>880000</t>
  </si>
  <si>
    <t>88</t>
  </si>
  <si>
    <t>Q 88.00 - 880000</t>
  </si>
  <si>
    <t>Djelatnosti socijalne skrbi bez smještaja</t>
  </si>
  <si>
    <t>881000</t>
  </si>
  <si>
    <t>Q 88.10 - 881000</t>
  </si>
  <si>
    <t>Djelatnosti socijalne skrbi bez smještaja za starije osobe i osobe s invaliditetom</t>
  </si>
  <si>
    <t>889000</t>
  </si>
  <si>
    <t>Q 88.90 - 889000</t>
  </si>
  <si>
    <t>Ostale djelatnosti socijalne skrbi bez smještaja</t>
  </si>
  <si>
    <t>889100</t>
  </si>
  <si>
    <t>Q 88.91 - 889100</t>
  </si>
  <si>
    <t>Djelatnosti dnevne skrbi o djeci</t>
  </si>
  <si>
    <t>889900</t>
  </si>
  <si>
    <t>Q 88.99 - 889900</t>
  </si>
  <si>
    <t>Ostale djelatnosti socijalne skrbi bez smještaja, d. n.</t>
  </si>
  <si>
    <t>900000</t>
  </si>
  <si>
    <t>90</t>
  </si>
  <si>
    <t>R 90.00 - 900000</t>
  </si>
  <si>
    <t>Kreativne, umjetničke i zabavne djelatnosti</t>
  </si>
  <si>
    <t>900100</t>
  </si>
  <si>
    <t>R 90.01 - 900100</t>
  </si>
  <si>
    <t>Izvođačka umjetnost</t>
  </si>
  <si>
    <t>900200</t>
  </si>
  <si>
    <t>R 90.02 - 900200</t>
  </si>
  <si>
    <t>Pomoćne djelatnosti u izvođačkoj umjetnosti</t>
  </si>
  <si>
    <t>900300</t>
  </si>
  <si>
    <t>R 90.03 - 900300</t>
  </si>
  <si>
    <t>Umjetničko stvaralaštvo</t>
  </si>
  <si>
    <t>900400</t>
  </si>
  <si>
    <t>R 90.04 - 900400</t>
  </si>
  <si>
    <t>Rad umjetničkih objekata</t>
  </si>
  <si>
    <t>910000</t>
  </si>
  <si>
    <t>91</t>
  </si>
  <si>
    <t>R 91.00 - 910000</t>
  </si>
  <si>
    <t>Knjižnice, arhivi, muzeji i ostale kulturne djelatnosti</t>
  </si>
  <si>
    <t>910100</t>
  </si>
  <si>
    <t>R 91.01 - 910100</t>
  </si>
  <si>
    <t>Djelatnosti knjižnica i arhiva</t>
  </si>
  <si>
    <t>910200</t>
  </si>
  <si>
    <t>R 91.02 - 910200</t>
  </si>
  <si>
    <t>Djelatnosti muzeja</t>
  </si>
  <si>
    <t>910300</t>
  </si>
  <si>
    <t>R 91.03 - 910300</t>
  </si>
  <si>
    <t>Rad povijesnih mjesta i građevina te sličnih zanimljivosti za posjetitelje</t>
  </si>
  <si>
    <t>910400</t>
  </si>
  <si>
    <t>R 91.04 - 910400</t>
  </si>
  <si>
    <t>Djelatnosti botaničkih i zooloških vrtova i prirodnih rezervata</t>
  </si>
  <si>
    <t>920000</t>
  </si>
  <si>
    <t>92</t>
  </si>
  <si>
    <t>R 92.00 - 920000</t>
  </si>
  <si>
    <t>Djelatnosti kockanja i klađenja</t>
  </si>
  <si>
    <t>930000</t>
  </si>
  <si>
    <t>93</t>
  </si>
  <si>
    <t>R 93.00 - 930000</t>
  </si>
  <si>
    <t>Sportske djelatnosti te zabavne i rekreacijske djelatnosti</t>
  </si>
  <si>
    <t>931000</t>
  </si>
  <si>
    <t>R 93.10 - 931000</t>
  </si>
  <si>
    <t>Sportske djelatnosti</t>
  </si>
  <si>
    <t>931100</t>
  </si>
  <si>
    <t>R 93.11 - 931100</t>
  </si>
  <si>
    <t>Rad sportskih objekata</t>
  </si>
  <si>
    <t>931200</t>
  </si>
  <si>
    <t>R 93.12 - 931200</t>
  </si>
  <si>
    <t>Djelatnosti sportskih klubova</t>
  </si>
  <si>
    <t>931300</t>
  </si>
  <si>
    <t>R 93.13 - 931300</t>
  </si>
  <si>
    <t>Fitnes centri</t>
  </si>
  <si>
    <t>931900</t>
  </si>
  <si>
    <t>R 93.19 - 931900</t>
  </si>
  <si>
    <t>Ostale sportske djelatnosti</t>
  </si>
  <si>
    <t>932000</t>
  </si>
  <si>
    <t>R 93.20 - 932000</t>
  </si>
  <si>
    <t>Zabavne i rekreacijske djelatnosti</t>
  </si>
  <si>
    <t>932100</t>
  </si>
  <si>
    <t>R 93.21 - 932100</t>
  </si>
  <si>
    <t>Djelatnosti zabavnih i tematskih parkova</t>
  </si>
  <si>
    <t>932900</t>
  </si>
  <si>
    <t>R 93.29 - 932900</t>
  </si>
  <si>
    <t>Ostale zabavne i rekreacijske djelatnosti d. n.</t>
  </si>
  <si>
    <t>940000</t>
  </si>
  <si>
    <t>S</t>
  </si>
  <si>
    <t>94</t>
  </si>
  <si>
    <t>S 94.00 - 940000</t>
  </si>
  <si>
    <t>Djelatnosti članskih organizacija</t>
  </si>
  <si>
    <t>941000</t>
  </si>
  <si>
    <t>S 94.10 - 941000</t>
  </si>
  <si>
    <t>Djelatnosti poslovnih organizacija, organizacija poslodavaca i strukovnih članskih organizacija</t>
  </si>
  <si>
    <t>941100</t>
  </si>
  <si>
    <t>S 94.11 - 941100</t>
  </si>
  <si>
    <t>Djelatnosti poslovnih organizacija i organizacija poslodavaca</t>
  </si>
  <si>
    <t>941200</t>
  </si>
  <si>
    <t>S 94.12 - 941200</t>
  </si>
  <si>
    <t>Djelatnosti strukovnih članskih organizacija</t>
  </si>
  <si>
    <t>942000</t>
  </si>
  <si>
    <t>S 94.20 - 942000</t>
  </si>
  <si>
    <t>Djelatnosti sindikata</t>
  </si>
  <si>
    <t>949000</t>
  </si>
  <si>
    <t>S 94.90 - 949000</t>
  </si>
  <si>
    <t>Djelatnosti ostalih članskih organizacija</t>
  </si>
  <si>
    <t>949100</t>
  </si>
  <si>
    <t>S 94.91 - 949100</t>
  </si>
  <si>
    <t>Djelatnosti vjerskih organizacija</t>
  </si>
  <si>
    <t>949200</t>
  </si>
  <si>
    <t>S 94.92 - 949200</t>
  </si>
  <si>
    <t>Djelatnosti političkih organizacija</t>
  </si>
  <si>
    <t>949900</t>
  </si>
  <si>
    <t>S 94.99 - 949900</t>
  </si>
  <si>
    <t>Djelatnosti ostalih članskih organizacija, d. n.</t>
  </si>
  <si>
    <t>950000</t>
  </si>
  <si>
    <t>95</t>
  </si>
  <si>
    <t>S 95.00 - 950000</t>
  </si>
  <si>
    <t>Popravak računala i predmeta za osobnu uporabu i kućanstvo</t>
  </si>
  <si>
    <t>951000</t>
  </si>
  <si>
    <t>S 95.10 - 951000</t>
  </si>
  <si>
    <t>Popravak računala i komunikacijske opreme</t>
  </si>
  <si>
    <t>951100</t>
  </si>
  <si>
    <t>S 95.11 - 951100</t>
  </si>
  <si>
    <t>Popravak računala i periferne opreme</t>
  </si>
  <si>
    <t>951200</t>
  </si>
  <si>
    <t>S 95.12 - 951200</t>
  </si>
  <si>
    <t>Popravak komunikacijske opreme</t>
  </si>
  <si>
    <t>952000</t>
  </si>
  <si>
    <t>S 95.20 - 952000</t>
  </si>
  <si>
    <t>Popravak predmeta za osobnu uporabu i kućanstvo</t>
  </si>
  <si>
    <t>952100</t>
  </si>
  <si>
    <t>S 95.21 - 952100</t>
  </si>
  <si>
    <t>Popravak elektroničkih uređaja za široku potrošnju</t>
  </si>
  <si>
    <t>952200</t>
  </si>
  <si>
    <t>S 95.22 - 952200</t>
  </si>
  <si>
    <t>Popravak aparata za kućanstvo te opreme za kuću i vrt</t>
  </si>
  <si>
    <t>952300</t>
  </si>
  <si>
    <t>S 95.23 - 952300</t>
  </si>
  <si>
    <t>Popravak obuće i proizvoda od kože</t>
  </si>
  <si>
    <t>952400</t>
  </si>
  <si>
    <t>S 95.24 - 952400</t>
  </si>
  <si>
    <t>Popravak namještaja i pokućstva</t>
  </si>
  <si>
    <t>952500</t>
  </si>
  <si>
    <t>S 95.25 - 952500</t>
  </si>
  <si>
    <t>Popravak satova i nakita</t>
  </si>
  <si>
    <t>952900</t>
  </si>
  <si>
    <t>S 95.29 - 952900</t>
  </si>
  <si>
    <t>Popravak ostalih predmeta za osobnu uporabu i kućanstvo</t>
  </si>
  <si>
    <t>960000</t>
  </si>
  <si>
    <t>96</t>
  </si>
  <si>
    <t>S 96.00 - 960000</t>
  </si>
  <si>
    <t>Ostale osobne uslužne djelatnosti</t>
  </si>
  <si>
    <t>960100</t>
  </si>
  <si>
    <t>S 96.01 - 960100</t>
  </si>
  <si>
    <t>Pranje i kemijsko čišćenje tekstila i krznenih proizvoda</t>
  </si>
  <si>
    <t>960200</t>
  </si>
  <si>
    <t>S 96.02 - 960200</t>
  </si>
  <si>
    <t>Frizerski saloni i saloni za uljepšavanje</t>
  </si>
  <si>
    <t>960300</t>
  </si>
  <si>
    <t>S 96.03 - 960300</t>
  </si>
  <si>
    <t>Pogrebne i srodne djelatnosti</t>
  </si>
  <si>
    <t>960400</t>
  </si>
  <si>
    <t>S 96.04 - 960400</t>
  </si>
  <si>
    <t>Djelatnosti za njegu i održavanje tijela</t>
  </si>
  <si>
    <t>960900</t>
  </si>
  <si>
    <t>S 96.09 - 960900</t>
  </si>
  <si>
    <t>Ostale osobne uslužne djelatnosti, d. n.</t>
  </si>
  <si>
    <t>970000</t>
  </si>
  <si>
    <t>T</t>
  </si>
  <si>
    <t>97</t>
  </si>
  <si>
    <t>T 97.00 - 970000</t>
  </si>
  <si>
    <t>Djelatnosti kućanstava koja zapošljavaju poslugu</t>
  </si>
  <si>
    <t>980000</t>
  </si>
  <si>
    <t>98</t>
  </si>
  <si>
    <t>T 98.00 - 980000</t>
  </si>
  <si>
    <t>Djelatnosti privatnih kućanstava koja proizvode različitu robu i obavljaju različite usluge za vlastite potrebe</t>
  </si>
  <si>
    <t>981000</t>
  </si>
  <si>
    <t>T 98.10 - 981000</t>
  </si>
  <si>
    <t>Djelatnosti privatnih kućanstava koja proizvode različitu robu za vlastite potrebe</t>
  </si>
  <si>
    <t>982000</t>
  </si>
  <si>
    <t>T 98.20 - 982000</t>
  </si>
  <si>
    <t>Djelatnosti privatnih kućanstava koja obavljaju različite usluge za vlastite potrebe</t>
  </si>
  <si>
    <t>990000</t>
  </si>
  <si>
    <t>U</t>
  </si>
  <si>
    <t>99</t>
  </si>
  <si>
    <t>U 99.00 - 990000</t>
  </si>
  <si>
    <t>Djelatnosti izvanteritorijalnih organizacija i tijela</t>
  </si>
  <si>
    <t>1.</t>
  </si>
  <si>
    <t>2.</t>
  </si>
  <si>
    <t>3.</t>
  </si>
  <si>
    <t>4.</t>
  </si>
  <si>
    <t>5.</t>
  </si>
  <si>
    <t>6.</t>
  </si>
  <si>
    <t>7.</t>
  </si>
  <si>
    <t>8.</t>
  </si>
  <si>
    <t>1.1.</t>
  </si>
  <si>
    <t xml:space="preserve">CJELINA "PROIZVODNI POGON" </t>
  </si>
  <si>
    <t>R.br.</t>
  </si>
  <si>
    <t xml:space="preserve">Referenca na glavni projekt </t>
  </si>
  <si>
    <t xml:space="preserve">Aktivnosti energetske obnove  </t>
  </si>
  <si>
    <t>Ukupna vrijednost investicije</t>
  </si>
  <si>
    <t>Kategorija potpora</t>
  </si>
  <si>
    <t>Omjer ostvarene godišnje uštede isporučene energije (kWh) i prihvatljivih troškova projekta po mjeri energetske obnove</t>
  </si>
  <si>
    <t>Faktori primarne energije i emisija CO2
(Pravilnik o sustavu za praćenje, mjerenje i verifikaciju ušteda energije (NN 71/2015))</t>
  </si>
  <si>
    <t>Smanjenje emisija CO2*</t>
  </si>
  <si>
    <t>(EUR)</t>
  </si>
  <si>
    <t>(kWh/god)</t>
  </si>
  <si>
    <t>(%)</t>
  </si>
  <si>
    <t>(kWh/EUR )</t>
  </si>
  <si>
    <t>kgCO2/kWh</t>
  </si>
  <si>
    <t>(t/god)</t>
  </si>
  <si>
    <t xml:space="preserve">Upisuju se reference koje omogućavaju da se mjera jednoznačno identificira u mapama glavnog projekta i u troškovniku, odnosno: 
a) ime mape i stranica glavnog projekta u kojem je mjera predviđena / opisana 
b) broj i naziv stavke u troškovniku
c) ime mape i stranice glavnog projekta u kojem je opisana metodologija izračuna isporučene energije i/ili opis metodologie modeliranja </t>
  </si>
  <si>
    <t xml:space="preserve">Upisuju se nazivi pojedinih mjera koje se planiraju u sklopu projekta  </t>
  </si>
  <si>
    <t xml:space="preserve">Upisuje se ukupna vrijednost investicije (predviđeni trošak) za pojedinu mjeru. 
Napomena: podatak mora odgovarati podacima iz troškovnika glavnog projekta.  </t>
  </si>
  <si>
    <t>Upisuje se članak Uredbe Komisije (EU) 2023/1315 o izmjeni Uredbe (EU)  br. 651/2014 na koji se odnosi potpora</t>
  </si>
  <si>
    <t xml:space="preserve">Upisuje se isporučena energija prije zahvata energetske obnove (postojeće stanje). 
Podatak se prepisuje iz Glavnog projekta (opis postojećeg stanja)
i to za svaku pojedinu mjeru koja se predviđa u sklopu projekta.  </t>
  </si>
  <si>
    <t xml:space="preserve">Računa se samo. </t>
  </si>
  <si>
    <t>Računa se samo (ako mjera smanjuje količinu energije samo jednog energenta).Ako mjera obuhvaća uštedu na više od jednog energenta ili je mjerom energent promijenjen, u ovu se kolonu se unosi ukupno smanjenje emisija CO2 za predmetnu mjeru</t>
  </si>
  <si>
    <t>UKUPNO</t>
  </si>
  <si>
    <t xml:space="preserve">CJELINA "PRATEĆE ZGRADE" </t>
  </si>
  <si>
    <t xml:space="preserve">REKAPITULACIJA REZULTATA I DOPRINOS POKAZATELJIMA NA RAZINI CJELINE "PROIZVODNI POGON" </t>
  </si>
  <si>
    <t xml:space="preserve">Aktivnost </t>
  </si>
  <si>
    <t xml:space="preserve">Rezultat </t>
  </si>
  <si>
    <t xml:space="preserve">Pokazatelj </t>
  </si>
  <si>
    <t>Početno stanje [kWh]</t>
  </si>
  <si>
    <t>Završno stanje [kWh]</t>
  </si>
  <si>
    <t>Ušteda / Povećanje [kWh]</t>
  </si>
  <si>
    <t>Cilj (postotak) - minimalno 20%</t>
  </si>
  <si>
    <t xml:space="preserve">Mjere "Energetska učinkovitost"  na cjelini "Proizvodni pogon" </t>
  </si>
  <si>
    <t xml:space="preserve">Ušteđena isporučena energija cjelini "Proizvodni pogon" </t>
  </si>
  <si>
    <t xml:space="preserve">Mjere "Obnovljvi izvori energije na cjelini "Proizvodni pogon" </t>
  </si>
  <si>
    <t xml:space="preserve">Povećan udio obnovljive energije u bruto konačnoj potrošnji cjeline "Proizvodni pogon" </t>
  </si>
  <si>
    <t xml:space="preserve">Količina obnovljive energije u bruto konačnoj potrošnji energije u proizvodnim industrijama </t>
  </si>
  <si>
    <t xml:space="preserve">REKAPITULACIJA REZULTATA I DOPRINOS POKAZATELJIMA NA RAZINI CJELINE "PRATEĆE ZGRADE" </t>
  </si>
  <si>
    <t>Cilj (postotak) - minimalno 50%</t>
  </si>
  <si>
    <t xml:space="preserve">Mjere "Energetska učinkovitost" na cjelini "Prateće zgrade" </t>
  </si>
  <si>
    <t xml:space="preserve">Ušteđena isporučena energija cjelini "Prateće zgrade" </t>
  </si>
  <si>
    <t xml:space="preserve">Mjere "Obnovljvi izvori energije na cjelini "Prateće zgrade" </t>
  </si>
  <si>
    <t xml:space="preserve">Povećan udio obnovljive energije u bruto konačnoj potrošnji cjeline "Prateće zgrade" </t>
  </si>
  <si>
    <t>REKAPITULACIJA REZULTATA I DOPRINOS POKAZATELJIMA NA RAZINI ENERGETSKE CJELINE PROIZVODNE INDUSTRIJE (KUMULATIVNO CJELINE "PROIZVODNI POGON" + "PRATEĆE ZGRADE")</t>
  </si>
  <si>
    <t>Cilj (postotak) - UKUPNO</t>
  </si>
  <si>
    <t xml:space="preserve">Mjere "Energetska učinkovitost" za cijelu Energetsku cjelinu proizvodne industrije (Proizvodni pogon + Prateće zgrade) </t>
  </si>
  <si>
    <t xml:space="preserve">Ušteđena isporučena energija Energekoj cjelini proizvodne industrije  </t>
  </si>
  <si>
    <t xml:space="preserve">Ušteda energije u proizvodnim industrijama (= cjelina "Proizvodni pogon" + cjelina "Prateće zgrade") </t>
  </si>
  <si>
    <t xml:space="preserve">Mjere "Obnovljvi izvori energije za cijelu Energetsku cjelinu proizvodne industrije (Proizvodni pogon + Prateće zgrade) </t>
  </si>
  <si>
    <t xml:space="preserve">Povećan udio obnovljive energije u bruto konačnoj potrošnji Energetskoj cjelini proizvodne industrije </t>
  </si>
  <si>
    <t xml:space="preserve">Količina obnovljive energije u bruto konačnoj potrošnji energije u proizvodnim industrijama (= cjelina "Proizvodni pogon" + cjelina "Prateće zgrade") </t>
  </si>
  <si>
    <t xml:space="preserve">UKUPNA ISPORUČENA ENERGIJA CJELINI "PROIZVODNI POGON" </t>
  </si>
  <si>
    <t>Primarna energija prije provedbe mjera 
 (postojeće stanje)</t>
  </si>
  <si>
    <t xml:space="preserve">Proračunata primarna energija nakon provedbe mjera </t>
  </si>
  <si>
    <t>RAZLIKA</t>
  </si>
  <si>
    <t>Projektirane uštede u odnosu na postojeće stanje  (%)</t>
  </si>
  <si>
    <t>Energent</t>
  </si>
  <si>
    <t>Količina [naturalna jedinica]</t>
  </si>
  <si>
    <t>Količina [kWh]</t>
  </si>
  <si>
    <t>Izvor (poglavlje u glavnom projektu) i metodologija izračuna (analiza računa za energente, modeliranje na osnovi instalirane snage i vremena rada….)</t>
  </si>
  <si>
    <t>Ukupno:</t>
  </si>
  <si>
    <t xml:space="preserve">UKUPNA ISPORUČENA ISPORUČENA ENERGIJA "PRATEĆE ZGRADE" </t>
  </si>
  <si>
    <t>Projektant izjavljuje i jamči da je ulaganje definirano u skladu sa smjernicama "Metodologije izračuna i iskaza ušteda i ostalih sastavnica projekta" (Dodatak 2. Programa kreditiranja).</t>
  </si>
  <si>
    <t>Projektant:</t>
  </si>
  <si>
    <t>Mjesto:</t>
  </si>
  <si>
    <t>Datum</t>
  </si>
  <si>
    <t>(potpis i pečat ovlaštenog projektanta)</t>
  </si>
  <si>
    <t>Potpora iz članka 38.</t>
  </si>
  <si>
    <t>Potpora iz članka 38.a</t>
  </si>
  <si>
    <t>Potpora iz članka 41.</t>
  </si>
  <si>
    <r>
      <rPr>
        <b/>
        <sz val="10"/>
        <color rgb="FF002060"/>
        <rFont val="Arial"/>
        <family val="2"/>
        <charset val="238"/>
      </rPr>
      <t xml:space="preserve">
Članak 38. Potpore za ulaganje u mjere energetske učinkovitosti osim za zgrade 
</t>
    </r>
    <r>
      <rPr>
        <sz val="10"/>
        <color rgb="FF002060"/>
        <rFont val="Arial"/>
        <family val="2"/>
        <charset val="238"/>
      </rPr>
      <t xml:space="preserve">
1. Potpore za ulaganje kojima se poduzetnicima omogućuje poboljšanje energetske učinkovitosti osim za zgrade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Potpore se na temelju ovog članka dodjeljuju za ulaganja koja se poduzimaju radi usklađivanja s normama Unije koje su donesene, ali još nisu na snazi pod uvjetom da se ulaganje provede i dovrši najmanje 18 mjeseci prije nego što norme stupe na snagu. 
2.a Ovaj članak ne primjenjuje se na potpore za kogeneraciju ni potpore za centralizirano grijanje i/ili hlađenje.
2.b Potpore za ugradnju energetske opreme na fosilna goriva, uključujući prirodni plin, ne izuzimaju se na temelju ovog članka od obveze prijave iz članka 108. stavka 3. Ugovora. 
3. Prihvatljivi su troškovi dodatni troškovi ulaganja neophodni za postizanje više razine energetske učinkovitosti. Oni se utvrđuju na temelju usporedbe troškova ulaganja s troškovima protučinjeničnog scenarija do kojeg bi došlo u nedostatku potpore kako slijedi: 
(a) ako se protučinjenični scenarij sastoji od provedbe manje energetski učinkovitog ulaganja koje odgovara uobičajenoj poslovnoj praksi u predmetnom sektoru ili za predmetnu djelatnost, prihvatljivi troškovi sastoje se od razlike između troškova ulaganja za koje se dodjeljuje državna potpora i troškova manje energetski učinkovitog ulaganja; 
(b) ako se prema protučinjeničnom scenariju isto ulaganje provodi kasnije, prihvatljivi troškovi sastoje se od razlike između troškova ulaganja za koje se dodjeljuje državna potpora i neto sadašnje vrijednosti troškova kasnijeg ulaganja, diskontiranih do trenutka u kojem bi se provelo ulaganje kojem je dodijeljena potpora;
(c) ako se prema protučinjeničnom scenariju provodi održavanje postojećih postrojenja i opreme u pogonu, prihvatljivi troškovi sastoje se od razlike između troškova ulaganja za koje se dodjeljuje državna potpora i neto sadašnje vrijednosti ulaganja u održavanje, popravak i modernizaciju postojećih postrojenja i opreme, diskontiranih do trenutka u kojem bi se provelo ulaganje kojem je dodijeljena potpora; (d) u slučaju opreme koja je predmet ugovorâ o najmu, prihvatljivi troškovi sastoje se od razlike u neto sadašnjoj vrijednosti između najma opreme za koju se dodjeljuje državna potpora i najma manje energetski učinkovite opreme koja bi se unajmljivala u nedostatku potpore; troškovi najma ne uključuju troškove povezane s radom opreme ili postrojenja (troškovi goriva, osiguranje, održavanje, ostali potrošni materijal), bez obzira na to jesu li oni dio ugovora o najmu; U svim situacijama navedenima u prvom podstavku, protučinjenični scenarij odgovara ulaganju s usporedivim izlaznim kapacitetom i vijekom trajanja koji je u skladu s normama Unije koje su već na snazi. Protučinjenični scenarij vjerodostojan je s obzirom na pravne zahtjeve, tržišne uvjete i poticaje koji proizlaze iz sustava Europske unije za trgovanje emisijama. Ako se ulaganje sastoji od jasno prepoznatljivog ulaganja usmjerenog isključivo na poboljšanje energetske učinkovitosti za koju ne postoji manje energetski učinkovito protučinjenično ulaganje, prihvatljivi su troškovi ukupni troškovi ulaganja. Troškovi koji nisu izravno povezani s postizanjem više razine energetske učinkovitosti nisu prihvatljivi. 
4. Intenzitet potpore ne premašuje 30 % prihvatljivih troškova. 
5. Intenzitet potpore može se povećati za 20 postotnih bodova za potpore koje se dodjeljuju malim poduzetnicima i za 10 postotnih bodova za potpore koje se dodjeljuju srednjim poduzetnicima. 
6. Intenzitet potpore može se povećati za 15 postotnih bodova za ulaganja koja se nalaze u potpomognutim područjima koja ispunjuju uvjete iz članka 107. stavka 3. točke (a) Ugovora i za 5 postotnih bodova za ulaganja koja se nalaze u potpomognutim područjima koja ispunjuju uvjete iz članka 107. stavka 3. točke (c) Ugovora. 
7. Intenzitet potpore može dosegnuti 100 % troškova ulaganja ako se potpora dodjeljuje u konkurentnom natječajnom postupku koji, uz uvjete utvrđene u članku 2. točki 38., ispunjava sve sljedeće uvjete: 
(a) dodjela potpore temelji se na objektivnim, jasnim, transparentnim i nediskriminirajućim kriterijima prihvatljivosti i odabira, utvrđenima ex ante i objavljenima najmanje šest tjedana prije roka za podnošenje zahtjeva,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(d) najmanje 70 % ukupnih kriterija odabira koji se primjenjuju za rangiranje ponuda i, u konačnici, za dodjelu potpore u konkurentnom natječajnom postupku utvrđuju se u smislu potpore u odnosu na doprinos projekta okolišnim ciljevima mjere, na primjer potpora zatražena po jedinici ušteđene energije ili postignute energetske učinkovitosti. Ti kriteriji ne smiju činiti manje od 70 % ponderiranja svih kriterija odabira. 
8. Odstupajući od stavka 3. točaka od (a) do (d) i stavka 7., prihvatljivi troškovi mogu se utvrditi bez utvrđivanja protučinjeničnog scenarija i u nedostatku konkurentnog natječajnog postupka. U tom slučaju prihvatljivi troškovi su troškovi ulaganja izravno povezani s postizanjem više razine energetske učinkovitosti, a primjenjivi intenziteti potpora i bonusi utvrđeni u stavcima 4., 5. i 6. smanjuju se za 50 %.
</t>
    </r>
  </si>
  <si>
    <r>
      <rPr>
        <b/>
        <sz val="10"/>
        <color rgb="FF002060"/>
        <rFont val="Arial"/>
        <family val="2"/>
        <charset val="238"/>
      </rPr>
      <t xml:space="preserve">
Članak 38.a Potpore za ulaganje u mjere energetske učinkovitosti zgrada</t>
    </r>
    <r>
      <rPr>
        <sz val="10"/>
        <color rgb="FF002060"/>
        <rFont val="Arial"/>
        <family val="2"/>
        <charset val="238"/>
      </rPr>
      <t xml:space="preserve">
1. Potpore za ulaganje kojima se poduzetnicima omogućuje postizanje energetske učinkovitosti zgrada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3. Potpore se na temelju ovog članka mogu dodijeliti za ulaganja koja se provode radi usklađivanja s normama Unije koje su donesene, ali koje još nisu na snazi. Ako su relevantne norme Unije minimalne norme u pogledu energetskih svojstava, potpore se moraju dodijeliti prije nego što norme postanu obvezne za predmetnog poduzetnika. U tom slučaju država članica mora osigurati da korisnici dostave detaljan plan i vremenski raspored obnove iz kojeg je vidljivo da je obnova za koju je dodijeljena potpora dostatna barem za osiguravanje usklađenosti s minimalnim normama u pogledu energetskih svojstava. Ako se relevantne norme Unije razlikuju od minimalnih normi u pogledu energetskih svojstava, ulaganje se mora provesti i dovršiti najmanje 18 mjeseci prije nego što norma Unije stupi na snagu. 
4. Ovaj članak ne primjenjuje se na potpore za kogeneraciju ni potpore za centralizirano grijanje i/ili hlađenje.
5. Prihvatljivi troškovi ukupni su troškovi ulaganja. Troškovi koji nisu izravno povezani s postizanjem više razine energetske učinkovitosti u zgradi nisu prihvatljivi. 
6. Potporama se potiče poboljšanje energetskih svojstava zgrade izmjerenih u primarnoj energiji od najmanje: i. 20 % u usporedbi sa stanjem prije ulaganja u slučaju obnove postojećih zgrada, ili ii. 10 % u usporedbi sa stanjem prije ulaganja u slučaju mjera obnove koje se odnose na ugradnju ili zamjenu samo jedne vrste dijelova zgrade kako su definirani u članku 2. stavku 9. Direktive 2010/31/EU i da takve ciljane mjere obnove ne predstavljaju više od 30 % dijela proračuna programa namijenjenog provedbi mjera energetske učinkovitosti, ili iii. 10 % u usporedbi s pragom utvrđenim za zahtjeve za zgrade gotovo nulte energije u nacionalnim mjerama za provedbu Direktive 2010/31/EU u slučaju novih zgrada. Početna potražnja za primarnom energijom i procijenjeno poboljšanje utvrđuju se u odnosu na energetski certifikat definiran u članku 2. stavku 12. Direktive 2010/31/EU. 
7. Potpora za ulaganje u poboljšanje energetske učinkovitosti zgrade može se kombinirati s potporom za bilo koje ili sve od sljedećih mjera: 
(a) ugradnju integrirane opreme na lokaciji za proizvodnju električne energije, grijanja ili hlađenja iz obnovljivih izvora energije, uključujući, ali ne ograničavajući se na fotonaponske ploče i dizalice topline; 
(b) ugradnju opreme za skladištenje energije koju proizvode postrojenja za proizvodnju energije iz obnovljivih izvora na lokaciji. Oprema za skladištenje godišnje apsorbira najmanje 75 % svoje energije iz izravno povezanog postrojenja za proizvodnju energije iz obnovljivih izvora; 
(c) priključivanje na energetski učinkovit sustav centraliziranoga grijanja i/ili hlađenja te povezanu opremu; 
(d) izgradnju i ugradnju infrastrukture za punjenje za korisnike zgrade i povezane infrastrukture, kao što je infrastruktura vodova, ako se parkirališta nalaze unutar zgrade ili u neposrednoj blizini zgrade; 
(e) ugradnju opreme za digitalizaciju zgrade, osobito za povećanje njezine pripremljenosti za pametne tehnologije, uključujući pasivno unutarnje ožičenje ili strukturirano kabliranje za podatkovne mreže i pomoćni dio širokopojasne infrastrukture na posjedu na kojem se zgrada nalazi, ali isključujući ožičenje ili kabliranje za podatkovne mreže izvan posjeda; 
(f) ulaganja u zelene krovove i opremu za zadržavanje i upotrebu kišnice. 
U slučaju nekog od tih kombiniranih radova iz točaka od (a) do (f), cjelokupni trošak ulaganja u različita postrojenja i opremu predstavlja prihvatljive troškove. Troškovi koji nisu izravno povezani s postizanjem više razine energetske ili ekološke učinkovitosti nisu prihvatljivi. 
8. Potpora se može dodijeliti vlasnicima zgrade ili najmoprimcima, ovisno o tome tko naručuje mjere energetske učinkovitosti.
9. Potpore se mogu dodijeliti i za poboljšanje energetskog učinka opreme za grijanje ili hlađenje u zgradi. 
10. Potpore za ugradnju energetske opreme na fosilna goriva, uključujući prirodni plin, na temelju ovog članka ne izuzimaju se od obveze prijave iz članka 108. stavka 3. Ugovora. 
11. Intenzitet potpore ne premašuje 30 % prihvatljivih troškova. 
12. Odstupajući od stavka 11., ako se ulaganje sastoji od ugradnje ili zamjene samo jedne vrste dijelova zgrade kako su definirani u članku 2. stavku 9. Direktive 2010/31/EU, intenzitet potpore ne premašuje 25 %. 
13. Odstupajući od stavaka 11. i 12., ako se potpore za ulaganja u zgrade koja se provode radi usklađivanja s minimalnim normama u pogledu energetskih svojstava koje ispunjavaju uvjete za norme Unije dodjeljuju manje od 18 mjeseci prije stupanja na snagu normi Unije, intenzitet potpore ne smije premašiti 15 % prihvatljivih troškova ako se ulaganje sastoji od ugradnje ili zamjene samo jedne vrste dijelova zgrade kako su definirani u članku 2. stavku 9. Direktive 2010/31/EU i 20 % u svim ostalim slučajevima. 
14. Intenzitet potpore može se povećati za 20 postotnih bodova za potpore koje se dodjeljuju malim poduzetnicima i za 10 postotnih bodova za potpore koje se dodjeljuju srednjim poduzetnicima. 
15. Intenzitet potpore može se povećati za 15 postotnih bodova za ulaganja u potpomognutim područjima koja ispunjavaju uvjete iz članka 107. stavka 3. točke (a) Ugovora i za 5 postotnih bodova za ulaganja u potpomognutim područjima koja ispunjavaju uvjete iz članka 107. stavka 3. točke (c) Ugovora. 
16. Intenzitet potpora može se povećati za 15 postotnih bodova u slučaju potpora koje se dodjeljuju za poboljšanje energetske učinkovitosti postojećih zgrada ako se potporama potiče poboljšanje energetske učinkovitosti zgrade izmjereno u primarnoj energiji od najmanje 40 % u usporedbi sa stanjem prije ulaganja. To povećanje intenziteta potpore ne primjenjuje se ako se ulaganjem ne poboljšavaju energetska svojstva zgrade iznad razine određene minimalnim normama energetskih svojstava koje ispunjavaju uvjete za norme Unije i koje stupaju na snagu u roku kraćem od 18 mjeseci od trenutka provedbe i dovršetka ulaganja.</t>
    </r>
  </si>
  <si>
    <r>
      <rPr>
        <b/>
        <sz val="10"/>
        <color theme="1"/>
        <rFont val="Arial"/>
        <family val="2"/>
        <charset val="238"/>
      </rPr>
      <t>Članak 41. Potpore za ulaganje u promicanje energije iz obnovljivih izvora, obnovljivog vodika i visokoučinkovite kogeneracije</t>
    </r>
    <r>
      <rPr>
        <sz val="10"/>
        <color theme="1"/>
        <rFont val="Arial"/>
        <family val="2"/>
        <charset val="238"/>
      </rPr>
      <t xml:space="preserve">
1. Potpore za ulaganje u promicanje energije iz obnovljivih izvora, vodika iz obnovljivih izvora i visokoučinkovite kogeneracije, uz iznimku električne energije proizvedene iz vodika iz obnovljivih izvora, spojive su s unutarnjim tržištem u smislu članka 107. stavka 3. Ugovora i izuzimaju se od obveze prijave iz članka 108. stavka 3. Ugovora ako su ispunjeni uvjeti utvrđeni u ovom članku i u poglavlju I. 
1.a Potpore za ulaganje u projekte skladištenja električne energije na temelju ovog članka izuzimaju se od obveze prijave iz članka 108. stavka 3. Ugovora samo u mjeri u kojoj se dodjeljuju za kombinirane projekte obnovljivih izvora energije i skladištenja (iza brojila), ako su oba elementa komponente jedinstvenog ulaganja ili ako je skladištenje povezano s postojećim postrojenjem za proizvodnju energije iz obnovljivih izvora. Komponenta skladištenja godišnje apsorbira najmanje 75 % svoje energije iz izravno povezane opreme za proizvodnju energije iz obnovljivih izvora. Sve komponente ulaganja (proizvodnja i skladištenje) smatraju se jedinstvenim integriranim projektom za provjeru usklađenosti s pragovima utvrđenima u članku 4. Ista se pravila primjenjuju na skladištenje topline izravno povezano s postrojenjem za proizvodnju energije iz obnovljivih izvora. 
2. Potpore za ulaganje u proizvodnju i skladištenje biogoriva, tekućih biogoriva, bioplina (uključujući biometan) i goriva iz biomase izuzimaju se od obveze prijave iz članka 108. stavka 3. Ugovora samo ako su potpomognuta goriva u skladu s kriterijima održivosti i uštede emisija stakleničkih plinova iz Direktive (EU) 2018/2001 i njezinih provedbenih ili delegiranih akata i ako se proizvode od sirovina navedenih u Prilogu IX. toj direktivi. Komponenta skladištenja godišnje dobiva najmanje 75 % svojeg sadržaja goriva iz izravno povezanih postrojenja za proizvodnju biogoriva, tekućih biogoriva, bioplina (uključujući biometan) i goriva iz biomase. Sve komponente ulaganja (proizvodnja i skladištenje) smatraju se jedinstvenim integriranim projektom za provjeru usklađenosti s pragovima utvrđenima u članku 4 ove Uredbe. 
3. Potpore za ulaganje u proizvodnju vodika izuzimaju se od obveze prijave iz članka 108. stavka 3. Ugovora samo za postrojenja koja proizvode isključivo vodik iz obnovljivih izvora. Za projekte vodika iz obnovljivih izvora koji se sastoje od elektrolizatora i jedne ili više jedinica za proizvodnju obnovljive energije iza jedne točke spajanja na mrežu, kapacitet elektrolizatora ne premašuje kombinirani kapacitet jedinica za proizvodnju energije iz obnovljivih izvora. Potpore za ulaganje mogu obuhvaćati namjensku infrastrukturu za prijenos ili distribuciju vodika iz obnovljivih izvora, kao i skladišne objekte za vodik iz obnovljivih izvora.
4. Potpore za ulaganje u visokoučinkovite kogeneracijske jedinice izuzimaju se od obveze prijave iz članka 108. stavka 3. Ugovora samo u mjeri u kojoj osiguravaju ukupnu uštedu primarne energije u usporedbi s odvojenom proizvodnjom toplinske i električne energije kako je predviđeno Direktivom 2012/27/EU ili bilo kojim naknadnim zakonodavstvom koje u cijelosti ili djelomično zamjenjuje ovaj akt. Potpore za ulaganje u projekte skladištenja električne energije i toplinske energije izravno povezane s visokoučinkovitom kogeneracijom na temelju obnovljivih izvora izuzimaju se od obveze prijave iz članka 108. stavka 3. Ugovora pod uvjetima utvrđenima u stavku 1.a. ovog članka 
4.a Potpore za ulaganje u visokoučinkovitu kogeneraciju izuzimaju se od obveze prijave iz članka 108. stavka 3. Ugovora samo ako nisu namijenjene kogeneracijskim postrojenjima na fosilna goriva, uz iznimku prirodnog plina ako je osigurana usklađenost s klimatskim ciljevima za 2030. i 2050 u skladu s odjeljkom 4.30. Priloga 1. Delegiranoj uredbi Komisije (EU) 2021/2139 (1). 
5. Potpore za ulaganje dodjeljuju se u odnosu na novougrađene ili obnovljene kapacitete. Iznos potpore ne ovisi o outputu. 
6. Prihvatljivi troškovi su ukupni troškovi ulaganja. 
7. Intenzitet potpore ne premašuje: (a) 45 % prihvatljivih troškova za ulaganja u proizvodnju obnovljivih izvora energije, uključujući dizalice topline u skladu s Prilogom VII. Direktivi 2018/2001, obnovljivi vodik i visokoučinkovitu kogeneraciju na temelju obnovljivih izvora energije; (b) 30 % prihvatljivih troškova za sva ostala ulaganja obuhvaćena ovim člankom. 
8. Intenzitet potpore može se povećati za 20 postotnih bodova za potpore koje se dodjeljuju malim poduzetnicima i za 10 postotnih bodova za potpore koje se dodjeljuju srednjim poduzetnicima. 
10. Intenzitet potpore može dosegnuti 100 % prihvatljivih troškova ako se potpora dodjeljuje u konkurentnom natječajnom postupku koji, uz uvjete utvrđene u članku 2. točki 38., ispunjava sve sljedeće uvjete:
(a) dodjela potpore temelji se na, jasnim, transparentnim i nediskriminirajućim kriterijima prihvatljivosti i odabira, utvrđenima ex ante i objavljenima najmanje šest tjedana prije isteka roka za podnošenje prijava,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ili određivanje omjera); 
(d) najmanje 70 % ukupnih kriterija za odabir koji se upotrebljavaju za rangiranje ponuda i, u konačnici, za dodjelu potpore u konkurentnom natječajnom postupku utvrđuju se kao potpore po jedinici energetskog kapaciteta iz obnovljivih izvora ili visokoučinkovite kogeneracije.</t>
    </r>
  </si>
  <si>
    <t>1.	PROIZVODNA INDUSTRIJA - ulaganja u energetske cjeline (ulaganja u proizvodni pogon i zgradu)</t>
  </si>
  <si>
    <t>MIKRO/MALO PODUZEĆE</t>
  </si>
  <si>
    <t>SREDNJE PODUZEĆE</t>
  </si>
  <si>
    <t>VELIKO PODUZEĆE</t>
  </si>
  <si>
    <t>OTPIS GLAVNICE-samo za proizvodni pogon</t>
  </si>
  <si>
    <t>OTPIS GLAVNICE</t>
  </si>
  <si>
    <t>Energetska učinkovitost GBER čl. 38. (Panonska Hrvatska, Jadranska Hrvatska, Sjeverna Hrvatska)</t>
  </si>
  <si>
    <t>Energetska učinkovitost GBER čl. 38. (Grad Zagreb)</t>
  </si>
  <si>
    <t>Energetska učinkovitost GBER čl. 38.a  (Panonska Hrvatska, Jadranska Hrvatska, Sjeverna Hrvatska)</t>
  </si>
  <si>
    <t>Energetska učinkovitost GBER čl. 38.a  (Grad Zagreb)</t>
  </si>
  <si>
    <t>Energetska učinkovitost GBER čl. 38.a (Grad Zagreb)</t>
  </si>
  <si>
    <t>Energetska učinkovitost GBER čl. 41.  (Panonska Hrvatska, Jadranska Hrvatska, Sjeverna Hrvatska)</t>
  </si>
  <si>
    <t>Energetska učinkovitost GBER čl. 41.  (Grad Zagreb)</t>
  </si>
  <si>
    <t>MIKRO/MALO PODUZEĆE PRIMJER</t>
  </si>
  <si>
    <t xml:space="preserve"> 62,4% i 120.570,00 kWh ODNOSI SE ISKLJUČIVO NA UŠTEDE POSTIGNUTE U ENERGETSKOJ CJELINI "PROIZVODNI POGON"</t>
  </si>
  <si>
    <t xml:space="preserve">2. KOMECIJALNI I USLUŽNI SEKTOR- ulaganja u energetski troškovne  cjeline </t>
  </si>
  <si>
    <t>79,4% i 91.974 kWh</t>
  </si>
  <si>
    <t>potpora male vrijednosti</t>
  </si>
  <si>
    <t>diskontna stopa</t>
  </si>
  <si>
    <t>MALO</t>
  </si>
  <si>
    <t>mjesečno</t>
  </si>
  <si>
    <t>1.2.</t>
  </si>
  <si>
    <t>NAPOMENA</t>
  </si>
  <si>
    <t>NAČIN OBRAČUNA</t>
  </si>
  <si>
    <t>tromjesečno</t>
  </si>
  <si>
    <t>EUR</t>
  </si>
  <si>
    <t>Raspoloživo:</t>
  </si>
  <si>
    <t>Preostalo:</t>
  </si>
  <si>
    <t>mj. / god.</t>
  </si>
  <si>
    <t>Rok korištenja</t>
  </si>
  <si>
    <t>Ukupno</t>
  </si>
  <si>
    <t>Broj rata</t>
  </si>
  <si>
    <t>Iznos</t>
  </si>
  <si>
    <t>KREDITNI RANG i KOLATERALIZACIJA</t>
  </si>
  <si>
    <t>ODABRATI</t>
  </si>
  <si>
    <t>Marža</t>
  </si>
  <si>
    <t>POTPORA MALE VRIJEDNOSTI</t>
  </si>
  <si>
    <t>KLIJENT</t>
  </si>
  <si>
    <t>OSNOVNA STOPA, MARŽA, RKS i DISKONTNA STOPA</t>
  </si>
  <si>
    <t>OSTALO</t>
  </si>
  <si>
    <t>LDG</t>
  </si>
  <si>
    <t>OSNOVNA STOPA</t>
  </si>
  <si>
    <t>VELIKI PROJ.UL.</t>
  </si>
  <si>
    <t>OTPLATA</t>
  </si>
  <si>
    <t>ANUITET</t>
  </si>
  <si>
    <t>DANI U GODINI</t>
  </si>
  <si>
    <t>NAČIN OTPLATE</t>
  </si>
  <si>
    <t>REŽIM POTPORE</t>
  </si>
  <si>
    <t>MARŽA</t>
  </si>
  <si>
    <t>Kraj razdoblja</t>
  </si>
  <si>
    <t>m SBD / g SBD</t>
  </si>
  <si>
    <t>rate - pravilne</t>
  </si>
  <si>
    <t>REGIONALNA POTPORA</t>
  </si>
  <si>
    <t>DODATNA MARŽA (SANACIJA)</t>
  </si>
  <si>
    <t>Početak razdoblja</t>
  </si>
  <si>
    <t>m SBD / g 360</t>
  </si>
  <si>
    <t>rate - nepravilne</t>
  </si>
  <si>
    <t>REFERENTNA KAMATNA STOPA bb PRIVREMENA</t>
  </si>
  <si>
    <t>polugodišnje</t>
  </si>
  <si>
    <t>m SBD / g 365</t>
  </si>
  <si>
    <t>Prihod (mil € / kn)</t>
  </si>
  <si>
    <t>REFERENTNA KAMATNA STOPA bb</t>
  </si>
  <si>
    <t>godišnje</t>
  </si>
  <si>
    <t>m 30 / g SBD</t>
  </si>
  <si>
    <t>DISKONTNA STOPA bb</t>
  </si>
  <si>
    <t>m 30 / g 360</t>
  </si>
  <si>
    <t>m 30 / g 365</t>
  </si>
  <si>
    <t>KOLATERAL OCJENE</t>
  </si>
  <si>
    <t>Prvorazredni</t>
  </si>
  <si>
    <t>Primjereni</t>
  </si>
  <si>
    <t>Aktiva (mil € / kn)</t>
  </si>
  <si>
    <t>Ostali primjereni</t>
  </si>
  <si>
    <t>Neadekvatni</t>
  </si>
  <si>
    <t>PODRUČJE ULAGANJA</t>
  </si>
  <si>
    <t>Sve županije</t>
  </si>
  <si>
    <t>LGD</t>
  </si>
  <si>
    <t>Jak</t>
  </si>
  <si>
    <t>Visoka</t>
  </si>
  <si>
    <t>Zagrebačka</t>
  </si>
  <si>
    <t>Ocjena kolaterala</t>
  </si>
  <si>
    <t>Dobar</t>
  </si>
  <si>
    <t>Normalna</t>
  </si>
  <si>
    <t>Krapinsko-zagorska</t>
  </si>
  <si>
    <t>Bjelovarsko-bilogorska</t>
  </si>
  <si>
    <t>Zadovoljavajući</t>
  </si>
  <si>
    <t>Niska</t>
  </si>
  <si>
    <t>Varaždinska</t>
  </si>
  <si>
    <t>Brodsko-posavska</t>
  </si>
  <si>
    <t>Slab</t>
  </si>
  <si>
    <t>Koprivničko-križevačka</t>
  </si>
  <si>
    <t>Dubrovačko-neretvanska</t>
  </si>
  <si>
    <t>Loš / financijske teškoće</t>
  </si>
  <si>
    <t>Međimurska</t>
  </si>
  <si>
    <t>Istarska</t>
  </si>
  <si>
    <t>Karlovačka</t>
  </si>
  <si>
    <t>Virovitičko-podravska</t>
  </si>
  <si>
    <t>Požeško-slavonska</t>
  </si>
  <si>
    <t>Ličko-senjska</t>
  </si>
  <si>
    <t>LGD iz lista OSNOVNO</t>
  </si>
  <si>
    <t>Kolateralizacija</t>
  </si>
  <si>
    <t>Ponderirana ocjena</t>
  </si>
  <si>
    <t>Osječko-baranjska</t>
  </si>
  <si>
    <t>Ocjene Ranga</t>
  </si>
  <si>
    <t>VISOKA</t>
  </si>
  <si>
    <t>≤ 30%</t>
  </si>
  <si>
    <t>Vukovarsko-srijemska</t>
  </si>
  <si>
    <t>Ocjene Kolateralizacije</t>
  </si>
  <si>
    <t>NORMALNA</t>
  </si>
  <si>
    <t>&gt; 30% &lt; 60%</t>
  </si>
  <si>
    <t>NISKA</t>
  </si>
  <si>
    <t>≥ 60%</t>
  </si>
  <si>
    <t>Sisačko-moslavačka</t>
  </si>
  <si>
    <t>Primorsko-goranska</t>
  </si>
  <si>
    <t>Splitsko-dalmatinska</t>
  </si>
  <si>
    <t>Kreditni rang</t>
  </si>
  <si>
    <t>Zadarska</t>
  </si>
  <si>
    <t>Šibensko-kninska</t>
  </si>
  <si>
    <t>HBOR</t>
  </si>
  <si>
    <t>Banka</t>
  </si>
  <si>
    <t xml:space="preserve">Dobar </t>
  </si>
  <si>
    <t>OCJENA KOLATERALA</t>
  </si>
  <si>
    <t>Tabela ocjene</t>
  </si>
  <si>
    <t>UPUTA PRI UNOSU</t>
  </si>
  <si>
    <t xml:space="preserve">U tabelu unosa vrijednosti unose se vrijednosti osiguranja po njihovoj kvaliteti počevši od najkvalitetnije (potvrđene vrijednosti) </t>
  </si>
  <si>
    <t>&gt;3,49 ≤ 5,00</t>
  </si>
  <si>
    <t>Ukupan  zbroj udjela u osiguranju (tabela udjela) ne smije prelaziti 100%, ali može biti manji</t>
  </si>
  <si>
    <t>&gt;= 1,99 ≤ 3,49</t>
  </si>
  <si>
    <t>Ukoliko ukupan zbroj udjela prelazi 100%, u tabeli udjela pojavljuje se napomena "VIDI UPUTU ZA UNOS"</t>
  </si>
  <si>
    <t xml:space="preserve">&lt;1,99 </t>
  </si>
  <si>
    <t>U tom slučaju za pripadajući kolateral u Tabeli udjela pod stavkom "udio kolaterala u iznosu kredita" izračuna se i ručno upisuje u pripadajuću ćeliju, preostali postotni iznos do zbroja 100%</t>
  </si>
  <si>
    <t>Time se dobije Rezultat ocjene kolaterala koji se prevede u stupanj kolateralizacije prema Tabeli ocjene</t>
  </si>
  <si>
    <t>Ocjene Ranga iz lista OSNOVNO</t>
  </si>
  <si>
    <t>Ocjene Kolateralizacije iz lista OSNOVNO</t>
  </si>
  <si>
    <t>Tabela vrijednosti kolaterala, haircutova i udjela kolaterala u kreditu</t>
  </si>
  <si>
    <t>UPISATI INSTRUMENTE OSIGURANJA OD NAJJAČEG DO NAJSLABIJEG</t>
  </si>
  <si>
    <t>NE DIRATI</t>
  </si>
  <si>
    <t>ODABRATI OCJENU</t>
  </si>
  <si>
    <t>Haircut / težinski faktor</t>
  </si>
  <si>
    <t>Opis stavke</t>
  </si>
  <si>
    <t>Vrijednosti</t>
  </si>
  <si>
    <t>Klasifikacija HNB / HBOR</t>
  </si>
  <si>
    <t>Ocjena HBOR
0-5</t>
  </si>
  <si>
    <t>apsolutni</t>
  </si>
  <si>
    <t>relativni</t>
  </si>
  <si>
    <t>Udio kolaterala u iznosu kredita</t>
  </si>
  <si>
    <t>Korigirani udio kolaterala u iznosu kredita</t>
  </si>
  <si>
    <t>Ponder</t>
  </si>
  <si>
    <t>Iznos kredita</t>
  </si>
  <si>
    <t>UPISATI HC</t>
  </si>
  <si>
    <t>Procjena kolaterala ocjene 5 - depozit</t>
  </si>
  <si>
    <t>Procjena kolaterala ocjene 1 - zadužnice</t>
  </si>
  <si>
    <t>Procjena kolaterala ocjene 0 - mjenice</t>
  </si>
  <si>
    <t>ukupan udio</t>
  </si>
  <si>
    <t>ostatak do 100%</t>
  </si>
  <si>
    <t>NKD</t>
  </si>
  <si>
    <t>Prihvatljivost djelatnosti za financiranje</t>
  </si>
  <si>
    <t>Popis NKD/NACE šifri i relevantne oznake prihvatljivosti</t>
  </si>
  <si>
    <r>
      <t>Legenda</t>
    </r>
    <r>
      <rPr>
        <sz val="8"/>
        <rFont val="Arial"/>
        <family val="2"/>
        <charset val="238"/>
      </rPr>
      <t xml:space="preserve">
</t>
    </r>
    <r>
      <rPr>
        <sz val="9"/>
        <rFont val="Arial"/>
        <family val="2"/>
      </rPr>
      <t xml:space="preserve">0=prihvatljiva; 1=neprihvatljva  2=ograničeno - provjeriti 
Boje: plavo = ograničena djelatnost, provjeriti s HBOR-om; crvena = neprihvatljiva djelatnost </t>
    </r>
  </si>
  <si>
    <t xml:space="preserve">Osnovna djelatnost </t>
  </si>
  <si>
    <t xml:space="preserve">Djelatnost ulaganja </t>
  </si>
  <si>
    <t>PUNI i NEPUNI</t>
  </si>
  <si>
    <t>Valuta</t>
  </si>
  <si>
    <t>Redni broj</t>
  </si>
  <si>
    <t>datum od</t>
  </si>
  <si>
    <t>datum do</t>
  </si>
  <si>
    <t>broj dana</t>
  </si>
  <si>
    <t>RKS</t>
  </si>
  <si>
    <t>ESIF KS</t>
  </si>
  <si>
    <t>osnovica</t>
  </si>
  <si>
    <t>glavnica</t>
  </si>
  <si>
    <t>RKS kamata</t>
  </si>
  <si>
    <t>ESIF kamata</t>
  </si>
  <si>
    <t>razlika RKS kamate i ESIF kamate</t>
  </si>
  <si>
    <t>diskontna
stopa</t>
  </si>
  <si>
    <t>državna potpora</t>
  </si>
  <si>
    <t>kategorija kamate</t>
  </si>
  <si>
    <t>PUNI=PUNI</t>
  </si>
  <si>
    <t>NEPUNI=PUNI</t>
  </si>
  <si>
    <t>PUNI=NEPUNI</t>
  </si>
  <si>
    <t>NEPUNI=NEPUNI
DAY(C8)=DAY(C10)</t>
  </si>
  <si>
    <t>NEP=NEP
D(C8)&gt;D(C10)</t>
  </si>
  <si>
    <t>NEP=NEP
D(C8)&lt;D(C10)</t>
  </si>
  <si>
    <t>PUNA VELJAČA</t>
  </si>
  <si>
    <t>NEPUNA VELJAČA</t>
  </si>
  <si>
    <t>C8&lt;B45</t>
  </si>
  <si>
    <t>VELJAČA</t>
  </si>
  <si>
    <t>FINAL</t>
  </si>
  <si>
    <t>mjesečno BEZ</t>
  </si>
  <si>
    <t>mjesečno POD</t>
  </si>
  <si>
    <t>Broj</t>
  </si>
  <si>
    <t>Datum zaključenja ugovora</t>
  </si>
  <si>
    <t>1M</t>
  </si>
  <si>
    <t>3M</t>
  </si>
  <si>
    <t>6M</t>
  </si>
  <si>
    <t>Prva rata</t>
  </si>
  <si>
    <t>12M</t>
  </si>
  <si>
    <t>Zadnja (krnja) rata</t>
  </si>
  <si>
    <t>Poček u mjesecima</t>
  </si>
  <si>
    <t>Razdoblje počeka</t>
  </si>
  <si>
    <t>Ostatak mjeseci (za razdoblje)</t>
  </si>
  <si>
    <t>Nepravilan poček (ako je 1)</t>
  </si>
  <si>
    <t>Broj godina otplate uključujući poček</t>
  </si>
  <si>
    <t>ESIF KS u periodu</t>
  </si>
  <si>
    <t>RKS u periodu</t>
  </si>
  <si>
    <t>Diskontna kam. st. u periodu</t>
  </si>
  <si>
    <t>Algoritam</t>
  </si>
  <si>
    <t>Iznos potpore u EUR</t>
  </si>
  <si>
    <t>Krnje razdoblje za NSV</t>
  </si>
  <si>
    <t>Vrijednost</t>
  </si>
  <si>
    <t>Obračunsko razdoblje</t>
  </si>
  <si>
    <t>Dana u mjesecu</t>
  </si>
  <si>
    <t>G6 - stožerni datum</t>
  </si>
  <si>
    <t>RKS kamata nepravilne rate</t>
  </si>
  <si>
    <t>% u ukupnom kreditu:</t>
  </si>
  <si>
    <t>1,2,3</t>
  </si>
  <si>
    <t>Obračun kamate</t>
  </si>
  <si>
    <t>Način obračuna kamate</t>
  </si>
  <si>
    <t>OPERATIVNI OTPLATNI PLAN - NE DIRATI</t>
  </si>
  <si>
    <t>dospijeće</t>
  </si>
  <si>
    <t>potpora Uredba 1305/2013</t>
  </si>
  <si>
    <t>BROJ RATA</t>
  </si>
  <si>
    <t>MJESEČNO</t>
  </si>
  <si>
    <t>mjesec (opis)</t>
  </si>
  <si>
    <t>mjesec</t>
  </si>
  <si>
    <t>broj 1M rata u toj godini je</t>
  </si>
  <si>
    <t>broj 1M rata u zadnjoj godini</t>
  </si>
  <si>
    <t>SIJEČANJ</t>
  </si>
  <si>
    <t>OŽUJAK</t>
  </si>
  <si>
    <t>TRAVANJ</t>
  </si>
  <si>
    <t>SVIBANJ</t>
  </si>
  <si>
    <t>LIPANJ</t>
  </si>
  <si>
    <t>SRPANJ</t>
  </si>
  <si>
    <t>KOLOVOZ</t>
  </si>
  <si>
    <t>RUJAN</t>
  </si>
  <si>
    <t>LISTOPAD</t>
  </si>
  <si>
    <t>STUDENI</t>
  </si>
  <si>
    <t>PROSINAC</t>
  </si>
  <si>
    <t>Zadnja</t>
  </si>
  <si>
    <t>Ostatak pri diobi mjeseci
(0-nema, 1-ima)</t>
  </si>
  <si>
    <t>broj 1M rata u prvoj godini</t>
  </si>
  <si>
    <t>broj 1M rata u godinama između prve i zadnje godine</t>
  </si>
  <si>
    <t>nepuni mjeseci prve i zadnje rate</t>
  </si>
  <si>
    <t>Rok korištenja &gt; poček</t>
  </si>
  <si>
    <t>ukupan broj rata</t>
  </si>
  <si>
    <t>TROMJESEČNO</t>
  </si>
  <si>
    <t>broj 3M rata u toj godini je</t>
  </si>
  <si>
    <t>broj 3M rata u zadnjoj godini</t>
  </si>
  <si>
    <t>broj 3M rata u prvoj godini</t>
  </si>
  <si>
    <t>broj 3M rata u godinama između prve i zadnje godine</t>
  </si>
  <si>
    <t>POLUGODIŠNJE</t>
  </si>
  <si>
    <t>broj 6M rata u toj godini je</t>
  </si>
  <si>
    <t>broj 6M rata u zadnjoj godini</t>
  </si>
  <si>
    <t>broj 6M rata u prvoj godini</t>
  </si>
  <si>
    <t>broj 6M rata u godinama između prve i zadnje godine</t>
  </si>
  <si>
    <t>ovdje razraditi formulu jer nije cjelovita, pogledati 1M ili 3M</t>
  </si>
  <si>
    <t>GODIŠNJE</t>
  </si>
  <si>
    <t>broj 12M rata u toj godini je</t>
  </si>
  <si>
    <t>broj 12M rata u zadnjoj godini</t>
  </si>
  <si>
    <t>broj 12M rata u prvoj godini</t>
  </si>
  <si>
    <t>broj 12M rata u godinama između prve i zadnje godine</t>
  </si>
  <si>
    <t>Osnovna stopa</t>
  </si>
  <si>
    <t>Vrijedi do</t>
  </si>
  <si>
    <t>Vrijedi od</t>
  </si>
  <si>
    <t>PRIHVATLJIVO samo bez kapitalnog rabata</t>
  </si>
  <si>
    <t>Izmijenjeno:
- u listu "0 Zahtjev za kredit" -    logo FI, dorađena formula u polju K74, dorađena formula u polju J22
- u listu "7 Pomoćne tablice"- dodane formule u polja C42-C42 s linkoivma na osnovnu stopu i datum koji se unose u kalkulator potpora
- u listu 6b Proračun ušteda - formatirana ušteda da se prikazuje kao postotak (polje L40)
- u listu "0 Pomoćni" - izbrisane i sakriveni rozo označeni dijelovi
- u listu "REFERENCE" - izbrisana mogućnost jamstva s obzirom na neprovedivost kombinacije potpora</t>
  </si>
  <si>
    <t>Izmijenjeno:
u listu "0 Zahtjev za kredit"
- u komentaru (polju L75) dodana ispravna referenca na polje J111
- u polju H108, u Data validation/Indirect popravljena formula za padajući izbornik 
- u komentaru (polje L108) dodana ispravna referenca na polja J104, J105 i J106
- u polju K100 dorađena formula da nije obavezno popunjavanje podataka za industriju za troškove uz 38a
U listu "0. Pomoćni"
- vraćena formula u polje CO3
- u polju R9 dodana ispravna referenca na polje 108</t>
  </si>
  <si>
    <t>Padajući izbornik za uštede (% i kWh)</t>
  </si>
  <si>
    <t>Popuniti relevatnu kategoriju uštede za KR (žuto polje u redu 108)</t>
  </si>
  <si>
    <t>Procjena kolaterala ocjene 3 - nekretnina (privatna obiteljska kuća, stan, kuća za  odmor, vikendica, apartman), standardna</t>
  </si>
  <si>
    <t>Procjena kolaterala ocjene 3 - nekretnina (privatna obiteljska kuća, stan, kuća za  odmor, vikendica, apartman), izvan standardna</t>
  </si>
  <si>
    <t>Procjena kolaterala ocjene 3 - nekretnina (ostale nekretnine), standardna</t>
  </si>
  <si>
    <t>Procjena kolaterala ocjene 3 - nekretnina (ostale nekretnine), izvan standardna</t>
  </si>
  <si>
    <t>Procjena kolaterala ocjene 3 - nekretnina (poljoprivredno zemljište), standardna/izvan standardna</t>
  </si>
  <si>
    <t>Procjena kolaterala ocjene 2 - pokretnina, tržišna vrijednost</t>
  </si>
  <si>
    <t>Procjena kolaterala ocjene 2 - pokretnina, polica osiguranja ili knjigovodstvena vrijednost</t>
  </si>
  <si>
    <t>(Za mjere povećanja energetske učinkovitosti)                       Isporučena energija prije provedbe mjera</t>
  </si>
  <si>
    <t xml:space="preserve">Ušteda energije </t>
  </si>
  <si>
    <t>Povećanje udjela obnovljive energije</t>
  </si>
  <si>
    <t>Energija dobivena iz OIE</t>
  </si>
  <si>
    <t xml:space="preserve">Upisuje se energija proizvedena nakon ugradnje OIE energetske obnove (novo stanje). Podatak se prepisuje iz Glavnog projekta (opis postojećeg stanja) i to za svaku pojedinu mjeru povećanja OIE  koja se predviđa u sklopu projekta. </t>
  </si>
  <si>
    <t>Smanjenje isporučene energije iz mreže</t>
  </si>
  <si>
    <t>(Za mjere povećanja OIE)                       Isporučena energija prije provedbe mjera</t>
  </si>
  <si>
    <t>Upisuje se smanjenje potrošnje energije (uštede) iz glavnog projekta</t>
  </si>
  <si>
    <t>(Za mjere povećanja energetske učinkovitosti)                       Predviđena količina isporučene energija nakon provedbe mjera</t>
  </si>
  <si>
    <t>(Za mjere povećanja OIE)                       Predviđena količina isporučene energija nakon provedbe mjera</t>
  </si>
  <si>
    <t xml:space="preserve">ENERGETSKI TROŠKOVNA CJELINA USLUŽNOG PODUZEĆA </t>
  </si>
  <si>
    <r>
      <t xml:space="preserve">Upisuje se ukupna vrijednost investicije (predviđeni trošak) za pojedinu mjeru. 
</t>
    </r>
    <r>
      <rPr>
        <b/>
        <sz val="10"/>
        <color rgb="FF000000"/>
        <rFont val="Calibri"/>
        <family val="2"/>
        <charset val="238"/>
        <scheme val="minor"/>
      </rPr>
      <t>Napomena:</t>
    </r>
    <r>
      <rPr>
        <sz val="10"/>
        <color rgb="FF000000"/>
        <rFont val="Calibri"/>
        <family val="2"/>
        <charset val="238"/>
        <scheme val="minor"/>
      </rPr>
      <t xml:space="preserve"> podatak mora odgovarati podacima iz troškovnika glavnog projekta.  </t>
    </r>
  </si>
  <si>
    <t>UKUPNO:</t>
  </si>
  <si>
    <t xml:space="preserve">REKAPITULACIJA REZULTATA I DOPRINOS POKAZATELJIMA </t>
  </si>
  <si>
    <t xml:space="preserve">Mjere energetske učinkovitosti </t>
  </si>
  <si>
    <t xml:space="preserve">Ušteđena isporučena energije energetski troškovne cjeline </t>
  </si>
  <si>
    <t>Smanjiti isporučenu energiju energetski troškovnoj cjelini za:</t>
  </si>
  <si>
    <t xml:space="preserve">Mjere obnovljivi izvori energije </t>
  </si>
  <si>
    <t xml:space="preserve">Povećan udio obnovljive energije u bruto konačnoj potrošnji energetski troškovne cjeline </t>
  </si>
  <si>
    <t>Količina obnovljive energije u bruto konačnoj potrošnji energije u uslužnom sektoru (turizam, trgovina)</t>
  </si>
  <si>
    <t xml:space="preserve">UKUPNA ISPORUČENA ENERGIJA ENERGETSKI TROŠKOVNOJ CJELINI </t>
  </si>
  <si>
    <t>Upisuje se vrijednost potrošnje primarne energija prije provedbe mjera (postojeće stanje). 
Podatak se prepisuje iz Glavnog projekta.</t>
  </si>
  <si>
    <t>Upisuje se proračunata vrijednost primarne energije nakon provedbe mjera (novo stanje). Podatak se prepisuje iz Glavnog projekta.</t>
  </si>
  <si>
    <t>Računa se samo</t>
  </si>
  <si>
    <t>Smanjiti isporučenu energiju proizvodnom pogonu za:</t>
  </si>
  <si>
    <t>Smanjiti isporučenu energiju pratećoj zgradi za:</t>
  </si>
  <si>
    <t>Verzija: 2.00</t>
  </si>
  <si>
    <t xml:space="preserve">Računa se samo.  Predviđene isporuke energija iz mreže nakon provedbe mjere.  </t>
  </si>
  <si>
    <t>Računa se samo. Povećanje udjela obnovljive energije</t>
  </si>
  <si>
    <t xml:space="preserve">Faktori primarne energije i emisija CO2
(Pravilnik o sustavu za praćenje, mjerenje i verifikaciju ušteda energije </t>
  </si>
  <si>
    <t>Računa se samo (ako mjera smanjuje količinu energije samo jednog energenta). Ako mjera obuhvaća uštedu na više od jednog energenta ili je mjerom energent promijenjen, u ovu se kolonu se unosi ukupno smanjenje emisija CO2 za predmetnu mjeru</t>
  </si>
  <si>
    <t>(Za mjere povećanja energetske učinkovitosti)
  Isporučena energija prije provedbe mjera</t>
  </si>
  <si>
    <t>Upisuje se vrijednost potrošnje primarne energija prije provedbe mjera (postojeće stanje) za sve projektne cjeline. 
Podatak se prepisuje iz Glavnog projekta.</t>
  </si>
  <si>
    <t>Upisuje se proračunata vrijednost primarne energije nakon provedbe mjera (novo stanje) za sve projektne cjeline. Podatak se prepisuje iz Glavnog projekta.</t>
  </si>
  <si>
    <t xml:space="preserve">Upisuje se smanjenje potrošnje energije (uštede) iz glavnog projekta.
</t>
  </si>
  <si>
    <t>Upisuje se članak Uredbe Komisije (EU) 2023/1315 o izmjeni Uredbe (EU)  br. 651/2014 na koji se odnosi potpora.</t>
  </si>
  <si>
    <t>Upisuju se nazivi pojedinih mjera koje se planiraju u sklopu projekta .</t>
  </si>
  <si>
    <t>Računa se samo. Povećanje udjela obnovljive energije.</t>
  </si>
  <si>
    <t>Upisuje se smanjenje potrošnje energije (uštede) iz glavnog projekta.</t>
  </si>
  <si>
    <t>Cilj (postotak) - minimalno 30%</t>
  </si>
  <si>
    <t>KREDITI ZA ENERGETSKU UČINKOVITOST PODUZETNIKA - KRAJNJI PRIMATELJI IZ KOMERCIJALNOG I USLUŽNOG SEKTORA</t>
  </si>
  <si>
    <t>(Za mjere povećanja energetske učinkovitosti)                       Predviđena količina isporučene energije nakon provedbe mjera</t>
  </si>
  <si>
    <t>(Za mjere povećanja OIE)                       Predviđena količina isporučene energije nakon provedbe mjera</t>
  </si>
  <si>
    <t>Upisuje se iznos troškova za pojedinu mjeru koji su prihvatljivi odnosno koji su navedeni u okviru dozvoljenih namjena i prihvatljivih troškova za krajnje primatelje iz uslužnog sektora.</t>
  </si>
  <si>
    <t>Upisuje se iznos troškova za pojedinu mjeru koji su prihvatljivi odnosno koji su navedeni u okviru dozvoljenih namjena i prihvatljivih troškova za krajnje primatelje iz proizvodne industrije.</t>
  </si>
  <si>
    <t xml:space="preserve">Upisuje se iznos troškova za pojedinu mjeru koji su prihvatljivi odnosno koji su navedeni u okviru dozvoljenih namjena i prihvatljivih troškova za krajnje primatelje iz proizvodne industrije </t>
  </si>
  <si>
    <t>Količina smanjene isporučene energije za mjeru (ušteda energije ili povećanje obnovljive energije) množi se s koeficijentima iz "Pretvorbeni faktori" Dodatka 2. (ako mjera obuhvaća više energenata ovdje se ne upisuje faktor, početne emisije i smanjenje emisija se računaju izvan ove tablice i unose izravno)</t>
  </si>
  <si>
    <t>Računa se samo. Isporučena energija  cjelini "Proizvodni pogon" nakon provedbe mjera mora biti minimalno 20% manja u odnosu na isporučenu energiju energetski troškovnoj cjelini prije provedbe mjera.  Napomena: nije nužno da svaka od mjera zadovolji uvjete o minimalnim uštedama</t>
  </si>
  <si>
    <t>Računa se samo. Isporučena energija  cjelini "Proizvodni pogon" nakon provedbe mjera mora biti minimalno 50% manja u odnosu na isporučenu energiju energetski troškovnoj cjelini prije provedbe mjera.  Napomena: nije nužno da svaka od mjera zadovolji uvjete o minimalnim uštedama</t>
  </si>
  <si>
    <t>Računa se samo. Isporučena energija energetski troškovnoj cjelini nakon provedbe mjera mora biti minimalno 30% manja u odnosu na isporučenu energiju energetski troškovnoj cjelini prije provedbe mjera.  Napomena: nije nužno da svaka od mjera zadovolji uvjete o minimalnim uštedama</t>
  </si>
  <si>
    <t>Prihvatljivi troškovi projekta
(kredit + vlastito učešće)</t>
  </si>
  <si>
    <t>Prihvatljivi troškovi projekta 
(kredit + vlastito učešće)</t>
  </si>
  <si>
    <t xml:space="preserve">Proračun ušteda - KREDITI ZA ENERGETSKU UČINKOVITOST PODUZETNIKA - KRAJNJI PRIMATELJI IZ PROIZVODNE INDUSTRIJE </t>
  </si>
  <si>
    <t>(verzija 2., izmjena 03.08.2026)</t>
  </si>
  <si>
    <t xml:space="preserve">Upisuje se ukupna isporučena energija prije zahvata energetske obnove za čitavu troškovnu cjelinu (postojeće stanje za pogon i zgrade). 
Podatak se prepisuje iz Glavnog projekta (opis postojećeg stanja).  </t>
  </si>
  <si>
    <r>
      <t xml:space="preserve">Ušteda energije u proizvodnim industrijama
Upisuje se ukupna isporučena energija prije zahvata energetske obnove za </t>
    </r>
    <r>
      <rPr>
        <b/>
        <sz val="10"/>
        <rFont val="Calibri"/>
        <family val="2"/>
        <scheme val="minor"/>
      </rPr>
      <t>cjelinu "Proizvodni pogon"</t>
    </r>
    <r>
      <rPr>
        <sz val="10"/>
        <rFont val="Calibri"/>
        <family val="2"/>
        <scheme val="minor"/>
      </rPr>
      <t xml:space="preserve">.
Podatak se prepisuje iz Glavnog projekta (opis postojećeg stanja).  </t>
    </r>
  </si>
  <si>
    <r>
      <t xml:space="preserve">Ušteda energije u proizvodnim industrijama
Upisuje se ukupna isporučena energija prije zahvata energetske obnove za </t>
    </r>
    <r>
      <rPr>
        <b/>
        <sz val="10"/>
        <rFont val="Calibri"/>
        <family val="2"/>
        <scheme val="minor"/>
      </rPr>
      <t>cjelinu "Prateće zgrade"</t>
    </r>
    <r>
      <rPr>
        <sz val="10"/>
        <rFont val="Calibri"/>
        <family val="2"/>
        <scheme val="minor"/>
      </rPr>
      <t xml:space="preserve">.
Podatak se prepisuje iz Glavnog projekta (opis postojećeg stanja).  </t>
    </r>
  </si>
  <si>
    <t xml:space="preserve">Povlači se ukupna isporučena energija prije zahvata energetske obnove za čitavu troškovnu cjelinu (postojeće stanje za pogon i zgrade). 
Podatak se prepisuje iz Glavnog projekta (opis postojećeg stanja).  </t>
  </si>
  <si>
    <t xml:space="preserve">Upisuje se ukupna isporučena energija prije zahvata energetske obnove za čitavu troškovnu cjelinu. 
Podatak se prepisuje iz Glavnog projekta (opis postojećeg stanja).  </t>
  </si>
  <si>
    <t xml:space="preserve">Ušteda energije u komercijalnom i uslužnom sektoru
Upisuje se ukupna isporučena energija prije zahvata energetske obnove za čitavu troškovnu cjelinu. 
Podatak se prepisuje iz Glavnog projekta (opis postojećeg stanja).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</si>
</sst>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kn&quot;_-;\-* #,##0.00\ &quot;kn&quot;_-;_-* &quot;-&quot;??\ &quot;kn&quot;_-;_-@_-"/>
    <numFmt numFmtId="43" formatCode="_-* #,##0.00_-;\-* #,##0.00_-;_-* &quot;-&quot;??_-;_-@_-"/>
    <numFmt numFmtId="164" formatCode="_(&quot;$&quot;* #,##0.00_);_(&quot;$&quot;* \(#,##0.00\);_(&quot;$&quot;* &quot;-&quot;??_);_(@_)"/>
    <numFmt numFmtId="165" formatCode="_(* #,##0.00_);_(* \(#,##0.00\);_(* &quot;-&quot;??_);_(@_)"/>
    <numFmt numFmtId="166" formatCode="0.00_)"/>
    <numFmt numFmtId="167" formatCode="#,##0.00000"/>
    <numFmt numFmtId="168" formatCode="0.0000"/>
    <numFmt numFmtId="169" formatCode="0.00000"/>
    <numFmt numFmtId="170" formatCode="#,##0.00\ &quot;kn&quot;"/>
    <numFmt numFmtId="171" formatCode="[$-F800]dddd\,\ mmmm\ dd\,\ yyyy"/>
    <numFmt numFmtId="172" formatCode="_-* #,##0.00\ [$€-41A]_-;\-* #,##0.00\ [$€-41A]_-;_-* &quot;-&quot;??\ [$€-41A]_-;_-@_-"/>
    <numFmt numFmtId="173" formatCode="_-* #,##0.00\ _k_n_-;\-* #,##0.00\ _k_n_-;_-* &quot;-&quot;??\ _k_n_-;_-@_-"/>
    <numFmt numFmtId="174" formatCode="#,##0.00000000"/>
    <numFmt numFmtId="175" formatCode="#,##0.000"/>
    <numFmt numFmtId="176" formatCode=";;;"/>
  </numFmts>
  <fonts count="130" x14ac:knownFonts="1">
    <font>
      <sz val="11"/>
      <color theme="1"/>
      <name val="Calibri"/>
      <family val="2"/>
      <scheme val="minor"/>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font>
    <font>
      <sz val="10"/>
      <name val="Arial CE"/>
      <family val="2"/>
      <charset val="238"/>
    </font>
    <font>
      <sz val="10"/>
      <name val="Arial"/>
      <family val="2"/>
      <charset val="238"/>
    </font>
    <font>
      <b/>
      <sz val="10"/>
      <name val="Arial CE"/>
      <family val="2"/>
      <charset val="238"/>
    </font>
    <font>
      <b/>
      <sz val="8"/>
      <name val="Arial"/>
      <family val="2"/>
      <charset val="238"/>
    </font>
    <font>
      <sz val="8"/>
      <name val="Arial"/>
      <family val="2"/>
      <charset val="238"/>
    </font>
    <font>
      <b/>
      <i/>
      <sz val="8"/>
      <name val="Times New Roman"/>
      <family val="1"/>
      <charset val="238"/>
    </font>
    <font>
      <i/>
      <sz val="8"/>
      <name val="Times New Roman"/>
      <family val="1"/>
      <charset val="238"/>
    </font>
    <font>
      <sz val="10"/>
      <name val="Times New Roman"/>
      <family val="1"/>
      <charset val="238"/>
    </font>
    <font>
      <b/>
      <sz val="11"/>
      <color theme="0"/>
      <name val="Calibri"/>
      <family val="2"/>
      <scheme val="minor"/>
    </font>
    <font>
      <b/>
      <sz val="10"/>
      <color theme="0"/>
      <name val="Arial CE"/>
      <family val="2"/>
      <charset val="238"/>
    </font>
    <font>
      <b/>
      <sz val="10"/>
      <color theme="0"/>
      <name val="Arial CE"/>
      <charset val="238"/>
    </font>
    <font>
      <b/>
      <sz val="11"/>
      <color theme="0"/>
      <name val="Calibri"/>
      <family val="2"/>
      <charset val="238"/>
      <scheme val="minor"/>
    </font>
    <font>
      <sz val="11"/>
      <name val="Calibri"/>
      <family val="2"/>
      <scheme val="minor"/>
    </font>
    <font>
      <sz val="11"/>
      <name val="Calibri"/>
      <family val="2"/>
      <charset val="238"/>
      <scheme val="minor"/>
    </font>
    <font>
      <b/>
      <sz val="11"/>
      <color theme="1"/>
      <name val="Calibri"/>
      <family val="2"/>
      <charset val="238"/>
      <scheme val="minor"/>
    </font>
    <font>
      <i/>
      <sz val="11"/>
      <color theme="1"/>
      <name val="Calibri"/>
      <family val="2"/>
      <charset val="238"/>
      <scheme val="minor"/>
    </font>
    <font>
      <b/>
      <sz val="20"/>
      <color theme="1"/>
      <name val="Calibri"/>
      <family val="2"/>
      <charset val="238"/>
      <scheme val="minor"/>
    </font>
    <font>
      <b/>
      <sz val="20"/>
      <name val="Calibri"/>
      <family val="2"/>
      <charset val="238"/>
      <scheme val="minor"/>
    </font>
    <font>
      <sz val="20"/>
      <color theme="1"/>
      <name val="Calibri"/>
      <family val="2"/>
      <charset val="238"/>
      <scheme val="minor"/>
    </font>
    <font>
      <b/>
      <sz val="15"/>
      <color theme="3"/>
      <name val="Calibri"/>
      <family val="2"/>
      <charset val="238"/>
      <scheme val="minor"/>
    </font>
    <font>
      <sz val="11"/>
      <color theme="0"/>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i/>
      <sz val="10"/>
      <name val="Calibri"/>
      <family val="2"/>
      <charset val="238"/>
      <scheme val="minor"/>
    </font>
    <font>
      <b/>
      <sz val="10"/>
      <color theme="0"/>
      <name val="Calibri"/>
      <family val="2"/>
      <charset val="238"/>
      <scheme val="minor"/>
    </font>
    <font>
      <sz val="10"/>
      <name val="Calibri"/>
      <family val="2"/>
      <charset val="238"/>
      <scheme val="minor"/>
    </font>
    <font>
      <b/>
      <sz val="10"/>
      <name val="Calibri"/>
      <family val="2"/>
      <charset val="238"/>
      <scheme val="minor"/>
    </font>
    <font>
      <b/>
      <sz val="10"/>
      <name val="Arial"/>
      <family val="2"/>
    </font>
    <font>
      <b/>
      <sz val="9"/>
      <name val="Arial"/>
      <family val="2"/>
    </font>
    <font>
      <sz val="9"/>
      <name val="Arial"/>
      <family val="2"/>
    </font>
    <font>
      <b/>
      <sz val="8"/>
      <name val="Arial"/>
      <family val="2"/>
    </font>
    <font>
      <b/>
      <i/>
      <sz val="16"/>
      <name val="Helv"/>
    </font>
    <font>
      <b/>
      <sz val="24"/>
      <color theme="1"/>
      <name val="Calibri"/>
      <family val="2"/>
      <charset val="238"/>
      <scheme val="minor"/>
    </font>
    <font>
      <sz val="10"/>
      <color theme="1"/>
      <name val="Calibri"/>
      <family val="2"/>
      <scheme val="minor"/>
    </font>
    <font>
      <u/>
      <sz val="10"/>
      <color indexed="12"/>
      <name val="Arial"/>
      <family val="2"/>
    </font>
    <font>
      <sz val="10"/>
      <name val="Tahoma"/>
      <family val="2"/>
    </font>
    <font>
      <sz val="11"/>
      <color theme="0"/>
      <name val="Calibri"/>
      <family val="2"/>
      <scheme val="minor"/>
    </font>
    <font>
      <b/>
      <sz val="16"/>
      <color theme="1"/>
      <name val="Calibri"/>
      <family val="2"/>
      <charset val="238"/>
      <scheme val="minor"/>
    </font>
    <font>
      <sz val="10"/>
      <color theme="1"/>
      <name val="Arial"/>
      <family val="2"/>
      <charset val="238"/>
    </font>
    <font>
      <b/>
      <sz val="14"/>
      <color theme="1"/>
      <name val="Calibri"/>
      <family val="2"/>
      <charset val="238"/>
      <scheme val="minor"/>
    </font>
    <font>
      <b/>
      <sz val="11"/>
      <name val="Calibri"/>
      <family val="2"/>
      <charset val="238"/>
      <scheme val="minor"/>
    </font>
    <font>
      <b/>
      <i/>
      <sz val="12"/>
      <name val="Calibri"/>
      <family val="2"/>
      <charset val="238"/>
      <scheme val="minor"/>
    </font>
    <font>
      <sz val="10"/>
      <color theme="1"/>
      <name val="Arial CE"/>
      <family val="2"/>
      <charset val="238"/>
    </font>
    <font>
      <b/>
      <sz val="10"/>
      <color theme="1"/>
      <name val="Arial CE"/>
      <charset val="238"/>
    </font>
    <font>
      <b/>
      <sz val="16"/>
      <color theme="0"/>
      <name val="Calibri"/>
      <family val="2"/>
      <scheme val="minor"/>
    </font>
    <font>
      <sz val="11"/>
      <color rgb="FFFF0000"/>
      <name val="Calibri"/>
      <family val="2"/>
      <scheme val="minor"/>
    </font>
    <font>
      <sz val="11"/>
      <color theme="1"/>
      <name val="Calibri"/>
      <family val="2"/>
      <scheme val="minor"/>
    </font>
    <font>
      <sz val="8"/>
      <name val="Arial"/>
      <family val="2"/>
    </font>
    <font>
      <sz val="8"/>
      <color rgb="FFFF0000"/>
      <name val="Arial"/>
      <family val="2"/>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theme="1"/>
      <name val="Calibri"/>
      <family val="2"/>
      <charset val="238"/>
    </font>
    <font>
      <b/>
      <sz val="10"/>
      <color theme="1"/>
      <name val="Calibri"/>
      <family val="2"/>
      <charset val="238"/>
      <scheme val="minor"/>
    </font>
    <font>
      <sz val="11"/>
      <color theme="3" tint="-0.249977111117893"/>
      <name val="Calibri"/>
      <family val="2"/>
      <charset val="238"/>
      <scheme val="minor"/>
    </font>
    <font>
      <b/>
      <sz val="11"/>
      <color theme="3" tint="-0.249977111117893"/>
      <name val="Calibri"/>
      <family val="2"/>
      <charset val="238"/>
      <scheme val="minor"/>
    </font>
    <font>
      <b/>
      <sz val="12"/>
      <color theme="3" tint="-0.249977111117893"/>
      <name val="Calibri"/>
      <family val="2"/>
      <charset val="238"/>
      <scheme val="minor"/>
    </font>
    <font>
      <sz val="11"/>
      <color rgb="FF203764"/>
      <name val="Calibri"/>
      <family val="2"/>
      <charset val="238"/>
      <scheme val="minor"/>
    </font>
    <font>
      <b/>
      <sz val="11"/>
      <color rgb="FF203764"/>
      <name val="Calibri"/>
      <family val="2"/>
      <charset val="238"/>
      <scheme val="minor"/>
    </font>
    <font>
      <b/>
      <sz val="12"/>
      <color rgb="FF203764"/>
      <name val="Calibri"/>
      <family val="2"/>
      <charset val="238"/>
      <scheme val="minor"/>
    </font>
    <font>
      <i/>
      <sz val="10"/>
      <color rgb="FF203764"/>
      <name val="Calibri"/>
      <family val="2"/>
      <charset val="238"/>
      <scheme val="minor"/>
    </font>
    <font>
      <b/>
      <sz val="14"/>
      <color theme="3" tint="-0.249977111117893"/>
      <name val="Calibri"/>
      <family val="2"/>
      <charset val="238"/>
      <scheme val="minor"/>
    </font>
    <font>
      <b/>
      <sz val="12"/>
      <color theme="3"/>
      <name val="Calibri"/>
      <family val="2"/>
      <charset val="238"/>
      <scheme val="minor"/>
    </font>
    <font>
      <b/>
      <sz val="12"/>
      <color rgb="FF0070C0"/>
      <name val="Calibri"/>
      <family val="2"/>
      <charset val="238"/>
      <scheme val="minor"/>
    </font>
    <font>
      <b/>
      <i/>
      <sz val="11"/>
      <color theme="3" tint="-0.249977111117893"/>
      <name val="Calibri"/>
      <family val="2"/>
      <charset val="238"/>
      <scheme val="minor"/>
    </font>
    <font>
      <b/>
      <sz val="10"/>
      <color theme="3"/>
      <name val="Calibri"/>
      <family val="2"/>
      <charset val="238"/>
      <scheme val="minor"/>
    </font>
    <font>
      <b/>
      <sz val="12"/>
      <name val="Calibri"/>
      <family val="2"/>
      <charset val="238"/>
      <scheme val="minor"/>
    </font>
    <font>
      <b/>
      <i/>
      <sz val="11"/>
      <color theme="3"/>
      <name val="Calibri"/>
      <family val="2"/>
      <charset val="238"/>
      <scheme val="minor"/>
    </font>
    <font>
      <i/>
      <sz val="12"/>
      <color theme="3"/>
      <name val="Calibri"/>
      <family val="2"/>
      <charset val="238"/>
      <scheme val="minor"/>
    </font>
    <font>
      <i/>
      <sz val="10"/>
      <color theme="3"/>
      <name val="Calibri"/>
      <family val="2"/>
      <charset val="238"/>
      <scheme val="minor"/>
    </font>
    <font>
      <b/>
      <i/>
      <sz val="10"/>
      <color theme="3"/>
      <name val="Calibri"/>
      <family val="2"/>
      <charset val="238"/>
      <scheme val="minor"/>
    </font>
    <font>
      <i/>
      <sz val="11"/>
      <color theme="3"/>
      <name val="Calibri"/>
      <family val="2"/>
      <charset val="238"/>
      <scheme val="minor"/>
    </font>
    <font>
      <b/>
      <sz val="10"/>
      <color theme="3"/>
      <name val="Arial Narrow"/>
      <family val="2"/>
      <charset val="238"/>
    </font>
    <font>
      <b/>
      <sz val="10"/>
      <color theme="0"/>
      <name val="Arial Narrow"/>
      <family val="2"/>
    </font>
    <font>
      <b/>
      <i/>
      <sz val="10"/>
      <color theme="0"/>
      <name val="Arial Narrow"/>
      <family val="2"/>
    </font>
    <font>
      <b/>
      <sz val="22"/>
      <color theme="1"/>
      <name val="Calibri"/>
      <family val="2"/>
      <charset val="238"/>
    </font>
    <font>
      <b/>
      <sz val="22"/>
      <color theme="1"/>
      <name val="Calibri"/>
      <family val="2"/>
    </font>
    <font>
      <sz val="11"/>
      <color theme="3"/>
      <name val="Calibri"/>
      <family val="2"/>
      <charset val="238"/>
      <scheme val="minor"/>
    </font>
    <font>
      <sz val="9"/>
      <color theme="1"/>
      <name val="Arial"/>
      <family val="2"/>
      <charset val="238"/>
    </font>
    <font>
      <sz val="10"/>
      <color indexed="8"/>
      <name val="Arial"/>
      <family val="2"/>
      <charset val="238"/>
    </font>
    <font>
      <b/>
      <sz val="9"/>
      <color theme="1"/>
      <name val="Arial"/>
      <family val="2"/>
      <charset val="238"/>
    </font>
    <font>
      <b/>
      <sz val="9"/>
      <name val="Arial"/>
      <family val="2"/>
      <charset val="238"/>
    </font>
    <font>
      <sz val="9"/>
      <name val="Arial"/>
      <family val="2"/>
      <charset val="238"/>
    </font>
    <font>
      <b/>
      <sz val="10"/>
      <color rgb="FF000000"/>
      <name val="Arial"/>
      <family val="2"/>
      <charset val="238"/>
    </font>
    <font>
      <sz val="10"/>
      <color rgb="FF000000"/>
      <name val="Calibri"/>
      <family val="2"/>
      <charset val="238"/>
      <scheme val="minor"/>
    </font>
    <font>
      <sz val="10"/>
      <color rgb="FF000000"/>
      <name val="Arial"/>
      <family val="2"/>
      <charset val="238"/>
    </font>
    <font>
      <sz val="14"/>
      <color theme="1"/>
      <name val="Calibri"/>
      <family val="2"/>
      <charset val="238"/>
      <scheme val="minor"/>
    </font>
    <font>
      <sz val="11"/>
      <color theme="1"/>
      <name val="Arial"/>
      <family val="2"/>
      <charset val="238"/>
    </font>
    <font>
      <b/>
      <sz val="11"/>
      <color rgb="FFFF0000"/>
      <name val="Calibri"/>
      <family val="2"/>
      <charset val="238"/>
      <scheme val="minor"/>
    </font>
    <font>
      <b/>
      <sz val="10"/>
      <color rgb="FFFFFF00"/>
      <name val="Calibri"/>
      <family val="2"/>
      <charset val="238"/>
      <scheme val="minor"/>
    </font>
    <font>
      <b/>
      <sz val="10"/>
      <color theme="1"/>
      <name val="Arial"/>
      <family val="2"/>
      <charset val="238"/>
    </font>
    <font>
      <sz val="11"/>
      <color rgb="FF000000"/>
      <name val="Arial"/>
      <family val="2"/>
      <charset val="238"/>
    </font>
    <font>
      <b/>
      <sz val="12"/>
      <color rgb="FFFF0000"/>
      <name val="Calibri"/>
      <family val="2"/>
      <charset val="238"/>
      <scheme val="minor"/>
    </font>
    <font>
      <b/>
      <sz val="10"/>
      <color rgb="FF000000"/>
      <name val="Calibri"/>
      <family val="2"/>
      <charset val="238"/>
      <scheme val="minor"/>
    </font>
    <font>
      <sz val="10"/>
      <color rgb="FFFF0000"/>
      <name val="Calibri"/>
      <family val="2"/>
      <charset val="238"/>
      <scheme val="minor"/>
    </font>
    <font>
      <sz val="10"/>
      <color rgb="FFC00000"/>
      <name val="Calibri"/>
      <family val="2"/>
      <charset val="238"/>
      <scheme val="minor"/>
    </font>
    <font>
      <sz val="10"/>
      <color theme="0"/>
      <name val="Calibri"/>
      <family val="2"/>
      <charset val="238"/>
      <scheme val="minor"/>
    </font>
    <font>
      <sz val="10"/>
      <color rgb="FF002060"/>
      <name val="Arial"/>
      <family val="2"/>
      <charset val="238"/>
    </font>
    <font>
      <b/>
      <sz val="10"/>
      <color rgb="FF002060"/>
      <name val="Arial"/>
      <family val="2"/>
      <charset val="238"/>
    </font>
    <font>
      <i/>
      <sz val="11"/>
      <name val="Calibri"/>
      <family val="2"/>
      <charset val="238"/>
      <scheme val="minor"/>
    </font>
    <font>
      <b/>
      <sz val="14"/>
      <name val="Calibri"/>
      <family val="2"/>
      <charset val="238"/>
      <scheme val="minor"/>
    </font>
    <font>
      <sz val="12"/>
      <name val="Calibri"/>
      <family val="2"/>
      <charset val="238"/>
      <scheme val="minor"/>
    </font>
    <font>
      <i/>
      <sz val="12"/>
      <name val="Calibri"/>
      <family val="2"/>
      <charset val="238"/>
      <scheme val="minor"/>
    </font>
    <font>
      <i/>
      <sz val="9"/>
      <name val="Calibri"/>
      <family val="2"/>
      <charset val="238"/>
      <scheme val="minor"/>
    </font>
    <font>
      <b/>
      <i/>
      <sz val="12"/>
      <color theme="4"/>
      <name val="Calibri"/>
      <family val="2"/>
      <charset val="238"/>
      <scheme val="minor"/>
    </font>
    <font>
      <sz val="12"/>
      <color theme="0"/>
      <name val="Calibri"/>
      <family val="2"/>
      <charset val="238"/>
      <scheme val="minor"/>
    </font>
    <font>
      <b/>
      <i/>
      <sz val="12"/>
      <color theme="9"/>
      <name val="Calibri"/>
      <family val="2"/>
      <charset val="238"/>
      <scheme val="minor"/>
    </font>
    <font>
      <i/>
      <sz val="12"/>
      <color theme="9"/>
      <name val="Calibri"/>
      <family val="2"/>
      <charset val="238"/>
      <scheme val="minor"/>
    </font>
    <font>
      <b/>
      <i/>
      <sz val="11"/>
      <name val="Calibri"/>
      <family val="2"/>
      <charset val="238"/>
      <scheme val="minor"/>
    </font>
    <font>
      <b/>
      <i/>
      <sz val="11"/>
      <color theme="9"/>
      <name val="Calibri"/>
      <family val="2"/>
      <charset val="238"/>
      <scheme val="minor"/>
    </font>
    <font>
      <i/>
      <sz val="11"/>
      <color theme="9"/>
      <name val="Calibri"/>
      <family val="2"/>
      <charset val="238"/>
      <scheme val="minor"/>
    </font>
    <font>
      <sz val="11"/>
      <color theme="1"/>
      <name val="Consolas"/>
      <family val="3"/>
      <charset val="238"/>
    </font>
    <font>
      <sz val="11"/>
      <color rgb="FF000000"/>
      <name val="Arial"/>
      <family val="2"/>
      <charset val="238"/>
    </font>
    <font>
      <i/>
      <sz val="10"/>
      <color rgb="FFFF0000"/>
      <name val="Calibri"/>
      <family val="2"/>
      <charset val="238"/>
      <scheme val="minor"/>
    </font>
    <font>
      <b/>
      <sz val="10"/>
      <color rgb="FFFF0000"/>
      <name val="Calibri"/>
      <family val="2"/>
      <charset val="238"/>
      <scheme val="minor"/>
    </font>
    <font>
      <sz val="10"/>
      <name val="Calibri"/>
      <family val="2"/>
      <scheme val="minor"/>
    </font>
    <font>
      <b/>
      <sz val="10"/>
      <name val="Calibri"/>
      <family val="2"/>
      <scheme val="minor"/>
    </font>
    <font>
      <b/>
      <sz val="11"/>
      <color indexed="81"/>
      <name val="Tahoma"/>
      <family val="2"/>
      <charset val="238"/>
    </font>
  </fonts>
  <fills count="60">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8" tint="0.39997558519241921"/>
        <bgColor indexed="64"/>
      </patternFill>
    </fill>
    <fill>
      <patternFill patternType="solid">
        <fgColor theme="4"/>
      </patternFill>
    </fill>
    <fill>
      <patternFill patternType="solid">
        <fgColor rgb="FFFF00FF"/>
        <bgColor indexed="64"/>
      </patternFill>
    </fill>
    <fill>
      <patternFill patternType="solid">
        <fgColor rgb="FFFFFFCC"/>
        <bgColor indexed="64"/>
      </patternFill>
    </fill>
    <fill>
      <patternFill patternType="solid">
        <fgColor rgb="FFC2EAFB"/>
        <bgColor indexed="64"/>
      </patternFill>
    </fill>
    <fill>
      <patternFill patternType="solid">
        <fgColor theme="7"/>
        <bgColor indexed="64"/>
      </patternFill>
    </fill>
    <fill>
      <patternFill patternType="solid">
        <fgColor theme="4"/>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79D53"/>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47C6F3"/>
        <bgColor indexed="64"/>
      </patternFill>
    </fill>
    <fill>
      <patternFill patternType="solid">
        <fgColor theme="9" tint="0.39997558519241921"/>
        <bgColor indexed="64"/>
      </patternFill>
    </fill>
    <fill>
      <patternFill patternType="solid">
        <fgColor rgb="FFB6ECBB"/>
        <bgColor indexed="64"/>
      </patternFill>
    </fill>
    <fill>
      <patternFill patternType="solid">
        <fgColor rgb="FFFFCC99"/>
      </patternFill>
    </fill>
    <fill>
      <patternFill patternType="solid">
        <fgColor theme="4" tint="0.79998168889431442"/>
        <bgColor indexed="65"/>
      </patternFill>
    </fill>
    <fill>
      <patternFill patternType="solid">
        <fgColor rgb="FFFFCCFF"/>
        <bgColor indexed="64"/>
      </patternFill>
    </fill>
    <fill>
      <patternFill patternType="solid">
        <fgColor theme="4"/>
        <bgColor theme="4"/>
      </patternFill>
    </fill>
    <fill>
      <patternFill patternType="solid">
        <fgColor theme="3" tint="0.79998168889431442"/>
        <bgColor indexed="64"/>
      </patternFill>
    </fill>
    <fill>
      <patternFill patternType="solid">
        <fgColor theme="4" tint="0.79998168889431442"/>
        <bgColor theme="4"/>
      </patternFill>
    </fill>
    <fill>
      <patternFill patternType="solid">
        <fgColor theme="3" tint="0.59999389629810485"/>
        <bgColor indexed="64"/>
      </patternFill>
    </fill>
    <fill>
      <patternFill patternType="solid">
        <fgColor rgb="FF92D050"/>
        <bgColor theme="4"/>
      </patternFill>
    </fill>
    <fill>
      <patternFill patternType="solid">
        <fgColor theme="4" tint="0.59999389629810485"/>
        <bgColor theme="4" tint="0.59999389629810485"/>
      </patternFill>
    </fill>
    <fill>
      <patternFill patternType="solid">
        <fgColor theme="4" tint="0.59999389629810485"/>
        <bgColor theme="4" tint="0.79998168889431442"/>
      </patternFill>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4" tint="0.59999389629810485"/>
        <bgColor indexed="64"/>
      </patternFill>
    </fill>
    <fill>
      <patternFill patternType="solid">
        <fgColor rgb="FFFFFFCC"/>
        <bgColor theme="4" tint="0.59999389629810485"/>
      </patternFill>
    </fill>
    <fill>
      <patternFill patternType="solid">
        <fgColor rgb="FFE8E8E8"/>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9" tint="0.39997558519241921"/>
        <bgColor theme="4" tint="0.79998168889431442"/>
      </patternFill>
    </fill>
    <fill>
      <patternFill patternType="solid">
        <fgColor theme="9" tint="0.39997558519241921"/>
        <bgColor theme="4" tint="0.59999389629810485"/>
      </patternFill>
    </fill>
    <fill>
      <patternFill patternType="solid">
        <fgColor rgb="FFFFFF99"/>
        <bgColor indexed="64"/>
      </patternFill>
    </fill>
    <fill>
      <patternFill patternType="solid">
        <fgColor theme="0" tint="-0.34998626667073579"/>
        <bgColor theme="4" tint="0.59999389629810485"/>
      </patternFill>
    </fill>
    <fill>
      <patternFill patternType="solid">
        <fgColor theme="0" tint="-0.34998626667073579"/>
        <bgColor theme="4" tint="0.79998168889431442"/>
      </patternFill>
    </fill>
    <fill>
      <patternFill patternType="solid">
        <fgColor rgb="FFFFFF99"/>
        <bgColor theme="4" tint="0.79998168889431442"/>
      </patternFill>
    </fill>
    <fill>
      <patternFill patternType="solid">
        <fgColor theme="0" tint="-0.249977111117893"/>
        <bgColor theme="4" tint="0.59999389629810485"/>
      </patternFill>
    </fill>
    <fill>
      <patternFill patternType="solid">
        <fgColor theme="0" tint="-0.34998626667073579"/>
        <bgColor indexed="64"/>
      </patternFill>
    </fill>
  </fills>
  <borders count="9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thick">
        <color theme="4"/>
      </bottom>
      <diagonal/>
    </border>
    <border>
      <left style="hair">
        <color indexed="64"/>
      </left>
      <right/>
      <top style="hair">
        <color indexed="64"/>
      </top>
      <bottom style="hair">
        <color indexed="64"/>
      </bottom>
      <diagonal/>
    </border>
    <border>
      <left/>
      <right/>
      <top/>
      <bottom style="hair">
        <color indexed="64"/>
      </bottom>
      <diagonal/>
    </border>
    <border>
      <left/>
      <right/>
      <top style="thick">
        <color theme="4"/>
      </top>
      <bottom style="hair">
        <color indexed="64"/>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medium">
        <color theme="0"/>
      </right>
      <top style="thin">
        <color theme="0"/>
      </top>
      <bottom style="thin">
        <color theme="0"/>
      </bottom>
      <diagonal/>
    </border>
    <border>
      <left style="medium">
        <color theme="0"/>
      </left>
      <right/>
      <top style="thin">
        <color theme="0"/>
      </top>
      <bottom style="thin">
        <color theme="0"/>
      </bottom>
      <diagonal/>
    </border>
    <border>
      <left style="medium">
        <color theme="0"/>
      </left>
      <right/>
      <top/>
      <bottom/>
      <diagonal/>
    </border>
    <border>
      <left style="thin">
        <color theme="0"/>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ck">
        <color theme="4"/>
      </top>
      <bottom/>
      <diagonal/>
    </border>
    <border>
      <left style="thin">
        <color rgb="FF7F7F7F"/>
      </left>
      <right style="thin">
        <color rgb="FF7F7F7F"/>
      </right>
      <top/>
      <bottom style="thin">
        <color rgb="FF7F7F7F"/>
      </bottom>
      <diagonal/>
    </border>
    <border>
      <left/>
      <right/>
      <top style="hair">
        <color indexed="64"/>
      </top>
      <bottom style="hair">
        <color indexed="64"/>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medium">
        <color indexed="64"/>
      </left>
      <right/>
      <top style="medium">
        <color indexed="64"/>
      </top>
      <bottom/>
      <diagonal/>
    </border>
    <border>
      <left style="hair">
        <color indexed="64"/>
      </left>
      <right/>
      <top style="hair">
        <color auto="1"/>
      </top>
      <bottom/>
      <diagonal/>
    </border>
    <border>
      <left style="hair">
        <color auto="1"/>
      </left>
      <right/>
      <top/>
      <bottom style="hair">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hair">
        <color auto="1"/>
      </right>
      <top/>
      <bottom/>
      <diagonal/>
    </border>
    <border>
      <left style="hair">
        <color auto="1"/>
      </left>
      <right/>
      <top/>
      <bottom/>
      <diagonal/>
    </border>
    <border>
      <left style="thin">
        <color indexed="64"/>
      </left>
      <right/>
      <top/>
      <bottom style="thin">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s>
  <cellStyleXfs count="30">
    <xf numFmtId="0" fontId="0" fillId="0" borderId="0"/>
    <xf numFmtId="165" fontId="10" fillId="0" borderId="0" applyFont="0" applyFill="0" applyBorder="0" applyAlignment="0" applyProtection="0"/>
    <xf numFmtId="0" fontId="10" fillId="0" borderId="0"/>
    <xf numFmtId="0" fontId="10" fillId="0" borderId="0"/>
    <xf numFmtId="0" fontId="30" fillId="0" borderId="6" applyNumberFormat="0" applyFill="0" applyAlignment="0" applyProtection="0"/>
    <xf numFmtId="0" fontId="31" fillId="13" borderId="0" applyNumberFormat="0" applyBorder="0" applyAlignment="0" applyProtection="0"/>
    <xf numFmtId="0" fontId="9" fillId="0" borderId="0"/>
    <xf numFmtId="0" fontId="12" fillId="0" borderId="0"/>
    <xf numFmtId="166" fontId="43" fillId="0" borderId="0"/>
    <xf numFmtId="164" fontId="10" fillId="0" borderId="0" applyFont="0" applyFill="0" applyBorder="0" applyAlignment="0" applyProtection="0"/>
    <xf numFmtId="0" fontId="46" fillId="0" borderId="0" applyNumberFormat="0" applyFill="0" applyBorder="0" applyAlignment="0" applyProtection="0">
      <alignment vertical="top"/>
      <protection locked="0"/>
    </xf>
    <xf numFmtId="0" fontId="47" fillId="0" borderId="0"/>
    <xf numFmtId="9" fontId="10"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9" fontId="58" fillId="0" borderId="0" applyFont="0" applyFill="0" applyBorder="0" applyAlignment="0" applyProtection="0"/>
    <xf numFmtId="0" fontId="61" fillId="0" borderId="35" applyNumberFormat="0" applyFill="0" applyAlignment="0" applyProtection="0"/>
    <xf numFmtId="0" fontId="63" fillId="34" borderId="36" applyNumberFormat="0" applyAlignment="0" applyProtection="0"/>
    <xf numFmtId="0" fontId="5" fillId="35" borderId="0" applyNumberFormat="0" applyBorder="0" applyAlignment="0" applyProtection="0"/>
    <xf numFmtId="0" fontId="5" fillId="0" borderId="0"/>
    <xf numFmtId="0" fontId="5" fillId="0" borderId="0"/>
    <xf numFmtId="4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103" fillId="0" borderId="0"/>
    <xf numFmtId="0" fontId="124" fillId="0" borderId="0"/>
  </cellStyleXfs>
  <cellXfs count="1137">
    <xf numFmtId="0" fontId="0" fillId="0" borderId="0" xfId="0"/>
    <xf numFmtId="0" fontId="36" fillId="14" borderId="1" xfId="5" applyFont="1" applyFill="1" applyBorder="1" applyAlignment="1" applyProtection="1">
      <alignment vertical="center" wrapText="1"/>
    </xf>
    <xf numFmtId="0" fontId="36" fillId="13" borderId="1" xfId="5" applyFont="1" applyBorder="1" applyAlignment="1" applyProtection="1">
      <alignment vertical="center"/>
    </xf>
    <xf numFmtId="0" fontId="36" fillId="13" borderId="1" xfId="5" applyFont="1" applyBorder="1" applyAlignment="1" applyProtection="1">
      <alignment vertical="center" wrapText="1"/>
    </xf>
    <xf numFmtId="0" fontId="36" fillId="13" borderId="1" xfId="5" applyFont="1" applyBorder="1" applyAlignment="1" applyProtection="1">
      <alignment horizontal="center" vertical="center" wrapText="1"/>
    </xf>
    <xf numFmtId="0" fontId="36" fillId="14" borderId="1" xfId="5" applyFont="1" applyFill="1" applyBorder="1" applyAlignment="1" applyProtection="1">
      <alignment horizontal="center" vertical="center" wrapText="1"/>
    </xf>
    <xf numFmtId="0" fontId="36" fillId="14" borderId="1" xfId="5" applyFont="1" applyFill="1" applyBorder="1" applyAlignment="1" applyProtection="1">
      <alignment horizontal="center" vertical="center"/>
    </xf>
    <xf numFmtId="0" fontId="36" fillId="13" borderId="1" xfId="5" applyFont="1" applyBorder="1" applyAlignment="1" applyProtection="1">
      <alignment horizontal="right" vertical="center" wrapText="1"/>
    </xf>
    <xf numFmtId="0" fontId="36" fillId="13" borderId="1" xfId="5" applyFont="1" applyBorder="1" applyAlignment="1" applyProtection="1">
      <alignment horizontal="center" vertical="center"/>
    </xf>
    <xf numFmtId="0" fontId="0" fillId="11" borderId="0" xfId="0" applyFill="1"/>
    <xf numFmtId="0" fontId="0" fillId="9" borderId="0" xfId="0" applyFill="1"/>
    <xf numFmtId="0" fontId="25" fillId="0" borderId="0" xfId="0" applyFont="1"/>
    <xf numFmtId="0" fontId="0" fillId="0" borderId="0" xfId="0" applyAlignment="1">
      <alignment horizontal="center" vertical="center"/>
    </xf>
    <xf numFmtId="0" fontId="25" fillId="9" borderId="0" xfId="0" applyFont="1" applyFill="1"/>
    <xf numFmtId="0" fontId="30" fillId="0" borderId="6" xfId="4" applyProtection="1"/>
    <xf numFmtId="0" fontId="30" fillId="0" borderId="6" xfId="4" applyAlignment="1" applyProtection="1"/>
    <xf numFmtId="0" fontId="0" fillId="0" borderId="0" xfId="0" applyAlignment="1">
      <alignment vertical="center"/>
    </xf>
    <xf numFmtId="0" fontId="0" fillId="0" borderId="8" xfId="0" applyBorder="1"/>
    <xf numFmtId="0" fontId="0" fillId="0" borderId="0" xfId="0" applyAlignment="1">
      <alignment horizontal="right" vertical="center"/>
    </xf>
    <xf numFmtId="0" fontId="22" fillId="6" borderId="4" xfId="0" applyFont="1" applyFill="1" applyBorder="1" applyAlignment="1">
      <alignment horizontal="left" vertical="center" wrapText="1"/>
    </xf>
    <xf numFmtId="0" fontId="0" fillId="7" borderId="0" xfId="0" applyFill="1" applyAlignment="1">
      <alignment horizontal="center" vertical="center"/>
    </xf>
    <xf numFmtId="0" fontId="0" fillId="0" borderId="10" xfId="0" applyBorder="1"/>
    <xf numFmtId="4" fontId="24" fillId="7" borderId="4" xfId="0" applyNumberFormat="1" applyFont="1" applyFill="1" applyBorder="1" applyAlignment="1">
      <alignment vertical="center"/>
    </xf>
    <xf numFmtId="0" fontId="19" fillId="9" borderId="4" xfId="0" applyFont="1" applyFill="1" applyBorder="1" applyAlignment="1">
      <alignment horizontal="center" vertical="center" wrapText="1"/>
    </xf>
    <xf numFmtId="14" fontId="13" fillId="9" borderId="4" xfId="0" applyNumberFormat="1" applyFont="1" applyFill="1" applyBorder="1" applyAlignment="1">
      <alignment horizontal="center" vertical="center"/>
    </xf>
    <xf numFmtId="1" fontId="21" fillId="9" borderId="4" xfId="0" applyNumberFormat="1" applyFont="1" applyFill="1" applyBorder="1" applyAlignment="1">
      <alignment horizontal="center" vertical="center" wrapText="1"/>
    </xf>
    <xf numFmtId="4" fontId="21" fillId="9" borderId="4" xfId="0" applyNumberFormat="1" applyFont="1" applyFill="1" applyBorder="1" applyAlignment="1">
      <alignment horizontal="right" vertical="center" wrapText="1"/>
    </xf>
    <xf numFmtId="14" fontId="24" fillId="7" borderId="4" xfId="0" applyNumberFormat="1" applyFont="1" applyFill="1" applyBorder="1" applyAlignment="1">
      <alignment horizontal="right" vertical="center"/>
    </xf>
    <xf numFmtId="1" fontId="12" fillId="7" borderId="4" xfId="0" applyNumberFormat="1" applyFont="1" applyFill="1" applyBorder="1" applyAlignment="1">
      <alignment horizontal="center" vertical="center"/>
    </xf>
    <xf numFmtId="4" fontId="11" fillId="9" borderId="4" xfId="0" applyNumberFormat="1" applyFont="1" applyFill="1" applyBorder="1" applyAlignment="1">
      <alignment vertical="center"/>
    </xf>
    <xf numFmtId="14" fontId="24" fillId="7" borderId="4" xfId="0" applyNumberFormat="1" applyFont="1" applyFill="1" applyBorder="1" applyAlignment="1">
      <alignment vertical="center"/>
    </xf>
    <xf numFmtId="0" fontId="22" fillId="6" borderId="4" xfId="0" applyFont="1" applyFill="1" applyBorder="1" applyAlignment="1">
      <alignment horizontal="left" vertical="center"/>
    </xf>
    <xf numFmtId="14" fontId="24" fillId="7" borderId="4" xfId="0" applyNumberFormat="1" applyFont="1" applyFill="1" applyBorder="1"/>
    <xf numFmtId="0" fontId="24" fillId="7" borderId="4" xfId="0" applyFont="1" applyFill="1" applyBorder="1"/>
    <xf numFmtId="10" fontId="24" fillId="7" borderId="4" xfId="0" applyNumberFormat="1" applyFont="1" applyFill="1" applyBorder="1" applyAlignment="1">
      <alignment vertical="center"/>
    </xf>
    <xf numFmtId="0" fontId="10" fillId="0" borderId="0" xfId="3" applyAlignment="1">
      <alignment horizontal="centerContinuous" wrapText="1"/>
    </xf>
    <xf numFmtId="3" fontId="0" fillId="7" borderId="4" xfId="0" applyNumberFormat="1" applyFill="1" applyBorder="1" applyAlignment="1">
      <alignment horizontal="right"/>
    </xf>
    <xf numFmtId="0" fontId="31" fillId="0" borderId="0" xfId="0" applyFont="1"/>
    <xf numFmtId="14" fontId="31" fillId="0" borderId="0" xfId="0" applyNumberFormat="1" applyFont="1" applyAlignment="1">
      <alignment horizontal="center" vertical="center"/>
    </xf>
    <xf numFmtId="0" fontId="22" fillId="0" borderId="0" xfId="0" applyFont="1" applyAlignment="1">
      <alignment vertical="center"/>
    </xf>
    <xf numFmtId="0" fontId="22" fillId="0" borderId="0" xfId="0" applyFont="1" applyAlignment="1">
      <alignment horizontal="right" vertical="center"/>
    </xf>
    <xf numFmtId="167" fontId="31" fillId="0" borderId="0" xfId="0" applyNumberFormat="1" applyFont="1" applyAlignment="1">
      <alignment horizontal="right"/>
    </xf>
    <xf numFmtId="14" fontId="31" fillId="0" borderId="0" xfId="0" applyNumberFormat="1" applyFont="1"/>
    <xf numFmtId="167" fontId="22" fillId="0" borderId="0" xfId="0" applyNumberFormat="1" applyFont="1"/>
    <xf numFmtId="0" fontId="31" fillId="0" borderId="0" xfId="0" applyFont="1" applyAlignment="1">
      <alignment horizontal="right"/>
    </xf>
    <xf numFmtId="0" fontId="22" fillId="0" borderId="0" xfId="0" applyFont="1" applyAlignment="1">
      <alignment horizontal="right"/>
    </xf>
    <xf numFmtId="0" fontId="31" fillId="0" borderId="0" xfId="0" applyFont="1" applyAlignment="1">
      <alignment horizontal="center" vertical="center"/>
    </xf>
    <xf numFmtId="14" fontId="31" fillId="0" borderId="0" xfId="0" applyNumberFormat="1" applyFont="1" applyAlignment="1">
      <alignment horizontal="left"/>
    </xf>
    <xf numFmtId="4" fontId="22" fillId="8" borderId="4" xfId="0" applyNumberFormat="1" applyFont="1" applyFill="1" applyBorder="1" applyAlignment="1">
      <alignment vertical="center"/>
    </xf>
    <xf numFmtId="10" fontId="22" fillId="8" borderId="4" xfId="0" applyNumberFormat="1" applyFont="1" applyFill="1" applyBorder="1" applyAlignment="1">
      <alignment vertical="center"/>
    </xf>
    <xf numFmtId="0" fontId="22" fillId="8" borderId="4" xfId="0" applyFont="1" applyFill="1" applyBorder="1" applyAlignment="1">
      <alignment horizontal="left" vertical="center" wrapText="1"/>
    </xf>
    <xf numFmtId="0" fontId="36" fillId="21" borderId="1" xfId="5" applyFont="1" applyFill="1" applyBorder="1" applyAlignment="1" applyProtection="1">
      <alignment horizontal="center" vertical="center" wrapText="1"/>
    </xf>
    <xf numFmtId="0" fontId="24" fillId="7" borderId="4" xfId="0" applyFont="1" applyFill="1" applyBorder="1" applyAlignment="1">
      <alignment vertical="center"/>
    </xf>
    <xf numFmtId="14" fontId="31" fillId="0" borderId="0" xfId="0" applyNumberFormat="1" applyFont="1" applyAlignment="1">
      <alignment horizontal="left" vertical="center"/>
    </xf>
    <xf numFmtId="0" fontId="31" fillId="0" borderId="0" xfId="0" applyFont="1" applyAlignment="1">
      <alignment horizontal="left" vertical="center"/>
    </xf>
    <xf numFmtId="14" fontId="12" fillId="7" borderId="4" xfId="0" applyNumberFormat="1" applyFont="1" applyFill="1" applyBorder="1" applyAlignment="1">
      <alignment vertical="center"/>
    </xf>
    <xf numFmtId="10" fontId="12" fillId="7" borderId="4" xfId="0" applyNumberFormat="1" applyFont="1" applyFill="1" applyBorder="1" applyAlignment="1">
      <alignment horizontal="center" vertical="center"/>
    </xf>
    <xf numFmtId="4" fontId="11" fillId="7" borderId="4" xfId="0" applyNumberFormat="1" applyFont="1" applyFill="1" applyBorder="1" applyAlignment="1">
      <alignment horizontal="right" vertical="center"/>
    </xf>
    <xf numFmtId="4" fontId="12" fillId="7" borderId="4" xfId="0" applyNumberFormat="1" applyFont="1" applyFill="1" applyBorder="1" applyAlignment="1">
      <alignment vertical="center"/>
    </xf>
    <xf numFmtId="10" fontId="11" fillId="7" borderId="4" xfId="0" applyNumberFormat="1" applyFont="1" applyFill="1" applyBorder="1" applyAlignment="1">
      <alignment horizontal="center" vertical="center"/>
    </xf>
    <xf numFmtId="0" fontId="19" fillId="19" borderId="4" xfId="0" applyFont="1" applyFill="1" applyBorder="1" applyAlignment="1">
      <alignment horizontal="center" vertical="center" wrapText="1"/>
    </xf>
    <xf numFmtId="0" fontId="21" fillId="19" borderId="4" xfId="0" applyFont="1" applyFill="1" applyBorder="1" applyAlignment="1">
      <alignment horizontal="center" vertical="center" wrapText="1"/>
    </xf>
    <xf numFmtId="14" fontId="20" fillId="19" borderId="4" xfId="0" applyNumberFormat="1" applyFont="1" applyFill="1" applyBorder="1" applyAlignment="1">
      <alignment horizontal="center" vertical="center" wrapText="1"/>
    </xf>
    <xf numFmtId="4" fontId="20" fillId="19" borderId="4" xfId="0" applyNumberFormat="1" applyFont="1" applyFill="1" applyBorder="1" applyAlignment="1">
      <alignment horizontal="center" vertical="center" wrapText="1"/>
    </xf>
    <xf numFmtId="4" fontId="21" fillId="19" borderId="4" xfId="0" applyNumberFormat="1" applyFont="1" applyFill="1" applyBorder="1" applyAlignment="1">
      <alignment horizontal="center" vertical="center" wrapText="1"/>
    </xf>
    <xf numFmtId="0" fontId="0" fillId="9" borderId="4" xfId="0" applyFill="1" applyBorder="1" applyAlignment="1">
      <alignment horizontal="center" vertical="center"/>
    </xf>
    <xf numFmtId="4" fontId="21" fillId="22" borderId="4" xfId="0" applyNumberFormat="1" applyFont="1" applyFill="1" applyBorder="1" applyAlignment="1">
      <alignment horizontal="right" vertical="center" wrapText="1"/>
    </xf>
    <xf numFmtId="0" fontId="23" fillId="0" borderId="0" xfId="0" applyFont="1" applyAlignment="1">
      <alignment horizontal="center" vertical="center"/>
    </xf>
    <xf numFmtId="0" fontId="23" fillId="0" borderId="0" xfId="0" applyFont="1"/>
    <xf numFmtId="14" fontId="23" fillId="0" borderId="0" xfId="0" applyNumberFormat="1" applyFont="1"/>
    <xf numFmtId="14" fontId="23" fillId="0" borderId="0" xfId="0" applyNumberFormat="1" applyFont="1" applyAlignment="1">
      <alignment horizontal="center" vertical="center"/>
    </xf>
    <xf numFmtId="0" fontId="44" fillId="0" borderId="0" xfId="0" applyFont="1"/>
    <xf numFmtId="0" fontId="51" fillId="26" borderId="0" xfId="0" applyFont="1" applyFill="1"/>
    <xf numFmtId="0" fontId="0" fillId="0" borderId="0" xfId="0" applyAlignment="1">
      <alignment horizontal="left" vertical="center" wrapText="1"/>
    </xf>
    <xf numFmtId="0" fontId="0" fillId="0" borderId="0" xfId="0" applyAlignment="1">
      <alignment vertical="center" wrapText="1"/>
    </xf>
    <xf numFmtId="0" fontId="25" fillId="27" borderId="0" xfId="0" applyFont="1" applyFill="1"/>
    <xf numFmtId="0" fontId="25" fillId="23" borderId="0" xfId="0" applyFont="1" applyFill="1"/>
    <xf numFmtId="14" fontId="0" fillId="0" borderId="0" xfId="0" applyNumberFormat="1"/>
    <xf numFmtId="0" fontId="0" fillId="0" borderId="0" xfId="0" applyAlignment="1">
      <alignment wrapText="1"/>
    </xf>
    <xf numFmtId="0" fontId="25" fillId="0" borderId="0" xfId="0" applyFont="1" applyAlignment="1">
      <alignment horizontal="center" vertical="center"/>
    </xf>
    <xf numFmtId="14" fontId="0" fillId="0" borderId="0" xfId="0" applyNumberFormat="1" applyAlignment="1">
      <alignment wrapText="1"/>
    </xf>
    <xf numFmtId="0" fontId="25" fillId="27" borderId="0" xfId="0" applyFont="1" applyFill="1" applyAlignment="1">
      <alignment horizontal="center"/>
    </xf>
    <xf numFmtId="0" fontId="25" fillId="23" borderId="0" xfId="0" applyFont="1" applyFill="1" applyAlignment="1">
      <alignment horizontal="center"/>
    </xf>
    <xf numFmtId="0" fontId="25" fillId="0" borderId="0" xfId="0" applyFont="1" applyAlignment="1">
      <alignment horizontal="center"/>
    </xf>
    <xf numFmtId="0" fontId="51" fillId="24" borderId="0" xfId="0" applyFont="1" applyFill="1"/>
    <xf numFmtId="0" fontId="0" fillId="0" borderId="0" xfId="0" applyAlignment="1">
      <alignment horizontal="center" vertical="center" wrapText="1"/>
    </xf>
    <xf numFmtId="0" fontId="25" fillId="9" borderId="0" xfId="0" applyFont="1" applyFill="1" applyAlignment="1">
      <alignment horizontal="right"/>
    </xf>
    <xf numFmtId="0" fontId="25" fillId="5" borderId="0" xfId="0" applyFont="1" applyFill="1" applyAlignment="1">
      <alignment horizontal="center" vertical="center"/>
    </xf>
    <xf numFmtId="0" fontId="51" fillId="25" borderId="0" xfId="0" applyFont="1" applyFill="1"/>
    <xf numFmtId="0" fontId="51" fillId="12" borderId="0" xfId="0" applyFont="1" applyFill="1"/>
    <xf numFmtId="0" fontId="25" fillId="5" borderId="0" xfId="0" applyFont="1" applyFill="1" applyAlignment="1">
      <alignment horizontal="center"/>
    </xf>
    <xf numFmtId="14" fontId="50" fillId="7" borderId="4" xfId="0" applyNumberFormat="1" applyFont="1" applyFill="1" applyBorder="1" applyAlignment="1">
      <alignment horizontal="right" vertical="center"/>
    </xf>
    <xf numFmtId="1" fontId="50" fillId="7" borderId="4" xfId="0" applyNumberFormat="1" applyFont="1" applyFill="1" applyBorder="1" applyAlignment="1">
      <alignment horizontal="center" vertical="center"/>
    </xf>
    <xf numFmtId="10" fontId="50" fillId="7" borderId="4" xfId="0" applyNumberFormat="1" applyFont="1" applyFill="1" applyBorder="1" applyAlignment="1">
      <alignment horizontal="center" vertical="center"/>
    </xf>
    <xf numFmtId="4" fontId="54" fillId="7" borderId="4" xfId="0" applyNumberFormat="1" applyFont="1" applyFill="1" applyBorder="1" applyAlignment="1">
      <alignment horizontal="right" vertical="center"/>
    </xf>
    <xf numFmtId="4" fontId="50" fillId="7" borderId="4" xfId="0" applyNumberFormat="1" applyFont="1" applyFill="1" applyBorder="1" applyAlignment="1">
      <alignment vertical="center"/>
    </xf>
    <xf numFmtId="10" fontId="54" fillId="7" borderId="4" xfId="0" applyNumberFormat="1" applyFont="1" applyFill="1" applyBorder="1" applyAlignment="1">
      <alignment horizontal="center" vertical="center"/>
    </xf>
    <xf numFmtId="4" fontId="54" fillId="9" borderId="4" xfId="0" applyNumberFormat="1" applyFont="1" applyFill="1" applyBorder="1" applyAlignment="1">
      <alignment vertical="center"/>
    </xf>
    <xf numFmtId="4" fontId="55" fillId="9" borderId="4" xfId="0" applyNumberFormat="1" applyFont="1" applyFill="1" applyBorder="1" applyAlignment="1">
      <alignment horizontal="right" vertical="center" wrapText="1"/>
    </xf>
    <xf numFmtId="4" fontId="24" fillId="7" borderId="4" xfId="0" applyNumberFormat="1" applyFont="1" applyFill="1" applyBorder="1" applyAlignment="1">
      <alignment horizontal="right" vertical="center"/>
    </xf>
    <xf numFmtId="4" fontId="24" fillId="7" borderId="4" xfId="0" applyNumberFormat="1" applyFont="1" applyFill="1" applyBorder="1" applyAlignment="1">
      <alignment horizontal="center" vertical="center"/>
    </xf>
    <xf numFmtId="0" fontId="48" fillId="0" borderId="0" xfId="0" applyFont="1"/>
    <xf numFmtId="14" fontId="48" fillId="0" borderId="0" xfId="0" applyNumberFormat="1" applyFont="1"/>
    <xf numFmtId="0" fontId="19" fillId="0" borderId="0" xfId="0" applyFont="1"/>
    <xf numFmtId="0" fontId="48" fillId="0" borderId="0" xfId="0" applyFont="1" applyAlignment="1">
      <alignment horizontal="center" vertical="center"/>
    </xf>
    <xf numFmtId="0" fontId="48"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14" fontId="19" fillId="0" borderId="0" xfId="0" applyNumberFormat="1" applyFont="1"/>
    <xf numFmtId="14" fontId="19" fillId="0" borderId="0" xfId="0" applyNumberFormat="1" applyFont="1" applyAlignment="1">
      <alignment horizontal="right"/>
    </xf>
    <xf numFmtId="14" fontId="48" fillId="0" borderId="0" xfId="0" applyNumberFormat="1" applyFont="1" applyAlignment="1">
      <alignment horizontal="center"/>
    </xf>
    <xf numFmtId="0" fontId="48" fillId="0" borderId="0" xfId="0" applyFont="1" applyAlignment="1">
      <alignment vertical="center"/>
    </xf>
    <xf numFmtId="0" fontId="24" fillId="7" borderId="4" xfId="0" applyFont="1" applyFill="1" applyBorder="1" applyAlignment="1">
      <alignment horizontal="right" vertical="center"/>
    </xf>
    <xf numFmtId="0" fontId="22" fillId="19" borderId="4" xfId="0" applyFont="1" applyFill="1" applyBorder="1" applyAlignment="1">
      <alignment horizontal="left" vertical="center" wrapText="1"/>
    </xf>
    <xf numFmtId="0" fontId="22" fillId="19" borderId="4" xfId="0" applyFont="1" applyFill="1" applyBorder="1" applyAlignment="1">
      <alignment horizontal="left" vertical="center"/>
    </xf>
    <xf numFmtId="0" fontId="27" fillId="9" borderId="0" xfId="0" applyFont="1" applyFill="1" applyAlignment="1">
      <alignment horizontal="center" vertical="center"/>
    </xf>
    <xf numFmtId="0" fontId="27" fillId="9" borderId="0" xfId="0" applyFont="1" applyFill="1"/>
    <xf numFmtId="0" fontId="29" fillId="9" borderId="0" xfId="0" applyFont="1" applyFill="1"/>
    <xf numFmtId="0" fontId="28" fillId="9" borderId="0" xfId="0" applyFont="1" applyFill="1" applyAlignment="1">
      <alignment horizontal="center" vertical="center"/>
    </xf>
    <xf numFmtId="0" fontId="28" fillId="9" borderId="0" xfId="0" applyFont="1" applyFill="1"/>
    <xf numFmtId="0" fontId="27" fillId="0" borderId="0" xfId="0" applyFont="1" applyAlignment="1">
      <alignment horizontal="center" vertical="center"/>
    </xf>
    <xf numFmtId="0" fontId="12" fillId="0" borderId="0" xfId="0" applyFont="1" applyAlignment="1">
      <alignment horizontal="center" vertical="center" wrapText="1"/>
    </xf>
    <xf numFmtId="168" fontId="12" fillId="0" borderId="0" xfId="0" applyNumberFormat="1" applyFont="1" applyAlignment="1">
      <alignment horizontal="center" vertical="center"/>
    </xf>
    <xf numFmtId="169" fontId="50" fillId="0" borderId="0" xfId="0" applyNumberFormat="1" applyFont="1" applyAlignment="1">
      <alignment horizontal="center" vertical="center"/>
    </xf>
    <xf numFmtId="0" fontId="29" fillId="0" borderId="0" xfId="0" applyFont="1"/>
    <xf numFmtId="0" fontId="28" fillId="0" borderId="0" xfId="0" applyFont="1" applyAlignment="1">
      <alignment horizontal="center" vertical="center"/>
    </xf>
    <xf numFmtId="0" fontId="28" fillId="0" borderId="0" xfId="0" applyFont="1"/>
    <xf numFmtId="0" fontId="15" fillId="0" borderId="0" xfId="0" applyFont="1"/>
    <xf numFmtId="0" fontId="0" fillId="0" borderId="1" xfId="0" applyBorder="1" applyAlignment="1">
      <alignment horizontal="center" vertical="center"/>
    </xf>
    <xf numFmtId="0" fontId="16" fillId="0" borderId="0" xfId="0" applyFont="1" applyAlignment="1">
      <alignment horizontal="center"/>
    </xf>
    <xf numFmtId="0" fontId="15" fillId="7" borderId="1" xfId="0" applyFont="1" applyFill="1" applyBorder="1"/>
    <xf numFmtId="10" fontId="15" fillId="9" borderId="1" xfId="0" applyNumberFormat="1" applyFont="1" applyFill="1" applyBorder="1" applyAlignment="1">
      <alignment horizontal="center" vertical="center"/>
    </xf>
    <xf numFmtId="0" fontId="14" fillId="0" borderId="0" xfId="0" applyFont="1"/>
    <xf numFmtId="0" fontId="17" fillId="0" borderId="0" xfId="0" applyFont="1" applyAlignment="1">
      <alignment horizontal="center"/>
    </xf>
    <xf numFmtId="4" fontId="0" fillId="0" borderId="0" xfId="0" applyNumberFormat="1"/>
    <xf numFmtId="1" fontId="24" fillId="0" borderId="0" xfId="0" applyNumberFormat="1" applyFont="1" applyAlignment="1">
      <alignment horizontal="left"/>
    </xf>
    <xf numFmtId="0" fontId="0" fillId="0" borderId="0" xfId="0" applyAlignment="1">
      <alignment horizontal="left"/>
    </xf>
    <xf numFmtId="0" fontId="26" fillId="0" borderId="1" xfId="0" applyFont="1" applyBorder="1" applyAlignment="1">
      <alignment horizontal="center" vertical="center"/>
    </xf>
    <xf numFmtId="0" fontId="15" fillId="9" borderId="1" xfId="0" applyFont="1" applyFill="1" applyBorder="1" applyAlignment="1">
      <alignment horizontal="center" vertical="center"/>
    </xf>
    <xf numFmtId="0" fontId="14" fillId="7" borderId="1" xfId="0" applyFont="1" applyFill="1" applyBorder="1"/>
    <xf numFmtId="0" fontId="14" fillId="9" borderId="1" xfId="0" applyFont="1" applyFill="1" applyBorder="1" applyAlignment="1">
      <alignment horizontal="center" vertical="center"/>
    </xf>
    <xf numFmtId="10" fontId="14" fillId="9" borderId="1" xfId="0" applyNumberFormat="1" applyFont="1" applyFill="1" applyBorder="1" applyAlignment="1">
      <alignment horizontal="center" vertical="center"/>
    </xf>
    <xf numFmtId="4" fontId="0" fillId="0" borderId="1" xfId="0" applyNumberFormat="1" applyBorder="1" applyAlignment="1">
      <alignment horizontal="center" vertical="center"/>
    </xf>
    <xf numFmtId="0" fontId="18" fillId="0" borderId="0" xfId="0" applyFont="1" applyAlignment="1">
      <alignment horizontal="left" wrapText="1"/>
    </xf>
    <xf numFmtId="0" fontId="22" fillId="17" borderId="0" xfId="0" applyFont="1" applyFill="1" applyAlignment="1">
      <alignment vertical="center"/>
    </xf>
    <xf numFmtId="0" fontId="22" fillId="17" borderId="0" xfId="0" applyFont="1" applyFill="1"/>
    <xf numFmtId="0" fontId="26" fillId="0" borderId="0" xfId="0" applyFont="1" applyAlignment="1">
      <alignment horizontal="center" vertical="center"/>
    </xf>
    <xf numFmtId="0" fontId="22" fillId="0" borderId="0" xfId="0" applyFont="1"/>
    <xf numFmtId="0" fontId="0" fillId="0" borderId="24" xfId="0" applyBorder="1"/>
    <xf numFmtId="0" fontId="0" fillId="0" borderId="25" xfId="0" applyBorder="1" applyAlignment="1">
      <alignment horizontal="center" vertical="center" wrapText="1"/>
    </xf>
    <xf numFmtId="0" fontId="0" fillId="0" borderId="26" xfId="0" applyBorder="1"/>
    <xf numFmtId="0" fontId="0" fillId="0" borderId="27" xfId="0" applyBorder="1"/>
    <xf numFmtId="0" fontId="0" fillId="0" borderId="28" xfId="0" applyBorder="1"/>
    <xf numFmtId="10" fontId="0" fillId="0" borderId="1" xfId="18" applyNumberFormat="1" applyFont="1" applyBorder="1" applyProtection="1"/>
    <xf numFmtId="0" fontId="0" fillId="0" borderId="29" xfId="0" applyBorder="1"/>
    <xf numFmtId="0" fontId="0" fillId="0" borderId="0" xfId="0" applyAlignment="1">
      <alignment horizontal="center"/>
    </xf>
    <xf numFmtId="0" fontId="37" fillId="0" borderId="0" xfId="0" applyFont="1"/>
    <xf numFmtId="0" fontId="38" fillId="0" borderId="0" xfId="0" applyFont="1"/>
    <xf numFmtId="0" fontId="0" fillId="5" borderId="0" xfId="0" applyFill="1"/>
    <xf numFmtId="0" fontId="0" fillId="0" borderId="0" xfId="0" applyAlignment="1">
      <alignment horizontal="left" vertical="center"/>
    </xf>
    <xf numFmtId="0" fontId="0" fillId="0" borderId="30" xfId="0" applyBorder="1"/>
    <xf numFmtId="0" fontId="0" fillId="30" borderId="30" xfId="0" applyFill="1" applyBorder="1"/>
    <xf numFmtId="10" fontId="59" fillId="0" borderId="1" xfId="0" applyNumberFormat="1" applyFont="1" applyBorder="1"/>
    <xf numFmtId="0" fontId="12" fillId="0" borderId="0" xfId="0" applyFont="1"/>
    <xf numFmtId="10" fontId="59" fillId="0" borderId="23" xfId="0" applyNumberFormat="1" applyFont="1" applyBorder="1"/>
    <xf numFmtId="0" fontId="0" fillId="28" borderId="30" xfId="0" applyFill="1" applyBorder="1"/>
    <xf numFmtId="9" fontId="0" fillId="0" borderId="0" xfId="18" applyFont="1" applyBorder="1" applyProtection="1"/>
    <xf numFmtId="9" fontId="0" fillId="0" borderId="0" xfId="0" applyNumberFormat="1"/>
    <xf numFmtId="0" fontId="37" fillId="0" borderId="1" xfId="0" applyFont="1" applyBorder="1" applyAlignment="1">
      <alignment horizontal="left" vertical="center" wrapText="1"/>
    </xf>
    <xf numFmtId="10" fontId="45" fillId="0" borderId="1" xfId="0" applyNumberFormat="1" applyFont="1" applyBorder="1" applyAlignment="1">
      <alignment horizontal="center" vertical="center"/>
    </xf>
    <xf numFmtId="0" fontId="37" fillId="0" borderId="1" xfId="0" applyFont="1" applyBorder="1" applyAlignment="1">
      <alignment horizontal="left" vertical="center"/>
    </xf>
    <xf numFmtId="0" fontId="45" fillId="0" borderId="1" xfId="0" applyFont="1" applyBorder="1" applyAlignment="1">
      <alignment horizontal="center" vertical="center"/>
    </xf>
    <xf numFmtId="0" fontId="35" fillId="0" borderId="1" xfId="0" applyFont="1" applyBorder="1" applyAlignment="1">
      <alignment horizontal="center"/>
    </xf>
    <xf numFmtId="0" fontId="37"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32" fillId="0" borderId="0" xfId="0" applyFont="1"/>
    <xf numFmtId="0" fontId="48" fillId="18" borderId="1" xfId="0" applyFont="1" applyFill="1" applyBorder="1" applyAlignment="1">
      <alignment horizontal="center" vertical="center"/>
    </xf>
    <xf numFmtId="9" fontId="60" fillId="0" borderId="23" xfId="0" applyNumberFormat="1" applyFont="1" applyBorder="1"/>
    <xf numFmtId="0" fontId="0" fillId="31" borderId="0" xfId="0" applyFill="1"/>
    <xf numFmtId="0" fontId="0" fillId="24" borderId="30" xfId="0" applyFill="1" applyBorder="1"/>
    <xf numFmtId="0" fontId="38" fillId="0" borderId="2" xfId="0" applyFont="1" applyBorder="1"/>
    <xf numFmtId="0" fontId="38" fillId="0" borderId="5" xfId="0" applyFont="1" applyBorder="1"/>
    <xf numFmtId="0" fontId="38" fillId="0" borderId="3" xfId="0" applyFont="1" applyBorder="1" applyAlignment="1">
      <alignment horizontal="center" vertical="center"/>
    </xf>
    <xf numFmtId="0" fontId="37" fillId="3" borderId="1" xfId="0" applyFont="1" applyFill="1" applyBorder="1" applyAlignment="1">
      <alignment horizontal="center" wrapText="1"/>
    </xf>
    <xf numFmtId="0" fontId="37" fillId="4" borderId="1" xfId="0" applyFont="1" applyFill="1" applyBorder="1" applyAlignment="1">
      <alignment horizontal="center" wrapText="1"/>
    </xf>
    <xf numFmtId="0" fontId="37" fillId="2" borderId="1" xfId="0" applyFont="1" applyFill="1" applyBorder="1" applyAlignment="1">
      <alignment horizontal="center" wrapText="1"/>
    </xf>
    <xf numFmtId="0" fontId="37" fillId="0" borderId="1" xfId="0" applyFont="1" applyBorder="1" applyAlignment="1">
      <alignment horizontal="left" wrapText="1"/>
    </xf>
    <xf numFmtId="0" fontId="32" fillId="0" borderId="1" xfId="0" applyFont="1" applyBorder="1" applyAlignment="1">
      <alignment horizontal="center" vertical="center"/>
    </xf>
    <xf numFmtId="0" fontId="37" fillId="0" borderId="1" xfId="0" applyFont="1" applyBorder="1" applyAlignment="1">
      <alignment horizontal="center"/>
    </xf>
    <xf numFmtId="0" fontId="37" fillId="0" borderId="1" xfId="0" applyFont="1" applyBorder="1"/>
    <xf numFmtId="0" fontId="37" fillId="0" borderId="1" xfId="0" applyFont="1" applyBorder="1" applyAlignment="1">
      <alignment horizontal="center" vertical="center"/>
    </xf>
    <xf numFmtId="10" fontId="0" fillId="0" borderId="0" xfId="0" applyNumberFormat="1"/>
    <xf numFmtId="0" fontId="0" fillId="0" borderId="31" xfId="0" applyBorder="1"/>
    <xf numFmtId="0" fontId="0" fillId="0" borderId="32" xfId="0" applyBorder="1"/>
    <xf numFmtId="9" fontId="0" fillId="0" borderId="32" xfId="0" applyNumberFormat="1" applyBorder="1"/>
    <xf numFmtId="0" fontId="0" fillId="0" borderId="33" xfId="0" applyBorder="1"/>
    <xf numFmtId="0" fontId="45" fillId="0" borderId="1" xfId="0" applyFont="1" applyBorder="1" applyAlignment="1">
      <alignment horizontal="left" vertical="center"/>
    </xf>
    <xf numFmtId="0" fontId="45" fillId="0" borderId="0" xfId="0" applyFont="1" applyAlignment="1">
      <alignment horizontal="left" vertical="center"/>
    </xf>
    <xf numFmtId="0" fontId="45" fillId="0" borderId="0" xfId="0" applyFont="1" applyAlignment="1">
      <alignment horizontal="center" vertical="center"/>
    </xf>
    <xf numFmtId="0" fontId="25" fillId="5" borderId="14" xfId="0" applyFont="1" applyFill="1" applyBorder="1"/>
    <xf numFmtId="0" fontId="22" fillId="10" borderId="0" xfId="0" applyFont="1" applyFill="1" applyAlignment="1">
      <alignment horizontal="center"/>
    </xf>
    <xf numFmtId="0" fontId="52" fillId="5" borderId="0" xfId="0" applyFont="1" applyFill="1" applyAlignment="1">
      <alignment horizontal="center"/>
    </xf>
    <xf numFmtId="0" fontId="25" fillId="7" borderId="1" xfId="0" applyFont="1" applyFill="1" applyBorder="1" applyAlignment="1">
      <alignment horizontal="center" vertical="center"/>
    </xf>
    <xf numFmtId="0" fontId="38" fillId="7" borderId="1" xfId="0" applyFont="1" applyFill="1" applyBorder="1"/>
    <xf numFmtId="4" fontId="38" fillId="7" borderId="1" xfId="0" applyNumberFormat="1" applyFont="1" applyFill="1" applyBorder="1"/>
    <xf numFmtId="0" fontId="32" fillId="7" borderId="1" xfId="0" applyFont="1" applyFill="1" applyBorder="1"/>
    <xf numFmtId="0" fontId="0" fillId="7" borderId="1" xfId="0" applyFill="1" applyBorder="1"/>
    <xf numFmtId="10" fontId="0" fillId="7" borderId="1" xfId="0" applyNumberFormat="1" applyFill="1" applyBorder="1" applyAlignment="1">
      <alignment horizontal="center"/>
    </xf>
    <xf numFmtId="4" fontId="0" fillId="7" borderId="1" xfId="0" applyNumberFormat="1" applyFill="1" applyBorder="1" applyAlignment="1">
      <alignment horizontal="center"/>
    </xf>
    <xf numFmtId="0" fontId="37" fillId="0" borderId="0" xfId="0" applyFont="1" applyAlignment="1">
      <alignment horizontal="left"/>
    </xf>
    <xf numFmtId="10" fontId="25" fillId="26" borderId="1" xfId="0" applyNumberFormat="1" applyFont="1" applyFill="1" applyBorder="1" applyAlignment="1">
      <alignment horizontal="center"/>
    </xf>
    <xf numFmtId="4" fontId="25" fillId="26" borderId="1" xfId="0" applyNumberFormat="1" applyFont="1" applyFill="1" applyBorder="1" applyAlignment="1">
      <alignment horizontal="center"/>
    </xf>
    <xf numFmtId="0" fontId="25" fillId="24" borderId="1" xfId="0" applyFont="1" applyFill="1" applyBorder="1" applyAlignment="1">
      <alignment horizontal="center"/>
    </xf>
    <xf numFmtId="0" fontId="25" fillId="7" borderId="1" xfId="0" applyFont="1" applyFill="1" applyBorder="1" applyAlignment="1">
      <alignment horizontal="right"/>
    </xf>
    <xf numFmtId="10" fontId="25" fillId="7" borderId="1" xfId="0" applyNumberFormat="1" applyFont="1" applyFill="1" applyBorder="1"/>
    <xf numFmtId="0" fontId="24" fillId="9" borderId="0" xfId="0" applyFont="1" applyFill="1"/>
    <xf numFmtId="0" fontId="6" fillId="0" borderId="0" xfId="17" applyAlignment="1">
      <alignment horizontal="left"/>
    </xf>
    <xf numFmtId="0" fontId="6" fillId="0" borderId="0" xfId="17" applyAlignment="1">
      <alignment wrapText="1"/>
    </xf>
    <xf numFmtId="0" fontId="25" fillId="0" borderId="0" xfId="17" applyFont="1" applyAlignment="1">
      <alignment horizontal="left" vertical="top" wrapText="1"/>
    </xf>
    <xf numFmtId="0" fontId="25" fillId="0" borderId="0" xfId="17" applyFont="1" applyAlignment="1">
      <alignment horizontal="left" vertical="top"/>
    </xf>
    <xf numFmtId="49" fontId="39" fillId="16" borderId="7" xfId="7" applyNumberFormat="1" applyFont="1" applyFill="1" applyBorder="1" applyAlignment="1">
      <alignment vertical="center"/>
    </xf>
    <xf numFmtId="49" fontId="39" fillId="16" borderId="4" xfId="7" applyNumberFormat="1" applyFont="1" applyFill="1" applyBorder="1" applyAlignment="1">
      <alignment horizontal="center" vertical="center"/>
    </xf>
    <xf numFmtId="49" fontId="39" fillId="16" borderId="4" xfId="7" applyNumberFormat="1" applyFont="1" applyFill="1" applyBorder="1" applyAlignment="1">
      <alignment horizontal="center" vertical="center" wrapText="1"/>
    </xf>
    <xf numFmtId="0" fontId="12" fillId="11" borderId="7" xfId="7" applyFill="1" applyBorder="1" applyAlignment="1">
      <alignment vertical="center"/>
    </xf>
    <xf numFmtId="0" fontId="0" fillId="0" borderId="4" xfId="0" applyBorder="1" applyAlignment="1">
      <alignment horizontal="center" vertical="center"/>
    </xf>
    <xf numFmtId="0" fontId="12" fillId="11" borderId="4" xfId="7" applyFill="1" applyBorder="1" applyAlignment="1">
      <alignment horizontal="left" vertical="center"/>
    </xf>
    <xf numFmtId="0" fontId="0" fillId="0" borderId="7" xfId="0" applyBorder="1" applyAlignment="1">
      <alignment horizontal="center" vertical="center"/>
    </xf>
    <xf numFmtId="0" fontId="40" fillId="0" borderId="8" xfId="7" applyFont="1" applyBorder="1" applyAlignment="1">
      <alignment vertical="center" wrapText="1"/>
    </xf>
    <xf numFmtId="49" fontId="39" fillId="0" borderId="4" xfId="7" applyNumberFormat="1" applyFont="1" applyBorder="1" applyAlignment="1">
      <alignment horizontal="center" vertical="center" wrapText="1"/>
    </xf>
    <xf numFmtId="49" fontId="42" fillId="0" borderId="4" xfId="7" applyNumberFormat="1" applyFont="1" applyBorder="1" applyAlignment="1">
      <alignment horizontal="center" vertical="center" wrapText="1"/>
    </xf>
    <xf numFmtId="49" fontId="39" fillId="0" borderId="4" xfId="7" applyNumberFormat="1" applyFont="1" applyBorder="1" applyAlignment="1">
      <alignment horizontal="center" vertical="center"/>
    </xf>
    <xf numFmtId="49" fontId="39" fillId="5" borderId="4" xfId="7" applyNumberFormat="1" applyFont="1" applyFill="1" applyBorder="1" applyAlignment="1">
      <alignment horizontal="center" vertical="center" wrapText="1"/>
    </xf>
    <xf numFmtId="49" fontId="12" fillId="0" borderId="4" xfId="7" applyNumberFormat="1" applyBorder="1" applyAlignment="1">
      <alignment vertical="center"/>
    </xf>
    <xf numFmtId="49" fontId="12" fillId="0" borderId="4" xfId="7" applyNumberFormat="1" applyBorder="1" applyAlignment="1">
      <alignment horizontal="center" vertical="center" wrapText="1"/>
    </xf>
    <xf numFmtId="0" fontId="12" fillId="0" borderId="4" xfId="7" applyBorder="1" applyAlignment="1">
      <alignment horizontal="center" vertical="center"/>
    </xf>
    <xf numFmtId="49" fontId="12" fillId="0" borderId="0" xfId="7" applyNumberFormat="1" applyAlignment="1">
      <alignment vertical="center"/>
    </xf>
    <xf numFmtId="0" fontId="0" fillId="11" borderId="0" xfId="0" applyFill="1" applyAlignment="1">
      <alignment horizontal="center" vertical="center"/>
    </xf>
    <xf numFmtId="0" fontId="0" fillId="11" borderId="0" xfId="0" applyFill="1" applyAlignment="1">
      <alignment vertical="center"/>
    </xf>
    <xf numFmtId="0" fontId="48" fillId="11" borderId="0" xfId="0" applyFont="1" applyFill="1" applyAlignment="1">
      <alignment horizontal="center" vertical="center" wrapText="1"/>
    </xf>
    <xf numFmtId="0" fontId="48" fillId="11" borderId="0" xfId="0" applyFont="1" applyFill="1"/>
    <xf numFmtId="0" fontId="23" fillId="11" borderId="0" xfId="0" applyFont="1" applyFill="1" applyAlignment="1">
      <alignment horizontal="center" vertical="center"/>
    </xf>
    <xf numFmtId="0" fontId="0" fillId="11" borderId="0" xfId="0" applyFill="1" applyAlignment="1">
      <alignment horizontal="right" vertical="center"/>
    </xf>
    <xf numFmtId="0" fontId="0" fillId="11" borderId="8" xfId="0" applyFill="1" applyBorder="1"/>
    <xf numFmtId="0" fontId="0" fillId="11" borderId="10" xfId="0" applyFill="1" applyBorder="1"/>
    <xf numFmtId="0" fontId="10" fillId="11" borderId="0" xfId="3" applyFill="1" applyAlignment="1">
      <alignment horizontal="centerContinuous" wrapText="1"/>
    </xf>
    <xf numFmtId="0" fontId="23" fillId="11" borderId="0" xfId="0" applyFont="1" applyFill="1"/>
    <xf numFmtId="14" fontId="23" fillId="11" borderId="0" xfId="0" applyNumberFormat="1" applyFont="1" applyFill="1"/>
    <xf numFmtId="14" fontId="23" fillId="11" borderId="0" xfId="0" applyNumberFormat="1" applyFont="1" applyFill="1" applyAlignment="1">
      <alignment horizontal="center" vertical="center"/>
    </xf>
    <xf numFmtId="0" fontId="22" fillId="11" borderId="0" xfId="0" applyFont="1" applyFill="1" applyAlignment="1">
      <alignment vertical="center"/>
    </xf>
    <xf numFmtId="0" fontId="22" fillId="11" borderId="0" xfId="0" applyFont="1" applyFill="1" applyAlignment="1">
      <alignment horizontal="right" vertical="center"/>
    </xf>
    <xf numFmtId="0" fontId="31" fillId="11" borderId="0" xfId="0" applyFont="1" applyFill="1"/>
    <xf numFmtId="167" fontId="31" fillId="11" borderId="0" xfId="0" applyNumberFormat="1" applyFont="1" applyFill="1" applyAlignment="1">
      <alignment horizontal="right"/>
    </xf>
    <xf numFmtId="14" fontId="31" fillId="11" borderId="0" xfId="0" applyNumberFormat="1" applyFont="1" applyFill="1"/>
    <xf numFmtId="167" fontId="22" fillId="11" borderId="0" xfId="0" applyNumberFormat="1" applyFont="1" applyFill="1"/>
    <xf numFmtId="0" fontId="31" fillId="11" borderId="0" xfId="0" applyFont="1" applyFill="1" applyAlignment="1">
      <alignment horizontal="right"/>
    </xf>
    <xf numFmtId="0" fontId="22" fillId="11" borderId="0" xfId="0" applyFont="1" applyFill="1" applyAlignment="1">
      <alignment horizontal="right"/>
    </xf>
    <xf numFmtId="0" fontId="31" fillId="11" borderId="0" xfId="0" applyFont="1" applyFill="1" applyAlignment="1">
      <alignment horizontal="center" vertical="center"/>
    </xf>
    <xf numFmtId="14" fontId="31" fillId="11" borderId="0" xfId="0" applyNumberFormat="1" applyFont="1" applyFill="1" applyAlignment="1">
      <alignment horizontal="left"/>
    </xf>
    <xf numFmtId="14" fontId="31" fillId="11" borderId="0" xfId="0" applyNumberFormat="1" applyFont="1" applyFill="1" applyAlignment="1">
      <alignment horizontal="center" vertical="center"/>
    </xf>
    <xf numFmtId="14" fontId="31" fillId="11" borderId="0" xfId="0" applyNumberFormat="1" applyFont="1" applyFill="1" applyAlignment="1">
      <alignment horizontal="left" vertical="center"/>
    </xf>
    <xf numFmtId="0" fontId="24" fillId="11" borderId="0" xfId="0" applyFont="1" applyFill="1" applyAlignment="1">
      <alignment horizontal="center" vertical="center"/>
    </xf>
    <xf numFmtId="0" fontId="24" fillId="11" borderId="0" xfId="0" applyFont="1" applyFill="1"/>
    <xf numFmtId="0" fontId="24" fillId="11" borderId="0" xfId="0" applyFont="1" applyFill="1" applyAlignment="1">
      <alignment horizontal="left" vertical="center"/>
    </xf>
    <xf numFmtId="0" fontId="19" fillId="11" borderId="0" xfId="0" applyFont="1" applyFill="1"/>
    <xf numFmtId="14" fontId="48" fillId="11" borderId="0" xfId="0" applyNumberFormat="1" applyFont="1" applyFill="1"/>
    <xf numFmtId="0" fontId="31" fillId="11" borderId="0" xfId="0" applyFont="1" applyFill="1" applyAlignment="1">
      <alignment horizontal="left" vertical="center"/>
    </xf>
    <xf numFmtId="0" fontId="48" fillId="11" borderId="0" xfId="0" applyFont="1" applyFill="1" applyAlignment="1">
      <alignment horizontal="center" vertical="center"/>
    </xf>
    <xf numFmtId="0" fontId="19" fillId="11" borderId="0" xfId="0" applyFont="1" applyFill="1" applyAlignment="1">
      <alignment horizontal="center" vertical="center" wrapText="1"/>
    </xf>
    <xf numFmtId="0" fontId="19" fillId="11" borderId="0" xfId="0" applyFont="1" applyFill="1" applyAlignment="1">
      <alignment horizontal="center" vertical="center"/>
    </xf>
    <xf numFmtId="14" fontId="19" fillId="11" borderId="0" xfId="0" applyNumberFormat="1" applyFont="1" applyFill="1"/>
    <xf numFmtId="14" fontId="19" fillId="11" borderId="0" xfId="0" applyNumberFormat="1" applyFont="1" applyFill="1" applyAlignment="1">
      <alignment horizontal="right"/>
    </xf>
    <xf numFmtId="14" fontId="48" fillId="11" borderId="0" xfId="0" applyNumberFormat="1" applyFont="1" applyFill="1" applyAlignment="1">
      <alignment horizontal="center"/>
    </xf>
    <xf numFmtId="0" fontId="48" fillId="11" borderId="0" xfId="0" applyFont="1" applyFill="1" applyAlignment="1">
      <alignment vertical="center"/>
    </xf>
    <xf numFmtId="0" fontId="57" fillId="11" borderId="0" xfId="0" applyFont="1" applyFill="1"/>
    <xf numFmtId="4" fontId="19" fillId="11" borderId="0" xfId="0" applyNumberFormat="1" applyFont="1" applyFill="1" applyAlignment="1">
      <alignment vertical="center"/>
    </xf>
    <xf numFmtId="0" fontId="56" fillId="11" borderId="0" xfId="0" applyFont="1" applyFill="1" applyAlignment="1">
      <alignment horizontal="center" vertical="center"/>
    </xf>
    <xf numFmtId="0" fontId="48" fillId="11" borderId="0" xfId="0" applyFont="1" applyFill="1" applyAlignment="1">
      <alignment horizontal="right" vertical="center"/>
    </xf>
    <xf numFmtId="10" fontId="48" fillId="11" borderId="0" xfId="0" applyNumberFormat="1" applyFont="1" applyFill="1" applyAlignment="1">
      <alignment horizontal="center" vertical="center"/>
    </xf>
    <xf numFmtId="4" fontId="19" fillId="11" borderId="0" xfId="0" applyNumberFormat="1" applyFont="1" applyFill="1"/>
    <xf numFmtId="0" fontId="48" fillId="11" borderId="0" xfId="0" applyFont="1" applyFill="1" applyAlignment="1">
      <alignment horizontal="center"/>
    </xf>
    <xf numFmtId="4" fontId="48" fillId="11" borderId="0" xfId="0" applyNumberFormat="1" applyFont="1" applyFill="1"/>
    <xf numFmtId="0" fontId="57" fillId="11" borderId="0" xfId="0" applyFont="1" applyFill="1" applyAlignment="1">
      <alignment vertical="center"/>
    </xf>
    <xf numFmtId="0" fontId="0" fillId="7" borderId="1" xfId="0" applyFill="1" applyBorder="1" applyAlignment="1">
      <alignment horizontal="center" vertical="center"/>
    </xf>
    <xf numFmtId="10" fontId="25" fillId="33" borderId="1" xfId="0" applyNumberFormat="1" applyFont="1" applyFill="1" applyBorder="1" applyAlignment="1">
      <alignment horizontal="center"/>
    </xf>
    <xf numFmtId="0" fontId="25" fillId="5" borderId="1" xfId="0" applyFont="1" applyFill="1" applyBorder="1" applyAlignment="1">
      <alignment horizontal="center"/>
    </xf>
    <xf numFmtId="0" fontId="0" fillId="15" borderId="0" xfId="0" applyFill="1" applyProtection="1">
      <protection locked="0"/>
    </xf>
    <xf numFmtId="0" fontId="37" fillId="15" borderId="1" xfId="0" applyFont="1" applyFill="1" applyBorder="1" applyProtection="1">
      <protection locked="0"/>
    </xf>
    <xf numFmtId="0" fontId="0" fillId="15" borderId="1" xfId="0" applyFill="1" applyBorder="1" applyAlignment="1" applyProtection="1">
      <alignment horizontal="center"/>
      <protection locked="0"/>
    </xf>
    <xf numFmtId="10" fontId="0" fillId="15" borderId="1" xfId="0" applyNumberFormat="1" applyFill="1" applyBorder="1" applyAlignment="1" applyProtection="1">
      <alignment horizontal="center" vertical="center"/>
      <protection locked="0"/>
    </xf>
    <xf numFmtId="4" fontId="37" fillId="7" borderId="1" xfId="0" applyNumberFormat="1" applyFont="1" applyFill="1" applyBorder="1"/>
    <xf numFmtId="0" fontId="5" fillId="0" borderId="0" xfId="22"/>
    <xf numFmtId="0" fontId="25" fillId="35" borderId="1" xfId="21" applyFont="1" applyBorder="1" applyAlignment="1">
      <alignment vertical="center" wrapText="1"/>
    </xf>
    <xf numFmtId="0" fontId="5" fillId="0" borderId="1" xfId="22" applyBorder="1" applyAlignment="1">
      <alignment horizontal="left" vertical="top" wrapText="1"/>
    </xf>
    <xf numFmtId="14" fontId="5" fillId="0" borderId="1" xfId="22" applyNumberFormat="1" applyBorder="1" applyAlignment="1">
      <alignment horizontal="right" vertical="top" wrapText="1"/>
    </xf>
    <xf numFmtId="0" fontId="5" fillId="0" borderId="1" xfId="22" applyBorder="1" applyAlignment="1">
      <alignment vertical="top" wrapText="1"/>
    </xf>
    <xf numFmtId="0" fontId="67" fillId="7" borderId="40" xfId="22" applyFont="1" applyFill="1" applyBorder="1" applyAlignment="1">
      <alignment vertical="center" wrapText="1"/>
    </xf>
    <xf numFmtId="0" fontId="67" fillId="7" borderId="41" xfId="22" applyFont="1" applyFill="1" applyBorder="1" applyAlignment="1">
      <alignment vertical="center" wrapText="1"/>
    </xf>
    <xf numFmtId="0" fontId="68" fillId="11" borderId="37" xfId="22" applyFont="1" applyFill="1" applyBorder="1" applyAlignment="1">
      <alignment vertical="center" wrapText="1"/>
    </xf>
    <xf numFmtId="0" fontId="68" fillId="11" borderId="37" xfId="22" applyFont="1" applyFill="1" applyBorder="1" applyAlignment="1">
      <alignment horizontal="center" vertical="center" wrapText="1"/>
    </xf>
    <xf numFmtId="0" fontId="68" fillId="11" borderId="0" xfId="22" applyFont="1" applyFill="1" applyAlignment="1">
      <alignment vertical="center" wrapText="1"/>
    </xf>
    <xf numFmtId="0" fontId="5" fillId="0" borderId="0" xfId="22" applyAlignment="1">
      <alignment horizontal="center" vertical="center"/>
    </xf>
    <xf numFmtId="0" fontId="69" fillId="26" borderId="39" xfId="22" applyFont="1" applyFill="1" applyBorder="1" applyAlignment="1">
      <alignment horizontal="left" vertical="center"/>
    </xf>
    <xf numFmtId="0" fontId="69" fillId="26" borderId="40" xfId="22" applyFont="1" applyFill="1" applyBorder="1" applyAlignment="1">
      <alignment horizontal="left" vertical="center"/>
    </xf>
    <xf numFmtId="0" fontId="70" fillId="26" borderId="40" xfId="22" applyFont="1" applyFill="1" applyBorder="1" applyAlignment="1">
      <alignment vertical="center"/>
    </xf>
    <xf numFmtId="0" fontId="70" fillId="26" borderId="41" xfId="22" applyFont="1" applyFill="1" applyBorder="1" applyAlignment="1">
      <alignment vertical="center"/>
    </xf>
    <xf numFmtId="0" fontId="71" fillId="11" borderId="37" xfId="22" applyFont="1" applyFill="1" applyBorder="1" applyAlignment="1">
      <alignment vertical="center"/>
    </xf>
    <xf numFmtId="0" fontId="71" fillId="11" borderId="37" xfId="22" applyFont="1" applyFill="1" applyBorder="1" applyAlignment="1">
      <alignment horizontal="center" vertical="center"/>
    </xf>
    <xf numFmtId="0" fontId="71" fillId="11" borderId="0" xfId="22" applyFont="1" applyFill="1" applyAlignment="1">
      <alignment vertical="center"/>
    </xf>
    <xf numFmtId="0" fontId="69" fillId="7" borderId="42" xfId="22" applyFont="1" applyFill="1" applyBorder="1" applyAlignment="1">
      <alignment horizontal="left" vertical="center"/>
    </xf>
    <xf numFmtId="0" fontId="70" fillId="7" borderId="42" xfId="22" applyFont="1" applyFill="1" applyBorder="1" applyAlignment="1">
      <alignment vertical="center"/>
    </xf>
    <xf numFmtId="0" fontId="70" fillId="7" borderId="0" xfId="22" applyFont="1" applyFill="1" applyAlignment="1">
      <alignment vertical="center"/>
    </xf>
    <xf numFmtId="0" fontId="71" fillId="11" borderId="0" xfId="22" applyFont="1" applyFill="1" applyAlignment="1">
      <alignment horizontal="left" vertical="center"/>
    </xf>
    <xf numFmtId="0" fontId="71" fillId="11" borderId="0" xfId="22" applyFont="1" applyFill="1" applyAlignment="1">
      <alignment horizontal="center" vertical="center"/>
    </xf>
    <xf numFmtId="0" fontId="72" fillId="26" borderId="42" xfId="22" applyFont="1" applyFill="1" applyBorder="1" applyAlignment="1">
      <alignment horizontal="left" vertical="center"/>
    </xf>
    <xf numFmtId="0" fontId="72" fillId="26" borderId="42" xfId="22" applyFont="1" applyFill="1" applyBorder="1" applyAlignment="1">
      <alignment vertical="center"/>
    </xf>
    <xf numFmtId="0" fontId="72" fillId="26" borderId="0" xfId="22" applyFont="1" applyFill="1" applyAlignment="1">
      <alignment vertical="center"/>
    </xf>
    <xf numFmtId="0" fontId="72" fillId="11" borderId="43" xfId="22" applyFont="1" applyFill="1" applyBorder="1" applyAlignment="1">
      <alignment horizontal="left" vertical="center"/>
    </xf>
    <xf numFmtId="0" fontId="72" fillId="11" borderId="43" xfId="22" applyFont="1" applyFill="1" applyBorder="1" applyAlignment="1">
      <alignment vertical="center"/>
    </xf>
    <xf numFmtId="0" fontId="72" fillId="11" borderId="44" xfId="22" applyFont="1" applyFill="1" applyBorder="1" applyAlignment="1">
      <alignment vertical="center"/>
    </xf>
    <xf numFmtId="0" fontId="72" fillId="11" borderId="45" xfId="22" applyFont="1" applyFill="1" applyBorder="1" applyAlignment="1">
      <alignment vertical="center"/>
    </xf>
    <xf numFmtId="0" fontId="72" fillId="11" borderId="0" xfId="22" applyFont="1" applyFill="1" applyAlignment="1">
      <alignment vertical="center"/>
    </xf>
    <xf numFmtId="0" fontId="5" fillId="11" borderId="0" xfId="22" applyFill="1" applyAlignment="1">
      <alignment horizontal="center" vertical="center"/>
    </xf>
    <xf numFmtId="0" fontId="70" fillId="0" borderId="43" xfId="22" applyFont="1" applyBorder="1" applyAlignment="1">
      <alignment horizontal="left" vertical="center"/>
    </xf>
    <xf numFmtId="0" fontId="68" fillId="0" borderId="40" xfId="22" applyFont="1" applyBorder="1" applyAlignment="1">
      <alignment horizontal="center" vertical="center" wrapText="1"/>
    </xf>
    <xf numFmtId="0" fontId="68" fillId="0" borderId="41" xfId="22" applyFont="1" applyBorder="1" applyAlignment="1">
      <alignment horizontal="center" vertical="center" wrapText="1"/>
    </xf>
    <xf numFmtId="49" fontId="68" fillId="0" borderId="40" xfId="22" applyNumberFormat="1" applyFont="1" applyBorder="1" applyAlignment="1">
      <alignment horizontal="left" vertical="center" wrapText="1"/>
    </xf>
    <xf numFmtId="49" fontId="74" fillId="0" borderId="39" xfId="22" applyNumberFormat="1" applyFont="1" applyBorder="1" applyAlignment="1">
      <alignment horizontal="center" vertical="center" wrapText="1"/>
    </xf>
    <xf numFmtId="49" fontId="74" fillId="0" borderId="40" xfId="22" applyNumberFormat="1" applyFont="1" applyBorder="1" applyAlignment="1">
      <alignment horizontal="center" vertical="center" wrapText="1"/>
    </xf>
    <xf numFmtId="49" fontId="74" fillId="0" borderId="41" xfId="22" applyNumberFormat="1" applyFont="1" applyBorder="1" applyAlignment="1">
      <alignment horizontal="center" vertical="center" wrapText="1"/>
    </xf>
    <xf numFmtId="49" fontId="75" fillId="0" borderId="0" xfId="22" applyNumberFormat="1" applyFont="1" applyAlignment="1">
      <alignment horizontal="center" vertical="center" wrapText="1"/>
    </xf>
    <xf numFmtId="0" fontId="5" fillId="0" borderId="43" xfId="22" applyBorder="1" applyAlignment="1">
      <alignment horizontal="center" vertical="center"/>
    </xf>
    <xf numFmtId="49" fontId="68" fillId="0" borderId="46" xfId="22" applyNumberFormat="1" applyFont="1" applyBorder="1" applyAlignment="1">
      <alignment horizontal="left" vertical="center" wrapText="1"/>
    </xf>
    <xf numFmtId="0" fontId="70" fillId="36" borderId="43" xfId="22" applyFont="1" applyFill="1" applyBorder="1" applyAlignment="1">
      <alignment horizontal="left" vertical="center"/>
    </xf>
    <xf numFmtId="49" fontId="68" fillId="14" borderId="40" xfId="22" applyNumberFormat="1" applyFont="1" applyFill="1" applyBorder="1" applyAlignment="1">
      <alignment horizontal="left" vertical="center" wrapText="1"/>
    </xf>
    <xf numFmtId="49" fontId="68" fillId="36" borderId="40" xfId="22" applyNumberFormat="1" applyFont="1" applyFill="1" applyBorder="1" applyAlignment="1">
      <alignment horizontal="left" vertical="center" wrapText="1"/>
    </xf>
    <xf numFmtId="0" fontId="76" fillId="36" borderId="40" xfId="22" applyFont="1" applyFill="1" applyBorder="1" applyAlignment="1">
      <alignment vertical="center" wrapText="1"/>
    </xf>
    <xf numFmtId="49" fontId="77" fillId="36" borderId="39" xfId="22" applyNumberFormat="1" applyFont="1" applyFill="1" applyBorder="1" applyAlignment="1">
      <alignment horizontal="center" vertical="center" wrapText="1"/>
    </xf>
    <xf numFmtId="49" fontId="78" fillId="36" borderId="0" xfId="22" applyNumberFormat="1" applyFont="1" applyFill="1" applyAlignment="1">
      <alignment horizontal="center" vertical="center" wrapText="1"/>
    </xf>
    <xf numFmtId="0" fontId="76" fillId="26" borderId="40" xfId="22" applyFont="1" applyFill="1" applyBorder="1" applyAlignment="1">
      <alignment vertical="center" wrapText="1"/>
    </xf>
    <xf numFmtId="49" fontId="79" fillId="38" borderId="47" xfId="22" applyNumberFormat="1" applyFont="1" applyFill="1" applyBorder="1" applyAlignment="1">
      <alignment horizontal="center" vertical="center" wrapText="1"/>
    </xf>
    <xf numFmtId="2" fontId="80" fillId="39" borderId="37" xfId="22" applyNumberFormat="1" applyFont="1" applyFill="1" applyBorder="1" applyAlignment="1">
      <alignment horizontal="center" vertical="center" wrapText="1"/>
    </xf>
    <xf numFmtId="49" fontId="81" fillId="26" borderId="50" xfId="22" applyNumberFormat="1" applyFont="1" applyFill="1" applyBorder="1" applyAlignment="1">
      <alignment vertical="center" wrapText="1"/>
    </xf>
    <xf numFmtId="0" fontId="5" fillId="11" borderId="0" xfId="22" applyFill="1" applyAlignment="1">
      <alignment horizontal="center" vertical="center" wrapText="1"/>
    </xf>
    <xf numFmtId="0" fontId="67" fillId="38" borderId="37" xfId="22" applyFont="1" applyFill="1" applyBorder="1" applyAlignment="1">
      <alignment vertical="center" wrapText="1"/>
    </xf>
    <xf numFmtId="0" fontId="76" fillId="38" borderId="40" xfId="22" applyFont="1" applyFill="1" applyBorder="1" applyAlignment="1">
      <alignment horizontal="center" vertical="center" wrapText="1"/>
    </xf>
    <xf numFmtId="49" fontId="79" fillId="38" borderId="44" xfId="22" applyNumberFormat="1" applyFont="1" applyFill="1" applyBorder="1" applyAlignment="1">
      <alignment horizontal="center" vertical="center" wrapText="1"/>
    </xf>
    <xf numFmtId="2" fontId="83" fillId="39" borderId="42" xfId="22" applyNumberFormat="1" applyFont="1" applyFill="1" applyBorder="1" applyAlignment="1">
      <alignment horizontal="center" vertical="center" wrapText="1"/>
    </xf>
    <xf numFmtId="2" fontId="79" fillId="38" borderId="37" xfId="22" applyNumberFormat="1" applyFont="1" applyFill="1" applyBorder="1" applyAlignment="1">
      <alignment vertical="center" wrapText="1"/>
    </xf>
    <xf numFmtId="49" fontId="81" fillId="26" borderId="42" xfId="22" applyNumberFormat="1" applyFont="1" applyFill="1" applyBorder="1" applyAlignment="1">
      <alignment vertical="center" wrapText="1"/>
    </xf>
    <xf numFmtId="49" fontId="74" fillId="40" borderId="37" xfId="22" applyNumberFormat="1" applyFont="1" applyFill="1" applyBorder="1" applyAlignment="1">
      <alignment horizontal="center" vertical="center" wrapText="1"/>
    </xf>
    <xf numFmtId="49" fontId="74" fillId="40" borderId="39" xfId="22" applyNumberFormat="1" applyFont="1" applyFill="1" applyBorder="1" applyAlignment="1">
      <alignment horizontal="center" vertical="center" wrapText="1"/>
    </xf>
    <xf numFmtId="49" fontId="74" fillId="40" borderId="40" xfId="22" applyNumberFormat="1" applyFont="1" applyFill="1" applyBorder="1" applyAlignment="1">
      <alignment horizontal="center" vertical="center" wrapText="1"/>
    </xf>
    <xf numFmtId="0" fontId="5" fillId="11" borderId="0" xfId="22" applyFill="1" applyAlignment="1">
      <alignment vertical="center"/>
    </xf>
    <xf numFmtId="0" fontId="5" fillId="0" borderId="0" xfId="22" applyAlignment="1">
      <alignment vertical="center"/>
    </xf>
    <xf numFmtId="0" fontId="36" fillId="37" borderId="48" xfId="22" applyFont="1" applyFill="1" applyBorder="1" applyAlignment="1">
      <alignment horizontal="center" vertical="center" wrapText="1"/>
    </xf>
    <xf numFmtId="49" fontId="36" fillId="37" borderId="53" xfId="22" applyNumberFormat="1" applyFont="1" applyFill="1" applyBorder="1" applyAlignment="1">
      <alignment horizontal="center" vertical="center" wrapText="1"/>
    </xf>
    <xf numFmtId="4" fontId="36" fillId="37" borderId="48" xfId="22" applyNumberFormat="1" applyFont="1" applyFill="1" applyBorder="1" applyAlignment="1">
      <alignment horizontal="center" vertical="center" wrapText="1"/>
    </xf>
    <xf numFmtId="0" fontId="36" fillId="23" borderId="53" xfId="22" applyFont="1" applyFill="1" applyBorder="1" applyAlignment="1">
      <alignment horizontal="center" vertical="center" wrapText="1"/>
    </xf>
    <xf numFmtId="0" fontId="36" fillId="23" borderId="48" xfId="22" applyFont="1" applyFill="1" applyBorder="1" applyAlignment="1">
      <alignment horizontal="center" vertical="center" wrapText="1"/>
    </xf>
    <xf numFmtId="0" fontId="36" fillId="41" borderId="48" xfId="22" applyFont="1" applyFill="1" applyBorder="1" applyAlignment="1">
      <alignment horizontal="center" vertical="center" wrapText="1"/>
    </xf>
    <xf numFmtId="0" fontId="36" fillId="37" borderId="54" xfId="22" applyFont="1" applyFill="1" applyBorder="1" applyAlignment="1">
      <alignment horizontal="center" vertical="center" wrapText="1"/>
    </xf>
    <xf numFmtId="0" fontId="36" fillId="41" borderId="54" xfId="22" applyFont="1" applyFill="1" applyBorder="1" applyAlignment="1">
      <alignment horizontal="center" vertical="center" wrapText="1"/>
    </xf>
    <xf numFmtId="4" fontId="36" fillId="37" borderId="54" xfId="22" applyNumberFormat="1" applyFont="1" applyFill="1" applyBorder="1" applyAlignment="1">
      <alignment horizontal="center" vertical="center" wrapText="1"/>
    </xf>
    <xf numFmtId="2" fontId="36" fillId="37" borderId="48" xfId="22" applyNumberFormat="1" applyFont="1" applyFill="1" applyBorder="1" applyAlignment="1">
      <alignment horizontal="center" vertical="center" wrapText="1"/>
    </xf>
    <xf numFmtId="171" fontId="36" fillId="37" borderId="48" xfId="22" applyNumberFormat="1" applyFont="1" applyFill="1" applyBorder="1" applyAlignment="1">
      <alignment horizontal="center" vertical="center" wrapText="1"/>
    </xf>
    <xf numFmtId="170" fontId="85" fillId="18" borderId="37" xfId="25" applyNumberFormat="1" applyFont="1" applyFill="1" applyBorder="1" applyAlignment="1" applyProtection="1">
      <alignment horizontal="center" vertical="center" wrapText="1"/>
    </xf>
    <xf numFmtId="170" fontId="86" fillId="18" borderId="37" xfId="25" applyNumberFormat="1" applyFont="1" applyFill="1" applyBorder="1" applyAlignment="1" applyProtection="1">
      <alignment horizontal="center" vertical="center" wrapText="1"/>
    </xf>
    <xf numFmtId="2" fontId="36" fillId="37" borderId="48" xfId="22" applyNumberFormat="1" applyFont="1" applyFill="1" applyBorder="1" applyAlignment="1">
      <alignment vertical="center" wrapText="1"/>
    </xf>
    <xf numFmtId="2" fontId="36" fillId="37" borderId="48" xfId="22" applyNumberFormat="1" applyFont="1" applyFill="1" applyBorder="1" applyAlignment="1">
      <alignment horizontal="left" vertical="center" wrapText="1"/>
    </xf>
    <xf numFmtId="0" fontId="32" fillId="11" borderId="0" xfId="22" applyFont="1" applyFill="1" applyAlignment="1">
      <alignment vertical="center"/>
    </xf>
    <xf numFmtId="0" fontId="32" fillId="0" borderId="0" xfId="22" applyFont="1" applyAlignment="1">
      <alignment vertical="center"/>
    </xf>
    <xf numFmtId="2" fontId="5" fillId="42" borderId="37" xfId="22" applyNumberFormat="1" applyFill="1" applyBorder="1" applyAlignment="1">
      <alignment horizontal="center" vertical="center" wrapText="1"/>
    </xf>
    <xf numFmtId="2" fontId="5" fillId="42" borderId="54" xfId="22" applyNumberFormat="1" applyFill="1" applyBorder="1" applyAlignment="1">
      <alignment horizontal="center" vertical="center" wrapText="1"/>
    </xf>
    <xf numFmtId="49" fontId="5" fillId="42" borderId="54" xfId="22" applyNumberFormat="1" applyFill="1" applyBorder="1" applyAlignment="1">
      <alignment horizontal="center" vertical="center" wrapText="1"/>
    </xf>
    <xf numFmtId="0" fontId="5" fillId="42" borderId="54" xfId="22" applyFill="1" applyBorder="1" applyAlignment="1">
      <alignment vertical="center" wrapText="1"/>
    </xf>
    <xf numFmtId="49" fontId="5" fillId="42" borderId="38" xfId="22" applyNumberFormat="1" applyFill="1" applyBorder="1" applyAlignment="1">
      <alignment horizontal="center" vertical="center" wrapText="1"/>
    </xf>
    <xf numFmtId="0" fontId="5" fillId="42" borderId="37" xfId="22" applyFill="1" applyBorder="1" applyAlignment="1">
      <alignment horizontal="left" vertical="center" wrapText="1"/>
    </xf>
    <xf numFmtId="0" fontId="5" fillId="42" borderId="37" xfId="22" applyFill="1" applyBorder="1" applyAlignment="1">
      <alignment horizontal="center" vertical="center" wrapText="1"/>
    </xf>
    <xf numFmtId="49" fontId="5" fillId="42" borderId="37" xfId="22" applyNumberFormat="1" applyFill="1" applyBorder="1" applyAlignment="1">
      <alignment horizontal="center" vertical="center" wrapText="1"/>
    </xf>
    <xf numFmtId="10" fontId="5" fillId="42" borderId="37" xfId="22" applyNumberFormat="1" applyFill="1" applyBorder="1" applyAlignment="1">
      <alignment horizontal="center" vertical="center" wrapText="1"/>
    </xf>
    <xf numFmtId="172" fontId="0" fillId="42" borderId="37" xfId="25" applyNumberFormat="1" applyFont="1" applyFill="1" applyBorder="1" applyAlignment="1">
      <alignment horizontal="center" vertical="center" wrapText="1"/>
    </xf>
    <xf numFmtId="172" fontId="5" fillId="42" borderId="37" xfId="22" applyNumberFormat="1" applyFill="1" applyBorder="1" applyAlignment="1">
      <alignment horizontal="center" vertical="center" wrapText="1"/>
    </xf>
    <xf numFmtId="172" fontId="5" fillId="42" borderId="48" xfId="22" applyNumberFormat="1" applyFill="1" applyBorder="1" applyAlignment="1">
      <alignment horizontal="center" vertical="center"/>
    </xf>
    <xf numFmtId="10" fontId="5" fillId="43" borderId="54" xfId="22" applyNumberFormat="1" applyFill="1" applyBorder="1" applyAlignment="1">
      <alignment horizontal="center" vertical="center" wrapText="1"/>
    </xf>
    <xf numFmtId="0" fontId="5" fillId="42" borderId="54" xfId="22" applyFill="1" applyBorder="1" applyAlignment="1">
      <alignment horizontal="center" vertical="center" wrapText="1"/>
    </xf>
    <xf numFmtId="172" fontId="5" fillId="42" borderId="54" xfId="22" applyNumberFormat="1" applyFill="1" applyBorder="1" applyAlignment="1">
      <alignment horizontal="center" vertical="center" wrapText="1"/>
    </xf>
    <xf numFmtId="9" fontId="0" fillId="42" borderId="54" xfId="26" applyFont="1" applyFill="1" applyBorder="1" applyAlignment="1">
      <alignment horizontal="center" vertical="center" wrapText="1"/>
    </xf>
    <xf numFmtId="10" fontId="5" fillId="42" borderId="54" xfId="22" applyNumberFormat="1" applyFill="1" applyBorder="1" applyAlignment="1">
      <alignment horizontal="center" vertical="center" wrapText="1"/>
    </xf>
    <xf numFmtId="10" fontId="0" fillId="42" borderId="38" xfId="26" applyNumberFormat="1" applyFont="1" applyFill="1" applyBorder="1" applyAlignment="1">
      <alignment horizontal="center" vertical="center" wrapText="1"/>
    </xf>
    <xf numFmtId="173" fontId="0" fillId="42" borderId="38" xfId="25" applyNumberFormat="1" applyFont="1" applyFill="1" applyBorder="1" applyAlignment="1">
      <alignment horizontal="center" vertical="center" wrapText="1"/>
    </xf>
    <xf numFmtId="10" fontId="5" fillId="42" borderId="38" xfId="22" applyNumberFormat="1" applyFill="1" applyBorder="1" applyAlignment="1">
      <alignment horizontal="center" vertical="center" wrapText="1"/>
    </xf>
    <xf numFmtId="0" fontId="5" fillId="42" borderId="38" xfId="22" applyFill="1" applyBorder="1" applyAlignment="1">
      <alignment horizontal="center" vertical="center" wrapText="1"/>
    </xf>
    <xf numFmtId="2" fontId="5" fillId="44" borderId="37" xfId="22" applyNumberFormat="1" applyFill="1" applyBorder="1" applyAlignment="1">
      <alignment horizontal="center" vertical="center" wrapText="1"/>
    </xf>
    <xf numFmtId="2" fontId="5" fillId="44" borderId="54" xfId="22" applyNumberFormat="1" applyFill="1" applyBorder="1" applyAlignment="1">
      <alignment vertical="center" wrapText="1"/>
    </xf>
    <xf numFmtId="2" fontId="5" fillId="44" borderId="54" xfId="22" applyNumberFormat="1" applyFill="1" applyBorder="1" applyAlignment="1">
      <alignment horizontal="center" vertical="center"/>
    </xf>
    <xf numFmtId="49" fontId="5" fillId="44" borderId="54" xfId="22" applyNumberFormat="1" applyFill="1" applyBorder="1" applyAlignment="1">
      <alignment horizontal="center" vertical="center"/>
    </xf>
    <xf numFmtId="49" fontId="5" fillId="44" borderId="54" xfId="22" applyNumberFormat="1" applyFill="1" applyBorder="1" applyAlignment="1">
      <alignment vertical="center"/>
    </xf>
    <xf numFmtId="0" fontId="5" fillId="44" borderId="54" xfId="22" applyFill="1" applyBorder="1" applyAlignment="1">
      <alignment vertical="center"/>
    </xf>
    <xf numFmtId="0" fontId="5" fillId="45" borderId="37" xfId="22" applyFill="1" applyBorder="1" applyAlignment="1">
      <alignment horizontal="left" vertical="center" wrapText="1"/>
    </xf>
    <xf numFmtId="0" fontId="5" fillId="45" borderId="37" xfId="22" applyFill="1" applyBorder="1" applyAlignment="1">
      <alignment horizontal="center" vertical="center" wrapText="1"/>
    </xf>
    <xf numFmtId="49" fontId="5" fillId="45" borderId="37" xfId="22" applyNumberFormat="1" applyFill="1" applyBorder="1" applyAlignment="1">
      <alignment horizontal="center" vertical="center" wrapText="1"/>
    </xf>
    <xf numFmtId="0" fontId="5" fillId="26" borderId="37" xfId="22" applyFill="1" applyBorder="1" applyAlignment="1">
      <alignment horizontal="center" vertical="center"/>
    </xf>
    <xf numFmtId="10" fontId="5" fillId="26" borderId="37" xfId="22" applyNumberFormat="1" applyFill="1" applyBorder="1" applyAlignment="1">
      <alignment horizontal="center" vertical="center"/>
    </xf>
    <xf numFmtId="172" fontId="5" fillId="26" borderId="37" xfId="22" applyNumberFormat="1" applyFill="1" applyBorder="1" applyAlignment="1">
      <alignment horizontal="center" vertical="center"/>
    </xf>
    <xf numFmtId="172" fontId="5" fillId="45" borderId="48" xfId="22" applyNumberFormat="1" applyFill="1" applyBorder="1" applyAlignment="1">
      <alignment horizontal="center" vertical="center"/>
    </xf>
    <xf numFmtId="10" fontId="0" fillId="26" borderId="37" xfId="26" applyNumberFormat="1" applyFont="1" applyFill="1" applyBorder="1" applyAlignment="1">
      <alignment horizontal="center" vertical="center"/>
    </xf>
    <xf numFmtId="173" fontId="0" fillId="45" borderId="38" xfId="25" applyNumberFormat="1" applyFont="1" applyFill="1" applyBorder="1" applyAlignment="1">
      <alignment horizontal="center" vertical="center" wrapText="1"/>
    </xf>
    <xf numFmtId="2" fontId="5" fillId="42" borderId="54" xfId="22" applyNumberFormat="1" applyFill="1" applyBorder="1" applyAlignment="1">
      <alignment vertical="center" wrapText="1"/>
    </xf>
    <xf numFmtId="2" fontId="5" fillId="42" borderId="54" xfId="22" applyNumberFormat="1" applyFill="1" applyBorder="1" applyAlignment="1">
      <alignment horizontal="center" vertical="center"/>
    </xf>
    <xf numFmtId="49" fontId="5" fillId="42" borderId="54" xfId="22" applyNumberFormat="1" applyFill="1" applyBorder="1" applyAlignment="1">
      <alignment horizontal="center" vertical="center"/>
    </xf>
    <xf numFmtId="49" fontId="5" fillId="42" borderId="54" xfId="22" applyNumberFormat="1" applyFill="1" applyBorder="1" applyAlignment="1">
      <alignment vertical="center"/>
    </xf>
    <xf numFmtId="4" fontId="5" fillId="42" borderId="54" xfId="22" applyNumberFormat="1" applyFill="1" applyBorder="1" applyAlignment="1">
      <alignment horizontal="right" vertical="center"/>
    </xf>
    <xf numFmtId="0" fontId="65" fillId="42" borderId="54" xfId="22" applyFont="1" applyFill="1" applyBorder="1" applyAlignment="1">
      <alignment horizontal="center" vertical="center" wrapText="1"/>
    </xf>
    <xf numFmtId="2" fontId="5" fillId="42" borderId="54" xfId="22" applyNumberFormat="1" applyFill="1" applyBorder="1" applyAlignment="1">
      <alignment horizontal="right" vertical="center"/>
    </xf>
    <xf numFmtId="10" fontId="5" fillId="42" borderId="54" xfId="22" applyNumberFormat="1" applyFill="1" applyBorder="1" applyAlignment="1">
      <alignment horizontal="center" vertical="center"/>
    </xf>
    <xf numFmtId="171" fontId="5" fillId="42" borderId="54" xfId="22" applyNumberFormat="1" applyFill="1" applyBorder="1" applyAlignment="1">
      <alignment horizontal="center" vertical="center" wrapText="1"/>
    </xf>
    <xf numFmtId="172" fontId="5" fillId="42" borderId="54" xfId="22" applyNumberFormat="1" applyFill="1" applyBorder="1" applyAlignment="1">
      <alignment horizontal="center" vertical="center"/>
    </xf>
    <xf numFmtId="0" fontId="5" fillId="44" borderId="38" xfId="22" applyFill="1" applyBorder="1" applyAlignment="1">
      <alignment vertical="center"/>
    </xf>
    <xf numFmtId="0" fontId="5" fillId="26" borderId="37" xfId="22" applyFill="1" applyBorder="1" applyAlignment="1">
      <alignment vertical="center"/>
    </xf>
    <xf numFmtId="2" fontId="5" fillId="26" borderId="37" xfId="22" applyNumberFormat="1" applyFill="1" applyBorder="1" applyAlignment="1">
      <alignment vertical="center"/>
    </xf>
    <xf numFmtId="10" fontId="5" fillId="26" borderId="37" xfId="22" applyNumberFormat="1" applyFill="1" applyBorder="1" applyAlignment="1">
      <alignment vertical="center"/>
    </xf>
    <xf numFmtId="172" fontId="5" fillId="26" borderId="37" xfId="22" applyNumberFormat="1" applyFill="1" applyBorder="1" applyAlignment="1">
      <alignment vertical="center"/>
    </xf>
    <xf numFmtId="171" fontId="5" fillId="26" borderId="37" xfId="22" applyNumberFormat="1" applyFill="1" applyBorder="1" applyAlignment="1">
      <alignment vertical="center"/>
    </xf>
    <xf numFmtId="9" fontId="0" fillId="26" borderId="37" xfId="26" applyFont="1" applyFill="1" applyBorder="1" applyAlignment="1">
      <alignment vertical="center"/>
    </xf>
    <xf numFmtId="49" fontId="5" fillId="26" borderId="54" xfId="22" applyNumberFormat="1" applyFill="1" applyBorder="1" applyAlignment="1">
      <alignment vertical="center"/>
    </xf>
    <xf numFmtId="0" fontId="5" fillId="45" borderId="54" xfId="22" applyFill="1" applyBorder="1" applyAlignment="1">
      <alignment vertical="center" wrapText="1"/>
    </xf>
    <xf numFmtId="49" fontId="5" fillId="45" borderId="38" xfId="22" applyNumberFormat="1" applyFill="1" applyBorder="1" applyAlignment="1">
      <alignment horizontal="center" vertical="center" wrapText="1"/>
    </xf>
    <xf numFmtId="49" fontId="5" fillId="45" borderId="54" xfId="22" applyNumberFormat="1" applyFill="1" applyBorder="1" applyAlignment="1">
      <alignment horizontal="center" vertical="center" wrapText="1"/>
    </xf>
    <xf numFmtId="4" fontId="5" fillId="44" borderId="54" xfId="22" applyNumberFormat="1" applyFill="1" applyBorder="1" applyAlignment="1">
      <alignment horizontal="right" vertical="center"/>
    </xf>
    <xf numFmtId="0" fontId="5" fillId="44" borderId="54" xfId="22" applyFill="1" applyBorder="1" applyAlignment="1">
      <alignment horizontal="center" vertical="center" wrapText="1"/>
    </xf>
    <xf numFmtId="2" fontId="5" fillId="44" borderId="54" xfId="22" applyNumberFormat="1" applyFill="1" applyBorder="1" applyAlignment="1">
      <alignment horizontal="right" vertical="center"/>
    </xf>
    <xf numFmtId="10" fontId="5" fillId="44" borderId="54" xfId="22" applyNumberFormat="1" applyFill="1" applyBorder="1" applyAlignment="1">
      <alignment horizontal="center" vertical="center"/>
    </xf>
    <xf numFmtId="172" fontId="0" fillId="45" borderId="37" xfId="25" applyNumberFormat="1" applyFont="1" applyFill="1" applyBorder="1" applyAlignment="1">
      <alignment horizontal="center" vertical="center" wrapText="1"/>
    </xf>
    <xf numFmtId="10" fontId="5" fillId="45" borderId="37" xfId="22" applyNumberFormat="1" applyFill="1" applyBorder="1" applyAlignment="1">
      <alignment horizontal="center" vertical="center" wrapText="1"/>
    </xf>
    <xf numFmtId="2" fontId="5" fillId="44" borderId="54" xfId="22" applyNumberFormat="1" applyFill="1" applyBorder="1" applyAlignment="1">
      <alignment horizontal="center" vertical="center" wrapText="1"/>
    </xf>
    <xf numFmtId="171" fontId="5" fillId="44" borderId="54" xfId="22" applyNumberFormat="1" applyFill="1" applyBorder="1" applyAlignment="1">
      <alignment horizontal="center" vertical="center" wrapText="1"/>
    </xf>
    <xf numFmtId="9" fontId="0" fillId="44" borderId="54" xfId="26" applyFont="1" applyFill="1" applyBorder="1" applyAlignment="1">
      <alignment horizontal="center" vertical="center" wrapText="1"/>
    </xf>
    <xf numFmtId="172" fontId="5" fillId="45" borderId="54" xfId="22" applyNumberFormat="1" applyFill="1" applyBorder="1" applyAlignment="1">
      <alignment horizontal="center" vertical="center"/>
    </xf>
    <xf numFmtId="10" fontId="5" fillId="44" borderId="54" xfId="22" applyNumberFormat="1" applyFill="1" applyBorder="1" applyAlignment="1">
      <alignment horizontal="center" vertical="center" wrapText="1"/>
    </xf>
    <xf numFmtId="0" fontId="5" fillId="45" borderId="54" xfId="22" applyFill="1" applyBorder="1" applyAlignment="1">
      <alignment horizontal="center" vertical="center" wrapText="1"/>
    </xf>
    <xf numFmtId="172" fontId="5" fillId="45" borderId="54" xfId="22" applyNumberFormat="1" applyFill="1" applyBorder="1" applyAlignment="1">
      <alignment horizontal="center" vertical="center" wrapText="1"/>
    </xf>
    <xf numFmtId="10" fontId="5" fillId="45" borderId="54" xfId="22" applyNumberFormat="1" applyFill="1" applyBorder="1" applyAlignment="1">
      <alignment horizontal="center" vertical="center" wrapText="1"/>
    </xf>
    <xf numFmtId="10" fontId="0" fillId="44" borderId="38" xfId="26" applyNumberFormat="1" applyFont="1" applyFill="1" applyBorder="1" applyAlignment="1">
      <alignment horizontal="center" vertical="center" wrapText="1"/>
    </xf>
    <xf numFmtId="10" fontId="5" fillId="44" borderId="38" xfId="22" applyNumberFormat="1" applyFill="1" applyBorder="1" applyAlignment="1">
      <alignment horizontal="center" vertical="center" wrapText="1"/>
    </xf>
    <xf numFmtId="0" fontId="5" fillId="44" borderId="38" xfId="22" applyFill="1" applyBorder="1" applyAlignment="1">
      <alignment horizontal="center" vertical="center" wrapText="1"/>
    </xf>
    <xf numFmtId="2" fontId="5" fillId="43" borderId="37" xfId="22" applyNumberFormat="1" applyFill="1" applyBorder="1" applyAlignment="1">
      <alignment horizontal="center" vertical="center" wrapText="1"/>
    </xf>
    <xf numFmtId="49" fontId="5" fillId="46" borderId="54" xfId="22" applyNumberFormat="1" applyFill="1" applyBorder="1" applyAlignment="1">
      <alignment vertical="center"/>
    </xf>
    <xf numFmtId="0" fontId="5" fillId="42" borderId="38" xfId="22" applyFill="1" applyBorder="1" applyAlignment="1">
      <alignment horizontal="center" vertical="center"/>
    </xf>
    <xf numFmtId="4" fontId="5" fillId="43" borderId="54" xfId="22" applyNumberFormat="1" applyFill="1" applyBorder="1" applyAlignment="1">
      <alignment horizontal="right" vertical="center"/>
    </xf>
    <xf numFmtId="0" fontId="5" fillId="43" borderId="54" xfId="22" applyFill="1" applyBorder="1" applyAlignment="1">
      <alignment horizontal="center" vertical="center" wrapText="1"/>
    </xf>
    <xf numFmtId="2" fontId="5" fillId="43" borderId="54" xfId="22" applyNumberFormat="1" applyFill="1" applyBorder="1" applyAlignment="1">
      <alignment horizontal="right" vertical="center"/>
    </xf>
    <xf numFmtId="2" fontId="5" fillId="43" borderId="54" xfId="22" applyNumberFormat="1" applyFill="1" applyBorder="1" applyAlignment="1">
      <alignment horizontal="center" vertical="center"/>
    </xf>
    <xf numFmtId="10" fontId="5" fillId="43" borderId="54" xfId="22" applyNumberFormat="1" applyFill="1" applyBorder="1" applyAlignment="1">
      <alignment horizontal="center" vertical="center"/>
    </xf>
    <xf numFmtId="2" fontId="5" fillId="43" borderId="54" xfId="22" applyNumberFormat="1" applyFill="1" applyBorder="1" applyAlignment="1">
      <alignment horizontal="center" vertical="center" wrapText="1"/>
    </xf>
    <xf numFmtId="171" fontId="5" fillId="43" borderId="54" xfId="22" applyNumberFormat="1" applyFill="1" applyBorder="1" applyAlignment="1">
      <alignment horizontal="center" vertical="center" wrapText="1"/>
    </xf>
    <xf numFmtId="9" fontId="0" fillId="43" borderId="54" xfId="26" applyFont="1" applyFill="1" applyBorder="1" applyAlignment="1">
      <alignment horizontal="center" vertical="center" wrapText="1"/>
    </xf>
    <xf numFmtId="10" fontId="0" fillId="43" borderId="38" xfId="26" applyNumberFormat="1" applyFont="1" applyFill="1" applyBorder="1" applyAlignment="1">
      <alignment horizontal="center" vertical="center" wrapText="1"/>
    </xf>
    <xf numFmtId="10" fontId="5" fillId="43" borderId="38" xfId="22" applyNumberFormat="1" applyFill="1" applyBorder="1" applyAlignment="1">
      <alignment horizontal="center" vertical="center" wrapText="1"/>
    </xf>
    <xf numFmtId="0" fontId="5" fillId="43" borderId="38" xfId="22" applyFill="1" applyBorder="1" applyAlignment="1">
      <alignment horizontal="center" vertical="center" wrapText="1"/>
    </xf>
    <xf numFmtId="0" fontId="5" fillId="45" borderId="38" xfId="22" applyFill="1" applyBorder="1" applyAlignment="1">
      <alignment horizontal="center" vertical="center"/>
    </xf>
    <xf numFmtId="2" fontId="5" fillId="44" borderId="39" xfId="22" applyNumberFormat="1" applyFill="1" applyBorder="1" applyAlignment="1">
      <alignment vertical="center" wrapText="1"/>
    </xf>
    <xf numFmtId="2" fontId="5" fillId="44" borderId="39" xfId="22" applyNumberFormat="1" applyFill="1" applyBorder="1" applyAlignment="1">
      <alignment horizontal="center" vertical="center"/>
    </xf>
    <xf numFmtId="49" fontId="5" fillId="44" borderId="39" xfId="22" applyNumberFormat="1" applyFill="1" applyBorder="1" applyAlignment="1">
      <alignment horizontal="center" vertical="center"/>
    </xf>
    <xf numFmtId="49" fontId="5" fillId="26" borderId="39" xfId="22" applyNumberFormat="1" applyFill="1" applyBorder="1" applyAlignment="1">
      <alignment vertical="center"/>
    </xf>
    <xf numFmtId="0" fontId="5" fillId="45" borderId="39" xfId="22" applyFill="1" applyBorder="1" applyAlignment="1">
      <alignment vertical="center" wrapText="1"/>
    </xf>
    <xf numFmtId="0" fontId="5" fillId="45" borderId="37" xfId="22" applyFill="1" applyBorder="1" applyAlignment="1">
      <alignment horizontal="center" vertical="center"/>
    </xf>
    <xf numFmtId="0" fontId="25" fillId="0" borderId="0" xfId="22" applyFont="1" applyAlignment="1">
      <alignment horizontal="center" vertical="center"/>
    </xf>
    <xf numFmtId="0" fontId="25" fillId="0" borderId="0" xfId="22" applyFont="1" applyAlignment="1">
      <alignment vertical="center"/>
    </xf>
    <xf numFmtId="14" fontId="25" fillId="0" borderId="0" xfId="22" applyNumberFormat="1" applyFont="1" applyAlignment="1">
      <alignment horizontal="center" vertical="center"/>
    </xf>
    <xf numFmtId="0" fontId="87" fillId="0" borderId="0" xfId="22" applyFont="1" applyAlignment="1">
      <alignment horizontal="center" vertical="center"/>
    </xf>
    <xf numFmtId="2" fontId="25" fillId="24" borderId="0" xfId="22" applyNumberFormat="1" applyFont="1" applyFill="1" applyAlignment="1">
      <alignment horizontal="center" vertical="center"/>
    </xf>
    <xf numFmtId="10" fontId="25" fillId="24" borderId="0" xfId="22" applyNumberFormat="1" applyFont="1" applyFill="1" applyAlignment="1">
      <alignment horizontal="center" vertical="center"/>
    </xf>
    <xf numFmtId="172" fontId="25" fillId="24" borderId="0" xfId="22" applyNumberFormat="1" applyFont="1" applyFill="1" applyAlignment="1">
      <alignment horizontal="right" vertical="center"/>
    </xf>
    <xf numFmtId="10" fontId="25" fillId="24" borderId="37" xfId="22" applyNumberFormat="1" applyFont="1" applyFill="1" applyBorder="1" applyAlignment="1">
      <alignment horizontal="center" vertical="center" wrapText="1"/>
    </xf>
    <xf numFmtId="171" fontId="25" fillId="24" borderId="0" xfId="22" applyNumberFormat="1" applyFont="1" applyFill="1" applyAlignment="1">
      <alignment horizontal="center" vertical="center"/>
    </xf>
    <xf numFmtId="9" fontId="25" fillId="24" borderId="0" xfId="26" applyFont="1" applyFill="1" applyAlignment="1">
      <alignment horizontal="center" vertical="center"/>
    </xf>
    <xf numFmtId="0" fontId="25" fillId="24" borderId="50" xfId="22" applyFont="1" applyFill="1" applyBorder="1" applyAlignment="1">
      <alignment horizontal="center" vertical="center" wrapText="1"/>
    </xf>
    <xf numFmtId="172" fontId="25" fillId="25" borderId="0" xfId="22" applyNumberFormat="1" applyFont="1" applyFill="1" applyAlignment="1">
      <alignment horizontal="center" vertical="center"/>
    </xf>
    <xf numFmtId="10" fontId="25" fillId="25" borderId="48" xfId="22" applyNumberFormat="1" applyFont="1" applyFill="1" applyBorder="1" applyAlignment="1">
      <alignment horizontal="center" vertical="center" wrapText="1"/>
    </xf>
    <xf numFmtId="173" fontId="25" fillId="25" borderId="0" xfId="22" applyNumberFormat="1" applyFont="1" applyFill="1" applyAlignment="1">
      <alignment horizontal="center" vertical="center"/>
    </xf>
    <xf numFmtId="9" fontId="25" fillId="25" borderId="48" xfId="26" applyFont="1" applyFill="1" applyBorder="1" applyAlignment="1">
      <alignment horizontal="center" vertical="center" wrapText="1"/>
    </xf>
    <xf numFmtId="0" fontId="25" fillId="25" borderId="0" xfId="22" applyFont="1" applyFill="1" applyAlignment="1">
      <alignment horizontal="center" vertical="center"/>
    </xf>
    <xf numFmtId="10" fontId="25" fillId="25" borderId="0" xfId="26" applyNumberFormat="1" applyFont="1" applyFill="1" applyAlignment="1">
      <alignment horizontal="center" vertical="center"/>
    </xf>
    <xf numFmtId="0" fontId="25" fillId="11" borderId="0" xfId="22" applyFont="1" applyFill="1" applyAlignment="1">
      <alignment vertical="center"/>
    </xf>
    <xf numFmtId="49" fontId="5" fillId="0" borderId="0" xfId="22" applyNumberFormat="1" applyAlignment="1">
      <alignment vertical="center" wrapText="1"/>
    </xf>
    <xf numFmtId="14" fontId="5" fillId="0" borderId="0" xfId="22" applyNumberFormat="1" applyAlignment="1">
      <alignment horizontal="center" vertical="center"/>
    </xf>
    <xf numFmtId="0" fontId="88" fillId="0" borderId="0" xfId="22" applyFont="1" applyAlignment="1">
      <alignment horizontal="center" vertical="center"/>
    </xf>
    <xf numFmtId="3" fontId="25" fillId="15" borderId="0" xfId="22" applyNumberFormat="1" applyFont="1" applyFill="1" applyAlignment="1">
      <alignment horizontal="center" vertical="center"/>
    </xf>
    <xf numFmtId="4" fontId="5" fillId="0" borderId="0" xfId="22" applyNumberFormat="1" applyAlignment="1">
      <alignment horizontal="right" vertical="center"/>
    </xf>
    <xf numFmtId="0" fontId="5" fillId="47" borderId="50" xfId="22" applyFill="1" applyBorder="1" applyAlignment="1">
      <alignment horizontal="center" vertical="center" wrapText="1"/>
    </xf>
    <xf numFmtId="172" fontId="5" fillId="25" borderId="0" xfId="22" applyNumberFormat="1" applyFill="1" applyAlignment="1">
      <alignment horizontal="center" vertical="center"/>
    </xf>
    <xf numFmtId="0" fontId="5" fillId="25" borderId="0" xfId="22" applyFill="1" applyAlignment="1">
      <alignment horizontal="center" vertical="center"/>
    </xf>
    <xf numFmtId="0" fontId="5" fillId="0" borderId="0" xfId="22" applyAlignment="1">
      <alignment horizontal="center" vertical="center" wrapText="1"/>
    </xf>
    <xf numFmtId="0" fontId="62" fillId="26" borderId="37" xfId="22" applyFont="1" applyFill="1" applyBorder="1" applyAlignment="1">
      <alignment vertical="center"/>
    </xf>
    <xf numFmtId="0" fontId="89" fillId="26" borderId="37" xfId="22" applyFont="1" applyFill="1" applyBorder="1" applyAlignment="1">
      <alignment horizontal="center" vertical="center"/>
    </xf>
    <xf numFmtId="0" fontId="90" fillId="0" borderId="0" xfId="22" applyFont="1"/>
    <xf numFmtId="0" fontId="58" fillId="0" borderId="0" xfId="22" applyFont="1" applyAlignment="1">
      <alignment vertical="top" wrapText="1"/>
    </xf>
    <xf numFmtId="0" fontId="58" fillId="0" borderId="0" xfId="22" applyFont="1" applyAlignment="1">
      <alignment horizontal="center" vertical="top" wrapText="1"/>
    </xf>
    <xf numFmtId="0" fontId="90" fillId="5" borderId="0" xfId="22" applyFont="1" applyFill="1"/>
    <xf numFmtId="49" fontId="91" fillId="0" borderId="0" xfId="7" applyNumberFormat="1" applyFont="1" applyAlignment="1">
      <alignment vertical="center"/>
    </xf>
    <xf numFmtId="0" fontId="92" fillId="9" borderId="55" xfId="22" applyFont="1" applyFill="1" applyBorder="1" applyAlignment="1">
      <alignment horizontal="right" vertical="center" wrapText="1"/>
    </xf>
    <xf numFmtId="0" fontId="93" fillId="9" borderId="56" xfId="22" applyFont="1" applyFill="1" applyBorder="1" applyAlignment="1" applyProtection="1">
      <alignment horizontal="center" vertical="center" wrapText="1"/>
      <protection hidden="1"/>
    </xf>
    <xf numFmtId="0" fontId="93" fillId="9" borderId="57" xfId="22" applyFont="1" applyFill="1" applyBorder="1" applyAlignment="1" applyProtection="1">
      <alignment horizontal="center" vertical="center" wrapText="1"/>
      <protection hidden="1"/>
    </xf>
    <xf numFmtId="0" fontId="94" fillId="0" borderId="0" xfId="22" applyFont="1"/>
    <xf numFmtId="0" fontId="50" fillId="0" borderId="56" xfId="22" applyFont="1" applyBorder="1" applyAlignment="1">
      <alignment horizontal="center" vertical="center" wrapText="1"/>
    </xf>
    <xf numFmtId="0" fontId="50" fillId="0" borderId="57" xfId="22" applyFont="1" applyBorder="1" applyAlignment="1">
      <alignment horizontal="center" vertical="center" wrapText="1"/>
    </xf>
    <xf numFmtId="0" fontId="5" fillId="0" borderId="0" xfId="22" applyAlignment="1">
      <alignment horizontal="left" vertical="top"/>
    </xf>
    <xf numFmtId="0" fontId="30" fillId="0" borderId="6" xfId="4" applyAlignment="1" applyProtection="1">
      <alignment vertical="top"/>
    </xf>
    <xf numFmtId="0" fontId="5" fillId="0" borderId="0" xfId="22" applyAlignment="1">
      <alignment vertical="top"/>
    </xf>
    <xf numFmtId="0" fontId="30" fillId="0" borderId="6" xfId="4" applyAlignment="1" applyProtection="1">
      <alignment vertical="top" wrapText="1"/>
    </xf>
    <xf numFmtId="0" fontId="30" fillId="0" borderId="6" xfId="4" applyAlignment="1" applyProtection="1">
      <alignment horizontal="left" vertical="top" wrapText="1"/>
    </xf>
    <xf numFmtId="0" fontId="63" fillId="34" borderId="36" xfId="20" applyAlignment="1" applyProtection="1">
      <alignment vertical="center"/>
    </xf>
    <xf numFmtId="0" fontId="63" fillId="34" borderId="36" xfId="20" applyAlignment="1" applyProtection="1">
      <alignment vertical="top"/>
    </xf>
    <xf numFmtId="14" fontId="63" fillId="34" borderId="36" xfId="20" applyNumberFormat="1" applyAlignment="1" applyProtection="1">
      <alignment vertical="top"/>
    </xf>
    <xf numFmtId="0" fontId="63" fillId="34" borderId="36" xfId="20"/>
    <xf numFmtId="0" fontId="63" fillId="34" borderId="36" xfId="20" applyProtection="1"/>
    <xf numFmtId="0" fontId="5" fillId="0" borderId="1" xfId="22" applyBorder="1"/>
    <xf numFmtId="0" fontId="5" fillId="0" borderId="1" xfId="22" applyBorder="1" applyAlignment="1">
      <alignment horizontal="center" vertical="center" wrapText="1"/>
    </xf>
    <xf numFmtId="9" fontId="5" fillId="0" borderId="0" xfId="22" applyNumberFormat="1"/>
    <xf numFmtId="0" fontId="63" fillId="34" borderId="0" xfId="20" applyBorder="1" applyAlignment="1" applyProtection="1">
      <alignment vertical="center"/>
    </xf>
    <xf numFmtId="0" fontId="63" fillId="34" borderId="36" xfId="20" applyAlignment="1" applyProtection="1">
      <alignment horizontal="center" vertical="center"/>
    </xf>
    <xf numFmtId="0" fontId="5" fillId="30" borderId="0" xfId="22" applyFill="1"/>
    <xf numFmtId="0" fontId="5" fillId="0" borderId="4" xfId="22" applyBorder="1" applyAlignment="1">
      <alignment horizontal="left" vertical="top"/>
    </xf>
    <xf numFmtId="0" fontId="5" fillId="0" borderId="4" xfId="22" applyBorder="1" applyAlignment="1">
      <alignment horizontal="left" vertical="top" wrapText="1"/>
    </xf>
    <xf numFmtId="10" fontId="59" fillId="0" borderId="1" xfId="22" applyNumberFormat="1" applyFont="1" applyBorder="1"/>
    <xf numFmtId="10" fontId="59" fillId="0" borderId="23" xfId="22" applyNumberFormat="1" applyFont="1" applyBorder="1"/>
    <xf numFmtId="0" fontId="5" fillId="28" borderId="0" xfId="22" applyFill="1"/>
    <xf numFmtId="9" fontId="60" fillId="0" borderId="23" xfId="22" applyNumberFormat="1" applyFont="1" applyBorder="1"/>
    <xf numFmtId="0" fontId="5" fillId="24" borderId="0" xfId="22" applyFill="1"/>
    <xf numFmtId="9" fontId="0" fillId="7" borderId="1" xfId="26" applyFont="1" applyFill="1" applyBorder="1" applyAlignment="1" applyProtection="1">
      <alignment vertical="center"/>
    </xf>
    <xf numFmtId="9" fontId="0" fillId="7" borderId="1" xfId="26" applyFont="1" applyFill="1" applyBorder="1" applyProtection="1"/>
    <xf numFmtId="0" fontId="5" fillId="0" borderId="0" xfId="22" applyAlignment="1">
      <alignment vertical="top" wrapText="1"/>
    </xf>
    <xf numFmtId="0" fontId="63" fillId="34" borderId="65" xfId="20" applyBorder="1" applyProtection="1"/>
    <xf numFmtId="49" fontId="12" fillId="0" borderId="4" xfId="7" applyNumberFormat="1" applyBorder="1" applyAlignment="1">
      <alignment vertical="center" wrapText="1"/>
    </xf>
    <xf numFmtId="0" fontId="5" fillId="0" borderId="4" xfId="22" applyBorder="1" applyAlignment="1">
      <alignment horizontal="left" vertical="center"/>
    </xf>
    <xf numFmtId="0" fontId="96" fillId="0" borderId="0" xfId="28" applyFont="1"/>
    <xf numFmtId="0" fontId="96" fillId="15" borderId="76" xfId="28" applyFont="1" applyFill="1" applyBorder="1" applyAlignment="1" applyProtection="1">
      <alignment horizontal="center"/>
      <protection locked="0"/>
    </xf>
    <xf numFmtId="0" fontId="96" fillId="15" borderId="76" xfId="28" applyFont="1" applyFill="1" applyBorder="1" applyAlignment="1" applyProtection="1">
      <alignment horizontal="left"/>
      <protection locked="0"/>
    </xf>
    <xf numFmtId="4" fontId="96" fillId="15" borderId="76" xfId="28" applyNumberFormat="1" applyFont="1" applyFill="1" applyBorder="1" applyProtection="1">
      <protection locked="0"/>
    </xf>
    <xf numFmtId="3" fontId="96" fillId="15" borderId="76" xfId="28" applyNumberFormat="1" applyFont="1" applyFill="1" applyBorder="1" applyAlignment="1" applyProtection="1">
      <alignment horizontal="center" vertical="center"/>
      <protection locked="0"/>
    </xf>
    <xf numFmtId="0" fontId="37" fillId="0" borderId="0" xfId="28" applyFont="1"/>
    <xf numFmtId="3" fontId="37" fillId="15" borderId="1" xfId="28" applyNumberFormat="1" applyFont="1" applyFill="1" applyBorder="1" applyProtection="1">
      <protection locked="0"/>
    </xf>
    <xf numFmtId="3" fontId="32" fillId="15" borderId="1" xfId="28" applyNumberFormat="1" applyFont="1" applyFill="1" applyBorder="1" applyProtection="1">
      <protection locked="0"/>
    </xf>
    <xf numFmtId="0" fontId="5" fillId="11" borderId="0" xfId="22" applyFill="1"/>
    <xf numFmtId="0" fontId="25" fillId="11" borderId="0" xfId="22" applyFont="1" applyFill="1"/>
    <xf numFmtId="0" fontId="50" fillId="11" borderId="0" xfId="22" applyFont="1" applyFill="1" applyAlignment="1">
      <alignment vertical="top" wrapText="1"/>
    </xf>
    <xf numFmtId="0" fontId="113" fillId="0" borderId="0" xfId="22" applyFont="1" applyAlignment="1">
      <alignment vertical="center" wrapText="1"/>
    </xf>
    <xf numFmtId="0" fontId="78" fillId="0" borderId="1" xfId="22" applyFont="1" applyBorder="1" applyAlignment="1">
      <alignment horizontal="center" vertical="center" wrapText="1"/>
    </xf>
    <xf numFmtId="0" fontId="113" fillId="0" borderId="1" xfId="22" applyFont="1" applyBorder="1" applyAlignment="1">
      <alignment horizontal="center" vertical="center" wrapText="1"/>
    </xf>
    <xf numFmtId="9" fontId="53" fillId="0" borderId="1" xfId="22" applyNumberFormat="1" applyFont="1" applyBorder="1" applyAlignment="1">
      <alignment horizontal="center" vertical="center" wrapText="1"/>
    </xf>
    <xf numFmtId="9" fontId="78" fillId="0" borderId="1" xfId="22" applyNumberFormat="1" applyFont="1" applyBorder="1" applyAlignment="1">
      <alignment horizontal="center" vertical="center" wrapText="1"/>
    </xf>
    <xf numFmtId="4" fontId="113" fillId="0" borderId="1" xfId="22" applyNumberFormat="1" applyFont="1" applyBorder="1" applyAlignment="1">
      <alignment vertical="center" wrapText="1"/>
    </xf>
    <xf numFmtId="10" fontId="113" fillId="0" borderId="1" xfId="22" applyNumberFormat="1" applyFont="1" applyBorder="1" applyAlignment="1">
      <alignment vertical="center" wrapText="1"/>
    </xf>
    <xf numFmtId="0" fontId="113" fillId="0" borderId="1" xfId="22" applyFont="1" applyBorder="1" applyAlignment="1">
      <alignment vertical="center" wrapText="1"/>
    </xf>
    <xf numFmtId="0" fontId="114" fillId="0" borderId="1" xfId="22" applyFont="1" applyBorder="1" applyAlignment="1">
      <alignment horizontal="center" vertical="center" wrapText="1"/>
    </xf>
    <xf numFmtId="0" fontId="115" fillId="0" borderId="1" xfId="22" applyFont="1" applyBorder="1" applyAlignment="1">
      <alignment horizontal="center" vertical="center" wrapText="1"/>
    </xf>
    <xf numFmtId="0" fontId="53" fillId="0" borderId="1" xfId="22" applyFont="1" applyBorder="1" applyAlignment="1">
      <alignment horizontal="center" vertical="center" wrapText="1"/>
    </xf>
    <xf numFmtId="9" fontId="117" fillId="0" borderId="0" xfId="22" applyNumberFormat="1" applyFont="1" applyAlignment="1">
      <alignment vertical="center" wrapText="1"/>
    </xf>
    <xf numFmtId="9" fontId="118" fillId="0" borderId="1" xfId="22" applyNumberFormat="1" applyFont="1" applyBorder="1" applyAlignment="1">
      <alignment horizontal="center" vertical="center" wrapText="1"/>
    </xf>
    <xf numFmtId="4" fontId="114" fillId="0" borderId="1" xfId="22" applyNumberFormat="1" applyFont="1" applyBorder="1" applyAlignment="1">
      <alignment vertical="center" wrapText="1"/>
    </xf>
    <xf numFmtId="10" fontId="114" fillId="0" borderId="1" xfId="22" applyNumberFormat="1" applyFont="1" applyBorder="1" applyAlignment="1">
      <alignment vertical="center" wrapText="1"/>
    </xf>
    <xf numFmtId="0" fontId="114" fillId="0" borderId="1" xfId="22" applyFont="1" applyBorder="1" applyAlignment="1">
      <alignment vertical="center" wrapText="1"/>
    </xf>
    <xf numFmtId="0" fontId="35" fillId="0" borderId="1" xfId="22" applyFont="1" applyBorder="1" applyAlignment="1">
      <alignment horizontal="center" vertical="center" wrapText="1"/>
    </xf>
    <xf numFmtId="0" fontId="24" fillId="0" borderId="0" xfId="22" applyFont="1" applyAlignment="1">
      <alignment vertical="center" wrapText="1"/>
    </xf>
    <xf numFmtId="4" fontId="24" fillId="0" borderId="1" xfId="22" applyNumberFormat="1" applyFont="1" applyBorder="1" applyAlignment="1">
      <alignment vertical="center" wrapText="1"/>
    </xf>
    <xf numFmtId="10" fontId="24" fillId="0" borderId="1" xfId="22" applyNumberFormat="1" applyFont="1" applyBorder="1" applyAlignment="1">
      <alignment vertical="center" wrapText="1"/>
    </xf>
    <xf numFmtId="0" fontId="24" fillId="0" borderId="1" xfId="22" applyFont="1" applyBorder="1" applyAlignment="1">
      <alignment vertical="center" wrapText="1"/>
    </xf>
    <xf numFmtId="4" fontId="111" fillId="0" borderId="1" xfId="22" applyNumberFormat="1" applyFont="1" applyBorder="1" applyAlignment="1">
      <alignment vertical="center" wrapText="1"/>
    </xf>
    <xf numFmtId="10" fontId="111" fillId="0" borderId="1" xfId="22" applyNumberFormat="1" applyFont="1" applyBorder="1" applyAlignment="1">
      <alignment vertical="center" wrapText="1"/>
    </xf>
    <xf numFmtId="0" fontId="111" fillId="0" borderId="1" xfId="22" applyFont="1" applyBorder="1" applyAlignment="1">
      <alignment vertical="center" wrapText="1"/>
    </xf>
    <xf numFmtId="10" fontId="0" fillId="0" borderId="1" xfId="26" applyNumberFormat="1" applyFont="1" applyBorder="1"/>
    <xf numFmtId="9" fontId="0" fillId="0" borderId="0" xfId="26" applyFont="1"/>
    <xf numFmtId="14" fontId="5" fillId="0" borderId="0" xfId="22" applyNumberFormat="1"/>
    <xf numFmtId="9" fontId="63" fillId="34" borderId="36" xfId="18" applyFont="1" applyFill="1" applyBorder="1" applyProtection="1"/>
    <xf numFmtId="3" fontId="63" fillId="34" borderId="36" xfId="20" applyNumberFormat="1" applyProtection="1"/>
    <xf numFmtId="4" fontId="5" fillId="52" borderId="54" xfId="22" applyNumberFormat="1" applyFill="1" applyBorder="1" applyAlignment="1">
      <alignment vertical="center"/>
    </xf>
    <xf numFmtId="0" fontId="5" fillId="12" borderId="37" xfId="22" applyFill="1" applyBorder="1" applyAlignment="1">
      <alignment horizontal="center" vertical="center"/>
    </xf>
    <xf numFmtId="10" fontId="5" fillId="12" borderId="37" xfId="22" applyNumberFormat="1" applyFill="1" applyBorder="1" applyAlignment="1">
      <alignment horizontal="center" vertical="center"/>
    </xf>
    <xf numFmtId="2" fontId="5" fillId="12" borderId="37" xfId="22" applyNumberFormat="1" applyFill="1" applyBorder="1" applyAlignment="1">
      <alignment horizontal="center" vertical="center"/>
    </xf>
    <xf numFmtId="172" fontId="5" fillId="12" borderId="37" xfId="22" applyNumberFormat="1" applyFill="1" applyBorder="1" applyAlignment="1">
      <alignment horizontal="center" vertical="center"/>
    </xf>
    <xf numFmtId="171" fontId="5" fillId="12" borderId="37" xfId="22" applyNumberFormat="1" applyFill="1" applyBorder="1" applyAlignment="1">
      <alignment horizontal="center" vertical="center"/>
    </xf>
    <xf numFmtId="9" fontId="0" fillId="32" borderId="37" xfId="26" applyFont="1" applyFill="1" applyBorder="1" applyAlignment="1">
      <alignment horizontal="center" vertical="center"/>
    </xf>
    <xf numFmtId="9" fontId="0" fillId="12" borderId="37" xfId="26" applyFont="1" applyFill="1" applyBorder="1" applyAlignment="1">
      <alignment horizontal="center" vertical="center"/>
    </xf>
    <xf numFmtId="16" fontId="5" fillId="12" borderId="37" xfId="22" applyNumberFormat="1" applyFill="1" applyBorder="1" applyAlignment="1">
      <alignment horizontal="center" vertical="center"/>
    </xf>
    <xf numFmtId="0" fontId="5" fillId="32" borderId="37" xfId="22" applyFill="1" applyBorder="1" applyAlignment="1">
      <alignment horizontal="center" vertical="center"/>
    </xf>
    <xf numFmtId="0" fontId="5" fillId="53" borderId="37" xfId="22" applyFill="1" applyBorder="1" applyAlignment="1">
      <alignment horizontal="left" vertical="center"/>
    </xf>
    <xf numFmtId="4" fontId="5" fillId="52" borderId="38" xfId="22" applyNumberFormat="1" applyFill="1" applyBorder="1" applyAlignment="1">
      <alignment horizontal="left" vertical="center"/>
    </xf>
    <xf numFmtId="1" fontId="5" fillId="52" borderId="54" xfId="22" applyNumberFormat="1" applyFill="1" applyBorder="1" applyAlignment="1">
      <alignment horizontal="left" vertical="center" wrapText="1"/>
    </xf>
    <xf numFmtId="1" fontId="5" fillId="52" borderId="54" xfId="22" applyNumberFormat="1" applyFill="1" applyBorder="1" applyAlignment="1">
      <alignment horizontal="left" vertical="center"/>
    </xf>
    <xf numFmtId="172" fontId="5" fillId="53" borderId="48" xfId="22" applyNumberFormat="1" applyFill="1" applyBorder="1" applyAlignment="1">
      <alignment horizontal="center" vertical="center"/>
    </xf>
    <xf numFmtId="172" fontId="5" fillId="32" borderId="37" xfId="22" applyNumberFormat="1" applyFill="1" applyBorder="1" applyAlignment="1">
      <alignment horizontal="right" vertical="center"/>
    </xf>
    <xf numFmtId="172" fontId="5" fillId="32" borderId="37" xfId="22" applyNumberFormat="1" applyFill="1" applyBorder="1" applyAlignment="1">
      <alignment horizontal="center" vertical="center"/>
    </xf>
    <xf numFmtId="10" fontId="5" fillId="55" borderId="37" xfId="22" applyNumberFormat="1" applyFill="1" applyBorder="1" applyAlignment="1">
      <alignment horizontal="center" vertical="center" wrapText="1"/>
    </xf>
    <xf numFmtId="172" fontId="5" fillId="55" borderId="48" xfId="22" applyNumberFormat="1" applyFill="1" applyBorder="1" applyAlignment="1">
      <alignment horizontal="center" vertical="center"/>
    </xf>
    <xf numFmtId="10" fontId="5" fillId="56" borderId="54" xfId="22" applyNumberFormat="1" applyFill="1" applyBorder="1" applyAlignment="1">
      <alignment horizontal="center" vertical="center" wrapText="1"/>
    </xf>
    <xf numFmtId="0" fontId="5" fillId="55" borderId="54" xfId="22" applyFill="1" applyBorder="1" applyAlignment="1">
      <alignment horizontal="center" vertical="center" wrapText="1"/>
    </xf>
    <xf numFmtId="172" fontId="5" fillId="55" borderId="54" xfId="22" applyNumberFormat="1" applyFill="1" applyBorder="1" applyAlignment="1">
      <alignment horizontal="center" vertical="center" wrapText="1"/>
    </xf>
    <xf numFmtId="2" fontId="5" fillId="57" borderId="37" xfId="22" applyNumberFormat="1" applyFill="1" applyBorder="1" applyAlignment="1">
      <alignment horizontal="center" vertical="center" wrapText="1"/>
    </xf>
    <xf numFmtId="173" fontId="0" fillId="55" borderId="38" xfId="25" applyNumberFormat="1" applyFont="1" applyFill="1" applyBorder="1" applyAlignment="1">
      <alignment horizontal="center" vertical="center" wrapText="1"/>
    </xf>
    <xf numFmtId="10" fontId="0" fillId="12" borderId="37" xfId="26" applyNumberFormat="1" applyFont="1" applyFill="1" applyBorder="1" applyAlignment="1">
      <alignment horizontal="center" vertical="center"/>
    </xf>
    <xf numFmtId="10" fontId="5" fillId="58" borderId="54" xfId="22" applyNumberFormat="1" applyFill="1" applyBorder="1" applyAlignment="1">
      <alignment horizontal="center" vertical="center" wrapText="1"/>
    </xf>
    <xf numFmtId="0" fontId="5" fillId="20" borderId="37" xfId="22" applyFill="1" applyBorder="1" applyAlignment="1">
      <alignment horizontal="center" vertical="center"/>
    </xf>
    <xf numFmtId="0" fontId="67" fillId="0" borderId="39" xfId="22" applyFont="1" applyBorder="1" applyAlignment="1">
      <alignment horizontal="center" vertical="center" wrapText="1"/>
    </xf>
    <xf numFmtId="0" fontId="67" fillId="0" borderId="40" xfId="22" applyFont="1" applyBorder="1" applyAlignment="1">
      <alignment horizontal="center" vertical="center" wrapText="1"/>
    </xf>
    <xf numFmtId="0" fontId="67" fillId="0" borderId="41" xfId="22" applyFont="1" applyBorder="1" applyAlignment="1">
      <alignment horizontal="center" vertical="center" wrapText="1"/>
    </xf>
    <xf numFmtId="0" fontId="76" fillId="0" borderId="39" xfId="22" applyFont="1" applyBorder="1" applyAlignment="1">
      <alignment horizontal="center" vertical="center" wrapText="1"/>
    </xf>
    <xf numFmtId="0" fontId="76" fillId="0" borderId="41" xfId="22" applyFont="1" applyBorder="1" applyAlignment="1">
      <alignment horizontal="center" vertical="center" wrapText="1"/>
    </xf>
    <xf numFmtId="0" fontId="76" fillId="0" borderId="40" xfId="22" applyFont="1" applyBorder="1" applyAlignment="1">
      <alignment horizontal="center" vertical="center" wrapText="1"/>
    </xf>
    <xf numFmtId="0" fontId="67" fillId="0" borderId="39" xfId="22" applyFont="1" applyBorder="1" applyAlignment="1">
      <alignment vertical="center" wrapText="1"/>
    </xf>
    <xf numFmtId="2" fontId="83" fillId="0" borderId="39" xfId="22" applyNumberFormat="1" applyFont="1" applyBorder="1" applyAlignment="1">
      <alignment horizontal="center" vertical="center" wrapText="1"/>
    </xf>
    <xf numFmtId="2" fontId="83" fillId="0" borderId="40" xfId="22" applyNumberFormat="1" applyFont="1" applyBorder="1" applyAlignment="1">
      <alignment horizontal="center" vertical="center" wrapText="1"/>
    </xf>
    <xf numFmtId="49" fontId="79" fillId="0" borderId="44" xfId="22" applyNumberFormat="1" applyFont="1" applyBorder="1" applyAlignment="1">
      <alignment horizontal="center" vertical="center" wrapText="1"/>
    </xf>
    <xf numFmtId="2" fontId="83" fillId="0" borderId="50" xfId="22" applyNumberFormat="1" applyFont="1" applyBorder="1" applyAlignment="1">
      <alignment horizontal="center" vertical="center" wrapText="1"/>
    </xf>
    <xf numFmtId="2" fontId="79" fillId="0" borderId="39" xfId="22" applyNumberFormat="1" applyFont="1" applyBorder="1" applyAlignment="1">
      <alignment vertical="center" wrapText="1"/>
    </xf>
    <xf numFmtId="2" fontId="79" fillId="0" borderId="41" xfId="22" applyNumberFormat="1" applyFont="1" applyBorder="1" applyAlignment="1">
      <alignment vertical="center" wrapText="1"/>
    </xf>
    <xf numFmtId="2" fontId="62" fillId="0" borderId="39" xfId="22" applyNumberFormat="1" applyFont="1" applyBorder="1" applyAlignment="1">
      <alignment horizontal="center" vertical="center" wrapText="1"/>
    </xf>
    <xf numFmtId="2" fontId="62" fillId="0" borderId="40" xfId="22" applyNumberFormat="1" applyFont="1" applyBorder="1" applyAlignment="1">
      <alignment horizontal="center" vertical="center" wrapText="1"/>
    </xf>
    <xf numFmtId="0" fontId="62" fillId="0" borderId="40" xfId="22" applyFont="1" applyBorder="1" applyAlignment="1">
      <alignment horizontal="center" vertical="center" wrapText="1"/>
    </xf>
    <xf numFmtId="2" fontId="62" fillId="0" borderId="41" xfId="22" applyNumberFormat="1" applyFont="1" applyBorder="1" applyAlignment="1">
      <alignment horizontal="center" vertical="center" wrapText="1"/>
    </xf>
    <xf numFmtId="0" fontId="62" fillId="0" borderId="41" xfId="22" applyFont="1" applyBorder="1" applyAlignment="1">
      <alignment horizontal="center" vertical="center" wrapText="1"/>
    </xf>
    <xf numFmtId="49" fontId="81" fillId="0" borderId="45" xfId="22" applyNumberFormat="1" applyFont="1" applyBorder="1" applyAlignment="1">
      <alignment horizontal="center" vertical="center" wrapText="1"/>
    </xf>
    <xf numFmtId="49" fontId="81" fillId="0" borderId="43" xfId="22" applyNumberFormat="1" applyFont="1" applyBorder="1" applyAlignment="1">
      <alignment horizontal="center" vertical="center" wrapText="1"/>
    </xf>
    <xf numFmtId="49" fontId="81" fillId="0" borderId="44" xfId="22" applyNumberFormat="1" applyFont="1" applyBorder="1" applyAlignment="1">
      <alignment vertical="center" wrapText="1"/>
    </xf>
    <xf numFmtId="0" fontId="67" fillId="32" borderId="40" xfId="22" applyFont="1" applyFill="1" applyBorder="1" applyAlignment="1">
      <alignment horizontal="center" vertical="center" wrapText="1"/>
    </xf>
    <xf numFmtId="0" fontId="67" fillId="12" borderId="40" xfId="22" applyFont="1" applyFill="1" applyBorder="1" applyAlignment="1">
      <alignment horizontal="center" vertical="center" wrapText="1"/>
    </xf>
    <xf numFmtId="0" fontId="66" fillId="12" borderId="39" xfId="22" applyFont="1" applyFill="1" applyBorder="1" applyAlignment="1">
      <alignment horizontal="left" vertical="center"/>
    </xf>
    <xf numFmtId="0" fontId="66" fillId="59" borderId="37" xfId="22" applyFont="1" applyFill="1" applyBorder="1" applyAlignment="1">
      <alignment vertical="center"/>
    </xf>
    <xf numFmtId="0" fontId="67" fillId="59" borderId="40" xfId="22" applyFont="1" applyFill="1" applyBorder="1" applyAlignment="1">
      <alignment horizontal="center" vertical="center" wrapText="1"/>
    </xf>
    <xf numFmtId="0" fontId="66" fillId="15" borderId="37" xfId="22" applyFont="1" applyFill="1" applyBorder="1" applyAlignment="1">
      <alignment vertical="center"/>
    </xf>
    <xf numFmtId="0" fontId="67" fillId="15" borderId="40" xfId="22" applyFont="1" applyFill="1" applyBorder="1" applyAlignment="1">
      <alignment horizontal="center" vertical="center" wrapText="1"/>
    </xf>
    <xf numFmtId="2" fontId="120" fillId="38" borderId="37" xfId="22" applyNumberFormat="1" applyFont="1" applyFill="1" applyBorder="1" applyAlignment="1">
      <alignment vertical="center" wrapText="1"/>
    </xf>
    <xf numFmtId="14" fontId="63" fillId="34" borderId="36" xfId="20" applyNumberFormat="1"/>
    <xf numFmtId="0" fontId="101" fillId="59" borderId="46" xfId="22" applyFont="1" applyFill="1" applyBorder="1" applyAlignment="1">
      <alignment vertical="center" wrapText="1"/>
    </xf>
    <xf numFmtId="0" fontId="63" fillId="0" borderId="0" xfId="20" applyFill="1" applyBorder="1" applyAlignment="1" applyProtection="1">
      <alignment vertical="center"/>
    </xf>
    <xf numFmtId="0" fontId="68" fillId="32" borderId="40" xfId="22" applyFont="1" applyFill="1" applyBorder="1" applyAlignment="1">
      <alignment horizontal="center" vertical="center" wrapText="1"/>
    </xf>
    <xf numFmtId="49" fontId="73" fillId="32" borderId="40" xfId="22" applyNumberFormat="1" applyFont="1" applyFill="1" applyBorder="1" applyAlignment="1">
      <alignment horizontal="center" vertical="center" wrapText="1"/>
    </xf>
    <xf numFmtId="49" fontId="68" fillId="32" borderId="40" xfId="22" applyNumberFormat="1" applyFont="1" applyFill="1" applyBorder="1" applyAlignment="1">
      <alignment horizontal="left" vertical="center" wrapText="1"/>
    </xf>
    <xf numFmtId="49" fontId="68" fillId="32" borderId="46" xfId="22" applyNumberFormat="1" applyFont="1" applyFill="1" applyBorder="1" applyAlignment="1">
      <alignment horizontal="left" vertical="center" wrapText="1"/>
    </xf>
    <xf numFmtId="49" fontId="74" fillId="32" borderId="40" xfId="22" applyNumberFormat="1" applyFont="1" applyFill="1" applyBorder="1" applyAlignment="1">
      <alignment horizontal="center" vertical="center" wrapText="1"/>
    </xf>
    <xf numFmtId="49" fontId="74" fillId="12" borderId="40" xfId="22" applyNumberFormat="1" applyFont="1" applyFill="1" applyBorder="1" applyAlignment="1">
      <alignment horizontal="center" vertical="center" wrapText="1"/>
    </xf>
    <xf numFmtId="0" fontId="5" fillId="32" borderId="0" xfId="22" applyFill="1" applyAlignment="1">
      <alignment horizontal="center" vertical="center"/>
    </xf>
    <xf numFmtId="0" fontId="4" fillId="15" borderId="0" xfId="22" applyFont="1" applyFill="1" applyAlignment="1">
      <alignment horizontal="left" vertical="center"/>
    </xf>
    <xf numFmtId="0" fontId="4" fillId="32" borderId="0" xfId="22" applyFont="1" applyFill="1" applyAlignment="1">
      <alignment horizontal="left" vertical="center"/>
    </xf>
    <xf numFmtId="0" fontId="4" fillId="12" borderId="0" xfId="22" applyFont="1" applyFill="1" applyAlignment="1">
      <alignment horizontal="left" vertical="center"/>
    </xf>
    <xf numFmtId="0" fontId="4" fillId="59" borderId="0" xfId="22" applyFont="1" applyFill="1" applyAlignment="1">
      <alignment horizontal="left" vertical="center"/>
    </xf>
    <xf numFmtId="0" fontId="4" fillId="52" borderId="54" xfId="22" applyFont="1" applyFill="1" applyBorder="1" applyAlignment="1">
      <alignment horizontal="left" vertical="center"/>
    </xf>
    <xf numFmtId="0" fontId="4" fillId="53" borderId="37" xfId="22" applyFont="1" applyFill="1" applyBorder="1" applyAlignment="1">
      <alignment horizontal="left" vertical="center"/>
    </xf>
    <xf numFmtId="0" fontId="4" fillId="53" borderId="37" xfId="22" applyFont="1" applyFill="1" applyBorder="1" applyAlignment="1">
      <alignment horizontal="left" vertical="center" wrapText="1"/>
    </xf>
    <xf numFmtId="0" fontId="4" fillId="54" borderId="37" xfId="22" applyFont="1" applyFill="1" applyBorder="1" applyAlignment="1">
      <alignment horizontal="left" vertical="center"/>
    </xf>
    <xf numFmtId="0" fontId="4" fillId="0" borderId="4" xfId="22" applyFont="1" applyBorder="1" applyAlignment="1">
      <alignment horizontal="left" vertical="top" wrapText="1"/>
    </xf>
    <xf numFmtId="0" fontId="4" fillId="0" borderId="4" xfId="22" applyFont="1" applyBorder="1" applyAlignment="1">
      <alignment horizontal="left" vertical="top"/>
    </xf>
    <xf numFmtId="0" fontId="30" fillId="0" borderId="6" xfId="4" applyAlignment="1" applyProtection="1">
      <alignment vertical="center"/>
    </xf>
    <xf numFmtId="0" fontId="62" fillId="0" borderId="6" xfId="4" applyFont="1" applyAlignment="1" applyProtection="1">
      <alignment wrapText="1"/>
    </xf>
    <xf numFmtId="0" fontId="30" fillId="0" borderId="6" xfId="4" applyFill="1" applyProtection="1"/>
    <xf numFmtId="0" fontId="25" fillId="0" borderId="0" xfId="27" applyFont="1" applyAlignment="1">
      <alignment horizontal="left" vertical="top" wrapText="1"/>
    </xf>
    <xf numFmtId="0" fontId="25" fillId="0" borderId="0" xfId="27" applyFont="1" applyAlignment="1">
      <alignment horizontal="left" vertical="top"/>
    </xf>
    <xf numFmtId="4" fontId="63" fillId="7" borderId="36" xfId="20" applyNumberFormat="1" applyFill="1" applyProtection="1"/>
    <xf numFmtId="0" fontId="96" fillId="0" borderId="0" xfId="22" applyFont="1"/>
    <xf numFmtId="0" fontId="5" fillId="36" borderId="0" xfId="22" applyFill="1" applyAlignment="1">
      <alignment vertical="top"/>
    </xf>
    <xf numFmtId="0" fontId="25" fillId="0" borderId="0" xfId="22" applyFont="1"/>
    <xf numFmtId="0" fontId="61" fillId="0" borderId="35" xfId="19" applyProtection="1"/>
    <xf numFmtId="14" fontId="5" fillId="0" borderId="0" xfId="22" applyNumberFormat="1" applyAlignment="1">
      <alignment vertical="top"/>
    </xf>
    <xf numFmtId="9" fontId="63" fillId="34" borderId="36" xfId="20" applyNumberFormat="1" applyProtection="1"/>
    <xf numFmtId="10" fontId="63" fillId="34" borderId="36" xfId="20" applyNumberFormat="1" applyProtection="1"/>
    <xf numFmtId="0" fontId="63" fillId="34" borderId="36" xfId="20" applyAlignment="1" applyProtection="1">
      <alignment horizontal="right"/>
    </xf>
    <xf numFmtId="0" fontId="5" fillId="0" borderId="4" xfId="22" applyBorder="1" applyAlignment="1">
      <alignment horizontal="center" vertical="center"/>
    </xf>
    <xf numFmtId="0" fontId="5" fillId="0" borderId="7" xfId="22" applyBorder="1" applyAlignment="1">
      <alignment horizontal="center" vertical="center"/>
    </xf>
    <xf numFmtId="0" fontId="97" fillId="48" borderId="33" xfId="22" applyFont="1" applyFill="1" applyBorder="1" applyAlignment="1">
      <alignment horizontal="center" vertical="center" wrapText="1"/>
    </xf>
    <xf numFmtId="9" fontId="50" fillId="0" borderId="63" xfId="22" applyNumberFormat="1" applyFont="1" applyBorder="1" applyAlignment="1">
      <alignment horizontal="right" vertical="center" wrapText="1"/>
    </xf>
    <xf numFmtId="9" fontId="50" fillId="0" borderId="33" xfId="22" applyNumberFormat="1" applyFont="1" applyBorder="1" applyAlignment="1">
      <alignment horizontal="right" vertical="center" wrapText="1"/>
    </xf>
    <xf numFmtId="3" fontId="50" fillId="0" borderId="33" xfId="22" applyNumberFormat="1" applyFont="1" applyBorder="1" applyAlignment="1">
      <alignment horizontal="right" vertical="center" wrapText="1"/>
    </xf>
    <xf numFmtId="0" fontId="63" fillId="5" borderId="36" xfId="20" applyFill="1" applyAlignment="1" applyProtection="1">
      <alignment horizontal="right"/>
    </xf>
    <xf numFmtId="0" fontId="98" fillId="0" borderId="0" xfId="22" applyFont="1" applyAlignment="1">
      <alignment vertical="top"/>
    </xf>
    <xf numFmtId="0" fontId="5" fillId="0" borderId="0" xfId="22" applyAlignment="1">
      <alignment horizontal="right" vertical="top"/>
    </xf>
    <xf numFmtId="0" fontId="5" fillId="25" borderId="0" xfId="22" applyFill="1" applyAlignment="1">
      <alignment vertical="top"/>
    </xf>
    <xf numFmtId="0" fontId="50" fillId="0" borderId="33" xfId="22" applyFont="1" applyBorder="1" applyAlignment="1">
      <alignment horizontal="right" vertical="center" wrapText="1"/>
    </xf>
    <xf numFmtId="0" fontId="40" fillId="0" borderId="8" xfId="7" applyFont="1" applyBorder="1" applyAlignment="1">
      <alignment vertical="center"/>
    </xf>
    <xf numFmtId="0" fontId="40" fillId="0" borderId="9" xfId="7" applyFont="1" applyBorder="1" applyAlignment="1">
      <alignment horizontal="center" vertical="center"/>
    </xf>
    <xf numFmtId="4" fontId="5" fillId="0" borderId="0" xfId="22" applyNumberFormat="1" applyAlignment="1">
      <alignment vertical="top"/>
    </xf>
    <xf numFmtId="49" fontId="39" fillId="0" borderId="4" xfId="7" applyNumberFormat="1" applyFont="1" applyBorder="1" applyAlignment="1">
      <alignment horizontal="left" vertical="center"/>
    </xf>
    <xf numFmtId="49" fontId="39" fillId="16" borderId="21" xfId="7" applyNumberFormat="1" applyFont="1" applyFill="1" applyBorder="1" applyAlignment="1">
      <alignment horizontal="center" vertical="center" wrapText="1"/>
    </xf>
    <xf numFmtId="49" fontId="42" fillId="0" borderId="4" xfId="7" applyNumberFormat="1" applyFont="1" applyBorder="1" applyAlignment="1">
      <alignment horizontal="center" vertical="center"/>
    </xf>
    <xf numFmtId="0" fontId="5" fillId="9" borderId="0" xfId="22" applyFill="1" applyAlignment="1">
      <alignment vertical="top"/>
    </xf>
    <xf numFmtId="0" fontId="95" fillId="48" borderId="1" xfId="22" applyFont="1" applyFill="1" applyBorder="1" applyAlignment="1">
      <alignment horizontal="center" vertical="center" wrapText="1"/>
    </xf>
    <xf numFmtId="0" fontId="95" fillId="48" borderId="1" xfId="22" applyFont="1" applyFill="1" applyBorder="1" applyAlignment="1">
      <alignment horizontal="center" vertical="top" wrapText="1"/>
    </xf>
    <xf numFmtId="0" fontId="95" fillId="48" borderId="12" xfId="22" applyFont="1" applyFill="1" applyBorder="1" applyAlignment="1">
      <alignment horizontal="left" vertical="top"/>
    </xf>
    <xf numFmtId="9" fontId="63" fillId="34" borderId="36" xfId="20" applyNumberFormat="1" applyAlignment="1" applyProtection="1">
      <alignment horizontal="right" vertical="center" wrapText="1"/>
    </xf>
    <xf numFmtId="3" fontId="63" fillId="34" borderId="36" xfId="20" applyNumberFormat="1" applyAlignment="1" applyProtection="1">
      <alignment horizontal="right" vertical="center" wrapText="1"/>
    </xf>
    <xf numFmtId="0" fontId="5" fillId="36" borderId="0" xfId="22" applyFill="1"/>
    <xf numFmtId="0" fontId="15" fillId="0" borderId="0" xfId="22" applyFont="1" applyAlignment="1">
      <alignment vertical="top"/>
    </xf>
    <xf numFmtId="0" fontId="61" fillId="0" borderId="35" xfId="19" applyAlignment="1" applyProtection="1">
      <alignment vertical="top"/>
    </xf>
    <xf numFmtId="0" fontId="5" fillId="0" borderId="1" xfId="22" applyBorder="1" applyAlignment="1">
      <alignment horizontal="center" vertical="top"/>
    </xf>
    <xf numFmtId="0" fontId="26" fillId="0" borderId="1" xfId="22" applyFont="1" applyBorder="1" applyAlignment="1">
      <alignment horizontal="center" vertical="top"/>
    </xf>
    <xf numFmtId="4" fontId="5" fillId="0" borderId="1" xfId="22" applyNumberFormat="1" applyBorder="1" applyAlignment="1">
      <alignment horizontal="center" vertical="top"/>
    </xf>
    <xf numFmtId="0" fontId="18" fillId="0" borderId="0" xfId="22" applyFont="1" applyAlignment="1">
      <alignment horizontal="left" vertical="top" wrapText="1"/>
    </xf>
    <xf numFmtId="0" fontId="26" fillId="0" borderId="1" xfId="22" applyFont="1" applyBorder="1"/>
    <xf numFmtId="0" fontId="5" fillId="7" borderId="0" xfId="22" applyFill="1" applyAlignment="1">
      <alignment horizontal="right"/>
    </xf>
    <xf numFmtId="9" fontId="63" fillId="34" borderId="65" xfId="20" applyNumberFormat="1" applyBorder="1" applyAlignment="1" applyProtection="1">
      <alignment horizontal="center" vertical="center" wrapText="1"/>
    </xf>
    <xf numFmtId="0" fontId="25" fillId="0" borderId="0" xfId="22" applyFont="1" applyAlignment="1">
      <alignment vertical="top"/>
    </xf>
    <xf numFmtId="0" fontId="5" fillId="0" borderId="66" xfId="22" applyBorder="1" applyAlignment="1">
      <alignment horizontal="right"/>
    </xf>
    <xf numFmtId="9" fontId="0" fillId="7" borderId="1" xfId="26" applyFont="1" applyFill="1" applyBorder="1" applyAlignment="1" applyProtection="1">
      <alignment horizontal="center" vertical="center"/>
    </xf>
    <xf numFmtId="4" fontId="5" fillId="7" borderId="0" xfId="22" applyNumberFormat="1" applyFill="1" applyAlignment="1">
      <alignment horizontal="left" vertical="top"/>
    </xf>
    <xf numFmtId="3" fontId="0" fillId="36" borderId="1" xfId="26" applyNumberFormat="1" applyFont="1" applyFill="1" applyBorder="1" applyAlignment="1" applyProtection="1">
      <alignment horizontal="center" vertical="center"/>
    </xf>
    <xf numFmtId="0" fontId="26" fillId="0" borderId="5" xfId="22" applyFont="1" applyBorder="1"/>
    <xf numFmtId="3" fontId="5" fillId="0" borderId="0" xfId="22" applyNumberFormat="1"/>
    <xf numFmtId="0" fontId="5" fillId="46" borderId="0" xfId="22" applyFill="1" applyAlignment="1">
      <alignment vertical="top"/>
    </xf>
    <xf numFmtId="0" fontId="25" fillId="49" borderId="0" xfId="22" applyFont="1" applyFill="1" applyAlignment="1">
      <alignment vertical="top" wrapText="1"/>
    </xf>
    <xf numFmtId="0" fontId="5" fillId="5" borderId="0" xfId="22" applyFill="1" applyAlignment="1">
      <alignment vertical="top" wrapText="1"/>
    </xf>
    <xf numFmtId="0" fontId="100" fillId="26" borderId="0" xfId="22" applyFont="1" applyFill="1" applyAlignment="1">
      <alignment vertical="top" wrapText="1"/>
    </xf>
    <xf numFmtId="0" fontId="38" fillId="0" borderId="0" xfId="22" applyFont="1" applyAlignment="1">
      <alignment vertical="top"/>
    </xf>
    <xf numFmtId="0" fontId="37" fillId="0" borderId="0" xfId="22" applyFont="1" applyAlignment="1">
      <alignment vertical="top"/>
    </xf>
    <xf numFmtId="9" fontId="63" fillId="34" borderId="65" xfId="20" applyNumberFormat="1" applyBorder="1" applyAlignment="1" applyProtection="1">
      <alignment horizontal="right" vertical="center" wrapText="1"/>
    </xf>
    <xf numFmtId="0" fontId="26" fillId="0" borderId="2" xfId="22" applyFont="1" applyBorder="1"/>
    <xf numFmtId="3" fontId="63" fillId="34" borderId="67" xfId="20" applyNumberFormat="1" applyBorder="1" applyAlignment="1" applyProtection="1">
      <alignment horizontal="right" vertical="center" wrapText="1"/>
    </xf>
    <xf numFmtId="3" fontId="63" fillId="34" borderId="68" xfId="20" applyNumberFormat="1" applyBorder="1" applyAlignment="1" applyProtection="1">
      <alignment horizontal="right" vertical="center" wrapText="1"/>
    </xf>
    <xf numFmtId="0" fontId="5" fillId="7" borderId="0" xfId="22" applyFill="1"/>
    <xf numFmtId="10" fontId="63" fillId="34" borderId="36" xfId="20" applyNumberFormat="1"/>
    <xf numFmtId="0" fontId="3" fillId="0" borderId="1" xfId="22" applyFont="1" applyBorder="1" applyAlignment="1">
      <alignment horizontal="left" vertical="top" wrapText="1"/>
    </xf>
    <xf numFmtId="16" fontId="2" fillId="0" borderId="1" xfId="22" applyNumberFormat="1" applyFont="1" applyBorder="1" applyAlignment="1">
      <alignment horizontal="left" vertical="top" wrapText="1"/>
    </xf>
    <xf numFmtId="0" fontId="2" fillId="0" borderId="1" xfId="22" applyFont="1" applyBorder="1" applyAlignment="1">
      <alignment horizontal="left" vertical="top" wrapText="1"/>
    </xf>
    <xf numFmtId="0" fontId="37" fillId="15" borderId="1" xfId="0" applyFont="1" applyFill="1" applyBorder="1" applyAlignment="1" applyProtection="1">
      <alignment wrapText="1"/>
      <protection locked="0"/>
    </xf>
    <xf numFmtId="0" fontId="96" fillId="0" borderId="0" xfId="29" applyFont="1"/>
    <xf numFmtId="0" fontId="37" fillId="0" borderId="0" xfId="29" applyFont="1"/>
    <xf numFmtId="0" fontId="107" fillId="0" borderId="0" xfId="29" applyFont="1"/>
    <xf numFmtId="0" fontId="96" fillId="15" borderId="76" xfId="28" applyFont="1" applyFill="1" applyBorder="1" applyAlignment="1" applyProtection="1">
      <alignment horizontal="left" wrapText="1"/>
      <protection locked="0"/>
    </xf>
    <xf numFmtId="0" fontId="96" fillId="15" borderId="76" xfId="28" applyFont="1" applyFill="1" applyBorder="1" applyAlignment="1" applyProtection="1">
      <alignment horizontal="center" wrapText="1"/>
      <protection locked="0"/>
    </xf>
    <xf numFmtId="0" fontId="96" fillId="15" borderId="76" xfId="28" applyFont="1" applyFill="1" applyBorder="1" applyAlignment="1" applyProtection="1">
      <alignment horizontal="center" vertical="center" wrapText="1"/>
      <protection locked="0"/>
    </xf>
    <xf numFmtId="0" fontId="96" fillId="15" borderId="76" xfId="28" applyFont="1" applyFill="1" applyBorder="1" applyAlignment="1" applyProtection="1">
      <alignment horizontal="left" vertical="center" wrapText="1"/>
      <protection locked="0"/>
    </xf>
    <xf numFmtId="4" fontId="96" fillId="15" borderId="76" xfId="28" applyNumberFormat="1" applyFont="1" applyFill="1" applyBorder="1" applyAlignment="1" applyProtection="1">
      <alignment vertical="center" wrapText="1"/>
      <protection locked="0"/>
    </xf>
    <xf numFmtId="3" fontId="96" fillId="15" borderId="76" xfId="28" applyNumberFormat="1" applyFont="1" applyFill="1" applyBorder="1" applyAlignment="1" applyProtection="1">
      <alignment horizontal="center" vertical="center" wrapText="1"/>
      <protection locked="0"/>
    </xf>
    <xf numFmtId="4" fontId="96" fillId="15" borderId="76" xfId="28" applyNumberFormat="1" applyFont="1" applyFill="1" applyBorder="1" applyAlignment="1" applyProtection="1">
      <alignment wrapText="1"/>
      <protection locked="0"/>
    </xf>
    <xf numFmtId="0" fontId="96" fillId="0" borderId="0" xfId="28" applyFont="1" applyAlignment="1">
      <alignment wrapText="1"/>
    </xf>
    <xf numFmtId="4" fontId="105" fillId="15" borderId="76" xfId="29" applyNumberFormat="1" applyFont="1" applyFill="1" applyBorder="1" applyAlignment="1" applyProtection="1">
      <alignment horizontal="center" vertical="center"/>
      <protection locked="0"/>
    </xf>
    <xf numFmtId="4" fontId="105" fillId="15" borderId="76" xfId="28" applyNumberFormat="1" applyFont="1" applyFill="1" applyBorder="1" applyAlignment="1" applyProtection="1">
      <alignment horizontal="center" vertical="center"/>
      <protection locked="0"/>
    </xf>
    <xf numFmtId="167" fontId="96" fillId="15" borderId="76" xfId="28" applyNumberFormat="1" applyFont="1" applyFill="1" applyBorder="1" applyAlignment="1" applyProtection="1">
      <alignment horizontal="center" vertical="center" wrapText="1"/>
      <protection locked="0"/>
    </xf>
    <xf numFmtId="167" fontId="96" fillId="15" borderId="76" xfId="28" applyNumberFormat="1" applyFont="1" applyFill="1" applyBorder="1" applyAlignment="1" applyProtection="1">
      <alignment horizontal="center"/>
      <protection locked="0"/>
    </xf>
    <xf numFmtId="4" fontId="96" fillId="15" borderId="76" xfId="28" applyNumberFormat="1" applyFont="1" applyFill="1" applyBorder="1" applyAlignment="1" applyProtection="1">
      <alignment horizontal="right" vertical="center"/>
      <protection locked="0"/>
    </xf>
    <xf numFmtId="4" fontId="96" fillId="15" borderId="76" xfId="28" applyNumberFormat="1" applyFont="1" applyFill="1" applyBorder="1" applyAlignment="1" applyProtection="1">
      <alignment horizontal="right" vertical="center" wrapText="1"/>
      <protection locked="0"/>
    </xf>
    <xf numFmtId="4" fontId="37" fillId="15" borderId="76" xfId="28" applyNumberFormat="1" applyFont="1" applyFill="1" applyBorder="1" applyAlignment="1" applyProtection="1">
      <alignment horizontal="center" vertical="center"/>
      <protection locked="0"/>
    </xf>
    <xf numFmtId="4" fontId="37" fillId="15" borderId="76" xfId="28" applyNumberFormat="1" applyFont="1" applyFill="1" applyBorder="1" applyAlignment="1" applyProtection="1">
      <alignment vertical="center" wrapText="1"/>
      <protection locked="0"/>
    </xf>
    <xf numFmtId="0" fontId="125" fillId="5" borderId="0" xfId="28" applyFont="1" applyFill="1"/>
    <xf numFmtId="176" fontId="96" fillId="0" borderId="0" xfId="28" applyNumberFormat="1" applyFont="1"/>
    <xf numFmtId="0" fontId="96" fillId="0" borderId="0" xfId="28" applyFont="1" applyAlignment="1">
      <alignment horizontal="center" vertical="center" wrapText="1"/>
    </xf>
    <xf numFmtId="0" fontId="96" fillId="0" borderId="97" xfId="28" applyFont="1" applyBorder="1" applyAlignment="1">
      <alignment horizontal="center" vertical="center" wrapText="1"/>
    </xf>
    <xf numFmtId="0" fontId="96" fillId="36" borderId="0" xfId="28" applyFont="1" applyFill="1" applyAlignment="1">
      <alignment vertical="center" wrapText="1"/>
    </xf>
    <xf numFmtId="0" fontId="38" fillId="51" borderId="1" xfId="28" applyFont="1" applyFill="1" applyBorder="1" applyAlignment="1">
      <alignment horizontal="left" vertical="top"/>
    </xf>
    <xf numFmtId="0" fontId="96" fillId="0" borderId="1" xfId="28" applyFont="1" applyBorder="1" applyAlignment="1">
      <alignment horizontal="left" vertical="center" wrapText="1"/>
    </xf>
    <xf numFmtId="0" fontId="96" fillId="0" borderId="84" xfId="28" applyFont="1" applyBorder="1" applyAlignment="1">
      <alignment horizontal="left" vertical="center" wrapText="1"/>
    </xf>
    <xf numFmtId="0" fontId="96" fillId="0" borderId="0" xfId="28" applyFont="1" applyAlignment="1">
      <alignment horizontal="left" vertical="top"/>
    </xf>
    <xf numFmtId="0" fontId="96" fillId="0" borderId="0" xfId="28" applyFont="1" applyAlignment="1">
      <alignment horizontal="left" vertical="top" wrapText="1"/>
    </xf>
    <xf numFmtId="0" fontId="96" fillId="0" borderId="0" xfId="28" applyFont="1" applyAlignment="1">
      <alignment vertical="center" wrapText="1"/>
    </xf>
    <xf numFmtId="0" fontId="106" fillId="0" borderId="0" xfId="28" applyFont="1"/>
    <xf numFmtId="0" fontId="107" fillId="0" borderId="0" xfId="28" applyFont="1"/>
    <xf numFmtId="0" fontId="108" fillId="0" borderId="0" xfId="28" applyFont="1" applyAlignment="1">
      <alignment horizontal="right"/>
    </xf>
    <xf numFmtId="4" fontId="96" fillId="11" borderId="76" xfId="0" applyNumberFormat="1" applyFont="1" applyFill="1" applyBorder="1" applyAlignment="1">
      <alignment wrapText="1"/>
    </xf>
    <xf numFmtId="4" fontId="96" fillId="11" borderId="76" xfId="0" applyNumberFormat="1" applyFont="1" applyFill="1" applyBorder="1"/>
    <xf numFmtId="4" fontId="96" fillId="51" borderId="76" xfId="28" applyNumberFormat="1" applyFont="1" applyFill="1" applyBorder="1" applyAlignment="1">
      <alignment horizontal="center" vertical="center" wrapText="1"/>
    </xf>
    <xf numFmtId="167" fontId="96" fillId="51" borderId="76" xfId="28" applyNumberFormat="1" applyFont="1" applyFill="1" applyBorder="1" applyAlignment="1">
      <alignment horizontal="center" vertical="center" wrapText="1"/>
    </xf>
    <xf numFmtId="167" fontId="96" fillId="51" borderId="77" xfId="28" applyNumberFormat="1" applyFont="1" applyFill="1" applyBorder="1" applyAlignment="1">
      <alignment horizontal="center" vertical="center" wrapText="1"/>
    </xf>
    <xf numFmtId="0" fontId="96" fillId="11" borderId="75" xfId="28" applyFont="1" applyFill="1" applyBorder="1" applyAlignment="1">
      <alignment horizontal="center" vertical="center"/>
    </xf>
    <xf numFmtId="4" fontId="96" fillId="11" borderId="76" xfId="28" applyNumberFormat="1" applyFont="1" applyFill="1" applyBorder="1" applyAlignment="1">
      <alignment horizontal="center" vertical="center" wrapText="1"/>
    </xf>
    <xf numFmtId="4" fontId="37" fillId="11" borderId="76" xfId="28" applyNumberFormat="1" applyFont="1" applyFill="1" applyBorder="1" applyAlignment="1">
      <alignment horizontal="center" vertical="center" wrapText="1"/>
    </xf>
    <xf numFmtId="4" fontId="32" fillId="11" borderId="76" xfId="28" applyNumberFormat="1" applyFont="1" applyFill="1" applyBorder="1" applyAlignment="1">
      <alignment horizontal="center" vertical="center" wrapText="1"/>
    </xf>
    <xf numFmtId="4" fontId="96" fillId="11" borderId="77" xfId="28" applyNumberFormat="1" applyFont="1" applyFill="1" applyBorder="1" applyAlignment="1">
      <alignment horizontal="center" vertical="center" wrapText="1"/>
    </xf>
    <xf numFmtId="0" fontId="96" fillId="11" borderId="75" xfId="28" applyFont="1" applyFill="1" applyBorder="1" applyAlignment="1">
      <alignment horizontal="center" wrapText="1"/>
    </xf>
    <xf numFmtId="4" fontId="96" fillId="0" borderId="76" xfId="0" applyNumberFormat="1" applyFont="1" applyBorder="1" applyAlignment="1">
      <alignment vertical="center" wrapText="1"/>
    </xf>
    <xf numFmtId="10" fontId="96" fillId="0" borderId="76" xfId="28" applyNumberFormat="1" applyFont="1" applyBorder="1" applyAlignment="1">
      <alignment horizontal="center" vertical="center" wrapText="1"/>
    </xf>
    <xf numFmtId="167" fontId="96" fillId="11" borderId="77" xfId="28" applyNumberFormat="1" applyFont="1" applyFill="1" applyBorder="1" applyAlignment="1">
      <alignment horizontal="center" vertical="center" wrapText="1"/>
    </xf>
    <xf numFmtId="0" fontId="96" fillId="11" borderId="75" xfId="28" applyFont="1" applyFill="1" applyBorder="1" applyAlignment="1">
      <alignment horizontal="center"/>
    </xf>
    <xf numFmtId="167" fontId="96" fillId="11" borderId="77" xfId="28" applyNumberFormat="1" applyFont="1" applyFill="1" applyBorder="1" applyAlignment="1">
      <alignment horizontal="center" vertical="center"/>
    </xf>
    <xf numFmtId="4" fontId="105" fillId="51" borderId="79" xfId="28" applyNumberFormat="1" applyFont="1" applyFill="1" applyBorder="1"/>
    <xf numFmtId="4" fontId="38" fillId="51" borderId="79" xfId="28" applyNumberFormat="1" applyFont="1" applyFill="1" applyBorder="1"/>
    <xf numFmtId="10" fontId="105" fillId="51" borderId="79" xfId="28" applyNumberFormat="1" applyFont="1" applyFill="1" applyBorder="1" applyAlignment="1">
      <alignment horizontal="center"/>
    </xf>
    <xf numFmtId="174" fontId="105" fillId="51" borderId="79" xfId="28" applyNumberFormat="1" applyFont="1" applyFill="1" applyBorder="1"/>
    <xf numFmtId="167" fontId="105" fillId="51" borderId="79" xfId="28" applyNumberFormat="1" applyFont="1" applyFill="1" applyBorder="1" applyAlignment="1">
      <alignment horizontal="center"/>
    </xf>
    <xf numFmtId="167" fontId="105" fillId="51" borderId="80" xfId="28" applyNumberFormat="1" applyFont="1" applyFill="1" applyBorder="1" applyAlignment="1">
      <alignment horizontal="center" vertical="center"/>
    </xf>
    <xf numFmtId="4" fontId="96" fillId="0" borderId="76" xfId="0" applyNumberFormat="1" applyFont="1" applyBorder="1"/>
    <xf numFmtId="10" fontId="96" fillId="0" borderId="76" xfId="28" applyNumberFormat="1" applyFont="1" applyBorder="1" applyAlignment="1">
      <alignment horizontal="center"/>
    </xf>
    <xf numFmtId="167" fontId="96" fillId="11" borderId="77" xfId="28" applyNumberFormat="1" applyFont="1" applyFill="1" applyBorder="1" applyAlignment="1">
      <alignment horizontal="center"/>
    </xf>
    <xf numFmtId="4" fontId="105" fillId="51" borderId="79" xfId="28" applyNumberFormat="1" applyFont="1" applyFill="1" applyBorder="1" applyAlignment="1">
      <alignment horizontal="center"/>
    </xf>
    <xf numFmtId="174" fontId="105" fillId="51" borderId="79" xfId="28" applyNumberFormat="1" applyFont="1" applyFill="1" applyBorder="1" applyAlignment="1">
      <alignment horizontal="center"/>
    </xf>
    <xf numFmtId="167" fontId="105" fillId="51" borderId="80" xfId="28" applyNumberFormat="1" applyFont="1" applyFill="1" applyBorder="1" applyAlignment="1">
      <alignment horizontal="center"/>
    </xf>
    <xf numFmtId="4" fontId="38" fillId="51" borderId="1" xfId="28" applyNumberFormat="1" applyFont="1" applyFill="1" applyBorder="1" applyAlignment="1">
      <alignment horizontal="center"/>
    </xf>
    <xf numFmtId="10" fontId="38" fillId="51" borderId="1" xfId="28" applyNumberFormat="1" applyFont="1" applyFill="1" applyBorder="1" applyAlignment="1">
      <alignment horizontal="center"/>
    </xf>
    <xf numFmtId="4" fontId="37" fillId="7" borderId="1" xfId="28" applyNumberFormat="1" applyFont="1" applyFill="1" applyBorder="1" applyAlignment="1">
      <alignment horizontal="center" vertical="center" wrapText="1"/>
    </xf>
    <xf numFmtId="4" fontId="96" fillId="7" borderId="1" xfId="28" applyNumberFormat="1" applyFont="1" applyFill="1" applyBorder="1" applyAlignment="1">
      <alignment horizontal="center" vertical="center" wrapText="1"/>
    </xf>
    <xf numFmtId="4" fontId="96" fillId="7" borderId="1" xfId="28" applyNumberFormat="1" applyFont="1" applyFill="1" applyBorder="1" applyAlignment="1">
      <alignment horizontal="center" vertical="center"/>
    </xf>
    <xf numFmtId="4" fontId="96" fillId="11" borderId="84" xfId="28" applyNumberFormat="1" applyFont="1" applyFill="1" applyBorder="1" applyAlignment="1">
      <alignment horizontal="center" vertical="center"/>
    </xf>
    <xf numFmtId="4" fontId="96" fillId="7" borderId="84" xfId="28" applyNumberFormat="1" applyFont="1" applyFill="1" applyBorder="1" applyAlignment="1">
      <alignment horizontal="center" vertical="center"/>
    </xf>
    <xf numFmtId="4" fontId="96" fillId="11" borderId="0" xfId="28" applyNumberFormat="1" applyFont="1" applyFill="1" applyAlignment="1">
      <alignment horizontal="center"/>
    </xf>
    <xf numFmtId="4" fontId="96" fillId="7" borderId="15" xfId="28" applyNumberFormat="1" applyFont="1" applyFill="1" applyBorder="1" applyAlignment="1">
      <alignment horizontal="center" vertical="center"/>
    </xf>
    <xf numFmtId="4" fontId="37" fillId="7" borderId="84" xfId="28" applyNumberFormat="1" applyFont="1" applyFill="1" applyBorder="1" applyAlignment="1">
      <alignment horizontal="center" vertical="center"/>
    </xf>
    <xf numFmtId="4" fontId="126" fillId="51" borderId="98" xfId="28" applyNumberFormat="1" applyFont="1" applyFill="1" applyBorder="1" applyAlignment="1">
      <alignment horizontal="center" vertical="center"/>
    </xf>
    <xf numFmtId="4" fontId="105" fillId="51" borderId="76" xfId="28" applyNumberFormat="1" applyFont="1" applyFill="1" applyBorder="1" applyAlignment="1">
      <alignment horizontal="center" vertical="center" wrapText="1"/>
    </xf>
    <xf numFmtId="0" fontId="37" fillId="0" borderId="83" xfId="28" applyFont="1" applyBorder="1" applyAlignment="1">
      <alignment horizontal="right"/>
    </xf>
    <xf numFmtId="0" fontId="37" fillId="0" borderId="84" xfId="28" applyFont="1" applyBorder="1" applyAlignment="1">
      <alignment horizontal="center"/>
    </xf>
    <xf numFmtId="4" fontId="38" fillId="51" borderId="79" xfId="28" applyNumberFormat="1" applyFont="1" applyFill="1" applyBorder="1" applyAlignment="1">
      <alignment horizontal="center" vertical="center"/>
    </xf>
    <xf numFmtId="0" fontId="32" fillId="0" borderId="83" xfId="28" applyFont="1" applyBorder="1" applyAlignment="1">
      <alignment horizontal="right"/>
    </xf>
    <xf numFmtId="0" fontId="32" fillId="0" borderId="84" xfId="28" applyFont="1" applyBorder="1" applyAlignment="1">
      <alignment horizontal="center"/>
    </xf>
    <xf numFmtId="4" fontId="105" fillId="51" borderId="76" xfId="0" applyNumberFormat="1" applyFont="1" applyFill="1" applyBorder="1" applyAlignment="1">
      <alignment horizontal="center" vertical="center"/>
    </xf>
    <xf numFmtId="10" fontId="105" fillId="51" borderId="76" xfId="0" applyNumberFormat="1" applyFont="1" applyFill="1" applyBorder="1" applyAlignment="1">
      <alignment horizontal="center" vertical="center"/>
    </xf>
    <xf numFmtId="0" fontId="37" fillId="0" borderId="28" xfId="28" applyFont="1" applyBorder="1" applyAlignment="1">
      <alignment horizontal="center" vertical="center"/>
    </xf>
    <xf numFmtId="0" fontId="106" fillId="15" borderId="0" xfId="28" applyFont="1" applyFill="1" applyProtection="1">
      <protection locked="0"/>
    </xf>
    <xf numFmtId="14" fontId="106" fillId="15" borderId="0" xfId="28" applyNumberFormat="1" applyFont="1" applyFill="1" applyProtection="1">
      <protection locked="0"/>
    </xf>
    <xf numFmtId="4" fontId="96" fillId="51" borderId="76" xfId="29" applyNumberFormat="1" applyFont="1" applyFill="1" applyBorder="1" applyAlignment="1">
      <alignment horizontal="center" vertical="center" wrapText="1"/>
    </xf>
    <xf numFmtId="0" fontId="96" fillId="11" borderId="75" xfId="29" applyFont="1" applyFill="1" applyBorder="1" applyAlignment="1">
      <alignment horizontal="center" vertical="center"/>
    </xf>
    <xf numFmtId="4" fontId="96" fillId="11" borderId="76" xfId="29" applyNumberFormat="1" applyFont="1" applyFill="1" applyBorder="1" applyAlignment="1">
      <alignment horizontal="center" vertical="center" wrapText="1"/>
    </xf>
    <xf numFmtId="4" fontId="96" fillId="11" borderId="76" xfId="0" applyNumberFormat="1" applyFont="1" applyFill="1" applyBorder="1" applyAlignment="1">
      <alignment horizontal="center" vertical="center" wrapText="1"/>
    </xf>
    <xf numFmtId="0" fontId="96" fillId="11" borderId="75" xfId="29" applyFont="1" applyFill="1" applyBorder="1" applyAlignment="1">
      <alignment horizontal="center"/>
    </xf>
    <xf numFmtId="4" fontId="96" fillId="11" borderId="76" xfId="0" applyNumberFormat="1" applyFont="1" applyFill="1" applyBorder="1" applyAlignment="1">
      <alignment horizontal="right" vertical="center"/>
    </xf>
    <xf numFmtId="4" fontId="96" fillId="0" borderId="76" xfId="0" applyNumberFormat="1" applyFont="1" applyBorder="1" applyAlignment="1">
      <alignment horizontal="right" vertical="center"/>
    </xf>
    <xf numFmtId="10" fontId="96" fillId="0" borderId="76" xfId="28" applyNumberFormat="1" applyFont="1" applyBorder="1" applyAlignment="1">
      <alignment horizontal="center" vertical="center"/>
    </xf>
    <xf numFmtId="4" fontId="105" fillId="51" borderId="79" xfId="29" applyNumberFormat="1" applyFont="1" applyFill="1" applyBorder="1"/>
    <xf numFmtId="0" fontId="38" fillId="51" borderId="76" xfId="29" applyFont="1" applyFill="1" applyBorder="1" applyAlignment="1">
      <alignment horizontal="left" vertical="top"/>
    </xf>
    <xf numFmtId="4" fontId="38" fillId="51" borderId="76" xfId="29" applyNumberFormat="1" applyFont="1" applyFill="1" applyBorder="1" applyAlignment="1">
      <alignment horizontal="center"/>
    </xf>
    <xf numFmtId="10" fontId="38" fillId="51" borderId="76" xfId="29" applyNumberFormat="1" applyFont="1" applyFill="1" applyBorder="1" applyAlignment="1">
      <alignment horizontal="center"/>
    </xf>
    <xf numFmtId="0" fontId="96" fillId="0" borderId="76" xfId="29" applyFont="1" applyBorder="1" applyAlignment="1">
      <alignment horizontal="left" vertical="top" wrapText="1"/>
    </xf>
    <xf numFmtId="0" fontId="96" fillId="0" borderId="93" xfId="29" applyFont="1" applyBorder="1" applyAlignment="1">
      <alignment horizontal="left" vertical="top" wrapText="1"/>
    </xf>
    <xf numFmtId="4" fontId="96" fillId="11" borderId="84" xfId="28" applyNumberFormat="1" applyFont="1" applyFill="1" applyBorder="1" applyAlignment="1">
      <alignment horizontal="center" vertical="center" wrapText="1"/>
    </xf>
    <xf numFmtId="0" fontId="22" fillId="50" borderId="25" xfId="29" applyFont="1" applyFill="1" applyBorder="1" applyAlignment="1">
      <alignment horizontal="center"/>
    </xf>
    <xf numFmtId="0" fontId="22" fillId="50" borderId="81" xfId="29" applyFont="1" applyFill="1" applyBorder="1" applyAlignment="1">
      <alignment horizontal="center"/>
    </xf>
    <xf numFmtId="0" fontId="38" fillId="51" borderId="28" xfId="29" applyFont="1" applyFill="1" applyBorder="1" applyAlignment="1">
      <alignment horizontal="center" vertical="top"/>
    </xf>
    <xf numFmtId="0" fontId="38" fillId="51" borderId="1" xfId="29" applyFont="1" applyFill="1" applyBorder="1" applyAlignment="1">
      <alignment horizontal="center" vertical="top"/>
    </xf>
    <xf numFmtId="4" fontId="105" fillId="51" borderId="76" xfId="29" applyNumberFormat="1" applyFont="1" applyFill="1" applyBorder="1" applyAlignment="1">
      <alignment horizontal="center" vertical="center" wrapText="1"/>
    </xf>
    <xf numFmtId="0" fontId="32" fillId="0" borderId="83" xfId="29" applyFont="1" applyBorder="1" applyAlignment="1">
      <alignment horizontal="right"/>
    </xf>
    <xf numFmtId="0" fontId="32" fillId="0" borderId="84" xfId="29" applyFont="1" applyBorder="1" applyAlignment="1">
      <alignment horizontal="center"/>
    </xf>
    <xf numFmtId="4" fontId="38" fillId="51" borderId="76" xfId="29" applyNumberFormat="1" applyFont="1" applyFill="1" applyBorder="1" applyAlignment="1">
      <alignment horizontal="right" vertical="center"/>
    </xf>
    <xf numFmtId="0" fontId="32" fillId="0" borderId="26" xfId="29" applyFont="1" applyBorder="1" applyAlignment="1">
      <alignment horizontal="right"/>
    </xf>
    <xf numFmtId="0" fontId="32" fillId="0" borderId="26" xfId="29" applyFont="1" applyBorder="1" applyAlignment="1">
      <alignment horizontal="center"/>
    </xf>
    <xf numFmtId="3" fontId="32" fillId="0" borderId="26" xfId="29" applyNumberFormat="1" applyFont="1" applyBorder="1"/>
    <xf numFmtId="4" fontId="96" fillId="11" borderId="88" xfId="29" applyNumberFormat="1" applyFont="1" applyFill="1" applyBorder="1" applyAlignment="1">
      <alignment vertical="center" wrapText="1"/>
    </xf>
    <xf numFmtId="4" fontId="105" fillId="51" borderId="76" xfId="29" applyNumberFormat="1" applyFont="1" applyFill="1" applyBorder="1" applyAlignment="1">
      <alignment horizontal="center" vertical="center"/>
    </xf>
    <xf numFmtId="0" fontId="124" fillId="0" borderId="0" xfId="29"/>
    <xf numFmtId="3" fontId="32" fillId="0" borderId="1" xfId="28" applyNumberFormat="1" applyFont="1" applyBorder="1" applyAlignment="1">
      <alignment horizontal="center" vertical="center"/>
    </xf>
    <xf numFmtId="0" fontId="22" fillId="50" borderId="24" xfId="28" applyFont="1" applyFill="1" applyBorder="1" applyAlignment="1">
      <alignment horizontal="left" wrapText="1"/>
    </xf>
    <xf numFmtId="0" fontId="22" fillId="50" borderId="25" xfId="28" applyFont="1" applyFill="1" applyBorder="1" applyAlignment="1">
      <alignment horizontal="left" wrapText="1"/>
    </xf>
    <xf numFmtId="0" fontId="22" fillId="50" borderId="81" xfId="28" applyFont="1" applyFill="1" applyBorder="1" applyAlignment="1">
      <alignment horizontal="left" wrapText="1"/>
    </xf>
    <xf numFmtId="0" fontId="104" fillId="0" borderId="69" xfId="28" applyFont="1" applyBorder="1" applyAlignment="1">
      <alignment horizontal="left" vertical="center"/>
    </xf>
    <xf numFmtId="0" fontId="104" fillId="0" borderId="26" xfId="28" applyFont="1" applyBorder="1" applyAlignment="1">
      <alignment horizontal="left" vertical="center"/>
    </xf>
    <xf numFmtId="0" fontId="104" fillId="0" borderId="27" xfId="28" applyFont="1" applyBorder="1" applyAlignment="1">
      <alignment horizontal="left" vertical="center"/>
    </xf>
    <xf numFmtId="0" fontId="104" fillId="0" borderId="31" xfId="28" applyFont="1" applyBorder="1" applyAlignment="1">
      <alignment horizontal="left" vertical="center"/>
    </xf>
    <xf numFmtId="0" fontId="104" fillId="0" borderId="32" xfId="28" applyFont="1" applyBorder="1" applyAlignment="1">
      <alignment horizontal="left" vertical="center"/>
    </xf>
    <xf numFmtId="0" fontId="104" fillId="0" borderId="33" xfId="28" applyFont="1" applyBorder="1" applyAlignment="1">
      <alignment horizontal="left" vertical="center"/>
    </xf>
    <xf numFmtId="0" fontId="36" fillId="50" borderId="72" xfId="28" applyFont="1" applyFill="1" applyBorder="1" applyAlignment="1">
      <alignment horizontal="left"/>
    </xf>
    <xf numFmtId="0" fontId="36" fillId="50" borderId="73" xfId="28" applyFont="1" applyFill="1" applyBorder="1" applyAlignment="1">
      <alignment horizontal="left"/>
    </xf>
    <xf numFmtId="0" fontId="36" fillId="50" borderId="74" xfId="28" applyFont="1" applyFill="1" applyBorder="1" applyAlignment="1">
      <alignment horizontal="left"/>
    </xf>
    <xf numFmtId="0" fontId="96" fillId="51" borderId="75" xfId="28" applyFont="1" applyFill="1" applyBorder="1" applyAlignment="1">
      <alignment horizontal="center" vertical="center"/>
    </xf>
    <xf numFmtId="0" fontId="105" fillId="51" borderId="76" xfId="28" applyFont="1" applyFill="1" applyBorder="1" applyAlignment="1">
      <alignment horizontal="center" vertical="center"/>
    </xf>
    <xf numFmtId="0" fontId="105" fillId="51" borderId="78" xfId="28" applyFont="1" applyFill="1" applyBorder="1" applyAlignment="1">
      <alignment horizontal="center"/>
    </xf>
    <xf numFmtId="0" fontId="105" fillId="51" borderId="79" xfId="28" applyFont="1" applyFill="1" applyBorder="1" applyAlignment="1">
      <alignment horizontal="center"/>
    </xf>
    <xf numFmtId="0" fontId="22" fillId="50" borderId="72" xfId="28" applyFont="1" applyFill="1" applyBorder="1" applyAlignment="1">
      <alignment horizontal="left"/>
    </xf>
    <xf numFmtId="0" fontId="22" fillId="50" borderId="73" xfId="28" applyFont="1" applyFill="1" applyBorder="1" applyAlignment="1">
      <alignment horizontal="left"/>
    </xf>
    <xf numFmtId="0" fontId="22" fillId="50" borderId="74" xfId="28" applyFont="1" applyFill="1" applyBorder="1" applyAlignment="1">
      <alignment horizontal="left"/>
    </xf>
    <xf numFmtId="4" fontId="96" fillId="9" borderId="86" xfId="28" applyNumberFormat="1" applyFont="1" applyFill="1" applyBorder="1" applyAlignment="1">
      <alignment horizontal="center" vertical="center" wrapText="1"/>
    </xf>
    <xf numFmtId="4" fontId="96" fillId="9" borderId="88" xfId="28" applyNumberFormat="1" applyFont="1" applyFill="1" applyBorder="1" applyAlignment="1">
      <alignment horizontal="center" vertical="center" wrapText="1"/>
    </xf>
    <xf numFmtId="4" fontId="96" fillId="9" borderId="87" xfId="28" applyNumberFormat="1" applyFont="1" applyFill="1" applyBorder="1" applyAlignment="1">
      <alignment horizontal="center" vertical="center" wrapText="1"/>
    </xf>
    <xf numFmtId="4" fontId="96" fillId="9" borderId="86" xfId="28" applyNumberFormat="1" applyFont="1" applyFill="1" applyBorder="1" applyAlignment="1">
      <alignment horizontal="center"/>
    </xf>
    <xf numFmtId="4" fontId="96" fillId="9" borderId="88" xfId="28" applyNumberFormat="1" applyFont="1" applyFill="1" applyBorder="1" applyAlignment="1">
      <alignment horizontal="center"/>
    </xf>
    <xf numFmtId="4" fontId="96" fillId="9" borderId="87" xfId="28" applyNumberFormat="1" applyFont="1" applyFill="1" applyBorder="1" applyAlignment="1">
      <alignment horizontal="center"/>
    </xf>
    <xf numFmtId="0" fontId="38" fillId="51" borderId="28" xfId="28" applyFont="1" applyFill="1" applyBorder="1" applyAlignment="1">
      <alignment horizontal="left" vertical="top"/>
    </xf>
    <xf numFmtId="0" fontId="38" fillId="51" borderId="1" xfId="28" applyFont="1" applyFill="1" applyBorder="1" applyAlignment="1">
      <alignment horizontal="left" vertical="top"/>
    </xf>
    <xf numFmtId="4" fontId="38" fillId="51" borderId="1" xfId="28" applyNumberFormat="1" applyFont="1" applyFill="1" applyBorder="1" applyAlignment="1">
      <alignment horizontal="center"/>
    </xf>
    <xf numFmtId="4" fontId="38" fillId="51" borderId="82" xfId="28" applyNumberFormat="1" applyFont="1" applyFill="1" applyBorder="1" applyAlignment="1">
      <alignment horizontal="center"/>
    </xf>
    <xf numFmtId="0" fontId="96" fillId="0" borderId="28" xfId="28" applyFont="1" applyBorder="1" applyAlignment="1">
      <alignment horizontal="left" vertical="center"/>
    </xf>
    <xf numFmtId="0" fontId="96" fillId="0" borderId="1" xfId="28" applyFont="1" applyBorder="1" applyAlignment="1">
      <alignment horizontal="left" vertical="center"/>
    </xf>
    <xf numFmtId="4" fontId="127" fillId="11" borderId="1" xfId="28" applyNumberFormat="1" applyFont="1" applyFill="1" applyBorder="1" applyAlignment="1">
      <alignment horizontal="center" vertical="center" wrapText="1"/>
    </xf>
    <xf numFmtId="0" fontId="96" fillId="0" borderId="1" xfId="0" applyFont="1" applyBorder="1" applyAlignment="1">
      <alignment horizontal="center" vertical="center" wrapText="1"/>
    </xf>
    <xf numFmtId="0" fontId="96" fillId="0" borderId="82" xfId="0" applyFont="1" applyBorder="1" applyAlignment="1">
      <alignment horizontal="center" vertical="center" wrapText="1"/>
    </xf>
    <xf numFmtId="0" fontId="38" fillId="51" borderId="2" xfId="28" applyFont="1" applyFill="1" applyBorder="1" applyAlignment="1">
      <alignment horizontal="center" vertical="top"/>
    </xf>
    <xf numFmtId="0" fontId="38" fillId="51" borderId="3" xfId="28" applyFont="1" applyFill="1" applyBorder="1" applyAlignment="1">
      <alignment horizontal="center" vertical="top"/>
    </xf>
    <xf numFmtId="0" fontId="38" fillId="51" borderId="5" xfId="28" applyFont="1" applyFill="1" applyBorder="1" applyAlignment="1">
      <alignment horizontal="center" vertical="top"/>
    </xf>
    <xf numFmtId="0" fontId="96" fillId="0" borderId="83" xfId="28" applyFont="1" applyBorder="1" applyAlignment="1">
      <alignment horizontal="left" vertical="center"/>
    </xf>
    <xf numFmtId="0" fontId="96" fillId="0" borderId="84" xfId="28" applyFont="1" applyBorder="1" applyAlignment="1">
      <alignment horizontal="left" vertical="center"/>
    </xf>
    <xf numFmtId="0" fontId="96" fillId="0" borderId="84" xfId="28" applyFont="1" applyBorder="1" applyAlignment="1">
      <alignment horizontal="center" vertical="center" wrapText="1"/>
    </xf>
    <xf numFmtId="10" fontId="126" fillId="7" borderId="84" xfId="18" applyNumberFormat="1" applyFont="1" applyFill="1" applyBorder="1" applyAlignment="1" applyProtection="1">
      <alignment horizontal="center" vertical="center"/>
    </xf>
    <xf numFmtId="10" fontId="126" fillId="7" borderId="85" xfId="18" applyNumberFormat="1" applyFont="1" applyFill="1" applyBorder="1" applyAlignment="1" applyProtection="1">
      <alignment horizontal="center" vertical="center"/>
    </xf>
    <xf numFmtId="0" fontId="96" fillId="0" borderId="1" xfId="0" applyFont="1" applyBorder="1" applyAlignment="1">
      <alignment horizontal="center" vertical="center"/>
    </xf>
    <xf numFmtId="0" fontId="96" fillId="0" borderId="82" xfId="0" applyFont="1" applyBorder="1" applyAlignment="1">
      <alignment horizontal="center" vertical="center"/>
    </xf>
    <xf numFmtId="0" fontId="96" fillId="0" borderId="28" xfId="28" applyFont="1" applyBorder="1" applyAlignment="1">
      <alignment horizontal="left" vertical="center" wrapText="1"/>
    </xf>
    <xf numFmtId="0" fontId="96" fillId="0" borderId="1" xfId="28" applyFont="1" applyBorder="1" applyAlignment="1">
      <alignment horizontal="left" vertical="center" wrapText="1"/>
    </xf>
    <xf numFmtId="4" fontId="96" fillId="11" borderId="1" xfId="28" applyNumberFormat="1" applyFont="1" applyFill="1" applyBorder="1" applyAlignment="1">
      <alignment horizontal="center" vertical="center" wrapText="1"/>
    </xf>
    <xf numFmtId="0" fontId="96" fillId="0" borderId="2" xfId="0" applyFont="1" applyBorder="1" applyAlignment="1">
      <alignment horizontal="center" vertical="center" wrapText="1"/>
    </xf>
    <xf numFmtId="0" fontId="96" fillId="0" borderId="96" xfId="0" applyFont="1" applyBorder="1" applyAlignment="1">
      <alignment horizontal="center" vertical="center" wrapText="1"/>
    </xf>
    <xf numFmtId="0" fontId="96" fillId="0" borderId="83" xfId="28" applyFont="1" applyBorder="1" applyAlignment="1">
      <alignment horizontal="left" vertical="center" wrapText="1"/>
    </xf>
    <xf numFmtId="0" fontId="96" fillId="0" borderId="84" xfId="28" applyFont="1" applyBorder="1" applyAlignment="1">
      <alignment horizontal="left" vertical="center" wrapText="1"/>
    </xf>
    <xf numFmtId="0" fontId="22" fillId="50" borderId="24" xfId="28" applyFont="1" applyFill="1" applyBorder="1" applyAlignment="1">
      <alignment horizontal="left"/>
    </xf>
    <xf numFmtId="0" fontId="22" fillId="50" borderId="25" xfId="28" applyFont="1" applyFill="1" applyBorder="1" applyAlignment="1">
      <alignment horizontal="left"/>
    </xf>
    <xf numFmtId="0" fontId="22" fillId="50" borderId="81" xfId="28" applyFont="1" applyFill="1" applyBorder="1" applyAlignment="1">
      <alignment horizontal="left"/>
    </xf>
    <xf numFmtId="4" fontId="96" fillId="50" borderId="86" xfId="28" applyNumberFormat="1" applyFont="1" applyFill="1" applyBorder="1" applyAlignment="1">
      <alignment horizontal="center" vertical="center" wrapText="1"/>
    </xf>
    <xf numFmtId="4" fontId="96" fillId="50" borderId="87" xfId="28" applyNumberFormat="1" applyFont="1" applyFill="1" applyBorder="1" applyAlignment="1">
      <alignment horizontal="center" vertical="center" wrapText="1"/>
    </xf>
    <xf numFmtId="4" fontId="96" fillId="50" borderId="88" xfId="28" applyNumberFormat="1" applyFont="1" applyFill="1" applyBorder="1" applyAlignment="1">
      <alignment horizontal="center" vertical="center" wrapText="1"/>
    </xf>
    <xf numFmtId="0" fontId="38" fillId="51" borderId="28" xfId="28" applyFont="1" applyFill="1" applyBorder="1" applyAlignment="1">
      <alignment horizontal="center" vertical="top"/>
    </xf>
    <xf numFmtId="0" fontId="38" fillId="51" borderId="1" xfId="28" applyFont="1" applyFill="1" applyBorder="1" applyAlignment="1">
      <alignment horizontal="center" vertical="top"/>
    </xf>
    <xf numFmtId="0" fontId="38" fillId="51" borderId="1" xfId="28" applyFont="1" applyFill="1" applyBorder="1" applyAlignment="1">
      <alignment horizontal="center" vertical="top" wrapText="1"/>
    </xf>
    <xf numFmtId="0" fontId="38" fillId="51" borderId="82" xfId="28" applyFont="1" applyFill="1" applyBorder="1" applyAlignment="1">
      <alignment horizontal="center" vertical="top" wrapText="1"/>
    </xf>
    <xf numFmtId="4" fontId="96" fillId="11" borderId="86" xfId="0" applyNumberFormat="1" applyFont="1" applyFill="1" applyBorder="1" applyAlignment="1">
      <alignment horizontal="center" vertical="center" wrapText="1"/>
    </xf>
    <xf numFmtId="4" fontId="96" fillId="11" borderId="88" xfId="0" applyNumberFormat="1" applyFont="1" applyFill="1" applyBorder="1" applyAlignment="1">
      <alignment horizontal="center" vertical="center" wrapText="1"/>
    </xf>
    <xf numFmtId="4" fontId="96" fillId="11" borderId="87" xfId="0" applyNumberFormat="1" applyFont="1" applyFill="1" applyBorder="1" applyAlignment="1">
      <alignment horizontal="center" vertical="center" wrapText="1"/>
    </xf>
    <xf numFmtId="0" fontId="37" fillId="15" borderId="1" xfId="28" applyFont="1" applyFill="1" applyBorder="1" applyAlignment="1" applyProtection="1">
      <alignment horizontal="center" wrapText="1"/>
      <protection locked="0"/>
    </xf>
    <xf numFmtId="0" fontId="37" fillId="15" borderId="82" xfId="28" applyFont="1" applyFill="1" applyBorder="1" applyAlignment="1" applyProtection="1">
      <alignment horizontal="center" wrapText="1"/>
      <protection locked="0"/>
    </xf>
    <xf numFmtId="0" fontId="37" fillId="0" borderId="84" xfId="28" applyFont="1" applyBorder="1" applyAlignment="1">
      <alignment horizontal="center"/>
    </xf>
    <xf numFmtId="0" fontId="37" fillId="0" borderId="85" xfId="28" applyFont="1" applyBorder="1" applyAlignment="1">
      <alignment horizontal="center"/>
    </xf>
    <xf numFmtId="0" fontId="38" fillId="29" borderId="28" xfId="28" applyFont="1" applyFill="1" applyBorder="1" applyAlignment="1">
      <alignment horizontal="center" vertical="top"/>
    </xf>
    <xf numFmtId="0" fontId="38" fillId="29" borderId="1" xfId="28" applyFont="1" applyFill="1" applyBorder="1" applyAlignment="1">
      <alignment horizontal="center" vertical="top"/>
    </xf>
    <xf numFmtId="0" fontId="37" fillId="0" borderId="23" xfId="28" applyFont="1" applyBorder="1" applyAlignment="1">
      <alignment horizontal="center"/>
    </xf>
    <xf numFmtId="0" fontId="38" fillId="29" borderId="1" xfId="28" applyFont="1" applyFill="1" applyBorder="1" applyAlignment="1">
      <alignment horizontal="center" vertical="top" wrapText="1"/>
    </xf>
    <xf numFmtId="0" fontId="38" fillId="29" borderId="82" xfId="28" applyFont="1" applyFill="1" applyBorder="1" applyAlignment="1">
      <alignment horizontal="center" vertical="top" wrapText="1"/>
    </xf>
    <xf numFmtId="0" fontId="32" fillId="15" borderId="1" xfId="28" applyFont="1" applyFill="1" applyBorder="1" applyAlignment="1" applyProtection="1">
      <alignment horizontal="center" wrapText="1"/>
      <protection locked="0"/>
    </xf>
    <xf numFmtId="0" fontId="32" fillId="15" borderId="82" xfId="28" applyFont="1" applyFill="1" applyBorder="1" applyAlignment="1" applyProtection="1">
      <alignment horizontal="center" wrapText="1"/>
      <protection locked="0"/>
    </xf>
    <xf numFmtId="0" fontId="32" fillId="0" borderId="84" xfId="28" applyFont="1" applyBorder="1" applyAlignment="1">
      <alignment horizontal="center"/>
    </xf>
    <xf numFmtId="0" fontId="32" fillId="0" borderId="85" xfId="28" applyFont="1" applyBorder="1" applyAlignment="1">
      <alignment horizontal="center"/>
    </xf>
    <xf numFmtId="0" fontId="37" fillId="0" borderId="0" xfId="28" applyFont="1" applyAlignment="1" applyProtection="1">
      <alignment horizontal="center"/>
      <protection locked="0"/>
    </xf>
    <xf numFmtId="0" fontId="37" fillId="0" borderId="14" xfId="28" applyFont="1" applyBorder="1" applyAlignment="1" applyProtection="1">
      <alignment horizontal="center"/>
      <protection locked="0"/>
    </xf>
    <xf numFmtId="0" fontId="101" fillId="59" borderId="46" xfId="22" applyFont="1" applyFill="1" applyBorder="1" applyAlignment="1">
      <alignment horizontal="center" vertical="center" wrapText="1"/>
    </xf>
    <xf numFmtId="0" fontId="101" fillId="59" borderId="0" xfId="22" applyFont="1" applyFill="1" applyAlignment="1">
      <alignment horizontal="center" vertical="center" wrapText="1"/>
    </xf>
    <xf numFmtId="0" fontId="101" fillId="59" borderId="43" xfId="22" applyFont="1" applyFill="1" applyBorder="1" applyAlignment="1">
      <alignment horizontal="center" vertical="center" wrapText="1"/>
    </xf>
    <xf numFmtId="0" fontId="67" fillId="38" borderId="39" xfId="22" applyFont="1" applyFill="1" applyBorder="1" applyAlignment="1">
      <alignment horizontal="center" vertical="center" wrapText="1"/>
    </xf>
    <xf numFmtId="0" fontId="67" fillId="38" borderId="40" xfId="22" applyFont="1" applyFill="1" applyBorder="1" applyAlignment="1">
      <alignment horizontal="center" vertical="center" wrapText="1"/>
    </xf>
    <xf numFmtId="0" fontId="67" fillId="38" borderId="41" xfId="22" applyFont="1" applyFill="1" applyBorder="1" applyAlignment="1">
      <alignment horizontal="center" vertical="center" wrapText="1"/>
    </xf>
    <xf numFmtId="49" fontId="80" fillId="26" borderId="39" xfId="22" applyNumberFormat="1" applyFont="1" applyFill="1" applyBorder="1" applyAlignment="1">
      <alignment horizontal="center" vertical="center" wrapText="1"/>
    </xf>
    <xf numFmtId="49" fontId="80" fillId="26" borderId="41" xfId="22" applyNumberFormat="1" applyFont="1" applyFill="1" applyBorder="1" applyAlignment="1">
      <alignment horizontal="center" vertical="center" wrapText="1"/>
    </xf>
    <xf numFmtId="49" fontId="80" fillId="26" borderId="40" xfId="22" applyNumberFormat="1" applyFont="1" applyFill="1" applyBorder="1" applyAlignment="1">
      <alignment horizontal="center" vertical="center" wrapText="1"/>
    </xf>
    <xf numFmtId="2" fontId="83" fillId="38" borderId="39" xfId="22" applyNumberFormat="1" applyFont="1" applyFill="1" applyBorder="1" applyAlignment="1">
      <alignment horizontal="center" vertical="center" wrapText="1"/>
    </xf>
    <xf numFmtId="2" fontId="83" fillId="38" borderId="40" xfId="22" applyNumberFormat="1" applyFont="1" applyFill="1" applyBorder="1" applyAlignment="1">
      <alignment horizontal="center" vertical="center" wrapText="1"/>
    </xf>
    <xf numFmtId="2" fontId="83" fillId="38" borderId="41" xfId="22" applyNumberFormat="1" applyFont="1" applyFill="1" applyBorder="1" applyAlignment="1">
      <alignment horizontal="center" vertical="center" wrapText="1"/>
    </xf>
    <xf numFmtId="2" fontId="62" fillId="38" borderId="39" xfId="22" applyNumberFormat="1" applyFont="1" applyFill="1" applyBorder="1" applyAlignment="1">
      <alignment horizontal="center" vertical="center" wrapText="1"/>
    </xf>
    <xf numFmtId="2" fontId="62" fillId="38" borderId="40" xfId="22" applyNumberFormat="1" applyFont="1" applyFill="1" applyBorder="1" applyAlignment="1">
      <alignment horizontal="center" vertical="center" wrapText="1"/>
    </xf>
    <xf numFmtId="2" fontId="62" fillId="38" borderId="51" xfId="22" applyNumberFormat="1" applyFont="1" applyFill="1" applyBorder="1" applyAlignment="1">
      <alignment horizontal="center" vertical="center" wrapText="1"/>
    </xf>
    <xf numFmtId="0" fontId="62" fillId="38" borderId="52" xfId="22" applyFont="1" applyFill="1" applyBorder="1" applyAlignment="1">
      <alignment horizontal="center" vertical="center" wrapText="1"/>
    </xf>
    <xf numFmtId="0" fontId="62" fillId="38" borderId="40" xfId="22" applyFont="1" applyFill="1" applyBorder="1" applyAlignment="1">
      <alignment horizontal="center" vertical="center" wrapText="1"/>
    </xf>
    <xf numFmtId="0" fontId="62" fillId="38" borderId="51" xfId="22" applyFont="1" applyFill="1" applyBorder="1" applyAlignment="1">
      <alignment horizontal="center" vertical="center" wrapText="1"/>
    </xf>
    <xf numFmtId="2" fontId="62" fillId="38" borderId="52" xfId="22" applyNumberFormat="1" applyFont="1" applyFill="1" applyBorder="1" applyAlignment="1">
      <alignment horizontal="center" vertical="center" wrapText="1"/>
    </xf>
    <xf numFmtId="2" fontId="62" fillId="38" borderId="41" xfId="22" applyNumberFormat="1" applyFont="1" applyFill="1" applyBorder="1" applyAlignment="1">
      <alignment horizontal="center" vertical="center" wrapText="1"/>
    </xf>
    <xf numFmtId="2" fontId="82" fillId="0" borderId="54" xfId="22" applyNumberFormat="1" applyFont="1" applyBorder="1" applyAlignment="1">
      <alignment horizontal="left" vertical="center" wrapText="1"/>
    </xf>
    <xf numFmtId="2" fontId="82" fillId="0" borderId="48" xfId="22" applyNumberFormat="1" applyFont="1" applyBorder="1" applyAlignment="1">
      <alignment horizontal="left" vertical="center" wrapText="1"/>
    </xf>
    <xf numFmtId="2" fontId="82" fillId="0" borderId="45" xfId="22" applyNumberFormat="1" applyFont="1" applyBorder="1" applyAlignment="1">
      <alignment horizontal="left" vertical="center" wrapText="1"/>
    </xf>
    <xf numFmtId="0" fontId="66" fillId="7" borderId="39" xfId="22" applyFont="1" applyFill="1" applyBorder="1" applyAlignment="1">
      <alignment horizontal="left" vertical="center" wrapText="1"/>
    </xf>
    <xf numFmtId="0" fontId="66" fillId="7" borderId="40" xfId="22" applyFont="1" applyFill="1" applyBorder="1" applyAlignment="1">
      <alignment horizontal="left" vertical="center" wrapText="1"/>
    </xf>
    <xf numFmtId="0" fontId="71" fillId="26" borderId="0" xfId="22" applyFont="1" applyFill="1" applyAlignment="1">
      <alignment horizontal="left" vertical="center"/>
    </xf>
    <xf numFmtId="49" fontId="73" fillId="0" borderId="39" xfId="22" applyNumberFormat="1" applyFont="1" applyBorder="1" applyAlignment="1">
      <alignment horizontal="center" vertical="center" wrapText="1"/>
    </xf>
    <xf numFmtId="49" fontId="73" fillId="0" borderId="40" xfId="22" applyNumberFormat="1" applyFont="1" applyBorder="1" applyAlignment="1">
      <alignment horizontal="center" vertical="center" wrapText="1"/>
    </xf>
    <xf numFmtId="0" fontId="76" fillId="36" borderId="40" xfId="22" applyFont="1" applyFill="1" applyBorder="1" applyAlignment="1">
      <alignment horizontal="center" vertical="center" wrapText="1"/>
    </xf>
    <xf numFmtId="49" fontId="74" fillId="36" borderId="40" xfId="22" applyNumberFormat="1" applyFont="1" applyFill="1" applyBorder="1" applyAlignment="1">
      <alignment horizontal="center" vertical="center" wrapText="1"/>
    </xf>
    <xf numFmtId="49" fontId="74" fillId="40" borderId="39" xfId="22" applyNumberFormat="1" applyFont="1" applyFill="1" applyBorder="1" applyAlignment="1">
      <alignment horizontal="center" vertical="center" wrapText="1"/>
    </xf>
    <xf numFmtId="49" fontId="74" fillId="40" borderId="40" xfId="22" applyNumberFormat="1" applyFont="1" applyFill="1" applyBorder="1" applyAlignment="1">
      <alignment horizontal="center" vertical="center" wrapText="1"/>
    </xf>
    <xf numFmtId="49" fontId="74" fillId="40" borderId="41" xfId="22" applyNumberFormat="1" applyFont="1" applyFill="1" applyBorder="1" applyAlignment="1">
      <alignment horizontal="center" vertical="center" wrapText="1"/>
    </xf>
    <xf numFmtId="0" fontId="76" fillId="38" borderId="39" xfId="22" applyFont="1" applyFill="1" applyBorder="1" applyAlignment="1">
      <alignment horizontal="center" vertical="center" wrapText="1"/>
    </xf>
    <xf numFmtId="0" fontId="76" fillId="38" borderId="41" xfId="22" applyFont="1" applyFill="1" applyBorder="1" applyAlignment="1">
      <alignment horizontal="center" vertical="center" wrapText="1"/>
    </xf>
    <xf numFmtId="0" fontId="76" fillId="38" borderId="40" xfId="22" applyFont="1" applyFill="1" applyBorder="1" applyAlignment="1">
      <alignment horizontal="center" vertical="center" wrapText="1"/>
    </xf>
    <xf numFmtId="0" fontId="62" fillId="40" borderId="39" xfId="22" applyFont="1" applyFill="1" applyBorder="1" applyAlignment="1">
      <alignment horizontal="center" vertical="center" wrapText="1"/>
    </xf>
    <xf numFmtId="0" fontId="62" fillId="40" borderId="41" xfId="22" applyFont="1" applyFill="1" applyBorder="1" applyAlignment="1">
      <alignment horizontal="center" vertical="center" wrapText="1"/>
    </xf>
    <xf numFmtId="0" fontId="36" fillId="41" borderId="39" xfId="22" applyFont="1" applyFill="1" applyBorder="1" applyAlignment="1">
      <alignment horizontal="center" vertical="center" wrapText="1"/>
    </xf>
    <xf numFmtId="0" fontId="36" fillId="41" borderId="41" xfId="22" applyFont="1" applyFill="1" applyBorder="1" applyAlignment="1">
      <alignment horizontal="center" vertical="center" wrapText="1"/>
    </xf>
    <xf numFmtId="49" fontId="25" fillId="0" borderId="46" xfId="22" applyNumberFormat="1" applyFont="1" applyBorder="1" applyAlignment="1">
      <alignment horizontal="left" vertical="center" wrapText="1"/>
    </xf>
    <xf numFmtId="170" fontId="84" fillId="40" borderId="39" xfId="25" applyNumberFormat="1" applyFont="1" applyFill="1" applyBorder="1" applyAlignment="1" applyProtection="1">
      <alignment horizontal="center" vertical="center" wrapText="1"/>
    </xf>
    <xf numFmtId="170" fontId="84" fillId="40" borderId="40" xfId="25" applyNumberFormat="1" applyFont="1" applyFill="1" applyBorder="1" applyAlignment="1" applyProtection="1">
      <alignment horizontal="center" vertical="center" wrapText="1"/>
    </xf>
    <xf numFmtId="170" fontId="84" fillId="40" borderId="41" xfId="25" applyNumberFormat="1" applyFont="1" applyFill="1" applyBorder="1" applyAlignment="1" applyProtection="1">
      <alignment horizontal="center" vertical="center" wrapText="1"/>
    </xf>
    <xf numFmtId="2" fontId="36" fillId="37" borderId="38" xfId="22" applyNumberFormat="1" applyFont="1" applyFill="1" applyBorder="1" applyAlignment="1">
      <alignment horizontal="center" vertical="center" wrapText="1"/>
    </xf>
    <xf numFmtId="2" fontId="36" fillId="37" borderId="42" xfId="22" applyNumberFormat="1" applyFont="1" applyFill="1" applyBorder="1" applyAlignment="1">
      <alignment horizontal="center" vertical="center" wrapText="1"/>
    </xf>
    <xf numFmtId="49" fontId="81" fillId="26" borderId="48" xfId="22" applyNumberFormat="1" applyFont="1" applyFill="1" applyBorder="1" applyAlignment="1">
      <alignment horizontal="center" vertical="center" wrapText="1"/>
    </xf>
    <xf numFmtId="49" fontId="81" fillId="26" borderId="0" xfId="22" applyNumberFormat="1" applyFont="1" applyFill="1" applyAlignment="1">
      <alignment horizontal="center" vertical="center" wrapText="1"/>
    </xf>
    <xf numFmtId="49" fontId="81" fillId="26" borderId="49" xfId="22" applyNumberFormat="1" applyFont="1" applyFill="1" applyBorder="1" applyAlignment="1">
      <alignment horizontal="center" vertical="center" wrapText="1"/>
    </xf>
    <xf numFmtId="49" fontId="81" fillId="26" borderId="45" xfId="22" applyNumberFormat="1" applyFont="1" applyFill="1" applyBorder="1" applyAlignment="1">
      <alignment horizontal="center" vertical="center" wrapText="1"/>
    </xf>
    <xf numFmtId="49" fontId="81" fillId="26" borderId="43" xfId="22" applyNumberFormat="1" applyFont="1" applyFill="1" applyBorder="1" applyAlignment="1">
      <alignment horizontal="center" vertical="center" wrapText="1"/>
    </xf>
    <xf numFmtId="49" fontId="81" fillId="26" borderId="44" xfId="22" applyNumberFormat="1" applyFont="1" applyFill="1" applyBorder="1" applyAlignment="1">
      <alignment horizontal="center" vertical="center" wrapText="1"/>
    </xf>
    <xf numFmtId="0" fontId="62" fillId="38" borderId="39" xfId="22" applyFont="1" applyFill="1" applyBorder="1" applyAlignment="1">
      <alignment horizontal="center" vertical="center" wrapText="1"/>
    </xf>
    <xf numFmtId="0" fontId="62" fillId="38" borderId="41" xfId="22" applyFont="1" applyFill="1" applyBorder="1" applyAlignment="1">
      <alignment horizontal="center" vertical="center" wrapText="1"/>
    </xf>
    <xf numFmtId="2" fontId="82" fillId="0" borderId="0" xfId="22" applyNumberFormat="1" applyFont="1" applyAlignment="1">
      <alignment horizontal="left" vertical="center" wrapText="1"/>
    </xf>
    <xf numFmtId="2" fontId="82" fillId="0" borderId="43" xfId="22" applyNumberFormat="1" applyFont="1" applyBorder="1" applyAlignment="1">
      <alignment horizontal="left" vertical="center" wrapText="1"/>
    </xf>
    <xf numFmtId="0" fontId="95" fillId="48" borderId="58" xfId="22" applyFont="1" applyFill="1" applyBorder="1" applyAlignment="1">
      <alignment horizontal="center" vertical="center" wrapText="1"/>
    </xf>
    <xf numFmtId="0" fontId="95" fillId="48" borderId="62" xfId="22" applyFont="1" applyFill="1" applyBorder="1" applyAlignment="1">
      <alignment horizontal="center" vertical="center" wrapText="1"/>
    </xf>
    <xf numFmtId="0" fontId="95" fillId="48" borderId="63" xfId="22" applyFont="1" applyFill="1" applyBorder="1" applyAlignment="1">
      <alignment horizontal="center" vertical="center" wrapText="1"/>
    </xf>
    <xf numFmtId="0" fontId="95" fillId="48" borderId="59" xfId="22" applyFont="1" applyFill="1" applyBorder="1" applyAlignment="1">
      <alignment horizontal="center" vertical="center" wrapText="1"/>
    </xf>
    <xf numFmtId="0" fontId="95" fillId="48" borderId="60" xfId="22" applyFont="1" applyFill="1" applyBorder="1" applyAlignment="1">
      <alignment horizontal="center" vertical="center" wrapText="1"/>
    </xf>
    <xf numFmtId="0" fontId="95" fillId="48" borderId="61" xfId="22" applyFont="1" applyFill="1" applyBorder="1" applyAlignment="1">
      <alignment horizontal="center" vertical="center" wrapText="1"/>
    </xf>
    <xf numFmtId="0" fontId="5" fillId="0" borderId="64" xfId="22" applyBorder="1" applyAlignment="1">
      <alignment horizontal="right" vertical="top" wrapText="1"/>
    </xf>
    <xf numFmtId="0" fontId="5" fillId="0" borderId="0" xfId="22" applyAlignment="1">
      <alignment horizontal="right" vertical="top" wrapText="1"/>
    </xf>
    <xf numFmtId="0" fontId="40" fillId="0" borderId="9" xfId="7" applyFont="1" applyBorder="1" applyAlignment="1">
      <alignment horizontal="left" vertical="top" wrapText="1"/>
    </xf>
    <xf numFmtId="0" fontId="99" fillId="0" borderId="26" xfId="22" applyFont="1" applyBorder="1" applyAlignment="1">
      <alignment horizontal="left" vertical="center"/>
    </xf>
    <xf numFmtId="0" fontId="5" fillId="0" borderId="0" xfId="22" applyAlignment="1">
      <alignment horizontal="left" vertical="top"/>
    </xf>
    <xf numFmtId="0" fontId="25" fillId="0" borderId="1" xfId="22" applyFont="1" applyBorder="1" applyAlignment="1">
      <alignment horizontal="center" vertical="top"/>
    </xf>
    <xf numFmtId="0" fontId="25" fillId="0" borderId="1" xfId="22" applyFont="1" applyBorder="1" applyAlignment="1">
      <alignment horizontal="center"/>
    </xf>
    <xf numFmtId="0" fontId="25" fillId="0" borderId="5" xfId="22" applyFont="1" applyBorder="1" applyAlignment="1">
      <alignment horizontal="center"/>
    </xf>
    <xf numFmtId="0" fontId="30" fillId="0" borderId="0" xfId="4" applyBorder="1" applyAlignment="1" applyProtection="1">
      <alignment horizontal="left"/>
    </xf>
    <xf numFmtId="0" fontId="25" fillId="0" borderId="2" xfId="22" applyFont="1" applyBorder="1" applyAlignment="1">
      <alignment horizontal="center"/>
    </xf>
    <xf numFmtId="0" fontId="25" fillId="0" borderId="1" xfId="22" applyFont="1" applyBorder="1" applyAlignment="1">
      <alignment horizontal="left"/>
    </xf>
    <xf numFmtId="0" fontId="25" fillId="0" borderId="2" xfId="22" applyFont="1" applyBorder="1" applyAlignment="1">
      <alignment horizontal="left"/>
    </xf>
    <xf numFmtId="0" fontId="25" fillId="0" borderId="3" xfId="22" applyFont="1" applyBorder="1" applyAlignment="1">
      <alignment horizontal="left"/>
    </xf>
    <xf numFmtId="0" fontId="25" fillId="0" borderId="5" xfId="22" applyFont="1" applyBorder="1" applyAlignment="1">
      <alignment horizontal="left"/>
    </xf>
    <xf numFmtId="0" fontId="105" fillId="51" borderId="78" xfId="29" applyFont="1" applyFill="1" applyBorder="1" applyAlignment="1">
      <alignment horizontal="right"/>
    </xf>
    <xf numFmtId="0" fontId="105" fillId="51" borderId="79" xfId="29" applyFont="1" applyFill="1" applyBorder="1" applyAlignment="1">
      <alignment horizontal="right"/>
    </xf>
    <xf numFmtId="0" fontId="104" fillId="0" borderId="69" xfId="29" applyFont="1" applyBorder="1" applyAlignment="1">
      <alignment horizontal="left" vertical="center"/>
    </xf>
    <xf numFmtId="0" fontId="104" fillId="0" borderId="26" xfId="29" applyFont="1" applyBorder="1" applyAlignment="1">
      <alignment horizontal="left" vertical="center"/>
    </xf>
    <xf numFmtId="0" fontId="104" fillId="0" borderId="27" xfId="29" applyFont="1" applyBorder="1" applyAlignment="1">
      <alignment horizontal="left" vertical="center"/>
    </xf>
    <xf numFmtId="0" fontId="104" fillId="0" borderId="31" xfId="29" applyFont="1" applyBorder="1" applyAlignment="1">
      <alignment horizontal="left" vertical="center"/>
    </xf>
    <xf numFmtId="0" fontId="104" fillId="0" borderId="32" xfId="29" applyFont="1" applyBorder="1" applyAlignment="1">
      <alignment horizontal="left" vertical="center"/>
    </xf>
    <xf numFmtId="0" fontId="104" fillId="0" borderId="33" xfId="29" applyFont="1" applyBorder="1" applyAlignment="1">
      <alignment horizontal="left" vertical="center"/>
    </xf>
    <xf numFmtId="0" fontId="22" fillId="50" borderId="72" xfId="29" applyFont="1" applyFill="1" applyBorder="1" applyAlignment="1">
      <alignment horizontal="left"/>
    </xf>
    <xf numFmtId="0" fontId="22" fillId="50" borderId="73" xfId="29" applyFont="1" applyFill="1" applyBorder="1" applyAlignment="1">
      <alignment horizontal="left"/>
    </xf>
    <xf numFmtId="0" fontId="22" fillId="50" borderId="74" xfId="29" applyFont="1" applyFill="1" applyBorder="1" applyAlignment="1">
      <alignment horizontal="left"/>
    </xf>
    <xf numFmtId="0" fontId="96" fillId="51" borderId="75" xfId="29" applyFont="1" applyFill="1" applyBorder="1" applyAlignment="1">
      <alignment horizontal="center" vertical="center"/>
    </xf>
    <xf numFmtId="0" fontId="105" fillId="51" borderId="76" xfId="29" applyFont="1" applyFill="1" applyBorder="1" applyAlignment="1">
      <alignment horizontal="center" vertical="center"/>
    </xf>
    <xf numFmtId="4" fontId="96" fillId="9" borderId="86" xfId="28" applyNumberFormat="1" applyFont="1" applyFill="1" applyBorder="1" applyAlignment="1">
      <alignment horizontal="center" vertical="center"/>
    </xf>
    <xf numFmtId="4" fontId="96" fillId="9" borderId="88" xfId="28" applyNumberFormat="1" applyFont="1" applyFill="1" applyBorder="1" applyAlignment="1">
      <alignment horizontal="center" vertical="center"/>
    </xf>
    <xf numFmtId="4" fontId="96" fillId="9" borderId="87" xfId="28" applyNumberFormat="1" applyFont="1" applyFill="1" applyBorder="1" applyAlignment="1">
      <alignment horizontal="center" vertical="center"/>
    </xf>
    <xf numFmtId="0" fontId="38" fillId="51" borderId="75" xfId="29" applyFont="1" applyFill="1" applyBorder="1" applyAlignment="1">
      <alignment horizontal="left" vertical="top"/>
    </xf>
    <xf numFmtId="0" fontId="38" fillId="51" borderId="76" xfId="29" applyFont="1" applyFill="1" applyBorder="1" applyAlignment="1">
      <alignment horizontal="left" vertical="top"/>
    </xf>
    <xf numFmtId="0" fontId="38" fillId="51" borderId="76" xfId="29" applyFont="1" applyFill="1" applyBorder="1" applyAlignment="1">
      <alignment horizontal="center" vertical="top"/>
    </xf>
    <xf numFmtId="4" fontId="38" fillId="51" borderId="76" xfId="29" applyNumberFormat="1" applyFont="1" applyFill="1" applyBorder="1" applyAlignment="1">
      <alignment horizontal="center" wrapText="1"/>
    </xf>
    <xf numFmtId="4" fontId="38" fillId="51" borderId="77" xfId="29" applyNumberFormat="1" applyFont="1" applyFill="1" applyBorder="1" applyAlignment="1">
      <alignment horizontal="center" wrapText="1"/>
    </xf>
    <xf numFmtId="0" fontId="96" fillId="0" borderId="75" xfId="29" applyFont="1" applyBorder="1" applyAlignment="1">
      <alignment horizontal="left" vertical="top" wrapText="1"/>
    </xf>
    <xf numFmtId="0" fontId="96" fillId="0" borderId="76" xfId="29" applyFont="1" applyBorder="1" applyAlignment="1">
      <alignment horizontal="left" vertical="top" wrapText="1"/>
    </xf>
    <xf numFmtId="0" fontId="127" fillId="0" borderId="76" xfId="29" applyFont="1" applyBorder="1" applyAlignment="1">
      <alignment horizontal="center" vertical="top" wrapText="1"/>
    </xf>
    <xf numFmtId="0" fontId="96" fillId="0" borderId="76" xfId="29" applyFont="1" applyBorder="1" applyAlignment="1">
      <alignment horizontal="center" vertical="center" wrapText="1"/>
    </xf>
    <xf numFmtId="0" fontId="96" fillId="0" borderId="77" xfId="29" applyFont="1" applyBorder="1" applyAlignment="1">
      <alignment horizontal="center" vertical="center" wrapText="1"/>
    </xf>
    <xf numFmtId="0" fontId="96" fillId="0" borderId="92" xfId="29" applyFont="1" applyBorder="1" applyAlignment="1">
      <alignment horizontal="left" vertical="top"/>
    </xf>
    <xf numFmtId="0" fontId="96" fillId="0" borderId="93" xfId="29" applyFont="1" applyBorder="1" applyAlignment="1">
      <alignment horizontal="left" vertical="top"/>
    </xf>
    <xf numFmtId="0" fontId="96" fillId="0" borderId="93" xfId="29" applyFont="1" applyBorder="1" applyAlignment="1">
      <alignment horizontal="center" vertical="top" wrapText="1"/>
    </xf>
    <xf numFmtId="0" fontId="22" fillId="50" borderId="94" xfId="29" applyFont="1" applyFill="1" applyBorder="1" applyAlignment="1">
      <alignment horizontal="center"/>
    </xf>
    <xf numFmtId="0" fontId="22" fillId="50" borderId="95" xfId="29" applyFont="1" applyFill="1" applyBorder="1" applyAlignment="1">
      <alignment horizontal="center"/>
    </xf>
    <xf numFmtId="4" fontId="96" fillId="50" borderId="86" xfId="29" applyNumberFormat="1" applyFont="1" applyFill="1" applyBorder="1" applyAlignment="1">
      <alignment horizontal="center" vertical="center" wrapText="1"/>
    </xf>
    <xf numFmtId="4" fontId="96" fillId="50" borderId="87" xfId="29" applyNumberFormat="1" applyFont="1" applyFill="1" applyBorder="1" applyAlignment="1">
      <alignment horizontal="center" vertical="center" wrapText="1"/>
    </xf>
    <xf numFmtId="4" fontId="96" fillId="50" borderId="88" xfId="29" applyNumberFormat="1" applyFont="1" applyFill="1" applyBorder="1" applyAlignment="1">
      <alignment horizontal="center" vertical="center" wrapText="1"/>
    </xf>
    <xf numFmtId="0" fontId="38" fillId="51" borderId="2" xfId="29" applyFont="1" applyFill="1" applyBorder="1" applyAlignment="1">
      <alignment horizontal="center" vertical="top" wrapText="1"/>
    </xf>
    <xf numFmtId="0" fontId="38" fillId="51" borderId="3" xfId="29" applyFont="1" applyFill="1" applyBorder="1" applyAlignment="1">
      <alignment horizontal="center" vertical="top" wrapText="1"/>
    </xf>
    <xf numFmtId="0" fontId="38" fillId="51" borderId="96" xfId="29" applyFont="1" applyFill="1" applyBorder="1" applyAlignment="1">
      <alignment horizontal="center" vertical="top" wrapText="1"/>
    </xf>
    <xf numFmtId="4" fontId="96" fillId="11" borderId="86" xfId="29" applyNumberFormat="1" applyFont="1" applyFill="1" applyBorder="1" applyAlignment="1">
      <alignment horizontal="center" vertical="center" wrapText="1"/>
    </xf>
    <xf numFmtId="4" fontId="96" fillId="11" borderId="88" xfId="29" applyNumberFormat="1" applyFont="1" applyFill="1" applyBorder="1" applyAlignment="1">
      <alignment horizontal="center" vertical="center" wrapText="1"/>
    </xf>
    <xf numFmtId="4" fontId="96" fillId="11" borderId="87" xfId="29" applyNumberFormat="1" applyFont="1" applyFill="1" applyBorder="1" applyAlignment="1">
      <alignment horizontal="center" vertical="center" wrapText="1"/>
    </xf>
    <xf numFmtId="3" fontId="32" fillId="0" borderId="84" xfId="29" applyNumberFormat="1" applyFont="1" applyBorder="1" applyAlignment="1">
      <alignment horizontal="center"/>
    </xf>
    <xf numFmtId="3" fontId="32" fillId="0" borderId="85" xfId="29" applyNumberFormat="1" applyFont="1" applyBorder="1" applyAlignment="1">
      <alignment horizontal="center"/>
    </xf>
    <xf numFmtId="3" fontId="32" fillId="0" borderId="26" xfId="29" applyNumberFormat="1" applyFont="1" applyBorder="1" applyAlignment="1">
      <alignment horizontal="center"/>
    </xf>
    <xf numFmtId="0" fontId="112" fillId="0" borderId="0" xfId="22" applyFont="1" applyAlignment="1">
      <alignment horizontal="center" vertical="center" wrapText="1"/>
    </xf>
    <xf numFmtId="0" fontId="78" fillId="0" borderId="1" xfId="22" applyFont="1" applyBorder="1" applyAlignment="1">
      <alignment horizontal="center" vertical="center" wrapText="1"/>
    </xf>
    <xf numFmtId="0" fontId="113" fillId="0" borderId="1" xfId="22" applyFont="1" applyBorder="1" applyAlignment="1">
      <alignment horizontal="center" vertical="center" wrapText="1"/>
    </xf>
    <xf numFmtId="4" fontId="113" fillId="0" borderId="1" xfId="22" applyNumberFormat="1" applyFont="1" applyBorder="1" applyAlignment="1">
      <alignment horizontal="center" vertical="center" wrapText="1"/>
    </xf>
    <xf numFmtId="0" fontId="113" fillId="0" borderId="2" xfId="22" applyFont="1" applyBorder="1" applyAlignment="1">
      <alignment horizontal="center" vertical="center" wrapText="1"/>
    </xf>
    <xf numFmtId="0" fontId="113" fillId="0" borderId="3" xfId="22" applyFont="1" applyBorder="1" applyAlignment="1">
      <alignment horizontal="center" vertical="center" wrapText="1"/>
    </xf>
    <xf numFmtId="0" fontId="113" fillId="0" borderId="5" xfId="22" applyFont="1" applyBorder="1" applyAlignment="1">
      <alignment horizontal="center" vertical="center" wrapText="1"/>
    </xf>
    <xf numFmtId="4" fontId="113" fillId="0" borderId="15" xfId="22" applyNumberFormat="1" applyFont="1" applyBorder="1" applyAlignment="1">
      <alignment horizontal="center" vertical="center" wrapText="1"/>
    </xf>
    <xf numFmtId="4" fontId="113" fillId="0" borderId="12" xfId="22" applyNumberFormat="1" applyFont="1" applyBorder="1" applyAlignment="1">
      <alignment horizontal="center" vertical="center" wrapText="1"/>
    </xf>
    <xf numFmtId="4" fontId="113" fillId="0" borderId="13" xfId="22" applyNumberFormat="1" applyFont="1" applyBorder="1" applyAlignment="1">
      <alignment horizontal="center" vertical="center" wrapText="1"/>
    </xf>
    <xf numFmtId="9" fontId="113" fillId="0" borderId="1" xfId="22" applyNumberFormat="1" applyFont="1" applyBorder="1" applyAlignment="1">
      <alignment horizontal="center" vertical="center" wrapText="1"/>
    </xf>
    <xf numFmtId="0" fontId="116" fillId="0" borderId="1" xfId="22" applyFont="1" applyBorder="1" applyAlignment="1">
      <alignment horizontal="center" vertical="center" wrapText="1"/>
    </xf>
    <xf numFmtId="0" fontId="114" fillId="0" borderId="1" xfId="22" applyFont="1" applyBorder="1" applyAlignment="1">
      <alignment horizontal="center" vertical="center" wrapText="1"/>
    </xf>
    <xf numFmtId="0" fontId="53" fillId="0" borderId="1" xfId="22" applyFont="1" applyBorder="1" applyAlignment="1">
      <alignment horizontal="center" vertical="center" wrapText="1"/>
    </xf>
    <xf numFmtId="4" fontId="114" fillId="0" borderId="1" xfId="22" applyNumberFormat="1" applyFont="1" applyBorder="1" applyAlignment="1">
      <alignment horizontal="center" vertical="center" wrapText="1"/>
    </xf>
    <xf numFmtId="9" fontId="114" fillId="0" borderId="1" xfId="22" applyNumberFormat="1" applyFont="1" applyBorder="1" applyAlignment="1">
      <alignment horizontal="center" vertical="center" wrapText="1"/>
    </xf>
    <xf numFmtId="0" fontId="114" fillId="0" borderId="2" xfId="22" applyFont="1" applyBorder="1" applyAlignment="1">
      <alignment horizontal="center" vertical="center" wrapText="1"/>
    </xf>
    <xf numFmtId="0" fontId="114" fillId="0" borderId="3" xfId="22" applyFont="1" applyBorder="1" applyAlignment="1">
      <alignment horizontal="center" vertical="center" wrapText="1"/>
    </xf>
    <xf numFmtId="0" fontId="114" fillId="0" borderId="5" xfId="22" applyFont="1" applyBorder="1" applyAlignment="1">
      <alignment horizontal="center" vertical="center" wrapText="1"/>
    </xf>
    <xf numFmtId="9" fontId="119" fillId="0" borderId="1" xfId="22" applyNumberFormat="1" applyFont="1" applyBorder="1" applyAlignment="1">
      <alignment horizontal="center" vertical="center" wrapText="1"/>
    </xf>
    <xf numFmtId="0" fontId="119" fillId="0" borderId="1" xfId="22" applyFont="1" applyBorder="1" applyAlignment="1">
      <alignment horizontal="center" vertical="center" wrapText="1"/>
    </xf>
    <xf numFmtId="0" fontId="24" fillId="0" borderId="1" xfId="22" applyFont="1" applyBorder="1" applyAlignment="1">
      <alignment horizontal="center" vertical="center" wrapText="1"/>
    </xf>
    <xf numFmtId="0" fontId="52" fillId="0" borderId="1" xfId="22" applyFont="1" applyBorder="1" applyAlignment="1">
      <alignment horizontal="center" vertical="center" wrapText="1"/>
    </xf>
    <xf numFmtId="9" fontId="52" fillId="0" borderId="1" xfId="22" applyNumberFormat="1" applyFont="1" applyBorder="1" applyAlignment="1">
      <alignment horizontal="center" vertical="center" wrapText="1"/>
    </xf>
    <xf numFmtId="4" fontId="24" fillId="0" borderId="16" xfId="22" applyNumberFormat="1" applyFont="1" applyBorder="1" applyAlignment="1">
      <alignment horizontal="center" vertical="center" wrapText="1"/>
    </xf>
    <xf numFmtId="4" fontId="24" fillId="0" borderId="23" xfId="22" applyNumberFormat="1" applyFont="1" applyBorder="1" applyAlignment="1">
      <alignment horizontal="center" vertical="center" wrapText="1"/>
    </xf>
    <xf numFmtId="4" fontId="24" fillId="0" borderId="18" xfId="22" applyNumberFormat="1" applyFont="1" applyBorder="1" applyAlignment="1">
      <alignment horizontal="center" vertical="center" wrapText="1"/>
    </xf>
    <xf numFmtId="4" fontId="24" fillId="0" borderId="17" xfId="22" applyNumberFormat="1" applyFont="1" applyBorder="1" applyAlignment="1">
      <alignment horizontal="center" vertical="center" wrapText="1"/>
    </xf>
    <xf numFmtId="4" fontId="24" fillId="0" borderId="0" xfId="22" applyNumberFormat="1" applyFont="1" applyAlignment="1">
      <alignment horizontal="center" vertical="center" wrapText="1"/>
    </xf>
    <xf numFmtId="4" fontId="24" fillId="0" borderId="11" xfId="22" applyNumberFormat="1" applyFont="1" applyBorder="1" applyAlignment="1">
      <alignment horizontal="center" vertical="center" wrapText="1"/>
    </xf>
    <xf numFmtId="4" fontId="24" fillId="0" borderId="91" xfId="22" applyNumberFormat="1" applyFont="1" applyBorder="1" applyAlignment="1">
      <alignment horizontal="center" vertical="center" wrapText="1"/>
    </xf>
    <xf numFmtId="4" fontId="24" fillId="0" borderId="14" xfId="22" applyNumberFormat="1" applyFont="1" applyBorder="1" applyAlignment="1">
      <alignment horizontal="center" vertical="center" wrapText="1"/>
    </xf>
    <xf numFmtId="4" fontId="24" fillId="0" borderId="34" xfId="22" applyNumberFormat="1" applyFont="1" applyBorder="1" applyAlignment="1">
      <alignment horizontal="center" vertical="center" wrapText="1"/>
    </xf>
    <xf numFmtId="4" fontId="24" fillId="0" borderId="1" xfId="22" applyNumberFormat="1" applyFont="1" applyBorder="1" applyAlignment="1">
      <alignment horizontal="center" vertical="center" wrapText="1"/>
    </xf>
    <xf numFmtId="0" fontId="24" fillId="0" borderId="2" xfId="22" applyFont="1" applyBorder="1" applyAlignment="1">
      <alignment horizontal="center" vertical="center" wrapText="1"/>
    </xf>
    <xf numFmtId="0" fontId="24" fillId="0" borderId="3" xfId="22" applyFont="1" applyBorder="1" applyAlignment="1">
      <alignment horizontal="center" vertical="center" wrapText="1"/>
    </xf>
    <xf numFmtId="0" fontId="24" fillId="0" borderId="5" xfId="22" applyFont="1" applyBorder="1" applyAlignment="1">
      <alignment horizontal="center" vertical="center" wrapText="1"/>
    </xf>
    <xf numFmtId="9" fontId="24" fillId="0" borderId="2" xfId="22" applyNumberFormat="1" applyFont="1" applyBorder="1" applyAlignment="1">
      <alignment horizontal="center" vertical="center" wrapText="1"/>
    </xf>
    <xf numFmtId="0" fontId="115" fillId="0" borderId="2" xfId="22" applyFont="1" applyBorder="1" applyAlignment="1">
      <alignment horizontal="center" vertical="center" wrapText="1"/>
    </xf>
    <xf numFmtId="0" fontId="115" fillId="0" borderId="3" xfId="22" applyFont="1" applyBorder="1" applyAlignment="1">
      <alignment horizontal="center" vertical="center" wrapText="1"/>
    </xf>
    <xf numFmtId="0" fontId="115" fillId="0" borderId="5" xfId="22" applyFont="1" applyBorder="1" applyAlignment="1">
      <alignment horizontal="center" vertical="center" wrapText="1"/>
    </xf>
    <xf numFmtId="0" fontId="111" fillId="0" borderId="2" xfId="22" applyFont="1" applyBorder="1" applyAlignment="1">
      <alignment horizontal="center" vertical="center" wrapText="1"/>
    </xf>
    <xf numFmtId="0" fontId="111" fillId="0" borderId="3" xfId="22" applyFont="1" applyBorder="1" applyAlignment="1">
      <alignment horizontal="center" vertical="center" wrapText="1"/>
    </xf>
    <xf numFmtId="0" fontId="111" fillId="0" borderId="5" xfId="22" applyFont="1" applyBorder="1" applyAlignment="1">
      <alignment horizontal="center" vertical="center" wrapText="1"/>
    </xf>
    <xf numFmtId="9" fontId="111" fillId="0" borderId="2" xfId="22" applyNumberFormat="1" applyFont="1" applyBorder="1" applyAlignment="1">
      <alignment horizontal="center" vertical="center" wrapText="1"/>
    </xf>
    <xf numFmtId="0" fontId="111" fillId="0" borderId="1" xfId="22" applyFont="1" applyBorder="1" applyAlignment="1">
      <alignment horizontal="center" vertical="center" wrapText="1"/>
    </xf>
    <xf numFmtId="0" fontId="120" fillId="0" borderId="1" xfId="22" applyFont="1" applyBorder="1" applyAlignment="1">
      <alignment horizontal="center" vertical="center" wrapText="1"/>
    </xf>
    <xf numFmtId="9" fontId="121" fillId="0" borderId="1" xfId="22" applyNumberFormat="1" applyFont="1" applyBorder="1" applyAlignment="1">
      <alignment horizontal="center" vertical="center" wrapText="1"/>
    </xf>
    <xf numFmtId="0" fontId="121" fillId="0" borderId="1" xfId="22" applyFont="1" applyBorder="1" applyAlignment="1">
      <alignment horizontal="center" vertical="center" wrapText="1"/>
    </xf>
    <xf numFmtId="4" fontId="111" fillId="0" borderId="16" xfId="22" applyNumberFormat="1" applyFont="1" applyBorder="1" applyAlignment="1">
      <alignment horizontal="center" vertical="center" wrapText="1"/>
    </xf>
    <xf numFmtId="4" fontId="111" fillId="0" borderId="23" xfId="22" applyNumberFormat="1" applyFont="1" applyBorder="1" applyAlignment="1">
      <alignment horizontal="center" vertical="center" wrapText="1"/>
    </xf>
    <xf numFmtId="4" fontId="111" fillId="0" borderId="18" xfId="22" applyNumberFormat="1" applyFont="1" applyBorder="1" applyAlignment="1">
      <alignment horizontal="center" vertical="center" wrapText="1"/>
    </xf>
    <xf numFmtId="4" fontId="111" fillId="0" borderId="17" xfId="22" applyNumberFormat="1" applyFont="1" applyBorder="1" applyAlignment="1">
      <alignment horizontal="center" vertical="center" wrapText="1"/>
    </xf>
    <xf numFmtId="4" fontId="111" fillId="0" borderId="0" xfId="22" applyNumberFormat="1" applyFont="1" applyAlignment="1">
      <alignment horizontal="center" vertical="center" wrapText="1"/>
    </xf>
    <xf numFmtId="4" fontId="111" fillId="0" borderId="11" xfId="22" applyNumberFormat="1" applyFont="1" applyBorder="1" applyAlignment="1">
      <alignment horizontal="center" vertical="center" wrapText="1"/>
    </xf>
    <xf numFmtId="4" fontId="111" fillId="0" borderId="91" xfId="22" applyNumberFormat="1" applyFont="1" applyBorder="1" applyAlignment="1">
      <alignment horizontal="center" vertical="center" wrapText="1"/>
    </xf>
    <xf numFmtId="4" fontId="111" fillId="0" borderId="14" xfId="22" applyNumberFormat="1" applyFont="1" applyBorder="1" applyAlignment="1">
      <alignment horizontal="center" vertical="center" wrapText="1"/>
    </xf>
    <xf numFmtId="4" fontId="111" fillId="0" borderId="34" xfId="22" applyNumberFormat="1" applyFont="1" applyBorder="1" applyAlignment="1">
      <alignment horizontal="center" vertical="center" wrapText="1"/>
    </xf>
    <xf numFmtId="9" fontId="122" fillId="0" borderId="2" xfId="22" applyNumberFormat="1" applyFont="1" applyBorder="1" applyAlignment="1">
      <alignment horizontal="center" vertical="center" wrapText="1"/>
    </xf>
    <xf numFmtId="0" fontId="122" fillId="0" borderId="3" xfId="22" applyFont="1" applyBorder="1" applyAlignment="1">
      <alignment horizontal="center" vertical="center" wrapText="1"/>
    </xf>
    <xf numFmtId="0" fontId="122" fillId="0" borderId="5" xfId="22" applyFont="1" applyBorder="1" applyAlignment="1">
      <alignment horizontal="center" vertical="center" wrapText="1"/>
    </xf>
    <xf numFmtId="0" fontId="109" fillId="11" borderId="70" xfId="22" applyFont="1" applyFill="1" applyBorder="1" applyAlignment="1">
      <alignment horizontal="center" wrapText="1"/>
    </xf>
    <xf numFmtId="0" fontId="109" fillId="11" borderId="22" xfId="22" applyFont="1" applyFill="1" applyBorder="1" applyAlignment="1">
      <alignment horizontal="center" wrapText="1"/>
    </xf>
    <xf numFmtId="0" fontId="109" fillId="11" borderId="19" xfId="22" applyFont="1" applyFill="1" applyBorder="1" applyAlignment="1">
      <alignment horizontal="center" wrapText="1"/>
    </xf>
    <xf numFmtId="0" fontId="109" fillId="11" borderId="90" xfId="22" applyFont="1" applyFill="1" applyBorder="1" applyAlignment="1">
      <alignment horizontal="center" wrapText="1"/>
    </xf>
    <xf numFmtId="0" fontId="109" fillId="11" borderId="0" xfId="22" applyFont="1" applyFill="1" applyAlignment="1">
      <alignment horizontal="center" wrapText="1"/>
    </xf>
    <xf numFmtId="0" fontId="109" fillId="11" borderId="89" xfId="22" applyFont="1" applyFill="1" applyBorder="1" applyAlignment="1">
      <alignment horizontal="center" wrapText="1"/>
    </xf>
    <xf numFmtId="0" fontId="109" fillId="11" borderId="71" xfId="22" applyFont="1" applyFill="1" applyBorder="1" applyAlignment="1">
      <alignment horizontal="center" wrapText="1"/>
    </xf>
    <xf numFmtId="0" fontId="109" fillId="11" borderId="8" xfId="22" applyFont="1" applyFill="1" applyBorder="1" applyAlignment="1">
      <alignment horizontal="center" wrapText="1"/>
    </xf>
    <xf numFmtId="0" fontId="109" fillId="11" borderId="20" xfId="22" applyFont="1" applyFill="1" applyBorder="1" applyAlignment="1">
      <alignment horizontal="center" wrapText="1"/>
    </xf>
    <xf numFmtId="0" fontId="109" fillId="0" borderId="70" xfId="22" applyFont="1" applyBorder="1" applyAlignment="1">
      <alignment horizontal="center" vertical="top" wrapText="1"/>
    </xf>
    <xf numFmtId="0" fontId="109" fillId="0" borderId="22" xfId="22" applyFont="1" applyBorder="1" applyAlignment="1">
      <alignment horizontal="center" vertical="top" wrapText="1"/>
    </xf>
    <xf numFmtId="0" fontId="109" fillId="0" borderId="19" xfId="22" applyFont="1" applyBorder="1" applyAlignment="1">
      <alignment horizontal="center" vertical="top" wrapText="1"/>
    </xf>
    <xf numFmtId="0" fontId="109" fillId="0" borderId="90" xfId="22" applyFont="1" applyBorder="1" applyAlignment="1">
      <alignment horizontal="center" vertical="top" wrapText="1"/>
    </xf>
    <xf numFmtId="0" fontId="109" fillId="0" borderId="0" xfId="22" applyFont="1" applyAlignment="1">
      <alignment horizontal="center" vertical="top" wrapText="1"/>
    </xf>
    <xf numFmtId="0" fontId="109" fillId="0" borderId="89" xfId="22" applyFont="1" applyBorder="1" applyAlignment="1">
      <alignment horizontal="center" vertical="top" wrapText="1"/>
    </xf>
    <xf numFmtId="0" fontId="109" fillId="0" borderId="71" xfId="22" applyFont="1" applyBorder="1" applyAlignment="1">
      <alignment horizontal="center" vertical="top" wrapText="1"/>
    </xf>
    <xf numFmtId="0" fontId="109" fillId="0" borderId="8" xfId="22" applyFont="1" applyBorder="1" applyAlignment="1">
      <alignment horizontal="center" vertical="top" wrapText="1"/>
    </xf>
    <xf numFmtId="0" fontId="109" fillId="0" borderId="20" xfId="22" applyFont="1" applyBorder="1" applyAlignment="1">
      <alignment horizontal="center" vertical="top" wrapText="1"/>
    </xf>
    <xf numFmtId="0" fontId="50" fillId="11" borderId="70" xfId="22" applyFont="1" applyFill="1" applyBorder="1" applyAlignment="1">
      <alignment horizontal="center" vertical="top" wrapText="1"/>
    </xf>
    <xf numFmtId="0" fontId="50" fillId="11" borderId="22" xfId="22" applyFont="1" applyFill="1" applyBorder="1" applyAlignment="1">
      <alignment horizontal="center" vertical="top" wrapText="1"/>
    </xf>
    <xf numFmtId="0" fontId="50" fillId="11" borderId="19" xfId="22" applyFont="1" applyFill="1" applyBorder="1" applyAlignment="1">
      <alignment horizontal="center" vertical="top" wrapText="1"/>
    </xf>
    <xf numFmtId="0" fontId="50" fillId="11" borderId="90" xfId="22" applyFont="1" applyFill="1" applyBorder="1" applyAlignment="1">
      <alignment horizontal="center" vertical="top" wrapText="1"/>
    </xf>
    <xf numFmtId="0" fontId="50" fillId="11" borderId="0" xfId="22" applyFont="1" applyFill="1" applyAlignment="1">
      <alignment horizontal="center" vertical="top" wrapText="1"/>
    </xf>
    <xf numFmtId="0" fontId="50" fillId="11" borderId="89" xfId="22" applyFont="1" applyFill="1" applyBorder="1" applyAlignment="1">
      <alignment horizontal="center" vertical="top" wrapText="1"/>
    </xf>
    <xf numFmtId="0" fontId="50" fillId="11" borderId="71" xfId="22" applyFont="1" applyFill="1" applyBorder="1" applyAlignment="1">
      <alignment horizontal="center" vertical="top" wrapText="1"/>
    </xf>
    <xf numFmtId="0" fontId="50" fillId="11" borderId="8" xfId="22" applyFont="1" applyFill="1" applyBorder="1" applyAlignment="1">
      <alignment horizontal="center" vertical="top" wrapText="1"/>
    </xf>
    <xf numFmtId="0" fontId="50" fillId="11" borderId="20" xfId="22" applyFont="1" applyFill="1" applyBorder="1" applyAlignment="1">
      <alignment horizontal="center" vertical="top" wrapText="1"/>
    </xf>
    <xf numFmtId="0" fontId="5" fillId="0" borderId="89" xfId="22" applyBorder="1" applyAlignment="1">
      <alignment horizontal="center"/>
    </xf>
    <xf numFmtId="0" fontId="5" fillId="0" borderId="90" xfId="22" applyBorder="1" applyAlignment="1">
      <alignment horizontal="center"/>
    </xf>
    <xf numFmtId="0" fontId="40" fillId="0" borderId="9" xfId="7" applyFont="1" applyBorder="1" applyAlignment="1">
      <alignment horizontal="center" vertical="center" wrapText="1"/>
    </xf>
    <xf numFmtId="0" fontId="0" fillId="0" borderId="1" xfId="0" applyBorder="1" applyAlignment="1">
      <alignment horizontal="center" vertical="center"/>
    </xf>
    <xf numFmtId="0" fontId="25" fillId="7" borderId="2" xfId="0" applyFont="1" applyFill="1" applyBorder="1" applyAlignment="1">
      <alignment horizontal="center"/>
    </xf>
    <xf numFmtId="0" fontId="25" fillId="7" borderId="5" xfId="0" applyFont="1" applyFill="1" applyBorder="1" applyAlignment="1">
      <alignment horizontal="center"/>
    </xf>
    <xf numFmtId="0" fontId="40" fillId="0" borderId="8" xfId="7" applyFont="1" applyBorder="1" applyAlignment="1">
      <alignment horizontal="left" vertical="center" wrapText="1"/>
    </xf>
    <xf numFmtId="0" fontId="49" fillId="7" borderId="2" xfId="0" applyFont="1" applyFill="1" applyBorder="1" applyAlignment="1">
      <alignment horizontal="center" vertical="center"/>
    </xf>
    <xf numFmtId="0" fontId="49" fillId="7" borderId="3" xfId="0" applyFont="1" applyFill="1" applyBorder="1" applyAlignment="1">
      <alignment horizontal="center" vertical="center"/>
    </xf>
    <xf numFmtId="0" fontId="49" fillId="7" borderId="5" xfId="0" applyFont="1" applyFill="1" applyBorder="1" applyAlignment="1">
      <alignment horizontal="center" vertical="center"/>
    </xf>
    <xf numFmtId="0" fontId="0" fillId="0" borderId="0" xfId="0" applyAlignment="1">
      <alignment horizontal="center" vertical="center" wrapText="1"/>
    </xf>
    <xf numFmtId="175" fontId="96" fillId="0" borderId="76" xfId="28" applyNumberFormat="1" applyFont="1" applyFill="1" applyBorder="1" applyAlignment="1">
      <alignment horizontal="center" vertical="center" wrapText="1"/>
    </xf>
    <xf numFmtId="175" fontId="96" fillId="0" borderId="76" xfId="28" applyNumberFormat="1" applyFont="1" applyFill="1" applyBorder="1" applyAlignment="1">
      <alignment horizontal="center" wrapText="1"/>
    </xf>
    <xf numFmtId="175" fontId="37" fillId="0" borderId="76" xfId="28" applyNumberFormat="1" applyFont="1" applyFill="1" applyBorder="1" applyAlignment="1">
      <alignment horizontal="center" vertical="center" wrapText="1"/>
    </xf>
    <xf numFmtId="10" fontId="96" fillId="0" borderId="76" xfId="28" applyNumberFormat="1" applyFont="1" applyFill="1" applyBorder="1" applyAlignment="1">
      <alignment horizontal="center" vertical="center" wrapText="1"/>
    </xf>
    <xf numFmtId="10" fontId="96" fillId="0" borderId="76" xfId="28" applyNumberFormat="1" applyFont="1" applyFill="1" applyBorder="1" applyAlignment="1">
      <alignment horizontal="center" vertical="center"/>
    </xf>
  </cellXfs>
  <cellStyles count="30">
    <cellStyle name="20% - Accent1" xfId="21" builtinId="30"/>
    <cellStyle name="Accent1" xfId="5" builtinId="29"/>
    <cellStyle name="Comma 2" xfId="1" xr:uid="{00000000-0005-0000-0000-000002000000}"/>
    <cellStyle name="Currency 2" xfId="9" xr:uid="{00000000-0005-0000-0000-000003000000}"/>
    <cellStyle name="Heading 1" xfId="4" builtinId="16"/>
    <cellStyle name="Heading 2" xfId="19" builtinId="17"/>
    <cellStyle name="Hyperlink 2" xfId="10" xr:uid="{00000000-0005-0000-0000-000006000000}"/>
    <cellStyle name="Input" xfId="20" builtinId="20"/>
    <cellStyle name="Normal" xfId="0" builtinId="0"/>
    <cellStyle name="Normal - Style1" xfId="8" xr:uid="{00000000-0005-0000-0000-000008000000}"/>
    <cellStyle name="Normal 2" xfId="2" xr:uid="{00000000-0005-0000-0000-000009000000}"/>
    <cellStyle name="Normal 2 2" xfId="7" xr:uid="{00000000-0005-0000-0000-00000A000000}"/>
    <cellStyle name="Normal 3" xfId="6" xr:uid="{00000000-0005-0000-0000-00000B000000}"/>
    <cellStyle name="Normal 3 2" xfId="17" xr:uid="{307A3B64-4E9E-4ED5-9EB6-E52E8925D784}"/>
    <cellStyle name="Normal 3 3" xfId="27" xr:uid="{E2AF9D57-84BB-46B9-935D-1C0848443EB6}"/>
    <cellStyle name="Normal 4" xfId="3" xr:uid="{00000000-0005-0000-0000-00000C000000}"/>
    <cellStyle name="Normal 4 2" xfId="28" xr:uid="{33988485-52A9-4FD7-A326-29A6CCA7B562}"/>
    <cellStyle name="Normal 5" xfId="11" xr:uid="{00000000-0005-0000-0000-00000D000000}"/>
    <cellStyle name="Normal 6" xfId="15" xr:uid="{00000000-0005-0000-0000-00000E000000}"/>
    <cellStyle name="Normal 7" xfId="23" xr:uid="{17397E50-B8FD-440B-821D-2FF025D2A359}"/>
    <cellStyle name="Normalno 2" xfId="13" xr:uid="{00000000-0005-0000-0000-00000F000000}"/>
    <cellStyle name="Normalno 3" xfId="22" xr:uid="{252CE3A0-A3B0-4E82-8B72-597861897B39}"/>
    <cellStyle name="Normalno 4" xfId="29" xr:uid="{9D45398A-A51C-4CF4-A3B7-A680D33F6E83}"/>
    <cellStyle name="Percent" xfId="18" builtinId="5"/>
    <cellStyle name="Percent 2" xfId="12" xr:uid="{00000000-0005-0000-0000-000010000000}"/>
    <cellStyle name="Percent 3" xfId="16" xr:uid="{00000000-0005-0000-0000-000011000000}"/>
    <cellStyle name="Postotak 2" xfId="14" xr:uid="{00000000-0005-0000-0000-000012000000}"/>
    <cellStyle name="Postotak 3" xfId="26" xr:uid="{504366B1-52C6-47A2-B581-EC3740B4402E}"/>
    <cellStyle name="Valuta 2" xfId="24" xr:uid="{BCB3E58B-CCDF-4768-9E4F-B148E12C44BC}"/>
    <cellStyle name="Zarez 2" xfId="25" xr:uid="{9B6969F5-78F5-40A8-98E3-065B1131843A}"/>
  </cellStyles>
  <dxfs count="89">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i val="0"/>
        <color rgb="FFFF0000"/>
      </font>
      <numFmt numFmtId="0" formatCode="General"/>
      <fill>
        <patternFill>
          <bgColor rgb="FFC3EAFB"/>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C3EAFB"/>
        </patternFill>
      </fill>
      <border>
        <left style="thin">
          <color rgb="FFFF0000"/>
        </left>
        <right style="thin">
          <color rgb="FFFF0000"/>
        </right>
        <top style="thin">
          <color rgb="FFFF0000"/>
        </top>
        <bottom style="thin">
          <color rgb="FFFF0000"/>
        </bottom>
        <vertical/>
        <horizontal/>
      </border>
    </dxf>
    <dxf>
      <font>
        <b/>
        <i val="0"/>
        <color rgb="FFFF0000"/>
      </font>
      <numFmt numFmtId="0" formatCode="General"/>
      <fill>
        <patternFill>
          <bgColor rgb="FFC3EAFB"/>
        </patternFill>
      </fill>
      <border>
        <left style="thin">
          <color rgb="FFFF0000"/>
        </left>
        <right style="thin">
          <color rgb="FFFF0000"/>
        </right>
        <top style="thin">
          <color rgb="FFFF0000"/>
        </top>
        <bottom style="thin">
          <color rgb="FFFF0000"/>
        </bottom>
        <vertical/>
        <horizontal/>
      </border>
    </dxf>
    <dxf>
      <fill>
        <patternFill>
          <bgColor theme="9" tint="0.79998168889431442"/>
        </patternFill>
      </fill>
    </dxf>
    <dxf>
      <fill>
        <patternFill>
          <bgColor rgb="FFFF0000"/>
        </patternFill>
      </fill>
    </dxf>
    <dxf>
      <fill>
        <patternFill>
          <bgColor rgb="FFFFC000"/>
        </patternFill>
      </fill>
    </dxf>
    <dxf>
      <fill>
        <patternFill>
          <bgColor rgb="FFFF0000"/>
        </patternFill>
      </fill>
    </dxf>
    <dxf>
      <fill>
        <patternFill>
          <bgColor theme="9" tint="0.39994506668294322"/>
        </patternFill>
      </fill>
    </dxf>
    <dxf>
      <fill>
        <patternFill>
          <bgColor rgb="FFFFFF00"/>
        </patternFill>
      </fill>
    </dxf>
    <dxf>
      <fill>
        <patternFill>
          <bgColor rgb="FFFFFF00"/>
        </patternFill>
      </fill>
    </dxf>
    <dxf>
      <fill>
        <patternFill>
          <bgColor rgb="FF92D050"/>
        </patternFill>
      </fill>
    </dxf>
    <dxf>
      <fill>
        <patternFill>
          <bgColor rgb="FF92D050"/>
        </patternFill>
      </fill>
    </dxf>
    <dxf>
      <font>
        <b/>
        <i val="0"/>
        <color rgb="FFFF0000"/>
      </font>
    </dxf>
    <dxf>
      <font>
        <b/>
        <i val="0"/>
        <color rgb="FFFF0000"/>
      </font>
    </dxf>
    <dxf>
      <font>
        <b/>
        <i val="0"/>
        <color rgb="FFFF0000"/>
      </font>
    </dxf>
    <dxf>
      <font>
        <b/>
        <i val="0"/>
        <color rgb="FFFF0000"/>
      </font>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9" defaultPivotStyle="PivotStyleLight16"/>
  <colors>
    <mruColors>
      <color rgb="FFFFCCFF"/>
      <color rgb="FFFFFFCC"/>
      <color rgb="FFFF00FF"/>
      <color rgb="FFFFFF99"/>
      <color rgb="FFFF99FF"/>
      <color rgb="FFB6ECBB"/>
      <color rgb="FFE4F4DF"/>
      <color rgb="FF47C6F3"/>
      <color rgb="FF72D3F6"/>
      <color rgb="FFCCE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80431</xdr:colOff>
      <xdr:row>61</xdr:row>
      <xdr:rowOff>133350</xdr:rowOff>
    </xdr:from>
    <xdr:to>
      <xdr:col>16</xdr:col>
      <xdr:colOff>1176770</xdr:colOff>
      <xdr:row>73</xdr:row>
      <xdr:rowOff>46565</xdr:rowOff>
    </xdr:to>
    <xdr:pic>
      <xdr:nvPicPr>
        <xdr:cNvPr id="2" name="Slika 1">
          <a:extLst>
            <a:ext uri="{FF2B5EF4-FFF2-40B4-BE49-F238E27FC236}">
              <a16:creationId xmlns:a16="http://schemas.microsoft.com/office/drawing/2014/main" id="{0924214A-48E8-4CC1-AC06-EFAE6C7E264C}"/>
            </a:ext>
          </a:extLst>
        </xdr:cNvPr>
        <xdr:cNvPicPr>
          <a:picLocks noChangeAspect="1"/>
        </xdr:cNvPicPr>
      </xdr:nvPicPr>
      <xdr:blipFill>
        <a:blip xmlns:r="http://schemas.openxmlformats.org/officeDocument/2006/relationships" r:embed="rId1"/>
        <a:stretch>
          <a:fillRect/>
        </a:stretch>
      </xdr:blipFill>
      <xdr:spPr>
        <a:xfrm>
          <a:off x="14301256" y="12153900"/>
          <a:ext cx="5754064" cy="3065990"/>
        </a:xfrm>
        <a:prstGeom prst="rect">
          <a:avLst/>
        </a:prstGeom>
      </xdr:spPr>
    </xdr:pic>
    <xdr:clientData/>
  </xdr:twoCellAnchor>
  <xdr:twoCellAnchor editAs="oneCell">
    <xdr:from>
      <xdr:col>10</xdr:col>
      <xdr:colOff>66675</xdr:colOff>
      <xdr:row>77</xdr:row>
      <xdr:rowOff>9525</xdr:rowOff>
    </xdr:from>
    <xdr:to>
      <xdr:col>16</xdr:col>
      <xdr:colOff>1066093</xdr:colOff>
      <xdr:row>86</xdr:row>
      <xdr:rowOff>9311</xdr:rowOff>
    </xdr:to>
    <xdr:pic>
      <xdr:nvPicPr>
        <xdr:cNvPr id="3" name="Slika 2">
          <a:extLst>
            <a:ext uri="{FF2B5EF4-FFF2-40B4-BE49-F238E27FC236}">
              <a16:creationId xmlns:a16="http://schemas.microsoft.com/office/drawing/2014/main" id="{4B94F2F5-74A0-4137-9663-65CEEA75528F}"/>
            </a:ext>
          </a:extLst>
        </xdr:cNvPr>
        <xdr:cNvPicPr>
          <a:picLocks noChangeAspect="1"/>
        </xdr:cNvPicPr>
      </xdr:nvPicPr>
      <xdr:blipFill>
        <a:blip xmlns:r="http://schemas.openxmlformats.org/officeDocument/2006/relationships" r:embed="rId2"/>
        <a:stretch>
          <a:fillRect/>
        </a:stretch>
      </xdr:blipFill>
      <xdr:spPr>
        <a:xfrm>
          <a:off x="14287500" y="15211425"/>
          <a:ext cx="5657143" cy="17142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D7CC-7658-4705-B013-9E90D92A5036}">
  <sheetPr codeName="List1">
    <tabColor rgb="FFFF66FF"/>
  </sheetPr>
  <dimension ref="A2:E18"/>
  <sheetViews>
    <sheetView zoomScaleNormal="100" workbookViewId="0">
      <selection activeCell="C6" sqref="C6"/>
    </sheetView>
  </sheetViews>
  <sheetFormatPr defaultColWidth="8.85546875" defaultRowHeight="15" x14ac:dyDescent="0.25"/>
  <cols>
    <col min="1" max="1" width="6.5703125" style="291" customWidth="1"/>
    <col min="2" max="2" width="12" style="291" customWidth="1"/>
    <col min="3" max="3" width="53.28515625" style="291" customWidth="1"/>
    <col min="4" max="4" width="13.28515625" style="291" customWidth="1"/>
    <col min="5" max="5" width="53.28515625" style="291" customWidth="1"/>
    <col min="6" max="16384" width="8.85546875" style="291"/>
  </cols>
  <sheetData>
    <row r="2" spans="1:5" hidden="1" x14ac:dyDescent="0.25"/>
    <row r="3" spans="1:5" ht="45" x14ac:dyDescent="0.25">
      <c r="A3" s="292" t="s">
        <v>0</v>
      </c>
      <c r="B3" s="292" t="s">
        <v>1</v>
      </c>
      <c r="C3" s="292" t="s">
        <v>2</v>
      </c>
      <c r="D3" s="292" t="s">
        <v>3</v>
      </c>
      <c r="E3" s="292" t="s">
        <v>4</v>
      </c>
    </row>
    <row r="4" spans="1:5" x14ac:dyDescent="0.25">
      <c r="A4" s="293" t="s">
        <v>5</v>
      </c>
      <c r="B4" s="294">
        <v>46142</v>
      </c>
      <c r="C4" s="293" t="s">
        <v>6</v>
      </c>
      <c r="D4" s="294"/>
      <c r="E4" s="295"/>
    </row>
    <row r="5" spans="1:5" ht="180" x14ac:dyDescent="0.25">
      <c r="A5" s="293" t="s">
        <v>3345</v>
      </c>
      <c r="B5" s="294">
        <v>46147</v>
      </c>
      <c r="C5" s="718" t="s">
        <v>3683</v>
      </c>
      <c r="D5" s="294"/>
      <c r="E5" s="295"/>
    </row>
    <row r="6" spans="1:5" ht="195" x14ac:dyDescent="0.25">
      <c r="A6" s="719" t="s">
        <v>3440</v>
      </c>
      <c r="B6" s="294">
        <v>46153</v>
      </c>
      <c r="C6" s="720" t="s">
        <v>3684</v>
      </c>
      <c r="D6" s="294"/>
      <c r="E6" s="295"/>
    </row>
    <row r="7" spans="1:5" x14ac:dyDescent="0.25">
      <c r="A7" s="293"/>
      <c r="B7" s="294"/>
      <c r="C7" s="293"/>
      <c r="D7" s="294"/>
      <c r="E7" s="295"/>
    </row>
    <row r="8" spans="1:5" x14ac:dyDescent="0.25">
      <c r="A8" s="293"/>
      <c r="B8" s="294"/>
      <c r="C8" s="293"/>
      <c r="D8" s="294"/>
      <c r="E8" s="295"/>
    </row>
    <row r="9" spans="1:5" x14ac:dyDescent="0.25">
      <c r="A9" s="293"/>
      <c r="B9" s="294"/>
      <c r="C9" s="293"/>
      <c r="D9" s="294"/>
      <c r="E9" s="295"/>
    </row>
    <row r="10" spans="1:5" x14ac:dyDescent="0.25">
      <c r="A10" s="293"/>
      <c r="B10" s="294"/>
      <c r="C10" s="293"/>
      <c r="D10" s="294"/>
      <c r="E10" s="295"/>
    </row>
    <row r="11" spans="1:5" x14ac:dyDescent="0.25">
      <c r="A11" s="293"/>
      <c r="B11" s="294"/>
      <c r="C11" s="293"/>
      <c r="D11" s="294"/>
      <c r="E11" s="295"/>
    </row>
    <row r="12" spans="1:5" x14ac:dyDescent="0.25">
      <c r="A12" s="293"/>
      <c r="B12" s="294"/>
      <c r="C12" s="293"/>
      <c r="D12" s="294"/>
      <c r="E12" s="295"/>
    </row>
    <row r="13" spans="1:5" x14ac:dyDescent="0.25">
      <c r="A13" s="293"/>
      <c r="B13" s="294"/>
      <c r="C13" s="293"/>
      <c r="D13" s="294"/>
      <c r="E13" s="295"/>
    </row>
    <row r="14" spans="1:5" x14ac:dyDescent="0.25">
      <c r="A14" s="293"/>
      <c r="B14" s="294"/>
      <c r="C14" s="293"/>
      <c r="D14" s="294"/>
      <c r="E14" s="295"/>
    </row>
    <row r="15" spans="1:5" x14ac:dyDescent="0.25">
      <c r="A15" s="293"/>
      <c r="B15" s="294"/>
      <c r="C15" s="293"/>
      <c r="D15" s="294"/>
      <c r="E15" s="295"/>
    </row>
    <row r="16" spans="1:5" x14ac:dyDescent="0.25">
      <c r="A16" s="293"/>
      <c r="B16" s="294"/>
      <c r="C16" s="293"/>
      <c r="D16" s="294"/>
      <c r="E16" s="295"/>
    </row>
    <row r="17" spans="1:5" x14ac:dyDescent="0.25">
      <c r="A17" s="293"/>
      <c r="B17" s="294"/>
      <c r="C17" s="293"/>
      <c r="D17" s="294"/>
      <c r="E17" s="295"/>
    </row>
    <row r="18" spans="1:5" x14ac:dyDescent="0.25">
      <c r="A18" s="293"/>
      <c r="B18" s="294"/>
      <c r="C18" s="293"/>
      <c r="D18" s="294"/>
      <c r="E18" s="295"/>
    </row>
  </sheetData>
  <sheetProtection algorithmName="SHA-512" hashValue="bVXl96yMdBNIulyM7n158J7XLxfsyvwdomo+B/dzuPYnFQbO82+q5pW5/0TXpBkewpm2sN3/yw8mJPjArDrX6Q==" saltValue="TTiEFkYcjFyx2nHz298aMA==" spinCount="100000" sheet="1" objects="1" scenarios="1"/>
  <pageMargins left="0.7" right="0.7" top="0.75" bottom="0.75" header="0.3" footer="0.3"/>
  <pageSetup paperSize="9" orientation="portrait" r:id="rId1"/>
  <headerFooter>
    <oddHeader>&amp;L&amp;"Aptos"&amp;10&amp;K008000 Neosjetljivo - Non-sensitive&amp;1#_x000D_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FD5B-D029-4131-89F4-4E7D286618D4}">
  <sheetPr codeName="List12"/>
  <dimension ref="A1:DC447"/>
  <sheetViews>
    <sheetView workbookViewId="0">
      <selection activeCell="B2" sqref="B2"/>
    </sheetView>
  </sheetViews>
  <sheetFormatPr defaultColWidth="8.85546875" defaultRowHeight="15" x14ac:dyDescent="0.25"/>
  <cols>
    <col min="1" max="1" width="3.140625" style="291" customWidth="1"/>
    <col min="2" max="2" width="20.140625" style="291" bestFit="1" customWidth="1"/>
    <col min="3" max="10" width="8.85546875" style="291"/>
    <col min="11" max="11" width="3.42578125" style="291" customWidth="1"/>
    <col min="12" max="23" width="8.85546875" style="291"/>
    <col min="24" max="24" width="15.28515625" style="291" customWidth="1"/>
    <col min="25" max="25" width="4" style="291" customWidth="1"/>
    <col min="26" max="36" width="8.85546875" style="291"/>
    <col min="37" max="37" width="8.7109375" style="291" customWidth="1"/>
    <col min="38" max="38" width="9.140625" style="291" hidden="1" customWidth="1"/>
    <col min="39" max="39" width="4.42578125" style="291" customWidth="1"/>
    <col min="40" max="40" width="2.42578125" style="291" customWidth="1"/>
    <col min="41" max="107" width="8.85546875" style="544"/>
    <col min="108" max="16384" width="8.85546875" style="291"/>
  </cols>
  <sheetData>
    <row r="1" spans="1:40" x14ac:dyDescent="0.25">
      <c r="A1" s="544"/>
      <c r="B1" s="544"/>
      <c r="C1" s="544"/>
      <c r="D1" s="544"/>
      <c r="E1" s="544"/>
      <c r="F1" s="544"/>
      <c r="G1" s="544"/>
      <c r="H1" s="544"/>
      <c r="I1" s="544"/>
      <c r="J1" s="544"/>
      <c r="K1" s="544"/>
      <c r="L1" s="544"/>
      <c r="M1" s="544"/>
      <c r="N1" s="544"/>
      <c r="O1" s="544"/>
      <c r="P1" s="544"/>
      <c r="Q1" s="544"/>
      <c r="R1" s="544"/>
      <c r="S1" s="544"/>
      <c r="T1" s="544"/>
      <c r="U1" s="544"/>
      <c r="V1" s="544"/>
      <c r="W1" s="544"/>
      <c r="X1" s="544"/>
      <c r="Y1" s="544"/>
      <c r="Z1" s="544"/>
      <c r="AA1" s="544"/>
      <c r="AB1" s="544"/>
      <c r="AC1" s="544"/>
      <c r="AD1" s="544"/>
      <c r="AE1" s="544"/>
      <c r="AF1" s="544"/>
      <c r="AG1" s="544"/>
      <c r="AH1" s="544"/>
      <c r="AI1" s="544"/>
      <c r="AJ1" s="544"/>
      <c r="AK1" s="544"/>
      <c r="AL1" s="544"/>
      <c r="AM1" s="544"/>
      <c r="AN1" s="544"/>
    </row>
    <row r="2" spans="1:40" x14ac:dyDescent="0.25">
      <c r="A2" s="544"/>
      <c r="B2" s="544"/>
      <c r="C2" s="544"/>
      <c r="D2" s="544"/>
      <c r="E2" s="544"/>
      <c r="F2" s="544"/>
      <c r="G2" s="544"/>
      <c r="H2" s="544"/>
      <c r="I2" s="544"/>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row>
    <row r="3" spans="1:40" x14ac:dyDescent="0.25">
      <c r="A3" s="544"/>
      <c r="B3" s="545" t="s">
        <v>3413</v>
      </c>
      <c r="C3" s="544"/>
      <c r="D3" s="544"/>
      <c r="E3" s="544"/>
      <c r="F3" s="544"/>
      <c r="G3" s="544"/>
      <c r="H3" s="544"/>
      <c r="I3" s="544"/>
      <c r="J3" s="544"/>
      <c r="K3" s="544"/>
      <c r="L3" s="545" t="s">
        <v>3414</v>
      </c>
      <c r="M3" s="544"/>
      <c r="N3" s="544"/>
      <c r="O3" s="544"/>
      <c r="P3" s="544"/>
      <c r="Q3" s="544"/>
      <c r="R3" s="544"/>
      <c r="S3" s="544"/>
      <c r="T3" s="544"/>
      <c r="U3" s="544"/>
      <c r="V3" s="544"/>
      <c r="W3" s="544"/>
      <c r="X3" s="544"/>
      <c r="Y3" s="544"/>
      <c r="Z3" s="545" t="s">
        <v>3415</v>
      </c>
      <c r="AA3" s="544"/>
      <c r="AB3" s="544"/>
      <c r="AC3" s="544"/>
      <c r="AD3" s="544"/>
      <c r="AE3" s="544"/>
      <c r="AF3" s="544"/>
      <c r="AG3" s="544"/>
      <c r="AH3" s="544"/>
      <c r="AI3" s="544"/>
      <c r="AJ3" s="544"/>
      <c r="AK3" s="544"/>
      <c r="AL3" s="544"/>
      <c r="AM3" s="544"/>
      <c r="AN3" s="544"/>
    </row>
    <row r="4" spans="1:40" ht="24" customHeight="1" x14ac:dyDescent="0.25">
      <c r="A4" s="544"/>
      <c r="B4" s="544"/>
      <c r="C4" s="544"/>
      <c r="D4" s="544"/>
      <c r="E4" s="544"/>
      <c r="F4" s="544"/>
      <c r="G4" s="544"/>
      <c r="H4" s="544"/>
      <c r="I4" s="544"/>
      <c r="J4" s="544"/>
      <c r="K4" s="544"/>
      <c r="L4" s="544"/>
      <c r="M4" s="544"/>
      <c r="N4" s="544"/>
      <c r="O4" s="544"/>
      <c r="P4" s="544"/>
      <c r="Q4" s="544"/>
      <c r="R4" s="544"/>
      <c r="S4" s="544"/>
      <c r="T4" s="544"/>
      <c r="U4" s="544"/>
      <c r="V4" s="544"/>
      <c r="W4" s="544"/>
      <c r="X4" s="544"/>
      <c r="Y4" s="544"/>
      <c r="Z4" s="544"/>
      <c r="AA4" s="544"/>
      <c r="AB4" s="544"/>
      <c r="AC4" s="544"/>
      <c r="AD4" s="544"/>
      <c r="AE4" s="544"/>
      <c r="AF4" s="544"/>
      <c r="AG4" s="544"/>
      <c r="AH4" s="544"/>
      <c r="AI4" s="544"/>
      <c r="AJ4" s="544"/>
      <c r="AK4" s="544"/>
      <c r="AL4" s="544"/>
      <c r="AM4" s="544"/>
      <c r="AN4" s="544"/>
    </row>
    <row r="5" spans="1:40" ht="409.5" customHeight="1" x14ac:dyDescent="0.25">
      <c r="B5" s="1094" t="s">
        <v>3416</v>
      </c>
      <c r="C5" s="1095"/>
      <c r="D5" s="1095"/>
      <c r="E5" s="1095"/>
      <c r="F5" s="1095"/>
      <c r="G5" s="1095"/>
      <c r="H5" s="1095"/>
      <c r="I5" s="1095"/>
      <c r="J5" s="1096"/>
      <c r="L5" s="1103" t="s">
        <v>3417</v>
      </c>
      <c r="M5" s="1104"/>
      <c r="N5" s="1104"/>
      <c r="O5" s="1104"/>
      <c r="P5" s="1104"/>
      <c r="Q5" s="1104"/>
      <c r="R5" s="1104"/>
      <c r="S5" s="1104"/>
      <c r="T5" s="1104"/>
      <c r="U5" s="1104"/>
      <c r="V5" s="1104"/>
      <c r="W5" s="1104"/>
      <c r="X5" s="1105"/>
      <c r="Z5" s="1112" t="s">
        <v>3418</v>
      </c>
      <c r="AA5" s="1113"/>
      <c r="AB5" s="1113"/>
      <c r="AC5" s="1113"/>
      <c r="AD5" s="1113"/>
      <c r="AE5" s="1113"/>
      <c r="AF5" s="1113"/>
      <c r="AG5" s="1113"/>
      <c r="AH5" s="1113"/>
      <c r="AI5" s="1113"/>
      <c r="AJ5" s="1114"/>
      <c r="AK5" s="546"/>
      <c r="AL5" s="546"/>
      <c r="AM5" s="546"/>
      <c r="AN5" s="546"/>
    </row>
    <row r="6" spans="1:40" ht="409.5" customHeight="1" x14ac:dyDescent="0.25">
      <c r="A6" s="1121"/>
      <c r="B6" s="1097"/>
      <c r="C6" s="1098"/>
      <c r="D6" s="1098"/>
      <c r="E6" s="1098"/>
      <c r="F6" s="1098"/>
      <c r="G6" s="1098"/>
      <c r="H6" s="1098"/>
      <c r="I6" s="1098"/>
      <c r="J6" s="1099"/>
      <c r="K6" s="1121"/>
      <c r="L6" s="1106"/>
      <c r="M6" s="1107"/>
      <c r="N6" s="1107"/>
      <c r="O6" s="1107"/>
      <c r="P6" s="1107"/>
      <c r="Q6" s="1107"/>
      <c r="R6" s="1107"/>
      <c r="S6" s="1107"/>
      <c r="T6" s="1107"/>
      <c r="U6" s="1107"/>
      <c r="V6" s="1107"/>
      <c r="W6" s="1107"/>
      <c r="X6" s="1108"/>
      <c r="Y6" s="1122"/>
      <c r="Z6" s="1115"/>
      <c r="AA6" s="1116"/>
      <c r="AB6" s="1116"/>
      <c r="AC6" s="1116"/>
      <c r="AD6" s="1116"/>
      <c r="AE6" s="1116"/>
      <c r="AF6" s="1116"/>
      <c r="AG6" s="1116"/>
      <c r="AH6" s="1116"/>
      <c r="AI6" s="1116"/>
      <c r="AJ6" s="1117"/>
      <c r="AK6" s="546"/>
      <c r="AL6" s="546"/>
      <c r="AM6" s="546"/>
      <c r="AN6" s="546"/>
    </row>
    <row r="7" spans="1:40" ht="120" customHeight="1" x14ac:dyDescent="0.25">
      <c r="A7" s="1121"/>
      <c r="B7" s="1100"/>
      <c r="C7" s="1101"/>
      <c r="D7" s="1101"/>
      <c r="E7" s="1101"/>
      <c r="F7" s="1101"/>
      <c r="G7" s="1101"/>
      <c r="H7" s="1101"/>
      <c r="I7" s="1101"/>
      <c r="J7" s="1102"/>
      <c r="K7" s="1121"/>
      <c r="L7" s="1109"/>
      <c r="M7" s="1110"/>
      <c r="N7" s="1110"/>
      <c r="O7" s="1110"/>
      <c r="P7" s="1110"/>
      <c r="Q7" s="1110"/>
      <c r="R7" s="1110"/>
      <c r="S7" s="1110"/>
      <c r="T7" s="1110"/>
      <c r="U7" s="1110"/>
      <c r="V7" s="1110"/>
      <c r="W7" s="1110"/>
      <c r="X7" s="1111"/>
      <c r="Y7" s="1122"/>
      <c r="Z7" s="1118"/>
      <c r="AA7" s="1119"/>
      <c r="AB7" s="1119"/>
      <c r="AC7" s="1119"/>
      <c r="AD7" s="1119"/>
      <c r="AE7" s="1119"/>
      <c r="AF7" s="1119"/>
      <c r="AG7" s="1119"/>
      <c r="AH7" s="1119"/>
      <c r="AI7" s="1119"/>
      <c r="AJ7" s="1120"/>
      <c r="AK7" s="546"/>
      <c r="AL7" s="546"/>
      <c r="AM7" s="546"/>
      <c r="AN7" s="546"/>
    </row>
    <row r="8" spans="1:40" s="544" customFormat="1" x14ac:dyDescent="0.25"/>
    <row r="9" spans="1:40" s="544" customFormat="1" x14ac:dyDescent="0.25"/>
    <row r="10" spans="1:40" s="544" customFormat="1" x14ac:dyDescent="0.25"/>
    <row r="11" spans="1:40" s="544" customFormat="1" x14ac:dyDescent="0.25"/>
    <row r="12" spans="1:40" s="544" customFormat="1" x14ac:dyDescent="0.25"/>
    <row r="13" spans="1:40" s="544" customFormat="1" x14ac:dyDescent="0.25"/>
    <row r="14" spans="1:40" s="544" customFormat="1" x14ac:dyDescent="0.25"/>
    <row r="15" spans="1:40" s="544" customFormat="1" x14ac:dyDescent="0.25"/>
    <row r="16" spans="1:40" s="544" customFormat="1" x14ac:dyDescent="0.25"/>
    <row r="17" s="544" customFormat="1" x14ac:dyDescent="0.25"/>
    <row r="18" s="544" customFormat="1" x14ac:dyDescent="0.25"/>
    <row r="19" s="544" customFormat="1" x14ac:dyDescent="0.25"/>
    <row r="20" s="544" customFormat="1" x14ac:dyDescent="0.25"/>
    <row r="21" s="544" customFormat="1" x14ac:dyDescent="0.25"/>
    <row r="22" s="544" customFormat="1" x14ac:dyDescent="0.25"/>
    <row r="23" s="544" customFormat="1" x14ac:dyDescent="0.25"/>
    <row r="24" s="544" customFormat="1" x14ac:dyDescent="0.25"/>
    <row r="25" s="544" customFormat="1" x14ac:dyDescent="0.25"/>
    <row r="26" s="544" customFormat="1" x14ac:dyDescent="0.25"/>
    <row r="27" s="544" customFormat="1" x14ac:dyDescent="0.25"/>
    <row r="28" s="544" customFormat="1" x14ac:dyDescent="0.25"/>
    <row r="29" s="544" customFormat="1" x14ac:dyDescent="0.25"/>
    <row r="30" s="544" customFormat="1" x14ac:dyDescent="0.25"/>
    <row r="31" s="544" customFormat="1" x14ac:dyDescent="0.25"/>
    <row r="32" s="544" customFormat="1" x14ac:dyDescent="0.25"/>
    <row r="33" s="544" customFormat="1" x14ac:dyDescent="0.25"/>
    <row r="34" s="544" customFormat="1" x14ac:dyDescent="0.25"/>
    <row r="35" s="544" customFormat="1" x14ac:dyDescent="0.25"/>
    <row r="36" s="544" customFormat="1" x14ac:dyDescent="0.25"/>
    <row r="37" s="544" customFormat="1" x14ac:dyDescent="0.25"/>
    <row r="38" s="544" customFormat="1" x14ac:dyDescent="0.25"/>
    <row r="39" s="544" customFormat="1" x14ac:dyDescent="0.25"/>
    <row r="40" s="544" customFormat="1" x14ac:dyDescent="0.25"/>
    <row r="41" s="544" customFormat="1" x14ac:dyDescent="0.25"/>
    <row r="42" s="544" customFormat="1" x14ac:dyDescent="0.25"/>
    <row r="43" s="544" customFormat="1" x14ac:dyDescent="0.25"/>
    <row r="44" s="544" customFormat="1" x14ac:dyDescent="0.25"/>
    <row r="45" s="544" customFormat="1" x14ac:dyDescent="0.25"/>
    <row r="46" s="544" customFormat="1" x14ac:dyDescent="0.25"/>
    <row r="47" s="544" customFormat="1" x14ac:dyDescent="0.25"/>
    <row r="48" s="544" customFormat="1" x14ac:dyDescent="0.25"/>
    <row r="49" s="544" customFormat="1" x14ac:dyDescent="0.25"/>
    <row r="50" s="544" customFormat="1" x14ac:dyDescent="0.25"/>
    <row r="51" s="544" customFormat="1" x14ac:dyDescent="0.25"/>
    <row r="52" s="544" customFormat="1" x14ac:dyDescent="0.25"/>
    <row r="53" s="544" customFormat="1" x14ac:dyDescent="0.25"/>
    <row r="54" s="544" customFormat="1" x14ac:dyDescent="0.25"/>
    <row r="55" s="544" customFormat="1" x14ac:dyDescent="0.25"/>
    <row r="56" s="544" customFormat="1" x14ac:dyDescent="0.25"/>
    <row r="57" s="544" customFormat="1" x14ac:dyDescent="0.25"/>
    <row r="58" s="544" customFormat="1" x14ac:dyDescent="0.25"/>
    <row r="59" s="544" customFormat="1" x14ac:dyDescent="0.25"/>
    <row r="60" s="544" customFormat="1" x14ac:dyDescent="0.25"/>
    <row r="61" s="544" customFormat="1" x14ac:dyDescent="0.25"/>
    <row r="62" s="544" customFormat="1" x14ac:dyDescent="0.25"/>
    <row r="63" s="544" customFormat="1" x14ac:dyDescent="0.25"/>
    <row r="64" s="544" customFormat="1" x14ac:dyDescent="0.25"/>
    <row r="65" s="544" customFormat="1" x14ac:dyDescent="0.25"/>
    <row r="66" s="544" customFormat="1" x14ac:dyDescent="0.25"/>
    <row r="67" s="544" customFormat="1" x14ac:dyDescent="0.25"/>
    <row r="68" s="544" customFormat="1" x14ac:dyDescent="0.25"/>
    <row r="69" s="544" customFormat="1" x14ac:dyDescent="0.25"/>
    <row r="70" s="544" customFormat="1" x14ac:dyDescent="0.25"/>
    <row r="71" s="544" customFormat="1" x14ac:dyDescent="0.25"/>
    <row r="72" s="544" customFormat="1" x14ac:dyDescent="0.25"/>
    <row r="73" s="544" customFormat="1" x14ac:dyDescent="0.25"/>
    <row r="74" s="544" customFormat="1" x14ac:dyDescent="0.25"/>
    <row r="75" s="544" customFormat="1" x14ac:dyDescent="0.25"/>
    <row r="76" s="544" customFormat="1" x14ac:dyDescent="0.25"/>
    <row r="77" s="544" customFormat="1" x14ac:dyDescent="0.25"/>
    <row r="78" s="544" customFormat="1" x14ac:dyDescent="0.25"/>
    <row r="79" s="544" customFormat="1" x14ac:dyDescent="0.25"/>
    <row r="80" s="544" customFormat="1" x14ac:dyDescent="0.25"/>
    <row r="81" s="544" customFormat="1" x14ac:dyDescent="0.25"/>
    <row r="82" s="544" customFormat="1" x14ac:dyDescent="0.25"/>
    <row r="83" s="544" customFormat="1" x14ac:dyDescent="0.25"/>
    <row r="84" s="544" customFormat="1" x14ac:dyDescent="0.25"/>
    <row r="85" s="544" customFormat="1" x14ac:dyDescent="0.25"/>
    <row r="86" s="544" customFormat="1" x14ac:dyDescent="0.25"/>
    <row r="87" s="544" customFormat="1" x14ac:dyDescent="0.25"/>
    <row r="88" s="544" customFormat="1" x14ac:dyDescent="0.25"/>
    <row r="89" s="544" customFormat="1" x14ac:dyDescent="0.25"/>
    <row r="90" s="544" customFormat="1" x14ac:dyDescent="0.25"/>
    <row r="91" s="544" customFormat="1" x14ac:dyDescent="0.25"/>
    <row r="92" s="544" customFormat="1" x14ac:dyDescent="0.25"/>
    <row r="93" s="544" customFormat="1" x14ac:dyDescent="0.25"/>
    <row r="94" s="544" customFormat="1" x14ac:dyDescent="0.25"/>
    <row r="95" s="544" customFormat="1" x14ac:dyDescent="0.25"/>
    <row r="96" s="544" customFormat="1" x14ac:dyDescent="0.25"/>
    <row r="97" s="544" customFormat="1" x14ac:dyDescent="0.25"/>
    <row r="98" s="544" customFormat="1" x14ac:dyDescent="0.25"/>
    <row r="99" s="544" customFormat="1" x14ac:dyDescent="0.25"/>
    <row r="100" s="544" customFormat="1" x14ac:dyDescent="0.25"/>
    <row r="101" s="544" customFormat="1" x14ac:dyDescent="0.25"/>
    <row r="102" s="544" customFormat="1" x14ac:dyDescent="0.25"/>
    <row r="103" s="544" customFormat="1" x14ac:dyDescent="0.25"/>
    <row r="104" s="544" customFormat="1" x14ac:dyDescent="0.25"/>
    <row r="105" s="544" customFormat="1" x14ac:dyDescent="0.25"/>
    <row r="106" s="544" customFormat="1" x14ac:dyDescent="0.25"/>
    <row r="107" s="544" customFormat="1" x14ac:dyDescent="0.25"/>
    <row r="108" s="544" customFormat="1" x14ac:dyDescent="0.25"/>
    <row r="109" s="544" customFormat="1" x14ac:dyDescent="0.25"/>
    <row r="110" s="544" customFormat="1" x14ac:dyDescent="0.25"/>
    <row r="111" s="544" customFormat="1" x14ac:dyDescent="0.25"/>
    <row r="112" s="544" customFormat="1" x14ac:dyDescent="0.25"/>
    <row r="113" s="544" customFormat="1" x14ac:dyDescent="0.25"/>
    <row r="114" s="544" customFormat="1" x14ac:dyDescent="0.25"/>
    <row r="115" s="544" customFormat="1" x14ac:dyDescent="0.25"/>
    <row r="116" s="544" customFormat="1" x14ac:dyDescent="0.25"/>
    <row r="117" s="544" customFormat="1" x14ac:dyDescent="0.25"/>
    <row r="118" s="544" customFormat="1" x14ac:dyDescent="0.25"/>
    <row r="119" s="544" customFormat="1" x14ac:dyDescent="0.25"/>
    <row r="120" s="544" customFormat="1" x14ac:dyDescent="0.25"/>
    <row r="121" s="544" customFormat="1" x14ac:dyDescent="0.25"/>
    <row r="122" s="544" customFormat="1" x14ac:dyDescent="0.25"/>
    <row r="123" s="544" customFormat="1" x14ac:dyDescent="0.25"/>
    <row r="124" s="544" customFormat="1" x14ac:dyDescent="0.25"/>
    <row r="125" s="544" customFormat="1" x14ac:dyDescent="0.25"/>
    <row r="126" s="544" customFormat="1" x14ac:dyDescent="0.25"/>
    <row r="127" s="544" customFormat="1" x14ac:dyDescent="0.25"/>
    <row r="128" s="544" customFormat="1" x14ac:dyDescent="0.25"/>
    <row r="129" s="544" customFormat="1" x14ac:dyDescent="0.25"/>
    <row r="130" s="544" customFormat="1" x14ac:dyDescent="0.25"/>
    <row r="131" s="544" customFormat="1" x14ac:dyDescent="0.25"/>
    <row r="132" s="544" customFormat="1" x14ac:dyDescent="0.25"/>
    <row r="133" s="544" customFormat="1" x14ac:dyDescent="0.25"/>
    <row r="134" s="544" customFormat="1" x14ac:dyDescent="0.25"/>
    <row r="135" s="544" customFormat="1" x14ac:dyDescent="0.25"/>
    <row r="136" s="544" customFormat="1" x14ac:dyDescent="0.25"/>
    <row r="137" s="544" customFormat="1" x14ac:dyDescent="0.25"/>
    <row r="138" s="544" customFormat="1" x14ac:dyDescent="0.25"/>
    <row r="139" s="544" customFormat="1" x14ac:dyDescent="0.25"/>
    <row r="140" s="544" customFormat="1" x14ac:dyDescent="0.25"/>
    <row r="141" s="544" customFormat="1" x14ac:dyDescent="0.25"/>
    <row r="142" s="544" customFormat="1" x14ac:dyDescent="0.25"/>
    <row r="143" s="544" customFormat="1" x14ac:dyDescent="0.25"/>
    <row r="144" s="544" customFormat="1" x14ac:dyDescent="0.25"/>
    <row r="145" s="544" customFormat="1" x14ac:dyDescent="0.25"/>
    <row r="146" s="544" customFormat="1" x14ac:dyDescent="0.25"/>
    <row r="147" s="544" customFormat="1" x14ac:dyDescent="0.25"/>
    <row r="148" s="544" customFormat="1" x14ac:dyDescent="0.25"/>
    <row r="149" s="544" customFormat="1" x14ac:dyDescent="0.25"/>
    <row r="150" s="544" customFormat="1" x14ac:dyDescent="0.25"/>
    <row r="151" s="544" customFormat="1" x14ac:dyDescent="0.25"/>
    <row r="152" s="544" customFormat="1" x14ac:dyDescent="0.25"/>
    <row r="153" s="544" customFormat="1" x14ac:dyDescent="0.25"/>
    <row r="154" s="544" customFormat="1" x14ac:dyDescent="0.25"/>
    <row r="155" s="544" customFormat="1" x14ac:dyDescent="0.25"/>
    <row r="156" s="544" customFormat="1" x14ac:dyDescent="0.25"/>
    <row r="157" s="544" customFormat="1" x14ac:dyDescent="0.25"/>
    <row r="158" s="544" customFormat="1" x14ac:dyDescent="0.25"/>
    <row r="159" s="544" customFormat="1" x14ac:dyDescent="0.25"/>
    <row r="160" s="544" customFormat="1" x14ac:dyDescent="0.25"/>
    <row r="161" s="544" customFormat="1" x14ac:dyDescent="0.25"/>
    <row r="162" s="544" customFormat="1" x14ac:dyDescent="0.25"/>
    <row r="163" s="544" customFormat="1" x14ac:dyDescent="0.25"/>
    <row r="164" s="544" customFormat="1" x14ac:dyDescent="0.25"/>
    <row r="165" s="544" customFormat="1" x14ac:dyDescent="0.25"/>
    <row r="166" s="544" customFormat="1" x14ac:dyDescent="0.25"/>
    <row r="167" s="544" customFormat="1" x14ac:dyDescent="0.25"/>
    <row r="168" s="544" customFormat="1" x14ac:dyDescent="0.25"/>
    <row r="169" s="544" customFormat="1" x14ac:dyDescent="0.25"/>
    <row r="170" s="544" customFormat="1" x14ac:dyDescent="0.25"/>
    <row r="171" s="544" customFormat="1" x14ac:dyDescent="0.25"/>
    <row r="172" s="544" customFormat="1" x14ac:dyDescent="0.25"/>
    <row r="173" s="544" customFormat="1" x14ac:dyDescent="0.25"/>
    <row r="174" s="544" customFormat="1" x14ac:dyDescent="0.25"/>
    <row r="175" s="544" customFormat="1" x14ac:dyDescent="0.25"/>
    <row r="176" s="544" customFormat="1" x14ac:dyDescent="0.25"/>
    <row r="177" s="544" customFormat="1" x14ac:dyDescent="0.25"/>
    <row r="178" s="544" customFormat="1" x14ac:dyDescent="0.25"/>
    <row r="179" s="544" customFormat="1" x14ac:dyDescent="0.25"/>
    <row r="180" s="544" customFormat="1" x14ac:dyDescent="0.25"/>
    <row r="181" s="544" customFormat="1" x14ac:dyDescent="0.25"/>
    <row r="182" s="544" customFormat="1" x14ac:dyDescent="0.25"/>
    <row r="183" s="544" customFormat="1" x14ac:dyDescent="0.25"/>
    <row r="184" s="544" customFormat="1" x14ac:dyDescent="0.25"/>
    <row r="185" s="544" customFormat="1" x14ac:dyDescent="0.25"/>
    <row r="186" s="544" customFormat="1" x14ac:dyDescent="0.25"/>
    <row r="187" s="544" customFormat="1" x14ac:dyDescent="0.25"/>
    <row r="188" s="544" customFormat="1" x14ac:dyDescent="0.25"/>
    <row r="189" s="544" customFormat="1" x14ac:dyDescent="0.25"/>
    <row r="190" s="544" customFormat="1" x14ac:dyDescent="0.25"/>
    <row r="191" s="544" customFormat="1" x14ac:dyDescent="0.25"/>
    <row r="192" s="544" customFormat="1" x14ac:dyDescent="0.25"/>
    <row r="193" s="544" customFormat="1" x14ac:dyDescent="0.25"/>
    <row r="194" s="544" customFormat="1" x14ac:dyDescent="0.25"/>
    <row r="195" s="544" customFormat="1" x14ac:dyDescent="0.25"/>
    <row r="196" s="544" customFormat="1" x14ac:dyDescent="0.25"/>
    <row r="197" s="544" customFormat="1" x14ac:dyDescent="0.25"/>
    <row r="198" s="544" customFormat="1" x14ac:dyDescent="0.25"/>
    <row r="199" s="544" customFormat="1" x14ac:dyDescent="0.25"/>
    <row r="200" s="544" customFormat="1" x14ac:dyDescent="0.25"/>
    <row r="201" s="544" customFormat="1" x14ac:dyDescent="0.25"/>
    <row r="202" s="544" customFormat="1" x14ac:dyDescent="0.25"/>
    <row r="203" s="544" customFormat="1" x14ac:dyDescent="0.25"/>
    <row r="204" s="544" customFormat="1" x14ac:dyDescent="0.25"/>
    <row r="205" s="544" customFormat="1" x14ac:dyDescent="0.25"/>
    <row r="206" s="544" customFormat="1" x14ac:dyDescent="0.25"/>
    <row r="207" s="544" customFormat="1" x14ac:dyDescent="0.25"/>
    <row r="208" s="544" customFormat="1" x14ac:dyDescent="0.25"/>
    <row r="209" s="544" customFormat="1" x14ac:dyDescent="0.25"/>
    <row r="210" s="544" customFormat="1" x14ac:dyDescent="0.25"/>
    <row r="211" s="544" customFormat="1" x14ac:dyDescent="0.25"/>
    <row r="212" s="544" customFormat="1" x14ac:dyDescent="0.25"/>
    <row r="213" s="544" customFormat="1" x14ac:dyDescent="0.25"/>
    <row r="214" s="544" customFormat="1" x14ac:dyDescent="0.25"/>
    <row r="215" s="544" customFormat="1" x14ac:dyDescent="0.25"/>
    <row r="216" s="544" customFormat="1" x14ac:dyDescent="0.25"/>
    <row r="217" s="544" customFormat="1" x14ac:dyDescent="0.25"/>
    <row r="218" s="544" customFormat="1" x14ac:dyDescent="0.25"/>
    <row r="219" s="544" customFormat="1" x14ac:dyDescent="0.25"/>
    <row r="220" s="544" customFormat="1" x14ac:dyDescent="0.25"/>
    <row r="221" s="544" customFormat="1" x14ac:dyDescent="0.25"/>
    <row r="222" s="544" customFormat="1" x14ac:dyDescent="0.25"/>
    <row r="223" s="544" customFormat="1" x14ac:dyDescent="0.25"/>
    <row r="224" s="544" customFormat="1" x14ac:dyDescent="0.25"/>
    <row r="225" s="544" customFormat="1" x14ac:dyDescent="0.25"/>
    <row r="226" s="544" customFormat="1" x14ac:dyDescent="0.25"/>
    <row r="227" s="544" customFormat="1" x14ac:dyDescent="0.25"/>
    <row r="228" s="544" customFormat="1" x14ac:dyDescent="0.25"/>
    <row r="229" s="544" customFormat="1" x14ac:dyDescent="0.25"/>
    <row r="230" s="544" customFormat="1" x14ac:dyDescent="0.25"/>
    <row r="231" s="544" customFormat="1" x14ac:dyDescent="0.25"/>
    <row r="232" s="544" customFormat="1" x14ac:dyDescent="0.25"/>
    <row r="233" s="544" customFormat="1" x14ac:dyDescent="0.25"/>
    <row r="234" s="544" customFormat="1" x14ac:dyDescent="0.25"/>
    <row r="235" s="544" customFormat="1" x14ac:dyDescent="0.25"/>
    <row r="236" s="544" customFormat="1" x14ac:dyDescent="0.25"/>
    <row r="237" s="544" customFormat="1" x14ac:dyDescent="0.25"/>
    <row r="238" s="544" customFormat="1" x14ac:dyDescent="0.25"/>
    <row r="239" s="544" customFormat="1" x14ac:dyDescent="0.25"/>
    <row r="240" s="544" customFormat="1" x14ac:dyDescent="0.25"/>
    <row r="241" s="544" customFormat="1" x14ac:dyDescent="0.25"/>
    <row r="242" s="544" customFormat="1" x14ac:dyDescent="0.25"/>
    <row r="243" s="544" customFormat="1" x14ac:dyDescent="0.25"/>
    <row r="244" s="544" customFormat="1" x14ac:dyDescent="0.25"/>
    <row r="245" s="544" customFormat="1" x14ac:dyDescent="0.25"/>
    <row r="246" s="544" customFormat="1" x14ac:dyDescent="0.25"/>
    <row r="247" s="544" customFormat="1" x14ac:dyDescent="0.25"/>
    <row r="248" s="544" customFormat="1" x14ac:dyDescent="0.25"/>
    <row r="249" s="544" customFormat="1" x14ac:dyDescent="0.25"/>
    <row r="250" s="544" customFormat="1" x14ac:dyDescent="0.25"/>
    <row r="251" s="544" customFormat="1" x14ac:dyDescent="0.25"/>
    <row r="252" s="544" customFormat="1" x14ac:dyDescent="0.25"/>
    <row r="253" s="544" customFormat="1" x14ac:dyDescent="0.25"/>
    <row r="254" s="544" customFormat="1" x14ac:dyDescent="0.25"/>
    <row r="255" s="544" customFormat="1" x14ac:dyDescent="0.25"/>
    <row r="256" s="544" customFormat="1" x14ac:dyDescent="0.25"/>
    <row r="257" s="544" customFormat="1" x14ac:dyDescent="0.25"/>
    <row r="258" s="544" customFormat="1" x14ac:dyDescent="0.25"/>
    <row r="259" s="544" customFormat="1" x14ac:dyDescent="0.25"/>
    <row r="260" s="544" customFormat="1" x14ac:dyDescent="0.25"/>
    <row r="261" s="544" customFormat="1" x14ac:dyDescent="0.25"/>
    <row r="262" s="544" customFormat="1" x14ac:dyDescent="0.25"/>
    <row r="263" s="544" customFormat="1" x14ac:dyDescent="0.25"/>
    <row r="264" s="544" customFormat="1" x14ac:dyDescent="0.25"/>
    <row r="265" s="544" customFormat="1" x14ac:dyDescent="0.25"/>
    <row r="266" s="544" customFormat="1" x14ac:dyDescent="0.25"/>
    <row r="267" s="544" customFormat="1" x14ac:dyDescent="0.25"/>
    <row r="268" s="544" customFormat="1" x14ac:dyDescent="0.25"/>
    <row r="269" s="544" customFormat="1" x14ac:dyDescent="0.25"/>
    <row r="270" s="544" customFormat="1" x14ac:dyDescent="0.25"/>
    <row r="271" s="544" customFormat="1" x14ac:dyDescent="0.25"/>
    <row r="272" s="544" customFormat="1" x14ac:dyDescent="0.25"/>
    <row r="273" s="544" customFormat="1" x14ac:dyDescent="0.25"/>
    <row r="274" s="544" customFormat="1" x14ac:dyDescent="0.25"/>
    <row r="275" s="544" customFormat="1" x14ac:dyDescent="0.25"/>
    <row r="276" s="544" customFormat="1" x14ac:dyDescent="0.25"/>
    <row r="277" s="544" customFormat="1" x14ac:dyDescent="0.25"/>
    <row r="278" s="544" customFormat="1" x14ac:dyDescent="0.25"/>
    <row r="279" s="544" customFormat="1" x14ac:dyDescent="0.25"/>
    <row r="280" s="544" customFormat="1" x14ac:dyDescent="0.25"/>
    <row r="281" s="544" customFormat="1" x14ac:dyDescent="0.25"/>
    <row r="282" s="544" customFormat="1" x14ac:dyDescent="0.25"/>
    <row r="283" s="544" customFormat="1" x14ac:dyDescent="0.25"/>
    <row r="284" s="544" customFormat="1" x14ac:dyDescent="0.25"/>
    <row r="285" s="544" customFormat="1" x14ac:dyDescent="0.25"/>
    <row r="286" s="544" customFormat="1" x14ac:dyDescent="0.25"/>
    <row r="287" s="544" customFormat="1" x14ac:dyDescent="0.25"/>
    <row r="288" s="544" customFormat="1" x14ac:dyDescent="0.25"/>
    <row r="289" s="544" customFormat="1" x14ac:dyDescent="0.25"/>
    <row r="290" s="544" customFormat="1" x14ac:dyDescent="0.25"/>
    <row r="291" s="544" customFormat="1" x14ac:dyDescent="0.25"/>
    <row r="292" s="544" customFormat="1" x14ac:dyDescent="0.25"/>
    <row r="293" s="544" customFormat="1" x14ac:dyDescent="0.25"/>
    <row r="294" s="544" customFormat="1" x14ac:dyDescent="0.25"/>
    <row r="295" s="544" customFormat="1" x14ac:dyDescent="0.25"/>
    <row r="296" s="544" customFormat="1" x14ac:dyDescent="0.25"/>
    <row r="297" s="544" customFormat="1" x14ac:dyDescent="0.25"/>
    <row r="298" s="544" customFormat="1" x14ac:dyDescent="0.25"/>
    <row r="299" s="544" customFormat="1" x14ac:dyDescent="0.25"/>
    <row r="300" s="544" customFormat="1" x14ac:dyDescent="0.25"/>
    <row r="301" s="544" customFormat="1" x14ac:dyDescent="0.25"/>
    <row r="302" s="544" customFormat="1" x14ac:dyDescent="0.25"/>
    <row r="303" s="544" customFormat="1" x14ac:dyDescent="0.25"/>
    <row r="304" s="544" customFormat="1" x14ac:dyDescent="0.25"/>
    <row r="305" s="544" customFormat="1" x14ac:dyDescent="0.25"/>
    <row r="306" s="544" customFormat="1" x14ac:dyDescent="0.25"/>
    <row r="307" s="544" customFormat="1" x14ac:dyDescent="0.25"/>
    <row r="308" s="544" customFormat="1" x14ac:dyDescent="0.25"/>
    <row r="309" s="544" customFormat="1" x14ac:dyDescent="0.25"/>
    <row r="310" s="544" customFormat="1" x14ac:dyDescent="0.25"/>
    <row r="311" s="544" customFormat="1" x14ac:dyDescent="0.25"/>
    <row r="312" s="544" customFormat="1" x14ac:dyDescent="0.25"/>
    <row r="313" s="544" customFormat="1" x14ac:dyDescent="0.25"/>
    <row r="314" s="544" customFormat="1" x14ac:dyDescent="0.25"/>
    <row r="315" s="544" customFormat="1" x14ac:dyDescent="0.25"/>
    <row r="316" s="544" customFormat="1" x14ac:dyDescent="0.25"/>
    <row r="317" s="544" customFormat="1" x14ac:dyDescent="0.25"/>
    <row r="318" s="544" customFormat="1" x14ac:dyDescent="0.25"/>
    <row r="319" s="544" customFormat="1" x14ac:dyDescent="0.25"/>
    <row r="320" s="544" customFormat="1" x14ac:dyDescent="0.25"/>
    <row r="321" s="544" customFormat="1" x14ac:dyDescent="0.25"/>
    <row r="322" s="544" customFormat="1" x14ac:dyDescent="0.25"/>
    <row r="323" s="544" customFormat="1" x14ac:dyDescent="0.25"/>
    <row r="324" s="544" customFormat="1" x14ac:dyDescent="0.25"/>
    <row r="325" s="544" customFormat="1" x14ac:dyDescent="0.25"/>
    <row r="326" s="544" customFormat="1" x14ac:dyDescent="0.25"/>
    <row r="327" s="544" customFormat="1" x14ac:dyDescent="0.25"/>
    <row r="328" s="544" customFormat="1" x14ac:dyDescent="0.25"/>
    <row r="329" s="544" customFormat="1" x14ac:dyDescent="0.25"/>
    <row r="330" s="544" customFormat="1" x14ac:dyDescent="0.25"/>
    <row r="331" s="544" customFormat="1" x14ac:dyDescent="0.25"/>
    <row r="332" s="544" customFormat="1" x14ac:dyDescent="0.25"/>
    <row r="333" s="544" customFormat="1" x14ac:dyDescent="0.25"/>
    <row r="334" s="544" customFormat="1" x14ac:dyDescent="0.25"/>
    <row r="335" s="544" customFormat="1" x14ac:dyDescent="0.25"/>
    <row r="336" s="544" customFormat="1" x14ac:dyDescent="0.25"/>
    <row r="337" s="544" customFormat="1" x14ac:dyDescent="0.25"/>
    <row r="338" s="544" customFormat="1" x14ac:dyDescent="0.25"/>
    <row r="339" s="544" customFormat="1" x14ac:dyDescent="0.25"/>
    <row r="340" s="544" customFormat="1" x14ac:dyDescent="0.25"/>
    <row r="341" s="544" customFormat="1" x14ac:dyDescent="0.25"/>
    <row r="342" s="544" customFormat="1" x14ac:dyDescent="0.25"/>
    <row r="343" s="544" customFormat="1" x14ac:dyDescent="0.25"/>
    <row r="344" s="544" customFormat="1" x14ac:dyDescent="0.25"/>
    <row r="345" s="544" customFormat="1" x14ac:dyDescent="0.25"/>
    <row r="346" s="544" customFormat="1" x14ac:dyDescent="0.25"/>
    <row r="347" s="544" customFormat="1" x14ac:dyDescent="0.25"/>
    <row r="348" s="544" customFormat="1" x14ac:dyDescent="0.25"/>
    <row r="349" s="544" customFormat="1" x14ac:dyDescent="0.25"/>
    <row r="350" s="544" customFormat="1" x14ac:dyDescent="0.25"/>
    <row r="351" s="544" customFormat="1" x14ac:dyDescent="0.25"/>
    <row r="352" s="544" customFormat="1" x14ac:dyDescent="0.25"/>
    <row r="353" s="544" customFormat="1" x14ac:dyDescent="0.25"/>
    <row r="354" s="544" customFormat="1" x14ac:dyDescent="0.25"/>
    <row r="355" s="544" customFormat="1" x14ac:dyDescent="0.25"/>
    <row r="356" s="544" customFormat="1" x14ac:dyDescent="0.25"/>
    <row r="357" s="544" customFormat="1" x14ac:dyDescent="0.25"/>
    <row r="358" s="544" customFormat="1" x14ac:dyDescent="0.25"/>
    <row r="359" s="544" customFormat="1" x14ac:dyDescent="0.25"/>
    <row r="360" s="544" customFormat="1" x14ac:dyDescent="0.25"/>
    <row r="361" s="544" customFormat="1" x14ac:dyDescent="0.25"/>
    <row r="362" s="544" customFormat="1" x14ac:dyDescent="0.25"/>
    <row r="363" s="544" customFormat="1" x14ac:dyDescent="0.25"/>
    <row r="364" s="544" customFormat="1" x14ac:dyDescent="0.25"/>
    <row r="365" s="544" customFormat="1" x14ac:dyDescent="0.25"/>
    <row r="366" s="544" customFormat="1" x14ac:dyDescent="0.25"/>
    <row r="367" s="544" customFormat="1" x14ac:dyDescent="0.25"/>
    <row r="368" s="544" customFormat="1" x14ac:dyDescent="0.25"/>
    <row r="369" s="544" customFormat="1" x14ac:dyDescent="0.25"/>
    <row r="370" s="544" customFormat="1" x14ac:dyDescent="0.25"/>
    <row r="371" s="544" customFormat="1" x14ac:dyDescent="0.25"/>
    <row r="372" s="544" customFormat="1" x14ac:dyDescent="0.25"/>
    <row r="373" s="544" customFormat="1" x14ac:dyDescent="0.25"/>
    <row r="374" s="544" customFormat="1" x14ac:dyDescent="0.25"/>
    <row r="375" s="544" customFormat="1" x14ac:dyDescent="0.25"/>
    <row r="376" s="544" customFormat="1" x14ac:dyDescent="0.25"/>
    <row r="377" s="544" customFormat="1" x14ac:dyDescent="0.25"/>
    <row r="378" s="544" customFormat="1" x14ac:dyDescent="0.25"/>
    <row r="379" s="544" customFormat="1" x14ac:dyDescent="0.25"/>
    <row r="380" s="544" customFormat="1" x14ac:dyDescent="0.25"/>
    <row r="381" s="544" customFormat="1" x14ac:dyDescent="0.25"/>
    <row r="382" s="544" customFormat="1" x14ac:dyDescent="0.25"/>
    <row r="383" s="544" customFormat="1" x14ac:dyDescent="0.25"/>
    <row r="384" s="544" customFormat="1" x14ac:dyDescent="0.25"/>
    <row r="385" s="544" customFormat="1" x14ac:dyDescent="0.25"/>
    <row r="386" s="544" customFormat="1" x14ac:dyDescent="0.25"/>
    <row r="387" s="544" customFormat="1" x14ac:dyDescent="0.25"/>
    <row r="388" s="544" customFormat="1" x14ac:dyDescent="0.25"/>
    <row r="389" s="544" customFormat="1" x14ac:dyDescent="0.25"/>
    <row r="390" s="544" customFormat="1" x14ac:dyDescent="0.25"/>
    <row r="391" s="544" customFormat="1" x14ac:dyDescent="0.25"/>
    <row r="392" s="544" customFormat="1" x14ac:dyDescent="0.25"/>
    <row r="393" s="544" customFormat="1" x14ac:dyDescent="0.25"/>
    <row r="394" s="544" customFormat="1" x14ac:dyDescent="0.25"/>
    <row r="395" s="544" customFormat="1" x14ac:dyDescent="0.25"/>
    <row r="396" s="544" customFormat="1" x14ac:dyDescent="0.25"/>
    <row r="397" s="544" customFormat="1" x14ac:dyDescent="0.25"/>
    <row r="398" s="544" customFormat="1" x14ac:dyDescent="0.25"/>
    <row r="399" s="544" customFormat="1" x14ac:dyDescent="0.25"/>
    <row r="400" s="544" customFormat="1" x14ac:dyDescent="0.25"/>
    <row r="401" s="544" customFormat="1" x14ac:dyDescent="0.25"/>
    <row r="402" s="544" customFormat="1" x14ac:dyDescent="0.25"/>
    <row r="403" s="544" customFormat="1" x14ac:dyDescent="0.25"/>
    <row r="404" s="544" customFormat="1" x14ac:dyDescent="0.25"/>
    <row r="405" s="544" customFormat="1" x14ac:dyDescent="0.25"/>
    <row r="406" s="544" customFormat="1" x14ac:dyDescent="0.25"/>
    <row r="407" s="544" customFormat="1" x14ac:dyDescent="0.25"/>
    <row r="408" s="544" customFormat="1" x14ac:dyDescent="0.25"/>
    <row r="409" s="544" customFormat="1" x14ac:dyDescent="0.25"/>
    <row r="410" s="544" customFormat="1" x14ac:dyDescent="0.25"/>
    <row r="411" s="544" customFormat="1" x14ac:dyDescent="0.25"/>
    <row r="412" s="544" customFormat="1" x14ac:dyDescent="0.25"/>
    <row r="413" s="544" customFormat="1" x14ac:dyDescent="0.25"/>
    <row r="414" s="544" customFormat="1" x14ac:dyDescent="0.25"/>
    <row r="415" s="544" customFormat="1" x14ac:dyDescent="0.25"/>
    <row r="416" s="544" customFormat="1" x14ac:dyDescent="0.25"/>
    <row r="417" s="544" customFormat="1" x14ac:dyDescent="0.25"/>
    <row r="418" s="544" customFormat="1" x14ac:dyDescent="0.25"/>
    <row r="419" s="544" customFormat="1" x14ac:dyDescent="0.25"/>
    <row r="420" s="544" customFormat="1" x14ac:dyDescent="0.25"/>
    <row r="421" s="544" customFormat="1" x14ac:dyDescent="0.25"/>
    <row r="422" s="544" customFormat="1" x14ac:dyDescent="0.25"/>
    <row r="423" s="544" customFormat="1" x14ac:dyDescent="0.25"/>
    <row r="424" s="544" customFormat="1" x14ac:dyDescent="0.25"/>
    <row r="425" s="544" customFormat="1" x14ac:dyDescent="0.25"/>
    <row r="426" s="544" customFormat="1" x14ac:dyDescent="0.25"/>
    <row r="427" s="544" customFormat="1" x14ac:dyDescent="0.25"/>
    <row r="428" s="544" customFormat="1" x14ac:dyDescent="0.25"/>
    <row r="429" s="544" customFormat="1" x14ac:dyDescent="0.25"/>
    <row r="430" s="544" customFormat="1" x14ac:dyDescent="0.25"/>
    <row r="431" s="544" customFormat="1" x14ac:dyDescent="0.25"/>
    <row r="432" s="544" customFormat="1" x14ac:dyDescent="0.25"/>
    <row r="433" s="544" customFormat="1" x14ac:dyDescent="0.25"/>
    <row r="434" s="544" customFormat="1" x14ac:dyDescent="0.25"/>
    <row r="435" s="544" customFormat="1" x14ac:dyDescent="0.25"/>
    <row r="436" s="544" customFormat="1" x14ac:dyDescent="0.25"/>
    <row r="437" s="544" customFormat="1" x14ac:dyDescent="0.25"/>
    <row r="438" s="544" customFormat="1" x14ac:dyDescent="0.25"/>
    <row r="439" s="544" customFormat="1" x14ac:dyDescent="0.25"/>
    <row r="440" s="544" customFormat="1" x14ac:dyDescent="0.25"/>
    <row r="441" s="544" customFormat="1" x14ac:dyDescent="0.25"/>
    <row r="442" s="544" customFormat="1" x14ac:dyDescent="0.25"/>
    <row r="443" s="544" customFormat="1" x14ac:dyDescent="0.25"/>
    <row r="444" s="544" customFormat="1" x14ac:dyDescent="0.25"/>
    <row r="445" s="544" customFormat="1" x14ac:dyDescent="0.25"/>
    <row r="446" s="544" customFormat="1" x14ac:dyDescent="0.25"/>
    <row r="447" s="544" customFormat="1" x14ac:dyDescent="0.25"/>
  </sheetData>
  <mergeCells count="6">
    <mergeCell ref="B5:J7"/>
    <mergeCell ref="L5:X7"/>
    <mergeCell ref="Z5:AJ7"/>
    <mergeCell ref="A6:A7"/>
    <mergeCell ref="K6:K7"/>
    <mergeCell ref="Y6:Y7"/>
  </mergeCells>
  <pageMargins left="0.7" right="0.7" top="0.75" bottom="0.75" header="0.3" footer="0.3"/>
  <headerFooter>
    <oddHeader>&amp;L&amp;"Aptos"&amp;10&amp;K008000 Neosjetljivo - Non-sensitive&amp;1#_x000D_</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D318-177B-4685-9258-C456B399F0DF}">
  <sheetPr codeName="List13">
    <tabColor theme="5" tint="-0.249977111117893"/>
  </sheetPr>
  <dimension ref="A1:AE1085"/>
  <sheetViews>
    <sheetView topLeftCell="A52" workbookViewId="0">
      <selection activeCell="B67" sqref="B67"/>
    </sheetView>
  </sheetViews>
  <sheetFormatPr defaultColWidth="9.140625" defaultRowHeight="15" x14ac:dyDescent="0.25"/>
  <cols>
    <col min="1" max="1" width="7" customWidth="1"/>
    <col min="2" max="2" width="60.7109375" customWidth="1"/>
    <col min="3" max="3" width="17.5703125" customWidth="1"/>
    <col min="4" max="9" width="18.7109375" customWidth="1"/>
    <col min="10" max="10" width="15.7109375" customWidth="1"/>
    <col min="11" max="11" width="9.140625" customWidth="1"/>
    <col min="13" max="13" width="16.28515625" customWidth="1"/>
    <col min="15" max="15" width="17" customWidth="1"/>
    <col min="17" max="17" width="26.7109375" customWidth="1"/>
    <col min="18" max="18" width="9.28515625" customWidth="1"/>
    <col min="24" max="24" width="17.28515625" customWidth="1"/>
    <col min="25" max="25" width="17.5703125" customWidth="1"/>
    <col min="30" max="30" width="13.140625" customWidth="1"/>
  </cols>
  <sheetData>
    <row r="1" spans="1:31" ht="26.25" x14ac:dyDescent="0.4">
      <c r="A1" s="115">
        <v>1</v>
      </c>
      <c r="B1" s="116" t="s">
        <v>3456</v>
      </c>
      <c r="C1" s="117"/>
      <c r="D1" s="117"/>
      <c r="E1" s="117"/>
      <c r="F1" s="117"/>
      <c r="H1" s="118">
        <v>3</v>
      </c>
      <c r="I1" s="119" t="s">
        <v>3457</v>
      </c>
      <c r="J1" s="119"/>
      <c r="K1" s="119"/>
      <c r="L1" s="119"/>
      <c r="M1" s="119"/>
      <c r="N1" s="10"/>
      <c r="Q1" s="118">
        <v>6</v>
      </c>
      <c r="R1" s="119" t="s">
        <v>3458</v>
      </c>
      <c r="S1" s="119"/>
      <c r="T1" s="119"/>
      <c r="U1" s="119"/>
      <c r="V1" s="119"/>
      <c r="W1" s="10"/>
      <c r="X1" s="10"/>
    </row>
    <row r="2" spans="1:31" ht="18.75" customHeight="1" x14ac:dyDescent="0.4">
      <c r="A2" s="120"/>
      <c r="B2" s="121"/>
      <c r="C2" s="122"/>
      <c r="D2" s="121"/>
      <c r="E2" s="123"/>
      <c r="F2" s="124"/>
      <c r="H2" s="125"/>
      <c r="I2" s="126"/>
      <c r="J2" s="126"/>
      <c r="K2" s="126"/>
      <c r="L2" s="126"/>
      <c r="M2" s="126"/>
      <c r="Q2" s="125"/>
      <c r="R2" s="126"/>
      <c r="S2" s="126"/>
      <c r="T2" s="126"/>
      <c r="U2" s="126"/>
      <c r="V2" s="126"/>
    </row>
    <row r="3" spans="1:31" x14ac:dyDescent="0.25">
      <c r="B3" s="127"/>
      <c r="C3" s="127"/>
      <c r="D3" s="127"/>
      <c r="E3" s="127"/>
      <c r="F3" s="127"/>
      <c r="I3" s="11" t="s">
        <v>3459</v>
      </c>
      <c r="K3" s="127"/>
      <c r="L3" s="127"/>
      <c r="M3" s="127"/>
    </row>
    <row r="4" spans="1:31" x14ac:dyDescent="0.25">
      <c r="B4" s="1124" t="s">
        <v>412</v>
      </c>
      <c r="C4" s="1124"/>
      <c r="D4" s="1124"/>
      <c r="E4" s="1124"/>
      <c r="F4" s="129"/>
      <c r="I4" s="130" t="s">
        <v>3460</v>
      </c>
      <c r="J4" s="131" t="e">
        <f>+#REF!</f>
        <v>#REF!</v>
      </c>
      <c r="K4" s="132"/>
      <c r="M4" s="127"/>
      <c r="Q4" s="11" t="s">
        <v>3461</v>
      </c>
      <c r="S4" s="11" t="s">
        <v>3462</v>
      </c>
      <c r="U4" s="11" t="s">
        <v>3463</v>
      </c>
      <c r="W4" s="11" t="s">
        <v>3464</v>
      </c>
      <c r="Y4" s="11" t="s">
        <v>3465</v>
      </c>
      <c r="AB4" s="11" t="s">
        <v>3466</v>
      </c>
      <c r="AE4" t="s">
        <v>3442</v>
      </c>
    </row>
    <row r="5" spans="1:31" x14ac:dyDescent="0.25">
      <c r="B5" s="128" t="s">
        <v>153</v>
      </c>
      <c r="C5" s="128" t="s">
        <v>162</v>
      </c>
      <c r="D5" s="128" t="s">
        <v>169</v>
      </c>
      <c r="E5" s="128" t="s">
        <v>418</v>
      </c>
      <c r="F5" s="133"/>
      <c r="I5" s="130" t="s">
        <v>3467</v>
      </c>
      <c r="J5" s="131" t="e">
        <f>SUM(D41:F45)/10000</f>
        <v>#REF!</v>
      </c>
      <c r="K5" s="132"/>
      <c r="L5" s="127"/>
      <c r="M5" s="127"/>
      <c r="Q5" s="12" t="s">
        <v>3453</v>
      </c>
      <c r="S5" t="s">
        <v>3439</v>
      </c>
      <c r="U5" s="134" t="s">
        <v>3468</v>
      </c>
      <c r="W5" s="135" t="s">
        <v>3469</v>
      </c>
      <c r="Y5" s="136" t="s">
        <v>3470</v>
      </c>
      <c r="AB5" t="s">
        <v>3471</v>
      </c>
      <c r="AE5">
        <v>1</v>
      </c>
    </row>
    <row r="6" spans="1:31" x14ac:dyDescent="0.25">
      <c r="B6" s="137" t="s">
        <v>152</v>
      </c>
      <c r="C6" s="137" t="s">
        <v>161</v>
      </c>
      <c r="D6" s="137" t="s">
        <v>168</v>
      </c>
      <c r="E6" s="137" t="s">
        <v>423</v>
      </c>
      <c r="I6" s="130" t="s">
        <v>3472</v>
      </c>
      <c r="J6" s="138">
        <v>0</v>
      </c>
      <c r="K6" s="132"/>
      <c r="L6" s="127"/>
      <c r="M6" s="127"/>
      <c r="Q6" s="12" t="s">
        <v>134</v>
      </c>
      <c r="S6" t="s">
        <v>3443</v>
      </c>
      <c r="U6" t="s">
        <v>3473</v>
      </c>
      <c r="W6" s="135" t="s">
        <v>3474</v>
      </c>
      <c r="Y6" s="136" t="s">
        <v>3475</v>
      </c>
      <c r="AB6" t="s">
        <v>3455</v>
      </c>
      <c r="AE6">
        <v>2</v>
      </c>
    </row>
    <row r="7" spans="1:31" x14ac:dyDescent="0.25">
      <c r="I7" s="139" t="s">
        <v>3476</v>
      </c>
      <c r="J7" s="140">
        <v>0</v>
      </c>
      <c r="K7" s="127"/>
      <c r="L7" s="127"/>
      <c r="M7" s="127"/>
      <c r="Q7" s="12" t="s">
        <v>147</v>
      </c>
      <c r="S7" t="s">
        <v>3477</v>
      </c>
      <c r="W7" s="135" t="s">
        <v>3478</v>
      </c>
      <c r="Y7" s="136"/>
      <c r="AE7">
        <v>3</v>
      </c>
    </row>
    <row r="8" spans="1:31" x14ac:dyDescent="0.25">
      <c r="B8" s="1124" t="s">
        <v>3479</v>
      </c>
      <c r="C8" s="1124"/>
      <c r="D8" s="1124"/>
      <c r="E8" s="1124"/>
      <c r="I8" s="139" t="s">
        <v>3480</v>
      </c>
      <c r="J8" s="141" t="e">
        <f>SUM(J4:J5)</f>
        <v>#REF!</v>
      </c>
      <c r="K8" s="127"/>
      <c r="L8" s="127"/>
      <c r="M8" s="127"/>
      <c r="S8" t="s">
        <v>3481</v>
      </c>
      <c r="W8" s="135" t="s">
        <v>3482</v>
      </c>
      <c r="AE8">
        <v>4</v>
      </c>
    </row>
    <row r="9" spans="1:31" x14ac:dyDescent="0.25">
      <c r="B9" s="128" t="s">
        <v>437</v>
      </c>
      <c r="C9" s="128" t="s">
        <v>438</v>
      </c>
      <c r="D9" s="128" t="s">
        <v>439</v>
      </c>
      <c r="E9" s="128" t="s">
        <v>440</v>
      </c>
      <c r="I9" s="139" t="s">
        <v>3483</v>
      </c>
      <c r="J9" s="141" t="e">
        <f>+#REF!</f>
        <v>#REF!</v>
      </c>
      <c r="K9" s="127"/>
      <c r="L9" s="127"/>
      <c r="M9" s="127"/>
      <c r="W9" s="135" t="s">
        <v>3484</v>
      </c>
    </row>
    <row r="10" spans="1:31" x14ac:dyDescent="0.25">
      <c r="B10" s="142">
        <v>2000000</v>
      </c>
      <c r="C10" s="142">
        <v>10000000</v>
      </c>
      <c r="D10" s="142">
        <v>50000000</v>
      </c>
      <c r="E10" s="142">
        <v>50000000.009999998</v>
      </c>
      <c r="W10" s="135" t="s">
        <v>3485</v>
      </c>
    </row>
    <row r="11" spans="1:31" x14ac:dyDescent="0.25">
      <c r="B11" s="137" t="s">
        <v>152</v>
      </c>
      <c r="C11" s="137" t="s">
        <v>161</v>
      </c>
      <c r="D11" s="137" t="s">
        <v>168</v>
      </c>
      <c r="E11" s="137" t="s">
        <v>423</v>
      </c>
      <c r="F11" s="127"/>
      <c r="I11" s="11" t="s">
        <v>3486</v>
      </c>
    </row>
    <row r="12" spans="1:31" x14ac:dyDescent="0.25">
      <c r="F12" s="127"/>
      <c r="I12" s="130" t="s">
        <v>3460</v>
      </c>
      <c r="J12" s="131" t="e">
        <f>+#REF!</f>
        <v>#REF!</v>
      </c>
      <c r="AB12" t="s">
        <v>3487</v>
      </c>
      <c r="AC12">
        <v>5</v>
      </c>
    </row>
    <row r="13" spans="1:31" x14ac:dyDescent="0.25">
      <c r="B13" s="143"/>
      <c r="C13" s="127"/>
      <c r="D13" s="127"/>
      <c r="E13" s="127"/>
      <c r="F13" s="127"/>
      <c r="I13" s="130" t="s">
        <v>3467</v>
      </c>
      <c r="J13" s="131" t="e">
        <f>SUM(D53:F57)/10000</f>
        <v>#REF!</v>
      </c>
      <c r="AB13" t="s">
        <v>3488</v>
      </c>
      <c r="AC13">
        <v>4</v>
      </c>
    </row>
    <row r="14" spans="1:31" x14ac:dyDescent="0.25">
      <c r="B14" s="1124" t="s">
        <v>3489</v>
      </c>
      <c r="C14" s="1124"/>
      <c r="D14" s="1124"/>
      <c r="E14" s="1124"/>
      <c r="F14" s="127"/>
      <c r="I14" s="130" t="s">
        <v>3472</v>
      </c>
      <c r="J14" s="138">
        <v>0</v>
      </c>
      <c r="AB14" t="s">
        <v>3490</v>
      </c>
      <c r="AC14">
        <v>3</v>
      </c>
    </row>
    <row r="15" spans="1:31" x14ac:dyDescent="0.25">
      <c r="B15" s="128" t="s">
        <v>437</v>
      </c>
      <c r="C15" s="128" t="s">
        <v>438</v>
      </c>
      <c r="D15" s="128" t="s">
        <v>470</v>
      </c>
      <c r="E15" s="128" t="s">
        <v>471</v>
      </c>
      <c r="F15" s="127"/>
      <c r="I15" s="139" t="s">
        <v>3476</v>
      </c>
      <c r="J15" s="140">
        <v>0</v>
      </c>
      <c r="AB15" t="s">
        <v>3491</v>
      </c>
      <c r="AC15">
        <v>2</v>
      </c>
    </row>
    <row r="16" spans="1:31" x14ac:dyDescent="0.25">
      <c r="B16" s="142">
        <v>2000000</v>
      </c>
      <c r="C16" s="142">
        <v>10000000</v>
      </c>
      <c r="D16" s="142">
        <v>43000000</v>
      </c>
      <c r="E16" s="142">
        <v>43000000.009999998</v>
      </c>
      <c r="F16" s="127"/>
      <c r="I16" s="139" t="s">
        <v>3480</v>
      </c>
      <c r="J16" s="141" t="e">
        <f>SUM(J12:J13)</f>
        <v>#REF!</v>
      </c>
      <c r="AC16">
        <v>1</v>
      </c>
    </row>
    <row r="17" spans="1:31" x14ac:dyDescent="0.25">
      <c r="B17" s="137" t="s">
        <v>152</v>
      </c>
      <c r="C17" s="137" t="s">
        <v>161</v>
      </c>
      <c r="D17" s="137" t="s">
        <v>168</v>
      </c>
      <c r="E17" s="137" t="s">
        <v>423</v>
      </c>
      <c r="F17" s="127"/>
      <c r="I17" s="139" t="s">
        <v>3483</v>
      </c>
      <c r="J17" s="141" t="e">
        <f>+#REF!</f>
        <v>#REF!</v>
      </c>
      <c r="R17" s="12"/>
      <c r="AC17">
        <v>0</v>
      </c>
    </row>
    <row r="18" spans="1:31" x14ac:dyDescent="0.25">
      <c r="F18" s="127"/>
      <c r="R18" s="39"/>
      <c r="S18" s="39"/>
      <c r="T18" s="39"/>
    </row>
    <row r="19" spans="1:31" x14ac:dyDescent="0.25">
      <c r="B19" s="146"/>
      <c r="C19" s="146"/>
      <c r="D19" s="146"/>
      <c r="E19" s="146"/>
      <c r="F19" s="127"/>
      <c r="R19" s="147"/>
      <c r="S19" s="147"/>
      <c r="T19" s="147"/>
    </row>
    <row r="20" spans="1:31" ht="15.75" thickBot="1" x14ac:dyDescent="0.3">
      <c r="B20" s="143"/>
      <c r="C20" s="127"/>
      <c r="D20" s="127"/>
      <c r="E20" s="127"/>
      <c r="F20" s="127"/>
    </row>
    <row r="21" spans="1:31" ht="30" x14ac:dyDescent="0.4">
      <c r="A21" s="115">
        <v>2</v>
      </c>
      <c r="B21" s="116" t="s">
        <v>3452</v>
      </c>
      <c r="C21" s="117"/>
      <c r="D21" s="117"/>
      <c r="E21" s="117"/>
      <c r="F21" s="117"/>
      <c r="H21" s="118">
        <v>4</v>
      </c>
      <c r="I21" s="119" t="s">
        <v>3492</v>
      </c>
      <c r="J21" s="119"/>
      <c r="K21" s="119"/>
      <c r="L21" s="119"/>
      <c r="M21" s="119"/>
      <c r="N21" s="10"/>
      <c r="R21" s="148"/>
      <c r="S21" s="149" t="s">
        <v>229</v>
      </c>
      <c r="T21" s="149" t="s">
        <v>257</v>
      </c>
      <c r="U21" s="149" t="s">
        <v>229</v>
      </c>
      <c r="V21" s="149" t="s">
        <v>257</v>
      </c>
      <c r="W21" s="149" t="s">
        <v>229</v>
      </c>
      <c r="X21" s="149" t="s">
        <v>257</v>
      </c>
      <c r="Y21" s="150"/>
      <c r="Z21" s="150"/>
      <c r="AA21" s="150"/>
      <c r="AB21" s="150" t="s">
        <v>267</v>
      </c>
      <c r="AC21" s="150"/>
      <c r="AD21" s="150" t="s">
        <v>3437</v>
      </c>
      <c r="AE21" s="151">
        <v>4.4499999999999998E-2</v>
      </c>
    </row>
    <row r="22" spans="1:31" x14ac:dyDescent="0.25">
      <c r="B22" s="127"/>
      <c r="C22" s="127"/>
      <c r="D22" s="127"/>
      <c r="E22" s="127"/>
      <c r="F22" s="127"/>
      <c r="R22" s="152" t="s">
        <v>279</v>
      </c>
      <c r="S22" s="153">
        <v>0.27500000000000002</v>
      </c>
      <c r="T22" s="153">
        <v>0.32500000000000001</v>
      </c>
      <c r="U22" s="153">
        <v>0.5</v>
      </c>
      <c r="V22" s="153">
        <v>0.6</v>
      </c>
      <c r="W22" s="153">
        <v>0.65</v>
      </c>
      <c r="X22" s="153">
        <v>0.65</v>
      </c>
      <c r="AB22" t="s">
        <v>282</v>
      </c>
      <c r="AE22" s="154"/>
    </row>
    <row r="23" spans="1:31" x14ac:dyDescent="0.25">
      <c r="B23" s="155" t="s">
        <v>3453</v>
      </c>
      <c r="C23" s="155"/>
      <c r="D23" t="s">
        <v>3453</v>
      </c>
      <c r="E23" s="155"/>
      <c r="F23" t="s">
        <v>3453</v>
      </c>
      <c r="I23" s="156" t="s">
        <v>229</v>
      </c>
      <c r="J23" s="156" t="s">
        <v>229</v>
      </c>
      <c r="L23" s="157" t="s">
        <v>3493</v>
      </c>
      <c r="R23" s="152" t="s">
        <v>291</v>
      </c>
      <c r="S23" s="153">
        <v>0.22500000000000001</v>
      </c>
      <c r="T23" s="153">
        <v>0.27500000000000002</v>
      </c>
      <c r="U23" s="153">
        <v>0.4</v>
      </c>
      <c r="V23" s="153">
        <v>0.5</v>
      </c>
      <c r="W23" s="153">
        <v>0.55000000000000004</v>
      </c>
      <c r="X23" s="153">
        <v>0.55000000000000004</v>
      </c>
      <c r="AB23" t="s">
        <v>294</v>
      </c>
      <c r="AE23" s="154"/>
    </row>
    <row r="24" spans="1:31" x14ac:dyDescent="0.25">
      <c r="B24" s="155" t="s">
        <v>3494</v>
      </c>
      <c r="C24" s="155"/>
      <c r="D24" s="286" t="s">
        <v>3495</v>
      </c>
      <c r="E24" s="155"/>
      <c r="F24" s="159" t="s">
        <v>3496</v>
      </c>
      <c r="I24" s="156" t="s">
        <v>3497</v>
      </c>
      <c r="J24" s="156" t="s">
        <v>256</v>
      </c>
      <c r="L24" s="156" t="s">
        <v>3453</v>
      </c>
      <c r="R24" s="152" t="s">
        <v>301</v>
      </c>
      <c r="S24" s="153">
        <v>0.17499999999999999</v>
      </c>
      <c r="T24" s="153">
        <v>0.22500000000000001</v>
      </c>
      <c r="U24" s="153">
        <v>0.3</v>
      </c>
      <c r="V24" s="153">
        <v>0.4</v>
      </c>
      <c r="W24" s="153">
        <v>0.45</v>
      </c>
      <c r="X24" s="153">
        <v>0.45</v>
      </c>
      <c r="AB24" t="s">
        <v>304</v>
      </c>
      <c r="AE24" s="154"/>
    </row>
    <row r="25" spans="1:31" x14ac:dyDescent="0.25">
      <c r="B25" s="155" t="s">
        <v>3498</v>
      </c>
      <c r="C25" s="155"/>
      <c r="D25" s="286" t="s">
        <v>3499</v>
      </c>
      <c r="E25" s="155"/>
      <c r="F25" s="159" t="s">
        <v>3500</v>
      </c>
      <c r="I25" s="156" t="s">
        <v>3501</v>
      </c>
      <c r="J25" s="156" t="s">
        <v>256</v>
      </c>
      <c r="L25" s="156" t="s">
        <v>3502</v>
      </c>
      <c r="R25" s="160"/>
      <c r="AB25" t="s">
        <v>312</v>
      </c>
      <c r="AE25" s="154"/>
    </row>
    <row r="26" spans="1:31" x14ac:dyDescent="0.25">
      <c r="D26" s="286" t="s">
        <v>3503</v>
      </c>
      <c r="F26" s="159" t="s">
        <v>3504</v>
      </c>
      <c r="I26" s="156" t="s">
        <v>3505</v>
      </c>
      <c r="J26" s="156" t="s">
        <v>256</v>
      </c>
      <c r="L26" s="156" t="s">
        <v>3506</v>
      </c>
      <c r="R26" s="161" t="s">
        <v>3413</v>
      </c>
      <c r="AE26" s="154"/>
    </row>
    <row r="27" spans="1:31" x14ac:dyDescent="0.25">
      <c r="D27" s="286" t="s">
        <v>3507</v>
      </c>
      <c r="I27" s="156" t="s">
        <v>3508</v>
      </c>
      <c r="J27" s="156" t="s">
        <v>256</v>
      </c>
      <c r="L27" s="156" t="s">
        <v>3509</v>
      </c>
      <c r="R27" s="160"/>
      <c r="S27" t="s">
        <v>229</v>
      </c>
      <c r="T27" t="s">
        <v>257</v>
      </c>
      <c r="AE27" s="154"/>
    </row>
    <row r="28" spans="1:31" x14ac:dyDescent="0.25">
      <c r="D28" s="286" t="s">
        <v>3510</v>
      </c>
      <c r="I28" s="156" t="s">
        <v>3511</v>
      </c>
      <c r="J28" s="156" t="s">
        <v>256</v>
      </c>
      <c r="L28" s="156" t="s">
        <v>3512</v>
      </c>
      <c r="R28" s="160" t="s">
        <v>3438</v>
      </c>
      <c r="S28" s="162" t="e">
        <f>IF(AND(OR($Z$31="MIKRO",$Z$31="MALI"),$Z$32="Grad Zagreb"),S22,0)</f>
        <v>#REF!</v>
      </c>
      <c r="T28" s="162" t="e">
        <f>IF(AND(OR($Z$31="MIKRO",$Z$31="MALI"),$Z$32="Ostatak Hrvatske"),T22,0)</f>
        <v>#REF!</v>
      </c>
      <c r="X28" s="144" t="e">
        <f>+#REF!</f>
        <v>#REF!</v>
      </c>
      <c r="AE28" s="154"/>
    </row>
    <row r="29" spans="1:31" x14ac:dyDescent="0.25">
      <c r="I29" s="156" t="s">
        <v>3502</v>
      </c>
      <c r="J29" s="156" t="s">
        <v>318</v>
      </c>
      <c r="L29" s="156" t="s">
        <v>3513</v>
      </c>
      <c r="R29" s="160" t="s">
        <v>265</v>
      </c>
      <c r="S29" s="162" t="e">
        <f>IF(AND($Z$31="SREDNJI",$Z$32="Grad Zagreb"),S23,0)</f>
        <v>#REF!</v>
      </c>
      <c r="T29" s="162" t="e">
        <f>IF(AND($Z$31="SREDNJI",$Z$32="Ostatak Hrvatske"),T23,0)</f>
        <v>#REF!</v>
      </c>
      <c r="X29" s="145" t="e">
        <f>VLOOKUP(X28,$I$23:$J$43,2,0)</f>
        <v>#REF!</v>
      </c>
      <c r="AE29" s="154"/>
    </row>
    <row r="30" spans="1:31" x14ac:dyDescent="0.25">
      <c r="I30" s="156" t="s">
        <v>3514</v>
      </c>
      <c r="J30" s="156" t="s">
        <v>318</v>
      </c>
      <c r="L30" s="156" t="s">
        <v>3508</v>
      </c>
      <c r="R30" s="160" t="s">
        <v>266</v>
      </c>
      <c r="S30" s="162" t="e">
        <f>IF(AND($Z$31="VELIKI",$Z$32="Grad Zagreb"),S24,0)</f>
        <v>#REF!</v>
      </c>
      <c r="T30" s="162" t="e">
        <f>IF(AND($Z$31="VELIKI",$Z$32="Ostatak Hrvatske"),T24,0)</f>
        <v>#REF!</v>
      </c>
      <c r="AE30" s="154"/>
    </row>
    <row r="31" spans="1:31" x14ac:dyDescent="0.25">
      <c r="B31" s="13" t="s">
        <v>3494</v>
      </c>
      <c r="I31" s="156" t="s">
        <v>3515</v>
      </c>
      <c r="J31" s="156" t="s">
        <v>318</v>
      </c>
      <c r="L31" s="156" t="s">
        <v>3501</v>
      </c>
      <c r="M31" s="163"/>
      <c r="R31" s="160"/>
      <c r="S31" s="164"/>
      <c r="T31" s="164"/>
      <c r="Z31" t="e">
        <f>#REF!</f>
        <v>#REF!</v>
      </c>
      <c r="AE31" s="154"/>
    </row>
    <row r="32" spans="1:31" x14ac:dyDescent="0.25">
      <c r="I32" s="156" t="s">
        <v>3506</v>
      </c>
      <c r="J32" s="156" t="s">
        <v>318</v>
      </c>
      <c r="L32" s="156" t="s">
        <v>3516</v>
      </c>
      <c r="M32" s="163"/>
      <c r="R32" s="165" t="s">
        <v>3414</v>
      </c>
      <c r="X32" s="166">
        <v>0.15</v>
      </c>
      <c r="Z32" s="167" t="e">
        <f>IF(#REF!&lt;&gt;"Grad Zagreb","Ostatak Hrvatske","Grad Zagreb")</f>
        <v>#REF!</v>
      </c>
      <c r="AE32" s="154"/>
    </row>
    <row r="33" spans="2:31" x14ac:dyDescent="0.25">
      <c r="B33" s="168" t="s">
        <v>3517</v>
      </c>
      <c r="C33" s="169" t="e">
        <f>+#REF!</f>
        <v>#REF!</v>
      </c>
      <c r="E33" s="2" t="s">
        <v>3518</v>
      </c>
      <c r="F33" s="6" t="s">
        <v>3519</v>
      </c>
      <c r="I33" s="156" t="s">
        <v>3520</v>
      </c>
      <c r="J33" s="156" t="s">
        <v>318</v>
      </c>
      <c r="L33" s="156" t="s">
        <v>3511</v>
      </c>
      <c r="M33" s="163"/>
      <c r="R33" s="160"/>
      <c r="S33" t="s">
        <v>229</v>
      </c>
      <c r="T33" t="s">
        <v>257</v>
      </c>
      <c r="X33" s="166">
        <v>0.25</v>
      </c>
      <c r="AE33" s="154"/>
    </row>
    <row r="34" spans="2:31" x14ac:dyDescent="0.25">
      <c r="B34" s="170" t="s">
        <v>3521</v>
      </c>
      <c r="C34" s="171" t="e">
        <f>+#REF!</f>
        <v>#REF!</v>
      </c>
      <c r="E34" s="172" t="s">
        <v>3522</v>
      </c>
      <c r="F34" s="172" t="s">
        <v>3523</v>
      </c>
      <c r="I34" s="156" t="s">
        <v>3524</v>
      </c>
      <c r="J34" s="156" t="s">
        <v>318</v>
      </c>
      <c r="L34" s="156" t="s">
        <v>3520</v>
      </c>
      <c r="M34" s="163"/>
      <c r="R34" s="160" t="s">
        <v>3438</v>
      </c>
      <c r="S34" s="162" t="e">
        <f>IF(AND(OR($Z$31="MIKRO",$Z$31="MALI"),$Z$32="Grad Zagreb"),U22,0)</f>
        <v>#REF!</v>
      </c>
      <c r="T34" s="162" t="e">
        <f>IF(AND(OR($Z$31="MIKRO",$Z$31="MALI"),$Z$32="Ostatak Hrvatske"),V22,0)</f>
        <v>#REF!</v>
      </c>
      <c r="X34" s="166">
        <v>0.35</v>
      </c>
      <c r="AE34" s="154"/>
    </row>
    <row r="35" spans="2:31" x14ac:dyDescent="0.25">
      <c r="B35" s="170" t="s">
        <v>3525</v>
      </c>
      <c r="C35" s="173" t="e">
        <f>F37</f>
        <v>#REF!</v>
      </c>
      <c r="E35" s="172" t="s">
        <v>3526</v>
      </c>
      <c r="F35" s="172" t="s">
        <v>3527</v>
      </c>
      <c r="I35" s="156" t="s">
        <v>3513</v>
      </c>
      <c r="J35" s="156" t="s">
        <v>318</v>
      </c>
      <c r="L35" s="156" t="s">
        <v>3515</v>
      </c>
      <c r="M35" s="163"/>
      <c r="R35" s="160" t="s">
        <v>265</v>
      </c>
      <c r="S35" s="162" t="e">
        <f>IF(AND($Z$31="SREDNJI",$Z$32="Grad Zagreb"),U23,0)</f>
        <v>#REF!</v>
      </c>
      <c r="T35" s="162" t="e">
        <f>IF(AND($Z$31="SREDNJI",$Z$32="Ostatak Hrvatske"),V23,0)</f>
        <v>#REF!</v>
      </c>
      <c r="X35" s="166">
        <v>0.5</v>
      </c>
      <c r="AE35" s="154"/>
    </row>
    <row r="36" spans="2:31" x14ac:dyDescent="0.25">
      <c r="B36" s="174" t="s">
        <v>3454</v>
      </c>
      <c r="C36" s="175" t="e">
        <f>SUM(D41:F45)</f>
        <v>#REF!</v>
      </c>
      <c r="E36" s="172" t="s">
        <v>3528</v>
      </c>
      <c r="F36" s="172" t="s">
        <v>3529</v>
      </c>
      <c r="I36" s="156" t="s">
        <v>3530</v>
      </c>
      <c r="J36" s="156" t="s">
        <v>318</v>
      </c>
      <c r="L36" s="156" t="s">
        <v>3531</v>
      </c>
      <c r="M36" s="163"/>
      <c r="R36" s="160" t="s">
        <v>266</v>
      </c>
      <c r="S36" s="162" t="e">
        <f>IF(AND($Z$31="VELIKI",$Z$32="Grad Zagreb"),U24,0)</f>
        <v>#REF!</v>
      </c>
      <c r="T36" s="162" t="e">
        <f>IF(AND($Z$31="VELIKI",$Z$32="Ostatak Hrvatske"),V24,0)</f>
        <v>#REF!</v>
      </c>
      <c r="AE36" s="154"/>
    </row>
    <row r="37" spans="2:31" x14ac:dyDescent="0.25">
      <c r="E37" s="176"/>
      <c r="F37" s="177" t="e">
        <f>IF(C33&gt;60%,"Niska",IF(AND(C33&gt;30%,C33&lt;=60%),"Normalna","Visoka"))</f>
        <v>#REF!</v>
      </c>
      <c r="I37" s="156" t="s">
        <v>3531</v>
      </c>
      <c r="J37" s="156" t="s">
        <v>378</v>
      </c>
      <c r="L37" s="156" t="s">
        <v>3530</v>
      </c>
      <c r="R37" s="160"/>
      <c r="S37" s="178"/>
      <c r="T37" s="178"/>
      <c r="AB37" s="179" t="s">
        <v>280</v>
      </c>
      <c r="AE37" s="154"/>
    </row>
    <row r="38" spans="2:31" x14ac:dyDescent="0.25">
      <c r="I38" s="156" t="s">
        <v>3516</v>
      </c>
      <c r="J38" s="156" t="s">
        <v>378</v>
      </c>
      <c r="L38" s="156" t="s">
        <v>3532</v>
      </c>
      <c r="R38" s="180" t="s">
        <v>3415</v>
      </c>
      <c r="AE38" s="154"/>
    </row>
    <row r="39" spans="2:31" x14ac:dyDescent="0.25">
      <c r="B39" s="181" t="s">
        <v>3533</v>
      </c>
      <c r="C39" s="182"/>
      <c r="D39" s="181"/>
      <c r="E39" s="183" t="s">
        <v>3518</v>
      </c>
      <c r="F39" s="182"/>
      <c r="I39" s="156" t="s">
        <v>3534</v>
      </c>
      <c r="J39" s="156" t="s">
        <v>378</v>
      </c>
      <c r="L39" s="156" t="s">
        <v>3535</v>
      </c>
      <c r="R39" s="160"/>
      <c r="S39" t="s">
        <v>229</v>
      </c>
      <c r="T39" t="s">
        <v>257</v>
      </c>
      <c r="X39" t="s">
        <v>231</v>
      </c>
      <c r="Y39" t="s">
        <v>259</v>
      </c>
      <c r="AB39" s="158" t="e">
        <f>IF(AND(Z31="MIKRO",X40="Proizvodna industrija"),"MALIP",IF(AND(Z31="MIKRO",X40="Uslužni sektor"),"MALIU",IF(AND(Z31="MALI",X40="Proizvodna industrija"),"MALIP",IF(AND(Z31="MALI",X40="Uslužni sektor"),"MALIU",IF(AND(Z31="SREDNJI",X40="Proizvodna industrija"),"MALIP",IF(AND(Z31="SREDNJI",X40="Uslužni sektor"),"MALIU",IF(AND(Z31="VELIKI",X40="Proizvodna industrija"),"VELIKIP",IF(AND(Z31="VELIKI",X40="Uslužni sektor"),"VELIKIU",""))))))))</f>
        <v>#REF!</v>
      </c>
      <c r="AE39" s="154"/>
    </row>
    <row r="40" spans="2:31" x14ac:dyDescent="0.25">
      <c r="B40" s="1" t="s">
        <v>3536</v>
      </c>
      <c r="C40" s="5" t="s">
        <v>3537</v>
      </c>
      <c r="D40" s="184" t="s">
        <v>3496</v>
      </c>
      <c r="E40" s="185" t="s">
        <v>3500</v>
      </c>
      <c r="F40" s="186" t="s">
        <v>3504</v>
      </c>
      <c r="I40" s="156" t="s">
        <v>3535</v>
      </c>
      <c r="J40" s="156" t="s">
        <v>378</v>
      </c>
      <c r="L40" s="156" t="s">
        <v>3505</v>
      </c>
      <c r="R40" s="160" t="s">
        <v>3438</v>
      </c>
      <c r="S40" s="162" t="e">
        <f>IF(AND(OR($Z$31="MIKRO",$Z$31="MALI"),$Z$32="Grad Zagreb"),W22,0)</f>
        <v>#REF!</v>
      </c>
      <c r="T40" s="162" t="e">
        <f>IF(AND(OR($Z$31="MIKRO",$Z$31="MALI"),$Z$32="Ostatak Hrvatske"),X22,0)</f>
        <v>#REF!</v>
      </c>
      <c r="X40" t="e">
        <f>+#REF!</f>
        <v>#REF!</v>
      </c>
      <c r="AE40" s="154"/>
    </row>
    <row r="41" spans="2:31" x14ac:dyDescent="0.25">
      <c r="B41" s="187" t="s">
        <v>3495</v>
      </c>
      <c r="C41" s="188" t="str">
        <f>D24</f>
        <v>Jak</v>
      </c>
      <c r="D41" s="189" t="e">
        <f>IF(AND($C$34=$D$24,$C$35="Visoka"),60,0)</f>
        <v>#REF!</v>
      </c>
      <c r="E41" s="189" t="e">
        <f>IF(AND($C$34=$D$24,$C$35="normalna"),75,0)</f>
        <v>#REF!</v>
      </c>
      <c r="F41" s="189" t="e">
        <f>IF(AND($C$34=$D$24,$C$35="niska"),100,0)</f>
        <v>#REF!</v>
      </c>
      <c r="I41" s="156" t="s">
        <v>3532</v>
      </c>
      <c r="J41" s="156" t="s">
        <v>378</v>
      </c>
      <c r="L41" s="156" t="s">
        <v>3514</v>
      </c>
      <c r="R41" s="160" t="s">
        <v>265</v>
      </c>
      <c r="S41" s="162" t="e">
        <f>IF(AND($Z$31="SREDNJI",$Z$32="Grad Zagreb"),W23,0)</f>
        <v>#REF!</v>
      </c>
      <c r="T41" s="162" t="e">
        <f>IF(AND($Z$31="SREDNJI",$Z$32="Ostatak Hrvatske"),X23,0)</f>
        <v>#REF!</v>
      </c>
      <c r="AE41" s="154"/>
    </row>
    <row r="42" spans="2:31" x14ac:dyDescent="0.25">
      <c r="B42" s="187" t="s">
        <v>3538</v>
      </c>
      <c r="C42" s="188" t="str">
        <f t="shared" ref="C42:C45" si="0">D25</f>
        <v>Dobar</v>
      </c>
      <c r="D42" s="189" t="e">
        <f>IF(AND($C$34=$D$25,$C$35="Visoka"),75,0)</f>
        <v>#REF!</v>
      </c>
      <c r="E42" s="189" t="e">
        <f>IF(AND($C$34=$D$25,$C$35="normalna"),100,0)</f>
        <v>#REF!</v>
      </c>
      <c r="F42" s="189" t="e">
        <f>IF(AND($C$34=$D$25,$C$35="niska"),220,0)</f>
        <v>#REF!</v>
      </c>
      <c r="I42" s="156" t="s">
        <v>3512</v>
      </c>
      <c r="J42" s="156" t="s">
        <v>378</v>
      </c>
      <c r="L42" s="156" t="s">
        <v>3524</v>
      </c>
      <c r="R42" s="160" t="s">
        <v>266</v>
      </c>
      <c r="S42" s="162" t="e">
        <f>IF(AND($Z$31="VELIKI",$Z$32="Grad Zagreb"),W24,0)</f>
        <v>#REF!</v>
      </c>
      <c r="T42" s="162" t="e">
        <f>IF(AND($Z$31="VELIKI",$Z$32="Ostatak Hrvatske"),X24,0)</f>
        <v>#REF!</v>
      </c>
      <c r="AE42" s="154"/>
    </row>
    <row r="43" spans="2:31" x14ac:dyDescent="0.25">
      <c r="B43" s="190" t="s">
        <v>3503</v>
      </c>
      <c r="C43" s="188" t="str">
        <f t="shared" si="0"/>
        <v>Zadovoljavajući</v>
      </c>
      <c r="D43" s="189" t="e">
        <f>IF(AND($C$34=$D$26,$C$35="Visoka"),100,0)</f>
        <v>#REF!</v>
      </c>
      <c r="E43" s="189" t="e">
        <f>IF(AND($C$34=$D$26,$C$35="normalna"),220,0)</f>
        <v>#REF!</v>
      </c>
      <c r="F43" s="189" t="e">
        <f>IF(AND($C$34=$D$26,$C$35="niska"),400,0)</f>
        <v>#REF!</v>
      </c>
      <c r="I43" s="156" t="s">
        <v>3509</v>
      </c>
      <c r="J43" s="156" t="s">
        <v>378</v>
      </c>
      <c r="L43" s="156" t="s">
        <v>3534</v>
      </c>
      <c r="R43" s="160"/>
      <c r="S43" s="178"/>
      <c r="T43" s="178"/>
      <c r="AE43" s="154"/>
    </row>
    <row r="44" spans="2:31" x14ac:dyDescent="0.25">
      <c r="B44" s="187" t="s">
        <v>3507</v>
      </c>
      <c r="C44" s="188" t="str">
        <f t="shared" si="0"/>
        <v>Slab</v>
      </c>
      <c r="D44" s="189" t="e">
        <f>IF(AND($C$34=$D$27,$C$35="Visoka"),220,0)</f>
        <v>#REF!</v>
      </c>
      <c r="E44" s="189" t="e">
        <f>IF(AND($C$34=$D$27,$C$35="normalna"),400,0)</f>
        <v>#REF!</v>
      </c>
      <c r="F44" s="189" t="e">
        <f>IF(AND($C$34=$D$27,$C$35="niska"),650,0)</f>
        <v>#REF!</v>
      </c>
      <c r="L44" s="156" t="s">
        <v>3497</v>
      </c>
      <c r="R44" s="160"/>
      <c r="X44" t="s">
        <v>139</v>
      </c>
      <c r="Y44" t="s">
        <v>127</v>
      </c>
      <c r="AE44" s="154"/>
    </row>
    <row r="45" spans="2:31" x14ac:dyDescent="0.25">
      <c r="B45" s="187" t="s">
        <v>3510</v>
      </c>
      <c r="C45" s="188" t="str">
        <f t="shared" si="0"/>
        <v>Loš / financijske teškoće</v>
      </c>
      <c r="D45" s="191" t="e">
        <f>IF(AND($C$34=$D$28,$C$35="Visoka"),400,0)</f>
        <v>#REF!</v>
      </c>
      <c r="E45" s="191" t="e">
        <f>IF(AND($C$34=$D$28,$C$35="normalna"),650,0)</f>
        <v>#REF!</v>
      </c>
      <c r="F45" s="191" t="e">
        <f>IF(AND($C$34=$D$28,$C$35="niska"),1000,0)</f>
        <v>#REF!</v>
      </c>
      <c r="L45" s="156" t="s">
        <v>229</v>
      </c>
      <c r="R45" s="160" t="s">
        <v>231</v>
      </c>
      <c r="S45" t="s">
        <v>231</v>
      </c>
      <c r="T45" t="s">
        <v>259</v>
      </c>
      <c r="V45" t="s">
        <v>231</v>
      </c>
      <c r="X45" t="s">
        <v>280</v>
      </c>
      <c r="Y45" t="s">
        <v>281</v>
      </c>
      <c r="Z45" s="167">
        <v>0.15</v>
      </c>
      <c r="AE45" s="154"/>
    </row>
    <row r="46" spans="2:31" x14ac:dyDescent="0.25">
      <c r="R46" s="160" t="s">
        <v>259</v>
      </c>
      <c r="V46" t="s">
        <v>231</v>
      </c>
      <c r="X46" t="s">
        <v>292</v>
      </c>
      <c r="Y46" t="s">
        <v>293</v>
      </c>
      <c r="Z46" s="167">
        <v>0.25</v>
      </c>
      <c r="AE46" s="154"/>
    </row>
    <row r="47" spans="2:31" x14ac:dyDescent="0.25">
      <c r="R47" s="160"/>
      <c r="V47" t="s">
        <v>231</v>
      </c>
      <c r="X47" t="s">
        <v>302</v>
      </c>
      <c r="Y47" t="s">
        <v>303</v>
      </c>
      <c r="Z47" s="167">
        <v>0.35</v>
      </c>
      <c r="AE47" s="154"/>
    </row>
    <row r="48" spans="2:31" x14ac:dyDescent="0.25">
      <c r="R48" s="160"/>
      <c r="V48" t="s">
        <v>231</v>
      </c>
      <c r="X48" t="s">
        <v>310</v>
      </c>
      <c r="Y48" t="s">
        <v>311</v>
      </c>
      <c r="Z48" s="167">
        <v>0.5</v>
      </c>
      <c r="AE48" s="154"/>
    </row>
    <row r="49" spans="2:31" x14ac:dyDescent="0.25">
      <c r="B49" s="13" t="s">
        <v>3539</v>
      </c>
      <c r="R49" s="160"/>
      <c r="Z49" s="167"/>
      <c r="AE49" s="154"/>
    </row>
    <row r="50" spans="2:31" x14ac:dyDescent="0.25">
      <c r="R50" s="160"/>
      <c r="V50" t="s">
        <v>259</v>
      </c>
      <c r="X50" t="s">
        <v>327</v>
      </c>
      <c r="Y50" t="s">
        <v>328</v>
      </c>
      <c r="Z50" s="167">
        <v>0.15</v>
      </c>
      <c r="AE50" s="154"/>
    </row>
    <row r="51" spans="2:31" x14ac:dyDescent="0.25">
      <c r="B51" s="181" t="s">
        <v>3533</v>
      </c>
      <c r="C51" s="182"/>
      <c r="D51" s="181"/>
      <c r="E51" s="183" t="s">
        <v>3518</v>
      </c>
      <c r="F51" s="182"/>
      <c r="R51" s="160"/>
      <c r="V51" t="s">
        <v>259</v>
      </c>
      <c r="X51" t="s">
        <v>331</v>
      </c>
      <c r="Y51" t="s">
        <v>332</v>
      </c>
      <c r="Z51" s="167">
        <v>0.25</v>
      </c>
      <c r="AE51" s="154"/>
    </row>
    <row r="52" spans="2:31" x14ac:dyDescent="0.25">
      <c r="B52" s="1" t="s">
        <v>3536</v>
      </c>
      <c r="C52" s="5" t="s">
        <v>3537</v>
      </c>
      <c r="D52" s="184" t="s">
        <v>3496</v>
      </c>
      <c r="E52" s="185" t="s">
        <v>3500</v>
      </c>
      <c r="F52" s="186" t="s">
        <v>3504</v>
      </c>
      <c r="H52" t="s">
        <v>3540</v>
      </c>
      <c r="J52" t="s">
        <v>3541</v>
      </c>
      <c r="R52" s="160"/>
      <c r="V52" t="s">
        <v>259</v>
      </c>
      <c r="X52" t="s">
        <v>344</v>
      </c>
      <c r="Y52" t="s">
        <v>345</v>
      </c>
      <c r="Z52" s="167">
        <v>0.35</v>
      </c>
      <c r="AE52" s="154"/>
    </row>
    <row r="53" spans="2:31" ht="15.75" thickBot="1" x14ac:dyDescent="0.3">
      <c r="B53" s="187" t="s">
        <v>3495</v>
      </c>
      <c r="C53" s="188" t="str">
        <f>D24</f>
        <v>Jak</v>
      </c>
      <c r="D53" s="189" t="e">
        <f>IF(AND($C$59=$D$24,$C$60="Visoka"),60,0)</f>
        <v>#REF!</v>
      </c>
      <c r="E53" s="189" t="e">
        <f>IF(AND($C$59=$D$24,$C$60="Normalna"),75,0)</f>
        <v>#REF!</v>
      </c>
      <c r="F53" s="189" t="e">
        <f>IF(AND($C$59=$D$24,$C$60="Niska"),100,0)</f>
        <v>#REF!</v>
      </c>
      <c r="H53" s="8" t="s">
        <v>3518</v>
      </c>
      <c r="I53" s="6" t="s">
        <v>3519</v>
      </c>
      <c r="J53" s="192" t="s">
        <v>3542</v>
      </c>
      <c r="R53" s="193"/>
      <c r="S53" s="194"/>
      <c r="T53" s="194"/>
      <c r="U53" s="194"/>
      <c r="V53" s="194" t="s">
        <v>259</v>
      </c>
      <c r="W53" s="194"/>
      <c r="X53" s="194" t="s">
        <v>359</v>
      </c>
      <c r="Y53" s="194" t="s">
        <v>360</v>
      </c>
      <c r="Z53" s="195">
        <v>0.5</v>
      </c>
      <c r="AA53" s="194"/>
      <c r="AB53" s="194"/>
      <c r="AC53" s="194"/>
      <c r="AD53" s="194"/>
      <c r="AE53" s="196"/>
    </row>
    <row r="54" spans="2:31" x14ac:dyDescent="0.25">
      <c r="B54" s="187" t="s">
        <v>3538</v>
      </c>
      <c r="C54" s="188" t="str">
        <f t="shared" ref="C54:C57" si="1">D25</f>
        <v>Dobar</v>
      </c>
      <c r="D54" s="189" t="e">
        <f>IF(AND($C$59=$D$25,$C$60="Visoka"),75,0)</f>
        <v>#REF!</v>
      </c>
      <c r="E54" s="189" t="e">
        <f>IF(AND($C$59=$D$25,$C$60="Normalna"),100,0)</f>
        <v>#REF!</v>
      </c>
      <c r="F54" s="189" t="e">
        <f>IF(AND($C$59=$D$25,$C$60="Niska"),220,0)</f>
        <v>#REF!</v>
      </c>
      <c r="H54" s="172" t="s">
        <v>3522</v>
      </c>
      <c r="I54" s="172" t="s">
        <v>3543</v>
      </c>
      <c r="J54" t="s">
        <v>3544</v>
      </c>
    </row>
    <row r="55" spans="2:31" x14ac:dyDescent="0.25">
      <c r="B55" s="190" t="s">
        <v>3503</v>
      </c>
      <c r="C55" s="188" t="str">
        <f t="shared" si="1"/>
        <v>Zadovoljavajući</v>
      </c>
      <c r="D55" s="189" t="e">
        <f>IF(AND($C$59=$D$26,$C$60="Visoka"),100,0)</f>
        <v>#REF!</v>
      </c>
      <c r="E55" s="189" t="e">
        <f>IF(AND($C$59=$D$26,$C$60="Normalna"),220,0)</f>
        <v>#REF!</v>
      </c>
      <c r="F55" s="189" t="e">
        <f>IF(AND($C$59=$D$26,$C$60="Niska"),400,0)</f>
        <v>#REF!</v>
      </c>
      <c r="H55" s="172" t="s">
        <v>3526</v>
      </c>
      <c r="I55" s="172" t="s">
        <v>3545</v>
      </c>
      <c r="J55" t="s">
        <v>3546</v>
      </c>
    </row>
    <row r="56" spans="2:31" x14ac:dyDescent="0.25">
      <c r="B56" s="187" t="s">
        <v>3507</v>
      </c>
      <c r="C56" s="188" t="str">
        <f t="shared" si="1"/>
        <v>Slab</v>
      </c>
      <c r="D56" s="189" t="e">
        <f>IF(AND($C$59=$D$27,$C$60="Visoka"),220,0)</f>
        <v>#REF!</v>
      </c>
      <c r="E56" s="189" t="e">
        <f>IF(AND($C$59=$D$27,$C$60="Normalna"),400,0)</f>
        <v>#REF!</v>
      </c>
      <c r="F56" s="189" t="e">
        <f>IF(AND($C$59=$D$27,$C$60="Niska"),650,0)</f>
        <v>#REF!</v>
      </c>
      <c r="H56" s="172" t="s">
        <v>3528</v>
      </c>
      <c r="I56" s="172" t="s">
        <v>3547</v>
      </c>
      <c r="J56" t="s">
        <v>3548</v>
      </c>
    </row>
    <row r="57" spans="2:31" x14ac:dyDescent="0.25">
      <c r="B57" s="187" t="s">
        <v>3510</v>
      </c>
      <c r="C57" s="188" t="str">
        <f t="shared" si="1"/>
        <v>Loš / financijske teškoće</v>
      </c>
      <c r="D57" s="191" t="e">
        <f>IF(AND($C$59=$D$28,$C$60="Visoka"),400,0)</f>
        <v>#REF!</v>
      </c>
      <c r="E57" s="191" t="e">
        <f>IF(AND($C$59=$D$28,$C$60="Normalna"),650,0)</f>
        <v>#REF!</v>
      </c>
      <c r="F57" s="191" t="e">
        <f>IF(AND($C$59=$D$28,$C$60="Niska"),1000,0)</f>
        <v>#REF!</v>
      </c>
      <c r="H57" s="176"/>
      <c r="I57" s="177" t="e">
        <f>IF(AND(J87&gt;=0,J87&lt;1.99),"Niska",IF(AND(J87&gt;=1.99,J87&lt;=3.49),"Normalna","Visoka"))</f>
        <v>#REF!</v>
      </c>
      <c r="J57" t="s">
        <v>3549</v>
      </c>
    </row>
    <row r="59" spans="2:31" x14ac:dyDescent="0.25">
      <c r="B59" s="170" t="s">
        <v>3550</v>
      </c>
      <c r="C59" s="171" t="e">
        <f>+#REF!</f>
        <v>#REF!</v>
      </c>
    </row>
    <row r="60" spans="2:31" x14ac:dyDescent="0.25">
      <c r="B60" s="170" t="s">
        <v>3551</v>
      </c>
      <c r="C60" s="171" t="e">
        <f>+#REF!</f>
        <v>#REF!</v>
      </c>
    </row>
    <row r="61" spans="2:31" x14ac:dyDescent="0.25">
      <c r="B61" s="197" t="s">
        <v>3454</v>
      </c>
      <c r="C61" s="171" t="e">
        <f>SUM(D53:F57)</f>
        <v>#REF!</v>
      </c>
    </row>
    <row r="62" spans="2:31" x14ac:dyDescent="0.25">
      <c r="B62" s="198"/>
      <c r="C62" s="199"/>
    </row>
    <row r="63" spans="2:31" x14ac:dyDescent="0.25">
      <c r="B63" s="11" t="s">
        <v>3552</v>
      </c>
    </row>
    <row r="64" spans="2:31" x14ac:dyDescent="0.25">
      <c r="B64" s="200" t="s">
        <v>3553</v>
      </c>
      <c r="C64" s="201" t="s">
        <v>3554</v>
      </c>
      <c r="D64" s="201" t="s">
        <v>3554</v>
      </c>
      <c r="E64" s="202" t="s">
        <v>3555</v>
      </c>
      <c r="F64" s="1125" t="s">
        <v>3556</v>
      </c>
      <c r="G64" s="1126"/>
      <c r="H64" s="201" t="s">
        <v>3554</v>
      </c>
      <c r="I64" s="201" t="s">
        <v>3554</v>
      </c>
      <c r="J64" s="201" t="s">
        <v>3554</v>
      </c>
    </row>
    <row r="65" spans="2:10" ht="38.25" x14ac:dyDescent="0.25">
      <c r="B65" s="3" t="s">
        <v>3557</v>
      </c>
      <c r="C65" s="7" t="s">
        <v>3558</v>
      </c>
      <c r="D65" s="4" t="s">
        <v>3559</v>
      </c>
      <c r="E65" s="4" t="s">
        <v>3560</v>
      </c>
      <c r="F65" s="203" t="s">
        <v>3561</v>
      </c>
      <c r="G65" s="203" t="s">
        <v>3562</v>
      </c>
      <c r="H65" s="4" t="s">
        <v>3563</v>
      </c>
      <c r="I65" s="51" t="s">
        <v>3564</v>
      </c>
      <c r="J65" s="4" t="s">
        <v>3565</v>
      </c>
    </row>
    <row r="66" spans="2:10" x14ac:dyDescent="0.25">
      <c r="B66" s="204" t="s">
        <v>3566</v>
      </c>
      <c r="C66" s="205" t="e">
        <f>+#REF!</f>
        <v>#REF!</v>
      </c>
      <c r="D66" s="206"/>
      <c r="E66" s="207"/>
      <c r="F66" s="201" t="s">
        <v>3554</v>
      </c>
      <c r="G66" s="285" t="s">
        <v>3567</v>
      </c>
      <c r="H66" s="207"/>
      <c r="I66" s="207"/>
      <c r="J66" s="207"/>
    </row>
    <row r="67" spans="2:10" x14ac:dyDescent="0.25">
      <c r="B67" s="287" t="s">
        <v>3568</v>
      </c>
      <c r="C67" s="290" t="e">
        <f>#REF!</f>
        <v>#REF!</v>
      </c>
      <c r="D67" s="174" t="str">
        <f>IF(E67="","",IF(E67=5,"Prvorazredni",IF(E67=4,"Prvorazredni",IF(E67=3,"Primjereni",IF(E67=2,"Kvalitetni",IF(E67=1,"Ostali",IF(E67=0,"Neprihvatljivi","")))))))</f>
        <v>Prvorazredni</v>
      </c>
      <c r="E67" s="288">
        <v>5</v>
      </c>
      <c r="F67" s="283"/>
      <c r="G67" s="289">
        <v>1</v>
      </c>
      <c r="H67" s="208" t="e">
        <f>IF((C67/$C$66)*G67&gt;100%,100%,(C67/$C$66)*G67)</f>
        <v>#REF!</v>
      </c>
      <c r="I67" s="208" t="e">
        <f>IF((C67/$C$66)*G67&gt;100%,100%,(C67/$C$66)*G67)</f>
        <v>#REF!</v>
      </c>
      <c r="J67" s="209" t="e">
        <f>E67*I67</f>
        <v>#REF!</v>
      </c>
    </row>
    <row r="68" spans="2:10" ht="26.25" x14ac:dyDescent="0.25">
      <c r="B68" s="721" t="s">
        <v>3687</v>
      </c>
      <c r="C68" s="290" t="e">
        <f>#REF!</f>
        <v>#REF!</v>
      </c>
      <c r="D68" s="174" t="str">
        <f t="shared" ref="D68:D72" si="2">IF(E68="","",IF(E68=5,"Prvorazredni",IF(E68=4,"Prvorazredni",IF(E68=3,"Primjereni",IF(E68=2,"Kvalitetni",IF(E68=1,"Ostali",IF(E68=0,"Neprihvatljivi","")))))))</f>
        <v>Primjereni</v>
      </c>
      <c r="E68" s="288">
        <v>3</v>
      </c>
      <c r="F68" s="283"/>
      <c r="G68" s="289">
        <v>0.8</v>
      </c>
      <c r="H68" s="208" t="e">
        <f>IF((C68/$C$66)*G68&gt;100%,100%,(C68/$C$66)*G68)</f>
        <v>#REF!</v>
      </c>
      <c r="I68" s="208" t="e">
        <f>IF((C68/$C$66)*G68&gt;100%,100%,(C68/$C$66)*G68)</f>
        <v>#REF!</v>
      </c>
      <c r="J68" s="209" t="e">
        <f>E68*I68</f>
        <v>#REF!</v>
      </c>
    </row>
    <row r="69" spans="2:10" ht="26.25" x14ac:dyDescent="0.25">
      <c r="B69" s="721" t="s">
        <v>3688</v>
      </c>
      <c r="C69" s="290" t="e">
        <f>#REF!</f>
        <v>#REF!</v>
      </c>
      <c r="D69" s="174" t="str">
        <f t="shared" si="2"/>
        <v>Primjereni</v>
      </c>
      <c r="E69" s="288">
        <v>3</v>
      </c>
      <c r="F69" s="283"/>
      <c r="G69" s="289">
        <v>0.7</v>
      </c>
      <c r="H69" s="208" t="e">
        <f>IF((C69/$C$66)*G69&gt;100%,100%,(C69/$C$66)*G69)</f>
        <v>#REF!</v>
      </c>
      <c r="I69" s="208" t="e">
        <f xml:space="preserve">
IF(SUM($I$67:I68)=100%,0%,
IF(SUM($I$67:I68)+(C69/$C$66)*G69&lt;=100%,(C69/$C$66)*G69,
IF(SUM($I$67:I68)+(C69/$C$66)*G69&gt;100%,100%-(SUM($I$67:I68)),
IF((C69/$C$66)*G69&gt;100%,100%,(C69/$C$66)*G69))))</f>
        <v>#REF!</v>
      </c>
      <c r="J69" s="209" t="e">
        <f t="shared" ref="J69:J81" si="3">E69*I69</f>
        <v>#REF!</v>
      </c>
    </row>
    <row r="70" spans="2:10" x14ac:dyDescent="0.25">
      <c r="B70" s="287" t="s">
        <v>3689</v>
      </c>
      <c r="C70" s="290" t="e">
        <f>#REF!</f>
        <v>#REF!</v>
      </c>
      <c r="D70" s="174" t="str">
        <f t="shared" si="2"/>
        <v>Primjereni</v>
      </c>
      <c r="E70" s="288">
        <v>3</v>
      </c>
      <c r="F70" s="283"/>
      <c r="G70" s="289">
        <v>0.7</v>
      </c>
      <c r="H70" s="208" t="e">
        <f t="shared" ref="H70:H81" si="4">IF((C70/$C$66)*G70&gt;100%,100%,(C70/$C$66)*G70)</f>
        <v>#REF!</v>
      </c>
      <c r="I70" s="208" t="e">
        <f xml:space="preserve">
IF(SUM($I$67:I69)=100%,0%,
IF(SUM($I$67:I69)+(C70/$C$66)*G70&lt;=100%,(C70/$C$66)*G70,
IF(SUM($I$67:I69)+(C70/$C$66)*G70&gt;100%,100%-(SUM($I$67:I69)),
IF((C70/$C$66)*G70&gt;100%,100%,(C70/$C$66)*G70))))</f>
        <v>#REF!</v>
      </c>
      <c r="J70" s="209" t="e">
        <f t="shared" si="3"/>
        <v>#REF!</v>
      </c>
    </row>
    <row r="71" spans="2:10" ht="26.25" x14ac:dyDescent="0.25">
      <c r="B71" s="721" t="s">
        <v>3690</v>
      </c>
      <c r="C71" s="290" t="e">
        <f>#REF!</f>
        <v>#REF!</v>
      </c>
      <c r="D71" s="174" t="str">
        <f t="shared" si="2"/>
        <v>Primjereni</v>
      </c>
      <c r="E71" s="288">
        <v>3</v>
      </c>
      <c r="F71" s="283"/>
      <c r="G71" s="289">
        <v>0.5</v>
      </c>
      <c r="H71" s="208" t="e">
        <f t="shared" si="4"/>
        <v>#REF!</v>
      </c>
      <c r="I71" s="208" t="e">
        <f xml:space="preserve">
IF(SUM($I$67:I70)=100%,0%,
IF(SUM($I$67:I70)+(C71/$C$66)*G71&lt;=100%,(C71/$C$66)*G71,
IF(SUM($I$67:I70)+(C71/$C$66)*G71&gt;100%,100%-(SUM($I$67:I70)),
IF((C71/$C$66)*G71&gt;100%,100%,(C71/$C$66)*G71))))</f>
        <v>#REF!</v>
      </c>
      <c r="J71" s="209" t="e">
        <f t="shared" si="3"/>
        <v>#REF!</v>
      </c>
    </row>
    <row r="72" spans="2:10" ht="26.25" x14ac:dyDescent="0.25">
      <c r="B72" s="721" t="s">
        <v>3691</v>
      </c>
      <c r="C72" s="290" t="e">
        <f>#REF!</f>
        <v>#REF!</v>
      </c>
      <c r="D72" s="174" t="str">
        <f t="shared" si="2"/>
        <v>Primjereni</v>
      </c>
      <c r="E72" s="288">
        <v>3</v>
      </c>
      <c r="F72" s="283"/>
      <c r="G72" s="289">
        <v>0.5</v>
      </c>
      <c r="H72" s="208" t="e">
        <f t="shared" si="4"/>
        <v>#REF!</v>
      </c>
      <c r="I72" s="208" t="e">
        <f xml:space="preserve">
IF(SUM($I$67:I71)=100%,0%,
IF(SUM($I$67:I71)+(C72/$C$66)*G72&lt;=100%,(C72/$C$66)*G72,
IF(SUM($I$67:I71)+(C72/$C$66)*G72&gt;100%,100%-(SUM($I$67:I71)),
IF((C72/$C$66)*G72&gt;100%,100%,(C72/$C$66)*G72))))</f>
        <v>#REF!</v>
      </c>
      <c r="J72" s="209" t="e">
        <f t="shared" si="3"/>
        <v>#REF!</v>
      </c>
    </row>
    <row r="73" spans="2:10" x14ac:dyDescent="0.25">
      <c r="B73" s="287" t="s">
        <v>3692</v>
      </c>
      <c r="C73" s="290" t="e">
        <f>#REF!</f>
        <v>#REF!</v>
      </c>
      <c r="D73" s="174" t="str">
        <f>IF(E73="","",IF(E73=5,"Prvorazredni",IF(E73=4,"Prvorazredni",IF(E73=3,"Primjereni",IF(E73=2,"Kvalitetni",IF(E73=1,"Ostali",IF(E73=0,"Neprihvatljivi","")))))))</f>
        <v>Kvalitetni</v>
      </c>
      <c r="E73" s="288">
        <v>2</v>
      </c>
      <c r="F73" s="283"/>
      <c r="G73" s="289">
        <v>0.5</v>
      </c>
      <c r="H73" s="208" t="e">
        <f t="shared" si="4"/>
        <v>#REF!</v>
      </c>
      <c r="I73" s="208" t="e">
        <f xml:space="preserve">
IF(SUM($I$67:I72)=100%,0%,
IF(SUM($I$67:I72)+(C73/$C$66)*G73&lt;=100%,(C73/$C$66)*G73,
IF(SUM($I$67:I72)+(C73/$C$66)*G73&gt;100%,100%-(SUM($I$67:I72)),
IF((C73/$C$66)*G73&gt;100%,100%,(C73/$C$66)*G73))))</f>
        <v>#REF!</v>
      </c>
      <c r="J73" s="209" t="e">
        <f t="shared" si="3"/>
        <v>#REF!</v>
      </c>
    </row>
    <row r="74" spans="2:10" ht="26.25" x14ac:dyDescent="0.25">
      <c r="B74" s="721" t="s">
        <v>3693</v>
      </c>
      <c r="C74" s="290" t="e">
        <f>#REF!</f>
        <v>#REF!</v>
      </c>
      <c r="D74" s="174" t="str">
        <f t="shared" ref="D74:D86" si="5">IF(E74="","",IF(E74=5,"Prvorazredni",IF(E74=4,"Prvorazredni",IF(E74=3,"Primjereni",IF(E74=2,"Kvalitetni",IF(E74=1,"Ostali",IF(E74=0,"Neprihvatljivi","")))))))</f>
        <v>Kvalitetni</v>
      </c>
      <c r="E74" s="288">
        <v>2</v>
      </c>
      <c r="F74" s="283"/>
      <c r="G74" s="289">
        <v>0.2</v>
      </c>
      <c r="H74" s="208" t="e">
        <f>IF((C74/$C$66)*G74&gt;100%,100%,(C74/$C$66)*G74)</f>
        <v>#REF!</v>
      </c>
      <c r="I74" s="208" t="e">
        <f xml:space="preserve">
IF(SUM($I$67:I73)=100%,0%,
IF(SUM($I$67:I73)+(C74/$C$66)*G74&lt;=100%,(C74/$C$66)*G74,
IF(SUM($I$67:I73)+(C74/$C$66)*G74&gt;100%,100%-(SUM($I$67:I73)),
IF((C74/$C$66)*G74&gt;100%,100%,(C74/$C$66)*G74))))</f>
        <v>#REF!</v>
      </c>
      <c r="J74" s="209" t="e">
        <f>E74*I74</f>
        <v>#REF!</v>
      </c>
    </row>
    <row r="75" spans="2:10" x14ac:dyDescent="0.25">
      <c r="B75" s="287" t="s">
        <v>3569</v>
      </c>
      <c r="C75" s="290" t="e">
        <f>#REF!</f>
        <v>#REF!</v>
      </c>
      <c r="D75" s="174" t="str">
        <f t="shared" si="5"/>
        <v>Ostali</v>
      </c>
      <c r="E75" s="288">
        <v>1</v>
      </c>
      <c r="F75" s="283"/>
      <c r="G75" s="289">
        <v>0</v>
      </c>
      <c r="H75" s="208" t="e">
        <f t="shared" si="4"/>
        <v>#REF!</v>
      </c>
      <c r="I75" s="208" t="e">
        <f xml:space="preserve">
IF(SUM($I$67:I74)=100%,0%,
IF(SUM($I$67:I74)+(C75/$C$66)*G75&lt;=100%,(C75/$C$66)*G75,
IF(SUM($I$67:I74)+(C75/$C$66)*G75&gt;100%,100%-(SUM($I$67:I74)),
IF((C75/$C$66)*G75&gt;100%,100%,(C75/$C$66)*G75))))</f>
        <v>#REF!</v>
      </c>
      <c r="J75" s="209" t="e">
        <f t="shared" si="3"/>
        <v>#REF!</v>
      </c>
    </row>
    <row r="76" spans="2:10" x14ac:dyDescent="0.25">
      <c r="B76" s="287" t="s">
        <v>3570</v>
      </c>
      <c r="C76" s="290" t="e">
        <f>#REF!</f>
        <v>#REF!</v>
      </c>
      <c r="D76" s="174" t="str">
        <f t="shared" si="5"/>
        <v>Neprihvatljivi</v>
      </c>
      <c r="E76" s="288">
        <v>0</v>
      </c>
      <c r="F76" s="283"/>
      <c r="G76" s="289">
        <v>0</v>
      </c>
      <c r="H76" s="208" t="e">
        <f t="shared" si="4"/>
        <v>#REF!</v>
      </c>
      <c r="I76" s="208" t="e">
        <f xml:space="preserve">
IF(SUM($I$67:I75)=100%,0%,
IF(SUM($I$67:I75)+(C76/$C$66)*G76&lt;=100%,(C76/$C$66)*G76,
IF(SUM($I$67:I75)+(C76/$C$66)*G76&gt;100%,100%-(SUM($I$67:I75)),
IF((C76/$C$66)*G76&gt;100%,100%,(C76/$C$66)*G76))))</f>
        <v>#REF!</v>
      </c>
      <c r="J76" s="209" t="e">
        <f t="shared" si="3"/>
        <v>#REF!</v>
      </c>
    </row>
    <row r="77" spans="2:10" x14ac:dyDescent="0.25">
      <c r="B77" s="287"/>
      <c r="C77" s="290" t="e">
        <f>#REF!</f>
        <v>#REF!</v>
      </c>
      <c r="D77" s="174" t="str">
        <f t="shared" si="5"/>
        <v/>
      </c>
      <c r="E77" s="288"/>
      <c r="F77" s="283"/>
      <c r="G77" s="289"/>
      <c r="H77" s="208" t="e">
        <f t="shared" si="4"/>
        <v>#REF!</v>
      </c>
      <c r="I77" s="208" t="e">
        <f xml:space="preserve">
IF(SUM($I$67:I76)=100%,0%,
IF(SUM($I$67:I76)+(C77/$C$66)*G77&lt;=100%,(C77/$C$66)*G77,
IF(SUM($I$67:I76)+(C77/$C$66)*G77&gt;100%,100%-(SUM($I$67:I76)),
IF((C77/$C$66)*G77&gt;100%,100%,(C77/$C$66)*G77))))</f>
        <v>#REF!</v>
      </c>
      <c r="J77" s="209" t="e">
        <f t="shared" si="3"/>
        <v>#REF!</v>
      </c>
    </row>
    <row r="78" spans="2:10" x14ac:dyDescent="0.25">
      <c r="B78" s="287"/>
      <c r="C78" s="290" t="e">
        <f>#REF!</f>
        <v>#REF!</v>
      </c>
      <c r="D78" s="174" t="str">
        <f t="shared" si="5"/>
        <v/>
      </c>
      <c r="E78" s="288"/>
      <c r="F78" s="283"/>
      <c r="G78" s="289"/>
      <c r="H78" s="208" t="e">
        <f t="shared" si="4"/>
        <v>#REF!</v>
      </c>
      <c r="I78" s="208" t="e">
        <f xml:space="preserve">
IF(SUM($I$67:I77)=100%,0%,
IF(SUM($I$67:I77)+(C78/$C$66)*G78&lt;=100%,(C78/$C$66)*G78,
IF(SUM($I$67:I77)+(C78/$C$66)*G78&gt;100%,100%-(SUM($I$67:I77)),
IF((C78/$C$66)*G78&gt;100%,100%,(C78/$C$66)*G78))))</f>
        <v>#REF!</v>
      </c>
      <c r="J78" s="209" t="e">
        <f t="shared" si="3"/>
        <v>#REF!</v>
      </c>
    </row>
    <row r="79" spans="2:10" x14ac:dyDescent="0.25">
      <c r="B79" s="287"/>
      <c r="C79" s="290" t="e">
        <f>#REF!</f>
        <v>#REF!</v>
      </c>
      <c r="D79" s="174" t="str">
        <f t="shared" si="5"/>
        <v/>
      </c>
      <c r="E79" s="288"/>
      <c r="F79" s="283"/>
      <c r="G79" s="289"/>
      <c r="H79" s="208" t="e">
        <f t="shared" si="4"/>
        <v>#REF!</v>
      </c>
      <c r="I79" s="208" t="e">
        <f xml:space="preserve">
IF(SUM($I$67:I78)=100%,0%,
IF(SUM($I$67:I78)+(C79/$C$66)*G79&lt;=100%,(C79/$C$66)*G79,
IF(SUM($I$67:I78)+(C79/$C$66)*G79&gt;100%,100%-(SUM($I$67:I78)),
IF((C79/$C$66)*G79&gt;100%,100%,(C79/$C$66)*G79))))</f>
        <v>#REF!</v>
      </c>
      <c r="J79" s="209" t="e">
        <f t="shared" si="3"/>
        <v>#REF!</v>
      </c>
    </row>
    <row r="80" spans="2:10" x14ac:dyDescent="0.25">
      <c r="B80" s="287"/>
      <c r="C80" s="290" t="e">
        <f>#REF!</f>
        <v>#REF!</v>
      </c>
      <c r="D80" s="174" t="str">
        <f t="shared" si="5"/>
        <v/>
      </c>
      <c r="E80" s="288"/>
      <c r="F80" s="283"/>
      <c r="G80" s="289"/>
      <c r="H80" s="208" t="e">
        <f t="shared" si="4"/>
        <v>#REF!</v>
      </c>
      <c r="I80" s="208" t="e">
        <f xml:space="preserve">
IF(SUM($I$67:I79)=100%,0%,
IF(SUM($I$67:I79)+(C80/$C$66)*G80&lt;=100%,(C80/$C$66)*G80,
IF(SUM($I$67:I79)+(C80/$C$66)*G80&gt;100%,100%-(SUM($I$67:I79)),
IF((C80/$C$66)*G80&gt;100%,100%,(C80/$C$66)*G80))))</f>
        <v>#REF!</v>
      </c>
      <c r="J80" s="209" t="e">
        <f t="shared" si="3"/>
        <v>#REF!</v>
      </c>
    </row>
    <row r="81" spans="1:13" x14ac:dyDescent="0.25">
      <c r="B81" s="287"/>
      <c r="C81" s="290" t="e">
        <f>#REF!</f>
        <v>#REF!</v>
      </c>
      <c r="D81" s="174" t="str">
        <f t="shared" si="5"/>
        <v/>
      </c>
      <c r="E81" s="288"/>
      <c r="F81" s="283"/>
      <c r="G81" s="289"/>
      <c r="H81" s="208" t="e">
        <f t="shared" si="4"/>
        <v>#REF!</v>
      </c>
      <c r="I81" s="208" t="e">
        <f xml:space="preserve">
IF(SUM($I$67:I80)=100%,0%,
IF(SUM($I$67:I80)+(C81/$C$66)*G81&lt;=100%,(C81/$C$66)*G81,
IF(SUM($I$67:I80)+(C81/$C$66)*G81&gt;100%,100%-(SUM($I$67:I80)),
IF((C81/$C$66)*G81&gt;100%,100%,(C81/$C$66)*G81))))</f>
        <v>#REF!</v>
      </c>
      <c r="J81" s="209" t="e">
        <f t="shared" si="3"/>
        <v>#REF!</v>
      </c>
    </row>
    <row r="82" spans="1:13" x14ac:dyDescent="0.25">
      <c r="B82" s="287"/>
      <c r="C82" s="290" t="e">
        <f>#REF!</f>
        <v>#REF!</v>
      </c>
      <c r="D82" s="174" t="str">
        <f t="shared" si="5"/>
        <v/>
      </c>
      <c r="E82" s="288"/>
      <c r="F82" s="283"/>
      <c r="G82" s="289"/>
      <c r="H82" s="208" t="e">
        <f t="shared" ref="H82:H86" si="6">IF((C82/$C$66)*G82&gt;100%,100%,(C82/$C$66)*G82)</f>
        <v>#REF!</v>
      </c>
      <c r="I82" s="208" t="e">
        <f xml:space="preserve">
IF(SUM($I$67:I81)=100%,0%,
IF(SUM($I$67:I81)+(C82/$C$66)*G82&lt;=100%,(C82/$C$66)*G82,
IF(SUM($I$67:I81)+(C82/$C$66)*G82&gt;100%,100%-(SUM($I$67:I81)),
IF((C82/$C$66)*G82&gt;100%,100%,(C82/$C$66)*G82))))</f>
        <v>#REF!</v>
      </c>
      <c r="J82" s="209" t="e">
        <f t="shared" ref="J82:J86" si="7">E82*I82</f>
        <v>#REF!</v>
      </c>
    </row>
    <row r="83" spans="1:13" x14ac:dyDescent="0.25">
      <c r="B83" s="287"/>
      <c r="C83" s="290" t="e">
        <f>#REF!</f>
        <v>#REF!</v>
      </c>
      <c r="D83" s="174" t="str">
        <f t="shared" si="5"/>
        <v/>
      </c>
      <c r="E83" s="288"/>
      <c r="F83" s="283"/>
      <c r="G83" s="289"/>
      <c r="H83" s="208" t="e">
        <f t="shared" si="6"/>
        <v>#REF!</v>
      </c>
      <c r="I83" s="208" t="e">
        <f xml:space="preserve">
IF(SUM($I$67:I82)=100%,0%,
IF(SUM($I$67:I82)+(C83/$C$66)*G83&lt;=100%,(C83/$C$66)*G83,
IF(SUM($I$67:I82)+(C83/$C$66)*G83&gt;100%,100%-(SUM($I$67:I82)),
IF((C83/$C$66)*G83&gt;100%,100%,(C83/$C$66)*G83))))</f>
        <v>#REF!</v>
      </c>
      <c r="J83" s="209" t="e">
        <f t="shared" si="7"/>
        <v>#REF!</v>
      </c>
    </row>
    <row r="84" spans="1:13" x14ac:dyDescent="0.25">
      <c r="B84" s="287"/>
      <c r="C84" s="290" t="e">
        <f>#REF!</f>
        <v>#REF!</v>
      </c>
      <c r="D84" s="174" t="str">
        <f t="shared" si="5"/>
        <v/>
      </c>
      <c r="E84" s="288"/>
      <c r="F84" s="283"/>
      <c r="G84" s="289"/>
      <c r="H84" s="208" t="e">
        <f t="shared" si="6"/>
        <v>#REF!</v>
      </c>
      <c r="I84" s="208" t="e">
        <f xml:space="preserve">
IF(SUM($I$67:I83)=100%,0%,
IF(SUM($I$67:I83)+(C84/$C$66)*G84&lt;=100%,(C84/$C$66)*G84,
IF(SUM($I$67:I83)+(C84/$C$66)*G84&gt;100%,100%-(SUM($I$67:I83)),
IF((C84/$C$66)*G84&gt;100%,100%,(C84/$C$66)*G84))))</f>
        <v>#REF!</v>
      </c>
      <c r="J84" s="209" t="e">
        <f t="shared" si="7"/>
        <v>#REF!</v>
      </c>
    </row>
    <row r="85" spans="1:13" x14ac:dyDescent="0.25">
      <c r="B85" s="287"/>
      <c r="C85" s="290" t="e">
        <f>#REF!</f>
        <v>#REF!</v>
      </c>
      <c r="D85" s="174" t="str">
        <f t="shared" si="5"/>
        <v/>
      </c>
      <c r="E85" s="288"/>
      <c r="F85" s="283"/>
      <c r="G85" s="289"/>
      <c r="H85" s="208" t="e">
        <f t="shared" si="6"/>
        <v>#REF!</v>
      </c>
      <c r="I85" s="208" t="e">
        <f xml:space="preserve">
IF(SUM($I$67:I84)=100%,0%,
IF(SUM($I$67:I84)+(C85/$C$66)*G85&lt;=100%,(C85/$C$66)*G85,
IF(SUM($I$67:I84)+(C85/$C$66)*G85&gt;100%,100%-(SUM($I$67:I84)),
IF((C85/$C$66)*G85&gt;100%,100%,(C85/$C$66)*G85))))</f>
        <v>#REF!</v>
      </c>
      <c r="J85" s="209" t="e">
        <f t="shared" si="7"/>
        <v>#REF!</v>
      </c>
    </row>
    <row r="86" spans="1:13" x14ac:dyDescent="0.25">
      <c r="B86" s="287"/>
      <c r="C86" s="290" t="e">
        <f>#REF!</f>
        <v>#REF!</v>
      </c>
      <c r="D86" s="174" t="str">
        <f t="shared" si="5"/>
        <v/>
      </c>
      <c r="E86" s="288"/>
      <c r="F86" s="283"/>
      <c r="G86" s="289"/>
      <c r="H86" s="208" t="e">
        <f t="shared" si="6"/>
        <v>#REF!</v>
      </c>
      <c r="I86" s="208" t="e">
        <f xml:space="preserve">
IF(SUM($I$67:I85)=100%,0%,
IF(SUM($I$67:I85)+(C86/$C$66)*G86&lt;=100%,(C86/$C$66)*G86,
IF(SUM($I$67:I85)+(C86/$C$66)*G86&gt;100%,100%-(SUM($I$67:I85)),
IF((C86/$C$66)*G86&gt;100%,100%,(C86/$C$66)*G86))))</f>
        <v>#REF!</v>
      </c>
      <c r="J86" s="209" t="e">
        <f t="shared" si="7"/>
        <v>#REF!</v>
      </c>
    </row>
    <row r="87" spans="1:13" x14ac:dyDescent="0.25">
      <c r="B87" s="210"/>
      <c r="D87" s="176"/>
      <c r="F87" s="176"/>
      <c r="H87" s="211" t="e">
        <f>SUM(H67:H86)</f>
        <v>#REF!</v>
      </c>
      <c r="I87" s="284" t="e">
        <f>SUM(I67:I86)</f>
        <v>#REF!</v>
      </c>
      <c r="J87" s="212" t="e">
        <f>SUM(J67:J86)</f>
        <v>#REF!</v>
      </c>
    </row>
    <row r="88" spans="1:13" x14ac:dyDescent="0.25">
      <c r="B88" s="210"/>
      <c r="F88" s="176"/>
      <c r="J88" s="213" t="e">
        <f>IF(AND(J87&gt;=0,J87&lt;1.99),"Niska",IF(AND(J87&gt;=1.99,J87&lt;=3.49),"Normalna","Visoka"))</f>
        <v>#REF!</v>
      </c>
    </row>
    <row r="89" spans="1:13" x14ac:dyDescent="0.25">
      <c r="H89" s="214" t="s">
        <v>3571</v>
      </c>
      <c r="I89" s="215" t="e">
        <f>SUM(I67:I86)</f>
        <v>#REF!</v>
      </c>
    </row>
    <row r="90" spans="1:13" x14ac:dyDescent="0.25">
      <c r="H90" s="214" t="s">
        <v>3572</v>
      </c>
      <c r="I90" s="215" t="e">
        <f>100%-SUM(I67:I86)</f>
        <v>#REF!</v>
      </c>
    </row>
    <row r="93" spans="1:13" ht="26.25" x14ac:dyDescent="0.4">
      <c r="A93" s="118">
        <v>5</v>
      </c>
      <c r="B93" s="119" t="s">
        <v>3573</v>
      </c>
      <c r="C93" s="119"/>
      <c r="D93" s="119"/>
      <c r="E93" s="119"/>
      <c r="F93" s="119"/>
      <c r="G93" s="216"/>
      <c r="H93" s="216"/>
      <c r="I93" s="216"/>
      <c r="J93" s="216"/>
      <c r="K93" s="216"/>
    </row>
    <row r="95" spans="1:13" ht="20.25" thickBot="1" x14ac:dyDescent="0.35">
      <c r="B95" s="14" t="s">
        <v>3574</v>
      </c>
      <c r="C95" s="14"/>
      <c r="D95" s="14"/>
      <c r="E95" s="14"/>
      <c r="F95" s="14"/>
      <c r="G95" s="15"/>
      <c r="H95" s="14"/>
      <c r="I95" s="14"/>
      <c r="J95" s="14"/>
      <c r="K95" s="14"/>
      <c r="L95" s="217"/>
      <c r="M95" s="218"/>
    </row>
    <row r="96" spans="1:13" ht="15.75" thickTop="1" x14ac:dyDescent="0.25">
      <c r="B96" s="219"/>
      <c r="C96" s="219"/>
      <c r="D96" s="219"/>
      <c r="E96" s="219"/>
      <c r="F96" s="219"/>
      <c r="G96" s="220"/>
      <c r="H96" s="219"/>
      <c r="I96" s="219"/>
      <c r="J96" s="219"/>
      <c r="K96" s="219"/>
      <c r="L96" s="217"/>
      <c r="M96" s="218"/>
    </row>
    <row r="97" spans="2:12" ht="38.25" x14ac:dyDescent="0.25">
      <c r="B97" s="221" t="s">
        <v>244</v>
      </c>
      <c r="C97" s="222" t="s">
        <v>245</v>
      </c>
      <c r="D97" s="222" t="s">
        <v>246</v>
      </c>
      <c r="E97" s="223" t="s">
        <v>247</v>
      </c>
      <c r="F97" s="223" t="s">
        <v>248</v>
      </c>
    </row>
    <row r="98" spans="2:12" x14ac:dyDescent="0.25">
      <c r="B98" s="224" t="s">
        <v>268</v>
      </c>
      <c r="C98" s="225" t="e">
        <f>+#REF!</f>
        <v>#REF!</v>
      </c>
      <c r="D98" s="226" t="e">
        <f>IF(C98="","-",VLOOKUP(C98,$F$108:$I$1073,2,0))</f>
        <v>#REF!</v>
      </c>
      <c r="E98" s="227" t="e">
        <f>IF(F98=0,"PRIHVATLJIVO",IF(F98=1,"NEPRIHVATLJIVO","OGRANIČENO"))</f>
        <v>#REF!</v>
      </c>
      <c r="F98" s="225" t="e">
        <f>IF(C98="","-",VLOOKUP(C98,$F$108:$I$1073,3,0))</f>
        <v>#REF!</v>
      </c>
    </row>
    <row r="99" spans="2:12" x14ac:dyDescent="0.25">
      <c r="C99" s="12"/>
    </row>
    <row r="103" spans="2:12" ht="20.25" thickBot="1" x14ac:dyDescent="0.35">
      <c r="B103" s="14" t="s">
        <v>3575</v>
      </c>
      <c r="C103" s="14"/>
      <c r="D103" s="14"/>
      <c r="E103" s="14"/>
      <c r="F103" s="14"/>
      <c r="G103" s="15"/>
      <c r="H103" s="14"/>
      <c r="I103" s="14"/>
      <c r="J103" s="14"/>
      <c r="K103" s="14"/>
    </row>
    <row r="104" spans="2:12" ht="56.25" customHeight="1" thickTop="1" x14ac:dyDescent="0.25">
      <c r="B104" s="1127" t="s">
        <v>3576</v>
      </c>
      <c r="C104" s="1127"/>
      <c r="D104" s="1127"/>
      <c r="E104" s="1127"/>
      <c r="F104" s="1127"/>
      <c r="G104" s="1127"/>
      <c r="H104" s="228"/>
      <c r="I104" s="228"/>
      <c r="J104" s="1123"/>
      <c r="K104" s="1123"/>
    </row>
    <row r="106" spans="2:12" ht="25.5" x14ac:dyDescent="0.25">
      <c r="B106" s="229" t="s">
        <v>333</v>
      </c>
      <c r="C106" s="230" t="s">
        <v>334</v>
      </c>
      <c r="D106" s="230" t="s">
        <v>335</v>
      </c>
      <c r="E106" s="230" t="s">
        <v>336</v>
      </c>
      <c r="F106" s="230" t="s">
        <v>245</v>
      </c>
      <c r="G106" s="231" t="s">
        <v>246</v>
      </c>
      <c r="H106" s="232" t="s">
        <v>3577</v>
      </c>
      <c r="I106" s="229" t="s">
        <v>3578</v>
      </c>
      <c r="J106" s="229"/>
    </row>
    <row r="107" spans="2:12" ht="33.75" x14ac:dyDescent="0.25">
      <c r="B107" s="229"/>
      <c r="C107" s="230" t="s">
        <v>3453</v>
      </c>
      <c r="D107" s="230" t="s">
        <v>3453</v>
      </c>
      <c r="E107" s="230" t="s">
        <v>3453</v>
      </c>
      <c r="F107" s="230" t="s">
        <v>3453</v>
      </c>
      <c r="G107" s="230" t="s">
        <v>3453</v>
      </c>
      <c r="H107" s="230" t="s">
        <v>248</v>
      </c>
      <c r="I107" s="230" t="s">
        <v>248</v>
      </c>
      <c r="J107" s="229"/>
    </row>
    <row r="108" spans="2:12" x14ac:dyDescent="0.25">
      <c r="B108" s="233" t="s">
        <v>346</v>
      </c>
      <c r="C108" s="234" t="s">
        <v>347</v>
      </c>
      <c r="D108" s="234" t="s">
        <v>348</v>
      </c>
      <c r="E108" s="234">
        <v>0</v>
      </c>
      <c r="F108" s="233" t="s">
        <v>349</v>
      </c>
      <c r="G108" s="233" t="s">
        <v>350</v>
      </c>
      <c r="H108" s="235">
        <v>1</v>
      </c>
      <c r="I108" s="523"/>
      <c r="J108" s="523"/>
      <c r="K108" s="523"/>
      <c r="L108" s="524"/>
    </row>
    <row r="109" spans="2:12" x14ac:dyDescent="0.25">
      <c r="B109" s="233" t="s">
        <v>361</v>
      </c>
      <c r="C109" s="234" t="s">
        <v>347</v>
      </c>
      <c r="D109" s="234" t="s">
        <v>348</v>
      </c>
      <c r="E109" s="234">
        <v>10</v>
      </c>
      <c r="F109" s="233" t="s">
        <v>362</v>
      </c>
      <c r="G109" s="233" t="s">
        <v>363</v>
      </c>
      <c r="H109" s="235">
        <v>1</v>
      </c>
      <c r="I109" s="523"/>
      <c r="J109" s="523"/>
      <c r="K109" s="523"/>
      <c r="L109" s="524"/>
    </row>
    <row r="110" spans="2:12" x14ac:dyDescent="0.25">
      <c r="B110" s="233" t="s">
        <v>367</v>
      </c>
      <c r="C110" s="234" t="s">
        <v>347</v>
      </c>
      <c r="D110" s="234" t="s">
        <v>348</v>
      </c>
      <c r="E110" s="234">
        <v>11</v>
      </c>
      <c r="F110" s="236" t="s">
        <v>368</v>
      </c>
      <c r="G110" s="233" t="s">
        <v>369</v>
      </c>
      <c r="H110" s="235">
        <v>1</v>
      </c>
      <c r="I110" s="523"/>
      <c r="J110" s="523"/>
      <c r="K110" s="523"/>
      <c r="L110" s="524"/>
    </row>
    <row r="111" spans="2:12" x14ac:dyDescent="0.25">
      <c r="B111" s="233" t="s">
        <v>373</v>
      </c>
      <c r="C111" s="234" t="s">
        <v>347</v>
      </c>
      <c r="D111" s="234" t="s">
        <v>348</v>
      </c>
      <c r="E111" s="234">
        <v>12</v>
      </c>
      <c r="F111" s="236" t="s">
        <v>374</v>
      </c>
      <c r="G111" s="233" t="s">
        <v>375</v>
      </c>
      <c r="H111" s="235">
        <v>1</v>
      </c>
      <c r="I111" s="523"/>
      <c r="J111" s="523"/>
      <c r="K111" s="523"/>
      <c r="L111" s="524"/>
    </row>
    <row r="112" spans="2:12" x14ac:dyDescent="0.25">
      <c r="B112" s="233" t="s">
        <v>380</v>
      </c>
      <c r="C112" s="234" t="s">
        <v>347</v>
      </c>
      <c r="D112" s="234" t="s">
        <v>348</v>
      </c>
      <c r="E112" s="234">
        <v>13</v>
      </c>
      <c r="F112" s="236" t="s">
        <v>381</v>
      </c>
      <c r="G112" s="233" t="s">
        <v>382</v>
      </c>
      <c r="H112" s="235">
        <v>1</v>
      </c>
      <c r="I112" s="523"/>
      <c r="J112" s="523"/>
      <c r="K112" s="523"/>
      <c r="L112" s="524"/>
    </row>
    <row r="113" spans="2:12" x14ac:dyDescent="0.25">
      <c r="B113" s="233" t="s">
        <v>385</v>
      </c>
      <c r="C113" s="234" t="s">
        <v>347</v>
      </c>
      <c r="D113" s="234" t="s">
        <v>348</v>
      </c>
      <c r="E113" s="234">
        <v>14</v>
      </c>
      <c r="F113" s="236" t="s">
        <v>386</v>
      </c>
      <c r="G113" s="233" t="s">
        <v>387</v>
      </c>
      <c r="H113" s="235">
        <v>1</v>
      </c>
      <c r="I113" s="523"/>
      <c r="J113" s="523"/>
      <c r="K113" s="523"/>
      <c r="L113" s="524"/>
    </row>
    <row r="114" spans="2:12" x14ac:dyDescent="0.25">
      <c r="B114" s="233" t="s">
        <v>391</v>
      </c>
      <c r="C114" s="234" t="s">
        <v>347</v>
      </c>
      <c r="D114" s="234" t="s">
        <v>348</v>
      </c>
      <c r="E114" s="234">
        <v>15</v>
      </c>
      <c r="F114" s="236" t="s">
        <v>392</v>
      </c>
      <c r="G114" s="233" t="s">
        <v>393</v>
      </c>
      <c r="H114" s="235">
        <v>1</v>
      </c>
      <c r="I114" s="523"/>
      <c r="J114" s="523"/>
      <c r="K114" s="523"/>
      <c r="L114" s="524"/>
    </row>
    <row r="115" spans="2:12" x14ac:dyDescent="0.25">
      <c r="B115" s="233" t="s">
        <v>396</v>
      </c>
      <c r="C115" s="234" t="s">
        <v>347</v>
      </c>
      <c r="D115" s="234" t="s">
        <v>348</v>
      </c>
      <c r="E115" s="234">
        <v>16</v>
      </c>
      <c r="F115" s="233" t="s">
        <v>397</v>
      </c>
      <c r="G115" s="233" t="s">
        <v>398</v>
      </c>
      <c r="H115" s="235">
        <v>1</v>
      </c>
      <c r="I115" s="523"/>
      <c r="J115" s="523"/>
      <c r="K115" s="523"/>
      <c r="L115" s="524"/>
    </row>
    <row r="116" spans="2:12" x14ac:dyDescent="0.25">
      <c r="B116" s="233" t="s">
        <v>401</v>
      </c>
      <c r="C116" s="234" t="s">
        <v>347</v>
      </c>
      <c r="D116" s="234" t="s">
        <v>348</v>
      </c>
      <c r="E116" s="234">
        <v>19</v>
      </c>
      <c r="F116" s="233" t="s">
        <v>402</v>
      </c>
      <c r="G116" s="233" t="s">
        <v>403</v>
      </c>
      <c r="H116" s="235">
        <v>1</v>
      </c>
      <c r="I116" s="523"/>
      <c r="J116" s="523"/>
      <c r="K116" s="523"/>
      <c r="L116" s="524"/>
    </row>
    <row r="117" spans="2:12" x14ac:dyDescent="0.25">
      <c r="B117" s="233" t="s">
        <v>409</v>
      </c>
      <c r="C117" s="234" t="s">
        <v>347</v>
      </c>
      <c r="D117" s="234" t="s">
        <v>348</v>
      </c>
      <c r="E117" s="234">
        <v>20</v>
      </c>
      <c r="F117" s="233" t="s">
        <v>410</v>
      </c>
      <c r="G117" s="233" t="s">
        <v>411</v>
      </c>
      <c r="H117" s="235">
        <v>1</v>
      </c>
      <c r="I117" s="523"/>
      <c r="J117" s="523"/>
      <c r="K117" s="523"/>
      <c r="L117" s="524"/>
    </row>
    <row r="118" spans="2:12" x14ac:dyDescent="0.25">
      <c r="B118" s="233" t="s">
        <v>415</v>
      </c>
      <c r="C118" s="234" t="s">
        <v>347</v>
      </c>
      <c r="D118" s="234" t="s">
        <v>348</v>
      </c>
      <c r="E118" s="234">
        <v>21</v>
      </c>
      <c r="F118" s="233" t="s">
        <v>416</v>
      </c>
      <c r="G118" s="233" t="s">
        <v>417</v>
      </c>
      <c r="H118" s="235">
        <v>1</v>
      </c>
      <c r="I118" s="523"/>
      <c r="J118" s="523"/>
      <c r="K118" s="523"/>
      <c r="L118" s="524"/>
    </row>
    <row r="119" spans="2:12" x14ac:dyDescent="0.25">
      <c r="B119" s="233" t="s">
        <v>420</v>
      </c>
      <c r="C119" s="234" t="s">
        <v>347</v>
      </c>
      <c r="D119" s="234" t="s">
        <v>348</v>
      </c>
      <c r="E119" s="234">
        <v>22</v>
      </c>
      <c r="F119" s="233" t="s">
        <v>421</v>
      </c>
      <c r="G119" s="233" t="s">
        <v>422</v>
      </c>
      <c r="H119" s="235">
        <v>1</v>
      </c>
      <c r="I119" s="523"/>
      <c r="J119" s="523"/>
      <c r="K119" s="523"/>
      <c r="L119" s="524"/>
    </row>
    <row r="120" spans="2:12" x14ac:dyDescent="0.25">
      <c r="B120" s="233" t="s">
        <v>425</v>
      </c>
      <c r="C120" s="234" t="s">
        <v>347</v>
      </c>
      <c r="D120" s="234" t="s">
        <v>348</v>
      </c>
      <c r="E120" s="234">
        <v>23</v>
      </c>
      <c r="F120" s="233" t="s">
        <v>426</v>
      </c>
      <c r="G120" s="233" t="s">
        <v>427</v>
      </c>
      <c r="H120" s="235">
        <v>1</v>
      </c>
      <c r="I120" s="523"/>
      <c r="J120" s="523"/>
      <c r="K120" s="523"/>
      <c r="L120" s="524"/>
    </row>
    <row r="121" spans="2:12" x14ac:dyDescent="0.25">
      <c r="B121" s="233" t="s">
        <v>429</v>
      </c>
      <c r="C121" s="234" t="s">
        <v>347</v>
      </c>
      <c r="D121" s="234" t="s">
        <v>348</v>
      </c>
      <c r="E121" s="234">
        <v>24</v>
      </c>
      <c r="F121" s="233" t="s">
        <v>430</v>
      </c>
      <c r="G121" s="233" t="s">
        <v>431</v>
      </c>
      <c r="H121" s="235">
        <v>1</v>
      </c>
      <c r="I121" s="523"/>
      <c r="J121" s="523"/>
      <c r="K121" s="523"/>
      <c r="L121" s="524"/>
    </row>
    <row r="122" spans="2:12" x14ac:dyDescent="0.25">
      <c r="B122" s="233" t="s">
        <v>434</v>
      </c>
      <c r="C122" s="234" t="s">
        <v>347</v>
      </c>
      <c r="D122" s="234" t="s">
        <v>348</v>
      </c>
      <c r="E122" s="234">
        <v>25</v>
      </c>
      <c r="F122" s="233" t="s">
        <v>435</v>
      </c>
      <c r="G122" s="233" t="s">
        <v>436</v>
      </c>
      <c r="H122" s="235">
        <v>1</v>
      </c>
      <c r="I122" s="523"/>
      <c r="J122" s="523"/>
      <c r="K122" s="523"/>
      <c r="L122" s="524"/>
    </row>
    <row r="123" spans="2:12" x14ac:dyDescent="0.25">
      <c r="B123" s="233" t="s">
        <v>442</v>
      </c>
      <c r="C123" s="234" t="s">
        <v>347</v>
      </c>
      <c r="D123" s="234" t="s">
        <v>348</v>
      </c>
      <c r="E123" s="234">
        <v>26</v>
      </c>
      <c r="F123" s="233" t="s">
        <v>443</v>
      </c>
      <c r="G123" s="233" t="s">
        <v>444</v>
      </c>
      <c r="H123" s="235">
        <v>1</v>
      </c>
      <c r="I123" s="523"/>
      <c r="J123" s="523"/>
      <c r="K123" s="523"/>
      <c r="L123" s="524"/>
    </row>
    <row r="124" spans="2:12" x14ac:dyDescent="0.25">
      <c r="B124" s="233" t="s">
        <v>446</v>
      </c>
      <c r="C124" s="234" t="s">
        <v>347</v>
      </c>
      <c r="D124" s="234" t="s">
        <v>348</v>
      </c>
      <c r="E124" s="234">
        <v>27</v>
      </c>
      <c r="F124" s="233" t="s">
        <v>447</v>
      </c>
      <c r="G124" s="233" t="s">
        <v>448</v>
      </c>
      <c r="H124" s="235">
        <v>1</v>
      </c>
      <c r="I124" s="523"/>
      <c r="J124" s="523"/>
      <c r="K124" s="523"/>
      <c r="L124" s="524"/>
    </row>
    <row r="125" spans="2:12" x14ac:dyDescent="0.25">
      <c r="B125" s="233" t="s">
        <v>450</v>
      </c>
      <c r="C125" s="234" t="s">
        <v>347</v>
      </c>
      <c r="D125" s="234" t="s">
        <v>348</v>
      </c>
      <c r="E125" s="234">
        <v>28</v>
      </c>
      <c r="F125" s="233" t="s">
        <v>451</v>
      </c>
      <c r="G125" s="233" t="s">
        <v>452</v>
      </c>
      <c r="H125" s="235">
        <v>1</v>
      </c>
      <c r="I125" s="523"/>
      <c r="J125" s="523"/>
      <c r="K125" s="523"/>
      <c r="L125" s="524"/>
    </row>
    <row r="126" spans="2:12" x14ac:dyDescent="0.25">
      <c r="B126" s="233" t="s">
        <v>454</v>
      </c>
      <c r="C126" s="234" t="s">
        <v>347</v>
      </c>
      <c r="D126" s="234" t="s">
        <v>348</v>
      </c>
      <c r="E126" s="234">
        <v>29</v>
      </c>
      <c r="F126" s="233" t="s">
        <v>455</v>
      </c>
      <c r="G126" s="233" t="s">
        <v>456</v>
      </c>
      <c r="H126" s="235">
        <v>1</v>
      </c>
      <c r="I126" s="523"/>
      <c r="J126" s="523"/>
      <c r="K126" s="523"/>
      <c r="L126" s="524"/>
    </row>
    <row r="127" spans="2:12" x14ac:dyDescent="0.25">
      <c r="B127" s="233" t="s">
        <v>459</v>
      </c>
      <c r="C127" s="234" t="s">
        <v>347</v>
      </c>
      <c r="D127" s="234" t="s">
        <v>348</v>
      </c>
      <c r="E127" s="234">
        <v>30</v>
      </c>
      <c r="F127" s="233" t="s">
        <v>460</v>
      </c>
      <c r="G127" s="233" t="s">
        <v>461</v>
      </c>
      <c r="H127" s="235">
        <v>1</v>
      </c>
      <c r="I127" s="523"/>
      <c r="J127" s="523"/>
      <c r="K127" s="523"/>
      <c r="L127" s="524"/>
    </row>
    <row r="128" spans="2:12" x14ac:dyDescent="0.25">
      <c r="B128" s="233" t="s">
        <v>467</v>
      </c>
      <c r="C128" s="234" t="s">
        <v>347</v>
      </c>
      <c r="D128" s="234" t="s">
        <v>348</v>
      </c>
      <c r="E128" s="234">
        <v>40</v>
      </c>
      <c r="F128" s="233" t="s">
        <v>468</v>
      </c>
      <c r="G128" s="233" t="s">
        <v>469</v>
      </c>
      <c r="H128" s="235">
        <v>1</v>
      </c>
      <c r="I128" s="523"/>
      <c r="J128" s="523"/>
      <c r="K128" s="523"/>
      <c r="L128" s="524"/>
    </row>
    <row r="129" spans="2:12" x14ac:dyDescent="0.25">
      <c r="B129" s="233" t="s">
        <v>472</v>
      </c>
      <c r="C129" s="234" t="s">
        <v>347</v>
      </c>
      <c r="D129" s="234" t="s">
        <v>348</v>
      </c>
      <c r="E129" s="234">
        <v>41</v>
      </c>
      <c r="F129" s="233" t="s">
        <v>473</v>
      </c>
      <c r="G129" s="233" t="s">
        <v>474</v>
      </c>
      <c r="H129" s="235">
        <v>1</v>
      </c>
      <c r="I129" s="523"/>
      <c r="J129" s="523"/>
      <c r="K129" s="523"/>
      <c r="L129" s="524"/>
    </row>
    <row r="130" spans="2:12" x14ac:dyDescent="0.25">
      <c r="B130" s="233" t="s">
        <v>475</v>
      </c>
      <c r="C130" s="234" t="s">
        <v>347</v>
      </c>
      <c r="D130" s="234" t="s">
        <v>348</v>
      </c>
      <c r="E130" s="234">
        <v>42</v>
      </c>
      <c r="F130" s="233" t="s">
        <v>476</v>
      </c>
      <c r="G130" s="233" t="s">
        <v>477</v>
      </c>
      <c r="H130" s="235">
        <v>1</v>
      </c>
      <c r="I130" s="523"/>
      <c r="J130" s="523"/>
      <c r="K130" s="523"/>
      <c r="L130" s="524"/>
    </row>
    <row r="131" spans="2:12" x14ac:dyDescent="0.25">
      <c r="B131" s="233" t="s">
        <v>478</v>
      </c>
      <c r="C131" s="234" t="s">
        <v>347</v>
      </c>
      <c r="D131" s="234" t="s">
        <v>348</v>
      </c>
      <c r="E131" s="234">
        <v>43</v>
      </c>
      <c r="F131" s="233" t="s">
        <v>479</v>
      </c>
      <c r="G131" s="233" t="s">
        <v>480</v>
      </c>
      <c r="H131" s="235">
        <v>1</v>
      </c>
      <c r="I131" s="523"/>
      <c r="J131" s="523"/>
      <c r="K131" s="523"/>
      <c r="L131" s="524"/>
    </row>
    <row r="132" spans="2:12" x14ac:dyDescent="0.25">
      <c r="B132" s="233" t="s">
        <v>481</v>
      </c>
      <c r="C132" s="234" t="s">
        <v>347</v>
      </c>
      <c r="D132" s="234" t="s">
        <v>348</v>
      </c>
      <c r="E132" s="234">
        <v>44</v>
      </c>
      <c r="F132" s="233" t="s">
        <v>482</v>
      </c>
      <c r="G132" s="233" t="s">
        <v>483</v>
      </c>
      <c r="H132" s="235">
        <v>1</v>
      </c>
      <c r="I132" s="523"/>
      <c r="J132" s="523"/>
      <c r="K132" s="523"/>
      <c r="L132" s="524"/>
    </row>
    <row r="133" spans="2:12" x14ac:dyDescent="0.25">
      <c r="B133" s="233" t="s">
        <v>484</v>
      </c>
      <c r="C133" s="234" t="s">
        <v>347</v>
      </c>
      <c r="D133" s="234" t="s">
        <v>348</v>
      </c>
      <c r="E133" s="234">
        <v>45</v>
      </c>
      <c r="F133" s="233" t="s">
        <v>485</v>
      </c>
      <c r="G133" s="233" t="s">
        <v>486</v>
      </c>
      <c r="H133" s="235">
        <v>1</v>
      </c>
      <c r="I133" s="523"/>
      <c r="J133" s="523"/>
      <c r="K133" s="523"/>
      <c r="L133" s="524"/>
    </row>
    <row r="134" spans="2:12" x14ac:dyDescent="0.25">
      <c r="B134" s="233" t="s">
        <v>488</v>
      </c>
      <c r="C134" s="234" t="s">
        <v>347</v>
      </c>
      <c r="D134" s="234" t="s">
        <v>348</v>
      </c>
      <c r="E134" s="234">
        <v>46</v>
      </c>
      <c r="F134" s="233" t="s">
        <v>489</v>
      </c>
      <c r="G134" s="233" t="s">
        <v>490</v>
      </c>
      <c r="H134" s="235">
        <v>1</v>
      </c>
      <c r="I134" s="523"/>
      <c r="J134" s="523"/>
      <c r="K134" s="523"/>
      <c r="L134" s="524"/>
    </row>
    <row r="135" spans="2:12" x14ac:dyDescent="0.25">
      <c r="B135" s="233" t="s">
        <v>495</v>
      </c>
      <c r="C135" s="234" t="s">
        <v>347</v>
      </c>
      <c r="D135" s="234" t="s">
        <v>348</v>
      </c>
      <c r="E135" s="234">
        <v>47</v>
      </c>
      <c r="F135" s="233" t="s">
        <v>496</v>
      </c>
      <c r="G135" s="233" t="s">
        <v>497</v>
      </c>
      <c r="H135" s="235">
        <v>1</v>
      </c>
      <c r="I135" s="523"/>
      <c r="J135" s="523"/>
      <c r="K135" s="523"/>
      <c r="L135" s="524"/>
    </row>
    <row r="136" spans="2:12" x14ac:dyDescent="0.25">
      <c r="B136" s="233" t="s">
        <v>499</v>
      </c>
      <c r="C136" s="234" t="s">
        <v>347</v>
      </c>
      <c r="D136" s="234" t="s">
        <v>348</v>
      </c>
      <c r="E136" s="234">
        <v>49</v>
      </c>
      <c r="F136" s="233" t="s">
        <v>500</v>
      </c>
      <c r="G136" s="233" t="s">
        <v>501</v>
      </c>
      <c r="H136" s="235">
        <v>1</v>
      </c>
      <c r="I136" s="523"/>
      <c r="J136" s="523"/>
      <c r="K136" s="523"/>
      <c r="L136" s="524"/>
    </row>
    <row r="137" spans="2:12" x14ac:dyDescent="0.25">
      <c r="B137" s="233" t="s">
        <v>502</v>
      </c>
      <c r="C137" s="234" t="s">
        <v>347</v>
      </c>
      <c r="D137" s="234" t="s">
        <v>348</v>
      </c>
      <c r="E137" s="234">
        <v>50</v>
      </c>
      <c r="F137" s="233" t="s">
        <v>503</v>
      </c>
      <c r="G137" s="233" t="s">
        <v>504</v>
      </c>
      <c r="H137" s="235">
        <v>1</v>
      </c>
      <c r="I137" s="523"/>
      <c r="J137" s="523"/>
      <c r="K137" s="523"/>
      <c r="L137" s="524"/>
    </row>
    <row r="138" spans="2:12" x14ac:dyDescent="0.25">
      <c r="B138" s="233" t="s">
        <v>506</v>
      </c>
      <c r="C138" s="234" t="s">
        <v>347</v>
      </c>
      <c r="D138" s="234" t="s">
        <v>348</v>
      </c>
      <c r="E138" s="234">
        <v>60</v>
      </c>
      <c r="F138" s="233" t="s">
        <v>507</v>
      </c>
      <c r="G138" s="233" t="s">
        <v>508</v>
      </c>
      <c r="H138" s="235">
        <v>1</v>
      </c>
      <c r="I138" s="523"/>
      <c r="J138" s="523"/>
      <c r="K138" s="523"/>
      <c r="L138" s="524"/>
    </row>
    <row r="139" spans="2:12" x14ac:dyDescent="0.25">
      <c r="B139" s="233" t="s">
        <v>509</v>
      </c>
      <c r="C139" s="234" t="s">
        <v>347</v>
      </c>
      <c r="D139" s="234" t="s">
        <v>348</v>
      </c>
      <c r="E139" s="234">
        <v>61</v>
      </c>
      <c r="F139" s="233" t="s">
        <v>510</v>
      </c>
      <c r="G139" s="233" t="s">
        <v>511</v>
      </c>
      <c r="H139" s="235">
        <v>1</v>
      </c>
      <c r="I139" s="523"/>
      <c r="J139" s="523"/>
      <c r="K139" s="523"/>
      <c r="L139" s="524"/>
    </row>
    <row r="140" spans="2:12" x14ac:dyDescent="0.25">
      <c r="B140" s="233" t="s">
        <v>513</v>
      </c>
      <c r="C140" s="234" t="s">
        <v>347</v>
      </c>
      <c r="D140" s="234" t="s">
        <v>348</v>
      </c>
      <c r="E140" s="234">
        <v>61</v>
      </c>
      <c r="F140" s="236" t="s">
        <v>514</v>
      </c>
      <c r="G140" s="233" t="s">
        <v>511</v>
      </c>
      <c r="H140" s="235">
        <v>1</v>
      </c>
      <c r="I140" s="523"/>
      <c r="J140" s="523"/>
      <c r="K140" s="523"/>
      <c r="L140" s="524"/>
    </row>
    <row r="141" spans="2:12" x14ac:dyDescent="0.25">
      <c r="B141" s="233" t="s">
        <v>516</v>
      </c>
      <c r="C141" s="234" t="s">
        <v>347</v>
      </c>
      <c r="D141" s="234" t="s">
        <v>348</v>
      </c>
      <c r="E141" s="234">
        <v>61</v>
      </c>
      <c r="F141" s="236" t="s">
        <v>517</v>
      </c>
      <c r="G141" s="233" t="s">
        <v>511</v>
      </c>
      <c r="H141" s="235">
        <v>1</v>
      </c>
      <c r="I141" s="523"/>
      <c r="J141" s="523"/>
      <c r="K141" s="523"/>
      <c r="L141" s="524"/>
    </row>
    <row r="142" spans="2:12" x14ac:dyDescent="0.25">
      <c r="B142" s="233" t="s">
        <v>518</v>
      </c>
      <c r="C142" s="234" t="s">
        <v>347</v>
      </c>
      <c r="D142" s="234" t="s">
        <v>348</v>
      </c>
      <c r="E142" s="234">
        <v>61</v>
      </c>
      <c r="F142" s="236" t="s">
        <v>519</v>
      </c>
      <c r="G142" s="233" t="s">
        <v>511</v>
      </c>
      <c r="H142" s="235">
        <v>1</v>
      </c>
      <c r="I142" s="523"/>
      <c r="J142" s="523"/>
      <c r="K142" s="523"/>
      <c r="L142" s="524"/>
    </row>
    <row r="143" spans="2:12" x14ac:dyDescent="0.25">
      <c r="B143" s="233" t="s">
        <v>521</v>
      </c>
      <c r="C143" s="234" t="s">
        <v>347</v>
      </c>
      <c r="D143" s="234" t="s">
        <v>348</v>
      </c>
      <c r="E143" s="234">
        <v>61</v>
      </c>
      <c r="F143" s="236" t="s">
        <v>522</v>
      </c>
      <c r="G143" s="233" t="s">
        <v>511</v>
      </c>
      <c r="H143" s="235">
        <v>1</v>
      </c>
      <c r="I143" s="523"/>
      <c r="J143" s="523"/>
      <c r="K143" s="523"/>
      <c r="L143" s="524"/>
    </row>
    <row r="144" spans="2:12" x14ac:dyDescent="0.25">
      <c r="B144" s="233" t="s">
        <v>523</v>
      </c>
      <c r="C144" s="234" t="s">
        <v>347</v>
      </c>
      <c r="D144" s="234" t="s">
        <v>348</v>
      </c>
      <c r="E144" s="234">
        <v>61</v>
      </c>
      <c r="F144" s="236" t="s">
        <v>524</v>
      </c>
      <c r="G144" s="233" t="s">
        <v>511</v>
      </c>
      <c r="H144" s="235">
        <v>1</v>
      </c>
      <c r="I144" s="523"/>
      <c r="J144" s="523"/>
      <c r="K144" s="523"/>
      <c r="L144" s="524"/>
    </row>
    <row r="145" spans="2:12" x14ac:dyDescent="0.25">
      <c r="B145" s="233" t="s">
        <v>525</v>
      </c>
      <c r="C145" s="234" t="s">
        <v>347</v>
      </c>
      <c r="D145" s="234" t="s">
        <v>348</v>
      </c>
      <c r="E145" s="234">
        <v>62</v>
      </c>
      <c r="F145" s="233" t="s">
        <v>526</v>
      </c>
      <c r="G145" s="233" t="s">
        <v>527</v>
      </c>
      <c r="H145" s="235">
        <v>1</v>
      </c>
      <c r="I145" s="523"/>
      <c r="J145" s="523"/>
      <c r="K145" s="523"/>
      <c r="L145" s="524"/>
    </row>
    <row r="146" spans="2:12" x14ac:dyDescent="0.25">
      <c r="B146" s="233" t="s">
        <v>529</v>
      </c>
      <c r="C146" s="234" t="s">
        <v>347</v>
      </c>
      <c r="D146" s="234" t="s">
        <v>348</v>
      </c>
      <c r="E146" s="234">
        <v>63</v>
      </c>
      <c r="F146" s="233" t="s">
        <v>530</v>
      </c>
      <c r="G146" s="233" t="s">
        <v>531</v>
      </c>
      <c r="H146" s="235">
        <v>1</v>
      </c>
      <c r="I146" s="523"/>
      <c r="J146" s="523"/>
      <c r="K146" s="523"/>
      <c r="L146" s="524"/>
    </row>
    <row r="147" spans="2:12" x14ac:dyDescent="0.25">
      <c r="B147" s="233" t="s">
        <v>532</v>
      </c>
      <c r="C147" s="234" t="s">
        <v>347</v>
      </c>
      <c r="D147" s="234" t="s">
        <v>348</v>
      </c>
      <c r="E147" s="234">
        <v>64</v>
      </c>
      <c r="F147" s="233" t="s">
        <v>533</v>
      </c>
      <c r="G147" s="233" t="s">
        <v>534</v>
      </c>
      <c r="H147" s="235">
        <v>1</v>
      </c>
      <c r="I147" s="523"/>
      <c r="J147" s="523"/>
      <c r="K147" s="523"/>
      <c r="L147" s="524"/>
    </row>
    <row r="148" spans="2:12" x14ac:dyDescent="0.25">
      <c r="B148" s="233" t="s">
        <v>535</v>
      </c>
      <c r="C148" s="234" t="s">
        <v>347</v>
      </c>
      <c r="D148" s="234" t="s">
        <v>348</v>
      </c>
      <c r="E148" s="234">
        <v>70</v>
      </c>
      <c r="F148" s="233" t="s">
        <v>536</v>
      </c>
      <c r="G148" s="233" t="s">
        <v>537</v>
      </c>
      <c r="H148" s="235">
        <v>1</v>
      </c>
      <c r="I148" s="523"/>
      <c r="J148" s="523"/>
      <c r="K148" s="523"/>
      <c r="L148" s="524"/>
    </row>
    <row r="149" spans="2:12" x14ac:dyDescent="0.25">
      <c r="B149" s="233" t="s">
        <v>538</v>
      </c>
      <c r="C149" s="234" t="s">
        <v>347</v>
      </c>
      <c r="D149" s="234" t="s">
        <v>539</v>
      </c>
      <c r="E149" s="234">
        <v>0</v>
      </c>
      <c r="F149" s="233" t="s">
        <v>540</v>
      </c>
      <c r="G149" s="233" t="s">
        <v>541</v>
      </c>
      <c r="H149" s="235">
        <v>1</v>
      </c>
      <c r="I149" s="523"/>
      <c r="J149" s="523"/>
      <c r="K149" s="523"/>
      <c r="L149" s="524"/>
    </row>
    <row r="150" spans="2:12" x14ac:dyDescent="0.25">
      <c r="B150" s="233" t="s">
        <v>542</v>
      </c>
      <c r="C150" s="234" t="s">
        <v>347</v>
      </c>
      <c r="D150" s="234" t="s">
        <v>539</v>
      </c>
      <c r="E150" s="234">
        <v>10</v>
      </c>
      <c r="F150" s="233" t="s">
        <v>543</v>
      </c>
      <c r="G150" s="233" t="s">
        <v>544</v>
      </c>
      <c r="H150" s="235">
        <v>1</v>
      </c>
      <c r="I150" s="523"/>
      <c r="J150" s="523"/>
      <c r="K150" s="523"/>
      <c r="L150" s="524"/>
    </row>
    <row r="151" spans="2:12" x14ac:dyDescent="0.25">
      <c r="B151" s="233" t="s">
        <v>547</v>
      </c>
      <c r="C151" s="234" t="s">
        <v>347</v>
      </c>
      <c r="D151" s="234" t="s">
        <v>539</v>
      </c>
      <c r="E151" s="234">
        <v>20</v>
      </c>
      <c r="F151" s="233" t="s">
        <v>548</v>
      </c>
      <c r="G151" s="233" t="s">
        <v>549</v>
      </c>
      <c r="H151" s="235">
        <v>1</v>
      </c>
      <c r="I151" s="523"/>
      <c r="J151" s="523"/>
      <c r="K151" s="523"/>
      <c r="L151" s="524"/>
    </row>
    <row r="152" spans="2:12" x14ac:dyDescent="0.25">
      <c r="B152" s="233" t="s">
        <v>553</v>
      </c>
      <c r="C152" s="234" t="s">
        <v>347</v>
      </c>
      <c r="D152" s="234" t="s">
        <v>539</v>
      </c>
      <c r="E152" s="234">
        <v>30</v>
      </c>
      <c r="F152" s="233" t="s">
        <v>554</v>
      </c>
      <c r="G152" s="233" t="s">
        <v>555</v>
      </c>
      <c r="H152" s="235">
        <v>1</v>
      </c>
      <c r="I152" s="523"/>
      <c r="J152" s="523"/>
      <c r="K152" s="523"/>
      <c r="L152" s="524"/>
    </row>
    <row r="153" spans="2:12" x14ac:dyDescent="0.25">
      <c r="B153" s="233" t="s">
        <v>557</v>
      </c>
      <c r="C153" s="234" t="s">
        <v>347</v>
      </c>
      <c r="D153" s="234" t="s">
        <v>539</v>
      </c>
      <c r="E153" s="234">
        <v>40</v>
      </c>
      <c r="F153" s="233" t="s">
        <v>558</v>
      </c>
      <c r="G153" s="233" t="s">
        <v>559</v>
      </c>
      <c r="H153" s="235">
        <v>1</v>
      </c>
      <c r="I153" s="523"/>
      <c r="J153" s="523"/>
      <c r="K153" s="523"/>
      <c r="L153" s="524"/>
    </row>
    <row r="154" spans="2:12" x14ac:dyDescent="0.25">
      <c r="B154" s="233" t="s">
        <v>561</v>
      </c>
      <c r="C154" s="234" t="s">
        <v>347</v>
      </c>
      <c r="D154" s="234" t="s">
        <v>562</v>
      </c>
      <c r="E154" s="234">
        <v>0</v>
      </c>
      <c r="F154" s="233" t="s">
        <v>563</v>
      </c>
      <c r="G154" s="233" t="s">
        <v>564</v>
      </c>
      <c r="H154" s="235">
        <v>1</v>
      </c>
      <c r="I154" s="523"/>
      <c r="J154" s="523"/>
      <c r="K154" s="523"/>
      <c r="L154" s="524"/>
    </row>
    <row r="155" spans="2:12" x14ac:dyDescent="0.25">
      <c r="B155" s="233" t="s">
        <v>566</v>
      </c>
      <c r="C155" s="234" t="s">
        <v>347</v>
      </c>
      <c r="D155" s="234" t="s">
        <v>562</v>
      </c>
      <c r="E155" s="234">
        <v>10</v>
      </c>
      <c r="F155" s="233" t="s">
        <v>567</v>
      </c>
      <c r="G155" s="233" t="s">
        <v>568</v>
      </c>
      <c r="H155" s="235">
        <v>1</v>
      </c>
      <c r="I155" s="523"/>
      <c r="J155" s="523"/>
      <c r="K155" s="523"/>
      <c r="L155" s="524"/>
    </row>
    <row r="156" spans="2:12" x14ac:dyDescent="0.25">
      <c r="B156" s="233" t="s">
        <v>570</v>
      </c>
      <c r="C156" s="234" t="s">
        <v>347</v>
      </c>
      <c r="D156" s="234" t="s">
        <v>562</v>
      </c>
      <c r="E156" s="234">
        <v>11</v>
      </c>
      <c r="F156" s="233" t="s">
        <v>571</v>
      </c>
      <c r="G156" s="233" t="s">
        <v>572</v>
      </c>
      <c r="H156" s="235">
        <v>1</v>
      </c>
      <c r="I156" s="523"/>
      <c r="J156" s="523"/>
      <c r="K156" s="523"/>
      <c r="L156" s="524"/>
    </row>
    <row r="157" spans="2:12" x14ac:dyDescent="0.25">
      <c r="B157" s="233" t="s">
        <v>573</v>
      </c>
      <c r="C157" s="234" t="s">
        <v>347</v>
      </c>
      <c r="D157" s="234" t="s">
        <v>562</v>
      </c>
      <c r="E157" s="234">
        <v>12</v>
      </c>
      <c r="F157" s="233" t="s">
        <v>574</v>
      </c>
      <c r="G157" s="233" t="s">
        <v>575</v>
      </c>
      <c r="H157" s="235">
        <v>1</v>
      </c>
      <c r="I157" s="523"/>
      <c r="J157" s="523"/>
      <c r="K157" s="523"/>
      <c r="L157" s="524"/>
    </row>
    <row r="158" spans="2:12" x14ac:dyDescent="0.25">
      <c r="B158" s="233" t="s">
        <v>577</v>
      </c>
      <c r="C158" s="234" t="s">
        <v>347</v>
      </c>
      <c r="D158" s="234" t="s">
        <v>562</v>
      </c>
      <c r="E158" s="234">
        <v>20</v>
      </c>
      <c r="F158" s="233" t="s">
        <v>578</v>
      </c>
      <c r="G158" s="233" t="s">
        <v>579</v>
      </c>
      <c r="H158" s="235">
        <v>1</v>
      </c>
      <c r="I158" s="523"/>
      <c r="J158" s="523"/>
      <c r="K158" s="523"/>
      <c r="L158" s="524"/>
    </row>
    <row r="159" spans="2:12" x14ac:dyDescent="0.25">
      <c r="B159" s="233" t="s">
        <v>580</v>
      </c>
      <c r="C159" s="234" t="s">
        <v>347</v>
      </c>
      <c r="D159" s="234" t="s">
        <v>562</v>
      </c>
      <c r="E159" s="234">
        <v>21</v>
      </c>
      <c r="F159" s="233" t="s">
        <v>581</v>
      </c>
      <c r="G159" s="233" t="s">
        <v>582</v>
      </c>
      <c r="H159" s="235">
        <v>1</v>
      </c>
      <c r="I159" s="523"/>
      <c r="J159" s="523"/>
      <c r="K159" s="523"/>
      <c r="L159" s="524"/>
    </row>
    <row r="160" spans="2:12" x14ac:dyDescent="0.25">
      <c r="B160" s="233" t="s">
        <v>583</v>
      </c>
      <c r="C160" s="234" t="s">
        <v>347</v>
      </c>
      <c r="D160" s="234" t="s">
        <v>562</v>
      </c>
      <c r="E160" s="234">
        <v>22</v>
      </c>
      <c r="F160" s="233" t="s">
        <v>584</v>
      </c>
      <c r="G160" s="233" t="s">
        <v>585</v>
      </c>
      <c r="H160" s="235">
        <v>1</v>
      </c>
      <c r="I160" s="523"/>
      <c r="J160" s="523"/>
      <c r="K160" s="523"/>
      <c r="L160" s="524"/>
    </row>
    <row r="161" spans="2:12" x14ac:dyDescent="0.25">
      <c r="B161" s="233" t="s">
        <v>586</v>
      </c>
      <c r="C161" s="234" t="s">
        <v>587</v>
      </c>
      <c r="D161" s="234" t="s">
        <v>588</v>
      </c>
      <c r="E161" s="234">
        <v>0</v>
      </c>
      <c r="F161" s="233" t="s">
        <v>589</v>
      </c>
      <c r="G161" s="233" t="s">
        <v>590</v>
      </c>
      <c r="H161" s="235">
        <v>0</v>
      </c>
      <c r="I161" s="523" t="s">
        <v>591</v>
      </c>
      <c r="J161" s="523"/>
      <c r="K161" s="523">
        <f t="shared" ref="K161:K221" si="8">$AU$2</f>
        <v>0</v>
      </c>
      <c r="L161" s="524"/>
    </row>
    <row r="162" spans="2:12" x14ac:dyDescent="0.25">
      <c r="B162" s="233" t="s">
        <v>592</v>
      </c>
      <c r="C162" s="234" t="s">
        <v>587</v>
      </c>
      <c r="D162" s="234" t="s">
        <v>588</v>
      </c>
      <c r="E162" s="234">
        <v>10</v>
      </c>
      <c r="F162" s="233" t="s">
        <v>593</v>
      </c>
      <c r="G162" s="233" t="s">
        <v>594</v>
      </c>
      <c r="H162" s="235">
        <v>0</v>
      </c>
      <c r="I162" s="523" t="s">
        <v>591</v>
      </c>
      <c r="J162" s="523"/>
      <c r="K162" s="523">
        <f t="shared" si="8"/>
        <v>0</v>
      </c>
      <c r="L162" s="524"/>
    </row>
    <row r="163" spans="2:12" x14ac:dyDescent="0.25">
      <c r="B163" s="233" t="s">
        <v>595</v>
      </c>
      <c r="C163" s="234" t="s">
        <v>587</v>
      </c>
      <c r="D163" s="234" t="s">
        <v>588</v>
      </c>
      <c r="E163" s="234">
        <v>20</v>
      </c>
      <c r="F163" s="233" t="s">
        <v>596</v>
      </c>
      <c r="G163" s="233" t="s">
        <v>597</v>
      </c>
      <c r="H163" s="235">
        <v>0</v>
      </c>
      <c r="I163" s="523" t="s">
        <v>591</v>
      </c>
      <c r="J163" s="523"/>
      <c r="K163" s="523">
        <f t="shared" si="8"/>
        <v>0</v>
      </c>
      <c r="L163" s="524"/>
    </row>
    <row r="164" spans="2:12" x14ac:dyDescent="0.25">
      <c r="B164" s="233" t="s">
        <v>598</v>
      </c>
      <c r="C164" s="234" t="s">
        <v>587</v>
      </c>
      <c r="D164" s="234" t="s">
        <v>599</v>
      </c>
      <c r="E164" s="234">
        <v>0</v>
      </c>
      <c r="F164" s="233" t="s">
        <v>600</v>
      </c>
      <c r="G164" s="233" t="s">
        <v>601</v>
      </c>
      <c r="H164" s="235">
        <v>0</v>
      </c>
      <c r="I164" s="523" t="s">
        <v>591</v>
      </c>
      <c r="J164" s="523"/>
      <c r="K164" s="523">
        <f t="shared" si="8"/>
        <v>0</v>
      </c>
      <c r="L164" s="524"/>
    </row>
    <row r="165" spans="2:12" x14ac:dyDescent="0.25">
      <c r="B165" s="233" t="s">
        <v>602</v>
      </c>
      <c r="C165" s="234" t="s">
        <v>587</v>
      </c>
      <c r="D165" s="234" t="s">
        <v>599</v>
      </c>
      <c r="E165" s="234">
        <v>10</v>
      </c>
      <c r="F165" s="233" t="s">
        <v>603</v>
      </c>
      <c r="G165" s="233" t="s">
        <v>604</v>
      </c>
      <c r="H165" s="235">
        <v>0</v>
      </c>
      <c r="I165" s="523" t="s">
        <v>591</v>
      </c>
      <c r="J165" s="523"/>
      <c r="K165" s="523">
        <f t="shared" si="8"/>
        <v>0</v>
      </c>
      <c r="L165" s="524"/>
    </row>
    <row r="166" spans="2:12" x14ac:dyDescent="0.25">
      <c r="B166" s="233" t="s">
        <v>605</v>
      </c>
      <c r="C166" s="234" t="s">
        <v>587</v>
      </c>
      <c r="D166" s="234" t="s">
        <v>599</v>
      </c>
      <c r="E166" s="234">
        <v>20</v>
      </c>
      <c r="F166" s="233" t="s">
        <v>606</v>
      </c>
      <c r="G166" s="233" t="s">
        <v>607</v>
      </c>
      <c r="H166" s="235">
        <v>0</v>
      </c>
      <c r="I166" s="523" t="s">
        <v>591</v>
      </c>
      <c r="J166" s="523"/>
      <c r="K166" s="523">
        <f t="shared" si="8"/>
        <v>0</v>
      </c>
      <c r="L166" s="524"/>
    </row>
    <row r="167" spans="2:12" x14ac:dyDescent="0.25">
      <c r="B167" s="233" t="s">
        <v>608</v>
      </c>
      <c r="C167" s="234" t="s">
        <v>587</v>
      </c>
      <c r="D167" s="234" t="s">
        <v>599</v>
      </c>
      <c r="E167" s="234">
        <v>20</v>
      </c>
      <c r="F167" s="233" t="s">
        <v>609</v>
      </c>
      <c r="G167" s="233" t="s">
        <v>607</v>
      </c>
      <c r="H167" s="235">
        <v>0</v>
      </c>
      <c r="I167" s="523" t="s">
        <v>591</v>
      </c>
      <c r="J167" s="523"/>
      <c r="K167" s="523">
        <f t="shared" si="8"/>
        <v>0</v>
      </c>
      <c r="L167" s="524"/>
    </row>
    <row r="168" spans="2:12" x14ac:dyDescent="0.25">
      <c r="B168" s="233" t="s">
        <v>610</v>
      </c>
      <c r="C168" s="234" t="s">
        <v>587</v>
      </c>
      <c r="D168" s="234" t="s">
        <v>599</v>
      </c>
      <c r="E168" s="234">
        <v>20</v>
      </c>
      <c r="F168" s="233" t="s">
        <v>611</v>
      </c>
      <c r="G168" s="233" t="s">
        <v>607</v>
      </c>
      <c r="H168" s="235">
        <v>0</v>
      </c>
      <c r="I168" s="523" t="s">
        <v>591</v>
      </c>
      <c r="J168" s="523"/>
      <c r="K168" s="523">
        <f t="shared" si="8"/>
        <v>0</v>
      </c>
      <c r="L168" s="524"/>
    </row>
    <row r="169" spans="2:12" x14ac:dyDescent="0.25">
      <c r="B169" s="233" t="s">
        <v>612</v>
      </c>
      <c r="C169" s="234" t="s">
        <v>587</v>
      </c>
      <c r="D169" s="234" t="s">
        <v>599</v>
      </c>
      <c r="E169" s="234">
        <v>30</v>
      </c>
      <c r="F169" s="233" t="s">
        <v>613</v>
      </c>
      <c r="G169" s="233" t="s">
        <v>607</v>
      </c>
      <c r="H169" s="235">
        <v>0</v>
      </c>
      <c r="I169" s="523" t="s">
        <v>591</v>
      </c>
      <c r="J169" s="523"/>
      <c r="K169" s="523">
        <f t="shared" si="8"/>
        <v>0</v>
      </c>
      <c r="L169" s="524"/>
    </row>
    <row r="170" spans="2:12" x14ac:dyDescent="0.25">
      <c r="B170" s="233" t="s">
        <v>614</v>
      </c>
      <c r="C170" s="234" t="s">
        <v>587</v>
      </c>
      <c r="D170" s="234" t="s">
        <v>615</v>
      </c>
      <c r="E170" s="234">
        <v>0</v>
      </c>
      <c r="F170" s="233" t="s">
        <v>616</v>
      </c>
      <c r="G170" s="233" t="s">
        <v>617</v>
      </c>
      <c r="H170" s="235">
        <v>0</v>
      </c>
      <c r="I170" s="523" t="s">
        <v>591</v>
      </c>
      <c r="J170" s="523"/>
      <c r="K170" s="523">
        <f t="shared" si="8"/>
        <v>0</v>
      </c>
      <c r="L170" s="524"/>
    </row>
    <row r="171" spans="2:12" x14ac:dyDescent="0.25">
      <c r="B171" s="233" t="s">
        <v>618</v>
      </c>
      <c r="C171" s="234" t="s">
        <v>587</v>
      </c>
      <c r="D171" s="234" t="s">
        <v>615</v>
      </c>
      <c r="E171" s="234">
        <v>10</v>
      </c>
      <c r="F171" s="233" t="s">
        <v>619</v>
      </c>
      <c r="G171" s="233" t="s">
        <v>620</v>
      </c>
      <c r="H171" s="235">
        <v>0</v>
      </c>
      <c r="I171" s="523" t="s">
        <v>591</v>
      </c>
      <c r="J171" s="523"/>
      <c r="K171" s="523">
        <f t="shared" si="8"/>
        <v>0</v>
      </c>
      <c r="L171" s="524"/>
    </row>
    <row r="172" spans="2:12" x14ac:dyDescent="0.25">
      <c r="B172" s="233" t="s">
        <v>621</v>
      </c>
      <c r="C172" s="234" t="s">
        <v>587</v>
      </c>
      <c r="D172" s="234" t="s">
        <v>615</v>
      </c>
      <c r="E172" s="234">
        <v>20</v>
      </c>
      <c r="F172" s="233" t="s">
        <v>622</v>
      </c>
      <c r="G172" s="233" t="s">
        <v>623</v>
      </c>
      <c r="H172" s="235">
        <v>0</v>
      </c>
      <c r="I172" s="523" t="s">
        <v>591</v>
      </c>
      <c r="J172" s="523"/>
      <c r="K172" s="523">
        <f t="shared" si="8"/>
        <v>0</v>
      </c>
      <c r="L172" s="524"/>
    </row>
    <row r="173" spans="2:12" x14ac:dyDescent="0.25">
      <c r="B173" s="233" t="s">
        <v>624</v>
      </c>
      <c r="C173" s="234" t="s">
        <v>587</v>
      </c>
      <c r="D173" s="234" t="s">
        <v>615</v>
      </c>
      <c r="E173" s="234">
        <v>21</v>
      </c>
      <c r="F173" s="233" t="s">
        <v>625</v>
      </c>
      <c r="G173" s="233" t="s">
        <v>626</v>
      </c>
      <c r="H173" s="235">
        <v>0</v>
      </c>
      <c r="I173" s="523" t="s">
        <v>591</v>
      </c>
      <c r="J173" s="523"/>
      <c r="K173" s="523">
        <f t="shared" si="8"/>
        <v>0</v>
      </c>
      <c r="L173" s="524"/>
    </row>
    <row r="174" spans="2:12" x14ac:dyDescent="0.25">
      <c r="B174" s="233" t="s">
        <v>627</v>
      </c>
      <c r="C174" s="234" t="s">
        <v>587</v>
      </c>
      <c r="D174" s="234" t="s">
        <v>615</v>
      </c>
      <c r="E174" s="234">
        <v>29</v>
      </c>
      <c r="F174" s="233" t="s">
        <v>628</v>
      </c>
      <c r="G174" s="233" t="s">
        <v>629</v>
      </c>
      <c r="H174" s="235">
        <v>0</v>
      </c>
      <c r="I174" s="523" t="s">
        <v>591</v>
      </c>
      <c r="J174" s="523"/>
      <c r="K174" s="523">
        <f t="shared" si="8"/>
        <v>0</v>
      </c>
      <c r="L174" s="524"/>
    </row>
    <row r="175" spans="2:12" x14ac:dyDescent="0.25">
      <c r="B175" s="233" t="s">
        <v>630</v>
      </c>
      <c r="C175" s="234" t="s">
        <v>587</v>
      </c>
      <c r="D175" s="234" t="s">
        <v>631</v>
      </c>
      <c r="E175" s="234">
        <v>0</v>
      </c>
      <c r="F175" s="233" t="s">
        <v>632</v>
      </c>
      <c r="G175" s="233" t="s">
        <v>633</v>
      </c>
      <c r="H175" s="235">
        <v>0</v>
      </c>
      <c r="I175" s="523" t="s">
        <v>591</v>
      </c>
      <c r="J175" s="523"/>
      <c r="K175" s="523">
        <f t="shared" si="8"/>
        <v>0</v>
      </c>
      <c r="L175" s="524"/>
    </row>
    <row r="176" spans="2:12" x14ac:dyDescent="0.25">
      <c r="B176" s="233" t="s">
        <v>634</v>
      </c>
      <c r="C176" s="234" t="s">
        <v>587</v>
      </c>
      <c r="D176" s="234" t="s">
        <v>631</v>
      </c>
      <c r="E176" s="234">
        <v>10</v>
      </c>
      <c r="F176" s="233" t="s">
        <v>635</v>
      </c>
      <c r="G176" s="233" t="s">
        <v>636</v>
      </c>
      <c r="H176" s="235">
        <v>0</v>
      </c>
      <c r="I176" s="523" t="s">
        <v>591</v>
      </c>
      <c r="J176" s="523"/>
      <c r="K176" s="523">
        <f t="shared" si="8"/>
        <v>0</v>
      </c>
      <c r="L176" s="524"/>
    </row>
    <row r="177" spans="2:12" x14ac:dyDescent="0.25">
      <c r="B177" s="233" t="s">
        <v>637</v>
      </c>
      <c r="C177" s="234" t="s">
        <v>587</v>
      </c>
      <c r="D177" s="234" t="s">
        <v>631</v>
      </c>
      <c r="E177" s="234">
        <v>11</v>
      </c>
      <c r="F177" s="233" t="s">
        <v>638</v>
      </c>
      <c r="G177" s="233" t="s">
        <v>639</v>
      </c>
      <c r="H177" s="235">
        <v>0</v>
      </c>
      <c r="I177" s="523" t="s">
        <v>591</v>
      </c>
      <c r="J177" s="523"/>
      <c r="K177" s="523">
        <f t="shared" si="8"/>
        <v>0</v>
      </c>
      <c r="L177" s="524"/>
    </row>
    <row r="178" spans="2:12" x14ac:dyDescent="0.25">
      <c r="B178" s="233" t="s">
        <v>640</v>
      </c>
      <c r="C178" s="234" t="s">
        <v>587</v>
      </c>
      <c r="D178" s="234" t="s">
        <v>631</v>
      </c>
      <c r="E178" s="234">
        <v>12</v>
      </c>
      <c r="F178" s="233" t="s">
        <v>641</v>
      </c>
      <c r="G178" s="233" t="s">
        <v>642</v>
      </c>
      <c r="H178" s="235">
        <v>0</v>
      </c>
      <c r="I178" s="523" t="s">
        <v>591</v>
      </c>
      <c r="J178" s="523"/>
      <c r="K178" s="523">
        <f t="shared" si="8"/>
        <v>0</v>
      </c>
      <c r="L178" s="524"/>
    </row>
    <row r="179" spans="2:12" x14ac:dyDescent="0.25">
      <c r="B179" s="233" t="s">
        <v>643</v>
      </c>
      <c r="C179" s="234" t="s">
        <v>587</v>
      </c>
      <c r="D179" s="234" t="s">
        <v>631</v>
      </c>
      <c r="E179" s="234">
        <v>90</v>
      </c>
      <c r="F179" s="233" t="s">
        <v>644</v>
      </c>
      <c r="G179" s="233" t="s">
        <v>645</v>
      </c>
      <c r="H179" s="235">
        <v>0</v>
      </c>
      <c r="I179" s="523" t="s">
        <v>591</v>
      </c>
      <c r="J179" s="523"/>
      <c r="K179" s="523">
        <f t="shared" si="8"/>
        <v>0</v>
      </c>
      <c r="L179" s="524"/>
    </row>
    <row r="180" spans="2:12" x14ac:dyDescent="0.25">
      <c r="B180" s="233" t="s">
        <v>646</v>
      </c>
      <c r="C180" s="234" t="s">
        <v>587</v>
      </c>
      <c r="D180" s="234" t="s">
        <v>631</v>
      </c>
      <c r="E180" s="234">
        <v>91</v>
      </c>
      <c r="F180" s="233" t="s">
        <v>647</v>
      </c>
      <c r="G180" s="233" t="s">
        <v>648</v>
      </c>
      <c r="H180" s="235">
        <v>0</v>
      </c>
      <c r="I180" s="523" t="s">
        <v>591</v>
      </c>
      <c r="J180" s="523"/>
      <c r="K180" s="523">
        <f t="shared" si="8"/>
        <v>0</v>
      </c>
      <c r="L180" s="524"/>
    </row>
    <row r="181" spans="2:12" x14ac:dyDescent="0.25">
      <c r="B181" s="233" t="s">
        <v>649</v>
      </c>
      <c r="C181" s="234" t="s">
        <v>587</v>
      </c>
      <c r="D181" s="234" t="s">
        <v>631</v>
      </c>
      <c r="E181" s="234">
        <v>92</v>
      </c>
      <c r="F181" s="233" t="s">
        <v>650</v>
      </c>
      <c r="G181" s="233" t="s">
        <v>651</v>
      </c>
      <c r="H181" s="235">
        <v>0</v>
      </c>
      <c r="I181" s="523" t="s">
        <v>591</v>
      </c>
      <c r="J181" s="523"/>
      <c r="K181" s="523">
        <f t="shared" si="8"/>
        <v>0</v>
      </c>
      <c r="L181" s="524"/>
    </row>
    <row r="182" spans="2:12" x14ac:dyDescent="0.25">
      <c r="B182" s="233" t="s">
        <v>652</v>
      </c>
      <c r="C182" s="234" t="s">
        <v>587</v>
      </c>
      <c r="D182" s="234" t="s">
        <v>631</v>
      </c>
      <c r="E182" s="234">
        <v>93</v>
      </c>
      <c r="F182" s="233" t="s">
        <v>653</v>
      </c>
      <c r="G182" s="233" t="s">
        <v>654</v>
      </c>
      <c r="H182" s="235">
        <v>0</v>
      </c>
      <c r="I182" s="523" t="s">
        <v>591</v>
      </c>
      <c r="J182" s="523"/>
      <c r="K182" s="523">
        <f t="shared" si="8"/>
        <v>0</v>
      </c>
      <c r="L182" s="524"/>
    </row>
    <row r="183" spans="2:12" x14ac:dyDescent="0.25">
      <c r="B183" s="233" t="s">
        <v>655</v>
      </c>
      <c r="C183" s="234" t="s">
        <v>587</v>
      </c>
      <c r="D183" s="234" t="s">
        <v>631</v>
      </c>
      <c r="E183" s="234">
        <v>99</v>
      </c>
      <c r="F183" s="233" t="s">
        <v>656</v>
      </c>
      <c r="G183" s="233" t="s">
        <v>657</v>
      </c>
      <c r="H183" s="235">
        <v>0</v>
      </c>
      <c r="I183" s="523" t="s">
        <v>591</v>
      </c>
      <c r="J183" s="523"/>
      <c r="K183" s="523">
        <f t="shared" si="8"/>
        <v>0</v>
      </c>
      <c r="L183" s="524"/>
    </row>
    <row r="184" spans="2:12" x14ac:dyDescent="0.25">
      <c r="B184" s="233" t="s">
        <v>658</v>
      </c>
      <c r="C184" s="234" t="s">
        <v>587</v>
      </c>
      <c r="D184" s="234" t="s">
        <v>659</v>
      </c>
      <c r="E184" s="234">
        <v>0</v>
      </c>
      <c r="F184" s="233" t="s">
        <v>660</v>
      </c>
      <c r="G184" s="233" t="s">
        <v>661</v>
      </c>
      <c r="H184" s="235">
        <v>0</v>
      </c>
      <c r="I184" s="523" t="s">
        <v>591</v>
      </c>
      <c r="J184" s="523"/>
      <c r="K184" s="523">
        <f t="shared" si="8"/>
        <v>0</v>
      </c>
      <c r="L184" s="524"/>
    </row>
    <row r="185" spans="2:12" x14ac:dyDescent="0.25">
      <c r="B185" s="233" t="s">
        <v>662</v>
      </c>
      <c r="C185" s="234" t="s">
        <v>587</v>
      </c>
      <c r="D185" s="234" t="s">
        <v>659</v>
      </c>
      <c r="E185" s="234">
        <v>10</v>
      </c>
      <c r="F185" s="233" t="s">
        <v>663</v>
      </c>
      <c r="G185" s="233" t="s">
        <v>664</v>
      </c>
      <c r="H185" s="235">
        <v>0</v>
      </c>
      <c r="I185" s="523" t="s">
        <v>591</v>
      </c>
      <c r="J185" s="523"/>
      <c r="K185" s="523">
        <f t="shared" si="8"/>
        <v>0</v>
      </c>
      <c r="L185" s="524"/>
    </row>
    <row r="186" spans="2:12" ht="15" customHeight="1" x14ac:dyDescent="0.25">
      <c r="B186" s="233" t="s">
        <v>665</v>
      </c>
      <c r="C186" s="234" t="s">
        <v>587</v>
      </c>
      <c r="D186" s="234" t="s">
        <v>659</v>
      </c>
      <c r="E186" s="234">
        <v>90</v>
      </c>
      <c r="F186" s="233" t="s">
        <v>666</v>
      </c>
      <c r="G186" s="233" t="s">
        <v>667</v>
      </c>
      <c r="H186" s="235">
        <v>0</v>
      </c>
      <c r="I186" s="523" t="s">
        <v>591</v>
      </c>
      <c r="J186" s="523"/>
      <c r="K186" s="523">
        <f t="shared" si="8"/>
        <v>0</v>
      </c>
      <c r="L186" s="524"/>
    </row>
    <row r="187" spans="2:12" x14ac:dyDescent="0.25">
      <c r="B187" s="233" t="s">
        <v>668</v>
      </c>
      <c r="C187" s="234" t="s">
        <v>669</v>
      </c>
      <c r="D187" s="234" t="s">
        <v>670</v>
      </c>
      <c r="E187" s="234">
        <v>0</v>
      </c>
      <c r="F187" s="233" t="s">
        <v>671</v>
      </c>
      <c r="G187" s="233" t="s">
        <v>672</v>
      </c>
      <c r="H187" s="235">
        <v>0</v>
      </c>
      <c r="I187" s="523" t="s">
        <v>591</v>
      </c>
      <c r="J187" s="523"/>
      <c r="K187" s="523">
        <f t="shared" si="8"/>
        <v>0</v>
      </c>
      <c r="L187" s="523" t="s">
        <v>673</v>
      </c>
    </row>
    <row r="188" spans="2:12" x14ac:dyDescent="0.25">
      <c r="B188" s="233" t="s">
        <v>674</v>
      </c>
      <c r="C188" s="234" t="s">
        <v>669</v>
      </c>
      <c r="D188" s="234" t="s">
        <v>670</v>
      </c>
      <c r="E188" s="234">
        <v>10</v>
      </c>
      <c r="F188" s="233" t="s">
        <v>675</v>
      </c>
      <c r="G188" s="233" t="s">
        <v>676</v>
      </c>
      <c r="H188" s="235">
        <v>0</v>
      </c>
      <c r="I188" s="523" t="s">
        <v>591</v>
      </c>
      <c r="J188" s="523"/>
      <c r="K188" s="523">
        <f t="shared" si="8"/>
        <v>0</v>
      </c>
      <c r="L188" s="523" t="s">
        <v>673</v>
      </c>
    </row>
    <row r="189" spans="2:12" x14ac:dyDescent="0.25">
      <c r="B189" s="233" t="s">
        <v>677</v>
      </c>
      <c r="C189" s="234" t="s">
        <v>669</v>
      </c>
      <c r="D189" s="234" t="s">
        <v>670</v>
      </c>
      <c r="E189" s="234">
        <v>11</v>
      </c>
      <c r="F189" s="233" t="s">
        <v>678</v>
      </c>
      <c r="G189" s="233" t="s">
        <v>679</v>
      </c>
      <c r="H189" s="235">
        <v>0</v>
      </c>
      <c r="I189" s="523" t="s">
        <v>591</v>
      </c>
      <c r="J189" s="523"/>
      <c r="K189" s="523">
        <f t="shared" si="8"/>
        <v>0</v>
      </c>
      <c r="L189" s="524"/>
    </row>
    <row r="190" spans="2:12" x14ac:dyDescent="0.25">
      <c r="B190" s="233" t="s">
        <v>680</v>
      </c>
      <c r="C190" s="234" t="s">
        <v>669</v>
      </c>
      <c r="D190" s="234" t="s">
        <v>670</v>
      </c>
      <c r="E190" s="234">
        <v>12</v>
      </c>
      <c r="F190" s="233" t="s">
        <v>681</v>
      </c>
      <c r="G190" s="233" t="s">
        <v>682</v>
      </c>
      <c r="H190" s="235">
        <v>0</v>
      </c>
      <c r="I190" s="523" t="s">
        <v>591</v>
      </c>
      <c r="J190" s="523"/>
      <c r="K190" s="523">
        <f t="shared" si="8"/>
        <v>0</v>
      </c>
      <c r="L190" s="524"/>
    </row>
    <row r="191" spans="2:12" x14ac:dyDescent="0.25">
      <c r="B191" s="233" t="s">
        <v>683</v>
      </c>
      <c r="C191" s="234" t="s">
        <v>669</v>
      </c>
      <c r="D191" s="234" t="s">
        <v>670</v>
      </c>
      <c r="E191" s="234">
        <v>13</v>
      </c>
      <c r="F191" s="233" t="s">
        <v>684</v>
      </c>
      <c r="G191" s="233" t="s">
        <v>685</v>
      </c>
      <c r="H191" s="235">
        <v>0</v>
      </c>
      <c r="I191" s="523" t="s">
        <v>591</v>
      </c>
      <c r="J191" s="523"/>
      <c r="K191" s="523">
        <f t="shared" si="8"/>
        <v>0</v>
      </c>
      <c r="L191" s="524"/>
    </row>
    <row r="192" spans="2:12" x14ac:dyDescent="0.25">
      <c r="B192" s="233" t="s">
        <v>686</v>
      </c>
      <c r="C192" s="234" t="s">
        <v>669</v>
      </c>
      <c r="D192" s="234" t="s">
        <v>670</v>
      </c>
      <c r="E192" s="234">
        <v>20</v>
      </c>
      <c r="F192" s="233" t="s">
        <v>687</v>
      </c>
      <c r="G192" s="233" t="s">
        <v>688</v>
      </c>
      <c r="H192" s="235">
        <v>0</v>
      </c>
      <c r="I192" s="523" t="s">
        <v>591</v>
      </c>
      <c r="J192" s="523"/>
      <c r="K192" s="523">
        <f t="shared" si="8"/>
        <v>0</v>
      </c>
      <c r="L192" s="524"/>
    </row>
    <row r="193" spans="2:12" x14ac:dyDescent="0.25">
      <c r="B193" s="233" t="s">
        <v>689</v>
      </c>
      <c r="C193" s="234" t="s">
        <v>669</v>
      </c>
      <c r="D193" s="234" t="s">
        <v>670</v>
      </c>
      <c r="E193" s="234">
        <v>30</v>
      </c>
      <c r="F193" s="233" t="s">
        <v>690</v>
      </c>
      <c r="G193" s="233" t="s">
        <v>691</v>
      </c>
      <c r="H193" s="235">
        <v>0</v>
      </c>
      <c r="I193" s="523" t="s">
        <v>591</v>
      </c>
      <c r="J193" s="523"/>
      <c r="K193" s="523">
        <f t="shared" si="8"/>
        <v>0</v>
      </c>
      <c r="L193" s="524"/>
    </row>
    <row r="194" spans="2:12" x14ac:dyDescent="0.25">
      <c r="B194" s="233" t="s">
        <v>692</v>
      </c>
      <c r="C194" s="234" t="s">
        <v>669</v>
      </c>
      <c r="D194" s="234" t="s">
        <v>670</v>
      </c>
      <c r="E194" s="234">
        <v>31</v>
      </c>
      <c r="F194" s="233" t="s">
        <v>693</v>
      </c>
      <c r="G194" s="233" t="s">
        <v>694</v>
      </c>
      <c r="H194" s="235">
        <v>0</v>
      </c>
      <c r="I194" s="523" t="s">
        <v>591</v>
      </c>
      <c r="J194" s="523"/>
      <c r="K194" s="523">
        <f t="shared" si="8"/>
        <v>0</v>
      </c>
      <c r="L194" s="524"/>
    </row>
    <row r="195" spans="2:12" x14ac:dyDescent="0.25">
      <c r="B195" s="233" t="s">
        <v>695</v>
      </c>
      <c r="C195" s="234" t="s">
        <v>669</v>
      </c>
      <c r="D195" s="234" t="s">
        <v>670</v>
      </c>
      <c r="E195" s="234">
        <v>32</v>
      </c>
      <c r="F195" s="233" t="s">
        <v>696</v>
      </c>
      <c r="G195" s="233" t="s">
        <v>697</v>
      </c>
      <c r="H195" s="235">
        <v>0</v>
      </c>
      <c r="I195" s="523" t="s">
        <v>591</v>
      </c>
      <c r="J195" s="523"/>
      <c r="K195" s="523">
        <f t="shared" si="8"/>
        <v>0</v>
      </c>
      <c r="L195" s="524"/>
    </row>
    <row r="196" spans="2:12" x14ac:dyDescent="0.25">
      <c r="B196" s="233" t="s">
        <v>698</v>
      </c>
      <c r="C196" s="234" t="s">
        <v>669</v>
      </c>
      <c r="D196" s="234" t="s">
        <v>670</v>
      </c>
      <c r="E196" s="234">
        <v>39</v>
      </c>
      <c r="F196" s="233" t="s">
        <v>699</v>
      </c>
      <c r="G196" s="233" t="s">
        <v>700</v>
      </c>
      <c r="H196" s="235">
        <v>0</v>
      </c>
      <c r="I196" s="523" t="s">
        <v>591</v>
      </c>
      <c r="J196" s="523"/>
      <c r="K196" s="523">
        <f t="shared" si="8"/>
        <v>0</v>
      </c>
      <c r="L196" s="524"/>
    </row>
    <row r="197" spans="2:12" x14ac:dyDescent="0.25">
      <c r="B197" s="233" t="s">
        <v>701</v>
      </c>
      <c r="C197" s="234" t="s">
        <v>669</v>
      </c>
      <c r="D197" s="234" t="s">
        <v>670</v>
      </c>
      <c r="E197" s="234">
        <v>40</v>
      </c>
      <c r="F197" s="233" t="s">
        <v>702</v>
      </c>
      <c r="G197" s="233" t="s">
        <v>703</v>
      </c>
      <c r="H197" s="235">
        <v>0</v>
      </c>
      <c r="I197" s="523" t="s">
        <v>591</v>
      </c>
      <c r="J197" s="523"/>
      <c r="K197" s="523">
        <f t="shared" si="8"/>
        <v>0</v>
      </c>
      <c r="L197" s="524"/>
    </row>
    <row r="198" spans="2:12" x14ac:dyDescent="0.25">
      <c r="B198" s="233" t="s">
        <v>704</v>
      </c>
      <c r="C198" s="234" t="s">
        <v>669</v>
      </c>
      <c r="D198" s="234" t="s">
        <v>670</v>
      </c>
      <c r="E198" s="234">
        <v>41</v>
      </c>
      <c r="F198" s="233" t="s">
        <v>705</v>
      </c>
      <c r="G198" s="233" t="s">
        <v>706</v>
      </c>
      <c r="H198" s="235">
        <v>0</v>
      </c>
      <c r="I198" s="523" t="s">
        <v>591</v>
      </c>
      <c r="J198" s="523"/>
      <c r="K198" s="523">
        <f t="shared" si="8"/>
        <v>0</v>
      </c>
      <c r="L198" s="524"/>
    </row>
    <row r="199" spans="2:12" x14ac:dyDescent="0.25">
      <c r="B199" s="233" t="s">
        <v>707</v>
      </c>
      <c r="C199" s="234" t="s">
        <v>669</v>
      </c>
      <c r="D199" s="234" t="s">
        <v>670</v>
      </c>
      <c r="E199" s="234">
        <v>42</v>
      </c>
      <c r="F199" s="233" t="s">
        <v>708</v>
      </c>
      <c r="G199" s="233" t="s">
        <v>709</v>
      </c>
      <c r="H199" s="235">
        <v>0</v>
      </c>
      <c r="I199" s="523" t="s">
        <v>591</v>
      </c>
      <c r="J199" s="523"/>
      <c r="K199" s="523">
        <f t="shared" si="8"/>
        <v>0</v>
      </c>
      <c r="L199" s="524"/>
    </row>
    <row r="200" spans="2:12" x14ac:dyDescent="0.25">
      <c r="B200" s="233" t="s">
        <v>710</v>
      </c>
      <c r="C200" s="234" t="s">
        <v>669</v>
      </c>
      <c r="D200" s="234" t="s">
        <v>670</v>
      </c>
      <c r="E200" s="234">
        <v>50</v>
      </c>
      <c r="F200" s="233" t="s">
        <v>711</v>
      </c>
      <c r="G200" s="233" t="s">
        <v>712</v>
      </c>
      <c r="H200" s="235">
        <v>0</v>
      </c>
      <c r="I200" s="523" t="s">
        <v>591</v>
      </c>
      <c r="J200" s="523"/>
      <c r="K200" s="523">
        <f t="shared" si="8"/>
        <v>0</v>
      </c>
      <c r="L200" s="524"/>
    </row>
    <row r="201" spans="2:12" x14ac:dyDescent="0.25">
      <c r="B201" s="233" t="s">
        <v>713</v>
      </c>
      <c r="C201" s="234" t="s">
        <v>669</v>
      </c>
      <c r="D201" s="234" t="s">
        <v>670</v>
      </c>
      <c r="E201" s="234">
        <v>51</v>
      </c>
      <c r="F201" s="233" t="s">
        <v>714</v>
      </c>
      <c r="G201" s="233" t="s">
        <v>715</v>
      </c>
      <c r="H201" s="235">
        <v>0</v>
      </c>
      <c r="I201" s="523" t="s">
        <v>591</v>
      </c>
      <c r="J201" s="523"/>
      <c r="K201" s="523">
        <f t="shared" si="8"/>
        <v>0</v>
      </c>
      <c r="L201" s="524"/>
    </row>
    <row r="202" spans="2:12" x14ac:dyDescent="0.25">
      <c r="B202" s="233" t="s">
        <v>716</v>
      </c>
      <c r="C202" s="234" t="s">
        <v>669</v>
      </c>
      <c r="D202" s="234" t="s">
        <v>670</v>
      </c>
      <c r="E202" s="234">
        <v>52</v>
      </c>
      <c r="F202" s="233" t="s">
        <v>717</v>
      </c>
      <c r="G202" s="233" t="s">
        <v>718</v>
      </c>
      <c r="H202" s="235">
        <v>0</v>
      </c>
      <c r="I202" s="523" t="s">
        <v>591</v>
      </c>
      <c r="J202" s="523"/>
      <c r="K202" s="523">
        <f t="shared" si="8"/>
        <v>0</v>
      </c>
      <c r="L202" s="524"/>
    </row>
    <row r="203" spans="2:12" x14ac:dyDescent="0.25">
      <c r="B203" s="233" t="s">
        <v>719</v>
      </c>
      <c r="C203" s="234" t="s">
        <v>669</v>
      </c>
      <c r="D203" s="234" t="s">
        <v>670</v>
      </c>
      <c r="E203" s="234">
        <v>60</v>
      </c>
      <c r="F203" s="233" t="s">
        <v>720</v>
      </c>
      <c r="G203" s="233" t="s">
        <v>721</v>
      </c>
      <c r="H203" s="235">
        <v>0</v>
      </c>
      <c r="I203" s="523" t="s">
        <v>591</v>
      </c>
      <c r="J203" s="523"/>
      <c r="K203" s="523">
        <f t="shared" si="8"/>
        <v>0</v>
      </c>
      <c r="L203" s="524"/>
    </row>
    <row r="204" spans="2:12" x14ac:dyDescent="0.25">
      <c r="B204" s="233" t="s">
        <v>722</v>
      </c>
      <c r="C204" s="234" t="s">
        <v>669</v>
      </c>
      <c r="D204" s="234" t="s">
        <v>670</v>
      </c>
      <c r="E204" s="234">
        <v>61</v>
      </c>
      <c r="F204" s="233" t="s">
        <v>723</v>
      </c>
      <c r="G204" s="233" t="s">
        <v>724</v>
      </c>
      <c r="H204" s="235">
        <v>0</v>
      </c>
      <c r="I204" s="523" t="s">
        <v>591</v>
      </c>
      <c r="J204" s="523"/>
      <c r="K204" s="523">
        <f t="shared" si="8"/>
        <v>0</v>
      </c>
      <c r="L204" s="524"/>
    </row>
    <row r="205" spans="2:12" x14ac:dyDescent="0.25">
      <c r="B205" s="233" t="s">
        <v>725</v>
      </c>
      <c r="C205" s="234" t="s">
        <v>669</v>
      </c>
      <c r="D205" s="234" t="s">
        <v>670</v>
      </c>
      <c r="E205" s="234">
        <v>62</v>
      </c>
      <c r="F205" s="233" t="s">
        <v>726</v>
      </c>
      <c r="G205" s="233" t="s">
        <v>727</v>
      </c>
      <c r="H205" s="235">
        <v>0</v>
      </c>
      <c r="I205" s="523" t="s">
        <v>591</v>
      </c>
      <c r="J205" s="523"/>
      <c r="K205" s="523">
        <f t="shared" si="8"/>
        <v>0</v>
      </c>
      <c r="L205" s="524"/>
    </row>
    <row r="206" spans="2:12" x14ac:dyDescent="0.25">
      <c r="B206" s="233" t="s">
        <v>728</v>
      </c>
      <c r="C206" s="234" t="s">
        <v>669</v>
      </c>
      <c r="D206" s="234" t="s">
        <v>670</v>
      </c>
      <c r="E206" s="234">
        <v>70</v>
      </c>
      <c r="F206" s="233" t="s">
        <v>729</v>
      </c>
      <c r="G206" s="233" t="s">
        <v>730</v>
      </c>
      <c r="H206" s="235">
        <v>0</v>
      </c>
      <c r="I206" s="523" t="s">
        <v>591</v>
      </c>
      <c r="J206" s="523"/>
      <c r="K206" s="523">
        <f t="shared" si="8"/>
        <v>0</v>
      </c>
      <c r="L206" s="524"/>
    </row>
    <row r="207" spans="2:12" x14ac:dyDescent="0.25">
      <c r="B207" s="233" t="s">
        <v>731</v>
      </c>
      <c r="C207" s="234" t="s">
        <v>669</v>
      </c>
      <c r="D207" s="234" t="s">
        <v>670</v>
      </c>
      <c r="E207" s="234">
        <v>71</v>
      </c>
      <c r="F207" s="233" t="s">
        <v>732</v>
      </c>
      <c r="G207" s="233" t="s">
        <v>733</v>
      </c>
      <c r="H207" s="235">
        <v>0</v>
      </c>
      <c r="I207" s="523" t="s">
        <v>591</v>
      </c>
      <c r="J207" s="523"/>
      <c r="K207" s="523">
        <f t="shared" si="8"/>
        <v>0</v>
      </c>
      <c r="L207" s="524"/>
    </row>
    <row r="208" spans="2:12" x14ac:dyDescent="0.25">
      <c r="B208" s="233" t="s">
        <v>734</v>
      </c>
      <c r="C208" s="234" t="s">
        <v>669</v>
      </c>
      <c r="D208" s="234" t="s">
        <v>670</v>
      </c>
      <c r="E208" s="234">
        <v>72</v>
      </c>
      <c r="F208" s="233" t="s">
        <v>735</v>
      </c>
      <c r="G208" s="233" t="s">
        <v>736</v>
      </c>
      <c r="H208" s="235">
        <v>0</v>
      </c>
      <c r="I208" s="523" t="s">
        <v>591</v>
      </c>
      <c r="J208" s="523"/>
      <c r="K208" s="523">
        <f t="shared" si="8"/>
        <v>0</v>
      </c>
      <c r="L208" s="524"/>
    </row>
    <row r="209" spans="2:12" x14ac:dyDescent="0.25">
      <c r="B209" s="233" t="s">
        <v>737</v>
      </c>
      <c r="C209" s="234" t="s">
        <v>669</v>
      </c>
      <c r="D209" s="234" t="s">
        <v>670</v>
      </c>
      <c r="E209" s="234">
        <v>73</v>
      </c>
      <c r="F209" s="233" t="s">
        <v>738</v>
      </c>
      <c r="G209" s="233" t="s">
        <v>739</v>
      </c>
      <c r="H209" s="235">
        <v>0</v>
      </c>
      <c r="I209" s="523" t="s">
        <v>591</v>
      </c>
      <c r="J209" s="523"/>
      <c r="K209" s="523">
        <f t="shared" si="8"/>
        <v>0</v>
      </c>
      <c r="L209" s="524"/>
    </row>
    <row r="210" spans="2:12" x14ac:dyDescent="0.25">
      <c r="B210" s="233" t="s">
        <v>740</v>
      </c>
      <c r="C210" s="234" t="s">
        <v>669</v>
      </c>
      <c r="D210" s="234" t="s">
        <v>670</v>
      </c>
      <c r="E210" s="234">
        <v>80</v>
      </c>
      <c r="F210" s="233" t="s">
        <v>741</v>
      </c>
      <c r="G210" s="233" t="s">
        <v>742</v>
      </c>
      <c r="H210" s="235">
        <v>0</v>
      </c>
      <c r="I210" s="523" t="s">
        <v>591</v>
      </c>
      <c r="J210" s="523"/>
      <c r="K210" s="523">
        <f t="shared" si="8"/>
        <v>0</v>
      </c>
      <c r="L210" s="524"/>
    </row>
    <row r="211" spans="2:12" x14ac:dyDescent="0.25">
      <c r="B211" s="233" t="s">
        <v>743</v>
      </c>
      <c r="C211" s="234" t="s">
        <v>669</v>
      </c>
      <c r="D211" s="234" t="s">
        <v>670</v>
      </c>
      <c r="E211" s="234">
        <v>81</v>
      </c>
      <c r="F211" s="233" t="s">
        <v>744</v>
      </c>
      <c r="G211" s="233" t="s">
        <v>745</v>
      </c>
      <c r="H211" s="235">
        <v>0</v>
      </c>
      <c r="I211" s="523" t="s">
        <v>591</v>
      </c>
      <c r="J211" s="523"/>
      <c r="K211" s="523">
        <f t="shared" si="8"/>
        <v>0</v>
      </c>
      <c r="L211" s="524"/>
    </row>
    <row r="212" spans="2:12" x14ac:dyDescent="0.25">
      <c r="B212" s="233" t="s">
        <v>746</v>
      </c>
      <c r="C212" s="234" t="s">
        <v>669</v>
      </c>
      <c r="D212" s="234" t="s">
        <v>670</v>
      </c>
      <c r="E212" s="234">
        <v>82</v>
      </c>
      <c r="F212" s="233" t="s">
        <v>747</v>
      </c>
      <c r="G212" s="233" t="s">
        <v>748</v>
      </c>
      <c r="H212" s="235">
        <v>0</v>
      </c>
      <c r="I212" s="523" t="s">
        <v>591</v>
      </c>
      <c r="J212" s="523"/>
      <c r="K212" s="523">
        <f t="shared" si="8"/>
        <v>0</v>
      </c>
      <c r="L212" s="524"/>
    </row>
    <row r="213" spans="2:12" x14ac:dyDescent="0.25">
      <c r="B213" s="233" t="s">
        <v>749</v>
      </c>
      <c r="C213" s="234" t="s">
        <v>669</v>
      </c>
      <c r="D213" s="234" t="s">
        <v>670</v>
      </c>
      <c r="E213" s="234">
        <v>83</v>
      </c>
      <c r="F213" s="233" t="s">
        <v>750</v>
      </c>
      <c r="G213" s="233" t="s">
        <v>751</v>
      </c>
      <c r="H213" s="235">
        <v>0</v>
      </c>
      <c r="I213" s="523" t="s">
        <v>591</v>
      </c>
      <c r="J213" s="523"/>
      <c r="K213" s="523">
        <f t="shared" si="8"/>
        <v>0</v>
      </c>
      <c r="L213" s="524"/>
    </row>
    <row r="214" spans="2:12" x14ac:dyDescent="0.25">
      <c r="B214" s="233" t="s">
        <v>752</v>
      </c>
      <c r="C214" s="234" t="s">
        <v>669</v>
      </c>
      <c r="D214" s="234" t="s">
        <v>670</v>
      </c>
      <c r="E214" s="234">
        <v>84</v>
      </c>
      <c r="F214" s="233" t="s">
        <v>753</v>
      </c>
      <c r="G214" s="233" t="s">
        <v>754</v>
      </c>
      <c r="H214" s="235">
        <v>0</v>
      </c>
      <c r="I214" s="523" t="s">
        <v>591</v>
      </c>
      <c r="J214" s="523"/>
      <c r="K214" s="523">
        <f t="shared" si="8"/>
        <v>0</v>
      </c>
      <c r="L214" s="524"/>
    </row>
    <row r="215" spans="2:12" x14ac:dyDescent="0.25">
      <c r="B215" s="233" t="s">
        <v>755</v>
      </c>
      <c r="C215" s="234" t="s">
        <v>669</v>
      </c>
      <c r="D215" s="234" t="s">
        <v>670</v>
      </c>
      <c r="E215" s="234">
        <v>85</v>
      </c>
      <c r="F215" s="233" t="s">
        <v>756</v>
      </c>
      <c r="G215" s="233" t="s">
        <v>757</v>
      </c>
      <c r="H215" s="235">
        <v>0</v>
      </c>
      <c r="I215" s="523" t="s">
        <v>591</v>
      </c>
      <c r="J215" s="523"/>
      <c r="K215" s="523">
        <f t="shared" si="8"/>
        <v>0</v>
      </c>
      <c r="L215" s="524"/>
    </row>
    <row r="216" spans="2:12" x14ac:dyDescent="0.25">
      <c r="B216" s="233" t="s">
        <v>758</v>
      </c>
      <c r="C216" s="234" t="s">
        <v>669</v>
      </c>
      <c r="D216" s="234" t="s">
        <v>670</v>
      </c>
      <c r="E216" s="234">
        <v>86</v>
      </c>
      <c r="F216" s="233" t="s">
        <v>759</v>
      </c>
      <c r="G216" s="233" t="s">
        <v>760</v>
      </c>
      <c r="H216" s="235">
        <v>0</v>
      </c>
      <c r="I216" s="523" t="s">
        <v>591</v>
      </c>
      <c r="J216" s="523"/>
      <c r="K216" s="523">
        <f t="shared" si="8"/>
        <v>0</v>
      </c>
      <c r="L216" s="524"/>
    </row>
    <row r="217" spans="2:12" x14ac:dyDescent="0.25">
      <c r="B217" s="233" t="s">
        <v>761</v>
      </c>
      <c r="C217" s="234" t="s">
        <v>669</v>
      </c>
      <c r="D217" s="234" t="s">
        <v>670</v>
      </c>
      <c r="E217" s="234">
        <v>89</v>
      </c>
      <c r="F217" s="233" t="s">
        <v>762</v>
      </c>
      <c r="G217" s="233" t="s">
        <v>763</v>
      </c>
      <c r="H217" s="235">
        <v>0</v>
      </c>
      <c r="I217" s="523" t="s">
        <v>591</v>
      </c>
      <c r="J217" s="523"/>
      <c r="K217" s="523">
        <f t="shared" si="8"/>
        <v>0</v>
      </c>
      <c r="L217" s="524"/>
    </row>
    <row r="218" spans="2:12" x14ac:dyDescent="0.25">
      <c r="B218" s="233" t="s">
        <v>764</v>
      </c>
      <c r="C218" s="234" t="s">
        <v>669</v>
      </c>
      <c r="D218" s="234" t="s">
        <v>670</v>
      </c>
      <c r="E218" s="234">
        <v>90</v>
      </c>
      <c r="F218" s="233" t="s">
        <v>765</v>
      </c>
      <c r="G218" s="233" t="s">
        <v>766</v>
      </c>
      <c r="H218" s="235">
        <v>0</v>
      </c>
      <c r="I218" s="523" t="s">
        <v>591</v>
      </c>
      <c r="J218" s="523"/>
      <c r="K218" s="523">
        <f t="shared" si="8"/>
        <v>0</v>
      </c>
      <c r="L218" s="524"/>
    </row>
    <row r="219" spans="2:12" x14ac:dyDescent="0.25">
      <c r="B219" s="233" t="s">
        <v>767</v>
      </c>
      <c r="C219" s="234" t="s">
        <v>669</v>
      </c>
      <c r="D219" s="234" t="s">
        <v>670</v>
      </c>
      <c r="E219" s="234">
        <v>91</v>
      </c>
      <c r="F219" s="233" t="s">
        <v>768</v>
      </c>
      <c r="G219" s="233" t="s">
        <v>769</v>
      </c>
      <c r="H219" s="235">
        <v>0</v>
      </c>
      <c r="I219" s="523" t="s">
        <v>591</v>
      </c>
      <c r="J219" s="523"/>
      <c r="K219" s="523">
        <f t="shared" si="8"/>
        <v>0</v>
      </c>
      <c r="L219" s="524"/>
    </row>
    <row r="220" spans="2:12" x14ac:dyDescent="0.25">
      <c r="B220" s="233" t="s">
        <v>770</v>
      </c>
      <c r="C220" s="234" t="s">
        <v>669</v>
      </c>
      <c r="D220" s="234" t="s">
        <v>670</v>
      </c>
      <c r="E220" s="234">
        <v>92</v>
      </c>
      <c r="F220" s="233" t="s">
        <v>771</v>
      </c>
      <c r="G220" s="233" t="s">
        <v>772</v>
      </c>
      <c r="H220" s="235">
        <v>0</v>
      </c>
      <c r="I220" s="523" t="s">
        <v>591</v>
      </c>
      <c r="J220" s="523"/>
      <c r="K220" s="523">
        <f t="shared" si="8"/>
        <v>0</v>
      </c>
      <c r="L220" s="524"/>
    </row>
    <row r="221" spans="2:12" x14ac:dyDescent="0.25">
      <c r="B221" s="233" t="s">
        <v>773</v>
      </c>
      <c r="C221" s="234" t="s">
        <v>669</v>
      </c>
      <c r="D221" s="234" t="s">
        <v>774</v>
      </c>
      <c r="E221" s="234">
        <v>0</v>
      </c>
      <c r="F221" s="233" t="s">
        <v>775</v>
      </c>
      <c r="G221" s="233" t="s">
        <v>776</v>
      </c>
      <c r="H221" s="235">
        <v>2</v>
      </c>
      <c r="I221" s="523"/>
      <c r="J221" s="523" t="s">
        <v>777</v>
      </c>
      <c r="K221" s="523">
        <f t="shared" si="8"/>
        <v>0</v>
      </c>
      <c r="L221" s="523" t="s">
        <v>673</v>
      </c>
    </row>
    <row r="222" spans="2:12" x14ac:dyDescent="0.25">
      <c r="B222" s="233" t="s">
        <v>778</v>
      </c>
      <c r="C222" s="234" t="s">
        <v>669</v>
      </c>
      <c r="D222" s="234" t="s">
        <v>774</v>
      </c>
      <c r="E222" s="234">
        <v>1</v>
      </c>
      <c r="F222" s="233" t="s">
        <v>779</v>
      </c>
      <c r="G222" s="233" t="s">
        <v>780</v>
      </c>
      <c r="H222" s="235">
        <v>1</v>
      </c>
      <c r="I222" s="523" t="s">
        <v>781</v>
      </c>
      <c r="J222" s="523"/>
      <c r="K222" s="523"/>
      <c r="L222" s="524"/>
    </row>
    <row r="223" spans="2:12" x14ac:dyDescent="0.25">
      <c r="B223" s="233" t="s">
        <v>782</v>
      </c>
      <c r="C223" s="234" t="s">
        <v>669</v>
      </c>
      <c r="D223" s="234" t="s">
        <v>774</v>
      </c>
      <c r="E223" s="234" t="s">
        <v>783</v>
      </c>
      <c r="F223" s="233" t="s">
        <v>784</v>
      </c>
      <c r="G223" s="233" t="s">
        <v>785</v>
      </c>
      <c r="H223" s="235">
        <v>0</v>
      </c>
      <c r="I223" s="523" t="s">
        <v>786</v>
      </c>
      <c r="J223" s="523"/>
      <c r="K223" s="523" t="s">
        <v>231</v>
      </c>
      <c r="L223" s="524"/>
    </row>
    <row r="224" spans="2:12" x14ac:dyDescent="0.25">
      <c r="B224" s="233" t="s">
        <v>787</v>
      </c>
      <c r="C224" s="234" t="s">
        <v>669</v>
      </c>
      <c r="D224" s="234" t="s">
        <v>774</v>
      </c>
      <c r="E224" s="234">
        <v>3</v>
      </c>
      <c r="F224" s="233" t="s">
        <v>788</v>
      </c>
      <c r="G224" s="233" t="s">
        <v>789</v>
      </c>
      <c r="H224" s="235">
        <v>0</v>
      </c>
      <c r="I224" s="523" t="s">
        <v>786</v>
      </c>
      <c r="J224" s="523"/>
      <c r="K224" s="523" t="s">
        <v>231</v>
      </c>
      <c r="L224" s="524"/>
    </row>
    <row r="225" spans="2:12" x14ac:dyDescent="0.25">
      <c r="B225" s="233" t="s">
        <v>790</v>
      </c>
      <c r="C225" s="234" t="s">
        <v>669</v>
      </c>
      <c r="D225" s="234" t="s">
        <v>774</v>
      </c>
      <c r="E225" s="234">
        <v>4</v>
      </c>
      <c r="F225" s="233" t="s">
        <v>791</v>
      </c>
      <c r="G225" s="233" t="s">
        <v>792</v>
      </c>
      <c r="H225" s="235">
        <v>0</v>
      </c>
      <c r="I225" s="523" t="s">
        <v>786</v>
      </c>
      <c r="J225" s="523"/>
      <c r="K225" s="523" t="s">
        <v>231</v>
      </c>
      <c r="L225" s="524"/>
    </row>
    <row r="226" spans="2:12" x14ac:dyDescent="0.25">
      <c r="B226" s="233" t="s">
        <v>793</v>
      </c>
      <c r="C226" s="234" t="s">
        <v>669</v>
      </c>
      <c r="D226" s="234" t="s">
        <v>774</v>
      </c>
      <c r="E226" s="234">
        <v>5</v>
      </c>
      <c r="F226" s="233" t="s">
        <v>794</v>
      </c>
      <c r="G226" s="233" t="s">
        <v>795</v>
      </c>
      <c r="H226" s="235">
        <v>0</v>
      </c>
      <c r="I226" s="523" t="s">
        <v>786</v>
      </c>
      <c r="J226" s="523"/>
      <c r="K226" s="523" t="s">
        <v>231</v>
      </c>
      <c r="L226" s="524"/>
    </row>
    <row r="227" spans="2:12" x14ac:dyDescent="0.25">
      <c r="B227" s="233" t="s">
        <v>796</v>
      </c>
      <c r="C227" s="234" t="s">
        <v>669</v>
      </c>
      <c r="D227" s="234" t="s">
        <v>774</v>
      </c>
      <c r="E227" s="234">
        <v>6</v>
      </c>
      <c r="F227" s="233" t="s">
        <v>797</v>
      </c>
      <c r="G227" s="233" t="s">
        <v>798</v>
      </c>
      <c r="H227" s="235">
        <v>0</v>
      </c>
      <c r="I227" s="523" t="s">
        <v>786</v>
      </c>
      <c r="J227" s="523"/>
      <c r="K227" s="523" t="s">
        <v>231</v>
      </c>
      <c r="L227" s="524"/>
    </row>
    <row r="228" spans="2:12" ht="63.75" x14ac:dyDescent="0.25">
      <c r="B228" s="233" t="s">
        <v>799</v>
      </c>
      <c r="C228" s="234" t="s">
        <v>669</v>
      </c>
      <c r="D228" s="234" t="s">
        <v>774</v>
      </c>
      <c r="E228" s="234">
        <v>7</v>
      </c>
      <c r="F228" s="233" t="s">
        <v>800</v>
      </c>
      <c r="G228" s="534" t="s">
        <v>801</v>
      </c>
      <c r="H228" s="235">
        <v>0</v>
      </c>
      <c r="I228" s="523" t="s">
        <v>786</v>
      </c>
      <c r="J228" s="523"/>
      <c r="K228" s="523" t="s">
        <v>231</v>
      </c>
      <c r="L228" s="524"/>
    </row>
    <row r="229" spans="2:12" x14ac:dyDescent="0.25">
      <c r="B229" s="233" t="s">
        <v>802</v>
      </c>
      <c r="C229" s="234" t="s">
        <v>669</v>
      </c>
      <c r="D229" s="234" t="s">
        <v>803</v>
      </c>
      <c r="E229" s="234">
        <v>0</v>
      </c>
      <c r="F229" s="233" t="s">
        <v>804</v>
      </c>
      <c r="G229" s="233" t="s">
        <v>805</v>
      </c>
      <c r="H229" s="235">
        <v>1</v>
      </c>
      <c r="I229" s="523" t="s">
        <v>786</v>
      </c>
      <c r="J229" s="523"/>
      <c r="K229" s="523" t="s">
        <v>231</v>
      </c>
      <c r="L229" s="524"/>
    </row>
    <row r="230" spans="2:12" x14ac:dyDescent="0.25">
      <c r="B230" s="233" t="s">
        <v>806</v>
      </c>
      <c r="C230" s="234" t="s">
        <v>669</v>
      </c>
      <c r="D230" s="234" t="s">
        <v>807</v>
      </c>
      <c r="E230" s="234">
        <v>0</v>
      </c>
      <c r="F230" s="233" t="s">
        <v>808</v>
      </c>
      <c r="G230" s="233" t="s">
        <v>809</v>
      </c>
      <c r="H230" s="235">
        <v>0</v>
      </c>
      <c r="I230" s="523" t="s">
        <v>786</v>
      </c>
      <c r="J230" s="523"/>
      <c r="K230" s="523" t="s">
        <v>231</v>
      </c>
      <c r="L230" s="524"/>
    </row>
    <row r="231" spans="2:12" x14ac:dyDescent="0.25">
      <c r="B231" s="233" t="s">
        <v>810</v>
      </c>
      <c r="C231" s="234" t="s">
        <v>669</v>
      </c>
      <c r="D231" s="234" t="s">
        <v>807</v>
      </c>
      <c r="E231" s="234">
        <v>10</v>
      </c>
      <c r="F231" s="233" t="s">
        <v>811</v>
      </c>
      <c r="G231" s="233" t="s">
        <v>812</v>
      </c>
      <c r="H231" s="235">
        <v>0</v>
      </c>
      <c r="I231" s="523" t="s">
        <v>786</v>
      </c>
      <c r="J231" s="523"/>
      <c r="K231" s="523" t="s">
        <v>231</v>
      </c>
      <c r="L231" s="524"/>
    </row>
    <row r="232" spans="2:12" x14ac:dyDescent="0.25">
      <c r="B232" s="233" t="s">
        <v>813</v>
      </c>
      <c r="C232" s="234" t="s">
        <v>669</v>
      </c>
      <c r="D232" s="234" t="s">
        <v>807</v>
      </c>
      <c r="E232" s="234">
        <v>20</v>
      </c>
      <c r="F232" s="233" t="s">
        <v>814</v>
      </c>
      <c r="G232" s="233" t="s">
        <v>815</v>
      </c>
      <c r="H232" s="235">
        <v>0</v>
      </c>
      <c r="I232" s="523" t="s">
        <v>786</v>
      </c>
      <c r="J232" s="523"/>
      <c r="K232" s="523" t="s">
        <v>231</v>
      </c>
      <c r="L232" s="524"/>
    </row>
    <row r="233" spans="2:12" x14ac:dyDescent="0.25">
      <c r="B233" s="233" t="s">
        <v>816</v>
      </c>
      <c r="C233" s="234" t="s">
        <v>669</v>
      </c>
      <c r="D233" s="234" t="s">
        <v>807</v>
      </c>
      <c r="E233" s="234">
        <v>30</v>
      </c>
      <c r="F233" s="233" t="s">
        <v>817</v>
      </c>
      <c r="G233" s="233" t="s">
        <v>818</v>
      </c>
      <c r="H233" s="235">
        <v>0</v>
      </c>
      <c r="I233" s="523" t="s">
        <v>786</v>
      </c>
      <c r="J233" s="523"/>
      <c r="K233" s="523" t="s">
        <v>231</v>
      </c>
      <c r="L233" s="524"/>
    </row>
    <row r="234" spans="2:12" x14ac:dyDescent="0.25">
      <c r="B234" s="233" t="s">
        <v>819</v>
      </c>
      <c r="C234" s="234" t="s">
        <v>669</v>
      </c>
      <c r="D234" s="234" t="s">
        <v>807</v>
      </c>
      <c r="E234" s="234">
        <v>90</v>
      </c>
      <c r="F234" s="233" t="s">
        <v>820</v>
      </c>
      <c r="G234" s="233" t="s">
        <v>821</v>
      </c>
      <c r="H234" s="235">
        <v>0</v>
      </c>
      <c r="I234" s="523" t="s">
        <v>786</v>
      </c>
      <c r="J234" s="523"/>
      <c r="K234" s="523" t="s">
        <v>231</v>
      </c>
      <c r="L234" s="524"/>
    </row>
    <row r="235" spans="2:12" x14ac:dyDescent="0.25">
      <c r="B235" s="233" t="s">
        <v>822</v>
      </c>
      <c r="C235" s="234" t="s">
        <v>669</v>
      </c>
      <c r="D235" s="234" t="s">
        <v>807</v>
      </c>
      <c r="E235" s="234">
        <v>91</v>
      </c>
      <c r="F235" s="233" t="s">
        <v>823</v>
      </c>
      <c r="G235" s="233" t="s">
        <v>824</v>
      </c>
      <c r="H235" s="235">
        <v>0</v>
      </c>
      <c r="I235" s="523" t="s">
        <v>786</v>
      </c>
      <c r="J235" s="523"/>
      <c r="K235" s="523" t="s">
        <v>231</v>
      </c>
      <c r="L235" s="524"/>
    </row>
    <row r="236" spans="2:12" x14ac:dyDescent="0.25">
      <c r="B236" s="233" t="s">
        <v>825</v>
      </c>
      <c r="C236" s="234" t="s">
        <v>669</v>
      </c>
      <c r="D236" s="234" t="s">
        <v>807</v>
      </c>
      <c r="E236" s="234">
        <v>92</v>
      </c>
      <c r="F236" s="233" t="s">
        <v>826</v>
      </c>
      <c r="G236" s="233" t="s">
        <v>827</v>
      </c>
      <c r="H236" s="235">
        <v>0</v>
      </c>
      <c r="I236" s="523" t="s">
        <v>786</v>
      </c>
      <c r="J236" s="523"/>
      <c r="K236" s="523" t="s">
        <v>231</v>
      </c>
      <c r="L236" s="524"/>
    </row>
    <row r="237" spans="2:12" x14ac:dyDescent="0.25">
      <c r="B237" s="233" t="s">
        <v>828</v>
      </c>
      <c r="C237" s="234" t="s">
        <v>669</v>
      </c>
      <c r="D237" s="234" t="s">
        <v>807</v>
      </c>
      <c r="E237" s="234">
        <v>93</v>
      </c>
      <c r="F237" s="233" t="s">
        <v>829</v>
      </c>
      <c r="G237" s="233" t="s">
        <v>830</v>
      </c>
      <c r="H237" s="235">
        <v>0</v>
      </c>
      <c r="I237" s="523" t="s">
        <v>786</v>
      </c>
      <c r="J237" s="523"/>
      <c r="K237" s="523" t="s">
        <v>231</v>
      </c>
      <c r="L237" s="524"/>
    </row>
    <row r="238" spans="2:12" x14ac:dyDescent="0.25">
      <c r="B238" s="233" t="s">
        <v>831</v>
      </c>
      <c r="C238" s="234" t="s">
        <v>669</v>
      </c>
      <c r="D238" s="234" t="s">
        <v>807</v>
      </c>
      <c r="E238" s="234">
        <v>94</v>
      </c>
      <c r="F238" s="233" t="s">
        <v>832</v>
      </c>
      <c r="G238" s="233" t="s">
        <v>833</v>
      </c>
      <c r="H238" s="235">
        <v>0</v>
      </c>
      <c r="I238" s="523" t="s">
        <v>786</v>
      </c>
      <c r="J238" s="523"/>
      <c r="K238" s="523" t="s">
        <v>231</v>
      </c>
      <c r="L238" s="524"/>
    </row>
    <row r="239" spans="2:12" x14ac:dyDescent="0.25">
      <c r="B239" s="233" t="s">
        <v>834</v>
      </c>
      <c r="C239" s="234" t="s">
        <v>669</v>
      </c>
      <c r="D239" s="234" t="s">
        <v>807</v>
      </c>
      <c r="E239" s="234">
        <v>95</v>
      </c>
      <c r="F239" s="233" t="s">
        <v>835</v>
      </c>
      <c r="G239" s="233" t="s">
        <v>836</v>
      </c>
      <c r="H239" s="235">
        <v>0</v>
      </c>
      <c r="I239" s="523" t="s">
        <v>786</v>
      </c>
      <c r="J239" s="523"/>
      <c r="K239" s="523" t="s">
        <v>231</v>
      </c>
      <c r="L239" s="524"/>
    </row>
    <row r="240" spans="2:12" x14ac:dyDescent="0.25">
      <c r="B240" s="233" t="s">
        <v>837</v>
      </c>
      <c r="C240" s="234" t="s">
        <v>669</v>
      </c>
      <c r="D240" s="234" t="s">
        <v>807</v>
      </c>
      <c r="E240" s="234">
        <v>96</v>
      </c>
      <c r="F240" s="233" t="s">
        <v>838</v>
      </c>
      <c r="G240" s="233" t="s">
        <v>839</v>
      </c>
      <c r="H240" s="235">
        <v>0</v>
      </c>
      <c r="I240" s="523" t="s">
        <v>786</v>
      </c>
      <c r="J240" s="523"/>
      <c r="K240" s="523" t="s">
        <v>231</v>
      </c>
      <c r="L240" s="524"/>
    </row>
    <row r="241" spans="2:12" x14ac:dyDescent="0.25">
      <c r="B241" s="233" t="s">
        <v>840</v>
      </c>
      <c r="C241" s="234" t="s">
        <v>669</v>
      </c>
      <c r="D241" s="234" t="s">
        <v>807</v>
      </c>
      <c r="E241" s="234">
        <v>99</v>
      </c>
      <c r="F241" s="233" t="s">
        <v>841</v>
      </c>
      <c r="G241" s="233" t="s">
        <v>842</v>
      </c>
      <c r="H241" s="235">
        <v>0</v>
      </c>
      <c r="I241" s="523" t="s">
        <v>786</v>
      </c>
      <c r="J241" s="523"/>
      <c r="K241" s="523" t="s">
        <v>231</v>
      </c>
      <c r="L241" s="524"/>
    </row>
    <row r="242" spans="2:12" x14ac:dyDescent="0.25">
      <c r="B242" s="233" t="s">
        <v>843</v>
      </c>
      <c r="C242" s="234" t="s">
        <v>669</v>
      </c>
      <c r="D242" s="234" t="s">
        <v>844</v>
      </c>
      <c r="E242" s="234">
        <v>0</v>
      </c>
      <c r="F242" s="233" t="s">
        <v>845</v>
      </c>
      <c r="G242" s="233" t="s">
        <v>846</v>
      </c>
      <c r="H242" s="235">
        <v>0</v>
      </c>
      <c r="I242" s="523" t="s">
        <v>786</v>
      </c>
      <c r="J242" s="523"/>
      <c r="K242" s="523" t="s">
        <v>231</v>
      </c>
      <c r="L242" s="524"/>
    </row>
    <row r="243" spans="2:12" x14ac:dyDescent="0.25">
      <c r="B243" s="233" t="s">
        <v>847</v>
      </c>
      <c r="C243" s="234" t="s">
        <v>669</v>
      </c>
      <c r="D243" s="234" t="s">
        <v>844</v>
      </c>
      <c r="E243" s="234">
        <v>10</v>
      </c>
      <c r="F243" s="233" t="s">
        <v>848</v>
      </c>
      <c r="G243" s="233" t="s">
        <v>849</v>
      </c>
      <c r="H243" s="235">
        <v>0</v>
      </c>
      <c r="I243" s="523" t="s">
        <v>786</v>
      </c>
      <c r="J243" s="523"/>
      <c r="K243" s="523" t="s">
        <v>231</v>
      </c>
      <c r="L243" s="524"/>
    </row>
    <row r="244" spans="2:12" x14ac:dyDescent="0.25">
      <c r="B244" s="233" t="s">
        <v>850</v>
      </c>
      <c r="C244" s="234" t="s">
        <v>669</v>
      </c>
      <c r="D244" s="234" t="s">
        <v>844</v>
      </c>
      <c r="E244" s="234">
        <v>11</v>
      </c>
      <c r="F244" s="233" t="s">
        <v>851</v>
      </c>
      <c r="G244" s="233" t="s">
        <v>852</v>
      </c>
      <c r="H244" s="235">
        <v>0</v>
      </c>
      <c r="I244" s="523" t="s">
        <v>786</v>
      </c>
      <c r="J244" s="523"/>
      <c r="K244" s="523" t="s">
        <v>231</v>
      </c>
      <c r="L244" s="524"/>
    </row>
    <row r="245" spans="2:12" x14ac:dyDescent="0.25">
      <c r="B245" s="233" t="s">
        <v>853</v>
      </c>
      <c r="C245" s="234" t="s">
        <v>669</v>
      </c>
      <c r="D245" s="234" t="s">
        <v>844</v>
      </c>
      <c r="E245" s="234">
        <v>12</v>
      </c>
      <c r="F245" s="233" t="s">
        <v>854</v>
      </c>
      <c r="G245" s="233" t="s">
        <v>855</v>
      </c>
      <c r="H245" s="235">
        <v>0</v>
      </c>
      <c r="I245" s="523" t="s">
        <v>786</v>
      </c>
      <c r="J245" s="523"/>
      <c r="K245" s="523" t="s">
        <v>231</v>
      </c>
      <c r="L245" s="524"/>
    </row>
    <row r="246" spans="2:12" x14ac:dyDescent="0.25">
      <c r="B246" s="233" t="s">
        <v>856</v>
      </c>
      <c r="C246" s="234" t="s">
        <v>669</v>
      </c>
      <c r="D246" s="234" t="s">
        <v>844</v>
      </c>
      <c r="E246" s="234">
        <v>13</v>
      </c>
      <c r="F246" s="233" t="s">
        <v>857</v>
      </c>
      <c r="G246" s="233" t="s">
        <v>858</v>
      </c>
      <c r="H246" s="235">
        <v>0</v>
      </c>
      <c r="I246" s="523" t="s">
        <v>786</v>
      </c>
      <c r="J246" s="523"/>
      <c r="K246" s="523" t="s">
        <v>231</v>
      </c>
      <c r="L246" s="524"/>
    </row>
    <row r="247" spans="2:12" x14ac:dyDescent="0.25">
      <c r="B247" s="233" t="s">
        <v>859</v>
      </c>
      <c r="C247" s="234" t="s">
        <v>669</v>
      </c>
      <c r="D247" s="234" t="s">
        <v>844</v>
      </c>
      <c r="E247" s="234">
        <v>14</v>
      </c>
      <c r="F247" s="233" t="s">
        <v>860</v>
      </c>
      <c r="G247" s="233" t="s">
        <v>861</v>
      </c>
      <c r="H247" s="235">
        <v>0</v>
      </c>
      <c r="I247" s="523" t="s">
        <v>786</v>
      </c>
      <c r="J247" s="523"/>
      <c r="K247" s="523" t="s">
        <v>231</v>
      </c>
      <c r="L247" s="524"/>
    </row>
    <row r="248" spans="2:12" x14ac:dyDescent="0.25">
      <c r="B248" s="233" t="s">
        <v>862</v>
      </c>
      <c r="C248" s="234" t="s">
        <v>669</v>
      </c>
      <c r="D248" s="234" t="s">
        <v>844</v>
      </c>
      <c r="E248" s="234">
        <v>19</v>
      </c>
      <c r="F248" s="233" t="s">
        <v>863</v>
      </c>
      <c r="G248" s="233" t="s">
        <v>864</v>
      </c>
      <c r="H248" s="235">
        <v>0</v>
      </c>
      <c r="I248" s="523" t="s">
        <v>786</v>
      </c>
      <c r="J248" s="523"/>
      <c r="K248" s="523" t="s">
        <v>231</v>
      </c>
      <c r="L248" s="524"/>
    </row>
    <row r="249" spans="2:12" x14ac:dyDescent="0.25">
      <c r="B249" s="233" t="s">
        <v>865</v>
      </c>
      <c r="C249" s="234" t="s">
        <v>669</v>
      </c>
      <c r="D249" s="234" t="s">
        <v>844</v>
      </c>
      <c r="E249" s="234">
        <v>20</v>
      </c>
      <c r="F249" s="233" t="s">
        <v>866</v>
      </c>
      <c r="G249" s="233" t="s">
        <v>867</v>
      </c>
      <c r="H249" s="235">
        <v>0</v>
      </c>
      <c r="I249" s="523" t="s">
        <v>786</v>
      </c>
      <c r="J249" s="523"/>
      <c r="K249" s="523" t="s">
        <v>231</v>
      </c>
      <c r="L249" s="524"/>
    </row>
    <row r="250" spans="2:12" x14ac:dyDescent="0.25">
      <c r="B250" s="233" t="s">
        <v>868</v>
      </c>
      <c r="C250" s="234" t="s">
        <v>669</v>
      </c>
      <c r="D250" s="234" t="s">
        <v>844</v>
      </c>
      <c r="E250" s="234">
        <v>30</v>
      </c>
      <c r="F250" s="233" t="s">
        <v>869</v>
      </c>
      <c r="G250" s="233" t="s">
        <v>870</v>
      </c>
      <c r="H250" s="235">
        <v>0</v>
      </c>
      <c r="I250" s="523" t="s">
        <v>786</v>
      </c>
      <c r="J250" s="523"/>
      <c r="K250" s="523" t="s">
        <v>231</v>
      </c>
      <c r="L250" s="524"/>
    </row>
    <row r="251" spans="2:12" x14ac:dyDescent="0.25">
      <c r="B251" s="233" t="s">
        <v>871</v>
      </c>
      <c r="C251" s="234" t="s">
        <v>669</v>
      </c>
      <c r="D251" s="234" t="s">
        <v>844</v>
      </c>
      <c r="E251" s="234">
        <v>31</v>
      </c>
      <c r="F251" s="233" t="s">
        <v>872</v>
      </c>
      <c r="G251" s="233" t="s">
        <v>873</v>
      </c>
      <c r="H251" s="235">
        <v>0</v>
      </c>
      <c r="I251" s="523" t="s">
        <v>786</v>
      </c>
      <c r="J251" s="523"/>
      <c r="K251" s="523" t="s">
        <v>231</v>
      </c>
      <c r="L251" s="524"/>
    </row>
    <row r="252" spans="2:12" x14ac:dyDescent="0.25">
      <c r="B252" s="233" t="s">
        <v>874</v>
      </c>
      <c r="C252" s="234" t="s">
        <v>669</v>
      </c>
      <c r="D252" s="234" t="s">
        <v>844</v>
      </c>
      <c r="E252" s="234">
        <v>39</v>
      </c>
      <c r="F252" s="233" t="s">
        <v>875</v>
      </c>
      <c r="G252" s="233" t="s">
        <v>876</v>
      </c>
      <c r="H252" s="235">
        <v>0</v>
      </c>
      <c r="I252" s="523" t="s">
        <v>786</v>
      </c>
      <c r="J252" s="523"/>
      <c r="K252" s="523" t="s">
        <v>231</v>
      </c>
      <c r="L252" s="524"/>
    </row>
    <row r="253" spans="2:12" x14ac:dyDescent="0.25">
      <c r="B253" s="233" t="s">
        <v>877</v>
      </c>
      <c r="C253" s="234" t="s">
        <v>669</v>
      </c>
      <c r="D253" s="234" t="s">
        <v>878</v>
      </c>
      <c r="E253" s="234">
        <v>0</v>
      </c>
      <c r="F253" s="233" t="s">
        <v>879</v>
      </c>
      <c r="G253" s="233" t="s">
        <v>880</v>
      </c>
      <c r="H253" s="235">
        <v>0</v>
      </c>
      <c r="I253" s="523" t="s">
        <v>786</v>
      </c>
      <c r="J253" s="523"/>
      <c r="K253" s="523" t="s">
        <v>231</v>
      </c>
      <c r="L253" s="524"/>
    </row>
    <row r="254" spans="2:12" x14ac:dyDescent="0.25">
      <c r="B254" s="233" t="s">
        <v>881</v>
      </c>
      <c r="C254" s="234" t="s">
        <v>669</v>
      </c>
      <c r="D254" s="234" t="s">
        <v>878</v>
      </c>
      <c r="E254" s="234">
        <v>10</v>
      </c>
      <c r="F254" s="233" t="s">
        <v>882</v>
      </c>
      <c r="G254" s="233" t="s">
        <v>883</v>
      </c>
      <c r="H254" s="235">
        <v>0</v>
      </c>
      <c r="I254" s="523" t="s">
        <v>786</v>
      </c>
      <c r="J254" s="523"/>
      <c r="K254" s="523" t="s">
        <v>231</v>
      </c>
      <c r="L254" s="524"/>
    </row>
    <row r="255" spans="2:12" x14ac:dyDescent="0.25">
      <c r="B255" s="233" t="s">
        <v>884</v>
      </c>
      <c r="C255" s="234" t="s">
        <v>669</v>
      </c>
      <c r="D255" s="234" t="s">
        <v>878</v>
      </c>
      <c r="E255" s="234">
        <v>11</v>
      </c>
      <c r="F255" s="233" t="s">
        <v>885</v>
      </c>
      <c r="G255" s="233" t="s">
        <v>886</v>
      </c>
      <c r="H255" s="235">
        <v>0</v>
      </c>
      <c r="I255" s="523" t="s">
        <v>786</v>
      </c>
      <c r="J255" s="523"/>
      <c r="K255" s="523" t="s">
        <v>231</v>
      </c>
      <c r="L255" s="524"/>
    </row>
    <row r="256" spans="2:12" x14ac:dyDescent="0.25">
      <c r="B256" s="233" t="s">
        <v>887</v>
      </c>
      <c r="C256" s="234" t="s">
        <v>669</v>
      </c>
      <c r="D256" s="234" t="s">
        <v>878</v>
      </c>
      <c r="E256" s="234">
        <v>12</v>
      </c>
      <c r="F256" s="233" t="s">
        <v>888</v>
      </c>
      <c r="G256" s="233" t="s">
        <v>889</v>
      </c>
      <c r="H256" s="235">
        <v>0</v>
      </c>
      <c r="I256" s="523" t="s">
        <v>786</v>
      </c>
      <c r="J256" s="523"/>
      <c r="K256" s="523" t="s">
        <v>231</v>
      </c>
      <c r="L256" s="524"/>
    </row>
    <row r="257" spans="2:12" x14ac:dyDescent="0.25">
      <c r="B257" s="233" t="s">
        <v>890</v>
      </c>
      <c r="C257" s="234" t="s">
        <v>669</v>
      </c>
      <c r="D257" s="234" t="s">
        <v>878</v>
      </c>
      <c r="E257" s="234">
        <v>20</v>
      </c>
      <c r="F257" s="233" t="s">
        <v>891</v>
      </c>
      <c r="G257" s="233" t="s">
        <v>892</v>
      </c>
      <c r="H257" s="235">
        <v>0</v>
      </c>
      <c r="I257" s="523" t="s">
        <v>786</v>
      </c>
      <c r="J257" s="523"/>
      <c r="K257" s="523" t="s">
        <v>231</v>
      </c>
      <c r="L257" s="524"/>
    </row>
    <row r="258" spans="2:12" x14ac:dyDescent="0.25">
      <c r="B258" s="233" t="s">
        <v>893</v>
      </c>
      <c r="C258" s="234" t="s">
        <v>669</v>
      </c>
      <c r="D258" s="234" t="s">
        <v>894</v>
      </c>
      <c r="E258" s="234">
        <v>0</v>
      </c>
      <c r="F258" s="233" t="s">
        <v>895</v>
      </c>
      <c r="G258" s="233" t="s">
        <v>896</v>
      </c>
      <c r="H258" s="235">
        <v>0</v>
      </c>
      <c r="I258" s="523" t="s">
        <v>786</v>
      </c>
      <c r="J258" s="523"/>
      <c r="K258" s="523" t="s">
        <v>231</v>
      </c>
      <c r="L258" s="524"/>
    </row>
    <row r="259" spans="2:12" x14ac:dyDescent="0.25">
      <c r="B259" s="233" t="s">
        <v>897</v>
      </c>
      <c r="C259" s="234" t="s">
        <v>669</v>
      </c>
      <c r="D259" s="234" t="s">
        <v>894</v>
      </c>
      <c r="E259" s="234">
        <v>10</v>
      </c>
      <c r="F259" s="233" t="s">
        <v>898</v>
      </c>
      <c r="G259" s="233" t="s">
        <v>899</v>
      </c>
      <c r="H259" s="235">
        <v>0</v>
      </c>
      <c r="I259" s="523" t="s">
        <v>786</v>
      </c>
      <c r="J259" s="523"/>
      <c r="K259" s="523" t="s">
        <v>231</v>
      </c>
      <c r="L259" s="524"/>
    </row>
    <row r="260" spans="2:12" x14ac:dyDescent="0.25">
      <c r="B260" s="233" t="s">
        <v>900</v>
      </c>
      <c r="C260" s="234" t="s">
        <v>669</v>
      </c>
      <c r="D260" s="234" t="s">
        <v>894</v>
      </c>
      <c r="E260" s="234">
        <v>20</v>
      </c>
      <c r="F260" s="233" t="s">
        <v>901</v>
      </c>
      <c r="G260" s="233" t="s">
        <v>902</v>
      </c>
      <c r="H260" s="235">
        <v>0</v>
      </c>
      <c r="I260" s="523" t="s">
        <v>786</v>
      </c>
      <c r="J260" s="523"/>
      <c r="K260" s="523" t="s">
        <v>231</v>
      </c>
      <c r="L260" s="524"/>
    </row>
    <row r="261" spans="2:12" x14ac:dyDescent="0.25">
      <c r="B261" s="233" t="s">
        <v>903</v>
      </c>
      <c r="C261" s="234" t="s">
        <v>669</v>
      </c>
      <c r="D261" s="234" t="s">
        <v>894</v>
      </c>
      <c r="E261" s="234">
        <v>21</v>
      </c>
      <c r="F261" s="233" t="s">
        <v>904</v>
      </c>
      <c r="G261" s="233" t="s">
        <v>905</v>
      </c>
      <c r="H261" s="235">
        <v>0</v>
      </c>
      <c r="I261" s="523" t="s">
        <v>786</v>
      </c>
      <c r="J261" s="523"/>
      <c r="K261" s="523" t="s">
        <v>231</v>
      </c>
      <c r="L261" s="524"/>
    </row>
    <row r="262" spans="2:12" x14ac:dyDescent="0.25">
      <c r="B262" s="233" t="s">
        <v>906</v>
      </c>
      <c r="C262" s="234" t="s">
        <v>669</v>
      </c>
      <c r="D262" s="234" t="s">
        <v>894</v>
      </c>
      <c r="E262" s="234">
        <v>22</v>
      </c>
      <c r="F262" s="233" t="s">
        <v>907</v>
      </c>
      <c r="G262" s="233" t="s">
        <v>908</v>
      </c>
      <c r="H262" s="235">
        <v>0</v>
      </c>
      <c r="I262" s="523" t="s">
        <v>786</v>
      </c>
      <c r="J262" s="523"/>
      <c r="K262" s="523" t="s">
        <v>231</v>
      </c>
      <c r="L262" s="524"/>
    </row>
    <row r="263" spans="2:12" x14ac:dyDescent="0.25">
      <c r="B263" s="233" t="s">
        <v>909</v>
      </c>
      <c r="C263" s="234" t="s">
        <v>669</v>
      </c>
      <c r="D263" s="234" t="s">
        <v>894</v>
      </c>
      <c r="E263" s="234">
        <v>23</v>
      </c>
      <c r="F263" s="233" t="s">
        <v>910</v>
      </c>
      <c r="G263" s="233" t="s">
        <v>911</v>
      </c>
      <c r="H263" s="235">
        <v>0</v>
      </c>
      <c r="I263" s="523" t="s">
        <v>786</v>
      </c>
      <c r="J263" s="523"/>
      <c r="K263" s="523" t="s">
        <v>231</v>
      </c>
      <c r="L263" s="524"/>
    </row>
    <row r="264" spans="2:12" x14ac:dyDescent="0.25">
      <c r="B264" s="233" t="s">
        <v>912</v>
      </c>
      <c r="C264" s="234" t="s">
        <v>669</v>
      </c>
      <c r="D264" s="234" t="s">
        <v>894</v>
      </c>
      <c r="E264" s="234">
        <v>24</v>
      </c>
      <c r="F264" s="233" t="s">
        <v>913</v>
      </c>
      <c r="G264" s="233" t="s">
        <v>914</v>
      </c>
      <c r="H264" s="235">
        <v>0</v>
      </c>
      <c r="I264" s="523" t="s">
        <v>786</v>
      </c>
      <c r="J264" s="523"/>
      <c r="K264" s="523" t="s">
        <v>231</v>
      </c>
      <c r="L264" s="524"/>
    </row>
    <row r="265" spans="2:12" x14ac:dyDescent="0.25">
      <c r="B265" s="233" t="s">
        <v>915</v>
      </c>
      <c r="C265" s="234" t="s">
        <v>669</v>
      </c>
      <c r="D265" s="234" t="s">
        <v>894</v>
      </c>
      <c r="E265" s="234">
        <v>29</v>
      </c>
      <c r="F265" s="233" t="s">
        <v>916</v>
      </c>
      <c r="G265" s="233" t="s">
        <v>917</v>
      </c>
      <c r="H265" s="235">
        <v>0</v>
      </c>
      <c r="I265" s="523" t="s">
        <v>786</v>
      </c>
      <c r="J265" s="523"/>
      <c r="K265" s="523" t="s">
        <v>231</v>
      </c>
      <c r="L265" s="524"/>
    </row>
    <row r="266" spans="2:12" x14ac:dyDescent="0.25">
      <c r="B266" s="233" t="s">
        <v>918</v>
      </c>
      <c r="C266" s="234" t="s">
        <v>669</v>
      </c>
      <c r="D266" s="234" t="s">
        <v>919</v>
      </c>
      <c r="E266" s="234">
        <v>0</v>
      </c>
      <c r="F266" s="233" t="s">
        <v>920</v>
      </c>
      <c r="G266" s="233" t="s">
        <v>921</v>
      </c>
      <c r="H266" s="235">
        <v>0</v>
      </c>
      <c r="I266" s="523" t="s">
        <v>786</v>
      </c>
      <c r="J266" s="523"/>
      <c r="K266" s="523" t="s">
        <v>231</v>
      </c>
      <c r="L266" s="524"/>
    </row>
    <row r="267" spans="2:12" x14ac:dyDescent="0.25">
      <c r="B267" s="233" t="s">
        <v>922</v>
      </c>
      <c r="C267" s="234" t="s">
        <v>669</v>
      </c>
      <c r="D267" s="234" t="s">
        <v>919</v>
      </c>
      <c r="E267" s="234">
        <v>10</v>
      </c>
      <c r="F267" s="233" t="s">
        <v>923</v>
      </c>
      <c r="G267" s="233" t="s">
        <v>924</v>
      </c>
      <c r="H267" s="235">
        <v>0</v>
      </c>
      <c r="I267" s="523" t="s">
        <v>786</v>
      </c>
      <c r="J267" s="523"/>
      <c r="K267" s="523" t="s">
        <v>231</v>
      </c>
      <c r="L267" s="524"/>
    </row>
    <row r="268" spans="2:12" x14ac:dyDescent="0.25">
      <c r="B268" s="233" t="s">
        <v>925</v>
      </c>
      <c r="C268" s="234" t="s">
        <v>669</v>
      </c>
      <c r="D268" s="234" t="s">
        <v>919</v>
      </c>
      <c r="E268" s="234">
        <v>11</v>
      </c>
      <c r="F268" s="233" t="s">
        <v>926</v>
      </c>
      <c r="G268" s="233" t="s">
        <v>927</v>
      </c>
      <c r="H268" s="235">
        <v>0</v>
      </c>
      <c r="I268" s="523" t="s">
        <v>786</v>
      </c>
      <c r="J268" s="523"/>
      <c r="K268" s="523" t="s">
        <v>231</v>
      </c>
      <c r="L268" s="524"/>
    </row>
    <row r="269" spans="2:12" x14ac:dyDescent="0.25">
      <c r="B269" s="233" t="s">
        <v>928</v>
      </c>
      <c r="C269" s="234" t="s">
        <v>669</v>
      </c>
      <c r="D269" s="234" t="s">
        <v>919</v>
      </c>
      <c r="E269" s="234">
        <v>12</v>
      </c>
      <c r="F269" s="233" t="s">
        <v>929</v>
      </c>
      <c r="G269" s="233" t="s">
        <v>930</v>
      </c>
      <c r="H269" s="235">
        <v>0</v>
      </c>
      <c r="I269" s="523" t="s">
        <v>786</v>
      </c>
      <c r="J269" s="523"/>
      <c r="K269" s="523" t="s">
        <v>231</v>
      </c>
      <c r="L269" s="524"/>
    </row>
    <row r="270" spans="2:12" x14ac:dyDescent="0.25">
      <c r="B270" s="233" t="s">
        <v>931</v>
      </c>
      <c r="C270" s="234" t="s">
        <v>669</v>
      </c>
      <c r="D270" s="234" t="s">
        <v>919</v>
      </c>
      <c r="E270" s="234">
        <v>20</v>
      </c>
      <c r="F270" s="233" t="s">
        <v>932</v>
      </c>
      <c r="G270" s="233" t="s">
        <v>933</v>
      </c>
      <c r="H270" s="235">
        <v>0</v>
      </c>
      <c r="I270" s="523" t="s">
        <v>786</v>
      </c>
      <c r="J270" s="523"/>
      <c r="K270" s="523" t="s">
        <v>231</v>
      </c>
      <c r="L270" s="524"/>
    </row>
    <row r="271" spans="2:12" x14ac:dyDescent="0.25">
      <c r="B271" s="233" t="s">
        <v>934</v>
      </c>
      <c r="C271" s="234" t="s">
        <v>669</v>
      </c>
      <c r="D271" s="234" t="s">
        <v>919</v>
      </c>
      <c r="E271" s="234">
        <v>21</v>
      </c>
      <c r="F271" s="233" t="s">
        <v>935</v>
      </c>
      <c r="G271" s="233" t="s">
        <v>936</v>
      </c>
      <c r="H271" s="235">
        <v>0</v>
      </c>
      <c r="I271" s="523" t="s">
        <v>786</v>
      </c>
      <c r="J271" s="523"/>
      <c r="K271" s="523" t="s">
        <v>231</v>
      </c>
      <c r="L271" s="524"/>
    </row>
    <row r="272" spans="2:12" x14ac:dyDescent="0.25">
      <c r="B272" s="233" t="s">
        <v>937</v>
      </c>
      <c r="C272" s="234" t="s">
        <v>669</v>
      </c>
      <c r="D272" s="234" t="s">
        <v>919</v>
      </c>
      <c r="E272" s="234">
        <v>22</v>
      </c>
      <c r="F272" s="233" t="s">
        <v>938</v>
      </c>
      <c r="G272" s="233" t="s">
        <v>939</v>
      </c>
      <c r="H272" s="235">
        <v>0</v>
      </c>
      <c r="I272" s="523" t="s">
        <v>786</v>
      </c>
      <c r="J272" s="523"/>
      <c r="K272" s="523" t="s">
        <v>231</v>
      </c>
      <c r="L272" s="524"/>
    </row>
    <row r="273" spans="2:12" x14ac:dyDescent="0.25">
      <c r="B273" s="233" t="s">
        <v>940</v>
      </c>
      <c r="C273" s="234" t="s">
        <v>669</v>
      </c>
      <c r="D273" s="234" t="s">
        <v>919</v>
      </c>
      <c r="E273" s="234">
        <v>23</v>
      </c>
      <c r="F273" s="233" t="s">
        <v>941</v>
      </c>
      <c r="G273" s="233" t="s">
        <v>942</v>
      </c>
      <c r="H273" s="235">
        <v>0</v>
      </c>
      <c r="I273" s="523" t="s">
        <v>786</v>
      </c>
      <c r="J273" s="523"/>
      <c r="K273" s="523" t="s">
        <v>231</v>
      </c>
      <c r="L273" s="524"/>
    </row>
    <row r="274" spans="2:12" x14ac:dyDescent="0.25">
      <c r="B274" s="233" t="s">
        <v>943</v>
      </c>
      <c r="C274" s="234" t="s">
        <v>669</v>
      </c>
      <c r="D274" s="234" t="s">
        <v>919</v>
      </c>
      <c r="E274" s="234">
        <v>24</v>
      </c>
      <c r="F274" s="233" t="s">
        <v>944</v>
      </c>
      <c r="G274" s="233" t="s">
        <v>945</v>
      </c>
      <c r="H274" s="235">
        <v>0</v>
      </c>
      <c r="I274" s="523" t="s">
        <v>786</v>
      </c>
      <c r="J274" s="523"/>
      <c r="K274" s="523" t="s">
        <v>231</v>
      </c>
      <c r="L274" s="524"/>
    </row>
    <row r="275" spans="2:12" x14ac:dyDescent="0.25">
      <c r="B275" s="233" t="s">
        <v>946</v>
      </c>
      <c r="C275" s="234" t="s">
        <v>669</v>
      </c>
      <c r="D275" s="234" t="s">
        <v>919</v>
      </c>
      <c r="E275" s="234">
        <v>29</v>
      </c>
      <c r="F275" s="233" t="s">
        <v>947</v>
      </c>
      <c r="G275" s="233" t="s">
        <v>948</v>
      </c>
      <c r="H275" s="235">
        <v>0</v>
      </c>
      <c r="I275" s="523" t="s">
        <v>786</v>
      </c>
      <c r="J275" s="523"/>
      <c r="K275" s="523" t="s">
        <v>231</v>
      </c>
      <c r="L275" s="524"/>
    </row>
    <row r="276" spans="2:12" x14ac:dyDescent="0.25">
      <c r="B276" s="233" t="s">
        <v>949</v>
      </c>
      <c r="C276" s="234" t="s">
        <v>669</v>
      </c>
      <c r="D276" s="234" t="s">
        <v>950</v>
      </c>
      <c r="E276" s="234">
        <v>0</v>
      </c>
      <c r="F276" s="233" t="s">
        <v>951</v>
      </c>
      <c r="G276" s="233" t="s">
        <v>952</v>
      </c>
      <c r="H276" s="235">
        <v>0</v>
      </c>
      <c r="I276" s="523" t="s">
        <v>786</v>
      </c>
      <c r="J276" s="523"/>
      <c r="K276" s="523" t="s">
        <v>231</v>
      </c>
      <c r="L276" s="524"/>
    </row>
    <row r="277" spans="2:12" x14ac:dyDescent="0.25">
      <c r="B277" s="233" t="s">
        <v>953</v>
      </c>
      <c r="C277" s="234" t="s">
        <v>669</v>
      </c>
      <c r="D277" s="234" t="s">
        <v>950</v>
      </c>
      <c r="E277" s="234">
        <v>10</v>
      </c>
      <c r="F277" s="233" t="s">
        <v>954</v>
      </c>
      <c r="G277" s="233" t="s">
        <v>955</v>
      </c>
      <c r="H277" s="235">
        <v>0</v>
      </c>
      <c r="I277" s="523" t="s">
        <v>786</v>
      </c>
      <c r="J277" s="523"/>
      <c r="K277" s="523" t="s">
        <v>231</v>
      </c>
      <c r="L277" s="524"/>
    </row>
    <row r="278" spans="2:12" x14ac:dyDescent="0.25">
      <c r="B278" s="233" t="s">
        <v>956</v>
      </c>
      <c r="C278" s="234" t="s">
        <v>669</v>
      </c>
      <c r="D278" s="234" t="s">
        <v>950</v>
      </c>
      <c r="E278" s="234">
        <v>11</v>
      </c>
      <c r="F278" s="233" t="s">
        <v>957</v>
      </c>
      <c r="G278" s="233" t="s">
        <v>958</v>
      </c>
      <c r="H278" s="235">
        <v>0</v>
      </c>
      <c r="I278" s="523" t="s">
        <v>786</v>
      </c>
      <c r="J278" s="523"/>
      <c r="K278" s="523" t="s">
        <v>231</v>
      </c>
      <c r="L278" s="524"/>
    </row>
    <row r="279" spans="2:12" x14ac:dyDescent="0.25">
      <c r="B279" s="233" t="s">
        <v>959</v>
      </c>
      <c r="C279" s="234" t="s">
        <v>669</v>
      </c>
      <c r="D279" s="234" t="s">
        <v>950</v>
      </c>
      <c r="E279" s="234">
        <v>12</v>
      </c>
      <c r="F279" s="233" t="s">
        <v>960</v>
      </c>
      <c r="G279" s="233" t="s">
        <v>961</v>
      </c>
      <c r="H279" s="235">
        <v>0</v>
      </c>
      <c r="I279" s="523" t="s">
        <v>786</v>
      </c>
      <c r="J279" s="523"/>
      <c r="K279" s="523" t="s">
        <v>231</v>
      </c>
      <c r="L279" s="524"/>
    </row>
    <row r="280" spans="2:12" x14ac:dyDescent="0.25">
      <c r="B280" s="233" t="s">
        <v>962</v>
      </c>
      <c r="C280" s="234" t="s">
        <v>669</v>
      </c>
      <c r="D280" s="234" t="s">
        <v>950</v>
      </c>
      <c r="E280" s="234">
        <v>13</v>
      </c>
      <c r="F280" s="233" t="s">
        <v>963</v>
      </c>
      <c r="G280" s="233" t="s">
        <v>964</v>
      </c>
      <c r="H280" s="235">
        <v>0</v>
      </c>
      <c r="I280" s="523" t="s">
        <v>786</v>
      </c>
      <c r="J280" s="523"/>
      <c r="K280" s="523" t="s">
        <v>231</v>
      </c>
      <c r="L280" s="524"/>
    </row>
    <row r="281" spans="2:12" x14ac:dyDescent="0.25">
      <c r="B281" s="233" t="s">
        <v>965</v>
      </c>
      <c r="C281" s="234" t="s">
        <v>669</v>
      </c>
      <c r="D281" s="234" t="s">
        <v>950</v>
      </c>
      <c r="E281" s="234">
        <v>14</v>
      </c>
      <c r="F281" s="233" t="s">
        <v>966</v>
      </c>
      <c r="G281" s="233" t="s">
        <v>967</v>
      </c>
      <c r="H281" s="235">
        <v>0</v>
      </c>
      <c r="I281" s="523" t="s">
        <v>786</v>
      </c>
      <c r="J281" s="523"/>
      <c r="K281" s="523" t="s">
        <v>231</v>
      </c>
      <c r="L281" s="524"/>
    </row>
    <row r="282" spans="2:12" x14ac:dyDescent="0.25">
      <c r="B282" s="233" t="s">
        <v>968</v>
      </c>
      <c r="C282" s="234" t="s">
        <v>669</v>
      </c>
      <c r="D282" s="234" t="s">
        <v>950</v>
      </c>
      <c r="E282" s="234">
        <v>20</v>
      </c>
      <c r="F282" s="233" t="s">
        <v>969</v>
      </c>
      <c r="G282" s="233" t="s">
        <v>970</v>
      </c>
      <c r="H282" s="235">
        <v>0</v>
      </c>
      <c r="I282" s="523" t="s">
        <v>786</v>
      </c>
      <c r="J282" s="523"/>
      <c r="K282" s="523" t="s">
        <v>231</v>
      </c>
      <c r="L282" s="524"/>
    </row>
    <row r="283" spans="2:12" x14ac:dyDescent="0.25">
      <c r="B283" s="233" t="s">
        <v>971</v>
      </c>
      <c r="C283" s="234" t="s">
        <v>669</v>
      </c>
      <c r="D283" s="234" t="s">
        <v>972</v>
      </c>
      <c r="E283" s="234">
        <v>0</v>
      </c>
      <c r="F283" s="233" t="s">
        <v>973</v>
      </c>
      <c r="G283" s="233" t="s">
        <v>974</v>
      </c>
      <c r="H283" s="235">
        <v>0</v>
      </c>
      <c r="I283" s="523" t="s">
        <v>786</v>
      </c>
      <c r="J283" s="523"/>
      <c r="K283" s="523" t="s">
        <v>231</v>
      </c>
      <c r="L283" s="523" t="s">
        <v>673</v>
      </c>
    </row>
    <row r="284" spans="2:12" x14ac:dyDescent="0.25">
      <c r="B284" s="233" t="s">
        <v>975</v>
      </c>
      <c r="C284" s="234" t="s">
        <v>669</v>
      </c>
      <c r="D284" s="234" t="s">
        <v>972</v>
      </c>
      <c r="E284" s="234">
        <v>10</v>
      </c>
      <c r="F284" s="233" t="s">
        <v>976</v>
      </c>
      <c r="G284" s="233" t="s">
        <v>977</v>
      </c>
      <c r="H284" s="235">
        <v>0</v>
      </c>
      <c r="I284" s="523" t="s">
        <v>786</v>
      </c>
      <c r="J284" s="523"/>
      <c r="K284" s="523" t="s">
        <v>231</v>
      </c>
      <c r="L284" s="523" t="s">
        <v>978</v>
      </c>
    </row>
    <row r="285" spans="2:12" x14ac:dyDescent="0.25">
      <c r="B285" s="233" t="s">
        <v>979</v>
      </c>
      <c r="C285" s="234" t="s">
        <v>669</v>
      </c>
      <c r="D285" s="234" t="s">
        <v>972</v>
      </c>
      <c r="E285" s="234">
        <v>20</v>
      </c>
      <c r="F285" s="233" t="s">
        <v>980</v>
      </c>
      <c r="G285" s="233" t="s">
        <v>981</v>
      </c>
      <c r="H285" s="235">
        <v>0</v>
      </c>
      <c r="I285" s="523" t="s">
        <v>786</v>
      </c>
      <c r="J285" s="523"/>
      <c r="K285" s="523" t="s">
        <v>231</v>
      </c>
      <c r="L285" s="523" t="s">
        <v>978</v>
      </c>
    </row>
    <row r="286" spans="2:12" x14ac:dyDescent="0.25">
      <c r="B286" s="233" t="s">
        <v>982</v>
      </c>
      <c r="C286" s="234" t="s">
        <v>669</v>
      </c>
      <c r="D286" s="234" t="s">
        <v>983</v>
      </c>
      <c r="E286" s="234">
        <v>0</v>
      </c>
      <c r="F286" s="233" t="s">
        <v>984</v>
      </c>
      <c r="G286" s="233" t="s">
        <v>985</v>
      </c>
      <c r="H286" s="235">
        <v>0</v>
      </c>
      <c r="I286" s="523" t="s">
        <v>786</v>
      </c>
      <c r="J286" s="523"/>
      <c r="K286" s="523" t="s">
        <v>231</v>
      </c>
      <c r="L286" s="523" t="s">
        <v>673</v>
      </c>
    </row>
    <row r="287" spans="2:12" x14ac:dyDescent="0.25">
      <c r="B287" s="233" t="s">
        <v>986</v>
      </c>
      <c r="C287" s="234" t="s">
        <v>669</v>
      </c>
      <c r="D287" s="234" t="s">
        <v>983</v>
      </c>
      <c r="E287" s="234">
        <v>10</v>
      </c>
      <c r="F287" s="233" t="s">
        <v>987</v>
      </c>
      <c r="G287" s="233" t="s">
        <v>988</v>
      </c>
      <c r="H287" s="235">
        <v>0</v>
      </c>
      <c r="I287" s="523" t="s">
        <v>786</v>
      </c>
      <c r="J287" s="523"/>
      <c r="K287" s="523" t="s">
        <v>231</v>
      </c>
      <c r="L287" s="524"/>
    </row>
    <row r="288" spans="2:12" x14ac:dyDescent="0.25">
      <c r="B288" s="233" t="s">
        <v>989</v>
      </c>
      <c r="C288" s="234" t="s">
        <v>669</v>
      </c>
      <c r="D288" s="234" t="s">
        <v>983</v>
      </c>
      <c r="E288" s="234">
        <v>11</v>
      </c>
      <c r="F288" s="233" t="s">
        <v>990</v>
      </c>
      <c r="G288" s="233" t="s">
        <v>991</v>
      </c>
      <c r="H288" s="235">
        <v>0</v>
      </c>
      <c r="I288" s="523" t="s">
        <v>786</v>
      </c>
      <c r="J288" s="523"/>
      <c r="K288" s="523" t="s">
        <v>231</v>
      </c>
      <c r="L288" s="524"/>
    </row>
    <row r="289" spans="2:12" x14ac:dyDescent="0.25">
      <c r="B289" s="233" t="s">
        <v>992</v>
      </c>
      <c r="C289" s="234" t="s">
        <v>669</v>
      </c>
      <c r="D289" s="234" t="s">
        <v>983</v>
      </c>
      <c r="E289" s="234">
        <v>12</v>
      </c>
      <c r="F289" s="233" t="s">
        <v>993</v>
      </c>
      <c r="G289" s="233" t="s">
        <v>994</v>
      </c>
      <c r="H289" s="235">
        <v>0</v>
      </c>
      <c r="I289" s="523" t="s">
        <v>786</v>
      </c>
      <c r="J289" s="523"/>
      <c r="K289" s="523" t="s">
        <v>231</v>
      </c>
      <c r="L289" s="524"/>
    </row>
    <row r="290" spans="2:12" x14ac:dyDescent="0.25">
      <c r="B290" s="233" t="s">
        <v>995</v>
      </c>
      <c r="C290" s="234" t="s">
        <v>669</v>
      </c>
      <c r="D290" s="234" t="s">
        <v>983</v>
      </c>
      <c r="E290" s="234">
        <v>13</v>
      </c>
      <c r="F290" s="233" t="s">
        <v>996</v>
      </c>
      <c r="G290" s="233" t="s">
        <v>997</v>
      </c>
      <c r="H290" s="235">
        <v>0</v>
      </c>
      <c r="I290" s="523" t="s">
        <v>786</v>
      </c>
      <c r="J290" s="523"/>
      <c r="K290" s="523" t="s">
        <v>231</v>
      </c>
      <c r="L290" s="524"/>
    </row>
    <row r="291" spans="2:12" x14ac:dyDescent="0.25">
      <c r="B291" s="233" t="s">
        <v>998</v>
      </c>
      <c r="C291" s="234" t="s">
        <v>669</v>
      </c>
      <c r="D291" s="234" t="s">
        <v>983</v>
      </c>
      <c r="E291" s="234">
        <v>14</v>
      </c>
      <c r="F291" s="233" t="s">
        <v>999</v>
      </c>
      <c r="G291" s="233" t="s">
        <v>1000</v>
      </c>
      <c r="H291" s="235">
        <v>0</v>
      </c>
      <c r="I291" s="523" t="s">
        <v>786</v>
      </c>
      <c r="J291" s="523"/>
      <c r="K291" s="523" t="s">
        <v>231</v>
      </c>
      <c r="L291" s="524"/>
    </row>
    <row r="292" spans="2:12" x14ac:dyDescent="0.25">
      <c r="B292" s="233" t="s">
        <v>1001</v>
      </c>
      <c r="C292" s="234" t="s">
        <v>669</v>
      </c>
      <c r="D292" s="234" t="s">
        <v>983</v>
      </c>
      <c r="E292" s="234">
        <v>15</v>
      </c>
      <c r="F292" s="233" t="s">
        <v>1002</v>
      </c>
      <c r="G292" s="233" t="s">
        <v>1003</v>
      </c>
      <c r="H292" s="235">
        <v>0</v>
      </c>
      <c r="I292" s="523" t="s">
        <v>786</v>
      </c>
      <c r="J292" s="523"/>
      <c r="K292" s="523" t="s">
        <v>231</v>
      </c>
      <c r="L292" s="524"/>
    </row>
    <row r="293" spans="2:12" x14ac:dyDescent="0.25">
      <c r="B293" s="233" t="s">
        <v>1004</v>
      </c>
      <c r="C293" s="234" t="s">
        <v>669</v>
      </c>
      <c r="D293" s="234" t="s">
        <v>983</v>
      </c>
      <c r="E293" s="234">
        <v>16</v>
      </c>
      <c r="F293" s="233" t="s">
        <v>1005</v>
      </c>
      <c r="G293" s="233" t="s">
        <v>1006</v>
      </c>
      <c r="H293" s="235">
        <v>0</v>
      </c>
      <c r="I293" s="523" t="s">
        <v>786</v>
      </c>
      <c r="J293" s="523"/>
      <c r="K293" s="523" t="s">
        <v>231</v>
      </c>
      <c r="L293" s="524"/>
    </row>
    <row r="294" spans="2:12" x14ac:dyDescent="0.25">
      <c r="B294" s="233" t="s">
        <v>1007</v>
      </c>
      <c r="C294" s="234" t="s">
        <v>669</v>
      </c>
      <c r="D294" s="234" t="s">
        <v>983</v>
      </c>
      <c r="E294" s="234">
        <v>17</v>
      </c>
      <c r="F294" s="233" t="s">
        <v>1008</v>
      </c>
      <c r="G294" s="233" t="s">
        <v>1009</v>
      </c>
      <c r="H294" s="235">
        <v>0</v>
      </c>
      <c r="I294" s="523" t="s">
        <v>786</v>
      </c>
      <c r="J294" s="523"/>
      <c r="K294" s="523" t="s">
        <v>231</v>
      </c>
      <c r="L294" s="524"/>
    </row>
    <row r="295" spans="2:12" x14ac:dyDescent="0.25">
      <c r="B295" s="233" t="s">
        <v>1010</v>
      </c>
      <c r="C295" s="234" t="s">
        <v>669</v>
      </c>
      <c r="D295" s="234" t="s">
        <v>983</v>
      </c>
      <c r="E295" s="234">
        <v>20</v>
      </c>
      <c r="F295" s="233" t="s">
        <v>1011</v>
      </c>
      <c r="G295" s="233" t="s">
        <v>1012</v>
      </c>
      <c r="H295" s="235">
        <v>0</v>
      </c>
      <c r="I295" s="523" t="s">
        <v>786</v>
      </c>
      <c r="J295" s="523"/>
      <c r="K295" s="523" t="s">
        <v>231</v>
      </c>
      <c r="L295" s="524"/>
    </row>
    <row r="296" spans="2:12" x14ac:dyDescent="0.25">
      <c r="B296" s="233" t="s">
        <v>1013</v>
      </c>
      <c r="C296" s="234" t="s">
        <v>669</v>
      </c>
      <c r="D296" s="234" t="s">
        <v>983</v>
      </c>
      <c r="E296" s="234">
        <v>30</v>
      </c>
      <c r="F296" s="233" t="s">
        <v>1014</v>
      </c>
      <c r="G296" s="233" t="s">
        <v>1015</v>
      </c>
      <c r="H296" s="235">
        <v>0</v>
      </c>
      <c r="I296" s="523" t="s">
        <v>786</v>
      </c>
      <c r="J296" s="523"/>
      <c r="K296" s="523" t="s">
        <v>231</v>
      </c>
      <c r="L296" s="524"/>
    </row>
    <row r="297" spans="2:12" x14ac:dyDescent="0.25">
      <c r="B297" s="233" t="s">
        <v>1016</v>
      </c>
      <c r="C297" s="234" t="s">
        <v>669</v>
      </c>
      <c r="D297" s="234" t="s">
        <v>983</v>
      </c>
      <c r="E297" s="234">
        <v>40</v>
      </c>
      <c r="F297" s="233" t="s">
        <v>1017</v>
      </c>
      <c r="G297" s="233" t="s">
        <v>1018</v>
      </c>
      <c r="H297" s="235">
        <v>0</v>
      </c>
      <c r="I297" s="523" t="s">
        <v>786</v>
      </c>
      <c r="J297" s="523"/>
      <c r="K297" s="523" t="s">
        <v>231</v>
      </c>
      <c r="L297" s="524"/>
    </row>
    <row r="298" spans="2:12" x14ac:dyDescent="0.25">
      <c r="B298" s="233" t="s">
        <v>1019</v>
      </c>
      <c r="C298" s="234" t="s">
        <v>669</v>
      </c>
      <c r="D298" s="234" t="s">
        <v>983</v>
      </c>
      <c r="E298" s="234">
        <v>41</v>
      </c>
      <c r="F298" s="233" t="s">
        <v>1020</v>
      </c>
      <c r="G298" s="233" t="s">
        <v>1021</v>
      </c>
      <c r="H298" s="235">
        <v>0</v>
      </c>
      <c r="I298" s="523" t="s">
        <v>786</v>
      </c>
      <c r="J298" s="523"/>
      <c r="K298" s="523" t="s">
        <v>231</v>
      </c>
      <c r="L298" s="524"/>
    </row>
    <row r="299" spans="2:12" x14ac:dyDescent="0.25">
      <c r="B299" s="233" t="s">
        <v>1022</v>
      </c>
      <c r="C299" s="234" t="s">
        <v>669</v>
      </c>
      <c r="D299" s="234" t="s">
        <v>983</v>
      </c>
      <c r="E299" s="234">
        <v>42</v>
      </c>
      <c r="F299" s="233" t="s">
        <v>1023</v>
      </c>
      <c r="G299" s="233" t="s">
        <v>1024</v>
      </c>
      <c r="H299" s="235">
        <v>0</v>
      </c>
      <c r="I299" s="523" t="s">
        <v>786</v>
      </c>
      <c r="J299" s="523"/>
      <c r="K299" s="523" t="s">
        <v>231</v>
      </c>
      <c r="L299" s="524"/>
    </row>
    <row r="300" spans="2:12" x14ac:dyDescent="0.25">
      <c r="B300" s="233" t="s">
        <v>1025</v>
      </c>
      <c r="C300" s="234" t="s">
        <v>669</v>
      </c>
      <c r="D300" s="234" t="s">
        <v>983</v>
      </c>
      <c r="E300" s="234">
        <v>50</v>
      </c>
      <c r="F300" s="233" t="s">
        <v>1026</v>
      </c>
      <c r="G300" s="233" t="s">
        <v>1027</v>
      </c>
      <c r="H300" s="235">
        <v>0</v>
      </c>
      <c r="I300" s="523" t="s">
        <v>786</v>
      </c>
      <c r="J300" s="523"/>
      <c r="K300" s="523" t="s">
        <v>231</v>
      </c>
      <c r="L300" s="523" t="s">
        <v>673</v>
      </c>
    </row>
    <row r="301" spans="2:12" x14ac:dyDescent="0.25">
      <c r="B301" s="233" t="s">
        <v>1028</v>
      </c>
      <c r="C301" s="234" t="s">
        <v>669</v>
      </c>
      <c r="D301" s="234" t="s">
        <v>983</v>
      </c>
      <c r="E301" s="234">
        <v>51</v>
      </c>
      <c r="F301" s="233" t="s">
        <v>1029</v>
      </c>
      <c r="G301" s="233" t="s">
        <v>1030</v>
      </c>
      <c r="H301" s="235">
        <v>0</v>
      </c>
      <c r="I301" s="523" t="s">
        <v>786</v>
      </c>
      <c r="J301" s="523"/>
      <c r="K301" s="523" t="s">
        <v>231</v>
      </c>
      <c r="L301" s="524"/>
    </row>
    <row r="302" spans="2:12" x14ac:dyDescent="0.25">
      <c r="B302" s="233" t="s">
        <v>1031</v>
      </c>
      <c r="C302" s="234" t="s">
        <v>669</v>
      </c>
      <c r="D302" s="234" t="s">
        <v>983</v>
      </c>
      <c r="E302" s="234">
        <v>52</v>
      </c>
      <c r="F302" s="233" t="s">
        <v>1032</v>
      </c>
      <c r="G302" s="233" t="s">
        <v>1033</v>
      </c>
      <c r="H302" s="235">
        <v>0</v>
      </c>
      <c r="I302" s="523" t="s">
        <v>786</v>
      </c>
      <c r="J302" s="523"/>
      <c r="K302" s="523" t="s">
        <v>231</v>
      </c>
      <c r="L302" s="524"/>
    </row>
    <row r="303" spans="2:12" x14ac:dyDescent="0.25">
      <c r="B303" s="233" t="s">
        <v>1034</v>
      </c>
      <c r="C303" s="234" t="s">
        <v>669</v>
      </c>
      <c r="D303" s="234" t="s">
        <v>983</v>
      </c>
      <c r="E303" s="234">
        <v>53</v>
      </c>
      <c r="F303" s="233" t="s">
        <v>1035</v>
      </c>
      <c r="G303" s="233" t="s">
        <v>1036</v>
      </c>
      <c r="H303" s="235">
        <v>0</v>
      </c>
      <c r="I303" s="523" t="s">
        <v>786</v>
      </c>
      <c r="J303" s="523"/>
      <c r="K303" s="523" t="s">
        <v>231</v>
      </c>
      <c r="L303" s="524"/>
    </row>
    <row r="304" spans="2:12" x14ac:dyDescent="0.25">
      <c r="B304" s="233" t="s">
        <v>1037</v>
      </c>
      <c r="C304" s="234" t="s">
        <v>669</v>
      </c>
      <c r="D304" s="234" t="s">
        <v>983</v>
      </c>
      <c r="E304" s="234">
        <v>59</v>
      </c>
      <c r="F304" s="233" t="s">
        <v>1038</v>
      </c>
      <c r="G304" s="233" t="s">
        <v>1039</v>
      </c>
      <c r="H304" s="235">
        <v>0</v>
      </c>
      <c r="I304" s="523" t="s">
        <v>786</v>
      </c>
      <c r="J304" s="523"/>
      <c r="K304" s="523" t="s">
        <v>231</v>
      </c>
      <c r="L304" s="524"/>
    </row>
    <row r="305" spans="2:12" x14ac:dyDescent="0.25">
      <c r="B305" s="233" t="s">
        <v>1040</v>
      </c>
      <c r="C305" s="234" t="s">
        <v>669</v>
      </c>
      <c r="D305" s="234" t="s">
        <v>983</v>
      </c>
      <c r="E305" s="234">
        <v>60</v>
      </c>
      <c r="F305" s="233" t="s">
        <v>1041</v>
      </c>
      <c r="G305" s="233" t="s">
        <v>1042</v>
      </c>
      <c r="H305" s="235">
        <v>0</v>
      </c>
      <c r="I305" s="523" t="s">
        <v>786</v>
      </c>
      <c r="J305" s="523"/>
      <c r="K305" s="523" t="s">
        <v>231</v>
      </c>
      <c r="L305" s="524"/>
    </row>
    <row r="306" spans="2:12" x14ac:dyDescent="0.25">
      <c r="B306" s="233" t="s">
        <v>1043</v>
      </c>
      <c r="C306" s="234" t="s">
        <v>669</v>
      </c>
      <c r="D306" s="234" t="s">
        <v>1044</v>
      </c>
      <c r="E306" s="234">
        <v>0</v>
      </c>
      <c r="F306" s="233" t="s">
        <v>1045</v>
      </c>
      <c r="G306" s="233" t="s">
        <v>1046</v>
      </c>
      <c r="H306" s="235">
        <v>0</v>
      </c>
      <c r="I306" s="523" t="s">
        <v>786</v>
      </c>
      <c r="J306" s="523"/>
      <c r="K306" s="523" t="s">
        <v>231</v>
      </c>
      <c r="L306" s="524"/>
    </row>
    <row r="307" spans="2:12" x14ac:dyDescent="0.25">
      <c r="B307" s="233" t="s">
        <v>1047</v>
      </c>
      <c r="C307" s="234" t="s">
        <v>669</v>
      </c>
      <c r="D307" s="234" t="s">
        <v>1044</v>
      </c>
      <c r="E307" s="234">
        <v>10</v>
      </c>
      <c r="F307" s="233" t="s">
        <v>1048</v>
      </c>
      <c r="G307" s="233" t="s">
        <v>1049</v>
      </c>
      <c r="H307" s="235">
        <v>0</v>
      </c>
      <c r="I307" s="523" t="s">
        <v>786</v>
      </c>
      <c r="J307" s="523"/>
      <c r="K307" s="523" t="s">
        <v>231</v>
      </c>
      <c r="L307" s="524"/>
    </row>
    <row r="308" spans="2:12" x14ac:dyDescent="0.25">
      <c r="B308" s="233" t="s">
        <v>1050</v>
      </c>
      <c r="C308" s="234" t="s">
        <v>669</v>
      </c>
      <c r="D308" s="234" t="s">
        <v>1044</v>
      </c>
      <c r="E308" s="234">
        <v>20</v>
      </c>
      <c r="F308" s="233" t="s">
        <v>1051</v>
      </c>
      <c r="G308" s="233" t="s">
        <v>1052</v>
      </c>
      <c r="H308" s="235">
        <v>0</v>
      </c>
      <c r="I308" s="523" t="s">
        <v>786</v>
      </c>
      <c r="J308" s="523"/>
      <c r="K308" s="523" t="s">
        <v>231</v>
      </c>
      <c r="L308" s="524"/>
    </row>
    <row r="309" spans="2:12" x14ac:dyDescent="0.25">
      <c r="B309" s="233" t="s">
        <v>1053</v>
      </c>
      <c r="C309" s="234" t="s">
        <v>669</v>
      </c>
      <c r="D309" s="234" t="s">
        <v>1054</v>
      </c>
      <c r="E309" s="234">
        <v>0</v>
      </c>
      <c r="F309" s="233" t="s">
        <v>1055</v>
      </c>
      <c r="G309" s="233" t="s">
        <v>1056</v>
      </c>
      <c r="H309" s="235">
        <v>0</v>
      </c>
      <c r="I309" s="523" t="s">
        <v>786</v>
      </c>
      <c r="J309" s="523"/>
      <c r="K309" s="523" t="s">
        <v>231</v>
      </c>
      <c r="L309" s="524"/>
    </row>
    <row r="310" spans="2:12" x14ac:dyDescent="0.25">
      <c r="B310" s="233" t="s">
        <v>1057</v>
      </c>
      <c r="C310" s="234" t="s">
        <v>669</v>
      </c>
      <c r="D310" s="234" t="s">
        <v>1054</v>
      </c>
      <c r="E310" s="234">
        <v>10</v>
      </c>
      <c r="F310" s="233" t="s">
        <v>1058</v>
      </c>
      <c r="G310" s="233" t="s">
        <v>1059</v>
      </c>
      <c r="H310" s="235">
        <v>0</v>
      </c>
      <c r="I310" s="523" t="s">
        <v>786</v>
      </c>
      <c r="J310" s="523"/>
      <c r="K310" s="523" t="s">
        <v>231</v>
      </c>
      <c r="L310" s="524"/>
    </row>
    <row r="311" spans="2:12" x14ac:dyDescent="0.25">
      <c r="B311" s="233" t="s">
        <v>1060</v>
      </c>
      <c r="C311" s="234" t="s">
        <v>669</v>
      </c>
      <c r="D311" s="234" t="s">
        <v>1054</v>
      </c>
      <c r="E311" s="234">
        <v>11</v>
      </c>
      <c r="F311" s="233" t="s">
        <v>1061</v>
      </c>
      <c r="G311" s="233" t="s">
        <v>1062</v>
      </c>
      <c r="H311" s="235">
        <v>0</v>
      </c>
      <c r="I311" s="523" t="s">
        <v>786</v>
      </c>
      <c r="J311" s="523"/>
      <c r="K311" s="523" t="s">
        <v>231</v>
      </c>
      <c r="L311" s="524"/>
    </row>
    <row r="312" spans="2:12" x14ac:dyDescent="0.25">
      <c r="B312" s="233" t="s">
        <v>1063</v>
      </c>
      <c r="C312" s="234" t="s">
        <v>669</v>
      </c>
      <c r="D312" s="234" t="s">
        <v>1054</v>
      </c>
      <c r="E312" s="234">
        <v>19</v>
      </c>
      <c r="F312" s="233" t="s">
        <v>1064</v>
      </c>
      <c r="G312" s="233" t="s">
        <v>1065</v>
      </c>
      <c r="H312" s="235">
        <v>0</v>
      </c>
      <c r="I312" s="523" t="s">
        <v>786</v>
      </c>
      <c r="J312" s="523"/>
      <c r="K312" s="523" t="s">
        <v>231</v>
      </c>
      <c r="L312" s="524"/>
    </row>
    <row r="313" spans="2:12" x14ac:dyDescent="0.25">
      <c r="B313" s="233" t="s">
        <v>1066</v>
      </c>
      <c r="C313" s="234" t="s">
        <v>669</v>
      </c>
      <c r="D313" s="234" t="s">
        <v>1054</v>
      </c>
      <c r="E313" s="234">
        <v>20</v>
      </c>
      <c r="F313" s="233" t="s">
        <v>1067</v>
      </c>
      <c r="G313" s="233" t="s">
        <v>1068</v>
      </c>
      <c r="H313" s="235">
        <v>0</v>
      </c>
      <c r="I313" s="523" t="s">
        <v>786</v>
      </c>
      <c r="J313" s="523"/>
      <c r="K313" s="523" t="s">
        <v>231</v>
      </c>
      <c r="L313" s="524"/>
    </row>
    <row r="314" spans="2:12" x14ac:dyDescent="0.25">
      <c r="B314" s="233" t="s">
        <v>1069</v>
      </c>
      <c r="C314" s="234" t="s">
        <v>669</v>
      </c>
      <c r="D314" s="234" t="s">
        <v>1054</v>
      </c>
      <c r="E314" s="234">
        <v>21</v>
      </c>
      <c r="F314" s="233" t="s">
        <v>1070</v>
      </c>
      <c r="G314" s="233" t="s">
        <v>1071</v>
      </c>
      <c r="H314" s="235">
        <v>0</v>
      </c>
      <c r="I314" s="523" t="s">
        <v>786</v>
      </c>
      <c r="J314" s="523"/>
      <c r="K314" s="523" t="s">
        <v>231</v>
      </c>
      <c r="L314" s="524"/>
    </row>
    <row r="315" spans="2:12" x14ac:dyDescent="0.25">
      <c r="B315" s="233" t="s">
        <v>1072</v>
      </c>
      <c r="C315" s="234" t="s">
        <v>669</v>
      </c>
      <c r="D315" s="234" t="s">
        <v>1054</v>
      </c>
      <c r="E315" s="234">
        <v>22</v>
      </c>
      <c r="F315" s="233" t="s">
        <v>1073</v>
      </c>
      <c r="G315" s="233" t="s">
        <v>1074</v>
      </c>
      <c r="H315" s="235">
        <v>0</v>
      </c>
      <c r="I315" s="523" t="s">
        <v>786</v>
      </c>
      <c r="J315" s="523"/>
      <c r="K315" s="523" t="s">
        <v>231</v>
      </c>
      <c r="L315" s="524"/>
    </row>
    <row r="316" spans="2:12" x14ac:dyDescent="0.25">
      <c r="B316" s="233" t="s">
        <v>1075</v>
      </c>
      <c r="C316" s="234" t="s">
        <v>669</v>
      </c>
      <c r="D316" s="234" t="s">
        <v>1054</v>
      </c>
      <c r="E316" s="234">
        <v>23</v>
      </c>
      <c r="F316" s="233" t="s">
        <v>1076</v>
      </c>
      <c r="G316" s="233" t="s">
        <v>1077</v>
      </c>
      <c r="H316" s="235">
        <v>0</v>
      </c>
      <c r="I316" s="523" t="s">
        <v>786</v>
      </c>
      <c r="J316" s="523"/>
      <c r="K316" s="523" t="s">
        <v>231</v>
      </c>
      <c r="L316" s="524"/>
    </row>
    <row r="317" spans="2:12" x14ac:dyDescent="0.25">
      <c r="B317" s="233" t="s">
        <v>1078</v>
      </c>
      <c r="C317" s="234" t="s">
        <v>669</v>
      </c>
      <c r="D317" s="234" t="s">
        <v>1054</v>
      </c>
      <c r="E317" s="234">
        <v>29</v>
      </c>
      <c r="F317" s="233" t="s">
        <v>1079</v>
      </c>
      <c r="G317" s="233" t="s">
        <v>1080</v>
      </c>
      <c r="H317" s="235">
        <v>0</v>
      </c>
      <c r="I317" s="523" t="s">
        <v>786</v>
      </c>
      <c r="J317" s="523"/>
      <c r="K317" s="523" t="s">
        <v>231</v>
      </c>
      <c r="L317" s="524"/>
    </row>
    <row r="318" spans="2:12" x14ac:dyDescent="0.25">
      <c r="B318" s="233" t="s">
        <v>1081</v>
      </c>
      <c r="C318" s="234" t="s">
        <v>669</v>
      </c>
      <c r="D318" s="234" t="s">
        <v>1082</v>
      </c>
      <c r="E318" s="234">
        <v>0</v>
      </c>
      <c r="F318" s="233" t="s">
        <v>1083</v>
      </c>
      <c r="G318" s="233" t="s">
        <v>1084</v>
      </c>
      <c r="H318" s="235">
        <v>0</v>
      </c>
      <c r="I318" s="523" t="s">
        <v>786</v>
      </c>
      <c r="J318" s="523"/>
      <c r="K318" s="523" t="s">
        <v>231</v>
      </c>
      <c r="L318" s="524"/>
    </row>
    <row r="319" spans="2:12" x14ac:dyDescent="0.25">
      <c r="B319" s="233" t="s">
        <v>1085</v>
      </c>
      <c r="C319" s="234" t="s">
        <v>669</v>
      </c>
      <c r="D319" s="234" t="s">
        <v>1082</v>
      </c>
      <c r="E319" s="234">
        <v>10</v>
      </c>
      <c r="F319" s="233" t="s">
        <v>1086</v>
      </c>
      <c r="G319" s="233" t="s">
        <v>1087</v>
      </c>
      <c r="H319" s="235">
        <v>0</v>
      </c>
      <c r="I319" s="523" t="s">
        <v>786</v>
      </c>
      <c r="J319" s="523"/>
      <c r="K319" s="523" t="s">
        <v>231</v>
      </c>
      <c r="L319" s="524"/>
    </row>
    <row r="320" spans="2:12" x14ac:dyDescent="0.25">
      <c r="B320" s="233" t="s">
        <v>1088</v>
      </c>
      <c r="C320" s="234" t="s">
        <v>669</v>
      </c>
      <c r="D320" s="234" t="s">
        <v>1082</v>
      </c>
      <c r="E320" s="234">
        <v>11</v>
      </c>
      <c r="F320" s="233" t="s">
        <v>1089</v>
      </c>
      <c r="G320" s="233" t="s">
        <v>1090</v>
      </c>
      <c r="H320" s="235">
        <v>0</v>
      </c>
      <c r="I320" s="523" t="s">
        <v>786</v>
      </c>
      <c r="J320" s="523"/>
      <c r="K320" s="523" t="s">
        <v>231</v>
      </c>
      <c r="L320" s="524"/>
    </row>
    <row r="321" spans="2:12" x14ac:dyDescent="0.25">
      <c r="B321" s="233" t="s">
        <v>1091</v>
      </c>
      <c r="C321" s="234" t="s">
        <v>669</v>
      </c>
      <c r="D321" s="234" t="s">
        <v>1082</v>
      </c>
      <c r="E321" s="234">
        <v>12</v>
      </c>
      <c r="F321" s="233" t="s">
        <v>1092</v>
      </c>
      <c r="G321" s="233" t="s">
        <v>1093</v>
      </c>
      <c r="H321" s="235">
        <v>0</v>
      </c>
      <c r="I321" s="523" t="s">
        <v>786</v>
      </c>
      <c r="J321" s="523"/>
      <c r="K321" s="523" t="s">
        <v>231</v>
      </c>
      <c r="L321" s="524"/>
    </row>
    <row r="322" spans="2:12" x14ac:dyDescent="0.25">
      <c r="B322" s="233" t="s">
        <v>1094</v>
      </c>
      <c r="C322" s="234" t="s">
        <v>669</v>
      </c>
      <c r="D322" s="234" t="s">
        <v>1082</v>
      </c>
      <c r="E322" s="234">
        <v>13</v>
      </c>
      <c r="F322" s="233" t="s">
        <v>1095</v>
      </c>
      <c r="G322" s="233" t="s">
        <v>1096</v>
      </c>
      <c r="H322" s="235">
        <v>0</v>
      </c>
      <c r="I322" s="523" t="s">
        <v>786</v>
      </c>
      <c r="J322" s="523"/>
      <c r="K322" s="523" t="s">
        <v>231</v>
      </c>
      <c r="L322" s="524"/>
    </row>
    <row r="323" spans="2:12" x14ac:dyDescent="0.25">
      <c r="B323" s="233" t="s">
        <v>1097</v>
      </c>
      <c r="C323" s="234" t="s">
        <v>669</v>
      </c>
      <c r="D323" s="234" t="s">
        <v>1082</v>
      </c>
      <c r="E323" s="234">
        <v>14</v>
      </c>
      <c r="F323" s="233" t="s">
        <v>1098</v>
      </c>
      <c r="G323" s="233" t="s">
        <v>1099</v>
      </c>
      <c r="H323" s="235">
        <v>0</v>
      </c>
      <c r="I323" s="523" t="s">
        <v>786</v>
      </c>
      <c r="J323" s="523"/>
      <c r="K323" s="523" t="s">
        <v>231</v>
      </c>
      <c r="L323" s="524"/>
    </row>
    <row r="324" spans="2:12" x14ac:dyDescent="0.25">
      <c r="B324" s="233" t="s">
        <v>1100</v>
      </c>
      <c r="C324" s="234" t="s">
        <v>669</v>
      </c>
      <c r="D324" s="234" t="s">
        <v>1082</v>
      </c>
      <c r="E324" s="234">
        <v>19</v>
      </c>
      <c r="F324" s="233" t="s">
        <v>1101</v>
      </c>
      <c r="G324" s="233" t="s">
        <v>1102</v>
      </c>
      <c r="H324" s="235">
        <v>0</v>
      </c>
      <c r="I324" s="523" t="s">
        <v>786</v>
      </c>
      <c r="J324" s="523"/>
      <c r="K324" s="523" t="s">
        <v>231</v>
      </c>
      <c r="L324" s="524"/>
    </row>
    <row r="325" spans="2:12" x14ac:dyDescent="0.25">
      <c r="B325" s="233" t="s">
        <v>1103</v>
      </c>
      <c r="C325" s="234" t="s">
        <v>669</v>
      </c>
      <c r="D325" s="234" t="s">
        <v>1082</v>
      </c>
      <c r="E325" s="234">
        <v>20</v>
      </c>
      <c r="F325" s="233" t="s">
        <v>1104</v>
      </c>
      <c r="G325" s="233" t="s">
        <v>1105</v>
      </c>
      <c r="H325" s="235">
        <v>0</v>
      </c>
      <c r="I325" s="523" t="s">
        <v>786</v>
      </c>
      <c r="J325" s="523"/>
      <c r="K325" s="523" t="s">
        <v>231</v>
      </c>
      <c r="L325" s="524"/>
    </row>
    <row r="326" spans="2:12" x14ac:dyDescent="0.25">
      <c r="B326" s="233" t="s">
        <v>1106</v>
      </c>
      <c r="C326" s="234" t="s">
        <v>669</v>
      </c>
      <c r="D326" s="234" t="s">
        <v>1082</v>
      </c>
      <c r="E326" s="234">
        <v>30</v>
      </c>
      <c r="F326" s="233" t="s">
        <v>1107</v>
      </c>
      <c r="G326" s="233" t="s">
        <v>1108</v>
      </c>
      <c r="H326" s="235">
        <v>0</v>
      </c>
      <c r="I326" s="523" t="s">
        <v>786</v>
      </c>
      <c r="J326" s="523"/>
      <c r="K326" s="523" t="s">
        <v>231</v>
      </c>
      <c r="L326" s="524"/>
    </row>
    <row r="327" spans="2:12" x14ac:dyDescent="0.25">
      <c r="B327" s="233" t="s">
        <v>1109</v>
      </c>
      <c r="C327" s="234" t="s">
        <v>669</v>
      </c>
      <c r="D327" s="234" t="s">
        <v>1082</v>
      </c>
      <c r="E327" s="234">
        <v>31</v>
      </c>
      <c r="F327" s="233" t="s">
        <v>1110</v>
      </c>
      <c r="G327" s="233" t="s">
        <v>1111</v>
      </c>
      <c r="H327" s="235">
        <v>0</v>
      </c>
      <c r="I327" s="523" t="s">
        <v>786</v>
      </c>
      <c r="J327" s="523"/>
      <c r="K327" s="523" t="s">
        <v>231</v>
      </c>
      <c r="L327" s="524"/>
    </row>
    <row r="328" spans="2:12" x14ac:dyDescent="0.25">
      <c r="B328" s="233" t="s">
        <v>1112</v>
      </c>
      <c r="C328" s="234" t="s">
        <v>669</v>
      </c>
      <c r="D328" s="234" t="s">
        <v>1082</v>
      </c>
      <c r="E328" s="234">
        <v>32</v>
      </c>
      <c r="F328" s="233" t="s">
        <v>1113</v>
      </c>
      <c r="G328" s="233" t="s">
        <v>1114</v>
      </c>
      <c r="H328" s="235">
        <v>0</v>
      </c>
      <c r="I328" s="523" t="s">
        <v>786</v>
      </c>
      <c r="J328" s="523"/>
      <c r="K328" s="523" t="s">
        <v>231</v>
      </c>
      <c r="L328" s="524"/>
    </row>
    <row r="329" spans="2:12" x14ac:dyDescent="0.25">
      <c r="B329" s="233" t="s">
        <v>1115</v>
      </c>
      <c r="C329" s="234" t="s">
        <v>669</v>
      </c>
      <c r="D329" s="234" t="s">
        <v>1082</v>
      </c>
      <c r="E329" s="234">
        <v>40</v>
      </c>
      <c r="F329" s="233" t="s">
        <v>1116</v>
      </c>
      <c r="G329" s="233" t="s">
        <v>1117</v>
      </c>
      <c r="H329" s="235">
        <v>0</v>
      </c>
      <c r="I329" s="523" t="s">
        <v>786</v>
      </c>
      <c r="J329" s="523"/>
      <c r="K329" s="523" t="s">
        <v>231</v>
      </c>
      <c r="L329" s="524"/>
    </row>
    <row r="330" spans="2:12" x14ac:dyDescent="0.25">
      <c r="B330" s="233" t="s">
        <v>1118</v>
      </c>
      <c r="C330" s="234" t="s">
        <v>669</v>
      </c>
      <c r="D330" s="234" t="s">
        <v>1082</v>
      </c>
      <c r="E330" s="234">
        <v>41</v>
      </c>
      <c r="F330" s="233" t="s">
        <v>1119</v>
      </c>
      <c r="G330" s="233" t="s">
        <v>1120</v>
      </c>
      <c r="H330" s="235">
        <v>0</v>
      </c>
      <c r="I330" s="523" t="s">
        <v>786</v>
      </c>
      <c r="J330" s="523"/>
      <c r="K330" s="523" t="s">
        <v>231</v>
      </c>
      <c r="L330" s="524"/>
    </row>
    <row r="331" spans="2:12" x14ac:dyDescent="0.25">
      <c r="B331" s="233" t="s">
        <v>1121</v>
      </c>
      <c r="C331" s="234" t="s">
        <v>669</v>
      </c>
      <c r="D331" s="234" t="s">
        <v>1082</v>
      </c>
      <c r="E331" s="234">
        <v>42</v>
      </c>
      <c r="F331" s="233" t="s">
        <v>1122</v>
      </c>
      <c r="G331" s="233" t="s">
        <v>1123</v>
      </c>
      <c r="H331" s="235">
        <v>0</v>
      </c>
      <c r="I331" s="523" t="s">
        <v>786</v>
      </c>
      <c r="J331" s="523"/>
      <c r="K331" s="523" t="s">
        <v>231</v>
      </c>
      <c r="L331" s="524"/>
    </row>
    <row r="332" spans="2:12" x14ac:dyDescent="0.25">
      <c r="B332" s="233" t="s">
        <v>1124</v>
      </c>
      <c r="C332" s="234" t="s">
        <v>669</v>
      </c>
      <c r="D332" s="234" t="s">
        <v>1082</v>
      </c>
      <c r="E332" s="234">
        <v>43</v>
      </c>
      <c r="F332" s="233" t="s">
        <v>1125</v>
      </c>
      <c r="G332" s="233" t="s">
        <v>1126</v>
      </c>
      <c r="H332" s="235">
        <v>0</v>
      </c>
      <c r="I332" s="523" t="s">
        <v>786</v>
      </c>
      <c r="J332" s="523"/>
      <c r="K332" s="523" t="s">
        <v>231</v>
      </c>
      <c r="L332" s="524"/>
    </row>
    <row r="333" spans="2:12" x14ac:dyDescent="0.25">
      <c r="B333" s="233" t="s">
        <v>1127</v>
      </c>
      <c r="C333" s="234" t="s">
        <v>669</v>
      </c>
      <c r="D333" s="234" t="s">
        <v>1082</v>
      </c>
      <c r="E333" s="234">
        <v>44</v>
      </c>
      <c r="F333" s="233" t="s">
        <v>1128</v>
      </c>
      <c r="G333" s="233" t="s">
        <v>1129</v>
      </c>
      <c r="H333" s="235">
        <v>0</v>
      </c>
      <c r="I333" s="523" t="s">
        <v>786</v>
      </c>
      <c r="J333" s="523"/>
      <c r="K333" s="523" t="s">
        <v>231</v>
      </c>
      <c r="L333" s="524"/>
    </row>
    <row r="334" spans="2:12" x14ac:dyDescent="0.25">
      <c r="B334" s="233" t="s">
        <v>1130</v>
      </c>
      <c r="C334" s="234" t="s">
        <v>669</v>
      </c>
      <c r="D334" s="234" t="s">
        <v>1082</v>
      </c>
      <c r="E334" s="234">
        <v>49</v>
      </c>
      <c r="F334" s="233" t="s">
        <v>1131</v>
      </c>
      <c r="G334" s="233" t="s">
        <v>1132</v>
      </c>
      <c r="H334" s="235">
        <v>0</v>
      </c>
      <c r="I334" s="523" t="s">
        <v>786</v>
      </c>
      <c r="J334" s="523"/>
      <c r="K334" s="523" t="s">
        <v>231</v>
      </c>
      <c r="L334" s="524"/>
    </row>
    <row r="335" spans="2:12" x14ac:dyDescent="0.25">
      <c r="B335" s="233" t="s">
        <v>1133</v>
      </c>
      <c r="C335" s="234" t="s">
        <v>669</v>
      </c>
      <c r="D335" s="234" t="s">
        <v>1082</v>
      </c>
      <c r="E335" s="234">
        <v>50</v>
      </c>
      <c r="F335" s="233" t="s">
        <v>1134</v>
      </c>
      <c r="G335" s="233" t="s">
        <v>1135</v>
      </c>
      <c r="H335" s="235">
        <v>0</v>
      </c>
      <c r="I335" s="523" t="s">
        <v>786</v>
      </c>
      <c r="J335" s="523"/>
      <c r="K335" s="523" t="s">
        <v>231</v>
      </c>
      <c r="L335" s="524"/>
    </row>
    <row r="336" spans="2:12" x14ac:dyDescent="0.25">
      <c r="B336" s="233" t="s">
        <v>1136</v>
      </c>
      <c r="C336" s="234" t="s">
        <v>669</v>
      </c>
      <c r="D336" s="234" t="s">
        <v>1082</v>
      </c>
      <c r="E336" s="234">
        <v>51</v>
      </c>
      <c r="F336" s="233" t="s">
        <v>1137</v>
      </c>
      <c r="G336" s="233" t="s">
        <v>1138</v>
      </c>
      <c r="H336" s="235">
        <v>0</v>
      </c>
      <c r="I336" s="523" t="s">
        <v>786</v>
      </c>
      <c r="J336" s="523"/>
      <c r="K336" s="523" t="s">
        <v>231</v>
      </c>
      <c r="L336" s="524"/>
    </row>
    <row r="337" spans="2:12" x14ac:dyDescent="0.25">
      <c r="B337" s="233" t="s">
        <v>1139</v>
      </c>
      <c r="C337" s="234" t="s">
        <v>669</v>
      </c>
      <c r="D337" s="234" t="s">
        <v>1082</v>
      </c>
      <c r="E337" s="234">
        <v>52</v>
      </c>
      <c r="F337" s="233" t="s">
        <v>1140</v>
      </c>
      <c r="G337" s="233" t="s">
        <v>1141</v>
      </c>
      <c r="H337" s="235">
        <v>0</v>
      </c>
      <c r="I337" s="523" t="s">
        <v>786</v>
      </c>
      <c r="J337" s="523"/>
      <c r="K337" s="523" t="s">
        <v>231</v>
      </c>
      <c r="L337" s="524"/>
    </row>
    <row r="338" spans="2:12" x14ac:dyDescent="0.25">
      <c r="B338" s="233" t="s">
        <v>1142</v>
      </c>
      <c r="C338" s="234" t="s">
        <v>669</v>
      </c>
      <c r="D338" s="234" t="s">
        <v>1082</v>
      </c>
      <c r="E338" s="234">
        <v>60</v>
      </c>
      <c r="F338" s="233" t="s">
        <v>1143</v>
      </c>
      <c r="G338" s="233" t="s">
        <v>1144</v>
      </c>
      <c r="H338" s="235">
        <v>0</v>
      </c>
      <c r="I338" s="523" t="s">
        <v>786</v>
      </c>
      <c r="J338" s="523"/>
      <c r="K338" s="523" t="s">
        <v>231</v>
      </c>
      <c r="L338" s="524"/>
    </row>
    <row r="339" spans="2:12" x14ac:dyDescent="0.25">
      <c r="B339" s="233" t="s">
        <v>1145</v>
      </c>
      <c r="C339" s="234" t="s">
        <v>669</v>
      </c>
      <c r="D339" s="234" t="s">
        <v>1082</v>
      </c>
      <c r="E339" s="234">
        <v>61</v>
      </c>
      <c r="F339" s="233" t="s">
        <v>1146</v>
      </c>
      <c r="G339" s="233" t="s">
        <v>1147</v>
      </c>
      <c r="H339" s="235">
        <v>0</v>
      </c>
      <c r="I339" s="523" t="s">
        <v>786</v>
      </c>
      <c r="J339" s="523"/>
      <c r="K339" s="523" t="s">
        <v>231</v>
      </c>
      <c r="L339" s="524"/>
    </row>
    <row r="340" spans="2:12" x14ac:dyDescent="0.25">
      <c r="B340" s="233" t="s">
        <v>1148</v>
      </c>
      <c r="C340" s="234" t="s">
        <v>669</v>
      </c>
      <c r="D340" s="234" t="s">
        <v>1082</v>
      </c>
      <c r="E340" s="234">
        <v>62</v>
      </c>
      <c r="F340" s="233" t="s">
        <v>1149</v>
      </c>
      <c r="G340" s="233" t="s">
        <v>1150</v>
      </c>
      <c r="H340" s="235">
        <v>0</v>
      </c>
      <c r="I340" s="523" t="s">
        <v>786</v>
      </c>
      <c r="J340" s="523"/>
      <c r="K340" s="523" t="s">
        <v>231</v>
      </c>
      <c r="L340" s="524"/>
    </row>
    <row r="341" spans="2:12" x14ac:dyDescent="0.25">
      <c r="B341" s="233" t="s">
        <v>1151</v>
      </c>
      <c r="C341" s="234" t="s">
        <v>669</v>
      </c>
      <c r="D341" s="234" t="s">
        <v>1082</v>
      </c>
      <c r="E341" s="234">
        <v>63</v>
      </c>
      <c r="F341" s="233" t="s">
        <v>1152</v>
      </c>
      <c r="G341" s="233" t="s">
        <v>1153</v>
      </c>
      <c r="H341" s="235">
        <v>0</v>
      </c>
      <c r="I341" s="523" t="s">
        <v>786</v>
      </c>
      <c r="J341" s="523"/>
      <c r="K341" s="523" t="s">
        <v>231</v>
      </c>
      <c r="L341" s="524"/>
    </row>
    <row r="342" spans="2:12" x14ac:dyDescent="0.25">
      <c r="B342" s="233" t="s">
        <v>1154</v>
      </c>
      <c r="C342" s="234" t="s">
        <v>669</v>
      </c>
      <c r="D342" s="234" t="s">
        <v>1082</v>
      </c>
      <c r="E342" s="234">
        <v>64</v>
      </c>
      <c r="F342" s="233" t="s">
        <v>1155</v>
      </c>
      <c r="G342" s="233" t="s">
        <v>1156</v>
      </c>
      <c r="H342" s="235">
        <v>0</v>
      </c>
      <c r="I342" s="523" t="s">
        <v>786</v>
      </c>
      <c r="J342" s="523"/>
      <c r="K342" s="523" t="s">
        <v>231</v>
      </c>
      <c r="L342" s="524"/>
    </row>
    <row r="343" spans="2:12" x14ac:dyDescent="0.25">
      <c r="B343" s="233" t="s">
        <v>1157</v>
      </c>
      <c r="C343" s="234" t="s">
        <v>669</v>
      </c>
      <c r="D343" s="234" t="s">
        <v>1082</v>
      </c>
      <c r="E343" s="234">
        <v>65</v>
      </c>
      <c r="F343" s="233" t="s">
        <v>1158</v>
      </c>
      <c r="G343" s="233" t="s">
        <v>1159</v>
      </c>
      <c r="H343" s="235">
        <v>0</v>
      </c>
      <c r="I343" s="523" t="s">
        <v>786</v>
      </c>
      <c r="J343" s="523"/>
      <c r="K343" s="523" t="s">
        <v>231</v>
      </c>
      <c r="L343" s="524"/>
    </row>
    <row r="344" spans="2:12" x14ac:dyDescent="0.25">
      <c r="B344" s="233" t="s">
        <v>1160</v>
      </c>
      <c r="C344" s="234" t="s">
        <v>669</v>
      </c>
      <c r="D344" s="234" t="s">
        <v>1082</v>
      </c>
      <c r="E344" s="234">
        <v>69</v>
      </c>
      <c r="F344" s="233" t="s">
        <v>1161</v>
      </c>
      <c r="G344" s="233" t="s">
        <v>1162</v>
      </c>
      <c r="H344" s="235">
        <v>0</v>
      </c>
      <c r="I344" s="523" t="s">
        <v>786</v>
      </c>
      <c r="J344" s="523"/>
      <c r="K344" s="523" t="s">
        <v>231</v>
      </c>
      <c r="L344" s="524"/>
    </row>
    <row r="345" spans="2:12" x14ac:dyDescent="0.25">
      <c r="B345" s="233" t="s">
        <v>1163</v>
      </c>
      <c r="C345" s="234" t="s">
        <v>669</v>
      </c>
      <c r="D345" s="234" t="s">
        <v>1082</v>
      </c>
      <c r="E345" s="234">
        <v>70</v>
      </c>
      <c r="F345" s="233" t="s">
        <v>1164</v>
      </c>
      <c r="G345" s="233" t="s">
        <v>1165</v>
      </c>
      <c r="H345" s="235">
        <v>0</v>
      </c>
      <c r="I345" s="523" t="s">
        <v>786</v>
      </c>
      <c r="J345" s="523"/>
      <c r="K345" s="523" t="s">
        <v>231</v>
      </c>
      <c r="L345" s="524"/>
    </row>
    <row r="346" spans="2:12" x14ac:dyDescent="0.25">
      <c r="B346" s="233" t="s">
        <v>1166</v>
      </c>
      <c r="C346" s="234" t="s">
        <v>669</v>
      </c>
      <c r="D346" s="234" t="s">
        <v>1082</v>
      </c>
      <c r="E346" s="234">
        <v>90</v>
      </c>
      <c r="F346" s="233" t="s">
        <v>1167</v>
      </c>
      <c r="G346" s="233" t="s">
        <v>1168</v>
      </c>
      <c r="H346" s="235">
        <v>0</v>
      </c>
      <c r="I346" s="523" t="s">
        <v>786</v>
      </c>
      <c r="J346" s="523"/>
      <c r="K346" s="523" t="s">
        <v>231</v>
      </c>
      <c r="L346" s="524"/>
    </row>
    <row r="347" spans="2:12" x14ac:dyDescent="0.25">
      <c r="B347" s="233" t="s">
        <v>1169</v>
      </c>
      <c r="C347" s="234" t="s">
        <v>669</v>
      </c>
      <c r="D347" s="234" t="s">
        <v>1082</v>
      </c>
      <c r="E347" s="234">
        <v>91</v>
      </c>
      <c r="F347" s="233" t="s">
        <v>1170</v>
      </c>
      <c r="G347" s="233" t="s">
        <v>1171</v>
      </c>
      <c r="H347" s="235">
        <v>0</v>
      </c>
      <c r="I347" s="523" t="s">
        <v>786</v>
      </c>
      <c r="J347" s="523"/>
      <c r="K347" s="523" t="s">
        <v>231</v>
      </c>
      <c r="L347" s="524"/>
    </row>
    <row r="348" spans="2:12" x14ac:dyDescent="0.25">
      <c r="B348" s="233" t="s">
        <v>1172</v>
      </c>
      <c r="C348" s="234" t="s">
        <v>669</v>
      </c>
      <c r="D348" s="234" t="s">
        <v>1082</v>
      </c>
      <c r="E348" s="234">
        <v>99</v>
      </c>
      <c r="F348" s="233" t="s">
        <v>1173</v>
      </c>
      <c r="G348" s="233" t="s">
        <v>1174</v>
      </c>
      <c r="H348" s="235">
        <v>0</v>
      </c>
      <c r="I348" s="523" t="s">
        <v>786</v>
      </c>
      <c r="J348" s="523"/>
      <c r="K348" s="523" t="s">
        <v>231</v>
      </c>
      <c r="L348" s="524"/>
    </row>
    <row r="349" spans="2:12" x14ac:dyDescent="0.25">
      <c r="B349" s="233" t="s">
        <v>1175</v>
      </c>
      <c r="C349" s="234" t="s">
        <v>669</v>
      </c>
      <c r="D349" s="234" t="s">
        <v>1176</v>
      </c>
      <c r="E349" s="234">
        <v>0</v>
      </c>
      <c r="F349" s="233" t="s">
        <v>1177</v>
      </c>
      <c r="G349" s="233" t="s">
        <v>1178</v>
      </c>
      <c r="H349" s="235">
        <v>0</v>
      </c>
      <c r="I349" s="523" t="s">
        <v>786</v>
      </c>
      <c r="J349" s="523" t="s">
        <v>777</v>
      </c>
      <c r="K349" s="523" t="s">
        <v>231</v>
      </c>
      <c r="L349" s="523" t="s">
        <v>673</v>
      </c>
    </row>
    <row r="350" spans="2:12" x14ac:dyDescent="0.25">
      <c r="B350" s="233" t="s">
        <v>1179</v>
      </c>
      <c r="C350" s="234" t="s">
        <v>669</v>
      </c>
      <c r="D350" s="234" t="s">
        <v>1176</v>
      </c>
      <c r="E350" s="234">
        <v>10</v>
      </c>
      <c r="F350" s="233" t="s">
        <v>1180</v>
      </c>
      <c r="G350" s="233" t="s">
        <v>1181</v>
      </c>
      <c r="H350" s="235">
        <v>0</v>
      </c>
      <c r="I350" s="523" t="s">
        <v>786</v>
      </c>
      <c r="J350" s="523"/>
      <c r="K350" s="523" t="s">
        <v>231</v>
      </c>
      <c r="L350" s="524"/>
    </row>
    <row r="351" spans="2:12" x14ac:dyDescent="0.25">
      <c r="B351" s="233" t="s">
        <v>1182</v>
      </c>
      <c r="C351" s="234" t="s">
        <v>669</v>
      </c>
      <c r="D351" s="234" t="s">
        <v>1176</v>
      </c>
      <c r="E351" s="234">
        <v>20</v>
      </c>
      <c r="F351" s="233" t="s">
        <v>1183</v>
      </c>
      <c r="G351" s="233" t="s">
        <v>1184</v>
      </c>
      <c r="H351" s="235">
        <v>0</v>
      </c>
      <c r="I351" s="523" t="s">
        <v>786</v>
      </c>
      <c r="J351" s="523"/>
      <c r="K351" s="523" t="s">
        <v>231</v>
      </c>
      <c r="L351" s="524"/>
    </row>
    <row r="352" spans="2:12" x14ac:dyDescent="0.25">
      <c r="B352" s="233" t="s">
        <v>1185</v>
      </c>
      <c r="C352" s="234" t="s">
        <v>669</v>
      </c>
      <c r="D352" s="234" t="s">
        <v>1176</v>
      </c>
      <c r="E352" s="234">
        <v>30</v>
      </c>
      <c r="F352" s="233" t="s">
        <v>1186</v>
      </c>
      <c r="G352" s="233" t="s">
        <v>1187</v>
      </c>
      <c r="H352" s="235">
        <v>0</v>
      </c>
      <c r="I352" s="523" t="s">
        <v>786</v>
      </c>
      <c r="J352" s="523"/>
      <c r="K352" s="523" t="s">
        <v>231</v>
      </c>
      <c r="L352" s="524"/>
    </row>
    <row r="353" spans="2:12" x14ac:dyDescent="0.25">
      <c r="B353" s="233" t="s">
        <v>1188</v>
      </c>
      <c r="C353" s="234" t="s">
        <v>669</v>
      </c>
      <c r="D353" s="234" t="s">
        <v>1176</v>
      </c>
      <c r="E353" s="234">
        <v>31</v>
      </c>
      <c r="F353" s="233" t="s">
        <v>1189</v>
      </c>
      <c r="G353" s="233" t="s">
        <v>1190</v>
      </c>
      <c r="H353" s="235">
        <v>0</v>
      </c>
      <c r="I353" s="523" t="s">
        <v>786</v>
      </c>
      <c r="J353" s="523"/>
      <c r="K353" s="523" t="s">
        <v>231</v>
      </c>
      <c r="L353" s="524"/>
    </row>
    <row r="354" spans="2:12" x14ac:dyDescent="0.25">
      <c r="B354" s="233" t="s">
        <v>1191</v>
      </c>
      <c r="C354" s="234" t="s">
        <v>669</v>
      </c>
      <c r="D354" s="234" t="s">
        <v>1176</v>
      </c>
      <c r="E354" s="234">
        <v>32</v>
      </c>
      <c r="F354" s="233" t="s">
        <v>1192</v>
      </c>
      <c r="G354" s="233" t="s">
        <v>1193</v>
      </c>
      <c r="H354" s="235">
        <v>0</v>
      </c>
      <c r="I354" s="523" t="s">
        <v>786</v>
      </c>
      <c r="J354" s="523"/>
      <c r="K354" s="523" t="s">
        <v>231</v>
      </c>
      <c r="L354" s="524"/>
    </row>
    <row r="355" spans="2:12" x14ac:dyDescent="0.25">
      <c r="B355" s="233" t="s">
        <v>1194</v>
      </c>
      <c r="C355" s="234" t="s">
        <v>669</v>
      </c>
      <c r="D355" s="234" t="s">
        <v>1176</v>
      </c>
      <c r="E355" s="234">
        <v>33</v>
      </c>
      <c r="F355" s="233" t="s">
        <v>1195</v>
      </c>
      <c r="G355" s="233" t="s">
        <v>1196</v>
      </c>
      <c r="H355" s="235">
        <v>0</v>
      </c>
      <c r="I355" s="523" t="s">
        <v>786</v>
      </c>
      <c r="J355" s="523"/>
      <c r="K355" s="523" t="s">
        <v>231</v>
      </c>
      <c r="L355" s="524"/>
    </row>
    <row r="356" spans="2:12" x14ac:dyDescent="0.25">
      <c r="B356" s="233" t="s">
        <v>1197</v>
      </c>
      <c r="C356" s="234" t="s">
        <v>669</v>
      </c>
      <c r="D356" s="234" t="s">
        <v>1176</v>
      </c>
      <c r="E356" s="234">
        <v>34</v>
      </c>
      <c r="F356" s="233" t="s">
        <v>1198</v>
      </c>
      <c r="G356" s="233" t="s">
        <v>1199</v>
      </c>
      <c r="H356" s="235">
        <v>0</v>
      </c>
      <c r="I356" s="523" t="s">
        <v>786</v>
      </c>
      <c r="J356" s="523"/>
      <c r="K356" s="523" t="s">
        <v>231</v>
      </c>
      <c r="L356" s="524"/>
    </row>
    <row r="357" spans="2:12" x14ac:dyDescent="0.25">
      <c r="B357" s="233" t="s">
        <v>1200</v>
      </c>
      <c r="C357" s="234" t="s">
        <v>669</v>
      </c>
      <c r="D357" s="234" t="s">
        <v>1176</v>
      </c>
      <c r="E357" s="234">
        <v>40</v>
      </c>
      <c r="F357" s="233" t="s">
        <v>1201</v>
      </c>
      <c r="G357" s="233" t="s">
        <v>1202</v>
      </c>
      <c r="H357" s="235">
        <v>0</v>
      </c>
      <c r="I357" s="523" t="s">
        <v>786</v>
      </c>
      <c r="J357" s="523"/>
      <c r="K357" s="523" t="s">
        <v>231</v>
      </c>
      <c r="L357" s="524"/>
    </row>
    <row r="358" spans="2:12" x14ac:dyDescent="0.25">
      <c r="B358" s="233" t="s">
        <v>1203</v>
      </c>
      <c r="C358" s="234" t="s">
        <v>669</v>
      </c>
      <c r="D358" s="234" t="s">
        <v>1176</v>
      </c>
      <c r="E358" s="234">
        <v>41</v>
      </c>
      <c r="F358" s="233" t="s">
        <v>1204</v>
      </c>
      <c r="G358" s="233" t="s">
        <v>1205</v>
      </c>
      <c r="H358" s="235">
        <v>0</v>
      </c>
      <c r="I358" s="523" t="s">
        <v>786</v>
      </c>
      <c r="J358" s="523"/>
      <c r="K358" s="523" t="s">
        <v>231</v>
      </c>
      <c r="L358" s="524"/>
    </row>
    <row r="359" spans="2:12" x14ac:dyDescent="0.25">
      <c r="B359" s="233" t="s">
        <v>1206</v>
      </c>
      <c r="C359" s="234" t="s">
        <v>669</v>
      </c>
      <c r="D359" s="234" t="s">
        <v>1176</v>
      </c>
      <c r="E359" s="234">
        <v>42</v>
      </c>
      <c r="F359" s="233" t="s">
        <v>1207</v>
      </c>
      <c r="G359" s="233" t="s">
        <v>1208</v>
      </c>
      <c r="H359" s="235">
        <v>0</v>
      </c>
      <c r="I359" s="523" t="s">
        <v>786</v>
      </c>
      <c r="J359" s="523"/>
      <c r="K359" s="523" t="s">
        <v>231</v>
      </c>
      <c r="L359" s="524"/>
    </row>
    <row r="360" spans="2:12" x14ac:dyDescent="0.25">
      <c r="B360" s="233" t="s">
        <v>1209</v>
      </c>
      <c r="C360" s="234" t="s">
        <v>669</v>
      </c>
      <c r="D360" s="234" t="s">
        <v>1176</v>
      </c>
      <c r="E360" s="234">
        <v>43</v>
      </c>
      <c r="F360" s="233" t="s">
        <v>1210</v>
      </c>
      <c r="G360" s="233" t="s">
        <v>1211</v>
      </c>
      <c r="H360" s="235">
        <v>0</v>
      </c>
      <c r="I360" s="523" t="s">
        <v>786</v>
      </c>
      <c r="J360" s="523"/>
      <c r="K360" s="523" t="s">
        <v>231</v>
      </c>
      <c r="L360" s="524"/>
    </row>
    <row r="361" spans="2:12" x14ac:dyDescent="0.25">
      <c r="B361" s="233" t="s">
        <v>1212</v>
      </c>
      <c r="C361" s="234" t="s">
        <v>669</v>
      </c>
      <c r="D361" s="234" t="s">
        <v>1176</v>
      </c>
      <c r="E361" s="234">
        <v>44</v>
      </c>
      <c r="F361" s="233" t="s">
        <v>1213</v>
      </c>
      <c r="G361" s="233" t="s">
        <v>1214</v>
      </c>
      <c r="H361" s="235">
        <v>0</v>
      </c>
      <c r="I361" s="523" t="s">
        <v>786</v>
      </c>
      <c r="J361" s="523"/>
      <c r="K361" s="523" t="s">
        <v>231</v>
      </c>
      <c r="L361" s="524"/>
    </row>
    <row r="362" spans="2:12" x14ac:dyDescent="0.25">
      <c r="B362" s="233" t="s">
        <v>1215</v>
      </c>
      <c r="C362" s="234" t="s">
        <v>669</v>
      </c>
      <c r="D362" s="234" t="s">
        <v>1176</v>
      </c>
      <c r="E362" s="234">
        <v>45</v>
      </c>
      <c r="F362" s="233" t="s">
        <v>1216</v>
      </c>
      <c r="G362" s="233" t="s">
        <v>1217</v>
      </c>
      <c r="H362" s="235">
        <v>0</v>
      </c>
      <c r="I362" s="523" t="s">
        <v>786</v>
      </c>
      <c r="J362" s="523"/>
      <c r="K362" s="523" t="s">
        <v>231</v>
      </c>
      <c r="L362" s="524"/>
    </row>
    <row r="363" spans="2:12" x14ac:dyDescent="0.25">
      <c r="B363" s="233" t="s">
        <v>1218</v>
      </c>
      <c r="C363" s="234" t="s">
        <v>669</v>
      </c>
      <c r="D363" s="234" t="s">
        <v>1176</v>
      </c>
      <c r="E363" s="234">
        <v>46</v>
      </c>
      <c r="F363" s="233" t="s">
        <v>1219</v>
      </c>
      <c r="G363" s="233" t="s">
        <v>1220</v>
      </c>
      <c r="H363" s="235">
        <v>0</v>
      </c>
      <c r="I363" s="523" t="s">
        <v>786</v>
      </c>
      <c r="J363" s="523"/>
      <c r="K363" s="523" t="s">
        <v>231</v>
      </c>
      <c r="L363" s="523" t="s">
        <v>978</v>
      </c>
    </row>
    <row r="364" spans="2:12" x14ac:dyDescent="0.25">
      <c r="B364" s="233" t="s">
        <v>1221</v>
      </c>
      <c r="C364" s="234" t="s">
        <v>669</v>
      </c>
      <c r="D364" s="234" t="s">
        <v>1176</v>
      </c>
      <c r="E364" s="234">
        <v>46</v>
      </c>
      <c r="F364" s="233" t="s">
        <v>1222</v>
      </c>
      <c r="G364" s="233" t="s">
        <v>1220</v>
      </c>
      <c r="H364" s="235">
        <v>0</v>
      </c>
      <c r="I364" s="523" t="s">
        <v>786</v>
      </c>
      <c r="J364" s="523"/>
      <c r="K364" s="523" t="s">
        <v>231</v>
      </c>
      <c r="L364" s="523" t="s">
        <v>978</v>
      </c>
    </row>
    <row r="365" spans="2:12" x14ac:dyDescent="0.25">
      <c r="B365" s="233" t="s">
        <v>1223</v>
      </c>
      <c r="C365" s="234" t="s">
        <v>669</v>
      </c>
      <c r="D365" s="234" t="s">
        <v>1176</v>
      </c>
      <c r="E365" s="234">
        <v>46</v>
      </c>
      <c r="F365" s="233" t="s">
        <v>1224</v>
      </c>
      <c r="G365" s="233" t="s">
        <v>1220</v>
      </c>
      <c r="H365" s="235">
        <v>0</v>
      </c>
      <c r="I365" s="523" t="s">
        <v>786</v>
      </c>
      <c r="J365" s="523"/>
      <c r="K365" s="523" t="s">
        <v>231</v>
      </c>
      <c r="L365" s="523" t="s">
        <v>978</v>
      </c>
    </row>
    <row r="366" spans="2:12" x14ac:dyDescent="0.25">
      <c r="B366" s="233" t="s">
        <v>1225</v>
      </c>
      <c r="C366" s="234" t="s">
        <v>669</v>
      </c>
      <c r="D366" s="234" t="s">
        <v>1176</v>
      </c>
      <c r="E366" s="234">
        <v>50</v>
      </c>
      <c r="F366" s="233" t="s">
        <v>1226</v>
      </c>
      <c r="G366" s="233" t="s">
        <v>1227</v>
      </c>
      <c r="H366" s="235">
        <v>0</v>
      </c>
      <c r="I366" s="523" t="s">
        <v>786</v>
      </c>
      <c r="J366" s="523"/>
      <c r="K366" s="523" t="s">
        <v>231</v>
      </c>
      <c r="L366" s="523" t="s">
        <v>673</v>
      </c>
    </row>
    <row r="367" spans="2:12" x14ac:dyDescent="0.25">
      <c r="B367" s="233" t="s">
        <v>1228</v>
      </c>
      <c r="C367" s="234" t="s">
        <v>669</v>
      </c>
      <c r="D367" s="234" t="s">
        <v>1176</v>
      </c>
      <c r="E367" s="234">
        <v>51</v>
      </c>
      <c r="F367" s="233" t="s">
        <v>1229</v>
      </c>
      <c r="G367" s="233" t="s">
        <v>1230</v>
      </c>
      <c r="H367" s="235">
        <v>0</v>
      </c>
      <c r="I367" s="523" t="s">
        <v>786</v>
      </c>
      <c r="J367" s="523"/>
      <c r="K367" s="523" t="s">
        <v>231</v>
      </c>
      <c r="L367" s="524"/>
    </row>
    <row r="368" spans="2:12" x14ac:dyDescent="0.25">
      <c r="B368" s="233" t="s">
        <v>1231</v>
      </c>
      <c r="C368" s="234" t="s">
        <v>669</v>
      </c>
      <c r="D368" s="234" t="s">
        <v>1176</v>
      </c>
      <c r="E368" s="234">
        <v>52</v>
      </c>
      <c r="F368" s="233" t="s">
        <v>1232</v>
      </c>
      <c r="G368" s="233" t="s">
        <v>1233</v>
      </c>
      <c r="H368" s="235">
        <v>0</v>
      </c>
      <c r="I368" s="523" t="s">
        <v>786</v>
      </c>
      <c r="J368" s="523"/>
      <c r="K368" s="523" t="s">
        <v>231</v>
      </c>
      <c r="L368" s="524"/>
    </row>
    <row r="369" spans="2:12" x14ac:dyDescent="0.25">
      <c r="B369" s="233" t="s">
        <v>1234</v>
      </c>
      <c r="C369" s="234" t="s">
        <v>669</v>
      </c>
      <c r="D369" s="234" t="s">
        <v>1176</v>
      </c>
      <c r="E369" s="234">
        <v>53</v>
      </c>
      <c r="F369" s="233" t="s">
        <v>1235</v>
      </c>
      <c r="G369" s="233" t="s">
        <v>1236</v>
      </c>
      <c r="H369" s="235">
        <v>0</v>
      </c>
      <c r="I369" s="523" t="s">
        <v>786</v>
      </c>
      <c r="J369" s="523"/>
      <c r="K369" s="523" t="s">
        <v>231</v>
      </c>
      <c r="L369" s="524"/>
    </row>
    <row r="370" spans="2:12" x14ac:dyDescent="0.25">
      <c r="B370" s="233" t="s">
        <v>1237</v>
      </c>
      <c r="C370" s="234" t="s">
        <v>669</v>
      </c>
      <c r="D370" s="234" t="s">
        <v>1176</v>
      </c>
      <c r="E370" s="234">
        <v>54</v>
      </c>
      <c r="F370" s="233" t="s">
        <v>1238</v>
      </c>
      <c r="G370" s="233" t="s">
        <v>1239</v>
      </c>
      <c r="H370" s="235">
        <v>0</v>
      </c>
      <c r="I370" s="523" t="s">
        <v>786</v>
      </c>
      <c r="J370" s="523"/>
      <c r="K370" s="523" t="s">
        <v>231</v>
      </c>
      <c r="L370" s="524"/>
    </row>
    <row r="371" spans="2:12" x14ac:dyDescent="0.25">
      <c r="B371" s="233" t="s">
        <v>1240</v>
      </c>
      <c r="C371" s="234" t="s">
        <v>669</v>
      </c>
      <c r="D371" s="234" t="s">
        <v>1241</v>
      </c>
      <c r="E371" s="234">
        <v>0</v>
      </c>
      <c r="F371" s="233" t="s">
        <v>1242</v>
      </c>
      <c r="G371" s="233" t="s">
        <v>1243</v>
      </c>
      <c r="H371" s="235">
        <v>2</v>
      </c>
      <c r="I371" s="523" t="s">
        <v>786</v>
      </c>
      <c r="J371" s="523" t="s">
        <v>777</v>
      </c>
      <c r="K371" s="523" t="s">
        <v>231</v>
      </c>
      <c r="L371" s="523" t="s">
        <v>673</v>
      </c>
    </row>
    <row r="372" spans="2:12" x14ac:dyDescent="0.25">
      <c r="B372" s="233" t="s">
        <v>1244</v>
      </c>
      <c r="C372" s="234" t="s">
        <v>669</v>
      </c>
      <c r="D372" s="234" t="s">
        <v>1241</v>
      </c>
      <c r="E372" s="234">
        <v>10</v>
      </c>
      <c r="F372" s="233" t="s">
        <v>1245</v>
      </c>
      <c r="G372" s="233" t="s">
        <v>1246</v>
      </c>
      <c r="H372" s="235">
        <v>0</v>
      </c>
      <c r="I372" s="523" t="s">
        <v>786</v>
      </c>
      <c r="J372" s="523"/>
      <c r="K372" s="523" t="s">
        <v>231</v>
      </c>
      <c r="L372" s="524"/>
    </row>
    <row r="373" spans="2:12" x14ac:dyDescent="0.25">
      <c r="B373" s="233" t="s">
        <v>1247</v>
      </c>
      <c r="C373" s="234" t="s">
        <v>669</v>
      </c>
      <c r="D373" s="234" t="s">
        <v>1241</v>
      </c>
      <c r="E373" s="234">
        <v>11</v>
      </c>
      <c r="F373" s="233" t="s">
        <v>1248</v>
      </c>
      <c r="G373" s="233" t="s">
        <v>1249</v>
      </c>
      <c r="H373" s="235">
        <v>0</v>
      </c>
      <c r="I373" s="523" t="s">
        <v>786</v>
      </c>
      <c r="J373" s="523"/>
      <c r="K373" s="523" t="s">
        <v>231</v>
      </c>
      <c r="L373" s="524"/>
    </row>
    <row r="374" spans="2:12" x14ac:dyDescent="0.25">
      <c r="B374" s="233" t="s">
        <v>1250</v>
      </c>
      <c r="C374" s="234" t="s">
        <v>669</v>
      </c>
      <c r="D374" s="234" t="s">
        <v>1241</v>
      </c>
      <c r="E374" s="234">
        <v>12</v>
      </c>
      <c r="F374" s="233" t="s">
        <v>1251</v>
      </c>
      <c r="G374" s="233" t="s">
        <v>1252</v>
      </c>
      <c r="H374" s="235">
        <v>0</v>
      </c>
      <c r="I374" s="523" t="s">
        <v>786</v>
      </c>
      <c r="J374" s="523"/>
      <c r="K374" s="523" t="s">
        <v>231</v>
      </c>
      <c r="L374" s="524"/>
    </row>
    <row r="375" spans="2:12" x14ac:dyDescent="0.25">
      <c r="B375" s="233" t="s">
        <v>1253</v>
      </c>
      <c r="C375" s="234" t="s">
        <v>669</v>
      </c>
      <c r="D375" s="234" t="s">
        <v>1241</v>
      </c>
      <c r="E375" s="234">
        <v>20</v>
      </c>
      <c r="F375" s="233" t="s">
        <v>1254</v>
      </c>
      <c r="G375" s="233" t="s">
        <v>1255</v>
      </c>
      <c r="H375" s="235">
        <v>0</v>
      </c>
      <c r="I375" s="523" t="s">
        <v>786</v>
      </c>
      <c r="J375" s="523"/>
      <c r="K375" s="523" t="s">
        <v>231</v>
      </c>
      <c r="L375" s="524"/>
    </row>
    <row r="376" spans="2:12" x14ac:dyDescent="0.25">
      <c r="B376" s="233" t="s">
        <v>1256</v>
      </c>
      <c r="C376" s="234" t="s">
        <v>669</v>
      </c>
      <c r="D376" s="234" t="s">
        <v>1241</v>
      </c>
      <c r="E376" s="234">
        <v>21</v>
      </c>
      <c r="F376" s="233" t="s">
        <v>1257</v>
      </c>
      <c r="G376" s="233" t="s">
        <v>1258</v>
      </c>
      <c r="H376" s="235">
        <v>0</v>
      </c>
      <c r="I376" s="523" t="s">
        <v>786</v>
      </c>
      <c r="J376" s="523"/>
      <c r="K376" s="523" t="s">
        <v>231</v>
      </c>
      <c r="L376" s="524"/>
    </row>
    <row r="377" spans="2:12" x14ac:dyDescent="0.25">
      <c r="B377" s="233" t="s">
        <v>1259</v>
      </c>
      <c r="C377" s="234" t="s">
        <v>669</v>
      </c>
      <c r="D377" s="234" t="s">
        <v>1241</v>
      </c>
      <c r="E377" s="234">
        <v>29</v>
      </c>
      <c r="F377" s="233" t="s">
        <v>1260</v>
      </c>
      <c r="G377" s="233" t="s">
        <v>1261</v>
      </c>
      <c r="H377" s="235">
        <v>0</v>
      </c>
      <c r="I377" s="523" t="s">
        <v>786</v>
      </c>
      <c r="J377" s="523"/>
      <c r="K377" s="523" t="s">
        <v>231</v>
      </c>
      <c r="L377" s="524"/>
    </row>
    <row r="378" spans="2:12" x14ac:dyDescent="0.25">
      <c r="B378" s="233" t="s">
        <v>1262</v>
      </c>
      <c r="C378" s="234" t="s">
        <v>669</v>
      </c>
      <c r="D378" s="234" t="s">
        <v>1241</v>
      </c>
      <c r="E378" s="234">
        <v>30</v>
      </c>
      <c r="F378" s="233" t="s">
        <v>1263</v>
      </c>
      <c r="G378" s="233" t="s">
        <v>1264</v>
      </c>
      <c r="H378" s="235">
        <v>0</v>
      </c>
      <c r="I378" s="523" t="s">
        <v>786</v>
      </c>
      <c r="J378" s="523"/>
      <c r="K378" s="523" t="s">
        <v>231</v>
      </c>
      <c r="L378" s="524"/>
    </row>
    <row r="379" spans="2:12" x14ac:dyDescent="0.25">
      <c r="B379" s="233" t="s">
        <v>1265</v>
      </c>
      <c r="C379" s="234" t="s">
        <v>669</v>
      </c>
      <c r="D379" s="234" t="s">
        <v>1241</v>
      </c>
      <c r="E379" s="234">
        <v>40</v>
      </c>
      <c r="F379" s="233" t="s">
        <v>1266</v>
      </c>
      <c r="G379" s="233" t="s">
        <v>1267</v>
      </c>
      <c r="H379" s="235">
        <v>1</v>
      </c>
      <c r="I379" s="523" t="s">
        <v>781</v>
      </c>
      <c r="J379" s="523"/>
      <c r="K379" s="523"/>
      <c r="L379" s="524"/>
    </row>
    <row r="380" spans="2:12" x14ac:dyDescent="0.25">
      <c r="B380" s="233" t="s">
        <v>1268</v>
      </c>
      <c r="C380" s="234" t="s">
        <v>669</v>
      </c>
      <c r="D380" s="234" t="s">
        <v>1241</v>
      </c>
      <c r="E380" s="234">
        <v>50</v>
      </c>
      <c r="F380" s="233" t="s">
        <v>1269</v>
      </c>
      <c r="G380" s="233" t="s">
        <v>1270</v>
      </c>
      <c r="H380" s="235">
        <v>0</v>
      </c>
      <c r="I380" s="523" t="s">
        <v>786</v>
      </c>
      <c r="J380" s="523"/>
      <c r="K380" s="523" t="s">
        <v>231</v>
      </c>
      <c r="L380" s="535" t="s">
        <v>1271</v>
      </c>
    </row>
    <row r="381" spans="2:12" x14ac:dyDescent="0.25">
      <c r="B381" s="233" t="s">
        <v>1272</v>
      </c>
      <c r="C381" s="234" t="s">
        <v>669</v>
      </c>
      <c r="D381" s="234" t="s">
        <v>1241</v>
      </c>
      <c r="E381" s="234">
        <v>60</v>
      </c>
      <c r="F381" s="233" t="s">
        <v>1273</v>
      </c>
      <c r="G381" s="233" t="s">
        <v>1274</v>
      </c>
      <c r="H381" s="235">
        <v>0</v>
      </c>
      <c r="I381" s="523" t="s">
        <v>786</v>
      </c>
      <c r="J381" s="523"/>
      <c r="K381" s="523" t="s">
        <v>231</v>
      </c>
      <c r="L381" s="524"/>
    </row>
    <row r="382" spans="2:12" x14ac:dyDescent="0.25">
      <c r="B382" s="233" t="s">
        <v>1275</v>
      </c>
      <c r="C382" s="234" t="s">
        <v>669</v>
      </c>
      <c r="D382" s="234" t="s">
        <v>1241</v>
      </c>
      <c r="E382" s="234">
        <v>61</v>
      </c>
      <c r="F382" s="233" t="s">
        <v>1276</v>
      </c>
      <c r="G382" s="233" t="s">
        <v>1277</v>
      </c>
      <c r="H382" s="235">
        <v>0</v>
      </c>
      <c r="I382" s="523" t="s">
        <v>786</v>
      </c>
      <c r="J382" s="523"/>
      <c r="K382" s="523" t="s">
        <v>231</v>
      </c>
      <c r="L382" s="524"/>
    </row>
    <row r="383" spans="2:12" x14ac:dyDescent="0.25">
      <c r="B383" s="233" t="s">
        <v>1278</v>
      </c>
      <c r="C383" s="234" t="s">
        <v>669</v>
      </c>
      <c r="D383" s="234" t="s">
        <v>1241</v>
      </c>
      <c r="E383" s="234">
        <v>62</v>
      </c>
      <c r="F383" s="233" t="s">
        <v>1279</v>
      </c>
      <c r="G383" s="233" t="s">
        <v>1280</v>
      </c>
      <c r="H383" s="235">
        <v>0</v>
      </c>
      <c r="I383" s="523" t="s">
        <v>786</v>
      </c>
      <c r="J383" s="523"/>
      <c r="K383" s="523" t="s">
        <v>231</v>
      </c>
      <c r="L383" s="524"/>
    </row>
    <row r="384" spans="2:12" x14ac:dyDescent="0.25">
      <c r="B384" s="233" t="s">
        <v>1281</v>
      </c>
      <c r="C384" s="234" t="s">
        <v>669</v>
      </c>
      <c r="D384" s="234" t="s">
        <v>1241</v>
      </c>
      <c r="E384" s="234">
        <v>70</v>
      </c>
      <c r="F384" s="233" t="s">
        <v>1282</v>
      </c>
      <c r="G384" s="233" t="s">
        <v>1283</v>
      </c>
      <c r="H384" s="235">
        <v>0</v>
      </c>
      <c r="I384" s="523" t="s">
        <v>786</v>
      </c>
      <c r="J384" s="523"/>
      <c r="K384" s="523" t="s">
        <v>231</v>
      </c>
      <c r="L384" s="524"/>
    </row>
    <row r="385" spans="2:12" x14ac:dyDescent="0.25">
      <c r="B385" s="233" t="s">
        <v>1284</v>
      </c>
      <c r="C385" s="234" t="s">
        <v>669</v>
      </c>
      <c r="D385" s="234" t="s">
        <v>1241</v>
      </c>
      <c r="E385" s="234">
        <v>71</v>
      </c>
      <c r="F385" s="233" t="s">
        <v>1285</v>
      </c>
      <c r="G385" s="233" t="s">
        <v>1286</v>
      </c>
      <c r="H385" s="235">
        <v>0</v>
      </c>
      <c r="I385" s="523" t="s">
        <v>786</v>
      </c>
      <c r="J385" s="523"/>
      <c r="K385" s="523" t="s">
        <v>231</v>
      </c>
      <c r="L385" s="524"/>
    </row>
    <row r="386" spans="2:12" x14ac:dyDescent="0.25">
      <c r="B386" s="233" t="s">
        <v>1287</v>
      </c>
      <c r="C386" s="234" t="s">
        <v>669</v>
      </c>
      <c r="D386" s="234" t="s">
        <v>1241</v>
      </c>
      <c r="E386" s="234">
        <v>72</v>
      </c>
      <c r="F386" s="233" t="s">
        <v>1288</v>
      </c>
      <c r="G386" s="233" t="s">
        <v>1289</v>
      </c>
      <c r="H386" s="235">
        <v>0</v>
      </c>
      <c r="I386" s="523" t="s">
        <v>786</v>
      </c>
      <c r="J386" s="523"/>
      <c r="K386" s="523" t="s">
        <v>231</v>
      </c>
      <c r="L386" s="524"/>
    </row>
    <row r="387" spans="2:12" x14ac:dyDescent="0.25">
      <c r="B387" s="233" t="s">
        <v>1290</v>
      </c>
      <c r="C387" s="234" t="s">
        <v>669</v>
      </c>
      <c r="D387" s="234" t="s">
        <v>1241</v>
      </c>
      <c r="E387" s="234">
        <v>73</v>
      </c>
      <c r="F387" s="233" t="s">
        <v>1291</v>
      </c>
      <c r="G387" s="233" t="s">
        <v>1292</v>
      </c>
      <c r="H387" s="235">
        <v>0</v>
      </c>
      <c r="I387" s="523" t="s">
        <v>786</v>
      </c>
      <c r="J387" s="523"/>
      <c r="K387" s="523" t="s">
        <v>231</v>
      </c>
      <c r="L387" s="524"/>
    </row>
    <row r="388" spans="2:12" x14ac:dyDescent="0.25">
      <c r="B388" s="233" t="s">
        <v>1293</v>
      </c>
      <c r="C388" s="234" t="s">
        <v>669</v>
      </c>
      <c r="D388" s="234" t="s">
        <v>1241</v>
      </c>
      <c r="E388" s="234">
        <v>90</v>
      </c>
      <c r="F388" s="233" t="s">
        <v>1294</v>
      </c>
      <c r="G388" s="233" t="s">
        <v>1295</v>
      </c>
      <c r="H388" s="235">
        <v>0</v>
      </c>
      <c r="I388" s="523" t="s">
        <v>786</v>
      </c>
      <c r="J388" s="523"/>
      <c r="K388" s="523" t="s">
        <v>231</v>
      </c>
      <c r="L388" s="523" t="s">
        <v>673</v>
      </c>
    </row>
    <row r="389" spans="2:12" x14ac:dyDescent="0.25">
      <c r="B389" s="233" t="s">
        <v>1296</v>
      </c>
      <c r="C389" s="234" t="s">
        <v>669</v>
      </c>
      <c r="D389" s="234" t="s">
        <v>1241</v>
      </c>
      <c r="E389" s="234">
        <v>91</v>
      </c>
      <c r="F389" s="233" t="s">
        <v>1297</v>
      </c>
      <c r="G389" s="233" t="s">
        <v>1298</v>
      </c>
      <c r="H389" s="235">
        <v>0</v>
      </c>
      <c r="I389" s="523" t="s">
        <v>786</v>
      </c>
      <c r="J389" s="523"/>
      <c r="K389" s="523" t="s">
        <v>231</v>
      </c>
      <c r="L389" s="524"/>
    </row>
    <row r="390" spans="2:12" x14ac:dyDescent="0.25">
      <c r="B390" s="233" t="s">
        <v>1299</v>
      </c>
      <c r="C390" s="234" t="s">
        <v>669</v>
      </c>
      <c r="D390" s="234" t="s">
        <v>1241</v>
      </c>
      <c r="E390" s="234">
        <v>92</v>
      </c>
      <c r="F390" s="233" t="s">
        <v>1300</v>
      </c>
      <c r="G390" s="233" t="s">
        <v>1301</v>
      </c>
      <c r="H390" s="235">
        <v>0</v>
      </c>
      <c r="I390" s="523" t="s">
        <v>786</v>
      </c>
      <c r="J390" s="523"/>
      <c r="K390" s="523" t="s">
        <v>231</v>
      </c>
      <c r="L390" s="524"/>
    </row>
    <row r="391" spans="2:12" x14ac:dyDescent="0.25">
      <c r="B391" s="233" t="s">
        <v>1302</v>
      </c>
      <c r="C391" s="234" t="s">
        <v>669</v>
      </c>
      <c r="D391" s="234" t="s">
        <v>1241</v>
      </c>
      <c r="E391" s="234">
        <v>93</v>
      </c>
      <c r="F391" s="233" t="s">
        <v>1303</v>
      </c>
      <c r="G391" s="233" t="s">
        <v>1304</v>
      </c>
      <c r="H391" s="235">
        <v>0</v>
      </c>
      <c r="I391" s="523" t="s">
        <v>786</v>
      </c>
      <c r="J391" s="523"/>
      <c r="K391" s="523" t="s">
        <v>231</v>
      </c>
      <c r="L391" s="524"/>
    </row>
    <row r="392" spans="2:12" x14ac:dyDescent="0.25">
      <c r="B392" s="233" t="s">
        <v>1305</v>
      </c>
      <c r="C392" s="234" t="s">
        <v>669</v>
      </c>
      <c r="D392" s="234" t="s">
        <v>1241</v>
      </c>
      <c r="E392" s="234">
        <v>94</v>
      </c>
      <c r="F392" s="233" t="s">
        <v>1306</v>
      </c>
      <c r="G392" s="233" t="s">
        <v>1307</v>
      </c>
      <c r="H392" s="235">
        <v>0</v>
      </c>
      <c r="I392" s="523" t="s">
        <v>786</v>
      </c>
      <c r="J392" s="523"/>
      <c r="K392" s="523" t="s">
        <v>231</v>
      </c>
      <c r="L392" s="524"/>
    </row>
    <row r="393" spans="2:12" x14ac:dyDescent="0.25">
      <c r="B393" s="233" t="s">
        <v>1308</v>
      </c>
      <c r="C393" s="234" t="s">
        <v>669</v>
      </c>
      <c r="D393" s="234" t="s">
        <v>1241</v>
      </c>
      <c r="E393" s="234">
        <v>99</v>
      </c>
      <c r="F393" s="233" t="s">
        <v>1309</v>
      </c>
      <c r="G393" s="233" t="s">
        <v>1310</v>
      </c>
      <c r="H393" s="235">
        <v>0</v>
      </c>
      <c r="I393" s="523" t="s">
        <v>786</v>
      </c>
      <c r="J393" s="523"/>
      <c r="K393" s="523" t="s">
        <v>231</v>
      </c>
      <c r="L393" s="524"/>
    </row>
    <row r="394" spans="2:12" x14ac:dyDescent="0.25">
      <c r="B394" s="233" t="s">
        <v>1311</v>
      </c>
      <c r="C394" s="234" t="s">
        <v>669</v>
      </c>
      <c r="D394" s="234" t="s">
        <v>1312</v>
      </c>
      <c r="E394" s="234">
        <v>0</v>
      </c>
      <c r="F394" s="233" t="s">
        <v>1313</v>
      </c>
      <c r="G394" s="233" t="s">
        <v>1314</v>
      </c>
      <c r="H394" s="235">
        <v>0</v>
      </c>
      <c r="I394" s="523" t="s">
        <v>786</v>
      </c>
      <c r="J394" s="523"/>
      <c r="K394" s="523" t="s">
        <v>231</v>
      </c>
      <c r="L394" s="524"/>
    </row>
    <row r="395" spans="2:12" x14ac:dyDescent="0.25">
      <c r="B395" s="233" t="s">
        <v>1315</v>
      </c>
      <c r="C395" s="234" t="s">
        <v>669</v>
      </c>
      <c r="D395" s="234" t="s">
        <v>1312</v>
      </c>
      <c r="E395" s="234">
        <v>10</v>
      </c>
      <c r="F395" s="233" t="s">
        <v>1316</v>
      </c>
      <c r="G395" s="233" t="s">
        <v>1317</v>
      </c>
      <c r="H395" s="235">
        <v>0</v>
      </c>
      <c r="I395" s="523" t="s">
        <v>786</v>
      </c>
      <c r="J395" s="523"/>
      <c r="K395" s="523" t="s">
        <v>231</v>
      </c>
      <c r="L395" s="524"/>
    </row>
    <row r="396" spans="2:12" x14ac:dyDescent="0.25">
      <c r="B396" s="233" t="s">
        <v>1318</v>
      </c>
      <c r="C396" s="234" t="s">
        <v>669</v>
      </c>
      <c r="D396" s="234" t="s">
        <v>1312</v>
      </c>
      <c r="E396" s="234">
        <v>11</v>
      </c>
      <c r="F396" s="233" t="s">
        <v>1319</v>
      </c>
      <c r="G396" s="233" t="s">
        <v>1320</v>
      </c>
      <c r="H396" s="235">
        <v>0</v>
      </c>
      <c r="I396" s="523" t="s">
        <v>786</v>
      </c>
      <c r="J396" s="523"/>
      <c r="K396" s="523" t="s">
        <v>231</v>
      </c>
      <c r="L396" s="524"/>
    </row>
    <row r="397" spans="2:12" x14ac:dyDescent="0.25">
      <c r="B397" s="233" t="s">
        <v>1321</v>
      </c>
      <c r="C397" s="234" t="s">
        <v>669</v>
      </c>
      <c r="D397" s="234" t="s">
        <v>1312</v>
      </c>
      <c r="E397" s="234">
        <v>12</v>
      </c>
      <c r="F397" s="233" t="s">
        <v>1322</v>
      </c>
      <c r="G397" s="233" t="s">
        <v>1323</v>
      </c>
      <c r="H397" s="235">
        <v>0</v>
      </c>
      <c r="I397" s="523" t="s">
        <v>786</v>
      </c>
      <c r="J397" s="523"/>
      <c r="K397" s="523" t="s">
        <v>231</v>
      </c>
      <c r="L397" s="524"/>
    </row>
    <row r="398" spans="2:12" x14ac:dyDescent="0.25">
      <c r="B398" s="233" t="s">
        <v>1324</v>
      </c>
      <c r="C398" s="234" t="s">
        <v>669</v>
      </c>
      <c r="D398" s="234" t="s">
        <v>1312</v>
      </c>
      <c r="E398" s="234">
        <v>20</v>
      </c>
      <c r="F398" s="233" t="s">
        <v>1325</v>
      </c>
      <c r="G398" s="233" t="s">
        <v>1326</v>
      </c>
      <c r="H398" s="235">
        <v>0</v>
      </c>
      <c r="I398" s="523" t="s">
        <v>786</v>
      </c>
      <c r="J398" s="523"/>
      <c r="K398" s="523" t="s">
        <v>231</v>
      </c>
      <c r="L398" s="524"/>
    </row>
    <row r="399" spans="2:12" x14ac:dyDescent="0.25">
      <c r="B399" s="233" t="s">
        <v>1327</v>
      </c>
      <c r="C399" s="234" t="s">
        <v>669</v>
      </c>
      <c r="D399" s="234" t="s">
        <v>1312</v>
      </c>
      <c r="E399" s="234">
        <v>30</v>
      </c>
      <c r="F399" s="233" t="s">
        <v>1328</v>
      </c>
      <c r="G399" s="233" t="s">
        <v>1329</v>
      </c>
      <c r="H399" s="235">
        <v>0</v>
      </c>
      <c r="I399" s="523" t="s">
        <v>786</v>
      </c>
      <c r="J399" s="523"/>
      <c r="K399" s="523" t="s">
        <v>231</v>
      </c>
      <c r="L399" s="524"/>
    </row>
    <row r="400" spans="2:12" x14ac:dyDescent="0.25">
      <c r="B400" s="233" t="s">
        <v>1330</v>
      </c>
      <c r="C400" s="234" t="s">
        <v>669</v>
      </c>
      <c r="D400" s="234" t="s">
        <v>1312</v>
      </c>
      <c r="E400" s="234">
        <v>40</v>
      </c>
      <c r="F400" s="233" t="s">
        <v>1331</v>
      </c>
      <c r="G400" s="233" t="s">
        <v>1332</v>
      </c>
      <c r="H400" s="235">
        <v>0</v>
      </c>
      <c r="I400" s="523" t="s">
        <v>786</v>
      </c>
      <c r="J400" s="523"/>
      <c r="K400" s="523" t="s">
        <v>231</v>
      </c>
      <c r="L400" s="524"/>
    </row>
    <row r="401" spans="2:12" x14ac:dyDescent="0.25">
      <c r="B401" s="233" t="s">
        <v>1333</v>
      </c>
      <c r="C401" s="234" t="s">
        <v>669</v>
      </c>
      <c r="D401" s="234" t="s">
        <v>1312</v>
      </c>
      <c r="E401" s="234">
        <v>50</v>
      </c>
      <c r="F401" s="233" t="s">
        <v>1334</v>
      </c>
      <c r="G401" s="233" t="s">
        <v>1335</v>
      </c>
      <c r="H401" s="235">
        <v>0</v>
      </c>
      <c r="I401" s="523" t="s">
        <v>786</v>
      </c>
      <c r="J401" s="523"/>
      <c r="K401" s="523" t="s">
        <v>231</v>
      </c>
      <c r="L401" s="524"/>
    </row>
    <row r="402" spans="2:12" x14ac:dyDescent="0.25">
      <c r="B402" s="233" t="s">
        <v>1336</v>
      </c>
      <c r="C402" s="234" t="s">
        <v>669</v>
      </c>
      <c r="D402" s="234" t="s">
        <v>1312</v>
      </c>
      <c r="E402" s="234">
        <v>51</v>
      </c>
      <c r="F402" s="233" t="s">
        <v>1337</v>
      </c>
      <c r="G402" s="233" t="s">
        <v>1338</v>
      </c>
      <c r="H402" s="235">
        <v>0</v>
      </c>
      <c r="I402" s="523" t="s">
        <v>786</v>
      </c>
      <c r="J402" s="523"/>
      <c r="K402" s="523" t="s">
        <v>231</v>
      </c>
      <c r="L402" s="524"/>
    </row>
    <row r="403" spans="2:12" x14ac:dyDescent="0.25">
      <c r="B403" s="233" t="s">
        <v>1339</v>
      </c>
      <c r="C403" s="234" t="s">
        <v>669</v>
      </c>
      <c r="D403" s="234" t="s">
        <v>1312</v>
      </c>
      <c r="E403" s="234">
        <v>52</v>
      </c>
      <c r="F403" s="233" t="s">
        <v>1340</v>
      </c>
      <c r="G403" s="233" t="s">
        <v>1341</v>
      </c>
      <c r="H403" s="235">
        <v>0</v>
      </c>
      <c r="I403" s="523" t="s">
        <v>786</v>
      </c>
      <c r="J403" s="523"/>
      <c r="K403" s="523" t="s">
        <v>231</v>
      </c>
      <c r="L403" s="524"/>
    </row>
    <row r="404" spans="2:12" x14ac:dyDescent="0.25">
      <c r="B404" s="233" t="s">
        <v>1342</v>
      </c>
      <c r="C404" s="234" t="s">
        <v>669</v>
      </c>
      <c r="D404" s="234" t="s">
        <v>1312</v>
      </c>
      <c r="E404" s="234">
        <v>60</v>
      </c>
      <c r="F404" s="233" t="s">
        <v>1343</v>
      </c>
      <c r="G404" s="233" t="s">
        <v>1344</v>
      </c>
      <c r="H404" s="235">
        <v>0</v>
      </c>
      <c r="I404" s="523" t="s">
        <v>786</v>
      </c>
      <c r="J404" s="523"/>
      <c r="K404" s="523" t="s">
        <v>231</v>
      </c>
      <c r="L404" s="524"/>
    </row>
    <row r="405" spans="2:12" x14ac:dyDescent="0.25">
      <c r="B405" s="233" t="s">
        <v>1345</v>
      </c>
      <c r="C405" s="234" t="s">
        <v>669</v>
      </c>
      <c r="D405" s="234" t="s">
        <v>1312</v>
      </c>
      <c r="E405" s="234">
        <v>70</v>
      </c>
      <c r="F405" s="233" t="s">
        <v>1346</v>
      </c>
      <c r="G405" s="233" t="s">
        <v>1347</v>
      </c>
      <c r="H405" s="235">
        <v>0</v>
      </c>
      <c r="I405" s="523" t="s">
        <v>786</v>
      </c>
      <c r="J405" s="523"/>
      <c r="K405" s="523" t="s">
        <v>231</v>
      </c>
      <c r="L405" s="524"/>
    </row>
    <row r="406" spans="2:12" x14ac:dyDescent="0.25">
      <c r="B406" s="233" t="s">
        <v>1348</v>
      </c>
      <c r="C406" s="234" t="s">
        <v>669</v>
      </c>
      <c r="D406" s="234" t="s">
        <v>1312</v>
      </c>
      <c r="E406" s="234">
        <v>80</v>
      </c>
      <c r="F406" s="233" t="s">
        <v>1349</v>
      </c>
      <c r="G406" s="233" t="s">
        <v>1350</v>
      </c>
      <c r="H406" s="235">
        <v>0</v>
      </c>
      <c r="I406" s="523" t="s">
        <v>786</v>
      </c>
      <c r="J406" s="523"/>
      <c r="K406" s="523" t="s">
        <v>231</v>
      </c>
      <c r="L406" s="524"/>
    </row>
    <row r="407" spans="2:12" x14ac:dyDescent="0.25">
      <c r="B407" s="233" t="s">
        <v>1351</v>
      </c>
      <c r="C407" s="234" t="s">
        <v>669</v>
      </c>
      <c r="D407" s="234" t="s">
        <v>1352</v>
      </c>
      <c r="E407" s="234">
        <v>0</v>
      </c>
      <c r="F407" s="233" t="s">
        <v>1353</v>
      </c>
      <c r="G407" s="233" t="s">
        <v>1354</v>
      </c>
      <c r="H407" s="235">
        <v>0</v>
      </c>
      <c r="I407" s="523" t="s">
        <v>786</v>
      </c>
      <c r="J407" s="523"/>
      <c r="K407" s="523" t="s">
        <v>231</v>
      </c>
      <c r="L407" s="524"/>
    </row>
    <row r="408" spans="2:12" x14ac:dyDescent="0.25">
      <c r="B408" s="233" t="s">
        <v>1355</v>
      </c>
      <c r="C408" s="234" t="s">
        <v>669</v>
      </c>
      <c r="D408" s="234" t="s">
        <v>1352</v>
      </c>
      <c r="E408" s="234">
        <v>10</v>
      </c>
      <c r="F408" s="233" t="s">
        <v>1356</v>
      </c>
      <c r="G408" s="233" t="s">
        <v>1357</v>
      </c>
      <c r="H408" s="235">
        <v>0</v>
      </c>
      <c r="I408" s="523" t="s">
        <v>786</v>
      </c>
      <c r="J408" s="523"/>
      <c r="K408" s="523" t="s">
        <v>231</v>
      </c>
      <c r="L408" s="524"/>
    </row>
    <row r="409" spans="2:12" x14ac:dyDescent="0.25">
      <c r="B409" s="233" t="s">
        <v>1358</v>
      </c>
      <c r="C409" s="234" t="s">
        <v>669</v>
      </c>
      <c r="D409" s="234" t="s">
        <v>1352</v>
      </c>
      <c r="E409" s="234">
        <v>11</v>
      </c>
      <c r="F409" s="233" t="s">
        <v>1359</v>
      </c>
      <c r="G409" s="233" t="s">
        <v>1360</v>
      </c>
      <c r="H409" s="235">
        <v>0</v>
      </c>
      <c r="I409" s="523" t="s">
        <v>786</v>
      </c>
      <c r="J409" s="523"/>
      <c r="K409" s="523" t="s">
        <v>231</v>
      </c>
      <c r="L409" s="524"/>
    </row>
    <row r="410" spans="2:12" x14ac:dyDescent="0.25">
      <c r="B410" s="233" t="s">
        <v>1361</v>
      </c>
      <c r="C410" s="234" t="s">
        <v>669</v>
      </c>
      <c r="D410" s="234" t="s">
        <v>1352</v>
      </c>
      <c r="E410" s="234">
        <v>12</v>
      </c>
      <c r="F410" s="233" t="s">
        <v>1362</v>
      </c>
      <c r="G410" s="233" t="s">
        <v>1363</v>
      </c>
      <c r="H410" s="235">
        <v>0</v>
      </c>
      <c r="I410" s="523" t="s">
        <v>786</v>
      </c>
      <c r="J410" s="523"/>
      <c r="K410" s="523" t="s">
        <v>231</v>
      </c>
      <c r="L410" s="524"/>
    </row>
    <row r="411" spans="2:12" x14ac:dyDescent="0.25">
      <c r="B411" s="233" t="s">
        <v>1364</v>
      </c>
      <c r="C411" s="234" t="s">
        <v>669</v>
      </c>
      <c r="D411" s="234" t="s">
        <v>1352</v>
      </c>
      <c r="E411" s="234">
        <v>20</v>
      </c>
      <c r="F411" s="233" t="s">
        <v>1365</v>
      </c>
      <c r="G411" s="233" t="s">
        <v>1366</v>
      </c>
      <c r="H411" s="235">
        <v>0</v>
      </c>
      <c r="I411" s="523" t="s">
        <v>786</v>
      </c>
      <c r="J411" s="523"/>
      <c r="K411" s="523" t="s">
        <v>231</v>
      </c>
      <c r="L411" s="524"/>
    </row>
    <row r="412" spans="2:12" x14ac:dyDescent="0.25">
      <c r="B412" s="233" t="s">
        <v>1367</v>
      </c>
      <c r="C412" s="234" t="s">
        <v>669</v>
      </c>
      <c r="D412" s="234" t="s">
        <v>1352</v>
      </c>
      <c r="E412" s="234">
        <v>30</v>
      </c>
      <c r="F412" s="233" t="s">
        <v>1368</v>
      </c>
      <c r="G412" s="233" t="s">
        <v>1369</v>
      </c>
      <c r="H412" s="235">
        <v>0</v>
      </c>
      <c r="I412" s="523" t="s">
        <v>786</v>
      </c>
      <c r="J412" s="523"/>
      <c r="K412" s="523" t="s">
        <v>231</v>
      </c>
      <c r="L412" s="524"/>
    </row>
    <row r="413" spans="2:12" x14ac:dyDescent="0.25">
      <c r="B413" s="233" t="s">
        <v>1370</v>
      </c>
      <c r="C413" s="234" t="s">
        <v>669</v>
      </c>
      <c r="D413" s="234" t="s">
        <v>1352</v>
      </c>
      <c r="E413" s="234">
        <v>31</v>
      </c>
      <c r="F413" s="233" t="s">
        <v>1371</v>
      </c>
      <c r="G413" s="233" t="s">
        <v>1372</v>
      </c>
      <c r="H413" s="235">
        <v>0</v>
      </c>
      <c r="I413" s="523" t="s">
        <v>786</v>
      </c>
      <c r="J413" s="523"/>
      <c r="K413" s="523" t="s">
        <v>231</v>
      </c>
      <c r="L413" s="524"/>
    </row>
    <row r="414" spans="2:12" x14ac:dyDescent="0.25">
      <c r="B414" s="233" t="s">
        <v>1373</v>
      </c>
      <c r="C414" s="234" t="s">
        <v>669</v>
      </c>
      <c r="D414" s="234" t="s">
        <v>1352</v>
      </c>
      <c r="E414" s="234">
        <v>32</v>
      </c>
      <c r="F414" s="233" t="s">
        <v>1374</v>
      </c>
      <c r="G414" s="233" t="s">
        <v>1375</v>
      </c>
      <c r="H414" s="235">
        <v>0</v>
      </c>
      <c r="I414" s="523" t="s">
        <v>786</v>
      </c>
      <c r="J414" s="523"/>
      <c r="K414" s="523" t="s">
        <v>231</v>
      </c>
      <c r="L414" s="524"/>
    </row>
    <row r="415" spans="2:12" x14ac:dyDescent="0.25">
      <c r="B415" s="233" t="s">
        <v>1376</v>
      </c>
      <c r="C415" s="234" t="s">
        <v>669</v>
      </c>
      <c r="D415" s="234" t="s">
        <v>1352</v>
      </c>
      <c r="E415" s="234">
        <v>33</v>
      </c>
      <c r="F415" s="233" t="s">
        <v>1377</v>
      </c>
      <c r="G415" s="233" t="s">
        <v>1378</v>
      </c>
      <c r="H415" s="235">
        <v>0</v>
      </c>
      <c r="I415" s="523" t="s">
        <v>786</v>
      </c>
      <c r="J415" s="523"/>
      <c r="K415" s="523" t="s">
        <v>231</v>
      </c>
      <c r="L415" s="524"/>
    </row>
    <row r="416" spans="2:12" x14ac:dyDescent="0.25">
      <c r="B416" s="233" t="s">
        <v>1379</v>
      </c>
      <c r="C416" s="234" t="s">
        <v>669</v>
      </c>
      <c r="D416" s="234" t="s">
        <v>1352</v>
      </c>
      <c r="E416" s="234">
        <v>40</v>
      </c>
      <c r="F416" s="233" t="s">
        <v>1380</v>
      </c>
      <c r="G416" s="233" t="s">
        <v>1381</v>
      </c>
      <c r="H416" s="235">
        <v>0</v>
      </c>
      <c r="I416" s="523" t="s">
        <v>786</v>
      </c>
      <c r="J416" s="523"/>
      <c r="K416" s="523" t="s">
        <v>231</v>
      </c>
      <c r="L416" s="524"/>
    </row>
    <row r="417" spans="2:12" x14ac:dyDescent="0.25">
      <c r="B417" s="233" t="s">
        <v>1382</v>
      </c>
      <c r="C417" s="234" t="s">
        <v>669</v>
      </c>
      <c r="D417" s="234" t="s">
        <v>1352</v>
      </c>
      <c r="E417" s="234">
        <v>50</v>
      </c>
      <c r="F417" s="233" t="s">
        <v>1383</v>
      </c>
      <c r="G417" s="233" t="s">
        <v>1384</v>
      </c>
      <c r="H417" s="235">
        <v>0</v>
      </c>
      <c r="I417" s="523" t="s">
        <v>786</v>
      </c>
      <c r="J417" s="523"/>
      <c r="K417" s="523" t="s">
        <v>231</v>
      </c>
      <c r="L417" s="524"/>
    </row>
    <row r="418" spans="2:12" x14ac:dyDescent="0.25">
      <c r="B418" s="233" t="s">
        <v>1385</v>
      </c>
      <c r="C418" s="234" t="s">
        <v>669</v>
      </c>
      <c r="D418" s="234" t="s">
        <v>1352</v>
      </c>
      <c r="E418" s="234">
        <v>51</v>
      </c>
      <c r="F418" s="233" t="s">
        <v>1386</v>
      </c>
      <c r="G418" s="233" t="s">
        <v>1387</v>
      </c>
      <c r="H418" s="235">
        <v>0</v>
      </c>
      <c r="I418" s="523" t="s">
        <v>786</v>
      </c>
      <c r="J418" s="523"/>
      <c r="K418" s="523" t="s">
        <v>231</v>
      </c>
      <c r="L418" s="524"/>
    </row>
    <row r="419" spans="2:12" x14ac:dyDescent="0.25">
      <c r="B419" s="233" t="s">
        <v>1388</v>
      </c>
      <c r="C419" s="234" t="s">
        <v>669</v>
      </c>
      <c r="D419" s="234" t="s">
        <v>1352</v>
      </c>
      <c r="E419" s="234">
        <v>52</v>
      </c>
      <c r="F419" s="233" t="s">
        <v>1389</v>
      </c>
      <c r="G419" s="233" t="s">
        <v>1390</v>
      </c>
      <c r="H419" s="235">
        <v>0</v>
      </c>
      <c r="I419" s="523" t="s">
        <v>786</v>
      </c>
      <c r="J419" s="523"/>
      <c r="K419" s="523" t="s">
        <v>231</v>
      </c>
      <c r="L419" s="524"/>
    </row>
    <row r="420" spans="2:12" x14ac:dyDescent="0.25">
      <c r="B420" s="233" t="s">
        <v>1391</v>
      </c>
      <c r="C420" s="234" t="s">
        <v>669</v>
      </c>
      <c r="D420" s="234" t="s">
        <v>1352</v>
      </c>
      <c r="E420" s="234">
        <v>90</v>
      </c>
      <c r="F420" s="233" t="s">
        <v>1392</v>
      </c>
      <c r="G420" s="233" t="s">
        <v>1393</v>
      </c>
      <c r="H420" s="235">
        <v>0</v>
      </c>
      <c r="I420" s="523" t="s">
        <v>786</v>
      </c>
      <c r="J420" s="523"/>
      <c r="K420" s="523" t="s">
        <v>231</v>
      </c>
      <c r="L420" s="524"/>
    </row>
    <row r="421" spans="2:12" x14ac:dyDescent="0.25">
      <c r="B421" s="233" t="s">
        <v>1394</v>
      </c>
      <c r="C421" s="234" t="s">
        <v>669</v>
      </c>
      <c r="D421" s="234" t="s">
        <v>1395</v>
      </c>
      <c r="E421" s="234">
        <v>0</v>
      </c>
      <c r="F421" s="233" t="s">
        <v>1396</v>
      </c>
      <c r="G421" s="233" t="s">
        <v>1397</v>
      </c>
      <c r="H421" s="235">
        <v>2</v>
      </c>
      <c r="I421" s="523" t="s">
        <v>786</v>
      </c>
      <c r="J421" s="523"/>
      <c r="K421" s="523" t="s">
        <v>231</v>
      </c>
      <c r="L421" s="523" t="s">
        <v>673</v>
      </c>
    </row>
    <row r="422" spans="2:12" x14ac:dyDescent="0.25">
      <c r="B422" s="233" t="s">
        <v>1398</v>
      </c>
      <c r="C422" s="234" t="s">
        <v>669</v>
      </c>
      <c r="D422" s="234" t="s">
        <v>1395</v>
      </c>
      <c r="E422" s="234">
        <v>10</v>
      </c>
      <c r="F422" s="233" t="s">
        <v>1399</v>
      </c>
      <c r="G422" s="233" t="s">
        <v>1400</v>
      </c>
      <c r="H422" s="235">
        <v>0</v>
      </c>
      <c r="I422" s="523" t="s">
        <v>786</v>
      </c>
      <c r="J422" s="523"/>
      <c r="K422" s="523" t="s">
        <v>231</v>
      </c>
      <c r="L422" s="524"/>
    </row>
    <row r="423" spans="2:12" x14ac:dyDescent="0.25">
      <c r="B423" s="233" t="s">
        <v>1401</v>
      </c>
      <c r="C423" s="234" t="s">
        <v>669</v>
      </c>
      <c r="D423" s="234" t="s">
        <v>1395</v>
      </c>
      <c r="E423" s="234">
        <v>11</v>
      </c>
      <c r="F423" s="233" t="s">
        <v>1402</v>
      </c>
      <c r="G423" s="233" t="s">
        <v>1403</v>
      </c>
      <c r="H423" s="235">
        <v>0</v>
      </c>
      <c r="I423" s="523" t="s">
        <v>786</v>
      </c>
      <c r="J423" s="523"/>
      <c r="K423" s="523" t="s">
        <v>231</v>
      </c>
      <c r="L423" s="524"/>
    </row>
    <row r="424" spans="2:12" x14ac:dyDescent="0.25">
      <c r="B424" s="233" t="s">
        <v>1404</v>
      </c>
      <c r="C424" s="234" t="s">
        <v>669</v>
      </c>
      <c r="D424" s="234" t="s">
        <v>1395</v>
      </c>
      <c r="E424" s="234">
        <v>12</v>
      </c>
      <c r="F424" s="233" t="s">
        <v>1405</v>
      </c>
      <c r="G424" s="233" t="s">
        <v>1406</v>
      </c>
      <c r="H424" s="235">
        <v>0</v>
      </c>
      <c r="I424" s="523" t="s">
        <v>786</v>
      </c>
      <c r="J424" s="523"/>
      <c r="K424" s="523" t="s">
        <v>231</v>
      </c>
      <c r="L424" s="524"/>
    </row>
    <row r="425" spans="2:12" x14ac:dyDescent="0.25">
      <c r="B425" s="233" t="s">
        <v>1407</v>
      </c>
      <c r="C425" s="234" t="s">
        <v>669</v>
      </c>
      <c r="D425" s="234" t="s">
        <v>1395</v>
      </c>
      <c r="E425" s="234">
        <v>13</v>
      </c>
      <c r="F425" s="233" t="s">
        <v>1408</v>
      </c>
      <c r="G425" s="233" t="s">
        <v>1409</v>
      </c>
      <c r="H425" s="235">
        <v>0</v>
      </c>
      <c r="I425" s="523" t="s">
        <v>786</v>
      </c>
      <c r="J425" s="523"/>
      <c r="K425" s="523" t="s">
        <v>231</v>
      </c>
      <c r="L425" s="524"/>
    </row>
    <row r="426" spans="2:12" x14ac:dyDescent="0.25">
      <c r="B426" s="233" t="s">
        <v>1410</v>
      </c>
      <c r="C426" s="234" t="s">
        <v>669</v>
      </c>
      <c r="D426" s="234" t="s">
        <v>1395</v>
      </c>
      <c r="E426" s="234">
        <v>14</v>
      </c>
      <c r="F426" s="233" t="s">
        <v>1411</v>
      </c>
      <c r="G426" s="233" t="s">
        <v>1412</v>
      </c>
      <c r="H426" s="235">
        <v>0</v>
      </c>
      <c r="I426" s="523" t="s">
        <v>786</v>
      </c>
      <c r="J426" s="523"/>
      <c r="K426" s="523" t="s">
        <v>231</v>
      </c>
      <c r="L426" s="524"/>
    </row>
    <row r="427" spans="2:12" x14ac:dyDescent="0.25">
      <c r="B427" s="233" t="s">
        <v>1413</v>
      </c>
      <c r="C427" s="234" t="s">
        <v>669</v>
      </c>
      <c r="D427" s="234" t="s">
        <v>1395</v>
      </c>
      <c r="E427" s="234">
        <v>15</v>
      </c>
      <c r="F427" s="233" t="s">
        <v>1414</v>
      </c>
      <c r="G427" s="233" t="s">
        <v>1415</v>
      </c>
      <c r="H427" s="235">
        <v>0</v>
      </c>
      <c r="I427" s="523" t="s">
        <v>786</v>
      </c>
      <c r="J427" s="523"/>
      <c r="K427" s="523" t="s">
        <v>231</v>
      </c>
      <c r="L427" s="524"/>
    </row>
    <row r="428" spans="2:12" x14ac:dyDescent="0.25">
      <c r="B428" s="233" t="s">
        <v>1416</v>
      </c>
      <c r="C428" s="234" t="s">
        <v>669</v>
      </c>
      <c r="D428" s="234" t="s">
        <v>1395</v>
      </c>
      <c r="E428" s="234">
        <v>20</v>
      </c>
      <c r="F428" s="233" t="s">
        <v>1417</v>
      </c>
      <c r="G428" s="233" t="s">
        <v>1418</v>
      </c>
      <c r="H428" s="235">
        <v>0</v>
      </c>
      <c r="I428" s="523" t="s">
        <v>786</v>
      </c>
      <c r="J428" s="523"/>
      <c r="K428" s="523" t="s">
        <v>231</v>
      </c>
      <c r="L428" s="524"/>
    </row>
    <row r="429" spans="2:12" x14ac:dyDescent="0.25">
      <c r="B429" s="233" t="s">
        <v>1419</v>
      </c>
      <c r="C429" s="234" t="s">
        <v>669</v>
      </c>
      <c r="D429" s="234" t="s">
        <v>1395</v>
      </c>
      <c r="E429" s="234">
        <v>21</v>
      </c>
      <c r="F429" s="233" t="s">
        <v>1420</v>
      </c>
      <c r="G429" s="233" t="s">
        <v>1421</v>
      </c>
      <c r="H429" s="235">
        <v>0</v>
      </c>
      <c r="I429" s="523" t="s">
        <v>786</v>
      </c>
      <c r="J429" s="523"/>
      <c r="K429" s="523" t="s">
        <v>231</v>
      </c>
      <c r="L429" s="524"/>
    </row>
    <row r="430" spans="2:12" x14ac:dyDescent="0.25">
      <c r="B430" s="233" t="s">
        <v>1422</v>
      </c>
      <c r="C430" s="234" t="s">
        <v>669</v>
      </c>
      <c r="D430" s="234" t="s">
        <v>1395</v>
      </c>
      <c r="E430" s="234">
        <v>22</v>
      </c>
      <c r="F430" s="233" t="s">
        <v>1423</v>
      </c>
      <c r="G430" s="233" t="s">
        <v>1424</v>
      </c>
      <c r="H430" s="235">
        <v>0</v>
      </c>
      <c r="I430" s="523" t="s">
        <v>786</v>
      </c>
      <c r="J430" s="523"/>
      <c r="K430" s="523" t="s">
        <v>231</v>
      </c>
      <c r="L430" s="524"/>
    </row>
    <row r="431" spans="2:12" x14ac:dyDescent="0.25">
      <c r="B431" s="233" t="s">
        <v>1425</v>
      </c>
      <c r="C431" s="234" t="s">
        <v>669</v>
      </c>
      <c r="D431" s="234" t="s">
        <v>1395</v>
      </c>
      <c r="E431" s="234">
        <v>23</v>
      </c>
      <c r="F431" s="233" t="s">
        <v>1426</v>
      </c>
      <c r="G431" s="233" t="s">
        <v>1427</v>
      </c>
      <c r="H431" s="235">
        <v>0</v>
      </c>
      <c r="I431" s="523" t="s">
        <v>786</v>
      </c>
      <c r="J431" s="523"/>
      <c r="K431" s="523" t="s">
        <v>231</v>
      </c>
      <c r="L431" s="524"/>
    </row>
    <row r="432" spans="2:12" x14ac:dyDescent="0.25">
      <c r="B432" s="233" t="s">
        <v>1428</v>
      </c>
      <c r="C432" s="234" t="s">
        <v>669</v>
      </c>
      <c r="D432" s="234" t="s">
        <v>1395</v>
      </c>
      <c r="E432" s="234">
        <v>24</v>
      </c>
      <c r="F432" s="233" t="s">
        <v>1429</v>
      </c>
      <c r="G432" s="233" t="s">
        <v>1430</v>
      </c>
      <c r="H432" s="235">
        <v>0</v>
      </c>
      <c r="I432" s="523" t="s">
        <v>786</v>
      </c>
      <c r="J432" s="523"/>
      <c r="K432" s="523" t="s">
        <v>231</v>
      </c>
      <c r="L432" s="524"/>
    </row>
    <row r="433" spans="2:12" x14ac:dyDescent="0.25">
      <c r="B433" s="233" t="s">
        <v>1431</v>
      </c>
      <c r="C433" s="234" t="s">
        <v>669</v>
      </c>
      <c r="D433" s="234" t="s">
        <v>1395</v>
      </c>
      <c r="E433" s="234">
        <v>25</v>
      </c>
      <c r="F433" s="233" t="s">
        <v>1432</v>
      </c>
      <c r="G433" s="233" t="s">
        <v>1433</v>
      </c>
      <c r="H433" s="235">
        <v>0</v>
      </c>
      <c r="I433" s="523" t="s">
        <v>786</v>
      </c>
      <c r="J433" s="523"/>
      <c r="K433" s="523" t="s">
        <v>231</v>
      </c>
      <c r="L433" s="524"/>
    </row>
    <row r="434" spans="2:12" x14ac:dyDescent="0.25">
      <c r="B434" s="233" t="s">
        <v>1434</v>
      </c>
      <c r="C434" s="234" t="s">
        <v>669</v>
      </c>
      <c r="D434" s="234" t="s">
        <v>1395</v>
      </c>
      <c r="E434" s="234">
        <v>29</v>
      </c>
      <c r="F434" s="233" t="s">
        <v>1435</v>
      </c>
      <c r="G434" s="233" t="s">
        <v>1436</v>
      </c>
      <c r="H434" s="235">
        <v>0</v>
      </c>
      <c r="I434" s="523" t="s">
        <v>786</v>
      </c>
      <c r="J434" s="523"/>
      <c r="K434" s="523" t="s">
        <v>231</v>
      </c>
      <c r="L434" s="524"/>
    </row>
    <row r="435" spans="2:12" x14ac:dyDescent="0.25">
      <c r="B435" s="233" t="s">
        <v>1437</v>
      </c>
      <c r="C435" s="234" t="s">
        <v>669</v>
      </c>
      <c r="D435" s="234" t="s">
        <v>1395</v>
      </c>
      <c r="E435" s="234">
        <v>30</v>
      </c>
      <c r="F435" s="233" t="s">
        <v>1438</v>
      </c>
      <c r="G435" s="233" t="s">
        <v>1439</v>
      </c>
      <c r="H435" s="235">
        <v>0</v>
      </c>
      <c r="I435" s="523" t="s">
        <v>786</v>
      </c>
      <c r="J435" s="523"/>
      <c r="K435" s="523" t="s">
        <v>231</v>
      </c>
      <c r="L435" s="524"/>
    </row>
    <row r="436" spans="2:12" x14ac:dyDescent="0.25">
      <c r="B436" s="233" t="s">
        <v>1440</v>
      </c>
      <c r="C436" s="234" t="s">
        <v>669</v>
      </c>
      <c r="D436" s="234" t="s">
        <v>1395</v>
      </c>
      <c r="E436" s="234">
        <v>40</v>
      </c>
      <c r="F436" s="233" t="s">
        <v>1441</v>
      </c>
      <c r="G436" s="233" t="s">
        <v>1442</v>
      </c>
      <c r="H436" s="235">
        <v>0</v>
      </c>
      <c r="I436" s="523" t="s">
        <v>786</v>
      </c>
      <c r="J436" s="523"/>
      <c r="K436" s="523" t="s">
        <v>231</v>
      </c>
      <c r="L436" s="524"/>
    </row>
    <row r="437" spans="2:12" x14ac:dyDescent="0.25">
      <c r="B437" s="233" t="s">
        <v>1443</v>
      </c>
      <c r="C437" s="234" t="s">
        <v>669</v>
      </c>
      <c r="D437" s="234" t="s">
        <v>1395</v>
      </c>
      <c r="E437" s="234">
        <v>41</v>
      </c>
      <c r="F437" s="233" t="s">
        <v>1444</v>
      </c>
      <c r="G437" s="233" t="s">
        <v>1445</v>
      </c>
      <c r="H437" s="235">
        <v>0</v>
      </c>
      <c r="I437" s="523" t="s">
        <v>786</v>
      </c>
      <c r="J437" s="523"/>
      <c r="K437" s="523" t="s">
        <v>231</v>
      </c>
      <c r="L437" s="524"/>
    </row>
    <row r="438" spans="2:12" x14ac:dyDescent="0.25">
      <c r="B438" s="233" t="s">
        <v>1446</v>
      </c>
      <c r="C438" s="234" t="s">
        <v>669</v>
      </c>
      <c r="D438" s="234" t="s">
        <v>1395</v>
      </c>
      <c r="E438" s="234">
        <v>49</v>
      </c>
      <c r="F438" s="233" t="s">
        <v>1447</v>
      </c>
      <c r="G438" s="233" t="s">
        <v>1448</v>
      </c>
      <c r="H438" s="235">
        <v>0</v>
      </c>
      <c r="I438" s="523" t="s">
        <v>786</v>
      </c>
      <c r="J438" s="523"/>
      <c r="K438" s="523" t="s">
        <v>231</v>
      </c>
      <c r="L438" s="524"/>
    </row>
    <row r="439" spans="2:12" x14ac:dyDescent="0.25">
      <c r="B439" s="233" t="s">
        <v>1449</v>
      </c>
      <c r="C439" s="234" t="s">
        <v>669</v>
      </c>
      <c r="D439" s="234" t="s">
        <v>1395</v>
      </c>
      <c r="E439" s="234">
        <v>90</v>
      </c>
      <c r="F439" s="233" t="s">
        <v>1450</v>
      </c>
      <c r="G439" s="233" t="s">
        <v>1451</v>
      </c>
      <c r="H439" s="235">
        <v>0</v>
      </c>
      <c r="I439" s="523" t="s">
        <v>786</v>
      </c>
      <c r="J439" s="523"/>
      <c r="K439" s="523" t="s">
        <v>231</v>
      </c>
      <c r="L439" s="524"/>
    </row>
    <row r="440" spans="2:12" x14ac:dyDescent="0.25">
      <c r="B440" s="233" t="s">
        <v>1452</v>
      </c>
      <c r="C440" s="234" t="s">
        <v>669</v>
      </c>
      <c r="D440" s="234" t="s">
        <v>1395</v>
      </c>
      <c r="E440" s="234">
        <v>91</v>
      </c>
      <c r="F440" s="233" t="s">
        <v>1453</v>
      </c>
      <c r="G440" s="233" t="s">
        <v>1454</v>
      </c>
      <c r="H440" s="235">
        <v>0</v>
      </c>
      <c r="I440" s="523" t="s">
        <v>786</v>
      </c>
      <c r="J440" s="523"/>
      <c r="K440" s="523" t="s">
        <v>231</v>
      </c>
      <c r="L440" s="524"/>
    </row>
    <row r="441" spans="2:12" x14ac:dyDescent="0.25">
      <c r="B441" s="233" t="s">
        <v>1455</v>
      </c>
      <c r="C441" s="234" t="s">
        <v>669</v>
      </c>
      <c r="D441" s="234" t="s">
        <v>1395</v>
      </c>
      <c r="E441" s="234">
        <v>92</v>
      </c>
      <c r="F441" s="233" t="s">
        <v>1456</v>
      </c>
      <c r="G441" s="233" t="s">
        <v>1457</v>
      </c>
      <c r="H441" s="235">
        <v>0</v>
      </c>
      <c r="I441" s="523" t="s">
        <v>786</v>
      </c>
      <c r="J441" s="523"/>
      <c r="K441" s="523" t="s">
        <v>231</v>
      </c>
      <c r="L441" s="524"/>
    </row>
    <row r="442" spans="2:12" x14ac:dyDescent="0.25">
      <c r="B442" s="233" t="s">
        <v>1458</v>
      </c>
      <c r="C442" s="234" t="s">
        <v>669</v>
      </c>
      <c r="D442" s="234" t="s">
        <v>1395</v>
      </c>
      <c r="E442" s="234">
        <v>93</v>
      </c>
      <c r="F442" s="233" t="s">
        <v>1459</v>
      </c>
      <c r="G442" s="233" t="s">
        <v>1460</v>
      </c>
      <c r="H442" s="235">
        <v>1</v>
      </c>
      <c r="I442" s="523" t="s">
        <v>786</v>
      </c>
      <c r="J442" s="523"/>
      <c r="K442" s="523" t="s">
        <v>231</v>
      </c>
      <c r="L442" s="535" t="s">
        <v>1461</v>
      </c>
    </row>
    <row r="443" spans="2:12" x14ac:dyDescent="0.25">
      <c r="B443" s="233" t="s">
        <v>1462</v>
      </c>
      <c r="C443" s="234" t="s">
        <v>669</v>
      </c>
      <c r="D443" s="234" t="s">
        <v>1395</v>
      </c>
      <c r="E443" s="234">
        <v>94</v>
      </c>
      <c r="F443" s="233" t="s">
        <v>1463</v>
      </c>
      <c r="G443" s="233" t="s">
        <v>1464</v>
      </c>
      <c r="H443" s="235">
        <v>0</v>
      </c>
      <c r="I443" s="523" t="s">
        <v>786</v>
      </c>
      <c r="J443" s="523"/>
      <c r="K443" s="523" t="s">
        <v>231</v>
      </c>
      <c r="L443" s="524"/>
    </row>
    <row r="444" spans="2:12" x14ac:dyDescent="0.25">
      <c r="B444" s="233" t="s">
        <v>1465</v>
      </c>
      <c r="C444" s="234" t="s">
        <v>669</v>
      </c>
      <c r="D444" s="234" t="s">
        <v>1395</v>
      </c>
      <c r="E444" s="234">
        <v>95</v>
      </c>
      <c r="F444" s="233" t="s">
        <v>1466</v>
      </c>
      <c r="G444" s="233" t="s">
        <v>1467</v>
      </c>
      <c r="H444" s="235">
        <v>0</v>
      </c>
      <c r="I444" s="523" t="s">
        <v>786</v>
      </c>
      <c r="J444" s="523"/>
      <c r="K444" s="523" t="s">
        <v>231</v>
      </c>
      <c r="L444" s="524"/>
    </row>
    <row r="445" spans="2:12" x14ac:dyDescent="0.25">
      <c r="B445" s="233" t="s">
        <v>1468</v>
      </c>
      <c r="C445" s="234" t="s">
        <v>669</v>
      </c>
      <c r="D445" s="234" t="s">
        <v>1395</v>
      </c>
      <c r="E445" s="234">
        <v>96</v>
      </c>
      <c r="F445" s="233" t="s">
        <v>1469</v>
      </c>
      <c r="G445" s="233" t="s">
        <v>1470</v>
      </c>
      <c r="H445" s="235">
        <v>0</v>
      </c>
      <c r="I445" s="523" t="s">
        <v>786</v>
      </c>
      <c r="J445" s="523"/>
      <c r="K445" s="523" t="s">
        <v>231</v>
      </c>
      <c r="L445" s="524"/>
    </row>
    <row r="446" spans="2:12" x14ac:dyDescent="0.25">
      <c r="B446" s="233" t="s">
        <v>1471</v>
      </c>
      <c r="C446" s="234" t="s">
        <v>669</v>
      </c>
      <c r="D446" s="234" t="s">
        <v>1395</v>
      </c>
      <c r="E446" s="234">
        <v>99</v>
      </c>
      <c r="F446" s="233" t="s">
        <v>1472</v>
      </c>
      <c r="G446" s="233" t="s">
        <v>1473</v>
      </c>
      <c r="H446" s="235">
        <v>0</v>
      </c>
      <c r="I446" s="523" t="s">
        <v>786</v>
      </c>
      <c r="J446" s="523"/>
      <c r="K446" s="523" t="s">
        <v>231</v>
      </c>
      <c r="L446" s="524"/>
    </row>
    <row r="447" spans="2:12" x14ac:dyDescent="0.25">
      <c r="B447" s="233" t="s">
        <v>1474</v>
      </c>
      <c r="C447" s="234" t="s">
        <v>669</v>
      </c>
      <c r="D447" s="234" t="s">
        <v>1475</v>
      </c>
      <c r="E447" s="234">
        <v>0</v>
      </c>
      <c r="F447" s="233" t="s">
        <v>1476</v>
      </c>
      <c r="G447" s="233" t="s">
        <v>1477</v>
      </c>
      <c r="H447" s="235">
        <v>0</v>
      </c>
      <c r="I447" s="523" t="s">
        <v>786</v>
      </c>
      <c r="J447" s="523"/>
      <c r="K447" s="523" t="s">
        <v>231</v>
      </c>
      <c r="L447" s="524"/>
    </row>
    <row r="448" spans="2:12" x14ac:dyDescent="0.25">
      <c r="B448" s="233" t="s">
        <v>1478</v>
      </c>
      <c r="C448" s="234" t="s">
        <v>669</v>
      </c>
      <c r="D448" s="234" t="s">
        <v>1475</v>
      </c>
      <c r="E448" s="234">
        <v>10</v>
      </c>
      <c r="F448" s="233" t="s">
        <v>1479</v>
      </c>
      <c r="G448" s="233" t="s">
        <v>1480</v>
      </c>
      <c r="H448" s="235">
        <v>0</v>
      </c>
      <c r="I448" s="523" t="s">
        <v>786</v>
      </c>
      <c r="J448" s="523"/>
      <c r="K448" s="523" t="s">
        <v>231</v>
      </c>
      <c r="L448" s="524"/>
    </row>
    <row r="449" spans="2:12" x14ac:dyDescent="0.25">
      <c r="B449" s="233" t="s">
        <v>1481</v>
      </c>
      <c r="C449" s="234" t="s">
        <v>669</v>
      </c>
      <c r="D449" s="234" t="s">
        <v>1475</v>
      </c>
      <c r="E449" s="234">
        <v>20</v>
      </c>
      <c r="F449" s="233" t="s">
        <v>1482</v>
      </c>
      <c r="G449" s="233" t="s">
        <v>1483</v>
      </c>
      <c r="H449" s="235">
        <v>0</v>
      </c>
      <c r="I449" s="523" t="s">
        <v>786</v>
      </c>
      <c r="J449" s="523"/>
      <c r="K449" s="523" t="s">
        <v>231</v>
      </c>
      <c r="L449" s="524"/>
    </row>
    <row r="450" spans="2:12" x14ac:dyDescent="0.25">
      <c r="B450" s="233" t="s">
        <v>1484</v>
      </c>
      <c r="C450" s="234" t="s">
        <v>669</v>
      </c>
      <c r="D450" s="234" t="s">
        <v>1475</v>
      </c>
      <c r="E450" s="234">
        <v>30</v>
      </c>
      <c r="F450" s="233" t="s">
        <v>1485</v>
      </c>
      <c r="G450" s="233" t="s">
        <v>1486</v>
      </c>
      <c r="H450" s="235">
        <v>0</v>
      </c>
      <c r="I450" s="523" t="s">
        <v>786</v>
      </c>
      <c r="J450" s="523"/>
      <c r="K450" s="523" t="s">
        <v>231</v>
      </c>
      <c r="L450" s="524"/>
    </row>
    <row r="451" spans="2:12" x14ac:dyDescent="0.25">
      <c r="B451" s="233" t="s">
        <v>1487</v>
      </c>
      <c r="C451" s="234" t="s">
        <v>669</v>
      </c>
      <c r="D451" s="234" t="s">
        <v>1475</v>
      </c>
      <c r="E451" s="234">
        <v>31</v>
      </c>
      <c r="F451" s="233" t="s">
        <v>1488</v>
      </c>
      <c r="G451" s="233" t="s">
        <v>1489</v>
      </c>
      <c r="H451" s="235">
        <v>0</v>
      </c>
      <c r="I451" s="523" t="s">
        <v>786</v>
      </c>
      <c r="J451" s="523"/>
      <c r="K451" s="523" t="s">
        <v>231</v>
      </c>
      <c r="L451" s="524"/>
    </row>
    <row r="452" spans="2:12" x14ac:dyDescent="0.25">
      <c r="B452" s="233" t="s">
        <v>1490</v>
      </c>
      <c r="C452" s="234" t="s">
        <v>669</v>
      </c>
      <c r="D452" s="234" t="s">
        <v>1475</v>
      </c>
      <c r="E452" s="234">
        <v>32</v>
      </c>
      <c r="F452" s="233" t="s">
        <v>1491</v>
      </c>
      <c r="G452" s="233" t="s">
        <v>1492</v>
      </c>
      <c r="H452" s="235">
        <v>0</v>
      </c>
      <c r="I452" s="523" t="s">
        <v>786</v>
      </c>
      <c r="J452" s="523"/>
      <c r="K452" s="523" t="s">
        <v>231</v>
      </c>
      <c r="L452" s="524"/>
    </row>
    <row r="453" spans="2:12" x14ac:dyDescent="0.25">
      <c r="B453" s="233" t="s">
        <v>1493</v>
      </c>
      <c r="C453" s="234" t="s">
        <v>669</v>
      </c>
      <c r="D453" s="234" t="s">
        <v>1494</v>
      </c>
      <c r="E453" s="234">
        <v>0</v>
      </c>
      <c r="F453" s="233" t="s">
        <v>1495</v>
      </c>
      <c r="G453" s="233" t="s">
        <v>1496</v>
      </c>
      <c r="H453" s="235">
        <v>0</v>
      </c>
      <c r="I453" s="523" t="s">
        <v>786</v>
      </c>
      <c r="J453" s="523"/>
      <c r="K453" s="523" t="s">
        <v>231</v>
      </c>
      <c r="L453" s="523" t="s">
        <v>673</v>
      </c>
    </row>
    <row r="454" spans="2:12" x14ac:dyDescent="0.25">
      <c r="B454" s="233" t="s">
        <v>1497</v>
      </c>
      <c r="C454" s="234" t="s">
        <v>669</v>
      </c>
      <c r="D454" s="234" t="s">
        <v>1494</v>
      </c>
      <c r="E454" s="234">
        <v>10</v>
      </c>
      <c r="F454" s="233" t="s">
        <v>1498</v>
      </c>
      <c r="G454" s="233" t="s">
        <v>1499</v>
      </c>
      <c r="H454" s="235">
        <v>0</v>
      </c>
      <c r="I454" s="523" t="s">
        <v>786</v>
      </c>
      <c r="J454" s="523"/>
      <c r="K454" s="523" t="s">
        <v>231</v>
      </c>
      <c r="L454" s="523" t="s">
        <v>1500</v>
      </c>
    </row>
    <row r="455" spans="2:12" x14ac:dyDescent="0.25">
      <c r="B455" s="233" t="s">
        <v>1501</v>
      </c>
      <c r="C455" s="234" t="s">
        <v>669</v>
      </c>
      <c r="D455" s="234" t="s">
        <v>1494</v>
      </c>
      <c r="E455" s="234">
        <v>11</v>
      </c>
      <c r="F455" s="233" t="s">
        <v>1502</v>
      </c>
      <c r="G455" s="233" t="s">
        <v>1503</v>
      </c>
      <c r="H455" s="235">
        <v>0</v>
      </c>
      <c r="I455" s="523" t="s">
        <v>786</v>
      </c>
      <c r="J455" s="523"/>
      <c r="K455" s="523" t="s">
        <v>231</v>
      </c>
      <c r="L455" s="523" t="s">
        <v>1504</v>
      </c>
    </row>
    <row r="456" spans="2:12" x14ac:dyDescent="0.25">
      <c r="B456" s="233" t="s">
        <v>1505</v>
      </c>
      <c r="C456" s="234" t="s">
        <v>669</v>
      </c>
      <c r="D456" s="234" t="s">
        <v>1494</v>
      </c>
      <c r="E456" s="234">
        <v>12</v>
      </c>
      <c r="F456" s="233" t="s">
        <v>1506</v>
      </c>
      <c r="G456" s="233" t="s">
        <v>1507</v>
      </c>
      <c r="H456" s="235">
        <v>0</v>
      </c>
      <c r="I456" s="523" t="s">
        <v>786</v>
      </c>
      <c r="J456" s="523"/>
      <c r="K456" s="523" t="s">
        <v>231</v>
      </c>
      <c r="L456" s="524"/>
    </row>
    <row r="457" spans="2:12" x14ac:dyDescent="0.25">
      <c r="B457" s="233" t="s">
        <v>1508</v>
      </c>
      <c r="C457" s="234" t="s">
        <v>669</v>
      </c>
      <c r="D457" s="234" t="s">
        <v>1494</v>
      </c>
      <c r="E457" s="234">
        <v>20</v>
      </c>
      <c r="F457" s="233" t="s">
        <v>1509</v>
      </c>
      <c r="G457" s="233" t="s">
        <v>1510</v>
      </c>
      <c r="H457" s="235">
        <v>0</v>
      </c>
      <c r="I457" s="523" t="s">
        <v>786</v>
      </c>
      <c r="J457" s="523"/>
      <c r="K457" s="523" t="s">
        <v>231</v>
      </c>
      <c r="L457" s="524"/>
    </row>
    <row r="458" spans="2:12" x14ac:dyDescent="0.25">
      <c r="B458" s="233" t="s">
        <v>1511</v>
      </c>
      <c r="C458" s="234" t="s">
        <v>669</v>
      </c>
      <c r="D458" s="234" t="s">
        <v>1494</v>
      </c>
      <c r="E458" s="234">
        <v>30</v>
      </c>
      <c r="F458" s="233" t="s">
        <v>1512</v>
      </c>
      <c r="G458" s="233" t="s">
        <v>1513</v>
      </c>
      <c r="H458" s="235">
        <v>0</v>
      </c>
      <c r="I458" s="523" t="s">
        <v>786</v>
      </c>
      <c r="J458" s="523"/>
      <c r="K458" s="523" t="s">
        <v>231</v>
      </c>
      <c r="L458" s="524"/>
    </row>
    <row r="459" spans="2:12" x14ac:dyDescent="0.25">
      <c r="B459" s="233" t="s">
        <v>1514</v>
      </c>
      <c r="C459" s="234" t="s">
        <v>669</v>
      </c>
      <c r="D459" s="234" t="s">
        <v>1494</v>
      </c>
      <c r="E459" s="234">
        <v>40</v>
      </c>
      <c r="F459" s="233" t="s">
        <v>1515</v>
      </c>
      <c r="G459" s="233" t="s">
        <v>1516</v>
      </c>
      <c r="H459" s="235">
        <v>0</v>
      </c>
      <c r="I459" s="523" t="s">
        <v>786</v>
      </c>
      <c r="J459" s="523"/>
      <c r="K459" s="523" t="s">
        <v>231</v>
      </c>
      <c r="L459" s="524"/>
    </row>
    <row r="460" spans="2:12" x14ac:dyDescent="0.25">
      <c r="B460" s="233" t="s">
        <v>1517</v>
      </c>
      <c r="C460" s="234" t="s">
        <v>669</v>
      </c>
      <c r="D460" s="234" t="s">
        <v>1494</v>
      </c>
      <c r="E460" s="234">
        <v>90</v>
      </c>
      <c r="F460" s="233" t="s">
        <v>1518</v>
      </c>
      <c r="G460" s="233" t="s">
        <v>1519</v>
      </c>
      <c r="H460" s="235">
        <v>0</v>
      </c>
      <c r="I460" s="523" t="s">
        <v>786</v>
      </c>
      <c r="J460" s="523"/>
      <c r="K460" s="523" t="s">
        <v>231</v>
      </c>
      <c r="L460" s="524"/>
    </row>
    <row r="461" spans="2:12" x14ac:dyDescent="0.25">
      <c r="B461" s="233" t="s">
        <v>1520</v>
      </c>
      <c r="C461" s="234" t="s">
        <v>669</v>
      </c>
      <c r="D461" s="234" t="s">
        <v>1494</v>
      </c>
      <c r="E461" s="234">
        <v>91</v>
      </c>
      <c r="F461" s="233" t="s">
        <v>1521</v>
      </c>
      <c r="G461" s="233" t="s">
        <v>1522</v>
      </c>
      <c r="H461" s="235">
        <v>0</v>
      </c>
      <c r="I461" s="523" t="s">
        <v>786</v>
      </c>
      <c r="J461" s="523"/>
      <c r="K461" s="523" t="s">
        <v>231</v>
      </c>
      <c r="L461" s="524"/>
    </row>
    <row r="462" spans="2:12" x14ac:dyDescent="0.25">
      <c r="B462" s="233" t="s">
        <v>1523</v>
      </c>
      <c r="C462" s="234" t="s">
        <v>669</v>
      </c>
      <c r="D462" s="234" t="s">
        <v>1494</v>
      </c>
      <c r="E462" s="234">
        <v>92</v>
      </c>
      <c r="F462" s="233" t="s">
        <v>1524</v>
      </c>
      <c r="G462" s="233" t="s">
        <v>1525</v>
      </c>
      <c r="H462" s="235">
        <v>0</v>
      </c>
      <c r="I462" s="523" t="s">
        <v>786</v>
      </c>
      <c r="J462" s="523"/>
      <c r="K462" s="523" t="s">
        <v>231</v>
      </c>
      <c r="L462" s="524"/>
    </row>
    <row r="463" spans="2:12" x14ac:dyDescent="0.25">
      <c r="B463" s="233" t="s">
        <v>1526</v>
      </c>
      <c r="C463" s="234" t="s">
        <v>669</v>
      </c>
      <c r="D463" s="234" t="s">
        <v>1494</v>
      </c>
      <c r="E463" s="234">
        <v>99</v>
      </c>
      <c r="F463" s="233" t="s">
        <v>1527</v>
      </c>
      <c r="G463" s="233" t="s">
        <v>1528</v>
      </c>
      <c r="H463" s="235">
        <v>0</v>
      </c>
      <c r="I463" s="523" t="s">
        <v>786</v>
      </c>
      <c r="J463" s="523"/>
      <c r="K463" s="523" t="s">
        <v>231</v>
      </c>
      <c r="L463" s="524"/>
    </row>
    <row r="464" spans="2:12" x14ac:dyDescent="0.25">
      <c r="B464" s="233" t="s">
        <v>1529</v>
      </c>
      <c r="C464" s="234" t="s">
        <v>669</v>
      </c>
      <c r="D464" s="234" t="s">
        <v>1530</v>
      </c>
      <c r="E464" s="234">
        <v>0</v>
      </c>
      <c r="F464" s="233" t="s">
        <v>1531</v>
      </c>
      <c r="G464" s="233" t="s">
        <v>1532</v>
      </c>
      <c r="H464" s="235">
        <v>0</v>
      </c>
      <c r="I464" s="523" t="s">
        <v>786</v>
      </c>
      <c r="J464" s="523"/>
      <c r="K464" s="523" t="s">
        <v>231</v>
      </c>
      <c r="L464" s="524"/>
    </row>
    <row r="465" spans="2:12" x14ac:dyDescent="0.25">
      <c r="B465" s="233" t="s">
        <v>1533</v>
      </c>
      <c r="C465" s="234" t="s">
        <v>669</v>
      </c>
      <c r="D465" s="234" t="s">
        <v>1530</v>
      </c>
      <c r="E465" s="234">
        <v>1</v>
      </c>
      <c r="F465" s="233" t="s">
        <v>1534</v>
      </c>
      <c r="G465" s="233" t="s">
        <v>1535</v>
      </c>
      <c r="H465" s="235">
        <v>0</v>
      </c>
      <c r="I465" s="523" t="s">
        <v>786</v>
      </c>
      <c r="J465" s="523"/>
      <c r="K465" s="523" t="s">
        <v>231</v>
      </c>
      <c r="L465" s="524"/>
    </row>
    <row r="466" spans="2:12" x14ac:dyDescent="0.25">
      <c r="B466" s="233" t="s">
        <v>1536</v>
      </c>
      <c r="C466" s="234" t="s">
        <v>669</v>
      </c>
      <c r="D466" s="234" t="s">
        <v>1530</v>
      </c>
      <c r="E466" s="234">
        <v>2</v>
      </c>
      <c r="F466" s="233" t="s">
        <v>1537</v>
      </c>
      <c r="G466" s="233" t="s">
        <v>1538</v>
      </c>
      <c r="H466" s="235">
        <v>0</v>
      </c>
      <c r="I466" s="523" t="s">
        <v>786</v>
      </c>
      <c r="J466" s="523"/>
      <c r="K466" s="523" t="s">
        <v>231</v>
      </c>
      <c r="L466" s="524"/>
    </row>
    <row r="467" spans="2:12" x14ac:dyDescent="0.25">
      <c r="B467" s="233" t="s">
        <v>1539</v>
      </c>
      <c r="C467" s="234" t="s">
        <v>669</v>
      </c>
      <c r="D467" s="234" t="s">
        <v>1530</v>
      </c>
      <c r="E467" s="234">
        <v>3</v>
      </c>
      <c r="F467" s="233" t="s">
        <v>1540</v>
      </c>
      <c r="G467" s="233" t="s">
        <v>1541</v>
      </c>
      <c r="H467" s="235">
        <v>0</v>
      </c>
      <c r="I467" s="523" t="s">
        <v>786</v>
      </c>
      <c r="J467" s="523"/>
      <c r="K467" s="523" t="s">
        <v>231</v>
      </c>
      <c r="L467" s="524"/>
    </row>
    <row r="468" spans="2:12" x14ac:dyDescent="0.25">
      <c r="B468" s="233" t="s">
        <v>1542</v>
      </c>
      <c r="C468" s="234" t="s">
        <v>669</v>
      </c>
      <c r="D468" s="234" t="s">
        <v>1530</v>
      </c>
      <c r="E468" s="234">
        <v>9</v>
      </c>
      <c r="F468" s="233" t="s">
        <v>1543</v>
      </c>
      <c r="G468" s="233" t="s">
        <v>1544</v>
      </c>
      <c r="H468" s="235">
        <v>0</v>
      </c>
      <c r="I468" s="523" t="s">
        <v>786</v>
      </c>
      <c r="J468" s="523"/>
      <c r="K468" s="523" t="s">
        <v>231</v>
      </c>
      <c r="L468" s="524"/>
    </row>
    <row r="469" spans="2:12" x14ac:dyDescent="0.25">
      <c r="B469" s="233" t="s">
        <v>1545</v>
      </c>
      <c r="C469" s="234" t="s">
        <v>669</v>
      </c>
      <c r="D469" s="234" t="s">
        <v>1546</v>
      </c>
      <c r="E469" s="234">
        <v>0</v>
      </c>
      <c r="F469" s="233" t="s">
        <v>1547</v>
      </c>
      <c r="G469" s="233" t="s">
        <v>1548</v>
      </c>
      <c r="H469" s="235">
        <v>0</v>
      </c>
      <c r="I469" s="523" t="s">
        <v>786</v>
      </c>
      <c r="J469" s="523"/>
      <c r="K469" s="523" t="s">
        <v>231</v>
      </c>
      <c r="L469" s="523" t="s">
        <v>673</v>
      </c>
    </row>
    <row r="470" spans="2:12" x14ac:dyDescent="0.25">
      <c r="B470" s="233" t="s">
        <v>1549</v>
      </c>
      <c r="C470" s="234" t="s">
        <v>669</v>
      </c>
      <c r="D470" s="234" t="s">
        <v>1546</v>
      </c>
      <c r="E470" s="234">
        <v>10</v>
      </c>
      <c r="F470" s="233" t="s">
        <v>1550</v>
      </c>
      <c r="G470" s="233" t="s">
        <v>1551</v>
      </c>
      <c r="H470" s="235">
        <v>0</v>
      </c>
      <c r="I470" s="523" t="s">
        <v>786</v>
      </c>
      <c r="J470" s="523"/>
      <c r="K470" s="523" t="s">
        <v>231</v>
      </c>
      <c r="L470" s="524"/>
    </row>
    <row r="471" spans="2:12" x14ac:dyDescent="0.25">
      <c r="B471" s="233" t="s">
        <v>1552</v>
      </c>
      <c r="C471" s="234" t="s">
        <v>669</v>
      </c>
      <c r="D471" s="234" t="s">
        <v>1546</v>
      </c>
      <c r="E471" s="234">
        <v>11</v>
      </c>
      <c r="F471" s="233" t="s">
        <v>1553</v>
      </c>
      <c r="G471" s="233" t="s">
        <v>1554</v>
      </c>
      <c r="H471" s="235">
        <v>0</v>
      </c>
      <c r="I471" s="523" t="s">
        <v>786</v>
      </c>
      <c r="J471" s="523"/>
      <c r="K471" s="523" t="s">
        <v>231</v>
      </c>
      <c r="L471" s="524"/>
    </row>
    <row r="472" spans="2:12" x14ac:dyDescent="0.25">
      <c r="B472" s="233" t="s">
        <v>1555</v>
      </c>
      <c r="C472" s="234" t="s">
        <v>669</v>
      </c>
      <c r="D472" s="234" t="s">
        <v>1546</v>
      </c>
      <c r="E472" s="234">
        <v>12</v>
      </c>
      <c r="F472" s="233" t="s">
        <v>1556</v>
      </c>
      <c r="G472" s="233" t="s">
        <v>1557</v>
      </c>
      <c r="H472" s="235">
        <v>0</v>
      </c>
      <c r="I472" s="523" t="s">
        <v>786</v>
      </c>
      <c r="J472" s="523"/>
      <c r="K472" s="523" t="s">
        <v>231</v>
      </c>
      <c r="L472" s="524"/>
    </row>
    <row r="473" spans="2:12" x14ac:dyDescent="0.25">
      <c r="B473" s="233" t="s">
        <v>1558</v>
      </c>
      <c r="C473" s="234" t="s">
        <v>669</v>
      </c>
      <c r="D473" s="234" t="s">
        <v>1546</v>
      </c>
      <c r="E473" s="234">
        <v>13</v>
      </c>
      <c r="F473" s="233" t="s">
        <v>1559</v>
      </c>
      <c r="G473" s="233" t="s">
        <v>1560</v>
      </c>
      <c r="H473" s="235">
        <v>0</v>
      </c>
      <c r="I473" s="523" t="s">
        <v>786</v>
      </c>
      <c r="J473" s="523"/>
      <c r="K473" s="523" t="s">
        <v>231</v>
      </c>
      <c r="L473" s="524"/>
    </row>
    <row r="474" spans="2:12" x14ac:dyDescent="0.25">
      <c r="B474" s="233" t="s">
        <v>1561</v>
      </c>
      <c r="C474" s="234" t="s">
        <v>669</v>
      </c>
      <c r="D474" s="234" t="s">
        <v>1546</v>
      </c>
      <c r="E474" s="234">
        <v>20</v>
      </c>
      <c r="F474" s="233" t="s">
        <v>1562</v>
      </c>
      <c r="G474" s="233" t="s">
        <v>1563</v>
      </c>
      <c r="H474" s="235">
        <v>0</v>
      </c>
      <c r="I474" s="523" t="s">
        <v>786</v>
      </c>
      <c r="J474" s="523"/>
      <c r="K474" s="523" t="s">
        <v>231</v>
      </c>
      <c r="L474" s="524"/>
    </row>
    <row r="475" spans="2:12" x14ac:dyDescent="0.25">
      <c r="B475" s="233" t="s">
        <v>1564</v>
      </c>
      <c r="C475" s="234" t="s">
        <v>669</v>
      </c>
      <c r="D475" s="234" t="s">
        <v>1546</v>
      </c>
      <c r="E475" s="234">
        <v>30</v>
      </c>
      <c r="F475" s="233" t="s">
        <v>1565</v>
      </c>
      <c r="G475" s="233" t="s">
        <v>1566</v>
      </c>
      <c r="H475" s="235">
        <v>0</v>
      </c>
      <c r="I475" s="523" t="s">
        <v>786</v>
      </c>
      <c r="J475" s="523"/>
      <c r="K475" s="523" t="s">
        <v>231</v>
      </c>
      <c r="L475" s="524"/>
    </row>
    <row r="476" spans="2:12" x14ac:dyDescent="0.25">
      <c r="B476" s="233" t="s">
        <v>1567</v>
      </c>
      <c r="C476" s="234" t="s">
        <v>669</v>
      </c>
      <c r="D476" s="234" t="s">
        <v>1546</v>
      </c>
      <c r="E476" s="234">
        <v>40</v>
      </c>
      <c r="F476" s="233" t="s">
        <v>1568</v>
      </c>
      <c r="G476" s="233" t="s">
        <v>1569</v>
      </c>
      <c r="H476" s="235">
        <v>0</v>
      </c>
      <c r="I476" s="523" t="s">
        <v>786</v>
      </c>
      <c r="J476" s="523"/>
      <c r="K476" s="523" t="s">
        <v>231</v>
      </c>
      <c r="L476" s="523" t="s">
        <v>1570</v>
      </c>
    </row>
    <row r="477" spans="2:12" x14ac:dyDescent="0.25">
      <c r="B477" s="233" t="s">
        <v>1571</v>
      </c>
      <c r="C477" s="234" t="s">
        <v>669</v>
      </c>
      <c r="D477" s="234" t="s">
        <v>1546</v>
      </c>
      <c r="E477" s="234">
        <v>50</v>
      </c>
      <c r="F477" s="233" t="s">
        <v>1572</v>
      </c>
      <c r="G477" s="233" t="s">
        <v>1573</v>
      </c>
      <c r="H477" s="235">
        <v>0</v>
      </c>
      <c r="I477" s="523" t="s">
        <v>786</v>
      </c>
      <c r="J477" s="523"/>
      <c r="K477" s="523" t="s">
        <v>231</v>
      </c>
      <c r="L477" s="524"/>
    </row>
    <row r="478" spans="2:12" x14ac:dyDescent="0.25">
      <c r="B478" s="233" t="s">
        <v>1574</v>
      </c>
      <c r="C478" s="234" t="s">
        <v>669</v>
      </c>
      <c r="D478" s="234" t="s">
        <v>1546</v>
      </c>
      <c r="E478" s="234">
        <v>90</v>
      </c>
      <c r="F478" s="233" t="s">
        <v>1575</v>
      </c>
      <c r="G478" s="233" t="s">
        <v>1576</v>
      </c>
      <c r="H478" s="235">
        <v>0</v>
      </c>
      <c r="I478" s="523" t="s">
        <v>786</v>
      </c>
      <c r="J478" s="523"/>
      <c r="K478" s="523" t="s">
        <v>231</v>
      </c>
      <c r="L478" s="524"/>
    </row>
    <row r="479" spans="2:12" x14ac:dyDescent="0.25">
      <c r="B479" s="233" t="s">
        <v>1577</v>
      </c>
      <c r="C479" s="234" t="s">
        <v>669</v>
      </c>
      <c r="D479" s="234" t="s">
        <v>1546</v>
      </c>
      <c r="E479" s="234">
        <v>91</v>
      </c>
      <c r="F479" s="233" t="s">
        <v>1578</v>
      </c>
      <c r="G479" s="233" t="s">
        <v>1579</v>
      </c>
      <c r="H479" s="235">
        <v>0</v>
      </c>
      <c r="I479" s="523" t="s">
        <v>786</v>
      </c>
      <c r="J479" s="523"/>
      <c r="K479" s="523" t="s">
        <v>231</v>
      </c>
      <c r="L479" s="524"/>
    </row>
    <row r="480" spans="2:12" x14ac:dyDescent="0.25">
      <c r="B480" s="233" t="s">
        <v>1580</v>
      </c>
      <c r="C480" s="234" t="s">
        <v>669</v>
      </c>
      <c r="D480" s="234" t="s">
        <v>1546</v>
      </c>
      <c r="E480" s="234">
        <v>99</v>
      </c>
      <c r="F480" s="233" t="s">
        <v>1581</v>
      </c>
      <c r="G480" s="233" t="s">
        <v>1582</v>
      </c>
      <c r="H480" s="235">
        <v>0</v>
      </c>
      <c r="I480" s="523" t="s">
        <v>786</v>
      </c>
      <c r="J480" s="523"/>
      <c r="K480" s="523" t="s">
        <v>231</v>
      </c>
      <c r="L480" s="524"/>
    </row>
    <row r="481" spans="2:12" x14ac:dyDescent="0.25">
      <c r="B481" s="233" t="s">
        <v>1583</v>
      </c>
      <c r="C481" s="234" t="s">
        <v>669</v>
      </c>
      <c r="D481" s="234" t="s">
        <v>1546</v>
      </c>
      <c r="E481" s="234">
        <v>99</v>
      </c>
      <c r="F481" s="233" t="s">
        <v>1584</v>
      </c>
      <c r="G481" s="233" t="s">
        <v>1582</v>
      </c>
      <c r="H481" s="235">
        <v>0</v>
      </c>
      <c r="I481" s="523" t="s">
        <v>786</v>
      </c>
      <c r="J481" s="523"/>
      <c r="K481" s="523" t="s">
        <v>231</v>
      </c>
      <c r="L481" s="524"/>
    </row>
    <row r="482" spans="2:12" x14ac:dyDescent="0.25">
      <c r="B482" s="233" t="s">
        <v>1585</v>
      </c>
      <c r="C482" s="234" t="s">
        <v>669</v>
      </c>
      <c r="D482" s="234" t="s">
        <v>1586</v>
      </c>
      <c r="E482" s="234">
        <v>0</v>
      </c>
      <c r="F482" s="233" t="s">
        <v>1587</v>
      </c>
      <c r="G482" s="233" t="s">
        <v>1588</v>
      </c>
      <c r="H482" s="235">
        <v>0</v>
      </c>
      <c r="I482" s="523" t="s">
        <v>786</v>
      </c>
      <c r="J482" s="523"/>
      <c r="K482" s="523" t="s">
        <v>231</v>
      </c>
      <c r="L482" s="524"/>
    </row>
    <row r="483" spans="2:12" x14ac:dyDescent="0.25">
      <c r="B483" s="233" t="s">
        <v>1589</v>
      </c>
      <c r="C483" s="234" t="s">
        <v>669</v>
      </c>
      <c r="D483" s="234" t="s">
        <v>1586</v>
      </c>
      <c r="E483" s="234">
        <v>10</v>
      </c>
      <c r="F483" s="233" t="s">
        <v>1590</v>
      </c>
      <c r="G483" s="233" t="s">
        <v>1591</v>
      </c>
      <c r="H483" s="235">
        <v>0</v>
      </c>
      <c r="I483" s="523" t="s">
        <v>786</v>
      </c>
      <c r="J483" s="523"/>
      <c r="K483" s="523" t="s">
        <v>231</v>
      </c>
      <c r="L483" s="524"/>
    </row>
    <row r="484" spans="2:12" x14ac:dyDescent="0.25">
      <c r="B484" s="233" t="s">
        <v>1592</v>
      </c>
      <c r="C484" s="234" t="s">
        <v>669</v>
      </c>
      <c r="D484" s="234" t="s">
        <v>1586</v>
      </c>
      <c r="E484" s="234">
        <v>11</v>
      </c>
      <c r="F484" s="233" t="s">
        <v>1593</v>
      </c>
      <c r="G484" s="233" t="s">
        <v>1594</v>
      </c>
      <c r="H484" s="235">
        <v>0</v>
      </c>
      <c r="I484" s="523" t="s">
        <v>786</v>
      </c>
      <c r="J484" s="523"/>
      <c r="K484" s="523" t="s">
        <v>231</v>
      </c>
      <c r="L484" s="524"/>
    </row>
    <row r="485" spans="2:12" x14ac:dyDescent="0.25">
      <c r="B485" s="233" t="s">
        <v>1595</v>
      </c>
      <c r="C485" s="234" t="s">
        <v>669</v>
      </c>
      <c r="D485" s="234" t="s">
        <v>1586</v>
      </c>
      <c r="E485" s="234">
        <v>12</v>
      </c>
      <c r="F485" s="233" t="s">
        <v>1596</v>
      </c>
      <c r="G485" s="233" t="s">
        <v>1597</v>
      </c>
      <c r="H485" s="235">
        <v>0</v>
      </c>
      <c r="I485" s="523" t="s">
        <v>786</v>
      </c>
      <c r="J485" s="523"/>
      <c r="K485" s="523" t="s">
        <v>231</v>
      </c>
      <c r="L485" s="524"/>
    </row>
    <row r="486" spans="2:12" x14ac:dyDescent="0.25">
      <c r="B486" s="233" t="s">
        <v>1598</v>
      </c>
      <c r="C486" s="234" t="s">
        <v>669</v>
      </c>
      <c r="D486" s="234" t="s">
        <v>1586</v>
      </c>
      <c r="E486" s="234">
        <v>13</v>
      </c>
      <c r="F486" s="233" t="s">
        <v>1599</v>
      </c>
      <c r="G486" s="233" t="s">
        <v>1600</v>
      </c>
      <c r="H486" s="235">
        <v>0</v>
      </c>
      <c r="I486" s="523" t="s">
        <v>786</v>
      </c>
      <c r="J486" s="523"/>
      <c r="K486" s="523" t="s">
        <v>231</v>
      </c>
      <c r="L486" s="524"/>
    </row>
    <row r="487" spans="2:12" x14ac:dyDescent="0.25">
      <c r="B487" s="233" t="s">
        <v>1601</v>
      </c>
      <c r="C487" s="234" t="s">
        <v>669</v>
      </c>
      <c r="D487" s="234" t="s">
        <v>1586</v>
      </c>
      <c r="E487" s="234">
        <v>14</v>
      </c>
      <c r="F487" s="233" t="s">
        <v>1602</v>
      </c>
      <c r="G487" s="233" t="s">
        <v>1603</v>
      </c>
      <c r="H487" s="235">
        <v>0</v>
      </c>
      <c r="I487" s="523" t="s">
        <v>786</v>
      </c>
      <c r="J487" s="523"/>
      <c r="K487" s="523" t="s">
        <v>231</v>
      </c>
      <c r="L487" s="524"/>
    </row>
    <row r="488" spans="2:12" x14ac:dyDescent="0.25">
      <c r="B488" s="233" t="s">
        <v>1604</v>
      </c>
      <c r="C488" s="234" t="s">
        <v>669</v>
      </c>
      <c r="D488" s="234" t="s">
        <v>1586</v>
      </c>
      <c r="E488" s="234">
        <v>15</v>
      </c>
      <c r="F488" s="233" t="s">
        <v>1605</v>
      </c>
      <c r="G488" s="233" t="s">
        <v>1606</v>
      </c>
      <c r="H488" s="235">
        <v>0</v>
      </c>
      <c r="I488" s="523" t="s">
        <v>786</v>
      </c>
      <c r="J488" s="523"/>
      <c r="K488" s="523" t="s">
        <v>231</v>
      </c>
      <c r="L488" s="524"/>
    </row>
    <row r="489" spans="2:12" x14ac:dyDescent="0.25">
      <c r="B489" s="233" t="s">
        <v>1607</v>
      </c>
      <c r="C489" s="234" t="s">
        <v>669</v>
      </c>
      <c r="D489" s="234" t="s">
        <v>1586</v>
      </c>
      <c r="E489" s="234">
        <v>16</v>
      </c>
      <c r="F489" s="233" t="s">
        <v>1608</v>
      </c>
      <c r="G489" s="233" t="s">
        <v>1609</v>
      </c>
      <c r="H489" s="235">
        <v>0</v>
      </c>
      <c r="I489" s="523" t="s">
        <v>786</v>
      </c>
      <c r="J489" s="523"/>
      <c r="K489" s="523" t="s">
        <v>231</v>
      </c>
      <c r="L489" s="524"/>
    </row>
    <row r="490" spans="2:12" x14ac:dyDescent="0.25">
      <c r="B490" s="233" t="s">
        <v>1610</v>
      </c>
      <c r="C490" s="234" t="s">
        <v>669</v>
      </c>
      <c r="D490" s="234" t="s">
        <v>1586</v>
      </c>
      <c r="E490" s="234">
        <v>17</v>
      </c>
      <c r="F490" s="233" t="s">
        <v>1611</v>
      </c>
      <c r="G490" s="233" t="s">
        <v>1612</v>
      </c>
      <c r="H490" s="235">
        <v>0</v>
      </c>
      <c r="I490" s="523" t="s">
        <v>786</v>
      </c>
      <c r="J490" s="523"/>
      <c r="K490" s="523" t="s">
        <v>231</v>
      </c>
      <c r="L490" s="524"/>
    </row>
    <row r="491" spans="2:12" x14ac:dyDescent="0.25">
      <c r="B491" s="233" t="s">
        <v>1613</v>
      </c>
      <c r="C491" s="234" t="s">
        <v>669</v>
      </c>
      <c r="D491" s="234" t="s">
        <v>1586</v>
      </c>
      <c r="E491" s="234">
        <v>19</v>
      </c>
      <c r="F491" s="233" t="s">
        <v>1614</v>
      </c>
      <c r="G491" s="233" t="s">
        <v>1615</v>
      </c>
      <c r="H491" s="235">
        <v>0</v>
      </c>
      <c r="I491" s="523" t="s">
        <v>786</v>
      </c>
      <c r="J491" s="523"/>
      <c r="K491" s="523" t="s">
        <v>231</v>
      </c>
      <c r="L491" s="524"/>
    </row>
    <row r="492" spans="2:12" x14ac:dyDescent="0.25">
      <c r="B492" s="233" t="s">
        <v>1616</v>
      </c>
      <c r="C492" s="234" t="s">
        <v>669</v>
      </c>
      <c r="D492" s="234" t="s">
        <v>1586</v>
      </c>
      <c r="E492" s="234">
        <v>20</v>
      </c>
      <c r="F492" s="233" t="s">
        <v>1617</v>
      </c>
      <c r="G492" s="233" t="s">
        <v>1618</v>
      </c>
      <c r="H492" s="235">
        <v>0</v>
      </c>
      <c r="I492" s="523" t="s">
        <v>786</v>
      </c>
      <c r="J492" s="523"/>
      <c r="K492" s="523" t="s">
        <v>231</v>
      </c>
      <c r="L492" s="524"/>
    </row>
    <row r="493" spans="2:12" ht="45" x14ac:dyDescent="0.25">
      <c r="B493" s="233" t="s">
        <v>1619</v>
      </c>
      <c r="C493" s="234" t="s">
        <v>1620</v>
      </c>
      <c r="D493" s="234" t="s">
        <v>1621</v>
      </c>
      <c r="E493" s="234">
        <v>0</v>
      </c>
      <c r="F493" s="233" t="s">
        <v>1622</v>
      </c>
      <c r="G493" s="233" t="s">
        <v>1623</v>
      </c>
      <c r="H493" s="235">
        <v>2</v>
      </c>
      <c r="I493" s="523" t="s">
        <v>786</v>
      </c>
      <c r="J493" s="523" t="s">
        <v>777</v>
      </c>
      <c r="K493" s="523"/>
      <c r="L493" s="650" t="s">
        <v>673</v>
      </c>
    </row>
    <row r="494" spans="2:12" ht="45" x14ac:dyDescent="0.25">
      <c r="B494" s="233" t="s">
        <v>1624</v>
      </c>
      <c r="C494" s="234" t="s">
        <v>1620</v>
      </c>
      <c r="D494" s="234" t="s">
        <v>1621</v>
      </c>
      <c r="E494" s="234">
        <v>10</v>
      </c>
      <c r="F494" s="233" t="s">
        <v>1625</v>
      </c>
      <c r="G494" s="233" t="s">
        <v>1626</v>
      </c>
      <c r="H494" s="235">
        <v>2</v>
      </c>
      <c r="I494" s="523"/>
      <c r="J494" s="523"/>
      <c r="K494" s="523"/>
      <c r="L494" s="650" t="s">
        <v>673</v>
      </c>
    </row>
    <row r="495" spans="2:12" x14ac:dyDescent="0.25">
      <c r="B495" s="233" t="s">
        <v>1627</v>
      </c>
      <c r="C495" s="234" t="s">
        <v>1620</v>
      </c>
      <c r="D495" s="234" t="s">
        <v>1621</v>
      </c>
      <c r="E495" s="234">
        <v>11</v>
      </c>
      <c r="F495" s="233" t="s">
        <v>1628</v>
      </c>
      <c r="G495" s="233" t="s">
        <v>1629</v>
      </c>
      <c r="H495" s="235">
        <v>0</v>
      </c>
      <c r="I495" s="523" t="s">
        <v>786</v>
      </c>
      <c r="J495" s="523"/>
      <c r="K495" s="523" t="s">
        <v>231</v>
      </c>
      <c r="L495" s="524"/>
    </row>
    <row r="496" spans="2:12" x14ac:dyDescent="0.25">
      <c r="B496" s="233" t="s">
        <v>1630</v>
      </c>
      <c r="C496" s="234" t="s">
        <v>1620</v>
      </c>
      <c r="D496" s="234" t="s">
        <v>1621</v>
      </c>
      <c r="E496" s="234">
        <v>11</v>
      </c>
      <c r="F496" s="233" t="s">
        <v>1631</v>
      </c>
      <c r="G496" s="233" t="s">
        <v>1629</v>
      </c>
      <c r="H496" s="235">
        <v>0</v>
      </c>
      <c r="I496" s="523" t="s">
        <v>786</v>
      </c>
      <c r="J496" s="523"/>
      <c r="K496" s="523" t="s">
        <v>231</v>
      </c>
      <c r="L496" s="524"/>
    </row>
    <row r="497" spans="2:12" x14ac:dyDescent="0.25">
      <c r="B497" s="233" t="s">
        <v>1632</v>
      </c>
      <c r="C497" s="234" t="s">
        <v>1620</v>
      </c>
      <c r="D497" s="234" t="s">
        <v>1621</v>
      </c>
      <c r="E497" s="234">
        <v>11</v>
      </c>
      <c r="F497" s="233" t="s">
        <v>1633</v>
      </c>
      <c r="G497" s="233" t="s">
        <v>1629</v>
      </c>
      <c r="H497" s="235">
        <v>0</v>
      </c>
      <c r="I497" s="523" t="s">
        <v>786</v>
      </c>
      <c r="J497" s="523"/>
      <c r="K497" s="523" t="s">
        <v>231</v>
      </c>
      <c r="L497" s="524"/>
    </row>
    <row r="498" spans="2:12" x14ac:dyDescent="0.25">
      <c r="B498" s="233" t="s">
        <v>1634</v>
      </c>
      <c r="C498" s="234" t="s">
        <v>1620</v>
      </c>
      <c r="D498" s="234" t="s">
        <v>1621</v>
      </c>
      <c r="E498" s="234">
        <v>11</v>
      </c>
      <c r="F498" s="233" t="s">
        <v>1635</v>
      </c>
      <c r="G498" s="233" t="s">
        <v>1629</v>
      </c>
      <c r="H498" s="235">
        <v>0</v>
      </c>
      <c r="I498" s="523" t="s">
        <v>786</v>
      </c>
      <c r="J498" s="523"/>
      <c r="K498" s="523" t="s">
        <v>231</v>
      </c>
      <c r="L498" s="524"/>
    </row>
    <row r="499" spans="2:12" x14ac:dyDescent="0.25">
      <c r="B499" s="233" t="s">
        <v>1636</v>
      </c>
      <c r="C499" s="234" t="s">
        <v>1620</v>
      </c>
      <c r="D499" s="234" t="s">
        <v>1621</v>
      </c>
      <c r="E499" s="234">
        <v>11</v>
      </c>
      <c r="F499" s="233" t="s">
        <v>1637</v>
      </c>
      <c r="G499" s="233" t="s">
        <v>1629</v>
      </c>
      <c r="H499" s="235">
        <v>0</v>
      </c>
      <c r="I499" s="523" t="s">
        <v>786</v>
      </c>
      <c r="J499" s="523"/>
      <c r="K499" s="523" t="s">
        <v>231</v>
      </c>
      <c r="L499" s="524"/>
    </row>
    <row r="500" spans="2:12" x14ac:dyDescent="0.25">
      <c r="B500" s="233" t="s">
        <v>1638</v>
      </c>
      <c r="C500" s="234" t="s">
        <v>1620</v>
      </c>
      <c r="D500" s="234" t="s">
        <v>1621</v>
      </c>
      <c r="E500" s="234">
        <v>11</v>
      </c>
      <c r="F500" s="233" t="s">
        <v>1639</v>
      </c>
      <c r="G500" s="233" t="s">
        <v>1629</v>
      </c>
      <c r="H500" s="235">
        <v>0</v>
      </c>
      <c r="I500" s="523" t="s">
        <v>786</v>
      </c>
      <c r="J500" s="523"/>
      <c r="K500" s="523" t="s">
        <v>231</v>
      </c>
      <c r="L500" s="524"/>
    </row>
    <row r="501" spans="2:12" x14ac:dyDescent="0.25">
      <c r="B501" s="233" t="s">
        <v>1640</v>
      </c>
      <c r="C501" s="234" t="s">
        <v>1620</v>
      </c>
      <c r="D501" s="234" t="s">
        <v>1621</v>
      </c>
      <c r="E501" s="234">
        <v>11</v>
      </c>
      <c r="F501" s="233" t="s">
        <v>1641</v>
      </c>
      <c r="G501" s="233" t="s">
        <v>1629</v>
      </c>
      <c r="H501" s="235">
        <v>0</v>
      </c>
      <c r="I501" s="523" t="s">
        <v>786</v>
      </c>
      <c r="J501" s="523"/>
      <c r="K501" s="523" t="s">
        <v>231</v>
      </c>
      <c r="L501" s="524"/>
    </row>
    <row r="502" spans="2:12" x14ac:dyDescent="0.25">
      <c r="B502" s="233" t="s">
        <v>1642</v>
      </c>
      <c r="C502" s="234" t="s">
        <v>1620</v>
      </c>
      <c r="D502" s="234" t="s">
        <v>1621</v>
      </c>
      <c r="E502" s="234">
        <v>11</v>
      </c>
      <c r="F502" s="233" t="s">
        <v>1643</v>
      </c>
      <c r="G502" s="233" t="s">
        <v>1629</v>
      </c>
      <c r="H502" s="235">
        <v>0</v>
      </c>
      <c r="I502" s="523" t="s">
        <v>786</v>
      </c>
      <c r="J502" s="523"/>
      <c r="K502" s="523" t="s">
        <v>231</v>
      </c>
      <c r="L502" s="524"/>
    </row>
    <row r="503" spans="2:12" x14ac:dyDescent="0.25">
      <c r="B503" s="233" t="s">
        <v>1644</v>
      </c>
      <c r="C503" s="234" t="s">
        <v>1620</v>
      </c>
      <c r="D503" s="234" t="s">
        <v>1621</v>
      </c>
      <c r="E503" s="234">
        <v>11</v>
      </c>
      <c r="F503" s="233" t="s">
        <v>1645</v>
      </c>
      <c r="G503" s="233" t="s">
        <v>1629</v>
      </c>
      <c r="H503" s="235">
        <v>0</v>
      </c>
      <c r="I503" s="523" t="s">
        <v>786</v>
      </c>
      <c r="J503" s="523"/>
      <c r="K503" s="523" t="s">
        <v>231</v>
      </c>
      <c r="L503" s="524"/>
    </row>
    <row r="504" spans="2:12" x14ac:dyDescent="0.25">
      <c r="B504" s="233" t="s">
        <v>1646</v>
      </c>
      <c r="C504" s="234" t="s">
        <v>1620</v>
      </c>
      <c r="D504" s="234" t="s">
        <v>1621</v>
      </c>
      <c r="E504" s="234">
        <v>11</v>
      </c>
      <c r="F504" s="233" t="s">
        <v>1647</v>
      </c>
      <c r="G504" s="233" t="s">
        <v>1629</v>
      </c>
      <c r="H504" s="235">
        <v>0</v>
      </c>
      <c r="I504" s="523" t="s">
        <v>786</v>
      </c>
      <c r="J504" s="523"/>
      <c r="K504" s="523" t="s">
        <v>231</v>
      </c>
      <c r="L504" s="524"/>
    </row>
    <row r="505" spans="2:12" x14ac:dyDescent="0.25">
      <c r="B505" s="233" t="s">
        <v>1648</v>
      </c>
      <c r="C505" s="234" t="s">
        <v>1620</v>
      </c>
      <c r="D505" s="234" t="s">
        <v>1621</v>
      </c>
      <c r="E505" s="234">
        <v>11</v>
      </c>
      <c r="F505" s="233" t="s">
        <v>1649</v>
      </c>
      <c r="G505" s="233" t="s">
        <v>1629</v>
      </c>
      <c r="H505" s="235">
        <v>0</v>
      </c>
      <c r="I505" s="523" t="s">
        <v>786</v>
      </c>
      <c r="J505" s="523"/>
      <c r="K505" s="523" t="s">
        <v>231</v>
      </c>
      <c r="L505" s="524"/>
    </row>
    <row r="506" spans="2:12" x14ac:dyDescent="0.25">
      <c r="B506" s="233" t="s">
        <v>1650</v>
      </c>
      <c r="C506" s="234" t="s">
        <v>1620</v>
      </c>
      <c r="D506" s="234" t="s">
        <v>1621</v>
      </c>
      <c r="E506" s="234">
        <v>11</v>
      </c>
      <c r="F506" s="233" t="s">
        <v>1651</v>
      </c>
      <c r="G506" s="233" t="s">
        <v>1629</v>
      </c>
      <c r="H506" s="235">
        <v>0</v>
      </c>
      <c r="I506" s="523" t="s">
        <v>786</v>
      </c>
      <c r="J506" s="523"/>
      <c r="K506" s="523" t="s">
        <v>231</v>
      </c>
      <c r="L506" s="524"/>
    </row>
    <row r="507" spans="2:12" x14ac:dyDescent="0.25">
      <c r="B507" s="233" t="s">
        <v>1652</v>
      </c>
      <c r="C507" s="234" t="s">
        <v>1620</v>
      </c>
      <c r="D507" s="234" t="s">
        <v>1621</v>
      </c>
      <c r="E507" s="234">
        <v>11</v>
      </c>
      <c r="F507" s="233" t="s">
        <v>1653</v>
      </c>
      <c r="G507" s="233" t="s">
        <v>1629</v>
      </c>
      <c r="H507" s="235">
        <v>0</v>
      </c>
      <c r="I507" s="523" t="s">
        <v>786</v>
      </c>
      <c r="J507" s="523"/>
      <c r="K507" s="523" t="s">
        <v>231</v>
      </c>
      <c r="L507" s="524"/>
    </row>
    <row r="508" spans="2:12" x14ac:dyDescent="0.25">
      <c r="B508" s="233" t="s">
        <v>1654</v>
      </c>
      <c r="C508" s="234" t="s">
        <v>1620</v>
      </c>
      <c r="D508" s="234" t="s">
        <v>1621</v>
      </c>
      <c r="E508" s="234">
        <v>11</v>
      </c>
      <c r="F508" s="233" t="s">
        <v>1655</v>
      </c>
      <c r="G508" s="233" t="s">
        <v>1629</v>
      </c>
      <c r="H508" s="235">
        <v>0</v>
      </c>
      <c r="I508" s="523" t="s">
        <v>786</v>
      </c>
      <c r="J508" s="523"/>
      <c r="K508" s="523" t="s">
        <v>231</v>
      </c>
      <c r="L508" s="524"/>
    </row>
    <row r="509" spans="2:12" x14ac:dyDescent="0.25">
      <c r="B509" s="233" t="s">
        <v>1656</v>
      </c>
      <c r="C509" s="234" t="s">
        <v>1620</v>
      </c>
      <c r="D509" s="234" t="s">
        <v>1621</v>
      </c>
      <c r="E509" s="234">
        <v>11</v>
      </c>
      <c r="F509" s="233" t="s">
        <v>1657</v>
      </c>
      <c r="G509" s="233" t="s">
        <v>1629</v>
      </c>
      <c r="H509" s="235">
        <v>0</v>
      </c>
      <c r="I509" s="523" t="s">
        <v>786</v>
      </c>
      <c r="J509" s="523"/>
      <c r="K509" s="523" t="s">
        <v>231</v>
      </c>
      <c r="L509" s="524"/>
    </row>
    <row r="510" spans="2:12" x14ac:dyDescent="0.25">
      <c r="B510" s="233" t="s">
        <v>1658</v>
      </c>
      <c r="C510" s="234" t="s">
        <v>1620</v>
      </c>
      <c r="D510" s="234" t="s">
        <v>1621</v>
      </c>
      <c r="E510" s="234">
        <v>11</v>
      </c>
      <c r="F510" s="233" t="s">
        <v>1659</v>
      </c>
      <c r="G510" s="233" t="s">
        <v>1629</v>
      </c>
      <c r="H510" s="235">
        <v>0</v>
      </c>
      <c r="I510" s="523" t="s">
        <v>786</v>
      </c>
      <c r="J510" s="523"/>
      <c r="K510" s="523" t="s">
        <v>231</v>
      </c>
      <c r="L510" s="524"/>
    </row>
    <row r="511" spans="2:12" x14ac:dyDescent="0.25">
      <c r="B511" s="233" t="s">
        <v>1660</v>
      </c>
      <c r="C511" s="234" t="s">
        <v>1620</v>
      </c>
      <c r="D511" s="234" t="s">
        <v>1621</v>
      </c>
      <c r="E511" s="234">
        <v>11</v>
      </c>
      <c r="F511" s="233" t="s">
        <v>1661</v>
      </c>
      <c r="G511" s="233" t="s">
        <v>1629</v>
      </c>
      <c r="H511" s="235">
        <v>0</v>
      </c>
      <c r="I511" s="523" t="s">
        <v>786</v>
      </c>
      <c r="J511" s="523"/>
      <c r="K511" s="523" t="s">
        <v>231</v>
      </c>
      <c r="L511" s="524"/>
    </row>
    <row r="512" spans="2:12" x14ac:dyDescent="0.25">
      <c r="B512" s="233" t="s">
        <v>1662</v>
      </c>
      <c r="C512" s="234" t="s">
        <v>1620</v>
      </c>
      <c r="D512" s="234" t="s">
        <v>1621</v>
      </c>
      <c r="E512" s="234">
        <v>11</v>
      </c>
      <c r="F512" s="233" t="s">
        <v>1663</v>
      </c>
      <c r="G512" s="233" t="s">
        <v>1629</v>
      </c>
      <c r="H512" s="235">
        <v>0</v>
      </c>
      <c r="I512" s="523" t="s">
        <v>786</v>
      </c>
      <c r="J512" s="523"/>
      <c r="K512" s="523" t="s">
        <v>231</v>
      </c>
      <c r="L512" s="524"/>
    </row>
    <row r="513" spans="2:12" x14ac:dyDescent="0.25">
      <c r="B513" s="233" t="s">
        <v>1664</v>
      </c>
      <c r="C513" s="234" t="s">
        <v>1620</v>
      </c>
      <c r="D513" s="234" t="s">
        <v>1621</v>
      </c>
      <c r="E513" s="234">
        <v>11</v>
      </c>
      <c r="F513" s="233" t="s">
        <v>1665</v>
      </c>
      <c r="G513" s="233" t="s">
        <v>1629</v>
      </c>
      <c r="H513" s="235">
        <v>0</v>
      </c>
      <c r="I513" s="523" t="s">
        <v>786</v>
      </c>
      <c r="J513" s="523"/>
      <c r="K513" s="523" t="s">
        <v>231</v>
      </c>
      <c r="L513" s="524"/>
    </row>
    <row r="514" spans="2:12" x14ac:dyDescent="0.25">
      <c r="B514" s="233" t="s">
        <v>1666</v>
      </c>
      <c r="C514" s="234" t="s">
        <v>1620</v>
      </c>
      <c r="D514" s="234" t="s">
        <v>1621</v>
      </c>
      <c r="E514" s="234">
        <v>11</v>
      </c>
      <c r="F514" s="233" t="s">
        <v>1667</v>
      </c>
      <c r="G514" s="233" t="s">
        <v>1629</v>
      </c>
      <c r="H514" s="235">
        <v>0</v>
      </c>
      <c r="I514" s="523" t="s">
        <v>786</v>
      </c>
      <c r="J514" s="523"/>
      <c r="K514" s="523" t="s">
        <v>231</v>
      </c>
      <c r="L514" s="524"/>
    </row>
    <row r="515" spans="2:12" x14ac:dyDescent="0.25">
      <c r="B515" s="233" t="s">
        <v>1668</v>
      </c>
      <c r="C515" s="234" t="s">
        <v>1620</v>
      </c>
      <c r="D515" s="234" t="s">
        <v>1621</v>
      </c>
      <c r="E515" s="234">
        <v>11</v>
      </c>
      <c r="F515" s="233" t="s">
        <v>1669</v>
      </c>
      <c r="G515" s="233" t="s">
        <v>1629</v>
      </c>
      <c r="H515" s="235">
        <v>0</v>
      </c>
      <c r="I515" s="523" t="s">
        <v>786</v>
      </c>
      <c r="J515" s="523"/>
      <c r="K515" s="523" t="s">
        <v>231</v>
      </c>
      <c r="L515" s="524"/>
    </row>
    <row r="516" spans="2:12" x14ac:dyDescent="0.25">
      <c r="B516" s="233" t="s">
        <v>1670</v>
      </c>
      <c r="C516" s="234" t="s">
        <v>1620</v>
      </c>
      <c r="D516" s="234" t="s">
        <v>1621</v>
      </c>
      <c r="E516" s="234">
        <v>11</v>
      </c>
      <c r="F516" s="233" t="s">
        <v>1671</v>
      </c>
      <c r="G516" s="233" t="s">
        <v>1629</v>
      </c>
      <c r="H516" s="235">
        <v>0</v>
      </c>
      <c r="I516" s="523" t="s">
        <v>786</v>
      </c>
      <c r="J516" s="523"/>
      <c r="K516" s="523" t="s">
        <v>231</v>
      </c>
      <c r="L516" s="524"/>
    </row>
    <row r="517" spans="2:12" x14ac:dyDescent="0.25">
      <c r="B517" s="233" t="s">
        <v>1672</v>
      </c>
      <c r="C517" s="234" t="s">
        <v>1620</v>
      </c>
      <c r="D517" s="234" t="s">
        <v>1621</v>
      </c>
      <c r="E517" s="234">
        <v>11</v>
      </c>
      <c r="F517" s="233" t="s">
        <v>1673</v>
      </c>
      <c r="G517" s="233" t="s">
        <v>1629</v>
      </c>
      <c r="H517" s="235">
        <v>0</v>
      </c>
      <c r="I517" s="523" t="s">
        <v>786</v>
      </c>
      <c r="J517" s="523"/>
      <c r="K517" s="523" t="s">
        <v>231</v>
      </c>
      <c r="L517" s="524"/>
    </row>
    <row r="518" spans="2:12" x14ac:dyDescent="0.25">
      <c r="B518" s="233" t="s">
        <v>1674</v>
      </c>
      <c r="C518" s="234" t="s">
        <v>1620</v>
      </c>
      <c r="D518" s="234" t="s">
        <v>1621</v>
      </c>
      <c r="E518" s="234">
        <v>11</v>
      </c>
      <c r="F518" s="233" t="s">
        <v>1675</v>
      </c>
      <c r="G518" s="233" t="s">
        <v>1629</v>
      </c>
      <c r="H518" s="235">
        <v>0</v>
      </c>
      <c r="I518" s="523" t="s">
        <v>786</v>
      </c>
      <c r="J518" s="523"/>
      <c r="K518" s="523" t="s">
        <v>231</v>
      </c>
      <c r="L518" s="524"/>
    </row>
    <row r="519" spans="2:12" x14ac:dyDescent="0.25">
      <c r="B519" s="233" t="s">
        <v>1676</v>
      </c>
      <c r="C519" s="234" t="s">
        <v>1620</v>
      </c>
      <c r="D519" s="234" t="s">
        <v>1621</v>
      </c>
      <c r="E519" s="234">
        <v>11</v>
      </c>
      <c r="F519" s="233" t="s">
        <v>1677</v>
      </c>
      <c r="G519" s="233" t="s">
        <v>1629</v>
      </c>
      <c r="H519" s="235">
        <v>0</v>
      </c>
      <c r="I519" s="523" t="s">
        <v>786</v>
      </c>
      <c r="J519" s="523"/>
      <c r="K519" s="523" t="s">
        <v>231</v>
      </c>
      <c r="L519" s="524"/>
    </row>
    <row r="520" spans="2:12" x14ac:dyDescent="0.25">
      <c r="B520" s="233" t="s">
        <v>1678</v>
      </c>
      <c r="C520" s="234" t="s">
        <v>1620</v>
      </c>
      <c r="D520" s="234" t="s">
        <v>1621</v>
      </c>
      <c r="E520" s="234">
        <v>11</v>
      </c>
      <c r="F520" s="233" t="s">
        <v>1679</v>
      </c>
      <c r="G520" s="233" t="s">
        <v>1629</v>
      </c>
      <c r="H520" s="235">
        <v>0</v>
      </c>
      <c r="I520" s="523" t="s">
        <v>786</v>
      </c>
      <c r="J520" s="523"/>
      <c r="K520" s="523" t="s">
        <v>231</v>
      </c>
      <c r="L520" s="524"/>
    </row>
    <row r="521" spans="2:12" x14ac:dyDescent="0.25">
      <c r="B521" s="233" t="s">
        <v>1680</v>
      </c>
      <c r="C521" s="234" t="s">
        <v>1620</v>
      </c>
      <c r="D521" s="234" t="s">
        <v>1621</v>
      </c>
      <c r="E521" s="234">
        <v>11</v>
      </c>
      <c r="F521" s="233" t="s">
        <v>1681</v>
      </c>
      <c r="G521" s="233" t="s">
        <v>1629</v>
      </c>
      <c r="H521" s="235">
        <v>0</v>
      </c>
      <c r="I521" s="523" t="s">
        <v>786</v>
      </c>
      <c r="J521" s="523"/>
      <c r="K521" s="523" t="s">
        <v>231</v>
      </c>
      <c r="L521" s="524"/>
    </row>
    <row r="522" spans="2:12" x14ac:dyDescent="0.25">
      <c r="B522" s="233" t="s">
        <v>1682</v>
      </c>
      <c r="C522" s="234" t="s">
        <v>1620</v>
      </c>
      <c r="D522" s="234" t="s">
        <v>1621</v>
      </c>
      <c r="E522" s="234">
        <v>12</v>
      </c>
      <c r="F522" s="233" t="s">
        <v>1683</v>
      </c>
      <c r="G522" s="233" t="s">
        <v>1684</v>
      </c>
      <c r="H522" s="235">
        <v>0</v>
      </c>
      <c r="I522" s="523" t="s">
        <v>786</v>
      </c>
      <c r="J522" s="523"/>
      <c r="K522" s="523">
        <f>$AU$3</f>
        <v>0</v>
      </c>
      <c r="L522" s="524"/>
    </row>
    <row r="523" spans="2:12" x14ac:dyDescent="0.25">
      <c r="B523" s="233" t="s">
        <v>1685</v>
      </c>
      <c r="C523" s="234" t="s">
        <v>1620</v>
      </c>
      <c r="D523" s="234" t="s">
        <v>1621</v>
      </c>
      <c r="E523" s="234">
        <v>12</v>
      </c>
      <c r="F523" s="233" t="s">
        <v>1686</v>
      </c>
      <c r="G523" s="233" t="s">
        <v>1684</v>
      </c>
      <c r="H523" s="235">
        <v>0</v>
      </c>
      <c r="I523" s="523" t="s">
        <v>786</v>
      </c>
      <c r="J523" s="523"/>
      <c r="K523" s="523">
        <f>$AU$3</f>
        <v>0</v>
      </c>
      <c r="L523" s="524"/>
    </row>
    <row r="524" spans="2:12" x14ac:dyDescent="0.25">
      <c r="B524" s="233" t="s">
        <v>1687</v>
      </c>
      <c r="C524" s="234" t="s">
        <v>1620</v>
      </c>
      <c r="D524" s="234" t="s">
        <v>1621</v>
      </c>
      <c r="E524" s="234">
        <v>12</v>
      </c>
      <c r="F524" s="233" t="s">
        <v>1688</v>
      </c>
      <c r="G524" s="233" t="s">
        <v>1684</v>
      </c>
      <c r="H524" s="235">
        <v>0</v>
      </c>
      <c r="I524" s="523" t="s">
        <v>786</v>
      </c>
      <c r="J524" s="523"/>
      <c r="K524" s="523">
        <f>$AU$3</f>
        <v>0</v>
      </c>
      <c r="L524" s="524"/>
    </row>
    <row r="525" spans="2:12" x14ac:dyDescent="0.25">
      <c r="B525" s="233" t="s">
        <v>1689</v>
      </c>
      <c r="C525" s="234" t="s">
        <v>1620</v>
      </c>
      <c r="D525" s="234" t="s">
        <v>1621</v>
      </c>
      <c r="E525" s="234">
        <v>13</v>
      </c>
      <c r="F525" s="233" t="s">
        <v>1690</v>
      </c>
      <c r="G525" s="233" t="s">
        <v>1691</v>
      </c>
      <c r="H525" s="235">
        <v>0</v>
      </c>
      <c r="I525" s="523" t="s">
        <v>786</v>
      </c>
      <c r="J525" s="523"/>
      <c r="K525" s="523">
        <f>$AU$3</f>
        <v>0</v>
      </c>
      <c r="L525" s="524"/>
    </row>
    <row r="526" spans="2:12" ht="15" customHeight="1" x14ac:dyDescent="0.25">
      <c r="B526" s="233" t="s">
        <v>1692</v>
      </c>
      <c r="C526" s="234" t="s">
        <v>1620</v>
      </c>
      <c r="D526" s="234" t="s">
        <v>1621</v>
      </c>
      <c r="E526" s="234">
        <v>14</v>
      </c>
      <c r="F526" s="233" t="s">
        <v>1693</v>
      </c>
      <c r="G526" s="233" t="s">
        <v>1694</v>
      </c>
      <c r="H526" s="235">
        <v>0</v>
      </c>
      <c r="I526" s="523" t="s">
        <v>786</v>
      </c>
      <c r="J526" s="523"/>
      <c r="K526" s="523">
        <f>$AU$3</f>
        <v>0</v>
      </c>
      <c r="L526" s="524"/>
    </row>
    <row r="527" spans="2:12" x14ac:dyDescent="0.25">
      <c r="B527" s="233" t="s">
        <v>1695</v>
      </c>
      <c r="C527" s="234" t="s">
        <v>1620</v>
      </c>
      <c r="D527" s="234" t="s">
        <v>1621</v>
      </c>
      <c r="E527" s="234">
        <v>20</v>
      </c>
      <c r="F527" s="233" t="s">
        <v>1696</v>
      </c>
      <c r="G527" s="233" t="s">
        <v>1697</v>
      </c>
      <c r="H527" s="235">
        <v>1</v>
      </c>
      <c r="I527" s="523"/>
      <c r="J527" s="523"/>
      <c r="K527" s="523"/>
      <c r="L527" s="524"/>
    </row>
    <row r="528" spans="2:12" x14ac:dyDescent="0.25">
      <c r="B528" s="233" t="s">
        <v>1698</v>
      </c>
      <c r="C528" s="234" t="s">
        <v>1620</v>
      </c>
      <c r="D528" s="234" t="s">
        <v>1621</v>
      </c>
      <c r="E528" s="234">
        <v>21</v>
      </c>
      <c r="F528" s="233" t="s">
        <v>1699</v>
      </c>
      <c r="G528" s="233" t="s">
        <v>1700</v>
      </c>
      <c r="H528" s="235">
        <v>1</v>
      </c>
      <c r="I528" s="523"/>
      <c r="J528" s="523"/>
      <c r="K528" s="523"/>
      <c r="L528" s="524"/>
    </row>
    <row r="529" spans="2:12" x14ac:dyDescent="0.25">
      <c r="B529" s="233" t="s">
        <v>1701</v>
      </c>
      <c r="C529" s="234" t="s">
        <v>1620</v>
      </c>
      <c r="D529" s="234" t="s">
        <v>1621</v>
      </c>
      <c r="E529" s="234">
        <v>22</v>
      </c>
      <c r="F529" s="233" t="s">
        <v>1702</v>
      </c>
      <c r="G529" s="233" t="s">
        <v>1703</v>
      </c>
      <c r="H529" s="235">
        <v>1</v>
      </c>
      <c r="I529" s="523"/>
      <c r="J529" s="523"/>
      <c r="K529" s="523"/>
      <c r="L529" s="524"/>
    </row>
    <row r="530" spans="2:12" x14ac:dyDescent="0.25">
      <c r="B530" s="233" t="s">
        <v>1704</v>
      </c>
      <c r="C530" s="234" t="s">
        <v>1620</v>
      </c>
      <c r="D530" s="234" t="s">
        <v>1621</v>
      </c>
      <c r="E530" s="234">
        <v>23</v>
      </c>
      <c r="F530" s="233" t="s">
        <v>1705</v>
      </c>
      <c r="G530" s="233" t="s">
        <v>1706</v>
      </c>
      <c r="H530" s="235">
        <v>1</v>
      </c>
      <c r="I530" s="523"/>
      <c r="J530" s="523"/>
      <c r="K530" s="523"/>
      <c r="L530" s="524"/>
    </row>
    <row r="531" spans="2:12" x14ac:dyDescent="0.25">
      <c r="B531" s="233" t="s">
        <v>1707</v>
      </c>
      <c r="C531" s="234" t="s">
        <v>1620</v>
      </c>
      <c r="D531" s="234" t="s">
        <v>1621</v>
      </c>
      <c r="E531" s="234">
        <v>30</v>
      </c>
      <c r="F531" s="233" t="s">
        <v>1708</v>
      </c>
      <c r="G531" s="233" t="s">
        <v>1709</v>
      </c>
      <c r="H531" s="235">
        <v>1</v>
      </c>
      <c r="I531" s="523"/>
      <c r="J531" s="523"/>
      <c r="K531" s="523"/>
      <c r="L531" s="524"/>
    </row>
    <row r="532" spans="2:12" x14ac:dyDescent="0.25">
      <c r="B532" s="233" t="s">
        <v>1710</v>
      </c>
      <c r="C532" s="234" t="s">
        <v>1620</v>
      </c>
      <c r="D532" s="234" t="s">
        <v>1621</v>
      </c>
      <c r="E532" s="234">
        <v>30</v>
      </c>
      <c r="F532" s="233" t="s">
        <v>1711</v>
      </c>
      <c r="G532" s="233" t="s">
        <v>1709</v>
      </c>
      <c r="H532" s="235">
        <v>1</v>
      </c>
      <c r="I532" s="523"/>
      <c r="J532" s="523"/>
      <c r="K532" s="523"/>
      <c r="L532" s="524"/>
    </row>
    <row r="533" spans="2:12" x14ac:dyDescent="0.25">
      <c r="B533" s="233" t="s">
        <v>1712</v>
      </c>
      <c r="C533" s="234" t="s">
        <v>1620</v>
      </c>
      <c r="D533" s="234" t="s">
        <v>1621</v>
      </c>
      <c r="E533" s="234">
        <v>30</v>
      </c>
      <c r="F533" s="233" t="s">
        <v>1713</v>
      </c>
      <c r="G533" s="233" t="s">
        <v>1709</v>
      </c>
      <c r="H533" s="235">
        <v>1</v>
      </c>
      <c r="I533" s="523"/>
      <c r="J533" s="523"/>
      <c r="K533" s="523"/>
      <c r="L533" s="524"/>
    </row>
    <row r="534" spans="2:12" x14ac:dyDescent="0.25">
      <c r="B534" s="233" t="s">
        <v>1714</v>
      </c>
      <c r="C534" s="234" t="s">
        <v>1620</v>
      </c>
      <c r="D534" s="234" t="s">
        <v>1621</v>
      </c>
      <c r="E534" s="234">
        <v>30</v>
      </c>
      <c r="F534" s="233" t="s">
        <v>1715</v>
      </c>
      <c r="G534" s="233" t="s">
        <v>1709</v>
      </c>
      <c r="H534" s="235">
        <v>1</v>
      </c>
      <c r="I534" s="523"/>
      <c r="J534" s="523"/>
      <c r="K534" s="523"/>
      <c r="L534" s="524"/>
    </row>
    <row r="535" spans="2:12" x14ac:dyDescent="0.25">
      <c r="B535" s="233" t="s">
        <v>1716</v>
      </c>
      <c r="C535" s="234" t="s">
        <v>1717</v>
      </c>
      <c r="D535" s="234" t="s">
        <v>1718</v>
      </c>
      <c r="E535" s="234">
        <v>0</v>
      </c>
      <c r="F535" s="233" t="s">
        <v>1719</v>
      </c>
      <c r="G535" s="233" t="s">
        <v>1720</v>
      </c>
      <c r="H535" s="235">
        <v>1</v>
      </c>
      <c r="I535" s="523"/>
      <c r="J535" s="523"/>
      <c r="K535" s="523"/>
      <c r="L535" s="524"/>
    </row>
    <row r="536" spans="2:12" x14ac:dyDescent="0.25">
      <c r="B536" s="233" t="s">
        <v>1721</v>
      </c>
      <c r="C536" s="234" t="s">
        <v>1717</v>
      </c>
      <c r="D536" s="234" t="s">
        <v>1718</v>
      </c>
      <c r="E536" s="234">
        <v>10</v>
      </c>
      <c r="F536" s="233" t="s">
        <v>1722</v>
      </c>
      <c r="G536" s="233" t="s">
        <v>1720</v>
      </c>
      <c r="H536" s="235">
        <v>1</v>
      </c>
      <c r="I536" s="523"/>
      <c r="J536" s="523"/>
      <c r="K536" s="523"/>
      <c r="L536" s="524"/>
    </row>
    <row r="537" spans="2:12" x14ac:dyDescent="0.25">
      <c r="B537" s="233" t="s">
        <v>1723</v>
      </c>
      <c r="C537" s="234" t="s">
        <v>1717</v>
      </c>
      <c r="D537" s="234" t="s">
        <v>1718</v>
      </c>
      <c r="E537" s="234">
        <v>10</v>
      </c>
      <c r="F537" s="233" t="s">
        <v>1724</v>
      </c>
      <c r="G537" s="233" t="s">
        <v>1720</v>
      </c>
      <c r="H537" s="235">
        <v>1</v>
      </c>
      <c r="I537" s="523"/>
      <c r="J537" s="523"/>
      <c r="K537" s="523"/>
      <c r="L537" s="524"/>
    </row>
    <row r="538" spans="2:12" x14ac:dyDescent="0.25">
      <c r="B538" s="233" t="s">
        <v>1725</v>
      </c>
      <c r="C538" s="234" t="s">
        <v>1717</v>
      </c>
      <c r="D538" s="234" t="s">
        <v>1718</v>
      </c>
      <c r="E538" s="234">
        <v>10</v>
      </c>
      <c r="F538" s="233" t="s">
        <v>1726</v>
      </c>
      <c r="G538" s="233" t="s">
        <v>1720</v>
      </c>
      <c r="H538" s="235">
        <v>1</v>
      </c>
      <c r="I538" s="523"/>
      <c r="J538" s="523"/>
      <c r="K538" s="523"/>
      <c r="L538" s="524"/>
    </row>
    <row r="539" spans="2:12" x14ac:dyDescent="0.25">
      <c r="B539" s="233" t="s">
        <v>1727</v>
      </c>
      <c r="C539" s="234" t="s">
        <v>1717</v>
      </c>
      <c r="D539" s="234" t="s">
        <v>1718</v>
      </c>
      <c r="E539" s="234">
        <v>10</v>
      </c>
      <c r="F539" s="233" t="s">
        <v>1728</v>
      </c>
      <c r="G539" s="233" t="s">
        <v>1720</v>
      </c>
      <c r="H539" s="235">
        <v>1</v>
      </c>
      <c r="I539" s="523"/>
      <c r="J539" s="523"/>
      <c r="K539" s="523"/>
      <c r="L539" s="524"/>
    </row>
    <row r="540" spans="2:12" x14ac:dyDescent="0.25">
      <c r="B540" s="233" t="s">
        <v>1729</v>
      </c>
      <c r="C540" s="234" t="s">
        <v>1717</v>
      </c>
      <c r="D540" s="234" t="s">
        <v>1718</v>
      </c>
      <c r="E540" s="234">
        <v>10</v>
      </c>
      <c r="F540" s="233" t="s">
        <v>1730</v>
      </c>
      <c r="G540" s="233" t="s">
        <v>1720</v>
      </c>
      <c r="H540" s="235">
        <v>1</v>
      </c>
      <c r="I540" s="523"/>
      <c r="J540" s="523"/>
      <c r="K540" s="523"/>
      <c r="L540" s="524"/>
    </row>
    <row r="541" spans="2:12" x14ac:dyDescent="0.25">
      <c r="B541" s="233" t="s">
        <v>1731</v>
      </c>
      <c r="C541" s="234" t="s">
        <v>1717</v>
      </c>
      <c r="D541" s="234" t="s">
        <v>1718</v>
      </c>
      <c r="E541" s="234">
        <v>10</v>
      </c>
      <c r="F541" s="233" t="s">
        <v>1732</v>
      </c>
      <c r="G541" s="233" t="s">
        <v>1720</v>
      </c>
      <c r="H541" s="235">
        <v>1</v>
      </c>
      <c r="I541" s="523"/>
      <c r="J541" s="523"/>
      <c r="K541" s="523"/>
      <c r="L541" s="524"/>
    </row>
    <row r="542" spans="2:12" x14ac:dyDescent="0.25">
      <c r="B542" s="233" t="s">
        <v>1733</v>
      </c>
      <c r="C542" s="234" t="s">
        <v>1717</v>
      </c>
      <c r="D542" s="234" t="s">
        <v>1718</v>
      </c>
      <c r="E542" s="234">
        <v>10</v>
      </c>
      <c r="F542" s="233" t="s">
        <v>1734</v>
      </c>
      <c r="G542" s="233" t="s">
        <v>1720</v>
      </c>
      <c r="H542" s="235">
        <v>1</v>
      </c>
      <c r="I542" s="523"/>
      <c r="J542" s="523"/>
      <c r="K542" s="523"/>
      <c r="L542" s="524"/>
    </row>
    <row r="543" spans="2:12" x14ac:dyDescent="0.25">
      <c r="B543" s="233" t="s">
        <v>1735</v>
      </c>
      <c r="C543" s="234" t="s">
        <v>1717</v>
      </c>
      <c r="D543" s="234" t="s">
        <v>1718</v>
      </c>
      <c r="E543" s="234">
        <v>10</v>
      </c>
      <c r="F543" s="233" t="s">
        <v>1736</v>
      </c>
      <c r="G543" s="233" t="s">
        <v>1720</v>
      </c>
      <c r="H543" s="235">
        <v>1</v>
      </c>
      <c r="I543" s="523"/>
      <c r="J543" s="523"/>
      <c r="K543" s="523"/>
      <c r="L543" s="524"/>
    </row>
    <row r="544" spans="2:12" x14ac:dyDescent="0.25">
      <c r="B544" s="233" t="s">
        <v>1737</v>
      </c>
      <c r="C544" s="234" t="s">
        <v>1717</v>
      </c>
      <c r="D544" s="234" t="s">
        <v>1718</v>
      </c>
      <c r="E544" s="234">
        <v>10</v>
      </c>
      <c r="F544" s="233" t="s">
        <v>1738</v>
      </c>
      <c r="G544" s="233" t="s">
        <v>1720</v>
      </c>
      <c r="H544" s="235">
        <v>1</v>
      </c>
      <c r="I544" s="523"/>
      <c r="J544" s="523"/>
      <c r="K544" s="523"/>
      <c r="L544" s="524"/>
    </row>
    <row r="545" spans="2:12" x14ac:dyDescent="0.25">
      <c r="B545" s="233" t="s">
        <v>1739</v>
      </c>
      <c r="C545" s="234" t="s">
        <v>1717</v>
      </c>
      <c r="D545" s="234" t="s">
        <v>1718</v>
      </c>
      <c r="E545" s="234">
        <v>10</v>
      </c>
      <c r="F545" s="233" t="s">
        <v>1740</v>
      </c>
      <c r="G545" s="233" t="s">
        <v>1720</v>
      </c>
      <c r="H545" s="235">
        <v>1</v>
      </c>
      <c r="I545" s="523"/>
      <c r="J545" s="523"/>
      <c r="K545" s="523"/>
      <c r="L545" s="524"/>
    </row>
    <row r="546" spans="2:12" x14ac:dyDescent="0.25">
      <c r="B546" s="233" t="s">
        <v>1741</v>
      </c>
      <c r="C546" s="234" t="s">
        <v>1717</v>
      </c>
      <c r="D546" s="234" t="s">
        <v>1718</v>
      </c>
      <c r="E546" s="234">
        <v>10</v>
      </c>
      <c r="F546" s="233" t="s">
        <v>1742</v>
      </c>
      <c r="G546" s="233" t="s">
        <v>1720</v>
      </c>
      <c r="H546" s="235">
        <v>1</v>
      </c>
      <c r="I546" s="523"/>
      <c r="J546" s="523"/>
      <c r="K546" s="523"/>
      <c r="L546" s="524"/>
    </row>
    <row r="547" spans="2:12" x14ac:dyDescent="0.25">
      <c r="B547" s="233" t="s">
        <v>1743</v>
      </c>
      <c r="C547" s="234" t="s">
        <v>1717</v>
      </c>
      <c r="D547" s="234" t="s">
        <v>1744</v>
      </c>
      <c r="E547" s="234">
        <v>0</v>
      </c>
      <c r="F547" s="233" t="s">
        <v>1745</v>
      </c>
      <c r="G547" s="233" t="s">
        <v>1746</v>
      </c>
      <c r="H547" s="235">
        <v>1</v>
      </c>
      <c r="I547" s="523"/>
      <c r="J547" s="523"/>
      <c r="K547" s="523"/>
      <c r="L547" s="524"/>
    </row>
    <row r="548" spans="2:12" x14ac:dyDescent="0.25">
      <c r="B548" s="233" t="s">
        <v>1747</v>
      </c>
      <c r="C548" s="234" t="s">
        <v>1717</v>
      </c>
      <c r="D548" s="234" t="s">
        <v>1744</v>
      </c>
      <c r="E548" s="234">
        <v>10</v>
      </c>
      <c r="F548" s="233" t="s">
        <v>1748</v>
      </c>
      <c r="G548" s="233" t="s">
        <v>1746</v>
      </c>
      <c r="H548" s="235">
        <v>1</v>
      </c>
      <c r="I548" s="523"/>
      <c r="J548" s="523"/>
      <c r="K548" s="523"/>
      <c r="L548" s="524"/>
    </row>
    <row r="549" spans="2:12" x14ac:dyDescent="0.25">
      <c r="B549" s="233" t="s">
        <v>1749</v>
      </c>
      <c r="C549" s="234" t="s">
        <v>1717</v>
      </c>
      <c r="D549" s="234" t="s">
        <v>1744</v>
      </c>
      <c r="E549" s="234">
        <v>10</v>
      </c>
      <c r="F549" s="233" t="s">
        <v>1750</v>
      </c>
      <c r="G549" s="233" t="s">
        <v>1746</v>
      </c>
      <c r="H549" s="235">
        <v>1</v>
      </c>
      <c r="I549" s="523"/>
      <c r="J549" s="523"/>
      <c r="K549" s="523"/>
      <c r="L549" s="524"/>
    </row>
    <row r="550" spans="2:12" x14ac:dyDescent="0.25">
      <c r="B550" s="233" t="s">
        <v>1751</v>
      </c>
      <c r="C550" s="234" t="s">
        <v>1717</v>
      </c>
      <c r="D550" s="234" t="s">
        <v>1744</v>
      </c>
      <c r="E550" s="234">
        <v>10</v>
      </c>
      <c r="F550" s="233" t="s">
        <v>1752</v>
      </c>
      <c r="G550" s="233" t="s">
        <v>1746</v>
      </c>
      <c r="H550" s="235">
        <v>1</v>
      </c>
      <c r="I550" s="523"/>
      <c r="J550" s="523"/>
      <c r="K550" s="523"/>
      <c r="L550" s="524"/>
    </row>
    <row r="551" spans="2:12" x14ac:dyDescent="0.25">
      <c r="B551" s="233" t="s">
        <v>1753</v>
      </c>
      <c r="C551" s="234" t="s">
        <v>1717</v>
      </c>
      <c r="D551" s="234" t="s">
        <v>1744</v>
      </c>
      <c r="E551" s="234">
        <v>10</v>
      </c>
      <c r="F551" s="233" t="s">
        <v>1754</v>
      </c>
      <c r="G551" s="233" t="s">
        <v>1746</v>
      </c>
      <c r="H551" s="235">
        <v>1</v>
      </c>
      <c r="I551" s="523"/>
      <c r="J551" s="523"/>
      <c r="K551" s="523"/>
      <c r="L551" s="524"/>
    </row>
    <row r="552" spans="2:12" x14ac:dyDescent="0.25">
      <c r="B552" s="233" t="s">
        <v>1755</v>
      </c>
      <c r="C552" s="234" t="s">
        <v>1717</v>
      </c>
      <c r="D552" s="234" t="s">
        <v>1744</v>
      </c>
      <c r="E552" s="234">
        <v>10</v>
      </c>
      <c r="F552" s="233" t="s">
        <v>1756</v>
      </c>
      <c r="G552" s="233" t="s">
        <v>1746</v>
      </c>
      <c r="H552" s="235">
        <v>1</v>
      </c>
      <c r="I552" s="523"/>
      <c r="J552" s="523"/>
      <c r="K552" s="523"/>
      <c r="L552" s="524"/>
    </row>
    <row r="553" spans="2:12" x14ac:dyDescent="0.25">
      <c r="B553" s="233" t="s">
        <v>1757</v>
      </c>
      <c r="C553" s="234" t="s">
        <v>1717</v>
      </c>
      <c r="D553" s="234" t="s">
        <v>1758</v>
      </c>
      <c r="E553" s="234">
        <v>0</v>
      </c>
      <c r="F553" s="233" t="s">
        <v>1759</v>
      </c>
      <c r="G553" s="233" t="s">
        <v>1760</v>
      </c>
      <c r="H553" s="235">
        <v>1</v>
      </c>
      <c r="I553" s="523"/>
      <c r="J553" s="523"/>
      <c r="K553" s="523"/>
      <c r="L553" s="524"/>
    </row>
    <row r="554" spans="2:12" x14ac:dyDescent="0.25">
      <c r="B554" s="233" t="s">
        <v>1761</v>
      </c>
      <c r="C554" s="234" t="s">
        <v>1717</v>
      </c>
      <c r="D554" s="234" t="s">
        <v>1758</v>
      </c>
      <c r="E554" s="234">
        <v>10</v>
      </c>
      <c r="F554" s="233" t="s">
        <v>1762</v>
      </c>
      <c r="G554" s="233" t="s">
        <v>1763</v>
      </c>
      <c r="H554" s="235">
        <v>1</v>
      </c>
      <c r="I554" s="523"/>
      <c r="J554" s="523"/>
      <c r="K554" s="523"/>
      <c r="L554" s="524"/>
    </row>
    <row r="555" spans="2:12" x14ac:dyDescent="0.25">
      <c r="B555" s="233" t="s">
        <v>1764</v>
      </c>
      <c r="C555" s="234" t="s">
        <v>1717</v>
      </c>
      <c r="D555" s="234" t="s">
        <v>1758</v>
      </c>
      <c r="E555" s="234">
        <v>11</v>
      </c>
      <c r="F555" s="233" t="s">
        <v>1765</v>
      </c>
      <c r="G555" s="233" t="s">
        <v>1766</v>
      </c>
      <c r="H555" s="235">
        <v>1</v>
      </c>
      <c r="I555" s="523"/>
      <c r="J555" s="523"/>
      <c r="K555" s="523"/>
      <c r="L555" s="524"/>
    </row>
    <row r="556" spans="2:12" x14ac:dyDescent="0.25">
      <c r="B556" s="233" t="s">
        <v>1767</v>
      </c>
      <c r="C556" s="234" t="s">
        <v>1717</v>
      </c>
      <c r="D556" s="234" t="s">
        <v>1758</v>
      </c>
      <c r="E556" s="234">
        <v>12</v>
      </c>
      <c r="F556" s="233" t="s">
        <v>1768</v>
      </c>
      <c r="G556" s="233" t="s">
        <v>1769</v>
      </c>
      <c r="H556" s="235">
        <v>1</v>
      </c>
      <c r="I556" s="523"/>
      <c r="J556" s="523"/>
      <c r="K556" s="523"/>
      <c r="L556" s="524"/>
    </row>
    <row r="557" spans="2:12" x14ac:dyDescent="0.25">
      <c r="B557" s="233" t="s">
        <v>1770</v>
      </c>
      <c r="C557" s="234" t="s">
        <v>1717</v>
      </c>
      <c r="D557" s="234" t="s">
        <v>1758</v>
      </c>
      <c r="E557" s="234">
        <v>20</v>
      </c>
      <c r="F557" s="233" t="s">
        <v>1771</v>
      </c>
      <c r="G557" s="233" t="s">
        <v>1772</v>
      </c>
      <c r="H557" s="235">
        <v>1</v>
      </c>
      <c r="I557" s="523"/>
      <c r="J557" s="523"/>
      <c r="K557" s="523"/>
      <c r="L557" s="524"/>
    </row>
    <row r="558" spans="2:12" x14ac:dyDescent="0.25">
      <c r="B558" s="233" t="s">
        <v>1773</v>
      </c>
      <c r="C558" s="234" t="s">
        <v>1717</v>
      </c>
      <c r="D558" s="234" t="s">
        <v>1758</v>
      </c>
      <c r="E558" s="234">
        <v>21</v>
      </c>
      <c r="F558" s="233" t="s">
        <v>1774</v>
      </c>
      <c r="G558" s="233" t="s">
        <v>1775</v>
      </c>
      <c r="H558" s="235">
        <v>1</v>
      </c>
      <c r="I558" s="523"/>
      <c r="J558" s="523"/>
      <c r="K558" s="523"/>
      <c r="L558" s="524"/>
    </row>
    <row r="559" spans="2:12" x14ac:dyDescent="0.25">
      <c r="B559" s="233" t="s">
        <v>1776</v>
      </c>
      <c r="C559" s="234" t="s">
        <v>1717</v>
      </c>
      <c r="D559" s="234" t="s">
        <v>1758</v>
      </c>
      <c r="E559" s="234">
        <v>21</v>
      </c>
      <c r="F559" s="233" t="s">
        <v>1777</v>
      </c>
      <c r="G559" s="233" t="s">
        <v>1775</v>
      </c>
      <c r="H559" s="235">
        <v>1</v>
      </c>
      <c r="I559" s="523"/>
      <c r="J559" s="523"/>
      <c r="K559" s="523"/>
      <c r="L559" s="524"/>
    </row>
    <row r="560" spans="2:12" x14ac:dyDescent="0.25">
      <c r="B560" s="233" t="s">
        <v>1778</v>
      </c>
      <c r="C560" s="234" t="s">
        <v>1717</v>
      </c>
      <c r="D560" s="234" t="s">
        <v>1758</v>
      </c>
      <c r="E560" s="234">
        <v>21</v>
      </c>
      <c r="F560" s="233" t="s">
        <v>1779</v>
      </c>
      <c r="G560" s="233" t="s">
        <v>1775</v>
      </c>
      <c r="H560" s="235">
        <v>1</v>
      </c>
      <c r="I560" s="523"/>
      <c r="J560" s="523"/>
      <c r="K560" s="523"/>
      <c r="L560" s="524"/>
    </row>
    <row r="561" spans="2:12" x14ac:dyDescent="0.25">
      <c r="B561" s="233" t="s">
        <v>1780</v>
      </c>
      <c r="C561" s="234" t="s">
        <v>1717</v>
      </c>
      <c r="D561" s="234" t="s">
        <v>1758</v>
      </c>
      <c r="E561" s="234">
        <v>21</v>
      </c>
      <c r="F561" s="233" t="s">
        <v>1781</v>
      </c>
      <c r="G561" s="233" t="s">
        <v>1775</v>
      </c>
      <c r="H561" s="235">
        <v>1</v>
      </c>
      <c r="I561" s="523"/>
      <c r="J561" s="523"/>
      <c r="K561" s="523"/>
      <c r="L561" s="524"/>
    </row>
    <row r="562" spans="2:12" x14ac:dyDescent="0.25">
      <c r="B562" s="233" t="s">
        <v>1782</v>
      </c>
      <c r="C562" s="234" t="s">
        <v>1717</v>
      </c>
      <c r="D562" s="234" t="s">
        <v>1758</v>
      </c>
      <c r="E562" s="234">
        <v>21</v>
      </c>
      <c r="F562" s="233" t="s">
        <v>1783</v>
      </c>
      <c r="G562" s="233" t="s">
        <v>1775</v>
      </c>
      <c r="H562" s="235">
        <v>1</v>
      </c>
      <c r="I562" s="523"/>
      <c r="J562" s="523"/>
      <c r="K562" s="523"/>
      <c r="L562" s="524"/>
    </row>
    <row r="563" spans="2:12" x14ac:dyDescent="0.25">
      <c r="B563" s="233" t="s">
        <v>1784</v>
      </c>
      <c r="C563" s="234" t="s">
        <v>1717</v>
      </c>
      <c r="D563" s="234" t="s">
        <v>1758</v>
      </c>
      <c r="E563" s="234">
        <v>21</v>
      </c>
      <c r="F563" s="233" t="s">
        <v>1785</v>
      </c>
      <c r="G563" s="233" t="s">
        <v>1775</v>
      </c>
      <c r="H563" s="235">
        <v>1</v>
      </c>
      <c r="I563" s="523"/>
      <c r="J563" s="523"/>
      <c r="K563" s="523"/>
      <c r="L563" s="524"/>
    </row>
    <row r="564" spans="2:12" x14ac:dyDescent="0.25">
      <c r="B564" s="233" t="s">
        <v>1786</v>
      </c>
      <c r="C564" s="234" t="s">
        <v>1717</v>
      </c>
      <c r="D564" s="234" t="s">
        <v>1758</v>
      </c>
      <c r="E564" s="234">
        <v>21</v>
      </c>
      <c r="F564" s="233" t="s">
        <v>1787</v>
      </c>
      <c r="G564" s="233" t="s">
        <v>1775</v>
      </c>
      <c r="H564" s="235">
        <v>1</v>
      </c>
      <c r="I564" s="523"/>
      <c r="J564" s="523"/>
      <c r="K564" s="523"/>
      <c r="L564" s="524"/>
    </row>
    <row r="565" spans="2:12" x14ac:dyDescent="0.25">
      <c r="B565" s="233" t="s">
        <v>1788</v>
      </c>
      <c r="C565" s="234" t="s">
        <v>1717</v>
      </c>
      <c r="D565" s="234" t="s">
        <v>1758</v>
      </c>
      <c r="E565" s="234">
        <v>21</v>
      </c>
      <c r="F565" s="233" t="s">
        <v>1789</v>
      </c>
      <c r="G565" s="233" t="s">
        <v>1775</v>
      </c>
      <c r="H565" s="235">
        <v>1</v>
      </c>
      <c r="I565" s="523"/>
      <c r="J565" s="523"/>
      <c r="K565" s="523"/>
      <c r="L565" s="524"/>
    </row>
    <row r="566" spans="2:12" x14ac:dyDescent="0.25">
      <c r="B566" s="233" t="s">
        <v>1790</v>
      </c>
      <c r="C566" s="234" t="s">
        <v>1717</v>
      </c>
      <c r="D566" s="234" t="s">
        <v>1758</v>
      </c>
      <c r="E566" s="234">
        <v>21</v>
      </c>
      <c r="F566" s="233" t="s">
        <v>1791</v>
      </c>
      <c r="G566" s="233" t="s">
        <v>1775</v>
      </c>
      <c r="H566" s="235">
        <v>1</v>
      </c>
      <c r="I566" s="523"/>
      <c r="J566" s="523"/>
      <c r="K566" s="523"/>
      <c r="L566" s="524"/>
    </row>
    <row r="567" spans="2:12" x14ac:dyDescent="0.25">
      <c r="B567" s="233" t="s">
        <v>1792</v>
      </c>
      <c r="C567" s="234" t="s">
        <v>1717</v>
      </c>
      <c r="D567" s="234" t="s">
        <v>1758</v>
      </c>
      <c r="E567" s="234">
        <v>21</v>
      </c>
      <c r="F567" s="233" t="s">
        <v>1793</v>
      </c>
      <c r="G567" s="233" t="s">
        <v>1775</v>
      </c>
      <c r="H567" s="235">
        <v>1</v>
      </c>
      <c r="I567" s="523"/>
      <c r="J567" s="523"/>
      <c r="K567" s="523"/>
      <c r="L567" s="524"/>
    </row>
    <row r="568" spans="2:12" x14ac:dyDescent="0.25">
      <c r="B568" s="233" t="s">
        <v>1794</v>
      </c>
      <c r="C568" s="234" t="s">
        <v>1717</v>
      </c>
      <c r="D568" s="234" t="s">
        <v>1758</v>
      </c>
      <c r="E568" s="234">
        <v>21</v>
      </c>
      <c r="F568" s="233" t="s">
        <v>1795</v>
      </c>
      <c r="G568" s="233" t="s">
        <v>1775</v>
      </c>
      <c r="H568" s="235">
        <v>1</v>
      </c>
      <c r="I568" s="523"/>
      <c r="J568" s="523"/>
      <c r="K568" s="523"/>
      <c r="L568" s="524"/>
    </row>
    <row r="569" spans="2:12" x14ac:dyDescent="0.25">
      <c r="B569" s="233" t="s">
        <v>1796</v>
      </c>
      <c r="C569" s="234" t="s">
        <v>1717</v>
      </c>
      <c r="D569" s="234" t="s">
        <v>1758</v>
      </c>
      <c r="E569" s="234">
        <v>21</v>
      </c>
      <c r="F569" s="233" t="s">
        <v>1797</v>
      </c>
      <c r="G569" s="233" t="s">
        <v>1775</v>
      </c>
      <c r="H569" s="235">
        <v>1</v>
      </c>
      <c r="I569" s="523"/>
      <c r="J569" s="523"/>
      <c r="K569" s="523"/>
      <c r="L569" s="524"/>
    </row>
    <row r="570" spans="2:12" x14ac:dyDescent="0.25">
      <c r="B570" s="233" t="s">
        <v>1798</v>
      </c>
      <c r="C570" s="234" t="s">
        <v>1717</v>
      </c>
      <c r="D570" s="234" t="s">
        <v>1758</v>
      </c>
      <c r="E570" s="234">
        <v>21</v>
      </c>
      <c r="F570" s="233" t="s">
        <v>1799</v>
      </c>
      <c r="G570" s="233" t="s">
        <v>1775</v>
      </c>
      <c r="H570" s="235">
        <v>1</v>
      </c>
      <c r="I570" s="523"/>
      <c r="J570" s="523"/>
      <c r="K570" s="523"/>
      <c r="L570" s="524"/>
    </row>
    <row r="571" spans="2:12" x14ac:dyDescent="0.25">
      <c r="B571" s="233" t="s">
        <v>1800</v>
      </c>
      <c r="C571" s="234" t="s">
        <v>1717</v>
      </c>
      <c r="D571" s="234" t="s">
        <v>1758</v>
      </c>
      <c r="E571" s="234">
        <v>21</v>
      </c>
      <c r="F571" s="233" t="s">
        <v>1801</v>
      </c>
      <c r="G571" s="233" t="s">
        <v>1775</v>
      </c>
      <c r="H571" s="235">
        <v>1</v>
      </c>
      <c r="I571" s="523"/>
      <c r="J571" s="523"/>
      <c r="K571" s="523"/>
      <c r="L571" s="524"/>
    </row>
    <row r="572" spans="2:12" x14ac:dyDescent="0.25">
      <c r="B572" s="233" t="s">
        <v>1802</v>
      </c>
      <c r="C572" s="234" t="s">
        <v>1717</v>
      </c>
      <c r="D572" s="234" t="s">
        <v>1758</v>
      </c>
      <c r="E572" s="234">
        <v>21</v>
      </c>
      <c r="F572" s="233" t="s">
        <v>1803</v>
      </c>
      <c r="G572" s="233" t="s">
        <v>1775</v>
      </c>
      <c r="H572" s="235">
        <v>1</v>
      </c>
      <c r="I572" s="523"/>
      <c r="J572" s="523"/>
      <c r="K572" s="523"/>
      <c r="L572" s="524"/>
    </row>
    <row r="573" spans="2:12" x14ac:dyDescent="0.25">
      <c r="B573" s="233" t="s">
        <v>1804</v>
      </c>
      <c r="C573" s="234" t="s">
        <v>1717</v>
      </c>
      <c r="D573" s="234" t="s">
        <v>1758</v>
      </c>
      <c r="E573" s="234">
        <v>22</v>
      </c>
      <c r="F573" s="233" t="s">
        <v>1805</v>
      </c>
      <c r="G573" s="233" t="s">
        <v>1806</v>
      </c>
      <c r="H573" s="235">
        <v>1</v>
      </c>
      <c r="I573" s="523"/>
      <c r="J573" s="523"/>
      <c r="K573" s="523"/>
      <c r="L573" s="524"/>
    </row>
    <row r="574" spans="2:12" x14ac:dyDescent="0.25">
      <c r="B574" s="233" t="s">
        <v>1807</v>
      </c>
      <c r="C574" s="234" t="s">
        <v>1717</v>
      </c>
      <c r="D574" s="234" t="s">
        <v>1758</v>
      </c>
      <c r="E574" s="234">
        <v>30</v>
      </c>
      <c r="F574" s="233" t="s">
        <v>1808</v>
      </c>
      <c r="G574" s="233" t="s">
        <v>1809</v>
      </c>
      <c r="H574" s="235">
        <v>1</v>
      </c>
      <c r="I574" s="523"/>
      <c r="J574" s="523"/>
      <c r="K574" s="523"/>
      <c r="L574" s="524"/>
    </row>
    <row r="575" spans="2:12" x14ac:dyDescent="0.25">
      <c r="B575" s="233" t="s">
        <v>1810</v>
      </c>
      <c r="C575" s="234" t="s">
        <v>1717</v>
      </c>
      <c r="D575" s="234" t="s">
        <v>1758</v>
      </c>
      <c r="E575" s="234">
        <v>31</v>
      </c>
      <c r="F575" s="233" t="s">
        <v>1811</v>
      </c>
      <c r="G575" s="233" t="s">
        <v>1812</v>
      </c>
      <c r="H575" s="235">
        <v>1</v>
      </c>
      <c r="I575" s="523"/>
      <c r="J575" s="523"/>
      <c r="K575" s="523"/>
      <c r="L575" s="524"/>
    </row>
    <row r="576" spans="2:12" x14ac:dyDescent="0.25">
      <c r="B576" s="233" t="s">
        <v>1813</v>
      </c>
      <c r="C576" s="234" t="s">
        <v>1717</v>
      </c>
      <c r="D576" s="234" t="s">
        <v>1758</v>
      </c>
      <c r="E576" s="234">
        <v>32</v>
      </c>
      <c r="F576" s="233" t="s">
        <v>1814</v>
      </c>
      <c r="G576" s="233" t="s">
        <v>1815</v>
      </c>
      <c r="H576" s="235">
        <v>1</v>
      </c>
      <c r="I576" s="523"/>
      <c r="J576" s="523"/>
      <c r="K576" s="523"/>
      <c r="L576" s="524"/>
    </row>
    <row r="577" spans="2:12" x14ac:dyDescent="0.25">
      <c r="B577" s="233" t="s">
        <v>1816</v>
      </c>
      <c r="C577" s="234" t="s">
        <v>1717</v>
      </c>
      <c r="D577" s="234" t="s">
        <v>1817</v>
      </c>
      <c r="E577" s="234">
        <v>0</v>
      </c>
      <c r="F577" s="233" t="s">
        <v>1818</v>
      </c>
      <c r="G577" s="233" t="s">
        <v>1819</v>
      </c>
      <c r="H577" s="235">
        <v>1</v>
      </c>
      <c r="I577" s="523"/>
      <c r="J577" s="523"/>
      <c r="K577" s="523"/>
      <c r="L577" s="524"/>
    </row>
    <row r="578" spans="2:12" ht="15" customHeight="1" x14ac:dyDescent="0.25">
      <c r="B578" s="233" t="s">
        <v>1820</v>
      </c>
      <c r="C578" s="234" t="s">
        <v>1821</v>
      </c>
      <c r="D578" s="234" t="s">
        <v>1822</v>
      </c>
      <c r="E578" s="234">
        <v>0</v>
      </c>
      <c r="F578" s="233" t="s">
        <v>1823</v>
      </c>
      <c r="G578" s="233" t="s">
        <v>1824</v>
      </c>
      <c r="H578" s="235">
        <v>1</v>
      </c>
      <c r="I578" s="523"/>
      <c r="J578" s="523"/>
      <c r="K578" s="523"/>
      <c r="L578" s="524"/>
    </row>
    <row r="579" spans="2:12" x14ac:dyDescent="0.25">
      <c r="B579" s="233" t="s">
        <v>1825</v>
      </c>
      <c r="C579" s="234" t="s">
        <v>1821</v>
      </c>
      <c r="D579" s="234" t="s">
        <v>1822</v>
      </c>
      <c r="E579" s="234">
        <v>10</v>
      </c>
      <c r="F579" s="233" t="s">
        <v>1826</v>
      </c>
      <c r="G579" s="233" t="s">
        <v>1827</v>
      </c>
      <c r="H579" s="235">
        <v>1</v>
      </c>
      <c r="I579" s="523"/>
      <c r="J579" s="523"/>
      <c r="K579" s="523"/>
      <c r="L579" s="524"/>
    </row>
    <row r="580" spans="2:12" x14ac:dyDescent="0.25">
      <c r="B580" s="233" t="s">
        <v>1828</v>
      </c>
      <c r="C580" s="234" t="s">
        <v>1821</v>
      </c>
      <c r="D580" s="234" t="s">
        <v>1822</v>
      </c>
      <c r="E580" s="234">
        <v>20</v>
      </c>
      <c r="F580" s="233" t="s">
        <v>1829</v>
      </c>
      <c r="G580" s="233" t="s">
        <v>1830</v>
      </c>
      <c r="H580" s="235">
        <v>1</v>
      </c>
      <c r="I580" s="523"/>
      <c r="J580" s="523"/>
      <c r="K580" s="523"/>
      <c r="L580" s="524"/>
    </row>
    <row r="581" spans="2:12" x14ac:dyDescent="0.25">
      <c r="B581" s="233" t="s">
        <v>1831</v>
      </c>
      <c r="C581" s="234" t="s">
        <v>1821</v>
      </c>
      <c r="D581" s="234" t="s">
        <v>1822</v>
      </c>
      <c r="E581" s="234">
        <v>20</v>
      </c>
      <c r="F581" s="233" t="s">
        <v>1832</v>
      </c>
      <c r="G581" s="233" t="s">
        <v>1830</v>
      </c>
      <c r="H581" s="235">
        <v>1</v>
      </c>
      <c r="I581" s="523"/>
      <c r="J581" s="523"/>
      <c r="K581" s="523"/>
      <c r="L581" s="524"/>
    </row>
    <row r="582" spans="2:12" x14ac:dyDescent="0.25">
      <c r="B582" s="233" t="s">
        <v>1833</v>
      </c>
      <c r="C582" s="234" t="s">
        <v>1821</v>
      </c>
      <c r="D582" s="234" t="s">
        <v>1822</v>
      </c>
      <c r="E582" s="234">
        <v>20</v>
      </c>
      <c r="F582" s="233" t="s">
        <v>1834</v>
      </c>
      <c r="G582" s="233" t="s">
        <v>1830</v>
      </c>
      <c r="H582" s="235">
        <v>1</v>
      </c>
      <c r="I582" s="523"/>
      <c r="J582" s="523"/>
      <c r="K582" s="523"/>
      <c r="L582" s="524"/>
    </row>
    <row r="583" spans="2:12" x14ac:dyDescent="0.25">
      <c r="B583" s="233" t="s">
        <v>1835</v>
      </c>
      <c r="C583" s="234" t="s">
        <v>1821</v>
      </c>
      <c r="D583" s="234" t="s">
        <v>1822</v>
      </c>
      <c r="E583" s="234">
        <v>20</v>
      </c>
      <c r="F583" s="233" t="s">
        <v>1836</v>
      </c>
      <c r="G583" s="233" t="s">
        <v>1830</v>
      </c>
      <c r="H583" s="235">
        <v>1</v>
      </c>
      <c r="I583" s="523"/>
      <c r="J583" s="523"/>
      <c r="K583" s="523"/>
      <c r="L583" s="524"/>
    </row>
    <row r="584" spans="2:12" x14ac:dyDescent="0.25">
      <c r="B584" s="233" t="s">
        <v>1837</v>
      </c>
      <c r="C584" s="234" t="s">
        <v>1821</v>
      </c>
      <c r="D584" s="234" t="s">
        <v>1822</v>
      </c>
      <c r="E584" s="234">
        <v>20</v>
      </c>
      <c r="F584" s="233" t="s">
        <v>1838</v>
      </c>
      <c r="G584" s="233" t="s">
        <v>1830</v>
      </c>
      <c r="H584" s="235">
        <v>1</v>
      </c>
      <c r="I584" s="523"/>
      <c r="J584" s="523"/>
      <c r="K584" s="523"/>
      <c r="L584" s="524"/>
    </row>
    <row r="585" spans="2:12" x14ac:dyDescent="0.25">
      <c r="B585" s="233" t="s">
        <v>1839</v>
      </c>
      <c r="C585" s="234" t="s">
        <v>1821</v>
      </c>
      <c r="D585" s="234" t="s">
        <v>1822</v>
      </c>
      <c r="E585" s="234">
        <v>20</v>
      </c>
      <c r="F585" s="233" t="s">
        <v>1840</v>
      </c>
      <c r="G585" s="233" t="s">
        <v>1830</v>
      </c>
      <c r="H585" s="235">
        <v>1</v>
      </c>
      <c r="I585" s="523"/>
      <c r="J585" s="523"/>
      <c r="K585" s="523"/>
      <c r="L585" s="524"/>
    </row>
    <row r="586" spans="2:12" x14ac:dyDescent="0.25">
      <c r="B586" s="233" t="s">
        <v>1841</v>
      </c>
      <c r="C586" s="234" t="s">
        <v>1821</v>
      </c>
      <c r="D586" s="234" t="s">
        <v>1822</v>
      </c>
      <c r="E586" s="234">
        <v>20</v>
      </c>
      <c r="F586" s="233" t="s">
        <v>1842</v>
      </c>
      <c r="G586" s="233" t="s">
        <v>1830</v>
      </c>
      <c r="H586" s="235">
        <v>1</v>
      </c>
      <c r="I586" s="523"/>
      <c r="J586" s="523"/>
      <c r="K586" s="523"/>
      <c r="L586" s="524"/>
    </row>
    <row r="587" spans="2:12" x14ac:dyDescent="0.25">
      <c r="B587" s="233" t="s">
        <v>1843</v>
      </c>
      <c r="C587" s="234" t="s">
        <v>1821</v>
      </c>
      <c r="D587" s="234" t="s">
        <v>1822</v>
      </c>
      <c r="E587" s="234">
        <v>20</v>
      </c>
      <c r="F587" s="233" t="s">
        <v>1844</v>
      </c>
      <c r="G587" s="233" t="s">
        <v>1830</v>
      </c>
      <c r="H587" s="235">
        <v>1</v>
      </c>
      <c r="I587" s="523"/>
      <c r="J587" s="523"/>
      <c r="K587" s="523"/>
      <c r="L587" s="524"/>
    </row>
    <row r="588" spans="2:12" x14ac:dyDescent="0.25">
      <c r="B588" s="233" t="s">
        <v>1845</v>
      </c>
      <c r="C588" s="234" t="s">
        <v>1821</v>
      </c>
      <c r="D588" s="234" t="s">
        <v>1822</v>
      </c>
      <c r="E588" s="234">
        <v>20</v>
      </c>
      <c r="F588" s="233" t="s">
        <v>1846</v>
      </c>
      <c r="G588" s="233" t="s">
        <v>1830</v>
      </c>
      <c r="H588" s="235">
        <v>1</v>
      </c>
      <c r="I588" s="523"/>
      <c r="J588" s="523"/>
      <c r="K588" s="523"/>
      <c r="L588" s="524"/>
    </row>
    <row r="589" spans="2:12" x14ac:dyDescent="0.25">
      <c r="B589" s="233" t="s">
        <v>1847</v>
      </c>
      <c r="C589" s="234" t="s">
        <v>1821</v>
      </c>
      <c r="D589" s="234" t="s">
        <v>1822</v>
      </c>
      <c r="E589" s="234">
        <v>20</v>
      </c>
      <c r="F589" s="233" t="s">
        <v>1848</v>
      </c>
      <c r="G589" s="233" t="s">
        <v>1830</v>
      </c>
      <c r="H589" s="235">
        <v>1</v>
      </c>
      <c r="I589" s="523"/>
      <c r="J589" s="523"/>
      <c r="K589" s="523"/>
      <c r="L589" s="524"/>
    </row>
    <row r="590" spans="2:12" x14ac:dyDescent="0.25">
      <c r="B590" s="233" t="s">
        <v>1849</v>
      </c>
      <c r="C590" s="234" t="s">
        <v>1821</v>
      </c>
      <c r="D590" s="234" t="s">
        <v>1850</v>
      </c>
      <c r="E590" s="234">
        <v>0</v>
      </c>
      <c r="F590" s="233" t="s">
        <v>1851</v>
      </c>
      <c r="G590" s="233" t="s">
        <v>1852</v>
      </c>
      <c r="H590" s="235">
        <v>1</v>
      </c>
      <c r="I590" s="523"/>
      <c r="J590" s="523"/>
      <c r="K590" s="523"/>
      <c r="L590" s="523"/>
    </row>
    <row r="591" spans="2:12" x14ac:dyDescent="0.25">
      <c r="B591" s="233" t="s">
        <v>1853</v>
      </c>
      <c r="C591" s="234" t="s">
        <v>1821</v>
      </c>
      <c r="D591" s="234" t="s">
        <v>1850</v>
      </c>
      <c r="E591" s="234">
        <v>10</v>
      </c>
      <c r="F591" s="233" t="s">
        <v>1854</v>
      </c>
      <c r="G591" s="233" t="s">
        <v>1855</v>
      </c>
      <c r="H591" s="235">
        <v>1</v>
      </c>
      <c r="I591" s="523"/>
      <c r="J591" s="523"/>
      <c r="K591" s="523"/>
      <c r="L591" s="524"/>
    </row>
    <row r="592" spans="2:12" x14ac:dyDescent="0.25">
      <c r="B592" s="233" t="s">
        <v>1856</v>
      </c>
      <c r="C592" s="234" t="s">
        <v>1821</v>
      </c>
      <c r="D592" s="234" t="s">
        <v>1850</v>
      </c>
      <c r="E592" s="234">
        <v>11</v>
      </c>
      <c r="F592" s="233" t="s">
        <v>1857</v>
      </c>
      <c r="G592" s="233" t="s">
        <v>1858</v>
      </c>
      <c r="H592" s="235">
        <v>1</v>
      </c>
      <c r="I592" s="523"/>
      <c r="J592" s="523"/>
      <c r="K592" s="523"/>
      <c r="L592" s="524"/>
    </row>
    <row r="593" spans="2:12" x14ac:dyDescent="0.25">
      <c r="B593" s="233" t="s">
        <v>1859</v>
      </c>
      <c r="C593" s="234" t="s">
        <v>1821</v>
      </c>
      <c r="D593" s="234" t="s">
        <v>1850</v>
      </c>
      <c r="E593" s="234">
        <v>12</v>
      </c>
      <c r="F593" s="233" t="s">
        <v>1860</v>
      </c>
      <c r="G593" s="233" t="s">
        <v>1861</v>
      </c>
      <c r="H593" s="235">
        <v>1</v>
      </c>
      <c r="I593" s="523"/>
      <c r="J593" s="523"/>
      <c r="K593" s="523"/>
      <c r="L593" s="524"/>
    </row>
    <row r="594" spans="2:12" x14ac:dyDescent="0.25">
      <c r="B594" s="233" t="s">
        <v>1862</v>
      </c>
      <c r="C594" s="234" t="s">
        <v>1821</v>
      </c>
      <c r="D594" s="234" t="s">
        <v>1850</v>
      </c>
      <c r="E594" s="234">
        <v>13</v>
      </c>
      <c r="F594" s="233" t="s">
        <v>1863</v>
      </c>
      <c r="G594" s="233" t="s">
        <v>1864</v>
      </c>
      <c r="H594" s="235">
        <v>1</v>
      </c>
      <c r="I594" s="523"/>
      <c r="J594" s="523"/>
      <c r="K594" s="523"/>
      <c r="L594" s="524"/>
    </row>
    <row r="595" spans="2:12" x14ac:dyDescent="0.25">
      <c r="B595" s="233" t="s">
        <v>1865</v>
      </c>
      <c r="C595" s="234" t="s">
        <v>1821</v>
      </c>
      <c r="D595" s="234" t="s">
        <v>1850</v>
      </c>
      <c r="E595" s="234">
        <v>20</v>
      </c>
      <c r="F595" s="233" t="s">
        <v>1866</v>
      </c>
      <c r="G595" s="233" t="s">
        <v>1867</v>
      </c>
      <c r="H595" s="235">
        <v>1</v>
      </c>
      <c r="I595" s="523"/>
      <c r="J595" s="523"/>
      <c r="K595" s="523"/>
      <c r="L595" s="524"/>
    </row>
    <row r="596" spans="2:12" x14ac:dyDescent="0.25">
      <c r="B596" s="233" t="s">
        <v>1868</v>
      </c>
      <c r="C596" s="234" t="s">
        <v>1821</v>
      </c>
      <c r="D596" s="234" t="s">
        <v>1850</v>
      </c>
      <c r="E596" s="234">
        <v>21</v>
      </c>
      <c r="F596" s="233" t="s">
        <v>1869</v>
      </c>
      <c r="G596" s="233" t="s">
        <v>1870</v>
      </c>
      <c r="H596" s="235">
        <v>1</v>
      </c>
      <c r="I596" s="523"/>
      <c r="J596" s="523"/>
      <c r="K596" s="523"/>
      <c r="L596" s="524"/>
    </row>
    <row r="597" spans="2:12" x14ac:dyDescent="0.25">
      <c r="B597" s="233" t="s">
        <v>1871</v>
      </c>
      <c r="C597" s="234" t="s">
        <v>1821</v>
      </c>
      <c r="D597" s="234" t="s">
        <v>1850</v>
      </c>
      <c r="E597" s="234">
        <v>22</v>
      </c>
      <c r="F597" s="233" t="s">
        <v>1872</v>
      </c>
      <c r="G597" s="233" t="s">
        <v>1873</v>
      </c>
      <c r="H597" s="235">
        <v>1</v>
      </c>
      <c r="I597" s="523"/>
      <c r="J597" s="523"/>
      <c r="K597" s="523"/>
      <c r="L597" s="524"/>
    </row>
    <row r="598" spans="2:12" x14ac:dyDescent="0.25">
      <c r="B598" s="233" t="s">
        <v>1874</v>
      </c>
      <c r="C598" s="234" t="s">
        <v>1821</v>
      </c>
      <c r="D598" s="234" t="s">
        <v>1850</v>
      </c>
      <c r="E598" s="234">
        <v>90</v>
      </c>
      <c r="F598" s="233" t="s">
        <v>1875</v>
      </c>
      <c r="G598" s="233" t="s">
        <v>1876</v>
      </c>
      <c r="H598" s="235">
        <v>1</v>
      </c>
      <c r="I598" s="523"/>
      <c r="J598" s="523"/>
      <c r="K598" s="523"/>
      <c r="L598" s="524"/>
    </row>
    <row r="599" spans="2:12" x14ac:dyDescent="0.25">
      <c r="B599" s="233" t="s">
        <v>1877</v>
      </c>
      <c r="C599" s="234" t="s">
        <v>1821</v>
      </c>
      <c r="D599" s="234" t="s">
        <v>1850</v>
      </c>
      <c r="E599" s="234">
        <v>90</v>
      </c>
      <c r="F599" s="233" t="s">
        <v>1878</v>
      </c>
      <c r="G599" s="233" t="s">
        <v>1876</v>
      </c>
      <c r="H599" s="235">
        <v>1</v>
      </c>
      <c r="I599" s="523"/>
      <c r="J599" s="523"/>
      <c r="K599" s="523"/>
      <c r="L599" s="524"/>
    </row>
    <row r="600" spans="2:12" x14ac:dyDescent="0.25">
      <c r="B600" s="233" t="s">
        <v>1879</v>
      </c>
      <c r="C600" s="234" t="s">
        <v>1821</v>
      </c>
      <c r="D600" s="234" t="s">
        <v>1850</v>
      </c>
      <c r="E600" s="234">
        <v>91</v>
      </c>
      <c r="F600" s="233" t="s">
        <v>1880</v>
      </c>
      <c r="G600" s="233" t="s">
        <v>1881</v>
      </c>
      <c r="H600" s="235">
        <v>1</v>
      </c>
      <c r="I600" s="523"/>
      <c r="J600" s="523"/>
      <c r="K600" s="523"/>
      <c r="L600" s="524"/>
    </row>
    <row r="601" spans="2:12" x14ac:dyDescent="0.25">
      <c r="B601" s="233" t="s">
        <v>1882</v>
      </c>
      <c r="C601" s="234" t="s">
        <v>1821</v>
      </c>
      <c r="D601" s="234" t="s">
        <v>1850</v>
      </c>
      <c r="E601" s="234">
        <v>99</v>
      </c>
      <c r="F601" s="233" t="s">
        <v>1883</v>
      </c>
      <c r="G601" s="233" t="s">
        <v>1884</v>
      </c>
      <c r="H601" s="235">
        <v>1</v>
      </c>
      <c r="I601" s="523"/>
      <c r="J601" s="523"/>
      <c r="K601" s="523"/>
      <c r="L601" s="524"/>
    </row>
    <row r="602" spans="2:12" x14ac:dyDescent="0.25">
      <c r="B602" s="233" t="s">
        <v>1885</v>
      </c>
      <c r="C602" s="234" t="s">
        <v>1821</v>
      </c>
      <c r="D602" s="234" t="s">
        <v>1886</v>
      </c>
      <c r="E602" s="234">
        <v>0</v>
      </c>
      <c r="F602" s="233" t="s">
        <v>1887</v>
      </c>
      <c r="G602" s="233" t="s">
        <v>1888</v>
      </c>
      <c r="H602" s="235">
        <v>1</v>
      </c>
      <c r="I602" s="523"/>
      <c r="J602" s="523"/>
      <c r="K602" s="523"/>
      <c r="L602" s="524"/>
    </row>
    <row r="603" spans="2:12" x14ac:dyDescent="0.25">
      <c r="B603" s="233" t="s">
        <v>1889</v>
      </c>
      <c r="C603" s="234" t="s">
        <v>1821</v>
      </c>
      <c r="D603" s="234" t="s">
        <v>1886</v>
      </c>
      <c r="E603" s="234">
        <v>10</v>
      </c>
      <c r="F603" s="233" t="s">
        <v>1890</v>
      </c>
      <c r="G603" s="233" t="s">
        <v>1891</v>
      </c>
      <c r="H603" s="235">
        <v>1</v>
      </c>
      <c r="I603" s="523"/>
      <c r="J603" s="523"/>
      <c r="K603" s="523"/>
      <c r="L603" s="524"/>
    </row>
    <row r="604" spans="2:12" x14ac:dyDescent="0.25">
      <c r="B604" s="233" t="s">
        <v>1892</v>
      </c>
      <c r="C604" s="234" t="s">
        <v>1821</v>
      </c>
      <c r="D604" s="234" t="s">
        <v>1886</v>
      </c>
      <c r="E604" s="234">
        <v>11</v>
      </c>
      <c r="F604" s="233" t="s">
        <v>1893</v>
      </c>
      <c r="G604" s="233" t="s">
        <v>1894</v>
      </c>
      <c r="H604" s="235">
        <v>1</v>
      </c>
      <c r="I604" s="523"/>
      <c r="J604" s="523"/>
      <c r="K604" s="523"/>
      <c r="L604" s="524"/>
    </row>
    <row r="605" spans="2:12" x14ac:dyDescent="0.25">
      <c r="B605" s="233" t="s">
        <v>1895</v>
      </c>
      <c r="C605" s="234" t="s">
        <v>1821</v>
      </c>
      <c r="D605" s="234" t="s">
        <v>1886</v>
      </c>
      <c r="E605" s="234">
        <v>12</v>
      </c>
      <c r="F605" s="233" t="s">
        <v>1896</v>
      </c>
      <c r="G605" s="233" t="s">
        <v>1897</v>
      </c>
      <c r="H605" s="235">
        <v>1</v>
      </c>
      <c r="I605" s="523"/>
      <c r="J605" s="523"/>
      <c r="K605" s="523"/>
      <c r="L605" s="524"/>
    </row>
    <row r="606" spans="2:12" x14ac:dyDescent="0.25">
      <c r="B606" s="233" t="s">
        <v>1898</v>
      </c>
      <c r="C606" s="234" t="s">
        <v>1821</v>
      </c>
      <c r="D606" s="234" t="s">
        <v>1886</v>
      </c>
      <c r="E606" s="234">
        <v>13</v>
      </c>
      <c r="F606" s="233" t="s">
        <v>1899</v>
      </c>
      <c r="G606" s="233" t="s">
        <v>1900</v>
      </c>
      <c r="H606" s="235">
        <v>1</v>
      </c>
      <c r="I606" s="523"/>
      <c r="J606" s="523"/>
      <c r="K606" s="523"/>
      <c r="L606" s="524"/>
    </row>
    <row r="607" spans="2:12" x14ac:dyDescent="0.25">
      <c r="B607" s="233" t="s">
        <v>1901</v>
      </c>
      <c r="C607" s="234" t="s">
        <v>1821</v>
      </c>
      <c r="D607" s="234" t="s">
        <v>1886</v>
      </c>
      <c r="E607" s="234">
        <v>20</v>
      </c>
      <c r="F607" s="233" t="s">
        <v>1902</v>
      </c>
      <c r="G607" s="233" t="s">
        <v>1903</v>
      </c>
      <c r="H607" s="235">
        <v>1</v>
      </c>
      <c r="I607" s="523"/>
      <c r="J607" s="523"/>
      <c r="K607" s="523"/>
      <c r="L607" s="524"/>
    </row>
    <row r="608" spans="2:12" x14ac:dyDescent="0.25">
      <c r="B608" s="233" t="s">
        <v>1904</v>
      </c>
      <c r="C608" s="234" t="s">
        <v>1821</v>
      </c>
      <c r="D608" s="234" t="s">
        <v>1886</v>
      </c>
      <c r="E608" s="234">
        <v>21</v>
      </c>
      <c r="F608" s="233" t="s">
        <v>1905</v>
      </c>
      <c r="G608" s="233" t="s">
        <v>1906</v>
      </c>
      <c r="H608" s="235">
        <v>1</v>
      </c>
      <c r="I608" s="523"/>
      <c r="J608" s="523"/>
      <c r="K608" s="523"/>
      <c r="L608" s="524"/>
    </row>
    <row r="609" spans="2:12" x14ac:dyDescent="0.25">
      <c r="B609" s="233" t="s">
        <v>1907</v>
      </c>
      <c r="C609" s="234" t="s">
        <v>1821</v>
      </c>
      <c r="D609" s="234" t="s">
        <v>1886</v>
      </c>
      <c r="E609" s="234">
        <v>22</v>
      </c>
      <c r="F609" s="233" t="s">
        <v>1908</v>
      </c>
      <c r="G609" s="233" t="s">
        <v>1909</v>
      </c>
      <c r="H609" s="235">
        <v>1</v>
      </c>
      <c r="I609" s="523"/>
      <c r="J609" s="523"/>
      <c r="K609" s="523"/>
      <c r="L609" s="524"/>
    </row>
    <row r="610" spans="2:12" x14ac:dyDescent="0.25">
      <c r="B610" s="233" t="s">
        <v>1910</v>
      </c>
      <c r="C610" s="234" t="s">
        <v>1821</v>
      </c>
      <c r="D610" s="234" t="s">
        <v>1886</v>
      </c>
      <c r="E610" s="234">
        <v>29</v>
      </c>
      <c r="F610" s="233" t="s">
        <v>1911</v>
      </c>
      <c r="G610" s="233" t="s">
        <v>1912</v>
      </c>
      <c r="H610" s="235">
        <v>1</v>
      </c>
      <c r="I610" s="523"/>
      <c r="J610" s="523"/>
      <c r="K610" s="523"/>
      <c r="L610" s="524"/>
    </row>
    <row r="611" spans="2:12" x14ac:dyDescent="0.25">
      <c r="B611" s="233" t="s">
        <v>1913</v>
      </c>
      <c r="C611" s="234" t="s">
        <v>1821</v>
      </c>
      <c r="D611" s="234" t="s">
        <v>1886</v>
      </c>
      <c r="E611" s="234">
        <v>30</v>
      </c>
      <c r="F611" s="233" t="s">
        <v>1914</v>
      </c>
      <c r="G611" s="233" t="s">
        <v>1915</v>
      </c>
      <c r="H611" s="235">
        <v>1</v>
      </c>
      <c r="I611" s="523"/>
      <c r="J611" s="523"/>
      <c r="K611" s="523"/>
      <c r="L611" s="524"/>
    </row>
    <row r="612" spans="2:12" x14ac:dyDescent="0.25">
      <c r="B612" s="233" t="s">
        <v>1916</v>
      </c>
      <c r="C612" s="234" t="s">
        <v>1821</v>
      </c>
      <c r="D612" s="234" t="s">
        <v>1886</v>
      </c>
      <c r="E612" s="234">
        <v>31</v>
      </c>
      <c r="F612" s="233" t="s">
        <v>1917</v>
      </c>
      <c r="G612" s="233" t="s">
        <v>1918</v>
      </c>
      <c r="H612" s="235">
        <v>1</v>
      </c>
      <c r="I612" s="523"/>
      <c r="J612" s="523"/>
      <c r="K612" s="523"/>
      <c r="L612" s="524"/>
    </row>
    <row r="613" spans="2:12" x14ac:dyDescent="0.25">
      <c r="B613" s="233" t="s">
        <v>1919</v>
      </c>
      <c r="C613" s="234" t="s">
        <v>1821</v>
      </c>
      <c r="D613" s="234" t="s">
        <v>1886</v>
      </c>
      <c r="E613" s="234">
        <v>32</v>
      </c>
      <c r="F613" s="233" t="s">
        <v>1920</v>
      </c>
      <c r="G613" s="233" t="s">
        <v>1921</v>
      </c>
      <c r="H613" s="235">
        <v>1</v>
      </c>
      <c r="I613" s="523"/>
      <c r="J613" s="523"/>
      <c r="K613" s="523"/>
      <c r="L613" s="524"/>
    </row>
    <row r="614" spans="2:12" x14ac:dyDescent="0.25">
      <c r="B614" s="233" t="s">
        <v>1922</v>
      </c>
      <c r="C614" s="234" t="s">
        <v>1821</v>
      </c>
      <c r="D614" s="234" t="s">
        <v>1886</v>
      </c>
      <c r="E614" s="234">
        <v>33</v>
      </c>
      <c r="F614" s="233" t="s">
        <v>1923</v>
      </c>
      <c r="G614" s="233" t="s">
        <v>1924</v>
      </c>
      <c r="H614" s="235">
        <v>1</v>
      </c>
      <c r="I614" s="523"/>
      <c r="J614" s="523"/>
      <c r="K614" s="523"/>
      <c r="L614" s="524"/>
    </row>
    <row r="615" spans="2:12" x14ac:dyDescent="0.25">
      <c r="B615" s="233" t="s">
        <v>1925</v>
      </c>
      <c r="C615" s="234" t="s">
        <v>1821</v>
      </c>
      <c r="D615" s="234" t="s">
        <v>1886</v>
      </c>
      <c r="E615" s="234">
        <v>34</v>
      </c>
      <c r="F615" s="233" t="s">
        <v>1926</v>
      </c>
      <c r="G615" s="233" t="s">
        <v>1927</v>
      </c>
      <c r="H615" s="235">
        <v>1</v>
      </c>
      <c r="I615" s="523"/>
      <c r="J615" s="523"/>
      <c r="K615" s="523"/>
      <c r="L615" s="524"/>
    </row>
    <row r="616" spans="2:12" x14ac:dyDescent="0.25">
      <c r="B616" s="233" t="s">
        <v>1928</v>
      </c>
      <c r="C616" s="234" t="s">
        <v>1821</v>
      </c>
      <c r="D616" s="234" t="s">
        <v>1886</v>
      </c>
      <c r="E616" s="234">
        <v>39</v>
      </c>
      <c r="F616" s="233" t="s">
        <v>1929</v>
      </c>
      <c r="G616" s="233" t="s">
        <v>1930</v>
      </c>
      <c r="H616" s="235">
        <v>1</v>
      </c>
      <c r="I616" s="523"/>
      <c r="J616" s="523"/>
      <c r="K616" s="523"/>
      <c r="L616" s="524"/>
    </row>
    <row r="617" spans="2:12" x14ac:dyDescent="0.25">
      <c r="B617" s="233" t="s">
        <v>1931</v>
      </c>
      <c r="C617" s="234" t="s">
        <v>1821</v>
      </c>
      <c r="D617" s="234" t="s">
        <v>1886</v>
      </c>
      <c r="E617" s="234">
        <v>90</v>
      </c>
      <c r="F617" s="233" t="s">
        <v>1932</v>
      </c>
      <c r="G617" s="233" t="s">
        <v>1933</v>
      </c>
      <c r="H617" s="235">
        <v>1</v>
      </c>
      <c r="I617" s="523"/>
      <c r="J617" s="523"/>
      <c r="K617" s="523"/>
      <c r="L617" s="524"/>
    </row>
    <row r="618" spans="2:12" x14ac:dyDescent="0.25">
      <c r="B618" s="233" t="s">
        <v>1934</v>
      </c>
      <c r="C618" s="234" t="s">
        <v>1821</v>
      </c>
      <c r="D618" s="234" t="s">
        <v>1886</v>
      </c>
      <c r="E618" s="234">
        <v>91</v>
      </c>
      <c r="F618" s="233" t="s">
        <v>1935</v>
      </c>
      <c r="G618" s="233" t="s">
        <v>1936</v>
      </c>
      <c r="H618" s="235">
        <v>1</v>
      </c>
      <c r="I618" s="523"/>
      <c r="J618" s="523"/>
      <c r="K618" s="523"/>
      <c r="L618" s="524"/>
    </row>
    <row r="619" spans="2:12" x14ac:dyDescent="0.25">
      <c r="B619" s="233" t="s">
        <v>1937</v>
      </c>
      <c r="C619" s="234" t="s">
        <v>1821</v>
      </c>
      <c r="D619" s="234" t="s">
        <v>1886</v>
      </c>
      <c r="E619" s="234">
        <v>99</v>
      </c>
      <c r="F619" s="233" t="s">
        <v>1938</v>
      </c>
      <c r="G619" s="233" t="s">
        <v>1939</v>
      </c>
      <c r="H619" s="235">
        <v>1</v>
      </c>
      <c r="I619" s="523"/>
      <c r="J619" s="523"/>
      <c r="K619" s="523"/>
      <c r="L619" s="524"/>
    </row>
    <row r="620" spans="2:12" x14ac:dyDescent="0.25">
      <c r="B620" s="233" t="s">
        <v>1940</v>
      </c>
      <c r="C620" s="234" t="s">
        <v>1941</v>
      </c>
      <c r="D620" s="234" t="s">
        <v>1942</v>
      </c>
      <c r="E620" s="234">
        <v>0</v>
      </c>
      <c r="F620" s="233" t="s">
        <v>1943</v>
      </c>
      <c r="G620" s="233" t="s">
        <v>1944</v>
      </c>
      <c r="H620" s="235">
        <v>0</v>
      </c>
      <c r="I620" s="523" t="s">
        <v>786</v>
      </c>
      <c r="J620" s="523"/>
      <c r="K620" s="523">
        <f t="shared" ref="K620:K628" si="9">$AU$3</f>
        <v>0</v>
      </c>
      <c r="L620" s="524"/>
    </row>
    <row r="621" spans="2:12" x14ac:dyDescent="0.25">
      <c r="B621" s="233" t="s">
        <v>1945</v>
      </c>
      <c r="C621" s="234" t="s">
        <v>1941</v>
      </c>
      <c r="D621" s="234" t="s">
        <v>1942</v>
      </c>
      <c r="E621" s="234">
        <v>10</v>
      </c>
      <c r="F621" s="233" t="s">
        <v>1946</v>
      </c>
      <c r="G621" s="233" t="s">
        <v>1947</v>
      </c>
      <c r="H621" s="235">
        <v>0</v>
      </c>
      <c r="I621" s="523" t="s">
        <v>786</v>
      </c>
      <c r="J621" s="523"/>
      <c r="K621" s="523">
        <f t="shared" si="9"/>
        <v>0</v>
      </c>
      <c r="L621" s="524"/>
    </row>
    <row r="622" spans="2:12" x14ac:dyDescent="0.25">
      <c r="B622" s="233" t="s">
        <v>1948</v>
      </c>
      <c r="C622" s="234" t="s">
        <v>1941</v>
      </c>
      <c r="D622" s="234" t="s">
        <v>1942</v>
      </c>
      <c r="E622" s="234">
        <v>11</v>
      </c>
      <c r="F622" s="233" t="s">
        <v>1949</v>
      </c>
      <c r="G622" s="233" t="s">
        <v>1950</v>
      </c>
      <c r="H622" s="235">
        <v>0</v>
      </c>
      <c r="I622" s="523" t="s">
        <v>786</v>
      </c>
      <c r="J622" s="523"/>
      <c r="K622" s="523">
        <f t="shared" si="9"/>
        <v>0</v>
      </c>
      <c r="L622" s="524"/>
    </row>
    <row r="623" spans="2:12" x14ac:dyDescent="0.25">
      <c r="B623" s="233" t="s">
        <v>1951</v>
      </c>
      <c r="C623" s="234" t="s">
        <v>1941</v>
      </c>
      <c r="D623" s="234" t="s">
        <v>1942</v>
      </c>
      <c r="E623" s="234">
        <v>19</v>
      </c>
      <c r="F623" s="233" t="s">
        <v>1952</v>
      </c>
      <c r="G623" s="233" t="s">
        <v>1953</v>
      </c>
      <c r="H623" s="235">
        <v>0</v>
      </c>
      <c r="I623" s="523" t="s">
        <v>786</v>
      </c>
      <c r="J623" s="523"/>
      <c r="K623" s="523">
        <f t="shared" si="9"/>
        <v>0</v>
      </c>
      <c r="L623" s="524"/>
    </row>
    <row r="624" spans="2:12" x14ac:dyDescent="0.25">
      <c r="B624" s="233" t="s">
        <v>1954</v>
      </c>
      <c r="C624" s="234" t="s">
        <v>1941</v>
      </c>
      <c r="D624" s="234" t="s">
        <v>1942</v>
      </c>
      <c r="E624" s="234">
        <v>20</v>
      </c>
      <c r="F624" s="233" t="s">
        <v>1955</v>
      </c>
      <c r="G624" s="233" t="s">
        <v>1956</v>
      </c>
      <c r="H624" s="235">
        <v>0</v>
      </c>
      <c r="I624" s="523" t="s">
        <v>786</v>
      </c>
      <c r="J624" s="523"/>
      <c r="K624" s="523">
        <f t="shared" si="9"/>
        <v>0</v>
      </c>
      <c r="L624" s="524"/>
    </row>
    <row r="625" spans="2:12" x14ac:dyDescent="0.25">
      <c r="B625" s="233" t="s">
        <v>1957</v>
      </c>
      <c r="C625" s="234" t="s">
        <v>1941</v>
      </c>
      <c r="D625" s="234" t="s">
        <v>1942</v>
      </c>
      <c r="E625" s="234">
        <v>30</v>
      </c>
      <c r="F625" s="233" t="s">
        <v>1958</v>
      </c>
      <c r="G625" s="233" t="s">
        <v>1959</v>
      </c>
      <c r="H625" s="235">
        <v>0</v>
      </c>
      <c r="I625" s="523" t="s">
        <v>786</v>
      </c>
      <c r="J625" s="523"/>
      <c r="K625" s="523">
        <f t="shared" si="9"/>
        <v>0</v>
      </c>
      <c r="L625" s="524"/>
    </row>
    <row r="626" spans="2:12" x14ac:dyDescent="0.25">
      <c r="B626" s="233" t="s">
        <v>1960</v>
      </c>
      <c r="C626" s="234" t="s">
        <v>1941</v>
      </c>
      <c r="D626" s="234" t="s">
        <v>1942</v>
      </c>
      <c r="E626" s="234">
        <v>31</v>
      </c>
      <c r="F626" s="233" t="s">
        <v>1961</v>
      </c>
      <c r="G626" s="233" t="s">
        <v>1962</v>
      </c>
      <c r="H626" s="235">
        <v>0</v>
      </c>
      <c r="I626" s="523" t="s">
        <v>786</v>
      </c>
      <c r="J626" s="523"/>
      <c r="K626" s="523">
        <f t="shared" si="9"/>
        <v>0</v>
      </c>
      <c r="L626" s="524"/>
    </row>
    <row r="627" spans="2:12" x14ac:dyDescent="0.25">
      <c r="B627" s="233" t="s">
        <v>1963</v>
      </c>
      <c r="C627" s="234" t="s">
        <v>1941</v>
      </c>
      <c r="D627" s="234" t="s">
        <v>1942</v>
      </c>
      <c r="E627" s="234">
        <v>32</v>
      </c>
      <c r="F627" s="233" t="s">
        <v>1964</v>
      </c>
      <c r="G627" s="233" t="s">
        <v>1965</v>
      </c>
      <c r="H627" s="235">
        <v>0</v>
      </c>
      <c r="I627" s="523" t="s">
        <v>786</v>
      </c>
      <c r="J627" s="523"/>
      <c r="K627" s="523">
        <f t="shared" si="9"/>
        <v>0</v>
      </c>
      <c r="L627" s="524"/>
    </row>
    <row r="628" spans="2:12" x14ac:dyDescent="0.25">
      <c r="B628" s="233" t="s">
        <v>1966</v>
      </c>
      <c r="C628" s="234" t="s">
        <v>1941</v>
      </c>
      <c r="D628" s="234" t="s">
        <v>1942</v>
      </c>
      <c r="E628" s="234">
        <v>40</v>
      </c>
      <c r="F628" s="233" t="s">
        <v>1967</v>
      </c>
      <c r="G628" s="233" t="s">
        <v>1968</v>
      </c>
      <c r="H628" s="235">
        <v>0</v>
      </c>
      <c r="I628" s="523" t="s">
        <v>786</v>
      </c>
      <c r="J628" s="523"/>
      <c r="K628" s="523">
        <f t="shared" si="9"/>
        <v>0</v>
      </c>
      <c r="L628" s="524"/>
    </row>
    <row r="629" spans="2:12" x14ac:dyDescent="0.25">
      <c r="B629" s="233" t="s">
        <v>1969</v>
      </c>
      <c r="C629" s="234" t="s">
        <v>1941</v>
      </c>
      <c r="D629" s="234" t="s">
        <v>1970</v>
      </c>
      <c r="E629" s="234">
        <v>0</v>
      </c>
      <c r="F629" s="233" t="s">
        <v>1971</v>
      </c>
      <c r="G629" s="233" t="s">
        <v>1972</v>
      </c>
      <c r="H629" s="235">
        <v>0</v>
      </c>
      <c r="I629" s="523" t="s">
        <v>786</v>
      </c>
      <c r="J629" s="523" t="s">
        <v>777</v>
      </c>
      <c r="K629" s="523"/>
      <c r="L629" s="523" t="s">
        <v>673</v>
      </c>
    </row>
    <row r="630" spans="2:12" x14ac:dyDescent="0.25">
      <c r="B630" s="233" t="s">
        <v>1973</v>
      </c>
      <c r="C630" s="234" t="s">
        <v>1941</v>
      </c>
      <c r="D630" s="234" t="s">
        <v>1970</v>
      </c>
      <c r="E630" s="234">
        <v>10</v>
      </c>
      <c r="F630" s="233" t="s">
        <v>1974</v>
      </c>
      <c r="G630" s="233" t="s">
        <v>1975</v>
      </c>
      <c r="H630" s="235">
        <v>0</v>
      </c>
      <c r="I630" s="523" t="s">
        <v>786</v>
      </c>
      <c r="J630" s="523"/>
      <c r="K630" s="523">
        <f t="shared" ref="K630:K636" si="10">$AU$3</f>
        <v>0</v>
      </c>
      <c r="L630" s="524"/>
    </row>
    <row r="631" spans="2:12" x14ac:dyDescent="0.25">
      <c r="B631" s="233" t="s">
        <v>1976</v>
      </c>
      <c r="C631" s="234" t="s">
        <v>1941</v>
      </c>
      <c r="D631" s="234" t="s">
        <v>1970</v>
      </c>
      <c r="E631" s="234">
        <v>11</v>
      </c>
      <c r="F631" s="233" t="s">
        <v>1977</v>
      </c>
      <c r="G631" s="233" t="s">
        <v>1978</v>
      </c>
      <c r="H631" s="235">
        <v>0</v>
      </c>
      <c r="I631" s="523" t="s">
        <v>786</v>
      </c>
      <c r="J631" s="523"/>
      <c r="K631" s="523">
        <f t="shared" si="10"/>
        <v>0</v>
      </c>
      <c r="L631" s="524"/>
    </row>
    <row r="632" spans="2:12" x14ac:dyDescent="0.25">
      <c r="B632" s="233" t="s">
        <v>1979</v>
      </c>
      <c r="C632" s="234" t="s">
        <v>1941</v>
      </c>
      <c r="D632" s="234" t="s">
        <v>1970</v>
      </c>
      <c r="E632" s="234">
        <v>12</v>
      </c>
      <c r="F632" s="233" t="s">
        <v>1980</v>
      </c>
      <c r="G632" s="233" t="s">
        <v>1981</v>
      </c>
      <c r="H632" s="235">
        <v>0</v>
      </c>
      <c r="I632" s="523" t="s">
        <v>786</v>
      </c>
      <c r="J632" s="523"/>
      <c r="K632" s="523">
        <f t="shared" si="10"/>
        <v>0</v>
      </c>
      <c r="L632" s="524"/>
    </row>
    <row r="633" spans="2:12" x14ac:dyDescent="0.25">
      <c r="B633" s="233" t="s">
        <v>1982</v>
      </c>
      <c r="C633" s="234" t="s">
        <v>1941</v>
      </c>
      <c r="D633" s="234" t="s">
        <v>1970</v>
      </c>
      <c r="E633" s="234">
        <v>13</v>
      </c>
      <c r="F633" s="233" t="s">
        <v>1983</v>
      </c>
      <c r="G633" s="233" t="s">
        <v>1984</v>
      </c>
      <c r="H633" s="235">
        <v>0</v>
      </c>
      <c r="I633" s="523" t="s">
        <v>786</v>
      </c>
      <c r="J633" s="523"/>
      <c r="K633" s="523">
        <f t="shared" si="10"/>
        <v>0</v>
      </c>
      <c r="L633" s="524"/>
    </row>
    <row r="634" spans="2:12" x14ac:dyDescent="0.25">
      <c r="B634" s="233" t="s">
        <v>1985</v>
      </c>
      <c r="C634" s="234" t="s">
        <v>1941</v>
      </c>
      <c r="D634" s="234" t="s">
        <v>1970</v>
      </c>
      <c r="E634" s="234">
        <v>14</v>
      </c>
      <c r="F634" s="233" t="s">
        <v>1986</v>
      </c>
      <c r="G634" s="233" t="s">
        <v>1987</v>
      </c>
      <c r="H634" s="235">
        <v>0</v>
      </c>
      <c r="I634" s="523" t="s">
        <v>786</v>
      </c>
      <c r="J634" s="523"/>
      <c r="K634" s="523">
        <f t="shared" si="10"/>
        <v>0</v>
      </c>
      <c r="L634" s="524"/>
    </row>
    <row r="635" spans="2:12" x14ac:dyDescent="0.25">
      <c r="B635" s="233" t="s">
        <v>1988</v>
      </c>
      <c r="C635" s="234" t="s">
        <v>1941</v>
      </c>
      <c r="D635" s="234" t="s">
        <v>1970</v>
      </c>
      <c r="E635" s="234">
        <v>15</v>
      </c>
      <c r="F635" s="233" t="s">
        <v>1989</v>
      </c>
      <c r="G635" s="233" t="s">
        <v>1990</v>
      </c>
      <c r="H635" s="235">
        <v>0</v>
      </c>
      <c r="I635" s="523" t="s">
        <v>786</v>
      </c>
      <c r="J635" s="523"/>
      <c r="K635" s="523">
        <f t="shared" si="10"/>
        <v>0</v>
      </c>
      <c r="L635" s="524"/>
    </row>
    <row r="636" spans="2:12" x14ac:dyDescent="0.25">
      <c r="B636" s="233" t="s">
        <v>1991</v>
      </c>
      <c r="C636" s="234" t="s">
        <v>1941</v>
      </c>
      <c r="D636" s="234" t="s">
        <v>1970</v>
      </c>
      <c r="E636" s="234">
        <v>16</v>
      </c>
      <c r="F636" s="233" t="s">
        <v>1992</v>
      </c>
      <c r="G636" s="233" t="s">
        <v>1993</v>
      </c>
      <c r="H636" s="235">
        <v>0</v>
      </c>
      <c r="I636" s="523" t="s">
        <v>786</v>
      </c>
      <c r="J636" s="523"/>
      <c r="K636" s="523">
        <f t="shared" si="10"/>
        <v>0</v>
      </c>
      <c r="L636" s="524"/>
    </row>
    <row r="637" spans="2:12" x14ac:dyDescent="0.25">
      <c r="B637" s="233" t="s">
        <v>1994</v>
      </c>
      <c r="C637" s="234" t="s">
        <v>1941</v>
      </c>
      <c r="D637" s="234" t="s">
        <v>1970</v>
      </c>
      <c r="E637" s="234">
        <v>17</v>
      </c>
      <c r="F637" s="233" t="s">
        <v>1995</v>
      </c>
      <c r="G637" s="233" t="s">
        <v>1996</v>
      </c>
      <c r="H637" s="235">
        <v>1</v>
      </c>
      <c r="I637" s="523" t="s">
        <v>781</v>
      </c>
      <c r="J637" s="523"/>
      <c r="K637" s="523"/>
      <c r="L637" s="524"/>
    </row>
    <row r="638" spans="2:12" x14ac:dyDescent="0.25">
      <c r="B638" s="233" t="s">
        <v>1997</v>
      </c>
      <c r="C638" s="234" t="s">
        <v>1941</v>
      </c>
      <c r="D638" s="234" t="s">
        <v>1970</v>
      </c>
      <c r="E638" s="234">
        <v>18</v>
      </c>
      <c r="F638" s="233" t="s">
        <v>1998</v>
      </c>
      <c r="G638" s="233" t="s">
        <v>1999</v>
      </c>
      <c r="H638" s="235">
        <v>0</v>
      </c>
      <c r="I638" s="523" t="s">
        <v>786</v>
      </c>
      <c r="J638" s="523"/>
      <c r="K638" s="523">
        <f>$AU$3</f>
        <v>0</v>
      </c>
      <c r="L638" s="524"/>
    </row>
    <row r="639" spans="2:12" x14ac:dyDescent="0.25">
      <c r="B639" s="233" t="s">
        <v>2000</v>
      </c>
      <c r="C639" s="234" t="s">
        <v>1941</v>
      </c>
      <c r="D639" s="234" t="s">
        <v>1970</v>
      </c>
      <c r="E639" s="234">
        <v>19</v>
      </c>
      <c r="F639" s="233" t="s">
        <v>2001</v>
      </c>
      <c r="G639" s="233" t="s">
        <v>2002</v>
      </c>
      <c r="H639" s="235">
        <v>0</v>
      </c>
      <c r="I639" s="523" t="s">
        <v>786</v>
      </c>
      <c r="J639" s="523"/>
      <c r="K639" s="523">
        <f>$AU$3</f>
        <v>0</v>
      </c>
      <c r="L639" s="524"/>
    </row>
    <row r="640" spans="2:12" x14ac:dyDescent="0.25">
      <c r="B640" s="233" t="s">
        <v>2003</v>
      </c>
      <c r="C640" s="234" t="s">
        <v>1941</v>
      </c>
      <c r="D640" s="234" t="s">
        <v>1970</v>
      </c>
      <c r="E640" s="234">
        <v>20</v>
      </c>
      <c r="F640" s="233" t="s">
        <v>2004</v>
      </c>
      <c r="G640" s="233" t="s">
        <v>2005</v>
      </c>
      <c r="H640" s="235">
        <v>0</v>
      </c>
      <c r="I640" s="523" t="s">
        <v>786</v>
      </c>
      <c r="J640" s="523"/>
      <c r="K640" s="523">
        <f>$AU$3</f>
        <v>0</v>
      </c>
      <c r="L640" s="524"/>
    </row>
    <row r="641" spans="2:12" x14ac:dyDescent="0.25">
      <c r="B641" s="233" t="s">
        <v>2006</v>
      </c>
      <c r="C641" s="234" t="s">
        <v>1941</v>
      </c>
      <c r="D641" s="234" t="s">
        <v>1970</v>
      </c>
      <c r="E641" s="234">
        <v>21</v>
      </c>
      <c r="F641" s="233" t="s">
        <v>2007</v>
      </c>
      <c r="G641" s="233" t="s">
        <v>2008</v>
      </c>
      <c r="H641" s="235">
        <v>1</v>
      </c>
      <c r="I641" s="523" t="s">
        <v>781</v>
      </c>
      <c r="J641" s="523"/>
      <c r="K641" s="523"/>
      <c r="L641" s="524"/>
    </row>
    <row r="642" spans="2:12" x14ac:dyDescent="0.25">
      <c r="B642" s="233" t="s">
        <v>2009</v>
      </c>
      <c r="C642" s="234" t="s">
        <v>1941</v>
      </c>
      <c r="D642" s="234" t="s">
        <v>1970</v>
      </c>
      <c r="E642" s="234">
        <v>22</v>
      </c>
      <c r="F642" s="233" t="s">
        <v>2010</v>
      </c>
      <c r="G642" s="233" t="s">
        <v>2011</v>
      </c>
      <c r="H642" s="235">
        <v>0</v>
      </c>
      <c r="I642" s="523" t="s">
        <v>786</v>
      </c>
      <c r="J642" s="523"/>
      <c r="K642" s="523">
        <f t="shared" ref="K642:K649" si="11">$AU$3</f>
        <v>0</v>
      </c>
      <c r="L642" s="524"/>
    </row>
    <row r="643" spans="2:12" x14ac:dyDescent="0.25">
      <c r="B643" s="233" t="s">
        <v>2012</v>
      </c>
      <c r="C643" s="234" t="s">
        <v>1941</v>
      </c>
      <c r="D643" s="234" t="s">
        <v>1970</v>
      </c>
      <c r="E643" s="234">
        <v>23</v>
      </c>
      <c r="F643" s="233" t="s">
        <v>2013</v>
      </c>
      <c r="G643" s="233" t="s">
        <v>2014</v>
      </c>
      <c r="H643" s="235">
        <v>0</v>
      </c>
      <c r="I643" s="523" t="s">
        <v>786</v>
      </c>
      <c r="J643" s="523"/>
      <c r="K643" s="523">
        <f t="shared" si="11"/>
        <v>0</v>
      </c>
      <c r="L643" s="524"/>
    </row>
    <row r="644" spans="2:12" x14ac:dyDescent="0.25">
      <c r="B644" s="233" t="s">
        <v>2015</v>
      </c>
      <c r="C644" s="234" t="s">
        <v>1941</v>
      </c>
      <c r="D644" s="234" t="s">
        <v>1970</v>
      </c>
      <c r="E644" s="234">
        <v>24</v>
      </c>
      <c r="F644" s="233" t="s">
        <v>2016</v>
      </c>
      <c r="G644" s="233" t="s">
        <v>2017</v>
      </c>
      <c r="H644" s="235">
        <v>0</v>
      </c>
      <c r="I644" s="523" t="s">
        <v>786</v>
      </c>
      <c r="J644" s="523"/>
      <c r="K644" s="523">
        <f t="shared" si="11"/>
        <v>0</v>
      </c>
      <c r="L644" s="524"/>
    </row>
    <row r="645" spans="2:12" x14ac:dyDescent="0.25">
      <c r="B645" s="233" t="s">
        <v>2018</v>
      </c>
      <c r="C645" s="234" t="s">
        <v>1941</v>
      </c>
      <c r="D645" s="234" t="s">
        <v>1970</v>
      </c>
      <c r="E645" s="234">
        <v>30</v>
      </c>
      <c r="F645" s="233" t="s">
        <v>2019</v>
      </c>
      <c r="G645" s="233" t="s">
        <v>2020</v>
      </c>
      <c r="H645" s="235">
        <v>0</v>
      </c>
      <c r="I645" s="523" t="s">
        <v>786</v>
      </c>
      <c r="J645" s="523"/>
      <c r="K645" s="523">
        <f t="shared" si="11"/>
        <v>0</v>
      </c>
      <c r="L645" s="523" t="s">
        <v>2021</v>
      </c>
    </row>
    <row r="646" spans="2:12" x14ac:dyDescent="0.25">
      <c r="B646" s="233" t="s">
        <v>2022</v>
      </c>
      <c r="C646" s="234" t="s">
        <v>1941</v>
      </c>
      <c r="D646" s="234" t="s">
        <v>1970</v>
      </c>
      <c r="E646" s="234">
        <v>31</v>
      </c>
      <c r="F646" s="233" t="s">
        <v>2023</v>
      </c>
      <c r="G646" s="233" t="s">
        <v>2024</v>
      </c>
      <c r="H646" s="235">
        <v>0</v>
      </c>
      <c r="I646" s="523" t="s">
        <v>786</v>
      </c>
      <c r="J646" s="523"/>
      <c r="K646" s="523">
        <f t="shared" si="11"/>
        <v>0</v>
      </c>
      <c r="L646" s="524"/>
    </row>
    <row r="647" spans="2:12" x14ac:dyDescent="0.25">
      <c r="B647" s="233" t="s">
        <v>2025</v>
      </c>
      <c r="C647" s="234" t="s">
        <v>1941</v>
      </c>
      <c r="D647" s="234" t="s">
        <v>1970</v>
      </c>
      <c r="E647" s="234">
        <v>32</v>
      </c>
      <c r="F647" s="233" t="s">
        <v>2026</v>
      </c>
      <c r="G647" s="233" t="s">
        <v>2027</v>
      </c>
      <c r="H647" s="235">
        <v>0</v>
      </c>
      <c r="I647" s="523" t="s">
        <v>786</v>
      </c>
      <c r="J647" s="523"/>
      <c r="K647" s="523">
        <f t="shared" si="11"/>
        <v>0</v>
      </c>
      <c r="L647" s="524"/>
    </row>
    <row r="648" spans="2:12" x14ac:dyDescent="0.25">
      <c r="B648" s="233" t="s">
        <v>2028</v>
      </c>
      <c r="C648" s="234" t="s">
        <v>1941</v>
      </c>
      <c r="D648" s="234" t="s">
        <v>1970</v>
      </c>
      <c r="E648" s="234">
        <v>33</v>
      </c>
      <c r="F648" s="233" t="s">
        <v>2029</v>
      </c>
      <c r="G648" s="233" t="s">
        <v>2030</v>
      </c>
      <c r="H648" s="235">
        <v>0</v>
      </c>
      <c r="I648" s="523" t="s">
        <v>786</v>
      </c>
      <c r="J648" s="523"/>
      <c r="K648" s="523">
        <f t="shared" si="11"/>
        <v>0</v>
      </c>
      <c r="L648" s="524"/>
    </row>
    <row r="649" spans="2:12" x14ac:dyDescent="0.25">
      <c r="B649" s="233" t="s">
        <v>2031</v>
      </c>
      <c r="C649" s="234" t="s">
        <v>1941</v>
      </c>
      <c r="D649" s="234" t="s">
        <v>1970</v>
      </c>
      <c r="E649" s="234">
        <v>34</v>
      </c>
      <c r="F649" s="233" t="s">
        <v>2032</v>
      </c>
      <c r="G649" s="233" t="s">
        <v>2033</v>
      </c>
      <c r="H649" s="235">
        <v>0</v>
      </c>
      <c r="I649" s="523" t="s">
        <v>786</v>
      </c>
      <c r="J649" s="523"/>
      <c r="K649" s="523">
        <f t="shared" si="11"/>
        <v>0</v>
      </c>
      <c r="L649" s="523" t="s">
        <v>2034</v>
      </c>
    </row>
    <row r="650" spans="2:12" x14ac:dyDescent="0.25">
      <c r="B650" s="233" t="s">
        <v>2035</v>
      </c>
      <c r="C650" s="234" t="s">
        <v>1941</v>
      </c>
      <c r="D650" s="234" t="s">
        <v>1970</v>
      </c>
      <c r="E650" s="234">
        <v>35</v>
      </c>
      <c r="F650" s="233" t="s">
        <v>2036</v>
      </c>
      <c r="G650" s="233" t="s">
        <v>2037</v>
      </c>
      <c r="H650" s="235">
        <v>1</v>
      </c>
      <c r="I650" s="523" t="s">
        <v>781</v>
      </c>
      <c r="J650" s="523"/>
      <c r="K650" s="523"/>
      <c r="L650" s="524"/>
    </row>
    <row r="651" spans="2:12" x14ac:dyDescent="0.25">
      <c r="B651" s="233" t="s">
        <v>2038</v>
      </c>
      <c r="C651" s="234" t="s">
        <v>1941</v>
      </c>
      <c r="D651" s="234" t="s">
        <v>1970</v>
      </c>
      <c r="E651" s="234">
        <v>36</v>
      </c>
      <c r="F651" s="233" t="s">
        <v>2039</v>
      </c>
      <c r="G651" s="233" t="s">
        <v>2040</v>
      </c>
      <c r="H651" s="235">
        <v>0</v>
      </c>
      <c r="I651" s="523" t="s">
        <v>786</v>
      </c>
      <c r="J651" s="523"/>
      <c r="K651" s="523">
        <f>$AU$3</f>
        <v>0</v>
      </c>
      <c r="L651" s="524"/>
    </row>
    <row r="652" spans="2:12" x14ac:dyDescent="0.25">
      <c r="B652" s="233" t="s">
        <v>2041</v>
      </c>
      <c r="C652" s="234" t="s">
        <v>1941</v>
      </c>
      <c r="D652" s="234" t="s">
        <v>1970</v>
      </c>
      <c r="E652" s="234">
        <v>37</v>
      </c>
      <c r="F652" s="233" t="s">
        <v>2042</v>
      </c>
      <c r="G652" s="233" t="s">
        <v>2043</v>
      </c>
      <c r="H652" s="235">
        <v>0</v>
      </c>
      <c r="I652" s="523" t="s">
        <v>786</v>
      </c>
      <c r="J652" s="523"/>
      <c r="K652" s="523">
        <f>$AU$3</f>
        <v>0</v>
      </c>
      <c r="L652" s="524"/>
    </row>
    <row r="653" spans="2:12" x14ac:dyDescent="0.25">
      <c r="B653" s="233" t="s">
        <v>2044</v>
      </c>
      <c r="C653" s="234" t="s">
        <v>1941</v>
      </c>
      <c r="D653" s="234" t="s">
        <v>1970</v>
      </c>
      <c r="E653" s="234">
        <v>38</v>
      </c>
      <c r="F653" s="233" t="s">
        <v>2045</v>
      </c>
      <c r="G653" s="233" t="s">
        <v>2046</v>
      </c>
      <c r="H653" s="235">
        <v>0</v>
      </c>
      <c r="I653" s="523" t="s">
        <v>786</v>
      </c>
      <c r="J653" s="523"/>
      <c r="K653" s="523">
        <f>$AU$3</f>
        <v>0</v>
      </c>
      <c r="L653" s="523" t="s">
        <v>2047</v>
      </c>
    </row>
    <row r="654" spans="2:12" x14ac:dyDescent="0.25">
      <c r="B654" s="233" t="s">
        <v>2048</v>
      </c>
      <c r="C654" s="234" t="s">
        <v>1941</v>
      </c>
      <c r="D654" s="234" t="s">
        <v>1970</v>
      </c>
      <c r="E654" s="234">
        <v>39</v>
      </c>
      <c r="F654" s="233" t="s">
        <v>2049</v>
      </c>
      <c r="G654" s="233" t="s">
        <v>2050</v>
      </c>
      <c r="H654" s="235">
        <v>1</v>
      </c>
      <c r="I654" s="523" t="s">
        <v>781</v>
      </c>
      <c r="J654" s="523"/>
      <c r="K654" s="523"/>
      <c r="L654" s="524"/>
    </row>
    <row r="655" spans="2:12" x14ac:dyDescent="0.25">
      <c r="B655" s="233" t="s">
        <v>2051</v>
      </c>
      <c r="C655" s="234" t="s">
        <v>1941</v>
      </c>
      <c r="D655" s="234" t="s">
        <v>1970</v>
      </c>
      <c r="E655" s="234">
        <v>40</v>
      </c>
      <c r="F655" s="233" t="s">
        <v>2052</v>
      </c>
      <c r="G655" s="233" t="s">
        <v>2053</v>
      </c>
      <c r="H655" s="235">
        <v>0</v>
      </c>
      <c r="I655" s="523" t="s">
        <v>786</v>
      </c>
      <c r="J655" s="523"/>
      <c r="K655" s="523">
        <f t="shared" ref="K655:K684" si="12">$AU$3</f>
        <v>0</v>
      </c>
      <c r="L655" s="524"/>
    </row>
    <row r="656" spans="2:12" x14ac:dyDescent="0.25">
      <c r="B656" s="233" t="s">
        <v>2054</v>
      </c>
      <c r="C656" s="234" t="s">
        <v>1941</v>
      </c>
      <c r="D656" s="234" t="s">
        <v>1970</v>
      </c>
      <c r="E656" s="234">
        <v>41</v>
      </c>
      <c r="F656" s="233" t="s">
        <v>2055</v>
      </c>
      <c r="G656" s="233" t="s">
        <v>2056</v>
      </c>
      <c r="H656" s="235">
        <v>0</v>
      </c>
      <c r="I656" s="523" t="s">
        <v>786</v>
      </c>
      <c r="J656" s="523"/>
      <c r="K656" s="523">
        <f t="shared" si="12"/>
        <v>0</v>
      </c>
      <c r="L656" s="524"/>
    </row>
    <row r="657" spans="2:12" x14ac:dyDescent="0.25">
      <c r="B657" s="233" t="s">
        <v>2057</v>
      </c>
      <c r="C657" s="234" t="s">
        <v>1941</v>
      </c>
      <c r="D657" s="234" t="s">
        <v>1970</v>
      </c>
      <c r="E657" s="234">
        <v>42</v>
      </c>
      <c r="F657" s="233" t="s">
        <v>2058</v>
      </c>
      <c r="G657" s="233" t="s">
        <v>2059</v>
      </c>
      <c r="H657" s="235">
        <v>0</v>
      </c>
      <c r="I657" s="523" t="s">
        <v>786</v>
      </c>
      <c r="J657" s="523"/>
      <c r="K657" s="523">
        <f t="shared" si="12"/>
        <v>0</v>
      </c>
      <c r="L657" s="524"/>
    </row>
    <row r="658" spans="2:12" x14ac:dyDescent="0.25">
      <c r="B658" s="233" t="s">
        <v>2060</v>
      </c>
      <c r="C658" s="234" t="s">
        <v>1941</v>
      </c>
      <c r="D658" s="234" t="s">
        <v>1970</v>
      </c>
      <c r="E658" s="234">
        <v>43</v>
      </c>
      <c r="F658" s="233" t="s">
        <v>2061</v>
      </c>
      <c r="G658" s="233" t="s">
        <v>2062</v>
      </c>
      <c r="H658" s="235">
        <v>0</v>
      </c>
      <c r="I658" s="523" t="s">
        <v>786</v>
      </c>
      <c r="J658" s="523"/>
      <c r="K658" s="523">
        <f t="shared" si="12"/>
        <v>0</v>
      </c>
      <c r="L658" s="524"/>
    </row>
    <row r="659" spans="2:12" x14ac:dyDescent="0.25">
      <c r="B659" s="233" t="s">
        <v>2063</v>
      </c>
      <c r="C659" s="234" t="s">
        <v>1941</v>
      </c>
      <c r="D659" s="234" t="s">
        <v>1970</v>
      </c>
      <c r="E659" s="234">
        <v>44</v>
      </c>
      <c r="F659" s="233" t="s">
        <v>2064</v>
      </c>
      <c r="G659" s="233" t="s">
        <v>2065</v>
      </c>
      <c r="H659" s="235">
        <v>0</v>
      </c>
      <c r="I659" s="523" t="s">
        <v>786</v>
      </c>
      <c r="J659" s="523"/>
      <c r="K659" s="523">
        <f t="shared" si="12"/>
        <v>0</v>
      </c>
      <c r="L659" s="524"/>
    </row>
    <row r="660" spans="2:12" x14ac:dyDescent="0.25">
      <c r="B660" s="233" t="s">
        <v>2066</v>
      </c>
      <c r="C660" s="234" t="s">
        <v>1941</v>
      </c>
      <c r="D660" s="234" t="s">
        <v>1970</v>
      </c>
      <c r="E660" s="234">
        <v>45</v>
      </c>
      <c r="F660" s="233" t="s">
        <v>2067</v>
      </c>
      <c r="G660" s="233" t="s">
        <v>2068</v>
      </c>
      <c r="H660" s="235">
        <v>0</v>
      </c>
      <c r="I660" s="523" t="s">
        <v>786</v>
      </c>
      <c r="J660" s="523"/>
      <c r="K660" s="523">
        <f t="shared" si="12"/>
        <v>0</v>
      </c>
      <c r="L660" s="524"/>
    </row>
    <row r="661" spans="2:12" x14ac:dyDescent="0.25">
      <c r="B661" s="233" t="s">
        <v>2069</v>
      </c>
      <c r="C661" s="234" t="s">
        <v>1941</v>
      </c>
      <c r="D661" s="234" t="s">
        <v>1970</v>
      </c>
      <c r="E661" s="234">
        <v>46</v>
      </c>
      <c r="F661" s="233" t="s">
        <v>2070</v>
      </c>
      <c r="G661" s="233" t="s">
        <v>2071</v>
      </c>
      <c r="H661" s="235">
        <v>0</v>
      </c>
      <c r="I661" s="523" t="s">
        <v>786</v>
      </c>
      <c r="J661" s="523"/>
      <c r="K661" s="523">
        <f t="shared" si="12"/>
        <v>0</v>
      </c>
      <c r="L661" s="524"/>
    </row>
    <row r="662" spans="2:12" x14ac:dyDescent="0.25">
      <c r="B662" s="233" t="s">
        <v>2072</v>
      </c>
      <c r="C662" s="234" t="s">
        <v>1941</v>
      </c>
      <c r="D662" s="234" t="s">
        <v>1970</v>
      </c>
      <c r="E662" s="234">
        <v>47</v>
      </c>
      <c r="F662" s="233" t="s">
        <v>2073</v>
      </c>
      <c r="G662" s="233" t="s">
        <v>2074</v>
      </c>
      <c r="H662" s="235">
        <v>0</v>
      </c>
      <c r="I662" s="523" t="s">
        <v>786</v>
      </c>
      <c r="J662" s="523"/>
      <c r="K662" s="523">
        <f t="shared" si="12"/>
        <v>0</v>
      </c>
      <c r="L662" s="524"/>
    </row>
    <row r="663" spans="2:12" x14ac:dyDescent="0.25">
      <c r="B663" s="233" t="s">
        <v>2075</v>
      </c>
      <c r="C663" s="234" t="s">
        <v>1941</v>
      </c>
      <c r="D663" s="234" t="s">
        <v>1970</v>
      </c>
      <c r="E663" s="234">
        <v>48</v>
      </c>
      <c r="F663" s="233" t="s">
        <v>2076</v>
      </c>
      <c r="G663" s="233" t="s">
        <v>2077</v>
      </c>
      <c r="H663" s="235">
        <v>0</v>
      </c>
      <c r="I663" s="523" t="s">
        <v>786</v>
      </c>
      <c r="J663" s="523"/>
      <c r="K663" s="523">
        <f t="shared" si="12"/>
        <v>0</v>
      </c>
      <c r="L663" s="524"/>
    </row>
    <row r="664" spans="2:12" x14ac:dyDescent="0.25">
      <c r="B664" s="233" t="s">
        <v>2078</v>
      </c>
      <c r="C664" s="234" t="s">
        <v>1941</v>
      </c>
      <c r="D664" s="234" t="s">
        <v>1970</v>
      </c>
      <c r="E664" s="234">
        <v>49</v>
      </c>
      <c r="F664" s="233" t="s">
        <v>2079</v>
      </c>
      <c r="G664" s="233" t="s">
        <v>2080</v>
      </c>
      <c r="H664" s="235">
        <v>0</v>
      </c>
      <c r="I664" s="523" t="s">
        <v>786</v>
      </c>
      <c r="J664" s="523"/>
      <c r="K664" s="523">
        <f t="shared" si="12"/>
        <v>0</v>
      </c>
      <c r="L664" s="524"/>
    </row>
    <row r="665" spans="2:12" x14ac:dyDescent="0.25">
      <c r="B665" s="233" t="s">
        <v>2081</v>
      </c>
      <c r="C665" s="234" t="s">
        <v>1941</v>
      </c>
      <c r="D665" s="234" t="s">
        <v>1970</v>
      </c>
      <c r="E665" s="234">
        <v>50</v>
      </c>
      <c r="F665" s="233" t="s">
        <v>2082</v>
      </c>
      <c r="G665" s="233" t="s">
        <v>2083</v>
      </c>
      <c r="H665" s="235">
        <v>0</v>
      </c>
      <c r="I665" s="523" t="s">
        <v>786</v>
      </c>
      <c r="J665" s="523"/>
      <c r="K665" s="523">
        <f t="shared" si="12"/>
        <v>0</v>
      </c>
      <c r="L665" s="524"/>
    </row>
    <row r="666" spans="2:12" x14ac:dyDescent="0.25">
      <c r="B666" s="233" t="s">
        <v>2084</v>
      </c>
      <c r="C666" s="234" t="s">
        <v>1941</v>
      </c>
      <c r="D666" s="234" t="s">
        <v>1970</v>
      </c>
      <c r="E666" s="234">
        <v>51</v>
      </c>
      <c r="F666" s="233" t="s">
        <v>2085</v>
      </c>
      <c r="G666" s="233" t="s">
        <v>2086</v>
      </c>
      <c r="H666" s="235">
        <v>0</v>
      </c>
      <c r="I666" s="523" t="s">
        <v>786</v>
      </c>
      <c r="J666" s="523"/>
      <c r="K666" s="523">
        <f t="shared" si="12"/>
        <v>0</v>
      </c>
      <c r="L666" s="524"/>
    </row>
    <row r="667" spans="2:12" x14ac:dyDescent="0.25">
      <c r="B667" s="233" t="s">
        <v>2087</v>
      </c>
      <c r="C667" s="234" t="s">
        <v>1941</v>
      </c>
      <c r="D667" s="234" t="s">
        <v>1970</v>
      </c>
      <c r="E667" s="234">
        <v>52</v>
      </c>
      <c r="F667" s="233" t="s">
        <v>2088</v>
      </c>
      <c r="G667" s="233" t="s">
        <v>2089</v>
      </c>
      <c r="H667" s="235">
        <v>0</v>
      </c>
      <c r="I667" s="523" t="s">
        <v>786</v>
      </c>
      <c r="J667" s="523"/>
      <c r="K667" s="523">
        <f t="shared" si="12"/>
        <v>0</v>
      </c>
      <c r="L667" s="524"/>
    </row>
    <row r="668" spans="2:12" x14ac:dyDescent="0.25">
      <c r="B668" s="233" t="s">
        <v>2090</v>
      </c>
      <c r="C668" s="234" t="s">
        <v>1941</v>
      </c>
      <c r="D668" s="234" t="s">
        <v>1970</v>
      </c>
      <c r="E668" s="234">
        <v>60</v>
      </c>
      <c r="F668" s="233" t="s">
        <v>2091</v>
      </c>
      <c r="G668" s="233" t="s">
        <v>2092</v>
      </c>
      <c r="H668" s="235">
        <v>0</v>
      </c>
      <c r="I668" s="523" t="s">
        <v>786</v>
      </c>
      <c r="J668" s="523"/>
      <c r="K668" s="523">
        <f t="shared" si="12"/>
        <v>0</v>
      </c>
      <c r="L668" s="524"/>
    </row>
    <row r="669" spans="2:12" x14ac:dyDescent="0.25">
      <c r="B669" s="233" t="s">
        <v>2093</v>
      </c>
      <c r="C669" s="234" t="s">
        <v>1941</v>
      </c>
      <c r="D669" s="234" t="s">
        <v>1970</v>
      </c>
      <c r="E669" s="234">
        <v>61</v>
      </c>
      <c r="F669" s="233" t="s">
        <v>2094</v>
      </c>
      <c r="G669" s="233" t="s">
        <v>2095</v>
      </c>
      <c r="H669" s="235">
        <v>0</v>
      </c>
      <c r="I669" s="523" t="s">
        <v>786</v>
      </c>
      <c r="J669" s="523"/>
      <c r="K669" s="523">
        <f t="shared" si="12"/>
        <v>0</v>
      </c>
      <c r="L669" s="524"/>
    </row>
    <row r="670" spans="2:12" x14ac:dyDescent="0.25">
      <c r="B670" s="233" t="s">
        <v>2096</v>
      </c>
      <c r="C670" s="234" t="s">
        <v>1941</v>
      </c>
      <c r="D670" s="234" t="s">
        <v>1970</v>
      </c>
      <c r="E670" s="234">
        <v>62</v>
      </c>
      <c r="F670" s="233" t="s">
        <v>2097</v>
      </c>
      <c r="G670" s="233" t="s">
        <v>2098</v>
      </c>
      <c r="H670" s="235">
        <v>0</v>
      </c>
      <c r="I670" s="523" t="s">
        <v>786</v>
      </c>
      <c r="J670" s="523"/>
      <c r="K670" s="523">
        <f t="shared" si="12"/>
        <v>0</v>
      </c>
      <c r="L670" s="524"/>
    </row>
    <row r="671" spans="2:12" x14ac:dyDescent="0.25">
      <c r="B671" s="233" t="s">
        <v>2099</v>
      </c>
      <c r="C671" s="234" t="s">
        <v>1941</v>
      </c>
      <c r="D671" s="234" t="s">
        <v>1970</v>
      </c>
      <c r="E671" s="234">
        <v>63</v>
      </c>
      <c r="F671" s="233" t="s">
        <v>2100</v>
      </c>
      <c r="G671" s="233" t="s">
        <v>2101</v>
      </c>
      <c r="H671" s="235">
        <v>0</v>
      </c>
      <c r="I671" s="523" t="s">
        <v>786</v>
      </c>
      <c r="J671" s="523"/>
      <c r="K671" s="523">
        <f t="shared" si="12"/>
        <v>0</v>
      </c>
      <c r="L671" s="524"/>
    </row>
    <row r="672" spans="2:12" x14ac:dyDescent="0.25">
      <c r="B672" s="233" t="s">
        <v>2102</v>
      </c>
      <c r="C672" s="234" t="s">
        <v>1941</v>
      </c>
      <c r="D672" s="234" t="s">
        <v>1970</v>
      </c>
      <c r="E672" s="234">
        <v>64</v>
      </c>
      <c r="F672" s="233" t="s">
        <v>2103</v>
      </c>
      <c r="G672" s="233" t="s">
        <v>2104</v>
      </c>
      <c r="H672" s="235">
        <v>0</v>
      </c>
      <c r="I672" s="523" t="s">
        <v>786</v>
      </c>
      <c r="J672" s="523"/>
      <c r="K672" s="523">
        <f t="shared" si="12"/>
        <v>0</v>
      </c>
      <c r="L672" s="524"/>
    </row>
    <row r="673" spans="2:12" x14ac:dyDescent="0.25">
      <c r="B673" s="233" t="s">
        <v>2105</v>
      </c>
      <c r="C673" s="234" t="s">
        <v>1941</v>
      </c>
      <c r="D673" s="234" t="s">
        <v>1970</v>
      </c>
      <c r="E673" s="234">
        <v>65</v>
      </c>
      <c r="F673" s="233" t="s">
        <v>2106</v>
      </c>
      <c r="G673" s="233" t="s">
        <v>2107</v>
      </c>
      <c r="H673" s="235">
        <v>0</v>
      </c>
      <c r="I673" s="523" t="s">
        <v>786</v>
      </c>
      <c r="J673" s="523"/>
      <c r="K673" s="523">
        <f t="shared" si="12"/>
        <v>0</v>
      </c>
      <c r="L673" s="524"/>
    </row>
    <row r="674" spans="2:12" x14ac:dyDescent="0.25">
      <c r="B674" s="233" t="s">
        <v>2108</v>
      </c>
      <c r="C674" s="234" t="s">
        <v>1941</v>
      </c>
      <c r="D674" s="234" t="s">
        <v>1970</v>
      </c>
      <c r="E674" s="234">
        <v>66</v>
      </c>
      <c r="F674" s="233" t="s">
        <v>2109</v>
      </c>
      <c r="G674" s="233" t="s">
        <v>2110</v>
      </c>
      <c r="H674" s="235">
        <v>0</v>
      </c>
      <c r="I674" s="523" t="s">
        <v>786</v>
      </c>
      <c r="J674" s="523"/>
      <c r="K674" s="523">
        <f t="shared" si="12"/>
        <v>0</v>
      </c>
      <c r="L674" s="524"/>
    </row>
    <row r="675" spans="2:12" x14ac:dyDescent="0.25">
      <c r="B675" s="233" t="s">
        <v>2111</v>
      </c>
      <c r="C675" s="234" t="s">
        <v>1941</v>
      </c>
      <c r="D675" s="234" t="s">
        <v>1970</v>
      </c>
      <c r="E675" s="234">
        <v>69</v>
      </c>
      <c r="F675" s="233" t="s">
        <v>2112</v>
      </c>
      <c r="G675" s="233" t="s">
        <v>2113</v>
      </c>
      <c r="H675" s="235">
        <v>0</v>
      </c>
      <c r="I675" s="523" t="s">
        <v>786</v>
      </c>
      <c r="J675" s="523"/>
      <c r="K675" s="523">
        <f t="shared" si="12"/>
        <v>0</v>
      </c>
      <c r="L675" s="524"/>
    </row>
    <row r="676" spans="2:12" x14ac:dyDescent="0.25">
      <c r="B676" s="233" t="s">
        <v>2114</v>
      </c>
      <c r="C676" s="234" t="s">
        <v>1941</v>
      </c>
      <c r="D676" s="234" t="s">
        <v>1970</v>
      </c>
      <c r="E676" s="234">
        <v>70</v>
      </c>
      <c r="F676" s="233" t="s">
        <v>2115</v>
      </c>
      <c r="G676" s="233" t="s">
        <v>2116</v>
      </c>
      <c r="H676" s="235">
        <v>0</v>
      </c>
      <c r="I676" s="523" t="s">
        <v>786</v>
      </c>
      <c r="J676" s="523"/>
      <c r="K676" s="523">
        <f t="shared" si="12"/>
        <v>0</v>
      </c>
      <c r="L676" s="523" t="s">
        <v>673</v>
      </c>
    </row>
    <row r="677" spans="2:12" x14ac:dyDescent="0.25">
      <c r="B677" s="233" t="s">
        <v>2117</v>
      </c>
      <c r="C677" s="234" t="s">
        <v>1941</v>
      </c>
      <c r="D677" s="234" t="s">
        <v>1970</v>
      </c>
      <c r="E677" s="234">
        <v>71</v>
      </c>
      <c r="F677" s="233" t="s">
        <v>2118</v>
      </c>
      <c r="G677" s="233" t="s">
        <v>2119</v>
      </c>
      <c r="H677" s="235">
        <v>0</v>
      </c>
      <c r="I677" s="523" t="s">
        <v>786</v>
      </c>
      <c r="J677" s="523"/>
      <c r="K677" s="523">
        <f t="shared" si="12"/>
        <v>0</v>
      </c>
      <c r="L677" s="524"/>
    </row>
    <row r="678" spans="2:12" x14ac:dyDescent="0.25">
      <c r="B678" s="233" t="s">
        <v>2120</v>
      </c>
      <c r="C678" s="234" t="s">
        <v>1941</v>
      </c>
      <c r="D678" s="234" t="s">
        <v>1970</v>
      </c>
      <c r="E678" s="234">
        <v>72</v>
      </c>
      <c r="F678" s="233" t="s">
        <v>2121</v>
      </c>
      <c r="G678" s="233" t="s">
        <v>2122</v>
      </c>
      <c r="H678" s="235">
        <v>0</v>
      </c>
      <c r="I678" s="523" t="s">
        <v>786</v>
      </c>
      <c r="J678" s="523"/>
      <c r="K678" s="523">
        <f t="shared" si="12"/>
        <v>0</v>
      </c>
      <c r="L678" s="524"/>
    </row>
    <row r="679" spans="2:12" x14ac:dyDescent="0.25">
      <c r="B679" s="233" t="s">
        <v>2123</v>
      </c>
      <c r="C679" s="234" t="s">
        <v>1941</v>
      </c>
      <c r="D679" s="234" t="s">
        <v>1970</v>
      </c>
      <c r="E679" s="234">
        <v>73</v>
      </c>
      <c r="F679" s="233" t="s">
        <v>2124</v>
      </c>
      <c r="G679" s="233" t="s">
        <v>2125</v>
      </c>
      <c r="H679" s="235">
        <v>0</v>
      </c>
      <c r="I679" s="523" t="s">
        <v>786</v>
      </c>
      <c r="J679" s="523"/>
      <c r="K679" s="523">
        <f t="shared" si="12"/>
        <v>0</v>
      </c>
      <c r="L679" s="524"/>
    </row>
    <row r="680" spans="2:12" x14ac:dyDescent="0.25">
      <c r="B680" s="233" t="s">
        <v>2126</v>
      </c>
      <c r="C680" s="234" t="s">
        <v>1941</v>
      </c>
      <c r="D680" s="234" t="s">
        <v>1970</v>
      </c>
      <c r="E680" s="234">
        <v>74</v>
      </c>
      <c r="F680" s="233" t="s">
        <v>2127</v>
      </c>
      <c r="G680" s="233" t="s">
        <v>2128</v>
      </c>
      <c r="H680" s="235">
        <v>0</v>
      </c>
      <c r="I680" s="523" t="s">
        <v>786</v>
      </c>
      <c r="J680" s="523"/>
      <c r="K680" s="523">
        <f t="shared" si="12"/>
        <v>0</v>
      </c>
      <c r="L680" s="524"/>
    </row>
    <row r="681" spans="2:12" x14ac:dyDescent="0.25">
      <c r="B681" s="233" t="s">
        <v>2129</v>
      </c>
      <c r="C681" s="234" t="s">
        <v>1941</v>
      </c>
      <c r="D681" s="234" t="s">
        <v>1970</v>
      </c>
      <c r="E681" s="234">
        <v>75</v>
      </c>
      <c r="F681" s="233" t="s">
        <v>2130</v>
      </c>
      <c r="G681" s="233" t="s">
        <v>2131</v>
      </c>
      <c r="H681" s="235">
        <v>0</v>
      </c>
      <c r="I681" s="523" t="s">
        <v>786</v>
      </c>
      <c r="J681" s="523"/>
      <c r="K681" s="523">
        <f t="shared" si="12"/>
        <v>0</v>
      </c>
      <c r="L681" s="524"/>
    </row>
    <row r="682" spans="2:12" x14ac:dyDescent="0.25">
      <c r="B682" s="233" t="s">
        <v>2132</v>
      </c>
      <c r="C682" s="234" t="s">
        <v>1941</v>
      </c>
      <c r="D682" s="234" t="s">
        <v>1970</v>
      </c>
      <c r="E682" s="234">
        <v>76</v>
      </c>
      <c r="F682" s="233" t="s">
        <v>2133</v>
      </c>
      <c r="G682" s="233" t="s">
        <v>2134</v>
      </c>
      <c r="H682" s="235">
        <v>0</v>
      </c>
      <c r="I682" s="523" t="s">
        <v>786</v>
      </c>
      <c r="J682" s="523"/>
      <c r="K682" s="523">
        <f t="shared" si="12"/>
        <v>0</v>
      </c>
      <c r="L682" s="524"/>
    </row>
    <row r="683" spans="2:12" x14ac:dyDescent="0.25">
      <c r="B683" s="233" t="s">
        <v>2135</v>
      </c>
      <c r="C683" s="234" t="s">
        <v>1941</v>
      </c>
      <c r="D683" s="234" t="s">
        <v>1970</v>
      </c>
      <c r="E683" s="234">
        <v>77</v>
      </c>
      <c r="F683" s="233" t="s">
        <v>2136</v>
      </c>
      <c r="G683" s="233" t="s">
        <v>2137</v>
      </c>
      <c r="H683" s="235">
        <v>0</v>
      </c>
      <c r="I683" s="523" t="s">
        <v>786</v>
      </c>
      <c r="J683" s="523"/>
      <c r="K683" s="523">
        <f t="shared" si="12"/>
        <v>0</v>
      </c>
      <c r="L683" s="524"/>
    </row>
    <row r="684" spans="2:12" x14ac:dyDescent="0.25">
      <c r="B684" s="233" t="s">
        <v>2138</v>
      </c>
      <c r="C684" s="234" t="s">
        <v>1941</v>
      </c>
      <c r="D684" s="234" t="s">
        <v>1970</v>
      </c>
      <c r="E684" s="234">
        <v>90</v>
      </c>
      <c r="F684" s="233" t="s">
        <v>2139</v>
      </c>
      <c r="G684" s="233" t="s">
        <v>2140</v>
      </c>
      <c r="H684" s="235">
        <v>0</v>
      </c>
      <c r="I684" s="523" t="s">
        <v>786</v>
      </c>
      <c r="J684" s="523"/>
      <c r="K684" s="523">
        <f t="shared" si="12"/>
        <v>0</v>
      </c>
      <c r="L684" s="523" t="s">
        <v>2141</v>
      </c>
    </row>
    <row r="685" spans="2:12" x14ac:dyDescent="0.25">
      <c r="B685" s="233" t="s">
        <v>2142</v>
      </c>
      <c r="C685" s="234" t="s">
        <v>1941</v>
      </c>
      <c r="D685" s="234" t="s">
        <v>2143</v>
      </c>
      <c r="E685" s="234">
        <v>0</v>
      </c>
      <c r="F685" s="233" t="s">
        <v>2144</v>
      </c>
      <c r="G685" s="233" t="s">
        <v>2145</v>
      </c>
      <c r="H685" s="235">
        <v>0</v>
      </c>
      <c r="I685" s="523" t="s">
        <v>786</v>
      </c>
      <c r="J685" s="523" t="s">
        <v>777</v>
      </c>
      <c r="K685" s="523"/>
      <c r="L685" s="523" t="s">
        <v>673</v>
      </c>
    </row>
    <row r="686" spans="2:12" x14ac:dyDescent="0.25">
      <c r="B686" s="233" t="s">
        <v>2146</v>
      </c>
      <c r="C686" s="234" t="s">
        <v>1941</v>
      </c>
      <c r="D686" s="234" t="s">
        <v>2143</v>
      </c>
      <c r="E686" s="234">
        <v>10</v>
      </c>
      <c r="F686" s="233" t="s">
        <v>2147</v>
      </c>
      <c r="G686" s="233" t="s">
        <v>2148</v>
      </c>
      <c r="H686" s="235">
        <v>0</v>
      </c>
      <c r="I686" s="523" t="s">
        <v>786</v>
      </c>
      <c r="J686" s="523" t="s">
        <v>777</v>
      </c>
      <c r="K686" s="523"/>
      <c r="L686" s="523" t="s">
        <v>673</v>
      </c>
    </row>
    <row r="687" spans="2:12" x14ac:dyDescent="0.25">
      <c r="B687" s="233" t="s">
        <v>2149</v>
      </c>
      <c r="C687" s="234" t="s">
        <v>1941</v>
      </c>
      <c r="D687" s="234" t="s">
        <v>2143</v>
      </c>
      <c r="E687" s="234">
        <v>11</v>
      </c>
      <c r="F687" s="233" t="s">
        <v>2150</v>
      </c>
      <c r="G687" s="233" t="s">
        <v>2151</v>
      </c>
      <c r="H687" s="235">
        <v>1</v>
      </c>
      <c r="I687" s="523" t="s">
        <v>781</v>
      </c>
      <c r="J687" s="523"/>
      <c r="K687" s="523"/>
      <c r="L687" s="524"/>
    </row>
    <row r="688" spans="2:12" x14ac:dyDescent="0.25">
      <c r="B688" s="233" t="s">
        <v>2152</v>
      </c>
      <c r="C688" s="234" t="s">
        <v>1941</v>
      </c>
      <c r="D688" s="234" t="s">
        <v>2143</v>
      </c>
      <c r="E688" s="234">
        <v>19</v>
      </c>
      <c r="F688" s="233" t="s">
        <v>2153</v>
      </c>
      <c r="G688" s="233" t="s">
        <v>2154</v>
      </c>
      <c r="H688" s="235">
        <v>0</v>
      </c>
      <c r="I688" s="523" t="s">
        <v>786</v>
      </c>
      <c r="J688" s="523"/>
      <c r="K688" s="523">
        <f t="shared" ref="K688:K694" si="13">$AU$3</f>
        <v>0</v>
      </c>
      <c r="L688" s="523" t="s">
        <v>2155</v>
      </c>
    </row>
    <row r="689" spans="2:12" x14ac:dyDescent="0.25">
      <c r="B689" s="233" t="s">
        <v>2156</v>
      </c>
      <c r="C689" s="234" t="s">
        <v>1941</v>
      </c>
      <c r="D689" s="234" t="s">
        <v>2143</v>
      </c>
      <c r="E689" s="234">
        <v>20</v>
      </c>
      <c r="F689" s="233" t="s">
        <v>2157</v>
      </c>
      <c r="G689" s="233" t="s">
        <v>2158</v>
      </c>
      <c r="H689" s="235">
        <v>0</v>
      </c>
      <c r="I689" s="523" t="s">
        <v>786</v>
      </c>
      <c r="J689" s="523"/>
      <c r="K689" s="523">
        <f t="shared" si="13"/>
        <v>0</v>
      </c>
      <c r="L689" s="523" t="s">
        <v>2159</v>
      </c>
    </row>
    <row r="690" spans="2:12" x14ac:dyDescent="0.25">
      <c r="B690" s="233" t="s">
        <v>2160</v>
      </c>
      <c r="C690" s="234" t="s">
        <v>1941</v>
      </c>
      <c r="D690" s="234" t="s">
        <v>2143</v>
      </c>
      <c r="E690" s="234">
        <v>21</v>
      </c>
      <c r="F690" s="233" t="s">
        <v>2161</v>
      </c>
      <c r="G690" s="233" t="s">
        <v>2162</v>
      </c>
      <c r="H690" s="235">
        <v>0</v>
      </c>
      <c r="I690" s="523" t="s">
        <v>786</v>
      </c>
      <c r="J690" s="523"/>
      <c r="K690" s="523">
        <f t="shared" si="13"/>
        <v>0</v>
      </c>
      <c r="L690" s="524"/>
    </row>
    <row r="691" spans="2:12" x14ac:dyDescent="0.25">
      <c r="B691" s="233" t="s">
        <v>2163</v>
      </c>
      <c r="C691" s="234" t="s">
        <v>1941</v>
      </c>
      <c r="D691" s="234" t="s">
        <v>2143</v>
      </c>
      <c r="E691" s="234">
        <v>22</v>
      </c>
      <c r="F691" s="233" t="s">
        <v>2164</v>
      </c>
      <c r="G691" s="233" t="s">
        <v>2165</v>
      </c>
      <c r="H691" s="235">
        <v>0</v>
      </c>
      <c r="I691" s="523" t="s">
        <v>786</v>
      </c>
      <c r="J691" s="523"/>
      <c r="K691" s="523">
        <f t="shared" si="13"/>
        <v>0</v>
      </c>
      <c r="L691" s="524"/>
    </row>
    <row r="692" spans="2:12" x14ac:dyDescent="0.25">
      <c r="B692" s="233" t="s">
        <v>2166</v>
      </c>
      <c r="C692" s="234" t="s">
        <v>1941</v>
      </c>
      <c r="D692" s="234" t="s">
        <v>2143</v>
      </c>
      <c r="E692" s="234">
        <v>23</v>
      </c>
      <c r="F692" s="233" t="s">
        <v>2167</v>
      </c>
      <c r="G692" s="233" t="s">
        <v>2168</v>
      </c>
      <c r="H692" s="235">
        <v>0</v>
      </c>
      <c r="I692" s="523" t="s">
        <v>786</v>
      </c>
      <c r="J692" s="523"/>
      <c r="K692" s="523">
        <f t="shared" si="13"/>
        <v>0</v>
      </c>
      <c r="L692" s="524"/>
    </row>
    <row r="693" spans="2:12" x14ac:dyDescent="0.25">
      <c r="B693" s="233" t="s">
        <v>2169</v>
      </c>
      <c r="C693" s="234" t="s">
        <v>1941</v>
      </c>
      <c r="D693" s="234" t="s">
        <v>2143</v>
      </c>
      <c r="E693" s="234">
        <v>24</v>
      </c>
      <c r="F693" s="233" t="s">
        <v>2170</v>
      </c>
      <c r="G693" s="233" t="s">
        <v>2171</v>
      </c>
      <c r="H693" s="235">
        <v>0</v>
      </c>
      <c r="I693" s="523" t="s">
        <v>786</v>
      </c>
      <c r="J693" s="523"/>
      <c r="K693" s="523">
        <f t="shared" si="13"/>
        <v>0</v>
      </c>
      <c r="L693" s="524"/>
    </row>
    <row r="694" spans="2:12" x14ac:dyDescent="0.25">
      <c r="B694" s="233" t="s">
        <v>2172</v>
      </c>
      <c r="C694" s="234" t="s">
        <v>1941</v>
      </c>
      <c r="D694" s="234" t="s">
        <v>2143</v>
      </c>
      <c r="E694" s="234">
        <v>25</v>
      </c>
      <c r="F694" s="233" t="s">
        <v>2173</v>
      </c>
      <c r="G694" s="233" t="s">
        <v>2174</v>
      </c>
      <c r="H694" s="235">
        <v>0</v>
      </c>
      <c r="I694" s="523" t="s">
        <v>786</v>
      </c>
      <c r="J694" s="523"/>
      <c r="K694" s="523">
        <f t="shared" si="13"/>
        <v>0</v>
      </c>
      <c r="L694" s="523" t="s">
        <v>2034</v>
      </c>
    </row>
    <row r="695" spans="2:12" x14ac:dyDescent="0.25">
      <c r="B695" s="233" t="s">
        <v>2175</v>
      </c>
      <c r="C695" s="234" t="s">
        <v>1941</v>
      </c>
      <c r="D695" s="234" t="s">
        <v>2143</v>
      </c>
      <c r="E695" s="234">
        <v>26</v>
      </c>
      <c r="F695" s="233" t="s">
        <v>2176</v>
      </c>
      <c r="G695" s="233" t="s">
        <v>2177</v>
      </c>
      <c r="H695" s="235">
        <v>1</v>
      </c>
      <c r="I695" s="523" t="s">
        <v>781</v>
      </c>
      <c r="J695" s="523"/>
      <c r="K695" s="523"/>
      <c r="L695" s="524"/>
    </row>
    <row r="696" spans="2:12" x14ac:dyDescent="0.25">
      <c r="B696" s="233" t="s">
        <v>2178</v>
      </c>
      <c r="C696" s="234" t="s">
        <v>1941</v>
      </c>
      <c r="D696" s="234" t="s">
        <v>2143</v>
      </c>
      <c r="E696" s="234">
        <v>29</v>
      </c>
      <c r="F696" s="233" t="s">
        <v>2179</v>
      </c>
      <c r="G696" s="233" t="s">
        <v>2180</v>
      </c>
      <c r="H696" s="235">
        <v>0</v>
      </c>
      <c r="I696" s="523" t="s">
        <v>786</v>
      </c>
      <c r="J696" s="523"/>
      <c r="K696" s="523">
        <f t="shared" ref="K696:K724" si="14">$AU$3</f>
        <v>0</v>
      </c>
      <c r="L696" s="524"/>
    </row>
    <row r="697" spans="2:12" x14ac:dyDescent="0.25">
      <c r="B697" s="233" t="s">
        <v>2181</v>
      </c>
      <c r="C697" s="234" t="s">
        <v>1941</v>
      </c>
      <c r="D697" s="234" t="s">
        <v>2143</v>
      </c>
      <c r="E697" s="234">
        <v>30</v>
      </c>
      <c r="F697" s="233" t="s">
        <v>2182</v>
      </c>
      <c r="G697" s="233" t="s">
        <v>2183</v>
      </c>
      <c r="H697" s="235">
        <v>0</v>
      </c>
      <c r="I697" s="523" t="s">
        <v>786</v>
      </c>
      <c r="J697" s="523"/>
      <c r="K697" s="523">
        <f t="shared" si="14"/>
        <v>0</v>
      </c>
      <c r="L697" s="524"/>
    </row>
    <row r="698" spans="2:12" x14ac:dyDescent="0.25">
      <c r="B698" s="233" t="s">
        <v>2184</v>
      </c>
      <c r="C698" s="234" t="s">
        <v>1941</v>
      </c>
      <c r="D698" s="234" t="s">
        <v>2143</v>
      </c>
      <c r="E698" s="234">
        <v>40</v>
      </c>
      <c r="F698" s="233" t="s">
        <v>2185</v>
      </c>
      <c r="G698" s="233" t="s">
        <v>2186</v>
      </c>
      <c r="H698" s="235">
        <v>0</v>
      </c>
      <c r="I698" s="523" t="s">
        <v>786</v>
      </c>
      <c r="J698" s="523"/>
      <c r="K698" s="523">
        <f t="shared" si="14"/>
        <v>0</v>
      </c>
      <c r="L698" s="524"/>
    </row>
    <row r="699" spans="2:12" x14ac:dyDescent="0.25">
      <c r="B699" s="233" t="s">
        <v>2187</v>
      </c>
      <c r="C699" s="234" t="s">
        <v>1941</v>
      </c>
      <c r="D699" s="234" t="s">
        <v>2143</v>
      </c>
      <c r="E699" s="234">
        <v>41</v>
      </c>
      <c r="F699" s="233" t="s">
        <v>2188</v>
      </c>
      <c r="G699" s="233" t="s">
        <v>2189</v>
      </c>
      <c r="H699" s="235">
        <v>0</v>
      </c>
      <c r="I699" s="523" t="s">
        <v>786</v>
      </c>
      <c r="J699" s="523"/>
      <c r="K699" s="523">
        <f t="shared" si="14"/>
        <v>0</v>
      </c>
      <c r="L699" s="524"/>
    </row>
    <row r="700" spans="2:12" x14ac:dyDescent="0.25">
      <c r="B700" s="233" t="s">
        <v>2190</v>
      </c>
      <c r="C700" s="234" t="s">
        <v>1941</v>
      </c>
      <c r="D700" s="234" t="s">
        <v>2143</v>
      </c>
      <c r="E700" s="234">
        <v>42</v>
      </c>
      <c r="F700" s="233" t="s">
        <v>2191</v>
      </c>
      <c r="G700" s="233" t="s">
        <v>2192</v>
      </c>
      <c r="H700" s="235">
        <v>0</v>
      </c>
      <c r="I700" s="523" t="s">
        <v>786</v>
      </c>
      <c r="J700" s="523"/>
      <c r="K700" s="523">
        <f t="shared" si="14"/>
        <v>0</v>
      </c>
      <c r="L700" s="524"/>
    </row>
    <row r="701" spans="2:12" x14ac:dyDescent="0.25">
      <c r="B701" s="233" t="s">
        <v>2193</v>
      </c>
      <c r="C701" s="234" t="s">
        <v>1941</v>
      </c>
      <c r="D701" s="234" t="s">
        <v>2143</v>
      </c>
      <c r="E701" s="234">
        <v>43</v>
      </c>
      <c r="F701" s="233" t="s">
        <v>2194</v>
      </c>
      <c r="G701" s="233" t="s">
        <v>2195</v>
      </c>
      <c r="H701" s="235">
        <v>0</v>
      </c>
      <c r="I701" s="523" t="s">
        <v>786</v>
      </c>
      <c r="J701" s="523"/>
      <c r="K701" s="523">
        <f t="shared" si="14"/>
        <v>0</v>
      </c>
      <c r="L701" s="524"/>
    </row>
    <row r="702" spans="2:12" x14ac:dyDescent="0.25">
      <c r="B702" s="233" t="s">
        <v>2196</v>
      </c>
      <c r="C702" s="234" t="s">
        <v>1941</v>
      </c>
      <c r="D702" s="234" t="s">
        <v>2143</v>
      </c>
      <c r="E702" s="234">
        <v>50</v>
      </c>
      <c r="F702" s="233" t="s">
        <v>2197</v>
      </c>
      <c r="G702" s="233" t="s">
        <v>2198</v>
      </c>
      <c r="H702" s="235">
        <v>0</v>
      </c>
      <c r="I702" s="523" t="s">
        <v>786</v>
      </c>
      <c r="J702" s="523"/>
      <c r="K702" s="523">
        <f t="shared" si="14"/>
        <v>0</v>
      </c>
      <c r="L702" s="524"/>
    </row>
    <row r="703" spans="2:12" x14ac:dyDescent="0.25">
      <c r="B703" s="233" t="s">
        <v>2199</v>
      </c>
      <c r="C703" s="234" t="s">
        <v>1941</v>
      </c>
      <c r="D703" s="234" t="s">
        <v>2143</v>
      </c>
      <c r="E703" s="234">
        <v>51</v>
      </c>
      <c r="F703" s="233" t="s">
        <v>2200</v>
      </c>
      <c r="G703" s="233" t="s">
        <v>2201</v>
      </c>
      <c r="H703" s="235">
        <v>0</v>
      </c>
      <c r="I703" s="523" t="s">
        <v>786</v>
      </c>
      <c r="J703" s="523"/>
      <c r="K703" s="523">
        <f t="shared" si="14"/>
        <v>0</v>
      </c>
      <c r="L703" s="524"/>
    </row>
    <row r="704" spans="2:12" x14ac:dyDescent="0.25">
      <c r="B704" s="233" t="s">
        <v>2202</v>
      </c>
      <c r="C704" s="234" t="s">
        <v>1941</v>
      </c>
      <c r="D704" s="234" t="s">
        <v>2143</v>
      </c>
      <c r="E704" s="234">
        <v>52</v>
      </c>
      <c r="F704" s="233" t="s">
        <v>2203</v>
      </c>
      <c r="G704" s="233" t="s">
        <v>2204</v>
      </c>
      <c r="H704" s="235">
        <v>0</v>
      </c>
      <c r="I704" s="523" t="s">
        <v>786</v>
      </c>
      <c r="J704" s="523"/>
      <c r="K704" s="523">
        <f t="shared" si="14"/>
        <v>0</v>
      </c>
      <c r="L704" s="524"/>
    </row>
    <row r="705" spans="2:12" x14ac:dyDescent="0.25">
      <c r="B705" s="233" t="s">
        <v>2205</v>
      </c>
      <c r="C705" s="234" t="s">
        <v>1941</v>
      </c>
      <c r="D705" s="234" t="s">
        <v>2143</v>
      </c>
      <c r="E705" s="234">
        <v>53</v>
      </c>
      <c r="F705" s="233" t="s">
        <v>2206</v>
      </c>
      <c r="G705" s="233" t="s">
        <v>2207</v>
      </c>
      <c r="H705" s="235">
        <v>0</v>
      </c>
      <c r="I705" s="523" t="s">
        <v>786</v>
      </c>
      <c r="J705" s="523"/>
      <c r="K705" s="523">
        <f t="shared" si="14"/>
        <v>0</v>
      </c>
      <c r="L705" s="524"/>
    </row>
    <row r="706" spans="2:12" x14ac:dyDescent="0.25">
      <c r="B706" s="233" t="s">
        <v>2208</v>
      </c>
      <c r="C706" s="234" t="s">
        <v>1941</v>
      </c>
      <c r="D706" s="234" t="s">
        <v>2143</v>
      </c>
      <c r="E706" s="234">
        <v>54</v>
      </c>
      <c r="F706" s="233" t="s">
        <v>2209</v>
      </c>
      <c r="G706" s="233" t="s">
        <v>2210</v>
      </c>
      <c r="H706" s="235">
        <v>0</v>
      </c>
      <c r="I706" s="523" t="s">
        <v>786</v>
      </c>
      <c r="J706" s="523"/>
      <c r="K706" s="523">
        <f t="shared" si="14"/>
        <v>0</v>
      </c>
      <c r="L706" s="524"/>
    </row>
    <row r="707" spans="2:12" x14ac:dyDescent="0.25">
      <c r="B707" s="233" t="s">
        <v>2211</v>
      </c>
      <c r="C707" s="234" t="s">
        <v>1941</v>
      </c>
      <c r="D707" s="234" t="s">
        <v>2143</v>
      </c>
      <c r="E707" s="234">
        <v>59</v>
      </c>
      <c r="F707" s="233" t="s">
        <v>2212</v>
      </c>
      <c r="G707" s="233" t="s">
        <v>2213</v>
      </c>
      <c r="H707" s="235">
        <v>0</v>
      </c>
      <c r="I707" s="523" t="s">
        <v>786</v>
      </c>
      <c r="J707" s="523"/>
      <c r="K707" s="523">
        <f t="shared" si="14"/>
        <v>0</v>
      </c>
      <c r="L707" s="524"/>
    </row>
    <row r="708" spans="2:12" x14ac:dyDescent="0.25">
      <c r="B708" s="233" t="s">
        <v>2214</v>
      </c>
      <c r="C708" s="234" t="s">
        <v>1941</v>
      </c>
      <c r="D708" s="234" t="s">
        <v>2143</v>
      </c>
      <c r="E708" s="234">
        <v>60</v>
      </c>
      <c r="F708" s="233" t="s">
        <v>2215</v>
      </c>
      <c r="G708" s="233" t="s">
        <v>2216</v>
      </c>
      <c r="H708" s="235">
        <v>0</v>
      </c>
      <c r="I708" s="523" t="s">
        <v>786</v>
      </c>
      <c r="J708" s="523"/>
      <c r="K708" s="523">
        <f t="shared" si="14"/>
        <v>0</v>
      </c>
      <c r="L708" s="524"/>
    </row>
    <row r="709" spans="2:12" x14ac:dyDescent="0.25">
      <c r="B709" s="233" t="s">
        <v>2217</v>
      </c>
      <c r="C709" s="234" t="s">
        <v>1941</v>
      </c>
      <c r="D709" s="234" t="s">
        <v>2143</v>
      </c>
      <c r="E709" s="234">
        <v>61</v>
      </c>
      <c r="F709" s="233" t="s">
        <v>2218</v>
      </c>
      <c r="G709" s="233" t="s">
        <v>2219</v>
      </c>
      <c r="H709" s="235">
        <v>0</v>
      </c>
      <c r="I709" s="523" t="s">
        <v>786</v>
      </c>
      <c r="J709" s="523"/>
      <c r="K709" s="523">
        <f t="shared" si="14"/>
        <v>0</v>
      </c>
      <c r="L709" s="524"/>
    </row>
    <row r="710" spans="2:12" x14ac:dyDescent="0.25">
      <c r="B710" s="233" t="s">
        <v>2220</v>
      </c>
      <c r="C710" s="234" t="s">
        <v>1941</v>
      </c>
      <c r="D710" s="234" t="s">
        <v>2143</v>
      </c>
      <c r="E710" s="234">
        <v>62</v>
      </c>
      <c r="F710" s="233" t="s">
        <v>2221</v>
      </c>
      <c r="G710" s="233" t="s">
        <v>2222</v>
      </c>
      <c r="H710" s="235">
        <v>0</v>
      </c>
      <c r="I710" s="523" t="s">
        <v>786</v>
      </c>
      <c r="J710" s="523"/>
      <c r="K710" s="523">
        <f t="shared" si="14"/>
        <v>0</v>
      </c>
      <c r="L710" s="524"/>
    </row>
    <row r="711" spans="2:12" x14ac:dyDescent="0.25">
      <c r="B711" s="233" t="s">
        <v>2223</v>
      </c>
      <c r="C711" s="234" t="s">
        <v>1941</v>
      </c>
      <c r="D711" s="234" t="s">
        <v>2143</v>
      </c>
      <c r="E711" s="234">
        <v>63</v>
      </c>
      <c r="F711" s="233" t="s">
        <v>2224</v>
      </c>
      <c r="G711" s="233" t="s">
        <v>2225</v>
      </c>
      <c r="H711" s="235">
        <v>0</v>
      </c>
      <c r="I711" s="523" t="s">
        <v>786</v>
      </c>
      <c r="J711" s="523"/>
      <c r="K711" s="523">
        <f t="shared" si="14"/>
        <v>0</v>
      </c>
      <c r="L711" s="524"/>
    </row>
    <row r="712" spans="2:12" x14ac:dyDescent="0.25">
      <c r="B712" s="233" t="s">
        <v>2226</v>
      </c>
      <c r="C712" s="234" t="s">
        <v>1941</v>
      </c>
      <c r="D712" s="234" t="s">
        <v>2143</v>
      </c>
      <c r="E712" s="234">
        <v>64</v>
      </c>
      <c r="F712" s="233" t="s">
        <v>2227</v>
      </c>
      <c r="G712" s="233" t="s">
        <v>2228</v>
      </c>
      <c r="H712" s="235">
        <v>0</v>
      </c>
      <c r="I712" s="523" t="s">
        <v>786</v>
      </c>
      <c r="J712" s="523"/>
      <c r="K712" s="523">
        <f t="shared" si="14"/>
        <v>0</v>
      </c>
      <c r="L712" s="524"/>
    </row>
    <row r="713" spans="2:12" x14ac:dyDescent="0.25">
      <c r="B713" s="233" t="s">
        <v>2229</v>
      </c>
      <c r="C713" s="234" t="s">
        <v>1941</v>
      </c>
      <c r="D713" s="234" t="s">
        <v>2143</v>
      </c>
      <c r="E713" s="234">
        <v>65</v>
      </c>
      <c r="F713" s="233" t="s">
        <v>2230</v>
      </c>
      <c r="G713" s="233" t="s">
        <v>2231</v>
      </c>
      <c r="H713" s="235">
        <v>0</v>
      </c>
      <c r="I713" s="523" t="s">
        <v>786</v>
      </c>
      <c r="J713" s="523"/>
      <c r="K713" s="523">
        <f t="shared" si="14"/>
        <v>0</v>
      </c>
      <c r="L713" s="524"/>
    </row>
    <row r="714" spans="2:12" x14ac:dyDescent="0.25">
      <c r="B714" s="233" t="s">
        <v>2232</v>
      </c>
      <c r="C714" s="234" t="s">
        <v>1941</v>
      </c>
      <c r="D714" s="234" t="s">
        <v>2143</v>
      </c>
      <c r="E714" s="234">
        <v>70</v>
      </c>
      <c r="F714" s="233" t="s">
        <v>2233</v>
      </c>
      <c r="G714" s="233" t="s">
        <v>2234</v>
      </c>
      <c r="H714" s="235">
        <v>0</v>
      </c>
      <c r="I714" s="523" t="s">
        <v>786</v>
      </c>
      <c r="J714" s="523"/>
      <c r="K714" s="523">
        <f t="shared" si="14"/>
        <v>0</v>
      </c>
      <c r="L714" s="524"/>
    </row>
    <row r="715" spans="2:12" x14ac:dyDescent="0.25">
      <c r="B715" s="233" t="s">
        <v>2235</v>
      </c>
      <c r="C715" s="234" t="s">
        <v>1941</v>
      </c>
      <c r="D715" s="234" t="s">
        <v>2143</v>
      </c>
      <c r="E715" s="234">
        <v>71</v>
      </c>
      <c r="F715" s="233" t="s">
        <v>2236</v>
      </c>
      <c r="G715" s="233" t="s">
        <v>2237</v>
      </c>
      <c r="H715" s="235">
        <v>0</v>
      </c>
      <c r="I715" s="523" t="s">
        <v>786</v>
      </c>
      <c r="J715" s="523"/>
      <c r="K715" s="523">
        <f t="shared" si="14"/>
        <v>0</v>
      </c>
      <c r="L715" s="524"/>
    </row>
    <row r="716" spans="2:12" x14ac:dyDescent="0.25">
      <c r="B716" s="233" t="s">
        <v>2238</v>
      </c>
      <c r="C716" s="234" t="s">
        <v>1941</v>
      </c>
      <c r="D716" s="234" t="s">
        <v>2143</v>
      </c>
      <c r="E716" s="234">
        <v>72</v>
      </c>
      <c r="F716" s="233" t="s">
        <v>2239</v>
      </c>
      <c r="G716" s="233" t="s">
        <v>2240</v>
      </c>
      <c r="H716" s="235">
        <v>0</v>
      </c>
      <c r="I716" s="523" t="s">
        <v>786</v>
      </c>
      <c r="J716" s="523"/>
      <c r="K716" s="523">
        <f t="shared" si="14"/>
        <v>0</v>
      </c>
      <c r="L716" s="524"/>
    </row>
    <row r="717" spans="2:12" x14ac:dyDescent="0.25">
      <c r="B717" s="233" t="s">
        <v>2241</v>
      </c>
      <c r="C717" s="234" t="s">
        <v>1941</v>
      </c>
      <c r="D717" s="234" t="s">
        <v>2143</v>
      </c>
      <c r="E717" s="234">
        <v>73</v>
      </c>
      <c r="F717" s="233" t="s">
        <v>2242</v>
      </c>
      <c r="G717" s="233" t="s">
        <v>2243</v>
      </c>
      <c r="H717" s="235">
        <v>0</v>
      </c>
      <c r="I717" s="523" t="s">
        <v>786</v>
      </c>
      <c r="J717" s="523"/>
      <c r="K717" s="523">
        <f t="shared" si="14"/>
        <v>0</v>
      </c>
      <c r="L717" s="524"/>
    </row>
    <row r="718" spans="2:12" x14ac:dyDescent="0.25">
      <c r="B718" s="233" t="s">
        <v>2244</v>
      </c>
      <c r="C718" s="234" t="s">
        <v>1941</v>
      </c>
      <c r="D718" s="234" t="s">
        <v>2143</v>
      </c>
      <c r="E718" s="234">
        <v>74</v>
      </c>
      <c r="F718" s="233" t="s">
        <v>2245</v>
      </c>
      <c r="G718" s="233" t="s">
        <v>2246</v>
      </c>
      <c r="H718" s="235">
        <v>0</v>
      </c>
      <c r="I718" s="523" t="s">
        <v>786</v>
      </c>
      <c r="J718" s="523"/>
      <c r="K718" s="523">
        <f t="shared" si="14"/>
        <v>0</v>
      </c>
      <c r="L718" s="524"/>
    </row>
    <row r="719" spans="2:12" x14ac:dyDescent="0.25">
      <c r="B719" s="233" t="s">
        <v>2247</v>
      </c>
      <c r="C719" s="234" t="s">
        <v>1941</v>
      </c>
      <c r="D719" s="234" t="s">
        <v>2143</v>
      </c>
      <c r="E719" s="234">
        <v>75</v>
      </c>
      <c r="F719" s="233" t="s">
        <v>2248</v>
      </c>
      <c r="G719" s="233" t="s">
        <v>2249</v>
      </c>
      <c r="H719" s="235">
        <v>0</v>
      </c>
      <c r="I719" s="523" t="s">
        <v>786</v>
      </c>
      <c r="J719" s="523"/>
      <c r="K719" s="523">
        <f t="shared" si="14"/>
        <v>0</v>
      </c>
      <c r="L719" s="524"/>
    </row>
    <row r="720" spans="2:12" x14ac:dyDescent="0.25">
      <c r="B720" s="233" t="s">
        <v>2250</v>
      </c>
      <c r="C720" s="234" t="s">
        <v>1941</v>
      </c>
      <c r="D720" s="234" t="s">
        <v>2143</v>
      </c>
      <c r="E720" s="234">
        <v>76</v>
      </c>
      <c r="F720" s="233" t="s">
        <v>2251</v>
      </c>
      <c r="G720" s="233" t="s">
        <v>2252</v>
      </c>
      <c r="H720" s="235">
        <v>0</v>
      </c>
      <c r="I720" s="523" t="s">
        <v>786</v>
      </c>
      <c r="J720" s="523"/>
      <c r="K720" s="523">
        <f t="shared" si="14"/>
        <v>0</v>
      </c>
      <c r="L720" s="524"/>
    </row>
    <row r="721" spans="2:12" x14ac:dyDescent="0.25">
      <c r="B721" s="233" t="s">
        <v>2253</v>
      </c>
      <c r="C721" s="234" t="s">
        <v>1941</v>
      </c>
      <c r="D721" s="234" t="s">
        <v>2143</v>
      </c>
      <c r="E721" s="234">
        <v>77</v>
      </c>
      <c r="F721" s="233" t="s">
        <v>2254</v>
      </c>
      <c r="G721" s="233" t="s">
        <v>2255</v>
      </c>
      <c r="H721" s="235">
        <v>0</v>
      </c>
      <c r="I721" s="523" t="s">
        <v>786</v>
      </c>
      <c r="J721" s="523"/>
      <c r="K721" s="523">
        <f t="shared" si="14"/>
        <v>0</v>
      </c>
      <c r="L721" s="524"/>
    </row>
    <row r="722" spans="2:12" x14ac:dyDescent="0.25">
      <c r="B722" s="233" t="s">
        <v>2256</v>
      </c>
      <c r="C722" s="234" t="s">
        <v>1941</v>
      </c>
      <c r="D722" s="234" t="s">
        <v>2143</v>
      </c>
      <c r="E722" s="234">
        <v>78</v>
      </c>
      <c r="F722" s="233" t="s">
        <v>2257</v>
      </c>
      <c r="G722" s="233" t="s">
        <v>2258</v>
      </c>
      <c r="H722" s="235">
        <v>0</v>
      </c>
      <c r="I722" s="523" t="s">
        <v>786</v>
      </c>
      <c r="J722" s="523"/>
      <c r="K722" s="523">
        <f t="shared" si="14"/>
        <v>0</v>
      </c>
      <c r="L722" s="524"/>
    </row>
    <row r="723" spans="2:12" x14ac:dyDescent="0.25">
      <c r="B723" s="233" t="s">
        <v>2259</v>
      </c>
      <c r="C723" s="234" t="s">
        <v>1941</v>
      </c>
      <c r="D723" s="234" t="s">
        <v>2143</v>
      </c>
      <c r="E723" s="234">
        <v>79</v>
      </c>
      <c r="F723" s="233" t="s">
        <v>2260</v>
      </c>
      <c r="G723" s="233" t="s">
        <v>2261</v>
      </c>
      <c r="H723" s="235">
        <v>0</v>
      </c>
      <c r="I723" s="523" t="s">
        <v>786</v>
      </c>
      <c r="J723" s="523"/>
      <c r="K723" s="523">
        <f t="shared" si="14"/>
        <v>0</v>
      </c>
      <c r="L723" s="524"/>
    </row>
    <row r="724" spans="2:12" x14ac:dyDescent="0.25">
      <c r="B724" s="233" t="s">
        <v>2262</v>
      </c>
      <c r="C724" s="234" t="s">
        <v>1941</v>
      </c>
      <c r="D724" s="234" t="s">
        <v>2143</v>
      </c>
      <c r="E724" s="234">
        <v>80</v>
      </c>
      <c r="F724" s="233" t="s">
        <v>2263</v>
      </c>
      <c r="G724" s="233" t="s">
        <v>2264</v>
      </c>
      <c r="H724" s="235">
        <v>0</v>
      </c>
      <c r="I724" s="523" t="s">
        <v>786</v>
      </c>
      <c r="J724" s="523"/>
      <c r="K724" s="523">
        <f t="shared" si="14"/>
        <v>0</v>
      </c>
      <c r="L724" s="524"/>
    </row>
    <row r="725" spans="2:12" x14ac:dyDescent="0.25">
      <c r="B725" s="233" t="s">
        <v>2265</v>
      </c>
      <c r="C725" s="234" t="s">
        <v>1941</v>
      </c>
      <c r="D725" s="234" t="s">
        <v>2143</v>
      </c>
      <c r="E725" s="234">
        <v>81</v>
      </c>
      <c r="F725" s="233" t="s">
        <v>2266</v>
      </c>
      <c r="G725" s="233" t="s">
        <v>2267</v>
      </c>
      <c r="H725" s="235">
        <v>1</v>
      </c>
      <c r="I725" s="523" t="s">
        <v>781</v>
      </c>
      <c r="J725" s="523"/>
      <c r="K725" s="523"/>
      <c r="L725" s="524"/>
    </row>
    <row r="726" spans="2:12" x14ac:dyDescent="0.25">
      <c r="B726" s="233" t="s">
        <v>2268</v>
      </c>
      <c r="C726" s="234" t="s">
        <v>1941</v>
      </c>
      <c r="D726" s="234" t="s">
        <v>2143</v>
      </c>
      <c r="E726" s="234">
        <v>82</v>
      </c>
      <c r="F726" s="233" t="s">
        <v>2269</v>
      </c>
      <c r="G726" s="233" t="s">
        <v>2270</v>
      </c>
      <c r="H726" s="235">
        <v>0</v>
      </c>
      <c r="I726" s="523" t="s">
        <v>786</v>
      </c>
      <c r="J726" s="523"/>
      <c r="K726" s="523">
        <f>$AU$3</f>
        <v>0</v>
      </c>
      <c r="L726" s="524"/>
    </row>
    <row r="727" spans="2:12" x14ac:dyDescent="0.25">
      <c r="B727" s="233" t="s">
        <v>2271</v>
      </c>
      <c r="C727" s="234" t="s">
        <v>1941</v>
      </c>
      <c r="D727" s="234" t="s">
        <v>2143</v>
      </c>
      <c r="E727" s="234">
        <v>89</v>
      </c>
      <c r="F727" s="233" t="s">
        <v>2272</v>
      </c>
      <c r="G727" s="233" t="s">
        <v>2273</v>
      </c>
      <c r="H727" s="235">
        <v>0</v>
      </c>
      <c r="I727" s="523" t="s">
        <v>786</v>
      </c>
      <c r="J727" s="523"/>
      <c r="K727" s="523">
        <f>$AU$3</f>
        <v>0</v>
      </c>
      <c r="L727" s="524"/>
    </row>
    <row r="728" spans="2:12" x14ac:dyDescent="0.25">
      <c r="B728" s="233" t="s">
        <v>2274</v>
      </c>
      <c r="C728" s="234" t="s">
        <v>1941</v>
      </c>
      <c r="D728" s="234" t="s">
        <v>2143</v>
      </c>
      <c r="E728" s="234">
        <v>90</v>
      </c>
      <c r="F728" s="233" t="s">
        <v>2275</v>
      </c>
      <c r="G728" s="233" t="s">
        <v>2276</v>
      </c>
      <c r="H728" s="235">
        <v>0</v>
      </c>
      <c r="I728" s="523" t="s">
        <v>786</v>
      </c>
      <c r="J728" s="523"/>
      <c r="K728" s="523">
        <f>$AU$3</f>
        <v>0</v>
      </c>
      <c r="L728" s="523" t="s">
        <v>673</v>
      </c>
    </row>
    <row r="729" spans="2:12" x14ac:dyDescent="0.25">
      <c r="B729" s="233" t="s">
        <v>2277</v>
      </c>
      <c r="C729" s="234" t="s">
        <v>1941</v>
      </c>
      <c r="D729" s="234" t="s">
        <v>2143</v>
      </c>
      <c r="E729" s="234">
        <v>91</v>
      </c>
      <c r="F729" s="233" t="s">
        <v>2278</v>
      </c>
      <c r="G729" s="233" t="s">
        <v>2279</v>
      </c>
      <c r="H729" s="235">
        <v>0</v>
      </c>
      <c r="I729" s="523" t="s">
        <v>786</v>
      </c>
      <c r="J729" s="523"/>
      <c r="K729" s="523">
        <f>$AU$3</f>
        <v>0</v>
      </c>
      <c r="L729" s="523" t="s">
        <v>2141</v>
      </c>
    </row>
    <row r="730" spans="2:12" x14ac:dyDescent="0.25">
      <c r="B730" s="233" t="s">
        <v>2280</v>
      </c>
      <c r="C730" s="234" t="s">
        <v>1941</v>
      </c>
      <c r="D730" s="234" t="s">
        <v>2143</v>
      </c>
      <c r="E730" s="234">
        <v>99</v>
      </c>
      <c r="F730" s="233" t="s">
        <v>2281</v>
      </c>
      <c r="G730" s="233" t="s">
        <v>2282</v>
      </c>
      <c r="H730" s="235">
        <v>0</v>
      </c>
      <c r="I730" s="523" t="s">
        <v>786</v>
      </c>
      <c r="J730" s="523"/>
      <c r="K730" s="523">
        <f>$AU$3</f>
        <v>0</v>
      </c>
      <c r="L730" s="524"/>
    </row>
    <row r="731" spans="2:12" x14ac:dyDescent="0.25">
      <c r="B731" s="233" t="s">
        <v>2283</v>
      </c>
      <c r="C731" s="234" t="s">
        <v>2284</v>
      </c>
      <c r="D731" s="234" t="s">
        <v>2285</v>
      </c>
      <c r="E731" s="234">
        <v>0</v>
      </c>
      <c r="F731" s="233" t="s">
        <v>2286</v>
      </c>
      <c r="G731" s="233" t="s">
        <v>2287</v>
      </c>
      <c r="H731" s="235">
        <v>1</v>
      </c>
      <c r="I731" s="523"/>
      <c r="J731" s="523"/>
      <c r="K731" s="523"/>
      <c r="L731" s="524"/>
    </row>
    <row r="732" spans="2:12" x14ac:dyDescent="0.25">
      <c r="B732" s="233" t="s">
        <v>2288</v>
      </c>
      <c r="C732" s="234" t="s">
        <v>2284</v>
      </c>
      <c r="D732" s="234" t="s">
        <v>2285</v>
      </c>
      <c r="E732" s="234">
        <v>10</v>
      </c>
      <c r="F732" s="233" t="s">
        <v>2289</v>
      </c>
      <c r="G732" s="233" t="s">
        <v>2290</v>
      </c>
      <c r="H732" s="235">
        <v>1</v>
      </c>
      <c r="I732" s="523"/>
      <c r="J732" s="523"/>
      <c r="K732" s="523"/>
      <c r="L732" s="524"/>
    </row>
    <row r="733" spans="2:12" x14ac:dyDescent="0.25">
      <c r="B733" s="233" t="s">
        <v>2291</v>
      </c>
      <c r="C733" s="234" t="s">
        <v>2284</v>
      </c>
      <c r="D733" s="234" t="s">
        <v>2285</v>
      </c>
      <c r="E733" s="234">
        <v>20</v>
      </c>
      <c r="F733" s="233" t="s">
        <v>2292</v>
      </c>
      <c r="G733" s="233" t="s">
        <v>2293</v>
      </c>
      <c r="H733" s="235">
        <v>1</v>
      </c>
      <c r="I733" s="523"/>
      <c r="J733" s="523"/>
      <c r="K733" s="523"/>
      <c r="L733" s="524"/>
    </row>
    <row r="734" spans="2:12" x14ac:dyDescent="0.25">
      <c r="B734" s="233" t="s">
        <v>2294</v>
      </c>
      <c r="C734" s="234" t="s">
        <v>2284</v>
      </c>
      <c r="D734" s="234" t="s">
        <v>2285</v>
      </c>
      <c r="E734" s="234">
        <v>30</v>
      </c>
      <c r="F734" s="233" t="s">
        <v>2295</v>
      </c>
      <c r="G734" s="233" t="s">
        <v>2296</v>
      </c>
      <c r="H734" s="235">
        <v>1</v>
      </c>
      <c r="I734" s="523"/>
      <c r="J734" s="523"/>
      <c r="K734" s="523"/>
      <c r="L734" s="524"/>
    </row>
    <row r="735" spans="2:12" x14ac:dyDescent="0.25">
      <c r="B735" s="233" t="s">
        <v>2297</v>
      </c>
      <c r="C735" s="234" t="s">
        <v>2284</v>
      </c>
      <c r="D735" s="234" t="s">
        <v>2285</v>
      </c>
      <c r="E735" s="234">
        <v>31</v>
      </c>
      <c r="F735" s="233" t="s">
        <v>2298</v>
      </c>
      <c r="G735" s="233" t="s">
        <v>2299</v>
      </c>
      <c r="H735" s="235">
        <v>1</v>
      </c>
      <c r="I735" s="523"/>
      <c r="J735" s="523"/>
      <c r="K735" s="523"/>
      <c r="L735" s="524"/>
    </row>
    <row r="736" spans="2:12" x14ac:dyDescent="0.25">
      <c r="B736" s="233" t="s">
        <v>2300</v>
      </c>
      <c r="C736" s="234" t="s">
        <v>2284</v>
      </c>
      <c r="D736" s="234" t="s">
        <v>2285</v>
      </c>
      <c r="E736" s="234">
        <v>32</v>
      </c>
      <c r="F736" s="233" t="s">
        <v>2301</v>
      </c>
      <c r="G736" s="233" t="s">
        <v>2302</v>
      </c>
      <c r="H736" s="235">
        <v>1</v>
      </c>
      <c r="I736" s="523"/>
      <c r="J736" s="523"/>
      <c r="K736" s="523"/>
      <c r="L736" s="524"/>
    </row>
    <row r="737" spans="2:12" x14ac:dyDescent="0.25">
      <c r="B737" s="233" t="s">
        <v>2303</v>
      </c>
      <c r="C737" s="234" t="s">
        <v>2284</v>
      </c>
      <c r="D737" s="234" t="s">
        <v>2285</v>
      </c>
      <c r="E737" s="234">
        <v>39</v>
      </c>
      <c r="F737" s="233" t="s">
        <v>2304</v>
      </c>
      <c r="G737" s="233" t="s">
        <v>2305</v>
      </c>
      <c r="H737" s="235">
        <v>1</v>
      </c>
      <c r="I737" s="523"/>
      <c r="J737" s="523"/>
      <c r="K737" s="523"/>
      <c r="L737" s="524"/>
    </row>
    <row r="738" spans="2:12" x14ac:dyDescent="0.25">
      <c r="B738" s="233" t="s">
        <v>2306</v>
      </c>
      <c r="C738" s="234" t="s">
        <v>2284</v>
      </c>
      <c r="D738" s="234" t="s">
        <v>2285</v>
      </c>
      <c r="E738" s="234">
        <v>40</v>
      </c>
      <c r="F738" s="233" t="s">
        <v>2307</v>
      </c>
      <c r="G738" s="233" t="s">
        <v>2308</v>
      </c>
      <c r="H738" s="235">
        <v>1</v>
      </c>
      <c r="I738" s="523"/>
      <c r="J738" s="523"/>
      <c r="K738" s="523"/>
      <c r="L738" s="524"/>
    </row>
    <row r="739" spans="2:12" x14ac:dyDescent="0.25">
      <c r="B739" s="233" t="s">
        <v>2309</v>
      </c>
      <c r="C739" s="234" t="s">
        <v>2284</v>
      </c>
      <c r="D739" s="234" t="s">
        <v>2285</v>
      </c>
      <c r="E739" s="234">
        <v>41</v>
      </c>
      <c r="F739" s="233" t="s">
        <v>2310</v>
      </c>
      <c r="G739" s="233" t="s">
        <v>2311</v>
      </c>
      <c r="H739" s="235">
        <v>1</v>
      </c>
      <c r="I739" s="523"/>
      <c r="J739" s="523"/>
      <c r="K739" s="523"/>
      <c r="L739" s="524"/>
    </row>
    <row r="740" spans="2:12" x14ac:dyDescent="0.25">
      <c r="B740" s="233" t="s">
        <v>2312</v>
      </c>
      <c r="C740" s="234" t="s">
        <v>2284</v>
      </c>
      <c r="D740" s="234" t="s">
        <v>2285</v>
      </c>
      <c r="E740" s="234">
        <v>42</v>
      </c>
      <c r="F740" s="233" t="s">
        <v>2313</v>
      </c>
      <c r="G740" s="233" t="s">
        <v>2314</v>
      </c>
      <c r="H740" s="235">
        <v>1</v>
      </c>
      <c r="I740" s="523"/>
      <c r="J740" s="523"/>
      <c r="K740" s="523"/>
      <c r="L740" s="524"/>
    </row>
    <row r="741" spans="2:12" x14ac:dyDescent="0.25">
      <c r="B741" s="233" t="s">
        <v>2315</v>
      </c>
      <c r="C741" s="234" t="s">
        <v>2284</v>
      </c>
      <c r="D741" s="234" t="s">
        <v>2285</v>
      </c>
      <c r="E741" s="234">
        <v>50</v>
      </c>
      <c r="F741" s="233" t="s">
        <v>2316</v>
      </c>
      <c r="G741" s="233" t="s">
        <v>2317</v>
      </c>
      <c r="H741" s="235">
        <v>1</v>
      </c>
      <c r="I741" s="523"/>
      <c r="J741" s="523"/>
      <c r="K741" s="523"/>
      <c r="L741" s="524"/>
    </row>
    <row r="742" spans="2:12" x14ac:dyDescent="0.25">
      <c r="B742" s="233" t="s">
        <v>2318</v>
      </c>
      <c r="C742" s="234" t="s">
        <v>2284</v>
      </c>
      <c r="D742" s="234" t="s">
        <v>2285</v>
      </c>
      <c r="E742" s="234">
        <v>50</v>
      </c>
      <c r="F742" s="233" t="s">
        <v>2319</v>
      </c>
      <c r="G742" s="233" t="s">
        <v>2317</v>
      </c>
      <c r="H742" s="235">
        <v>1</v>
      </c>
      <c r="I742" s="523"/>
      <c r="J742" s="523"/>
      <c r="K742" s="523"/>
      <c r="L742" s="524"/>
    </row>
    <row r="743" spans="2:12" x14ac:dyDescent="0.25">
      <c r="B743" s="233" t="s">
        <v>2320</v>
      </c>
      <c r="C743" s="234" t="s">
        <v>2284</v>
      </c>
      <c r="D743" s="234" t="s">
        <v>2285</v>
      </c>
      <c r="E743" s="234">
        <v>50</v>
      </c>
      <c r="F743" s="233" t="s">
        <v>2321</v>
      </c>
      <c r="G743" s="233" t="s">
        <v>2317</v>
      </c>
      <c r="H743" s="235">
        <v>1</v>
      </c>
      <c r="I743" s="523"/>
      <c r="J743" s="523"/>
      <c r="K743" s="523"/>
      <c r="L743" s="524"/>
    </row>
    <row r="744" spans="2:12" x14ac:dyDescent="0.25">
      <c r="B744" s="233" t="s">
        <v>2322</v>
      </c>
      <c r="C744" s="234" t="s">
        <v>2284</v>
      </c>
      <c r="D744" s="234" t="s">
        <v>2285</v>
      </c>
      <c r="E744" s="234">
        <v>50</v>
      </c>
      <c r="F744" s="233" t="s">
        <v>2323</v>
      </c>
      <c r="G744" s="233" t="s">
        <v>2317</v>
      </c>
      <c r="H744" s="235">
        <v>1</v>
      </c>
      <c r="I744" s="523"/>
      <c r="J744" s="523"/>
      <c r="K744" s="523"/>
      <c r="L744" s="524"/>
    </row>
    <row r="745" spans="2:12" x14ac:dyDescent="0.25">
      <c r="B745" s="233" t="s">
        <v>2324</v>
      </c>
      <c r="C745" s="234" t="s">
        <v>2284</v>
      </c>
      <c r="D745" s="234" t="s">
        <v>2285</v>
      </c>
      <c r="E745" s="234">
        <v>50</v>
      </c>
      <c r="F745" s="233" t="s">
        <v>2325</v>
      </c>
      <c r="G745" s="233" t="s">
        <v>2317</v>
      </c>
      <c r="H745" s="235">
        <v>1</v>
      </c>
      <c r="I745" s="523"/>
      <c r="J745" s="523"/>
      <c r="K745" s="523"/>
      <c r="L745" s="524"/>
    </row>
    <row r="746" spans="2:12" x14ac:dyDescent="0.25">
      <c r="B746" s="233" t="s">
        <v>2326</v>
      </c>
      <c r="C746" s="234" t="s">
        <v>2284</v>
      </c>
      <c r="D746" s="234" t="s">
        <v>2285</v>
      </c>
      <c r="E746" s="234">
        <v>50</v>
      </c>
      <c r="F746" s="233" t="s">
        <v>2327</v>
      </c>
      <c r="G746" s="233" t="s">
        <v>2317</v>
      </c>
      <c r="H746" s="235">
        <v>1</v>
      </c>
      <c r="I746" s="523"/>
      <c r="J746" s="523"/>
      <c r="K746" s="523"/>
      <c r="L746" s="524"/>
    </row>
    <row r="747" spans="2:12" x14ac:dyDescent="0.25">
      <c r="B747" s="233" t="s">
        <v>2328</v>
      </c>
      <c r="C747" s="234" t="s">
        <v>2284</v>
      </c>
      <c r="D747" s="234" t="s">
        <v>2329</v>
      </c>
      <c r="E747" s="234">
        <v>0</v>
      </c>
      <c r="F747" s="233" t="s">
        <v>2330</v>
      </c>
      <c r="G747" s="233" t="s">
        <v>2331</v>
      </c>
      <c r="H747" s="235">
        <v>1</v>
      </c>
      <c r="I747" s="523"/>
      <c r="J747" s="523"/>
      <c r="K747" s="523"/>
      <c r="L747" s="524"/>
    </row>
    <row r="748" spans="2:12" x14ac:dyDescent="0.25">
      <c r="B748" s="233" t="s">
        <v>2332</v>
      </c>
      <c r="C748" s="234" t="s">
        <v>2284</v>
      </c>
      <c r="D748" s="234" t="s">
        <v>2329</v>
      </c>
      <c r="E748" s="234">
        <v>10</v>
      </c>
      <c r="F748" s="233" t="s">
        <v>2333</v>
      </c>
      <c r="G748" s="233" t="s">
        <v>2334</v>
      </c>
      <c r="H748" s="235">
        <v>1</v>
      </c>
      <c r="I748" s="523"/>
      <c r="J748" s="523"/>
      <c r="K748" s="523"/>
      <c r="L748" s="524"/>
    </row>
    <row r="749" spans="2:12" x14ac:dyDescent="0.25">
      <c r="B749" s="233" t="s">
        <v>2335</v>
      </c>
      <c r="C749" s="234" t="s">
        <v>2284</v>
      </c>
      <c r="D749" s="234" t="s">
        <v>2329</v>
      </c>
      <c r="E749" s="234">
        <v>20</v>
      </c>
      <c r="F749" s="233" t="s">
        <v>2336</v>
      </c>
      <c r="G749" s="233" t="s">
        <v>2337</v>
      </c>
      <c r="H749" s="235">
        <v>1</v>
      </c>
      <c r="I749" s="523"/>
      <c r="J749" s="523"/>
      <c r="K749" s="523"/>
      <c r="L749" s="524"/>
    </row>
    <row r="750" spans="2:12" x14ac:dyDescent="0.25">
      <c r="B750" s="233" t="s">
        <v>2338</v>
      </c>
      <c r="C750" s="234" t="s">
        <v>2284</v>
      </c>
      <c r="D750" s="234" t="s">
        <v>2329</v>
      </c>
      <c r="E750" s="234">
        <v>30</v>
      </c>
      <c r="F750" s="233" t="s">
        <v>2339</v>
      </c>
      <c r="G750" s="233" t="s">
        <v>2340</v>
      </c>
      <c r="H750" s="235">
        <v>1</v>
      </c>
      <c r="I750" s="523"/>
      <c r="J750" s="523"/>
      <c r="K750" s="523"/>
      <c r="L750" s="524"/>
    </row>
    <row r="751" spans="2:12" x14ac:dyDescent="0.25">
      <c r="B751" s="233" t="s">
        <v>2341</v>
      </c>
      <c r="C751" s="234" t="s">
        <v>2284</v>
      </c>
      <c r="D751" s="234" t="s">
        <v>2329</v>
      </c>
      <c r="E751" s="234">
        <v>40</v>
      </c>
      <c r="F751" s="233" t="s">
        <v>2342</v>
      </c>
      <c r="G751" s="233" t="s">
        <v>2343</v>
      </c>
      <c r="H751" s="235">
        <v>1</v>
      </c>
      <c r="I751" s="523"/>
      <c r="J751" s="523"/>
      <c r="K751" s="523"/>
      <c r="L751" s="524"/>
    </row>
    <row r="752" spans="2:12" x14ac:dyDescent="0.25">
      <c r="B752" s="233" t="s">
        <v>2344</v>
      </c>
      <c r="C752" s="234" t="s">
        <v>2284</v>
      </c>
      <c r="D752" s="234" t="s">
        <v>2345</v>
      </c>
      <c r="E752" s="234">
        <v>0</v>
      </c>
      <c r="F752" s="233" t="s">
        <v>2346</v>
      </c>
      <c r="G752" s="233" t="s">
        <v>2347</v>
      </c>
      <c r="H752" s="235">
        <v>1</v>
      </c>
      <c r="I752" s="523"/>
      <c r="J752" s="523"/>
      <c r="K752" s="523"/>
      <c r="L752" s="524"/>
    </row>
    <row r="753" spans="2:12" x14ac:dyDescent="0.25">
      <c r="B753" s="233" t="s">
        <v>2348</v>
      </c>
      <c r="C753" s="234" t="s">
        <v>2284</v>
      </c>
      <c r="D753" s="234" t="s">
        <v>2345</v>
      </c>
      <c r="E753" s="234">
        <v>10</v>
      </c>
      <c r="F753" s="233" t="s">
        <v>2349</v>
      </c>
      <c r="G753" s="233" t="s">
        <v>2350</v>
      </c>
      <c r="H753" s="235">
        <v>1</v>
      </c>
      <c r="I753" s="523"/>
      <c r="J753" s="523"/>
      <c r="K753" s="523"/>
      <c r="L753" s="524"/>
    </row>
    <row r="754" spans="2:12" x14ac:dyDescent="0.25">
      <c r="B754" s="233" t="s">
        <v>2351</v>
      </c>
      <c r="C754" s="234" t="s">
        <v>2284</v>
      </c>
      <c r="D754" s="234" t="s">
        <v>2345</v>
      </c>
      <c r="E754" s="234">
        <v>20</v>
      </c>
      <c r="F754" s="233" t="s">
        <v>2352</v>
      </c>
      <c r="G754" s="233" t="s">
        <v>2353</v>
      </c>
      <c r="H754" s="235">
        <v>1</v>
      </c>
      <c r="I754" s="523"/>
      <c r="J754" s="523"/>
      <c r="K754" s="523"/>
      <c r="L754" s="524"/>
    </row>
    <row r="755" spans="2:12" x14ac:dyDescent="0.25">
      <c r="B755" s="233" t="s">
        <v>2354</v>
      </c>
      <c r="C755" s="234" t="s">
        <v>2284</v>
      </c>
      <c r="D755" s="234" t="s">
        <v>2345</v>
      </c>
      <c r="E755" s="234">
        <v>21</v>
      </c>
      <c r="F755" s="233" t="s">
        <v>2355</v>
      </c>
      <c r="G755" s="233" t="s">
        <v>2356</v>
      </c>
      <c r="H755" s="235">
        <v>1</v>
      </c>
      <c r="I755" s="523"/>
      <c r="J755" s="523"/>
      <c r="K755" s="523"/>
      <c r="L755" s="524"/>
    </row>
    <row r="756" spans="2:12" x14ac:dyDescent="0.25">
      <c r="B756" s="233" t="s">
        <v>2357</v>
      </c>
      <c r="C756" s="234" t="s">
        <v>2284</v>
      </c>
      <c r="D756" s="234" t="s">
        <v>2345</v>
      </c>
      <c r="E756" s="234">
        <v>22</v>
      </c>
      <c r="F756" s="233" t="s">
        <v>2358</v>
      </c>
      <c r="G756" s="233" t="s">
        <v>2359</v>
      </c>
      <c r="H756" s="235">
        <v>1</v>
      </c>
      <c r="I756" s="523"/>
      <c r="J756" s="523"/>
      <c r="K756" s="523"/>
      <c r="L756" s="524"/>
    </row>
    <row r="757" spans="2:12" x14ac:dyDescent="0.25">
      <c r="B757" s="233" t="s">
        <v>2360</v>
      </c>
      <c r="C757" s="234" t="s">
        <v>2284</v>
      </c>
      <c r="D757" s="234" t="s">
        <v>2361</v>
      </c>
      <c r="E757" s="234">
        <v>0</v>
      </c>
      <c r="F757" s="233" t="s">
        <v>2362</v>
      </c>
      <c r="G757" s="233" t="s">
        <v>2363</v>
      </c>
      <c r="H757" s="235">
        <v>1</v>
      </c>
      <c r="I757" s="523"/>
      <c r="J757" s="523"/>
      <c r="K757" s="523"/>
      <c r="L757" s="524"/>
    </row>
    <row r="758" spans="2:12" x14ac:dyDescent="0.25">
      <c r="B758" s="233" t="s">
        <v>2364</v>
      </c>
      <c r="C758" s="234" t="s">
        <v>2284</v>
      </c>
      <c r="D758" s="234" t="s">
        <v>2361</v>
      </c>
      <c r="E758" s="234">
        <v>10</v>
      </c>
      <c r="F758" s="233" t="s">
        <v>2365</v>
      </c>
      <c r="G758" s="233" t="s">
        <v>2366</v>
      </c>
      <c r="H758" s="235">
        <v>1</v>
      </c>
      <c r="I758" s="523"/>
      <c r="J758" s="523"/>
      <c r="K758" s="523"/>
      <c r="L758" s="524"/>
    </row>
    <row r="759" spans="2:12" x14ac:dyDescent="0.25">
      <c r="B759" s="233" t="s">
        <v>2367</v>
      </c>
      <c r="C759" s="234" t="s">
        <v>2284</v>
      </c>
      <c r="D759" s="234" t="s">
        <v>2361</v>
      </c>
      <c r="E759" s="234">
        <v>20</v>
      </c>
      <c r="F759" s="233" t="s">
        <v>2368</v>
      </c>
      <c r="G759" s="233" t="s">
        <v>2369</v>
      </c>
      <c r="H759" s="235">
        <v>1</v>
      </c>
      <c r="I759" s="523"/>
      <c r="J759" s="523"/>
      <c r="K759" s="523"/>
      <c r="L759" s="524"/>
    </row>
    <row r="760" spans="2:12" x14ac:dyDescent="0.25">
      <c r="B760" s="233" t="s">
        <v>2370</v>
      </c>
      <c r="C760" s="234" t="s">
        <v>2284</v>
      </c>
      <c r="D760" s="234" t="s">
        <v>2361</v>
      </c>
      <c r="E760" s="234">
        <v>21</v>
      </c>
      <c r="F760" s="233" t="s">
        <v>2371</v>
      </c>
      <c r="G760" s="233" t="s">
        <v>2372</v>
      </c>
      <c r="H760" s="235">
        <v>1</v>
      </c>
      <c r="I760" s="523"/>
      <c r="J760" s="523"/>
      <c r="K760" s="523"/>
      <c r="L760" s="524"/>
    </row>
    <row r="761" spans="2:12" x14ac:dyDescent="0.25">
      <c r="B761" s="233" t="s">
        <v>2373</v>
      </c>
      <c r="C761" s="234" t="s">
        <v>2284</v>
      </c>
      <c r="D761" s="234" t="s">
        <v>2361</v>
      </c>
      <c r="E761" s="234">
        <v>21</v>
      </c>
      <c r="F761" s="233" t="s">
        <v>2374</v>
      </c>
      <c r="G761" s="233" t="s">
        <v>2372</v>
      </c>
      <c r="H761" s="235">
        <v>1</v>
      </c>
      <c r="I761" s="523"/>
      <c r="J761" s="523"/>
      <c r="K761" s="523"/>
      <c r="L761" s="524"/>
    </row>
    <row r="762" spans="2:12" x14ac:dyDescent="0.25">
      <c r="B762" s="233" t="s">
        <v>2375</v>
      </c>
      <c r="C762" s="234" t="s">
        <v>2284</v>
      </c>
      <c r="D762" s="234" t="s">
        <v>2361</v>
      </c>
      <c r="E762" s="234">
        <v>21</v>
      </c>
      <c r="F762" s="233" t="s">
        <v>2376</v>
      </c>
      <c r="G762" s="233" t="s">
        <v>2372</v>
      </c>
      <c r="H762" s="235">
        <v>1</v>
      </c>
      <c r="I762" s="523"/>
      <c r="J762" s="523"/>
      <c r="K762" s="523"/>
      <c r="L762" s="524"/>
    </row>
    <row r="763" spans="2:12" x14ac:dyDescent="0.25">
      <c r="B763" s="233" t="s">
        <v>2377</v>
      </c>
      <c r="C763" s="234" t="s">
        <v>2284</v>
      </c>
      <c r="D763" s="234" t="s">
        <v>2361</v>
      </c>
      <c r="E763" s="234">
        <v>21</v>
      </c>
      <c r="F763" s="233" t="s">
        <v>2378</v>
      </c>
      <c r="G763" s="233" t="s">
        <v>2372</v>
      </c>
      <c r="H763" s="235">
        <v>1</v>
      </c>
      <c r="I763" s="523"/>
      <c r="J763" s="523"/>
      <c r="K763" s="523"/>
      <c r="L763" s="524"/>
    </row>
    <row r="764" spans="2:12" x14ac:dyDescent="0.25">
      <c r="B764" s="233" t="s">
        <v>2379</v>
      </c>
      <c r="C764" s="234" t="s">
        <v>2284</v>
      </c>
      <c r="D764" s="234" t="s">
        <v>2361</v>
      </c>
      <c r="E764" s="234">
        <v>21</v>
      </c>
      <c r="F764" s="233" t="s">
        <v>2380</v>
      </c>
      <c r="G764" s="233" t="s">
        <v>2372</v>
      </c>
      <c r="H764" s="235">
        <v>1</v>
      </c>
      <c r="I764" s="523"/>
      <c r="J764" s="523"/>
      <c r="K764" s="523"/>
      <c r="L764" s="524"/>
    </row>
    <row r="765" spans="2:12" x14ac:dyDescent="0.25">
      <c r="B765" s="233" t="s">
        <v>2381</v>
      </c>
      <c r="C765" s="234" t="s">
        <v>2284</v>
      </c>
      <c r="D765" s="234" t="s">
        <v>2361</v>
      </c>
      <c r="E765" s="234">
        <v>21</v>
      </c>
      <c r="F765" s="233" t="s">
        <v>2382</v>
      </c>
      <c r="G765" s="233" t="s">
        <v>2372</v>
      </c>
      <c r="H765" s="235">
        <v>1</v>
      </c>
      <c r="I765" s="523"/>
      <c r="J765" s="523"/>
      <c r="K765" s="523"/>
      <c r="L765" s="524"/>
    </row>
    <row r="766" spans="2:12" x14ac:dyDescent="0.25">
      <c r="B766" s="233" t="s">
        <v>2383</v>
      </c>
      <c r="C766" s="234" t="s">
        <v>2284</v>
      </c>
      <c r="D766" s="234" t="s">
        <v>2361</v>
      </c>
      <c r="E766" s="234">
        <v>21</v>
      </c>
      <c r="F766" s="233" t="s">
        <v>2384</v>
      </c>
      <c r="G766" s="233" t="s">
        <v>2372</v>
      </c>
      <c r="H766" s="235">
        <v>1</v>
      </c>
      <c r="I766" s="523"/>
      <c r="J766" s="523"/>
      <c r="K766" s="523"/>
      <c r="L766" s="524"/>
    </row>
    <row r="767" spans="2:12" x14ac:dyDescent="0.25">
      <c r="B767" s="233" t="s">
        <v>2385</v>
      </c>
      <c r="C767" s="234" t="s">
        <v>2284</v>
      </c>
      <c r="D767" s="234" t="s">
        <v>2361</v>
      </c>
      <c r="E767" s="234">
        <v>21</v>
      </c>
      <c r="F767" s="233" t="s">
        <v>2386</v>
      </c>
      <c r="G767" s="233" t="s">
        <v>2372</v>
      </c>
      <c r="H767" s="235">
        <v>1</v>
      </c>
      <c r="I767" s="523"/>
      <c r="J767" s="523"/>
      <c r="K767" s="523"/>
      <c r="L767" s="524"/>
    </row>
    <row r="768" spans="2:12" x14ac:dyDescent="0.25">
      <c r="B768" s="233" t="s">
        <v>2387</v>
      </c>
      <c r="C768" s="234" t="s">
        <v>2284</v>
      </c>
      <c r="D768" s="234" t="s">
        <v>2361</v>
      </c>
      <c r="E768" s="234">
        <v>21</v>
      </c>
      <c r="F768" s="233" t="s">
        <v>2388</v>
      </c>
      <c r="G768" s="233" t="s">
        <v>2372</v>
      </c>
      <c r="H768" s="235">
        <v>1</v>
      </c>
      <c r="I768" s="523"/>
      <c r="J768" s="523"/>
      <c r="K768" s="523"/>
      <c r="L768" s="524"/>
    </row>
    <row r="769" spans="2:12" x14ac:dyDescent="0.25">
      <c r="B769" s="233" t="s">
        <v>2389</v>
      </c>
      <c r="C769" s="234" t="s">
        <v>2284</v>
      </c>
      <c r="D769" s="234" t="s">
        <v>2361</v>
      </c>
      <c r="E769" s="234">
        <v>21</v>
      </c>
      <c r="F769" s="233" t="s">
        <v>2390</v>
      </c>
      <c r="G769" s="233" t="s">
        <v>2372</v>
      </c>
      <c r="H769" s="235">
        <v>1</v>
      </c>
      <c r="I769" s="523"/>
      <c r="J769" s="523"/>
      <c r="K769" s="523"/>
      <c r="L769" s="524"/>
    </row>
    <row r="770" spans="2:12" x14ac:dyDescent="0.25">
      <c r="B770" s="233" t="s">
        <v>2391</v>
      </c>
      <c r="C770" s="234" t="s">
        <v>2284</v>
      </c>
      <c r="D770" s="234" t="s">
        <v>2361</v>
      </c>
      <c r="E770" s="234">
        <v>21</v>
      </c>
      <c r="F770" s="233" t="s">
        <v>2392</v>
      </c>
      <c r="G770" s="233" t="s">
        <v>2372</v>
      </c>
      <c r="H770" s="235">
        <v>1</v>
      </c>
      <c r="I770" s="523"/>
      <c r="J770" s="523"/>
      <c r="K770" s="523"/>
      <c r="L770" s="524"/>
    </row>
    <row r="771" spans="2:12" x14ac:dyDescent="0.25">
      <c r="B771" s="233" t="s">
        <v>2393</v>
      </c>
      <c r="C771" s="234" t="s">
        <v>2284</v>
      </c>
      <c r="D771" s="234" t="s">
        <v>2361</v>
      </c>
      <c r="E771" s="234">
        <v>21</v>
      </c>
      <c r="F771" s="233" t="s">
        <v>2394</v>
      </c>
      <c r="G771" s="233" t="s">
        <v>2372</v>
      </c>
      <c r="H771" s="235">
        <v>1</v>
      </c>
      <c r="I771" s="523"/>
      <c r="J771" s="523"/>
      <c r="K771" s="523"/>
      <c r="L771" s="524"/>
    </row>
    <row r="772" spans="2:12" x14ac:dyDescent="0.25">
      <c r="B772" s="233" t="s">
        <v>2395</v>
      </c>
      <c r="C772" s="234" t="s">
        <v>2284</v>
      </c>
      <c r="D772" s="234" t="s">
        <v>2361</v>
      </c>
      <c r="E772" s="234">
        <v>21</v>
      </c>
      <c r="F772" s="233" t="s">
        <v>2396</v>
      </c>
      <c r="G772" s="233" t="s">
        <v>2372</v>
      </c>
      <c r="H772" s="235">
        <v>1</v>
      </c>
      <c r="I772" s="523"/>
      <c r="J772" s="523"/>
      <c r="K772" s="523"/>
      <c r="L772" s="524"/>
    </row>
    <row r="773" spans="2:12" x14ac:dyDescent="0.25">
      <c r="B773" s="233" t="s">
        <v>2397</v>
      </c>
      <c r="C773" s="234" t="s">
        <v>2284</v>
      </c>
      <c r="D773" s="234" t="s">
        <v>2361</v>
      </c>
      <c r="E773" s="234">
        <v>21</v>
      </c>
      <c r="F773" s="233" t="s">
        <v>2398</v>
      </c>
      <c r="G773" s="233" t="s">
        <v>2372</v>
      </c>
      <c r="H773" s="235">
        <v>1</v>
      </c>
      <c r="I773" s="523"/>
      <c r="J773" s="523"/>
      <c r="K773" s="523"/>
      <c r="L773" s="524"/>
    </row>
    <row r="774" spans="2:12" x14ac:dyDescent="0.25">
      <c r="B774" s="233" t="s">
        <v>2399</v>
      </c>
      <c r="C774" s="234" t="s">
        <v>2284</v>
      </c>
      <c r="D774" s="234" t="s">
        <v>2361</v>
      </c>
      <c r="E774" s="234">
        <v>21</v>
      </c>
      <c r="F774" s="233" t="s">
        <v>2400</v>
      </c>
      <c r="G774" s="233" t="s">
        <v>2372</v>
      </c>
      <c r="H774" s="235">
        <v>1</v>
      </c>
      <c r="I774" s="523"/>
      <c r="J774" s="523"/>
      <c r="K774" s="523"/>
      <c r="L774" s="524"/>
    </row>
    <row r="775" spans="2:12" x14ac:dyDescent="0.25">
      <c r="B775" s="233" t="s">
        <v>2401</v>
      </c>
      <c r="C775" s="234" t="s">
        <v>2284</v>
      </c>
      <c r="D775" s="234" t="s">
        <v>2361</v>
      </c>
      <c r="E775" s="234">
        <v>21</v>
      </c>
      <c r="F775" s="233" t="s">
        <v>2402</v>
      </c>
      <c r="G775" s="233" t="s">
        <v>2372</v>
      </c>
      <c r="H775" s="235">
        <v>1</v>
      </c>
      <c r="I775" s="523"/>
      <c r="J775" s="523"/>
      <c r="K775" s="523"/>
      <c r="L775" s="524"/>
    </row>
    <row r="776" spans="2:12" x14ac:dyDescent="0.25">
      <c r="B776" s="233" t="s">
        <v>2403</v>
      </c>
      <c r="C776" s="234" t="s">
        <v>2284</v>
      </c>
      <c r="D776" s="234" t="s">
        <v>2361</v>
      </c>
      <c r="E776" s="234">
        <v>21</v>
      </c>
      <c r="F776" s="233" t="s">
        <v>2404</v>
      </c>
      <c r="G776" s="233" t="s">
        <v>2372</v>
      </c>
      <c r="H776" s="235">
        <v>1</v>
      </c>
      <c r="I776" s="523"/>
      <c r="J776" s="523"/>
      <c r="K776" s="523"/>
      <c r="L776" s="524"/>
    </row>
    <row r="777" spans="2:12" x14ac:dyDescent="0.25">
      <c r="B777" s="233" t="s">
        <v>2405</v>
      </c>
      <c r="C777" s="234" t="s">
        <v>2284</v>
      </c>
      <c r="D777" s="234" t="s">
        <v>2361</v>
      </c>
      <c r="E777" s="234">
        <v>21</v>
      </c>
      <c r="F777" s="233" t="s">
        <v>2406</v>
      </c>
      <c r="G777" s="233" t="s">
        <v>2372</v>
      </c>
      <c r="H777" s="235">
        <v>1</v>
      </c>
      <c r="I777" s="523"/>
      <c r="J777" s="523"/>
      <c r="K777" s="523"/>
      <c r="L777" s="524"/>
    </row>
    <row r="778" spans="2:12" x14ac:dyDescent="0.25">
      <c r="B778" s="233" t="s">
        <v>2407</v>
      </c>
      <c r="C778" s="234" t="s">
        <v>2284</v>
      </c>
      <c r="D778" s="234" t="s">
        <v>2361</v>
      </c>
      <c r="E778" s="234">
        <v>21</v>
      </c>
      <c r="F778" s="233" t="s">
        <v>2408</v>
      </c>
      <c r="G778" s="233" t="s">
        <v>2372</v>
      </c>
      <c r="H778" s="235">
        <v>1</v>
      </c>
      <c r="I778" s="523"/>
      <c r="J778" s="523"/>
      <c r="K778" s="523"/>
      <c r="L778" s="524"/>
    </row>
    <row r="779" spans="2:12" x14ac:dyDescent="0.25">
      <c r="B779" s="233" t="s">
        <v>2409</v>
      </c>
      <c r="C779" s="234" t="s">
        <v>2284</v>
      </c>
      <c r="D779" s="234" t="s">
        <v>2361</v>
      </c>
      <c r="E779" s="234">
        <v>21</v>
      </c>
      <c r="F779" s="233" t="s">
        <v>2410</v>
      </c>
      <c r="G779" s="233" t="s">
        <v>2372</v>
      </c>
      <c r="H779" s="235">
        <v>1</v>
      </c>
      <c r="I779" s="523"/>
      <c r="J779" s="523"/>
      <c r="K779" s="523"/>
      <c r="L779" s="524"/>
    </row>
    <row r="780" spans="2:12" x14ac:dyDescent="0.25">
      <c r="B780" s="233" t="s">
        <v>2411</v>
      </c>
      <c r="C780" s="234" t="s">
        <v>2284</v>
      </c>
      <c r="D780" s="234" t="s">
        <v>2361</v>
      </c>
      <c r="E780" s="234">
        <v>21</v>
      </c>
      <c r="F780" s="233" t="s">
        <v>2412</v>
      </c>
      <c r="G780" s="233" t="s">
        <v>2372</v>
      </c>
      <c r="H780" s="235">
        <v>1</v>
      </c>
      <c r="I780" s="523"/>
      <c r="J780" s="523"/>
      <c r="K780" s="523"/>
      <c r="L780" s="524"/>
    </row>
    <row r="781" spans="2:12" x14ac:dyDescent="0.25">
      <c r="B781" s="233" t="s">
        <v>2413</v>
      </c>
      <c r="C781" s="234" t="s">
        <v>2284</v>
      </c>
      <c r="D781" s="234" t="s">
        <v>2361</v>
      </c>
      <c r="E781" s="234">
        <v>21</v>
      </c>
      <c r="F781" s="233" t="s">
        <v>2414</v>
      </c>
      <c r="G781" s="233" t="s">
        <v>2372</v>
      </c>
      <c r="H781" s="235">
        <v>1</v>
      </c>
      <c r="I781" s="523"/>
      <c r="J781" s="523"/>
      <c r="K781" s="523"/>
      <c r="L781" s="524"/>
    </row>
    <row r="782" spans="2:12" x14ac:dyDescent="0.25">
      <c r="B782" s="233" t="s">
        <v>2415</v>
      </c>
      <c r="C782" s="234" t="s">
        <v>2284</v>
      </c>
      <c r="D782" s="234" t="s">
        <v>2361</v>
      </c>
      <c r="E782" s="234">
        <v>21</v>
      </c>
      <c r="F782" s="233" t="s">
        <v>2416</v>
      </c>
      <c r="G782" s="233" t="s">
        <v>2372</v>
      </c>
      <c r="H782" s="235">
        <v>1</v>
      </c>
      <c r="I782" s="523"/>
      <c r="J782" s="523"/>
      <c r="K782" s="523"/>
      <c r="L782" s="524"/>
    </row>
    <row r="783" spans="2:12" x14ac:dyDescent="0.25">
      <c r="B783" s="233" t="s">
        <v>2417</v>
      </c>
      <c r="C783" s="234" t="s">
        <v>2284</v>
      </c>
      <c r="D783" s="234" t="s">
        <v>2361</v>
      </c>
      <c r="E783" s="234">
        <v>21</v>
      </c>
      <c r="F783" s="233" t="s">
        <v>2418</v>
      </c>
      <c r="G783" s="233" t="s">
        <v>2372</v>
      </c>
      <c r="H783" s="235">
        <v>1</v>
      </c>
      <c r="I783" s="523"/>
      <c r="J783" s="523"/>
      <c r="K783" s="523"/>
      <c r="L783" s="524"/>
    </row>
    <row r="784" spans="2:12" x14ac:dyDescent="0.25">
      <c r="B784" s="233" t="s">
        <v>2419</v>
      </c>
      <c r="C784" s="234" t="s">
        <v>2284</v>
      </c>
      <c r="D784" s="234" t="s">
        <v>2361</v>
      </c>
      <c r="E784" s="234">
        <v>21</v>
      </c>
      <c r="F784" s="233" t="s">
        <v>2420</v>
      </c>
      <c r="G784" s="233" t="s">
        <v>2372</v>
      </c>
      <c r="H784" s="235">
        <v>1</v>
      </c>
      <c r="I784" s="523"/>
      <c r="J784" s="523"/>
      <c r="K784" s="523"/>
      <c r="L784" s="524"/>
    </row>
    <row r="785" spans="2:12" x14ac:dyDescent="0.25">
      <c r="B785" s="233" t="s">
        <v>2421</v>
      </c>
      <c r="C785" s="234" t="s">
        <v>2284</v>
      </c>
      <c r="D785" s="234" t="s">
        <v>2361</v>
      </c>
      <c r="E785" s="234">
        <v>21</v>
      </c>
      <c r="F785" s="233" t="s">
        <v>2422</v>
      </c>
      <c r="G785" s="233" t="s">
        <v>2372</v>
      </c>
      <c r="H785" s="235">
        <v>1</v>
      </c>
      <c r="I785" s="523"/>
      <c r="J785" s="523"/>
      <c r="K785" s="523"/>
      <c r="L785" s="524"/>
    </row>
    <row r="786" spans="2:12" x14ac:dyDescent="0.25">
      <c r="B786" s="233" t="s">
        <v>2423</v>
      </c>
      <c r="C786" s="234" t="s">
        <v>2284</v>
      </c>
      <c r="D786" s="234" t="s">
        <v>2361</v>
      </c>
      <c r="E786" s="234">
        <v>21</v>
      </c>
      <c r="F786" s="233" t="s">
        <v>2424</v>
      </c>
      <c r="G786" s="233" t="s">
        <v>2372</v>
      </c>
      <c r="H786" s="235">
        <v>1</v>
      </c>
      <c r="I786" s="523"/>
      <c r="J786" s="523"/>
      <c r="K786" s="523"/>
      <c r="L786" s="524"/>
    </row>
    <row r="787" spans="2:12" x14ac:dyDescent="0.25">
      <c r="B787" s="233" t="s">
        <v>2425</v>
      </c>
      <c r="C787" s="234" t="s">
        <v>2284</v>
      </c>
      <c r="D787" s="234" t="s">
        <v>2361</v>
      </c>
      <c r="E787" s="234">
        <v>21</v>
      </c>
      <c r="F787" s="233" t="s">
        <v>2426</v>
      </c>
      <c r="G787" s="233" t="s">
        <v>2372</v>
      </c>
      <c r="H787" s="235">
        <v>1</v>
      </c>
      <c r="I787" s="523"/>
      <c r="J787" s="523"/>
      <c r="K787" s="523"/>
      <c r="L787" s="524"/>
    </row>
    <row r="788" spans="2:12" x14ac:dyDescent="0.25">
      <c r="B788" s="233" t="s">
        <v>2427</v>
      </c>
      <c r="C788" s="234" t="s">
        <v>2284</v>
      </c>
      <c r="D788" s="234" t="s">
        <v>2361</v>
      </c>
      <c r="E788" s="234">
        <v>21</v>
      </c>
      <c r="F788" s="233" t="s">
        <v>2428</v>
      </c>
      <c r="G788" s="233" t="s">
        <v>2372</v>
      </c>
      <c r="H788" s="235">
        <v>1</v>
      </c>
      <c r="I788" s="523"/>
      <c r="J788" s="523"/>
      <c r="K788" s="523"/>
      <c r="L788" s="524"/>
    </row>
    <row r="789" spans="2:12" x14ac:dyDescent="0.25">
      <c r="B789" s="233" t="s">
        <v>2429</v>
      </c>
      <c r="C789" s="234" t="s">
        <v>2284</v>
      </c>
      <c r="D789" s="234" t="s">
        <v>2361</v>
      </c>
      <c r="E789" s="234">
        <v>21</v>
      </c>
      <c r="F789" s="233" t="s">
        <v>2430</v>
      </c>
      <c r="G789" s="233" t="s">
        <v>2372</v>
      </c>
      <c r="H789" s="235">
        <v>1</v>
      </c>
      <c r="I789" s="523"/>
      <c r="J789" s="523"/>
      <c r="K789" s="523"/>
      <c r="L789" s="524"/>
    </row>
    <row r="790" spans="2:12" x14ac:dyDescent="0.25">
      <c r="B790" s="233" t="s">
        <v>2431</v>
      </c>
      <c r="C790" s="234" t="s">
        <v>2284</v>
      </c>
      <c r="D790" s="234" t="s">
        <v>2361</v>
      </c>
      <c r="E790" s="234">
        <v>21</v>
      </c>
      <c r="F790" s="233" t="s">
        <v>2432</v>
      </c>
      <c r="G790" s="233" t="s">
        <v>2372</v>
      </c>
      <c r="H790" s="235">
        <v>1</v>
      </c>
      <c r="I790" s="523"/>
      <c r="J790" s="523"/>
      <c r="K790" s="523"/>
      <c r="L790" s="524"/>
    </row>
    <row r="791" spans="2:12" x14ac:dyDescent="0.25">
      <c r="B791" s="233" t="s">
        <v>2433</v>
      </c>
      <c r="C791" s="234" t="s">
        <v>2284</v>
      </c>
      <c r="D791" s="234" t="s">
        <v>2361</v>
      </c>
      <c r="E791" s="234">
        <v>21</v>
      </c>
      <c r="F791" s="233" t="s">
        <v>2434</v>
      </c>
      <c r="G791" s="233" t="s">
        <v>2372</v>
      </c>
      <c r="H791" s="235">
        <v>1</v>
      </c>
      <c r="I791" s="523"/>
      <c r="J791" s="523"/>
      <c r="K791" s="523"/>
      <c r="L791" s="524"/>
    </row>
    <row r="792" spans="2:12" x14ac:dyDescent="0.25">
      <c r="B792" s="233" t="s">
        <v>2435</v>
      </c>
      <c r="C792" s="234" t="s">
        <v>2284</v>
      </c>
      <c r="D792" s="234" t="s">
        <v>2361</v>
      </c>
      <c r="E792" s="234">
        <v>22</v>
      </c>
      <c r="F792" s="233" t="s">
        <v>2436</v>
      </c>
      <c r="G792" s="233" t="s">
        <v>2437</v>
      </c>
      <c r="H792" s="235">
        <v>1</v>
      </c>
      <c r="I792" s="523"/>
      <c r="J792" s="523"/>
      <c r="K792" s="523"/>
      <c r="L792" s="524"/>
    </row>
    <row r="793" spans="2:12" x14ac:dyDescent="0.25">
      <c r="B793" s="233" t="s">
        <v>2438</v>
      </c>
      <c r="C793" s="234" t="s">
        <v>2284</v>
      </c>
      <c r="D793" s="234" t="s">
        <v>2361</v>
      </c>
      <c r="E793" s="234">
        <v>22</v>
      </c>
      <c r="F793" s="233" t="s">
        <v>2439</v>
      </c>
      <c r="G793" s="233" t="s">
        <v>2437</v>
      </c>
      <c r="H793" s="235">
        <v>1</v>
      </c>
      <c r="I793" s="523"/>
      <c r="J793" s="523"/>
      <c r="K793" s="523"/>
      <c r="L793" s="524"/>
    </row>
    <row r="794" spans="2:12" x14ac:dyDescent="0.25">
      <c r="B794" s="233" t="s">
        <v>2440</v>
      </c>
      <c r="C794" s="234" t="s">
        <v>2284</v>
      </c>
      <c r="D794" s="234" t="s">
        <v>2361</v>
      </c>
      <c r="E794" s="234">
        <v>22</v>
      </c>
      <c r="F794" s="233" t="s">
        <v>2441</v>
      </c>
      <c r="G794" s="233" t="s">
        <v>2437</v>
      </c>
      <c r="H794" s="235">
        <v>1</v>
      </c>
      <c r="I794" s="523"/>
      <c r="J794" s="523"/>
      <c r="K794" s="523"/>
      <c r="L794" s="524"/>
    </row>
    <row r="795" spans="2:12" x14ac:dyDescent="0.25">
      <c r="B795" s="233" t="s">
        <v>2442</v>
      </c>
      <c r="C795" s="234" t="s">
        <v>2284</v>
      </c>
      <c r="D795" s="234" t="s">
        <v>2361</v>
      </c>
      <c r="E795" s="234">
        <v>22</v>
      </c>
      <c r="F795" s="233" t="s">
        <v>2443</v>
      </c>
      <c r="G795" s="233" t="s">
        <v>2437</v>
      </c>
      <c r="H795" s="235">
        <v>1</v>
      </c>
      <c r="I795" s="523"/>
      <c r="J795" s="523"/>
      <c r="K795" s="523"/>
      <c r="L795" s="524"/>
    </row>
    <row r="796" spans="2:12" x14ac:dyDescent="0.25">
      <c r="B796" s="233" t="s">
        <v>2444</v>
      </c>
      <c r="C796" s="234" t="s">
        <v>2284</v>
      </c>
      <c r="D796" s="234" t="s">
        <v>2361</v>
      </c>
      <c r="E796" s="234">
        <v>23</v>
      </c>
      <c r="F796" s="233" t="s">
        <v>2445</v>
      </c>
      <c r="G796" s="233" t="s">
        <v>2446</v>
      </c>
      <c r="H796" s="235">
        <v>1</v>
      </c>
      <c r="I796" s="523"/>
      <c r="J796" s="523"/>
      <c r="K796" s="523"/>
      <c r="L796" s="524"/>
    </row>
    <row r="797" spans="2:12" x14ac:dyDescent="0.25">
      <c r="B797" s="233" t="s">
        <v>2447</v>
      </c>
      <c r="C797" s="234" t="s">
        <v>2284</v>
      </c>
      <c r="D797" s="234" t="s">
        <v>2361</v>
      </c>
      <c r="E797" s="234">
        <v>23</v>
      </c>
      <c r="F797" s="233" t="s">
        <v>2448</v>
      </c>
      <c r="G797" s="233" t="s">
        <v>2446</v>
      </c>
      <c r="H797" s="235">
        <v>1</v>
      </c>
      <c r="I797" s="523"/>
      <c r="J797" s="523"/>
      <c r="K797" s="523"/>
      <c r="L797" s="524"/>
    </row>
    <row r="798" spans="2:12" x14ac:dyDescent="0.25">
      <c r="B798" s="233" t="s">
        <v>2449</v>
      </c>
      <c r="C798" s="234" t="s">
        <v>2284</v>
      </c>
      <c r="D798" s="234" t="s">
        <v>2361</v>
      </c>
      <c r="E798" s="234">
        <v>23</v>
      </c>
      <c r="F798" s="233" t="s">
        <v>2450</v>
      </c>
      <c r="G798" s="233" t="s">
        <v>2446</v>
      </c>
      <c r="H798" s="235">
        <v>1</v>
      </c>
      <c r="I798" s="523"/>
      <c r="J798" s="523"/>
      <c r="K798" s="523"/>
      <c r="L798" s="524"/>
    </row>
    <row r="799" spans="2:12" x14ac:dyDescent="0.25">
      <c r="B799" s="233" t="s">
        <v>2451</v>
      </c>
      <c r="C799" s="234" t="s">
        <v>2284</v>
      </c>
      <c r="D799" s="234" t="s">
        <v>2361</v>
      </c>
      <c r="E799" s="234">
        <v>23</v>
      </c>
      <c r="F799" s="233" t="s">
        <v>2452</v>
      </c>
      <c r="G799" s="233" t="s">
        <v>2446</v>
      </c>
      <c r="H799" s="235">
        <v>1</v>
      </c>
      <c r="I799" s="523"/>
      <c r="J799" s="523"/>
      <c r="K799" s="523"/>
      <c r="L799" s="524"/>
    </row>
    <row r="800" spans="2:12" x14ac:dyDescent="0.25">
      <c r="B800" s="233" t="s">
        <v>2453</v>
      </c>
      <c r="C800" s="234" t="s">
        <v>2284</v>
      </c>
      <c r="D800" s="234" t="s">
        <v>2361</v>
      </c>
      <c r="E800" s="234">
        <v>23</v>
      </c>
      <c r="F800" s="233" t="s">
        <v>2454</v>
      </c>
      <c r="G800" s="233" t="s">
        <v>2446</v>
      </c>
      <c r="H800" s="235">
        <v>1</v>
      </c>
      <c r="I800" s="523"/>
      <c r="J800" s="523"/>
      <c r="K800" s="523"/>
      <c r="L800" s="524"/>
    </row>
    <row r="801" spans="2:12" x14ac:dyDescent="0.25">
      <c r="B801" s="233" t="s">
        <v>2455</v>
      </c>
      <c r="C801" s="234" t="s">
        <v>2284</v>
      </c>
      <c r="D801" s="234" t="s">
        <v>2361</v>
      </c>
      <c r="E801" s="234">
        <v>24</v>
      </c>
      <c r="F801" s="233" t="s">
        <v>2456</v>
      </c>
      <c r="G801" s="233" t="s">
        <v>2457</v>
      </c>
      <c r="H801" s="235">
        <v>1</v>
      </c>
      <c r="I801" s="523"/>
      <c r="J801" s="523"/>
      <c r="K801" s="523"/>
      <c r="L801" s="524"/>
    </row>
    <row r="802" spans="2:12" x14ac:dyDescent="0.25">
      <c r="B802" s="233" t="s">
        <v>2458</v>
      </c>
      <c r="C802" s="234" t="s">
        <v>2284</v>
      </c>
      <c r="D802" s="234" t="s">
        <v>2361</v>
      </c>
      <c r="E802" s="234">
        <v>29</v>
      </c>
      <c r="F802" s="233" t="s">
        <v>2459</v>
      </c>
      <c r="G802" s="233" t="s">
        <v>2460</v>
      </c>
      <c r="H802" s="235">
        <v>1</v>
      </c>
      <c r="I802" s="523"/>
      <c r="J802" s="523"/>
      <c r="K802" s="523"/>
      <c r="L802" s="524"/>
    </row>
    <row r="803" spans="2:12" x14ac:dyDescent="0.25">
      <c r="B803" s="233" t="s">
        <v>2461</v>
      </c>
      <c r="C803" s="234" t="s">
        <v>2284</v>
      </c>
      <c r="D803" s="234" t="s">
        <v>2462</v>
      </c>
      <c r="E803" s="234">
        <v>0</v>
      </c>
      <c r="F803" s="233" t="s">
        <v>2463</v>
      </c>
      <c r="G803" s="233" t="s">
        <v>2464</v>
      </c>
      <c r="H803" s="235">
        <v>1</v>
      </c>
      <c r="I803" s="523"/>
      <c r="J803" s="523"/>
      <c r="K803" s="523"/>
      <c r="L803" s="524"/>
    </row>
    <row r="804" spans="2:12" x14ac:dyDescent="0.25">
      <c r="B804" s="233" t="s">
        <v>2465</v>
      </c>
      <c r="C804" s="234" t="s">
        <v>2284</v>
      </c>
      <c r="D804" s="234" t="s">
        <v>2462</v>
      </c>
      <c r="E804" s="234">
        <v>10</v>
      </c>
      <c r="F804" s="233" t="s">
        <v>2466</v>
      </c>
      <c r="G804" s="233" t="s">
        <v>2467</v>
      </c>
      <c r="H804" s="235">
        <v>1</v>
      </c>
      <c r="I804" s="523"/>
      <c r="J804" s="523"/>
      <c r="K804" s="523"/>
      <c r="L804" s="524"/>
    </row>
    <row r="805" spans="2:12" x14ac:dyDescent="0.25">
      <c r="B805" s="233" t="s">
        <v>2468</v>
      </c>
      <c r="C805" s="234" t="s">
        <v>2284</v>
      </c>
      <c r="D805" s="234" t="s">
        <v>2462</v>
      </c>
      <c r="E805" s="234">
        <v>20</v>
      </c>
      <c r="F805" s="233" t="s">
        <v>2469</v>
      </c>
      <c r="G805" s="233" t="s">
        <v>2470</v>
      </c>
      <c r="H805" s="235">
        <v>1</v>
      </c>
      <c r="I805" s="523"/>
      <c r="J805" s="523"/>
      <c r="K805" s="523"/>
      <c r="L805" s="524"/>
    </row>
    <row r="806" spans="2:12" x14ac:dyDescent="0.25">
      <c r="B806" s="233" t="s">
        <v>2471</v>
      </c>
      <c r="C806" s="234" t="s">
        <v>2472</v>
      </c>
      <c r="D806" s="234" t="s">
        <v>2473</v>
      </c>
      <c r="E806" s="234">
        <v>0</v>
      </c>
      <c r="F806" s="233" t="s">
        <v>2474</v>
      </c>
      <c r="G806" s="233" t="s">
        <v>2475</v>
      </c>
      <c r="H806" s="235">
        <v>0</v>
      </c>
      <c r="I806" s="523" t="s">
        <v>786</v>
      </c>
      <c r="J806" s="523"/>
      <c r="K806" s="523">
        <f t="shared" ref="K806:K816" si="15">$AU$3</f>
        <v>0</v>
      </c>
      <c r="L806" s="523" t="s">
        <v>673</v>
      </c>
    </row>
    <row r="807" spans="2:12" x14ac:dyDescent="0.25">
      <c r="B807" s="233" t="s">
        <v>2476</v>
      </c>
      <c r="C807" s="234" t="s">
        <v>2472</v>
      </c>
      <c r="D807" s="234" t="s">
        <v>2473</v>
      </c>
      <c r="E807" s="234">
        <v>10</v>
      </c>
      <c r="F807" s="233" t="s">
        <v>2477</v>
      </c>
      <c r="G807" s="233" t="s">
        <v>2478</v>
      </c>
      <c r="H807" s="235">
        <v>0</v>
      </c>
      <c r="I807" s="523" t="s">
        <v>786</v>
      </c>
      <c r="J807" s="523"/>
      <c r="K807" s="523">
        <f t="shared" si="15"/>
        <v>0</v>
      </c>
      <c r="L807" s="524"/>
    </row>
    <row r="808" spans="2:12" x14ac:dyDescent="0.25">
      <c r="B808" s="233" t="s">
        <v>2479</v>
      </c>
      <c r="C808" s="234" t="s">
        <v>2472</v>
      </c>
      <c r="D808" s="234" t="s">
        <v>2473</v>
      </c>
      <c r="E808" s="234">
        <v>20</v>
      </c>
      <c r="F808" s="233" t="s">
        <v>2480</v>
      </c>
      <c r="G808" s="233" t="s">
        <v>2481</v>
      </c>
      <c r="H808" s="235">
        <v>0</v>
      </c>
      <c r="I808" s="523" t="s">
        <v>786</v>
      </c>
      <c r="J808" s="523"/>
      <c r="K808" s="523">
        <f t="shared" si="15"/>
        <v>0</v>
      </c>
      <c r="L808" s="524"/>
    </row>
    <row r="809" spans="2:12" x14ac:dyDescent="0.25">
      <c r="B809" s="233" t="s">
        <v>2482</v>
      </c>
      <c r="C809" s="234" t="s">
        <v>2472</v>
      </c>
      <c r="D809" s="234" t="s">
        <v>2473</v>
      </c>
      <c r="E809" s="234">
        <v>30</v>
      </c>
      <c r="F809" s="233" t="s">
        <v>2483</v>
      </c>
      <c r="G809" s="233" t="s">
        <v>2484</v>
      </c>
      <c r="H809" s="235">
        <v>0</v>
      </c>
      <c r="I809" s="523" t="s">
        <v>786</v>
      </c>
      <c r="J809" s="523"/>
      <c r="K809" s="523">
        <f t="shared" si="15"/>
        <v>0</v>
      </c>
      <c r="L809" s="524"/>
    </row>
    <row r="810" spans="2:12" x14ac:dyDescent="0.25">
      <c r="B810" s="233" t="s">
        <v>2485</v>
      </c>
      <c r="C810" s="234" t="s">
        <v>2472</v>
      </c>
      <c r="D810" s="234" t="s">
        <v>2473</v>
      </c>
      <c r="E810" s="234">
        <v>90</v>
      </c>
      <c r="F810" s="233" t="s">
        <v>2486</v>
      </c>
      <c r="G810" s="233" t="s">
        <v>2487</v>
      </c>
      <c r="H810" s="235">
        <v>0</v>
      </c>
      <c r="I810" s="523" t="s">
        <v>786</v>
      </c>
      <c r="J810" s="523"/>
      <c r="K810" s="523">
        <f t="shared" si="15"/>
        <v>0</v>
      </c>
      <c r="L810" s="524"/>
    </row>
    <row r="811" spans="2:12" x14ac:dyDescent="0.25">
      <c r="B811" s="233" t="s">
        <v>2488</v>
      </c>
      <c r="C811" s="234" t="s">
        <v>2472</v>
      </c>
      <c r="D811" s="234" t="s">
        <v>2489</v>
      </c>
      <c r="E811" s="234">
        <v>0</v>
      </c>
      <c r="F811" s="233" t="s">
        <v>2490</v>
      </c>
      <c r="G811" s="233" t="s">
        <v>2491</v>
      </c>
      <c r="H811" s="235">
        <v>0</v>
      </c>
      <c r="I811" s="523" t="s">
        <v>786</v>
      </c>
      <c r="J811" s="523"/>
      <c r="K811" s="523">
        <f t="shared" si="15"/>
        <v>0</v>
      </c>
      <c r="L811" s="523" t="s">
        <v>673</v>
      </c>
    </row>
    <row r="812" spans="2:12" x14ac:dyDescent="0.25">
      <c r="B812" s="233" t="s">
        <v>2492</v>
      </c>
      <c r="C812" s="234" t="s">
        <v>2472</v>
      </c>
      <c r="D812" s="234" t="s">
        <v>2489</v>
      </c>
      <c r="E812" s="234">
        <v>10</v>
      </c>
      <c r="F812" s="233" t="s">
        <v>2493</v>
      </c>
      <c r="G812" s="233" t="s">
        <v>2494</v>
      </c>
      <c r="H812" s="235">
        <v>0</v>
      </c>
      <c r="I812" s="523" t="s">
        <v>786</v>
      </c>
      <c r="J812" s="523"/>
      <c r="K812" s="523">
        <f t="shared" si="15"/>
        <v>0</v>
      </c>
      <c r="L812" s="524"/>
    </row>
    <row r="813" spans="2:12" x14ac:dyDescent="0.25">
      <c r="B813" s="233" t="s">
        <v>2495</v>
      </c>
      <c r="C813" s="234" t="s">
        <v>2472</v>
      </c>
      <c r="D813" s="234" t="s">
        <v>2489</v>
      </c>
      <c r="E813" s="234">
        <v>20</v>
      </c>
      <c r="F813" s="233" t="s">
        <v>2496</v>
      </c>
      <c r="G813" s="233" t="s">
        <v>2497</v>
      </c>
      <c r="H813" s="235">
        <v>0</v>
      </c>
      <c r="I813" s="523" t="s">
        <v>786</v>
      </c>
      <c r="J813" s="523"/>
      <c r="K813" s="523">
        <f t="shared" si="15"/>
        <v>0</v>
      </c>
      <c r="L813" s="524"/>
    </row>
    <row r="814" spans="2:12" x14ac:dyDescent="0.25">
      <c r="B814" s="233" t="s">
        <v>2498</v>
      </c>
      <c r="C814" s="234" t="s">
        <v>2472</v>
      </c>
      <c r="D814" s="234" t="s">
        <v>2489</v>
      </c>
      <c r="E814" s="234">
        <v>21</v>
      </c>
      <c r="F814" s="233" t="s">
        <v>2499</v>
      </c>
      <c r="G814" s="233" t="s">
        <v>2500</v>
      </c>
      <c r="H814" s="235">
        <v>0</v>
      </c>
      <c r="I814" s="523" t="s">
        <v>786</v>
      </c>
      <c r="J814" s="523"/>
      <c r="K814" s="523">
        <f t="shared" si="15"/>
        <v>0</v>
      </c>
      <c r="L814" s="524"/>
    </row>
    <row r="815" spans="2:12" x14ac:dyDescent="0.25">
      <c r="B815" s="233" t="s">
        <v>2501</v>
      </c>
      <c r="C815" s="234" t="s">
        <v>2472</v>
      </c>
      <c r="D815" s="234" t="s">
        <v>2489</v>
      </c>
      <c r="E815" s="234">
        <v>29</v>
      </c>
      <c r="F815" s="233" t="s">
        <v>2502</v>
      </c>
      <c r="G815" s="233" t="s">
        <v>2503</v>
      </c>
      <c r="H815" s="235">
        <v>0</v>
      </c>
      <c r="I815" s="523" t="s">
        <v>786</v>
      </c>
      <c r="J815" s="523"/>
      <c r="K815" s="523">
        <f t="shared" si="15"/>
        <v>0</v>
      </c>
      <c r="L815" s="524"/>
    </row>
    <row r="816" spans="2:12" x14ac:dyDescent="0.25">
      <c r="B816" s="233" t="s">
        <v>2504</v>
      </c>
      <c r="C816" s="234" t="s">
        <v>2472</v>
      </c>
      <c r="D816" s="234" t="s">
        <v>2489</v>
      </c>
      <c r="E816" s="234">
        <v>30</v>
      </c>
      <c r="F816" s="233" t="s">
        <v>2505</v>
      </c>
      <c r="G816" s="233" t="s">
        <v>2506</v>
      </c>
      <c r="H816" s="235">
        <v>0</v>
      </c>
      <c r="I816" s="523" t="s">
        <v>786</v>
      </c>
      <c r="J816" s="523"/>
      <c r="K816" s="523">
        <f t="shared" si="15"/>
        <v>0</v>
      </c>
      <c r="L816" s="524"/>
    </row>
    <row r="817" spans="2:12" x14ac:dyDescent="0.25">
      <c r="B817" s="233" t="s">
        <v>2507</v>
      </c>
      <c r="C817" s="234" t="s">
        <v>2508</v>
      </c>
      <c r="D817" s="234" t="s">
        <v>2509</v>
      </c>
      <c r="E817" s="234">
        <v>0</v>
      </c>
      <c r="F817" s="233" t="s">
        <v>2510</v>
      </c>
      <c r="G817" s="233" t="s">
        <v>2511</v>
      </c>
      <c r="H817" s="235">
        <v>1</v>
      </c>
      <c r="I817" s="523"/>
      <c r="J817" s="523"/>
      <c r="K817" s="523"/>
      <c r="L817" s="524"/>
    </row>
    <row r="818" spans="2:12" x14ac:dyDescent="0.25">
      <c r="B818" s="233" t="s">
        <v>2512</v>
      </c>
      <c r="C818" s="234" t="s">
        <v>2508</v>
      </c>
      <c r="D818" s="234" t="s">
        <v>2509</v>
      </c>
      <c r="E818" s="234">
        <v>10</v>
      </c>
      <c r="F818" s="233" t="s">
        <v>2513</v>
      </c>
      <c r="G818" s="233" t="s">
        <v>2514</v>
      </c>
      <c r="H818" s="235">
        <v>1</v>
      </c>
      <c r="I818" s="523"/>
      <c r="J818" s="523"/>
      <c r="K818" s="523"/>
      <c r="L818" s="524"/>
    </row>
    <row r="819" spans="2:12" x14ac:dyDescent="0.25">
      <c r="B819" s="233" t="s">
        <v>2515</v>
      </c>
      <c r="C819" s="234" t="s">
        <v>2508</v>
      </c>
      <c r="D819" s="234" t="s">
        <v>2509</v>
      </c>
      <c r="E819" s="234">
        <v>11</v>
      </c>
      <c r="F819" s="233" t="s">
        <v>2516</v>
      </c>
      <c r="G819" s="233" t="s">
        <v>2517</v>
      </c>
      <c r="H819" s="235">
        <v>1</v>
      </c>
      <c r="I819" s="523"/>
      <c r="J819" s="523"/>
      <c r="K819" s="523"/>
      <c r="L819" s="524"/>
    </row>
    <row r="820" spans="2:12" x14ac:dyDescent="0.25">
      <c r="B820" s="233" t="s">
        <v>2518</v>
      </c>
      <c r="C820" s="234" t="s">
        <v>2508</v>
      </c>
      <c r="D820" s="234" t="s">
        <v>2509</v>
      </c>
      <c r="E820" s="234">
        <v>12</v>
      </c>
      <c r="F820" s="233" t="s">
        <v>2519</v>
      </c>
      <c r="G820" s="233" t="s">
        <v>2520</v>
      </c>
      <c r="H820" s="235">
        <v>1</v>
      </c>
      <c r="I820" s="523"/>
      <c r="J820" s="523"/>
      <c r="K820" s="523"/>
      <c r="L820" s="524"/>
    </row>
    <row r="821" spans="2:12" x14ac:dyDescent="0.25">
      <c r="B821" s="233" t="s">
        <v>2521</v>
      </c>
      <c r="C821" s="234" t="s">
        <v>2508</v>
      </c>
      <c r="D821" s="234" t="s">
        <v>2509</v>
      </c>
      <c r="E821" s="234">
        <v>13</v>
      </c>
      <c r="F821" s="233" t="s">
        <v>2522</v>
      </c>
      <c r="G821" s="233" t="s">
        <v>2523</v>
      </c>
      <c r="H821" s="235">
        <v>1</v>
      </c>
      <c r="I821" s="523"/>
      <c r="J821" s="523"/>
      <c r="K821" s="523"/>
      <c r="L821" s="524"/>
    </row>
    <row r="822" spans="2:12" x14ac:dyDescent="0.25">
      <c r="B822" s="233" t="s">
        <v>2524</v>
      </c>
      <c r="C822" s="234" t="s">
        <v>2508</v>
      </c>
      <c r="D822" s="234" t="s">
        <v>2509</v>
      </c>
      <c r="E822" s="234">
        <v>14</v>
      </c>
      <c r="F822" s="233" t="s">
        <v>2525</v>
      </c>
      <c r="G822" s="233" t="s">
        <v>2526</v>
      </c>
      <c r="H822" s="235">
        <v>1</v>
      </c>
      <c r="I822" s="523"/>
      <c r="J822" s="523"/>
      <c r="K822" s="523"/>
      <c r="L822" s="524"/>
    </row>
    <row r="823" spans="2:12" x14ac:dyDescent="0.25">
      <c r="B823" s="233" t="s">
        <v>2527</v>
      </c>
      <c r="C823" s="234" t="s">
        <v>2508</v>
      </c>
      <c r="D823" s="234" t="s">
        <v>2509</v>
      </c>
      <c r="E823" s="234">
        <v>19</v>
      </c>
      <c r="F823" s="233" t="s">
        <v>2528</v>
      </c>
      <c r="G823" s="233" t="s">
        <v>2529</v>
      </c>
      <c r="H823" s="235">
        <v>1</v>
      </c>
      <c r="I823" s="523"/>
      <c r="J823" s="523"/>
      <c r="K823" s="523"/>
      <c r="L823" s="524"/>
    </row>
    <row r="824" spans="2:12" x14ac:dyDescent="0.25">
      <c r="B824" s="233" t="s">
        <v>2530</v>
      </c>
      <c r="C824" s="234" t="s">
        <v>2508</v>
      </c>
      <c r="D824" s="234" t="s">
        <v>2509</v>
      </c>
      <c r="E824" s="234">
        <v>20</v>
      </c>
      <c r="F824" s="233" t="s">
        <v>2531</v>
      </c>
      <c r="G824" s="233" t="s">
        <v>2532</v>
      </c>
      <c r="H824" s="235">
        <v>1</v>
      </c>
      <c r="I824" s="523"/>
      <c r="J824" s="523"/>
      <c r="K824" s="523"/>
      <c r="L824" s="524"/>
    </row>
    <row r="825" spans="2:12" x14ac:dyDescent="0.25">
      <c r="B825" s="233" t="s">
        <v>2533</v>
      </c>
      <c r="C825" s="234" t="s">
        <v>2508</v>
      </c>
      <c r="D825" s="234" t="s">
        <v>2509</v>
      </c>
      <c r="E825" s="234">
        <v>21</v>
      </c>
      <c r="F825" s="233" t="s">
        <v>2534</v>
      </c>
      <c r="G825" s="233" t="s">
        <v>2535</v>
      </c>
      <c r="H825" s="235">
        <v>1</v>
      </c>
      <c r="I825" s="523"/>
      <c r="J825" s="523"/>
      <c r="K825" s="523"/>
      <c r="L825" s="524"/>
    </row>
    <row r="826" spans="2:12" x14ac:dyDescent="0.25">
      <c r="B826" s="233" t="s">
        <v>2536</v>
      </c>
      <c r="C826" s="234" t="s">
        <v>2508</v>
      </c>
      <c r="D826" s="234" t="s">
        <v>2509</v>
      </c>
      <c r="E826" s="234">
        <v>29</v>
      </c>
      <c r="F826" s="233" t="s">
        <v>2537</v>
      </c>
      <c r="G826" s="233" t="s">
        <v>2538</v>
      </c>
      <c r="H826" s="235">
        <v>1</v>
      </c>
      <c r="I826" s="523"/>
      <c r="J826" s="523"/>
      <c r="K826" s="523"/>
      <c r="L826" s="524"/>
    </row>
    <row r="827" spans="2:12" x14ac:dyDescent="0.25">
      <c r="B827" s="233" t="s">
        <v>2539</v>
      </c>
      <c r="C827" s="234" t="s">
        <v>2508</v>
      </c>
      <c r="D827" s="234" t="s">
        <v>2540</v>
      </c>
      <c r="E827" s="234">
        <v>0</v>
      </c>
      <c r="F827" s="233" t="s">
        <v>2541</v>
      </c>
      <c r="G827" s="233" t="s">
        <v>2542</v>
      </c>
      <c r="H827" s="235">
        <v>1</v>
      </c>
      <c r="I827" s="523"/>
      <c r="J827" s="523"/>
      <c r="K827" s="523"/>
      <c r="L827" s="524"/>
    </row>
    <row r="828" spans="2:12" x14ac:dyDescent="0.25">
      <c r="B828" s="233" t="s">
        <v>2543</v>
      </c>
      <c r="C828" s="234" t="s">
        <v>2508</v>
      </c>
      <c r="D828" s="234" t="s">
        <v>2540</v>
      </c>
      <c r="E828" s="234">
        <v>10</v>
      </c>
      <c r="F828" s="233" t="s">
        <v>2544</v>
      </c>
      <c r="G828" s="233" t="s">
        <v>2545</v>
      </c>
      <c r="H828" s="235">
        <v>1</v>
      </c>
      <c r="I828" s="523"/>
      <c r="J828" s="523"/>
      <c r="K828" s="523"/>
      <c r="L828" s="524"/>
    </row>
    <row r="829" spans="2:12" x14ac:dyDescent="0.25">
      <c r="B829" s="233" t="s">
        <v>2546</v>
      </c>
      <c r="C829" s="234" t="s">
        <v>2508</v>
      </c>
      <c r="D829" s="234" t="s">
        <v>2540</v>
      </c>
      <c r="E829" s="234">
        <v>11</v>
      </c>
      <c r="F829" s="233" t="s">
        <v>2547</v>
      </c>
      <c r="G829" s="233" t="s">
        <v>2548</v>
      </c>
      <c r="H829" s="235">
        <v>1</v>
      </c>
      <c r="I829" s="523"/>
      <c r="J829" s="523"/>
      <c r="K829" s="523"/>
      <c r="L829" s="524"/>
    </row>
    <row r="830" spans="2:12" x14ac:dyDescent="0.25">
      <c r="B830" s="233" t="s">
        <v>2549</v>
      </c>
      <c r="C830" s="234" t="s">
        <v>2508</v>
      </c>
      <c r="D830" s="234" t="s">
        <v>2540</v>
      </c>
      <c r="E830" s="234">
        <v>12</v>
      </c>
      <c r="F830" s="233" t="s">
        <v>2550</v>
      </c>
      <c r="G830" s="233" t="s">
        <v>2551</v>
      </c>
      <c r="H830" s="235">
        <v>1</v>
      </c>
      <c r="I830" s="523"/>
      <c r="J830" s="523"/>
      <c r="K830" s="523"/>
      <c r="L830" s="524"/>
    </row>
    <row r="831" spans="2:12" x14ac:dyDescent="0.25">
      <c r="B831" s="233" t="s">
        <v>2552</v>
      </c>
      <c r="C831" s="234" t="s">
        <v>2508</v>
      </c>
      <c r="D831" s="234" t="s">
        <v>2540</v>
      </c>
      <c r="E831" s="234">
        <v>13</v>
      </c>
      <c r="F831" s="233" t="s">
        <v>2553</v>
      </c>
      <c r="G831" s="233" t="s">
        <v>2554</v>
      </c>
      <c r="H831" s="235">
        <v>1</v>
      </c>
      <c r="I831" s="523"/>
      <c r="J831" s="523"/>
      <c r="K831" s="523"/>
      <c r="L831" s="524"/>
    </row>
    <row r="832" spans="2:12" x14ac:dyDescent="0.25">
      <c r="B832" s="233" t="s">
        <v>2555</v>
      </c>
      <c r="C832" s="234" t="s">
        <v>2508</v>
      </c>
      <c r="D832" s="234" t="s">
        <v>2540</v>
      </c>
      <c r="E832" s="234">
        <v>14</v>
      </c>
      <c r="F832" s="233" t="s">
        <v>2556</v>
      </c>
      <c r="G832" s="233" t="s">
        <v>2557</v>
      </c>
      <c r="H832" s="235">
        <v>1</v>
      </c>
      <c r="I832" s="523"/>
      <c r="J832" s="523"/>
      <c r="K832" s="523"/>
      <c r="L832" s="524"/>
    </row>
    <row r="833" spans="2:12" x14ac:dyDescent="0.25">
      <c r="B833" s="233" t="s">
        <v>2558</v>
      </c>
      <c r="C833" s="234" t="s">
        <v>2508</v>
      </c>
      <c r="D833" s="234" t="s">
        <v>2540</v>
      </c>
      <c r="E833" s="234">
        <v>20</v>
      </c>
      <c r="F833" s="233" t="s">
        <v>2559</v>
      </c>
      <c r="G833" s="233" t="s">
        <v>2560</v>
      </c>
      <c r="H833" s="235">
        <v>1</v>
      </c>
      <c r="I833" s="523"/>
      <c r="J833" s="523"/>
      <c r="K833" s="523"/>
      <c r="L833" s="524"/>
    </row>
    <row r="834" spans="2:12" x14ac:dyDescent="0.25">
      <c r="B834" s="233" t="s">
        <v>2561</v>
      </c>
      <c r="C834" s="234" t="s">
        <v>2508</v>
      </c>
      <c r="D834" s="234" t="s">
        <v>2562</v>
      </c>
      <c r="E834" s="234">
        <v>0</v>
      </c>
      <c r="F834" s="233" t="s">
        <v>2563</v>
      </c>
      <c r="G834" s="233" t="s">
        <v>2564</v>
      </c>
      <c r="H834" s="235">
        <v>1</v>
      </c>
      <c r="I834" s="523"/>
      <c r="J834" s="523"/>
      <c r="K834" s="523"/>
      <c r="L834" s="524"/>
    </row>
    <row r="835" spans="2:12" x14ac:dyDescent="0.25">
      <c r="B835" s="233" t="s">
        <v>2565</v>
      </c>
      <c r="C835" s="234" t="s">
        <v>2508</v>
      </c>
      <c r="D835" s="234" t="s">
        <v>2562</v>
      </c>
      <c r="E835" s="234">
        <v>10</v>
      </c>
      <c r="F835" s="233" t="s">
        <v>2566</v>
      </c>
      <c r="G835" s="233" t="s">
        <v>2567</v>
      </c>
      <c r="H835" s="235">
        <v>1</v>
      </c>
      <c r="I835" s="523"/>
      <c r="J835" s="523"/>
      <c r="K835" s="523"/>
      <c r="L835" s="524"/>
    </row>
    <row r="836" spans="2:12" x14ac:dyDescent="0.25">
      <c r="B836" s="233" t="s">
        <v>2568</v>
      </c>
      <c r="C836" s="234" t="s">
        <v>2508</v>
      </c>
      <c r="D836" s="234" t="s">
        <v>2562</v>
      </c>
      <c r="E836" s="234">
        <v>20</v>
      </c>
      <c r="F836" s="233" t="s">
        <v>2569</v>
      </c>
      <c r="G836" s="233" t="s">
        <v>2570</v>
      </c>
      <c r="H836" s="235">
        <v>1</v>
      </c>
      <c r="I836" s="523"/>
      <c r="J836" s="523"/>
      <c r="K836" s="523"/>
      <c r="L836" s="524"/>
    </row>
    <row r="837" spans="2:12" x14ac:dyDescent="0.25">
      <c r="B837" s="233" t="s">
        <v>2571</v>
      </c>
      <c r="C837" s="234" t="s">
        <v>2508</v>
      </c>
      <c r="D837" s="234" t="s">
        <v>2572</v>
      </c>
      <c r="E837" s="234">
        <v>0</v>
      </c>
      <c r="F837" s="233" t="s">
        <v>2573</v>
      </c>
      <c r="G837" s="233" t="s">
        <v>2574</v>
      </c>
      <c r="H837" s="235">
        <v>1</v>
      </c>
      <c r="I837" s="523"/>
      <c r="J837" s="523"/>
      <c r="K837" s="523"/>
      <c r="L837" s="524"/>
    </row>
    <row r="838" spans="2:12" x14ac:dyDescent="0.25">
      <c r="B838" s="233" t="s">
        <v>2575</v>
      </c>
      <c r="C838" s="234" t="s">
        <v>2508</v>
      </c>
      <c r="D838" s="234" t="s">
        <v>2572</v>
      </c>
      <c r="E838" s="234">
        <v>10</v>
      </c>
      <c r="F838" s="233" t="s">
        <v>2576</v>
      </c>
      <c r="G838" s="233" t="s">
        <v>2577</v>
      </c>
      <c r="H838" s="235">
        <v>1</v>
      </c>
      <c r="I838" s="523"/>
      <c r="J838" s="523"/>
      <c r="K838" s="523"/>
      <c r="L838" s="524"/>
    </row>
    <row r="839" spans="2:12" x14ac:dyDescent="0.25">
      <c r="B839" s="233" t="s">
        <v>2578</v>
      </c>
      <c r="C839" s="234" t="s">
        <v>2508</v>
      </c>
      <c r="D839" s="234" t="s">
        <v>2572</v>
      </c>
      <c r="E839" s="234">
        <v>10</v>
      </c>
      <c r="F839" s="233" t="s">
        <v>2579</v>
      </c>
      <c r="G839" s="233" t="s">
        <v>2577</v>
      </c>
      <c r="H839" s="235">
        <v>1</v>
      </c>
      <c r="I839" s="523"/>
      <c r="J839" s="523"/>
      <c r="K839" s="523"/>
      <c r="L839" s="524"/>
    </row>
    <row r="840" spans="2:12" x14ac:dyDescent="0.25">
      <c r="B840" s="233" t="s">
        <v>2580</v>
      </c>
      <c r="C840" s="234" t="s">
        <v>2508</v>
      </c>
      <c r="D840" s="234" t="s">
        <v>2572</v>
      </c>
      <c r="E840" s="234">
        <v>10</v>
      </c>
      <c r="F840" s="233" t="s">
        <v>2581</v>
      </c>
      <c r="G840" s="233" t="s">
        <v>2577</v>
      </c>
      <c r="H840" s="235">
        <v>1</v>
      </c>
      <c r="I840" s="523"/>
      <c r="J840" s="523"/>
      <c r="K840" s="523"/>
      <c r="L840" s="524"/>
    </row>
    <row r="841" spans="2:12" x14ac:dyDescent="0.25">
      <c r="B841" s="233" t="s">
        <v>2582</v>
      </c>
      <c r="C841" s="234" t="s">
        <v>2508</v>
      </c>
      <c r="D841" s="234" t="s">
        <v>2572</v>
      </c>
      <c r="E841" s="234">
        <v>10</v>
      </c>
      <c r="F841" s="233" t="s">
        <v>2583</v>
      </c>
      <c r="G841" s="233" t="s">
        <v>2577</v>
      </c>
      <c r="H841" s="235">
        <v>1</v>
      </c>
      <c r="I841" s="523"/>
      <c r="J841" s="523"/>
      <c r="K841" s="523"/>
      <c r="L841" s="524"/>
    </row>
    <row r="842" spans="2:12" x14ac:dyDescent="0.25">
      <c r="B842" s="233" t="s">
        <v>2584</v>
      </c>
      <c r="C842" s="234" t="s">
        <v>2508</v>
      </c>
      <c r="D842" s="234" t="s">
        <v>2572</v>
      </c>
      <c r="E842" s="234">
        <v>10</v>
      </c>
      <c r="F842" s="233" t="s">
        <v>2585</v>
      </c>
      <c r="G842" s="233" t="s">
        <v>2577</v>
      </c>
      <c r="H842" s="235">
        <v>1</v>
      </c>
      <c r="I842" s="523"/>
      <c r="J842" s="523"/>
      <c r="K842" s="523"/>
      <c r="L842" s="524"/>
    </row>
    <row r="843" spans="2:12" x14ac:dyDescent="0.25">
      <c r="B843" s="233" t="s">
        <v>2586</v>
      </c>
      <c r="C843" s="234" t="s">
        <v>2508</v>
      </c>
      <c r="D843" s="234" t="s">
        <v>2572</v>
      </c>
      <c r="E843" s="234">
        <v>10</v>
      </c>
      <c r="F843" s="233" t="s">
        <v>2587</v>
      </c>
      <c r="G843" s="233" t="s">
        <v>2577</v>
      </c>
      <c r="H843" s="235">
        <v>1</v>
      </c>
      <c r="I843" s="523"/>
      <c r="J843" s="523"/>
      <c r="K843" s="523"/>
      <c r="L843" s="524"/>
    </row>
    <row r="844" spans="2:12" x14ac:dyDescent="0.25">
      <c r="B844" s="233" t="s">
        <v>2588</v>
      </c>
      <c r="C844" s="234" t="s">
        <v>2508</v>
      </c>
      <c r="D844" s="234" t="s">
        <v>2572</v>
      </c>
      <c r="E844" s="234">
        <v>20</v>
      </c>
      <c r="F844" s="233" t="s">
        <v>2589</v>
      </c>
      <c r="G844" s="233" t="s">
        <v>2590</v>
      </c>
      <c r="H844" s="235">
        <v>1</v>
      </c>
      <c r="I844" s="523"/>
      <c r="J844" s="523"/>
      <c r="K844" s="523"/>
      <c r="L844" s="524"/>
    </row>
    <row r="845" spans="2:12" x14ac:dyDescent="0.25">
      <c r="B845" s="233" t="s">
        <v>2591</v>
      </c>
      <c r="C845" s="234" t="s">
        <v>2508</v>
      </c>
      <c r="D845" s="234" t="s">
        <v>2572</v>
      </c>
      <c r="E845" s="234">
        <v>20</v>
      </c>
      <c r="F845" s="233" t="s">
        <v>2592</v>
      </c>
      <c r="G845" s="233" t="s">
        <v>2590</v>
      </c>
      <c r="H845" s="235">
        <v>1</v>
      </c>
      <c r="I845" s="523"/>
      <c r="J845" s="523"/>
      <c r="K845" s="523"/>
      <c r="L845" s="524"/>
    </row>
    <row r="846" spans="2:12" x14ac:dyDescent="0.25">
      <c r="B846" s="233" t="s">
        <v>2593</v>
      </c>
      <c r="C846" s="234" t="s">
        <v>2508</v>
      </c>
      <c r="D846" s="234" t="s">
        <v>2572</v>
      </c>
      <c r="E846" s="234">
        <v>20</v>
      </c>
      <c r="F846" s="233" t="s">
        <v>2594</v>
      </c>
      <c r="G846" s="233" t="s">
        <v>2590</v>
      </c>
      <c r="H846" s="235">
        <v>1</v>
      </c>
      <c r="I846" s="523"/>
      <c r="J846" s="523"/>
      <c r="K846" s="523"/>
      <c r="L846" s="524"/>
    </row>
    <row r="847" spans="2:12" x14ac:dyDescent="0.25">
      <c r="B847" s="233" t="s">
        <v>2595</v>
      </c>
      <c r="C847" s="234" t="s">
        <v>2508</v>
      </c>
      <c r="D847" s="234" t="s">
        <v>2572</v>
      </c>
      <c r="E847" s="234">
        <v>20</v>
      </c>
      <c r="F847" s="233" t="s">
        <v>2596</v>
      </c>
      <c r="G847" s="233" t="s">
        <v>2590</v>
      </c>
      <c r="H847" s="235">
        <v>1</v>
      </c>
      <c r="I847" s="523"/>
      <c r="J847" s="523"/>
      <c r="K847" s="523"/>
      <c r="L847" s="524"/>
    </row>
    <row r="848" spans="2:12" x14ac:dyDescent="0.25">
      <c r="B848" s="233" t="s">
        <v>2597</v>
      </c>
      <c r="C848" s="234" t="s">
        <v>2508</v>
      </c>
      <c r="D848" s="234" t="s">
        <v>2572</v>
      </c>
      <c r="E848" s="234">
        <v>30</v>
      </c>
      <c r="F848" s="233" t="s">
        <v>2598</v>
      </c>
      <c r="G848" s="233" t="s">
        <v>2599</v>
      </c>
      <c r="H848" s="235">
        <v>1</v>
      </c>
      <c r="I848" s="523"/>
      <c r="J848" s="523"/>
      <c r="K848" s="523"/>
      <c r="L848" s="524"/>
    </row>
    <row r="849" spans="2:12" x14ac:dyDescent="0.25">
      <c r="B849" s="233" t="s">
        <v>2600</v>
      </c>
      <c r="C849" s="234" t="s">
        <v>2508</v>
      </c>
      <c r="D849" s="234" t="s">
        <v>2572</v>
      </c>
      <c r="E849" s="234">
        <v>90</v>
      </c>
      <c r="F849" s="233" t="s">
        <v>2601</v>
      </c>
      <c r="G849" s="233" t="s">
        <v>2602</v>
      </c>
      <c r="H849" s="235">
        <v>1</v>
      </c>
      <c r="I849" s="523"/>
      <c r="J849" s="523"/>
      <c r="K849" s="523"/>
      <c r="L849" s="524"/>
    </row>
    <row r="850" spans="2:12" x14ac:dyDescent="0.25">
      <c r="B850" s="233" t="s">
        <v>2603</v>
      </c>
      <c r="C850" s="234" t="s">
        <v>2508</v>
      </c>
      <c r="D850" s="234" t="s">
        <v>2604</v>
      </c>
      <c r="E850" s="234">
        <v>0</v>
      </c>
      <c r="F850" s="233" t="s">
        <v>2605</v>
      </c>
      <c r="G850" s="233" t="s">
        <v>2606</v>
      </c>
      <c r="H850" s="235">
        <v>1</v>
      </c>
      <c r="I850" s="523"/>
      <c r="J850" s="523"/>
      <c r="K850" s="523"/>
      <c r="L850" s="523" t="s">
        <v>2607</v>
      </c>
    </row>
    <row r="851" spans="2:12" x14ac:dyDescent="0.25">
      <c r="B851" s="233" t="s">
        <v>2608</v>
      </c>
      <c r="C851" s="234" t="s">
        <v>2508</v>
      </c>
      <c r="D851" s="234" t="s">
        <v>2604</v>
      </c>
      <c r="E851" s="234">
        <v>1</v>
      </c>
      <c r="F851" s="233" t="s">
        <v>2609</v>
      </c>
      <c r="G851" s="233" t="s">
        <v>2610</v>
      </c>
      <c r="H851" s="235">
        <v>1</v>
      </c>
      <c r="I851" s="523"/>
      <c r="J851" s="523"/>
      <c r="K851" s="523"/>
      <c r="L851" s="523" t="s">
        <v>2607</v>
      </c>
    </row>
    <row r="852" spans="2:12" x14ac:dyDescent="0.25">
      <c r="B852" s="233" t="s">
        <v>2611</v>
      </c>
      <c r="C852" s="234" t="s">
        <v>2508</v>
      </c>
      <c r="D852" s="234" t="s">
        <v>2604</v>
      </c>
      <c r="E852" s="234">
        <v>2</v>
      </c>
      <c r="F852" s="233" t="s">
        <v>2612</v>
      </c>
      <c r="G852" s="233" t="s">
        <v>2613</v>
      </c>
      <c r="H852" s="235">
        <v>1</v>
      </c>
      <c r="I852" s="523"/>
      <c r="J852" s="523"/>
      <c r="K852" s="523"/>
      <c r="L852" s="524"/>
    </row>
    <row r="853" spans="2:12" x14ac:dyDescent="0.25">
      <c r="B853" s="233" t="s">
        <v>2614</v>
      </c>
      <c r="C853" s="234" t="s">
        <v>2508</v>
      </c>
      <c r="D853" s="234" t="s">
        <v>2604</v>
      </c>
      <c r="E853" s="234">
        <v>3</v>
      </c>
      <c r="F853" s="233" t="s">
        <v>2615</v>
      </c>
      <c r="G853" s="233" t="s">
        <v>2616</v>
      </c>
      <c r="H853" s="235">
        <v>1</v>
      </c>
      <c r="I853" s="523"/>
      <c r="J853" s="523"/>
      <c r="K853" s="523"/>
      <c r="L853" s="524"/>
    </row>
    <row r="854" spans="2:12" x14ac:dyDescent="0.25">
      <c r="B854" s="233" t="s">
        <v>2617</v>
      </c>
      <c r="C854" s="234" t="s">
        <v>2508</v>
      </c>
      <c r="D854" s="234" t="s">
        <v>2604</v>
      </c>
      <c r="E854" s="234">
        <v>9</v>
      </c>
      <c r="F854" s="233" t="s">
        <v>2618</v>
      </c>
      <c r="G854" s="233" t="s">
        <v>2619</v>
      </c>
      <c r="H854" s="235">
        <v>1</v>
      </c>
      <c r="I854" s="523"/>
      <c r="J854" s="523"/>
      <c r="K854" s="523"/>
      <c r="L854" s="524"/>
    </row>
    <row r="855" spans="2:12" x14ac:dyDescent="0.25">
      <c r="B855" s="233" t="s">
        <v>2620</v>
      </c>
      <c r="C855" s="234" t="s">
        <v>2508</v>
      </c>
      <c r="D855" s="234" t="s">
        <v>2621</v>
      </c>
      <c r="E855" s="234">
        <v>0</v>
      </c>
      <c r="F855" s="233" t="s">
        <v>2622</v>
      </c>
      <c r="G855" s="233" t="s">
        <v>2623</v>
      </c>
      <c r="H855" s="235">
        <v>1</v>
      </c>
      <c r="I855" s="523"/>
      <c r="J855" s="523"/>
      <c r="K855" s="523"/>
      <c r="L855" s="524"/>
    </row>
    <row r="856" spans="2:12" x14ac:dyDescent="0.25">
      <c r="B856" s="233" t="s">
        <v>2624</v>
      </c>
      <c r="C856" s="234" t="s">
        <v>2508</v>
      </c>
      <c r="D856" s="234" t="s">
        <v>2621</v>
      </c>
      <c r="E856" s="234">
        <v>10</v>
      </c>
      <c r="F856" s="233" t="s">
        <v>2625</v>
      </c>
      <c r="G856" s="233" t="s">
        <v>2626</v>
      </c>
      <c r="H856" s="235">
        <v>1</v>
      </c>
      <c r="I856" s="523"/>
      <c r="J856" s="523"/>
      <c r="K856" s="523"/>
      <c r="L856" s="524"/>
    </row>
    <row r="857" spans="2:12" x14ac:dyDescent="0.25">
      <c r="B857" s="233" t="s">
        <v>2627</v>
      </c>
      <c r="C857" s="234" t="s">
        <v>2508</v>
      </c>
      <c r="D857" s="234" t="s">
        <v>2621</v>
      </c>
      <c r="E857" s="234">
        <v>11</v>
      </c>
      <c r="F857" s="233" t="s">
        <v>2628</v>
      </c>
      <c r="G857" s="233" t="s">
        <v>2629</v>
      </c>
      <c r="H857" s="235">
        <v>1</v>
      </c>
      <c r="I857" s="523"/>
      <c r="J857" s="523"/>
      <c r="K857" s="523"/>
      <c r="L857" s="524"/>
    </row>
    <row r="858" spans="2:12" x14ac:dyDescent="0.25">
      <c r="B858" s="233" t="s">
        <v>2630</v>
      </c>
      <c r="C858" s="234" t="s">
        <v>2508</v>
      </c>
      <c r="D858" s="234" t="s">
        <v>2621</v>
      </c>
      <c r="E858" s="234">
        <v>12</v>
      </c>
      <c r="F858" s="233" t="s">
        <v>2631</v>
      </c>
      <c r="G858" s="233" t="s">
        <v>2632</v>
      </c>
      <c r="H858" s="235">
        <v>1</v>
      </c>
      <c r="I858" s="523"/>
      <c r="J858" s="523"/>
      <c r="K858" s="523"/>
      <c r="L858" s="523" t="s">
        <v>2633</v>
      </c>
    </row>
    <row r="859" spans="2:12" x14ac:dyDescent="0.25">
      <c r="B859" s="233" t="s">
        <v>2634</v>
      </c>
      <c r="C859" s="234" t="s">
        <v>2508</v>
      </c>
      <c r="D859" s="234" t="s">
        <v>2621</v>
      </c>
      <c r="E859" s="234">
        <v>90</v>
      </c>
      <c r="F859" s="233" t="s">
        <v>2635</v>
      </c>
      <c r="G859" s="233" t="s">
        <v>2636</v>
      </c>
      <c r="H859" s="235">
        <v>1</v>
      </c>
      <c r="I859" s="523"/>
      <c r="J859" s="523"/>
      <c r="K859" s="523"/>
      <c r="L859" s="524"/>
    </row>
    <row r="860" spans="2:12" x14ac:dyDescent="0.25">
      <c r="B860" s="233" t="s">
        <v>2637</v>
      </c>
      <c r="C860" s="234" t="s">
        <v>2508</v>
      </c>
      <c r="D860" s="234" t="s">
        <v>2621</v>
      </c>
      <c r="E860" s="234">
        <v>91</v>
      </c>
      <c r="F860" s="233" t="s">
        <v>2638</v>
      </c>
      <c r="G860" s="233" t="s">
        <v>2639</v>
      </c>
      <c r="H860" s="235">
        <v>1</v>
      </c>
      <c r="I860" s="523"/>
      <c r="J860" s="523"/>
      <c r="K860" s="523"/>
      <c r="L860" s="524"/>
    </row>
    <row r="861" spans="2:12" x14ac:dyDescent="0.25">
      <c r="B861" s="233" t="s">
        <v>2640</v>
      </c>
      <c r="C861" s="234" t="s">
        <v>2508</v>
      </c>
      <c r="D861" s="234" t="s">
        <v>2621</v>
      </c>
      <c r="E861" s="234">
        <v>99</v>
      </c>
      <c r="F861" s="233" t="s">
        <v>2641</v>
      </c>
      <c r="G861" s="233" t="s">
        <v>2642</v>
      </c>
      <c r="H861" s="235">
        <v>1</v>
      </c>
      <c r="I861" s="523"/>
      <c r="J861" s="523"/>
      <c r="K861" s="523"/>
      <c r="L861" s="524"/>
    </row>
    <row r="862" spans="2:12" x14ac:dyDescent="0.25">
      <c r="B862" s="233" t="s">
        <v>2643</v>
      </c>
      <c r="C862" s="234" t="s">
        <v>2644</v>
      </c>
      <c r="D862" s="234" t="s">
        <v>2645</v>
      </c>
      <c r="E862" s="234">
        <v>0</v>
      </c>
      <c r="F862" s="233" t="s">
        <v>2646</v>
      </c>
      <c r="G862" s="233" t="s">
        <v>2647</v>
      </c>
      <c r="H862" s="235">
        <v>1</v>
      </c>
      <c r="I862" s="523"/>
      <c r="J862" s="523"/>
      <c r="K862" s="523"/>
      <c r="L862" s="524"/>
    </row>
    <row r="863" spans="2:12" x14ac:dyDescent="0.25">
      <c r="B863" s="233" t="s">
        <v>2648</v>
      </c>
      <c r="C863" s="234" t="s">
        <v>2644</v>
      </c>
      <c r="D863" s="234" t="s">
        <v>2645</v>
      </c>
      <c r="E863" s="234">
        <v>10</v>
      </c>
      <c r="F863" s="233" t="s">
        <v>2649</v>
      </c>
      <c r="G863" s="233" t="s">
        <v>2650</v>
      </c>
      <c r="H863" s="235">
        <v>1</v>
      </c>
      <c r="I863" s="523"/>
      <c r="J863" s="523"/>
      <c r="K863" s="523"/>
      <c r="L863" s="524"/>
    </row>
    <row r="864" spans="2:12" x14ac:dyDescent="0.25">
      <c r="B864" s="233" t="s">
        <v>2651</v>
      </c>
      <c r="C864" s="234" t="s">
        <v>2644</v>
      </c>
      <c r="D864" s="234" t="s">
        <v>2645</v>
      </c>
      <c r="E864" s="234">
        <v>11</v>
      </c>
      <c r="F864" s="233" t="s">
        <v>2652</v>
      </c>
      <c r="G864" s="233" t="s">
        <v>2653</v>
      </c>
      <c r="H864" s="235">
        <v>1</v>
      </c>
      <c r="I864" s="523"/>
      <c r="J864" s="523"/>
      <c r="K864" s="523"/>
      <c r="L864" s="524"/>
    </row>
    <row r="865" spans="2:12" x14ac:dyDescent="0.25">
      <c r="B865" s="233" t="s">
        <v>2654</v>
      </c>
      <c r="C865" s="234" t="s">
        <v>2644</v>
      </c>
      <c r="D865" s="234" t="s">
        <v>2645</v>
      </c>
      <c r="E865" s="234">
        <v>19</v>
      </c>
      <c r="F865" s="233" t="s">
        <v>2655</v>
      </c>
      <c r="G865" s="233" t="s">
        <v>2656</v>
      </c>
      <c r="H865" s="235">
        <v>1</v>
      </c>
      <c r="I865" s="523"/>
      <c r="J865" s="523"/>
      <c r="K865" s="523"/>
      <c r="L865" s="524"/>
    </row>
    <row r="866" spans="2:12" x14ac:dyDescent="0.25">
      <c r="B866" s="233" t="s">
        <v>2657</v>
      </c>
      <c r="C866" s="234" t="s">
        <v>2644</v>
      </c>
      <c r="D866" s="234" t="s">
        <v>2645</v>
      </c>
      <c r="E866" s="234">
        <v>19</v>
      </c>
      <c r="F866" s="233" t="s">
        <v>2658</v>
      </c>
      <c r="G866" s="233" t="s">
        <v>2656</v>
      </c>
      <c r="H866" s="235">
        <v>1</v>
      </c>
      <c r="I866" s="523"/>
      <c r="J866" s="523"/>
      <c r="K866" s="523"/>
      <c r="L866" s="524"/>
    </row>
    <row r="867" spans="2:12" x14ac:dyDescent="0.25">
      <c r="B867" s="233" t="s">
        <v>2659</v>
      </c>
      <c r="C867" s="234" t="s">
        <v>2644</v>
      </c>
      <c r="D867" s="234" t="s">
        <v>2645</v>
      </c>
      <c r="E867" s="234">
        <v>19</v>
      </c>
      <c r="F867" s="233" t="s">
        <v>2660</v>
      </c>
      <c r="G867" s="233" t="s">
        <v>2656</v>
      </c>
      <c r="H867" s="235">
        <v>1</v>
      </c>
      <c r="I867" s="523"/>
      <c r="J867" s="523"/>
      <c r="K867" s="523"/>
      <c r="L867" s="524"/>
    </row>
    <row r="868" spans="2:12" x14ac:dyDescent="0.25">
      <c r="B868" s="233" t="s">
        <v>2661</v>
      </c>
      <c r="C868" s="234" t="s">
        <v>2644</v>
      </c>
      <c r="D868" s="234" t="s">
        <v>2645</v>
      </c>
      <c r="E868" s="234">
        <v>19</v>
      </c>
      <c r="F868" s="233" t="s">
        <v>2662</v>
      </c>
      <c r="G868" s="233" t="s">
        <v>2656</v>
      </c>
      <c r="H868" s="235">
        <v>1</v>
      </c>
      <c r="I868" s="523"/>
      <c r="J868" s="523"/>
      <c r="K868" s="523"/>
      <c r="L868" s="524"/>
    </row>
    <row r="869" spans="2:12" x14ac:dyDescent="0.25">
      <c r="B869" s="233" t="s">
        <v>2663</v>
      </c>
      <c r="C869" s="234" t="s">
        <v>2644</v>
      </c>
      <c r="D869" s="234" t="s">
        <v>2645</v>
      </c>
      <c r="E869" s="234">
        <v>19</v>
      </c>
      <c r="F869" s="233" t="s">
        <v>2664</v>
      </c>
      <c r="G869" s="233" t="s">
        <v>2656</v>
      </c>
      <c r="H869" s="235">
        <v>1</v>
      </c>
      <c r="I869" s="523"/>
      <c r="J869" s="523"/>
      <c r="K869" s="523"/>
      <c r="L869" s="524"/>
    </row>
    <row r="870" spans="2:12" x14ac:dyDescent="0.25">
      <c r="B870" s="233" t="s">
        <v>2665</v>
      </c>
      <c r="C870" s="234" t="s">
        <v>2644</v>
      </c>
      <c r="D870" s="234" t="s">
        <v>2645</v>
      </c>
      <c r="E870" s="234">
        <v>19</v>
      </c>
      <c r="F870" s="233" t="s">
        <v>2666</v>
      </c>
      <c r="G870" s="233" t="s">
        <v>2656</v>
      </c>
      <c r="H870" s="235">
        <v>1</v>
      </c>
      <c r="I870" s="523"/>
      <c r="J870" s="523"/>
      <c r="K870" s="523"/>
      <c r="L870" s="524"/>
    </row>
    <row r="871" spans="2:12" x14ac:dyDescent="0.25">
      <c r="B871" s="233" t="s">
        <v>2667</v>
      </c>
      <c r="C871" s="234" t="s">
        <v>2644</v>
      </c>
      <c r="D871" s="234" t="s">
        <v>2645</v>
      </c>
      <c r="E871" s="234">
        <v>19</v>
      </c>
      <c r="F871" s="233" t="s">
        <v>2668</v>
      </c>
      <c r="G871" s="233" t="s">
        <v>2656</v>
      </c>
      <c r="H871" s="235">
        <v>1</v>
      </c>
      <c r="I871" s="523"/>
      <c r="J871" s="523"/>
      <c r="K871" s="523"/>
      <c r="L871" s="524"/>
    </row>
    <row r="872" spans="2:12" x14ac:dyDescent="0.25">
      <c r="B872" s="233" t="s">
        <v>2669</v>
      </c>
      <c r="C872" s="234" t="s">
        <v>2644</v>
      </c>
      <c r="D872" s="234" t="s">
        <v>2645</v>
      </c>
      <c r="E872" s="234">
        <v>19</v>
      </c>
      <c r="F872" s="233" t="s">
        <v>2670</v>
      </c>
      <c r="G872" s="233" t="s">
        <v>2656</v>
      </c>
      <c r="H872" s="235">
        <v>1</v>
      </c>
      <c r="I872" s="523"/>
      <c r="J872" s="523"/>
      <c r="K872" s="523"/>
      <c r="L872" s="524"/>
    </row>
    <row r="873" spans="2:12" x14ac:dyDescent="0.25">
      <c r="B873" s="233" t="s">
        <v>2671</v>
      </c>
      <c r="C873" s="234" t="s">
        <v>2644</v>
      </c>
      <c r="D873" s="234" t="s">
        <v>2645</v>
      </c>
      <c r="E873" s="234">
        <v>19</v>
      </c>
      <c r="F873" s="233" t="s">
        <v>2672</v>
      </c>
      <c r="G873" s="233" t="s">
        <v>2656</v>
      </c>
      <c r="H873" s="235">
        <v>1</v>
      </c>
      <c r="I873" s="523"/>
      <c r="J873" s="523"/>
      <c r="K873" s="523"/>
      <c r="L873" s="524"/>
    </row>
    <row r="874" spans="2:12" x14ac:dyDescent="0.25">
      <c r="B874" s="233" t="s">
        <v>2673</v>
      </c>
      <c r="C874" s="234" t="s">
        <v>2644</v>
      </c>
      <c r="D874" s="234" t="s">
        <v>2645</v>
      </c>
      <c r="E874" s="234">
        <v>20</v>
      </c>
      <c r="F874" s="233" t="s">
        <v>2674</v>
      </c>
      <c r="G874" s="233" t="s">
        <v>2675</v>
      </c>
      <c r="H874" s="235">
        <v>1</v>
      </c>
      <c r="I874" s="523"/>
      <c r="J874" s="523"/>
      <c r="K874" s="523"/>
      <c r="L874" s="524"/>
    </row>
    <row r="875" spans="2:12" x14ac:dyDescent="0.25">
      <c r="B875" s="233" t="s">
        <v>2676</v>
      </c>
      <c r="C875" s="234" t="s">
        <v>2644</v>
      </c>
      <c r="D875" s="234" t="s">
        <v>2645</v>
      </c>
      <c r="E875" s="234">
        <v>30</v>
      </c>
      <c r="F875" s="233" t="s">
        <v>2677</v>
      </c>
      <c r="G875" s="233" t="s">
        <v>2678</v>
      </c>
      <c r="H875" s="235">
        <v>1</v>
      </c>
      <c r="I875" s="523"/>
      <c r="J875" s="523"/>
      <c r="K875" s="523"/>
      <c r="L875" s="524"/>
    </row>
    <row r="876" spans="2:12" x14ac:dyDescent="0.25">
      <c r="B876" s="233" t="s">
        <v>2679</v>
      </c>
      <c r="C876" s="234" t="s">
        <v>2644</v>
      </c>
      <c r="D876" s="234" t="s">
        <v>2645</v>
      </c>
      <c r="E876" s="234">
        <v>90</v>
      </c>
      <c r="F876" s="233" t="s">
        <v>2680</v>
      </c>
      <c r="G876" s="233" t="s">
        <v>2681</v>
      </c>
      <c r="H876" s="235">
        <v>1</v>
      </c>
      <c r="I876" s="523"/>
      <c r="J876" s="523"/>
      <c r="K876" s="523"/>
      <c r="L876" s="524"/>
    </row>
    <row r="877" spans="2:12" x14ac:dyDescent="0.25">
      <c r="B877" s="233" t="s">
        <v>2682</v>
      </c>
      <c r="C877" s="234" t="s">
        <v>2644</v>
      </c>
      <c r="D877" s="234" t="s">
        <v>2645</v>
      </c>
      <c r="E877" s="234">
        <v>90</v>
      </c>
      <c r="F877" s="233" t="s">
        <v>2683</v>
      </c>
      <c r="G877" s="233" t="s">
        <v>2681</v>
      </c>
      <c r="H877" s="235">
        <v>1</v>
      </c>
      <c r="I877" s="523"/>
      <c r="J877" s="523"/>
      <c r="K877" s="523"/>
      <c r="L877" s="524"/>
    </row>
    <row r="878" spans="2:12" x14ac:dyDescent="0.25">
      <c r="B878" s="233" t="s">
        <v>2684</v>
      </c>
      <c r="C878" s="234" t="s">
        <v>2644</v>
      </c>
      <c r="D878" s="234" t="s">
        <v>2645</v>
      </c>
      <c r="E878" s="234">
        <v>90</v>
      </c>
      <c r="F878" s="233" t="s">
        <v>2685</v>
      </c>
      <c r="G878" s="233" t="s">
        <v>2681</v>
      </c>
      <c r="H878" s="235">
        <v>1</v>
      </c>
      <c r="I878" s="523"/>
      <c r="J878" s="523"/>
      <c r="K878" s="523"/>
      <c r="L878" s="524"/>
    </row>
    <row r="879" spans="2:12" x14ac:dyDescent="0.25">
      <c r="B879" s="233" t="s">
        <v>2686</v>
      </c>
      <c r="C879" s="234" t="s">
        <v>2644</v>
      </c>
      <c r="D879" s="234" t="s">
        <v>2645</v>
      </c>
      <c r="E879" s="234">
        <v>90</v>
      </c>
      <c r="F879" s="233" t="s">
        <v>2687</v>
      </c>
      <c r="G879" s="233" t="s">
        <v>2681</v>
      </c>
      <c r="H879" s="235">
        <v>1</v>
      </c>
      <c r="I879" s="523"/>
      <c r="J879" s="523"/>
      <c r="K879" s="523"/>
      <c r="L879" s="524"/>
    </row>
    <row r="880" spans="2:12" x14ac:dyDescent="0.25">
      <c r="B880" s="233" t="s">
        <v>2688</v>
      </c>
      <c r="C880" s="234" t="s">
        <v>2644</v>
      </c>
      <c r="D880" s="234" t="s">
        <v>2645</v>
      </c>
      <c r="E880" s="234">
        <v>90</v>
      </c>
      <c r="F880" s="233" t="s">
        <v>2689</v>
      </c>
      <c r="G880" s="233" t="s">
        <v>2681</v>
      </c>
      <c r="H880" s="235">
        <v>1</v>
      </c>
      <c r="I880" s="523"/>
      <c r="J880" s="523"/>
      <c r="K880" s="523"/>
      <c r="L880" s="524"/>
    </row>
    <row r="881" spans="2:12" x14ac:dyDescent="0.25">
      <c r="B881" s="233" t="s">
        <v>2690</v>
      </c>
      <c r="C881" s="234" t="s">
        <v>2644</v>
      </c>
      <c r="D881" s="234" t="s">
        <v>2645</v>
      </c>
      <c r="E881" s="234">
        <v>90</v>
      </c>
      <c r="F881" s="233" t="s">
        <v>2691</v>
      </c>
      <c r="G881" s="233" t="s">
        <v>2681</v>
      </c>
      <c r="H881" s="235">
        <v>1</v>
      </c>
      <c r="I881" s="523"/>
      <c r="J881" s="523"/>
      <c r="K881" s="523"/>
      <c r="L881" s="524"/>
    </row>
    <row r="882" spans="2:12" x14ac:dyDescent="0.25">
      <c r="B882" s="233" t="s">
        <v>2692</v>
      </c>
      <c r="C882" s="234" t="s">
        <v>2644</v>
      </c>
      <c r="D882" s="234" t="s">
        <v>2645</v>
      </c>
      <c r="E882" s="234">
        <v>90</v>
      </c>
      <c r="F882" s="233" t="s">
        <v>2693</v>
      </c>
      <c r="G882" s="233" t="s">
        <v>2681</v>
      </c>
      <c r="H882" s="235">
        <v>1</v>
      </c>
      <c r="I882" s="523"/>
      <c r="J882" s="523"/>
      <c r="K882" s="523"/>
      <c r="L882" s="524"/>
    </row>
    <row r="883" spans="2:12" x14ac:dyDescent="0.25">
      <c r="B883" s="233" t="s">
        <v>2694</v>
      </c>
      <c r="C883" s="234" t="s">
        <v>2644</v>
      </c>
      <c r="D883" s="234" t="s">
        <v>2645</v>
      </c>
      <c r="E883" s="234">
        <v>90</v>
      </c>
      <c r="F883" s="233" t="s">
        <v>2695</v>
      </c>
      <c r="G883" s="233" t="s">
        <v>2681</v>
      </c>
      <c r="H883" s="235">
        <v>1</v>
      </c>
      <c r="I883" s="523"/>
      <c r="J883" s="523"/>
      <c r="K883" s="523"/>
      <c r="L883" s="524"/>
    </row>
    <row r="884" spans="2:12" x14ac:dyDescent="0.25">
      <c r="B884" s="233" t="s">
        <v>2696</v>
      </c>
      <c r="C884" s="234" t="s">
        <v>2644</v>
      </c>
      <c r="D884" s="234" t="s">
        <v>2645</v>
      </c>
      <c r="E884" s="234">
        <v>90</v>
      </c>
      <c r="F884" s="233" t="s">
        <v>2697</v>
      </c>
      <c r="G884" s="233" t="s">
        <v>2681</v>
      </c>
      <c r="H884" s="235">
        <v>1</v>
      </c>
      <c r="I884" s="523"/>
      <c r="J884" s="523"/>
      <c r="K884" s="523"/>
      <c r="L884" s="524"/>
    </row>
    <row r="885" spans="2:12" x14ac:dyDescent="0.25">
      <c r="B885" s="233" t="s">
        <v>2698</v>
      </c>
      <c r="C885" s="234" t="s">
        <v>2644</v>
      </c>
      <c r="D885" s="234" t="s">
        <v>2645</v>
      </c>
      <c r="E885" s="234">
        <v>90</v>
      </c>
      <c r="F885" s="233" t="s">
        <v>2699</v>
      </c>
      <c r="G885" s="233" t="s">
        <v>2681</v>
      </c>
      <c r="H885" s="235">
        <v>1</v>
      </c>
      <c r="I885" s="523"/>
      <c r="J885" s="523"/>
      <c r="K885" s="523"/>
      <c r="L885" s="524"/>
    </row>
    <row r="886" spans="2:12" x14ac:dyDescent="0.25">
      <c r="B886" s="233" t="s">
        <v>2700</v>
      </c>
      <c r="C886" s="234" t="s">
        <v>2644</v>
      </c>
      <c r="D886" s="234" t="s">
        <v>2645</v>
      </c>
      <c r="E886" s="234">
        <v>90</v>
      </c>
      <c r="F886" s="233" t="s">
        <v>2701</v>
      </c>
      <c r="G886" s="233" t="s">
        <v>2681</v>
      </c>
      <c r="H886" s="235">
        <v>1</v>
      </c>
      <c r="I886" s="523"/>
      <c r="J886" s="523"/>
      <c r="K886" s="523"/>
      <c r="L886" s="524"/>
    </row>
    <row r="887" spans="2:12" x14ac:dyDescent="0.25">
      <c r="B887" s="233" t="s">
        <v>2702</v>
      </c>
      <c r="C887" s="234" t="s">
        <v>2644</v>
      </c>
      <c r="D887" s="234" t="s">
        <v>2645</v>
      </c>
      <c r="E887" s="234">
        <v>91</v>
      </c>
      <c r="F887" s="233" t="s">
        <v>2703</v>
      </c>
      <c r="G887" s="233" t="s">
        <v>2704</v>
      </c>
      <c r="H887" s="235">
        <v>1</v>
      </c>
      <c r="I887" s="523"/>
      <c r="J887" s="523"/>
      <c r="K887" s="523"/>
      <c r="L887" s="524"/>
    </row>
    <row r="888" spans="2:12" x14ac:dyDescent="0.25">
      <c r="B888" s="233" t="s">
        <v>2705</v>
      </c>
      <c r="C888" s="234" t="s">
        <v>2644</v>
      </c>
      <c r="D888" s="234" t="s">
        <v>2645</v>
      </c>
      <c r="E888" s="234">
        <v>92</v>
      </c>
      <c r="F888" s="233" t="s">
        <v>2706</v>
      </c>
      <c r="G888" s="233" t="s">
        <v>2707</v>
      </c>
      <c r="H888" s="235">
        <v>1</v>
      </c>
      <c r="I888" s="523"/>
      <c r="J888" s="523"/>
      <c r="K888" s="523"/>
      <c r="L888" s="524"/>
    </row>
    <row r="889" spans="2:12" x14ac:dyDescent="0.25">
      <c r="B889" s="233" t="s">
        <v>2708</v>
      </c>
      <c r="C889" s="234" t="s">
        <v>2644</v>
      </c>
      <c r="D889" s="234" t="s">
        <v>2645</v>
      </c>
      <c r="E889" s="234">
        <v>92</v>
      </c>
      <c r="F889" s="233" t="s">
        <v>2709</v>
      </c>
      <c r="G889" s="233" t="s">
        <v>2707</v>
      </c>
      <c r="H889" s="235">
        <v>1</v>
      </c>
      <c r="I889" s="523"/>
      <c r="J889" s="523"/>
      <c r="K889" s="523"/>
      <c r="L889" s="524"/>
    </row>
    <row r="890" spans="2:12" x14ac:dyDescent="0.25">
      <c r="B890" s="233" t="s">
        <v>2710</v>
      </c>
      <c r="C890" s="234" t="s">
        <v>2644</v>
      </c>
      <c r="D890" s="234" t="s">
        <v>2645</v>
      </c>
      <c r="E890" s="234">
        <v>92</v>
      </c>
      <c r="F890" s="233" t="s">
        <v>2711</v>
      </c>
      <c r="G890" s="233" t="s">
        <v>2707</v>
      </c>
      <c r="H890" s="235">
        <v>1</v>
      </c>
      <c r="I890" s="523"/>
      <c r="J890" s="523"/>
      <c r="K890" s="523"/>
      <c r="L890" s="524"/>
    </row>
    <row r="891" spans="2:12" x14ac:dyDescent="0.25">
      <c r="B891" s="233" t="s">
        <v>2712</v>
      </c>
      <c r="C891" s="234" t="s">
        <v>2644</v>
      </c>
      <c r="D891" s="234" t="s">
        <v>2645</v>
      </c>
      <c r="E891" s="234">
        <v>99</v>
      </c>
      <c r="F891" s="233" t="s">
        <v>2713</v>
      </c>
      <c r="G891" s="233" t="s">
        <v>2714</v>
      </c>
      <c r="H891" s="235">
        <v>1</v>
      </c>
      <c r="I891" s="523"/>
      <c r="J891" s="523"/>
      <c r="K891" s="523"/>
      <c r="L891" s="524"/>
    </row>
    <row r="892" spans="2:12" x14ac:dyDescent="0.25">
      <c r="B892" s="233" t="s">
        <v>2715</v>
      </c>
      <c r="C892" s="234" t="s">
        <v>2644</v>
      </c>
      <c r="D892" s="234" t="s">
        <v>2645</v>
      </c>
      <c r="E892" s="234">
        <v>99</v>
      </c>
      <c r="F892" s="233" t="s">
        <v>2716</v>
      </c>
      <c r="G892" s="233" t="s">
        <v>2714</v>
      </c>
      <c r="H892" s="235">
        <v>1</v>
      </c>
      <c r="I892" s="523"/>
      <c r="J892" s="523"/>
      <c r="K892" s="523"/>
      <c r="L892" s="524"/>
    </row>
    <row r="893" spans="2:12" x14ac:dyDescent="0.25">
      <c r="B893" s="233" t="s">
        <v>2717</v>
      </c>
      <c r="C893" s="234" t="s">
        <v>2644</v>
      </c>
      <c r="D893" s="234" t="s">
        <v>2645</v>
      </c>
      <c r="E893" s="234">
        <v>99</v>
      </c>
      <c r="F893" s="233" t="s">
        <v>2718</v>
      </c>
      <c r="G893" s="233" t="s">
        <v>2714</v>
      </c>
      <c r="H893" s="235">
        <v>1</v>
      </c>
      <c r="I893" s="523"/>
      <c r="J893" s="523"/>
      <c r="K893" s="523"/>
      <c r="L893" s="524"/>
    </row>
    <row r="894" spans="2:12" x14ac:dyDescent="0.25">
      <c r="B894" s="233" t="s">
        <v>2719</v>
      </c>
      <c r="C894" s="234" t="s">
        <v>2644</v>
      </c>
      <c r="D894" s="234" t="s">
        <v>2720</v>
      </c>
      <c r="E894" s="234">
        <v>0</v>
      </c>
      <c r="F894" s="233" t="s">
        <v>2721</v>
      </c>
      <c r="G894" s="233" t="s">
        <v>2722</v>
      </c>
      <c r="H894" s="235">
        <v>1</v>
      </c>
      <c r="I894" s="523"/>
      <c r="J894" s="523"/>
      <c r="K894" s="523"/>
      <c r="L894" s="524"/>
    </row>
    <row r="895" spans="2:12" x14ac:dyDescent="0.25">
      <c r="B895" s="233" t="s">
        <v>2723</v>
      </c>
      <c r="C895" s="234" t="s">
        <v>2644</v>
      </c>
      <c r="D895" s="234" t="s">
        <v>2720</v>
      </c>
      <c r="E895" s="234">
        <v>10</v>
      </c>
      <c r="F895" s="233" t="s">
        <v>2724</v>
      </c>
      <c r="G895" s="233" t="s">
        <v>2725</v>
      </c>
      <c r="H895" s="235">
        <v>1</v>
      </c>
      <c r="I895" s="523"/>
      <c r="J895" s="523"/>
      <c r="K895" s="523"/>
      <c r="L895" s="524"/>
    </row>
    <row r="896" spans="2:12" x14ac:dyDescent="0.25">
      <c r="B896" s="233" t="s">
        <v>2726</v>
      </c>
      <c r="C896" s="234" t="s">
        <v>2644</v>
      </c>
      <c r="D896" s="234" t="s">
        <v>2720</v>
      </c>
      <c r="E896" s="234">
        <v>11</v>
      </c>
      <c r="F896" s="233" t="s">
        <v>2727</v>
      </c>
      <c r="G896" s="233" t="s">
        <v>2728</v>
      </c>
      <c r="H896" s="235">
        <v>1</v>
      </c>
      <c r="I896" s="523"/>
      <c r="J896" s="523"/>
      <c r="K896" s="523"/>
      <c r="L896" s="524"/>
    </row>
    <row r="897" spans="2:12" x14ac:dyDescent="0.25">
      <c r="B897" s="233" t="s">
        <v>2729</v>
      </c>
      <c r="C897" s="234" t="s">
        <v>2644</v>
      </c>
      <c r="D897" s="234" t="s">
        <v>2720</v>
      </c>
      <c r="E897" s="234">
        <v>12</v>
      </c>
      <c r="F897" s="233" t="s">
        <v>2730</v>
      </c>
      <c r="G897" s="233" t="s">
        <v>2731</v>
      </c>
      <c r="H897" s="235">
        <v>1</v>
      </c>
      <c r="I897" s="523"/>
      <c r="J897" s="523"/>
      <c r="K897" s="523"/>
      <c r="L897" s="524"/>
    </row>
    <row r="898" spans="2:12" x14ac:dyDescent="0.25">
      <c r="B898" s="233" t="s">
        <v>2732</v>
      </c>
      <c r="C898" s="234" t="s">
        <v>2644</v>
      </c>
      <c r="D898" s="234" t="s">
        <v>2720</v>
      </c>
      <c r="E898" s="234">
        <v>20</v>
      </c>
      <c r="F898" s="233" t="s">
        <v>2733</v>
      </c>
      <c r="G898" s="233" t="s">
        <v>2734</v>
      </c>
      <c r="H898" s="235">
        <v>1</v>
      </c>
      <c r="I898" s="523"/>
      <c r="J898" s="523"/>
      <c r="K898" s="523"/>
      <c r="L898" s="524"/>
    </row>
    <row r="899" spans="2:12" x14ac:dyDescent="0.25">
      <c r="B899" s="233" t="s">
        <v>2735</v>
      </c>
      <c r="C899" s="234" t="s">
        <v>2644</v>
      </c>
      <c r="D899" s="234" t="s">
        <v>2720</v>
      </c>
      <c r="E899" s="234">
        <v>30</v>
      </c>
      <c r="F899" s="233" t="s">
        <v>2736</v>
      </c>
      <c r="G899" s="233" t="s">
        <v>2737</v>
      </c>
      <c r="H899" s="235">
        <v>1</v>
      </c>
      <c r="I899" s="523"/>
      <c r="J899" s="523"/>
      <c r="K899" s="523"/>
      <c r="L899" s="524"/>
    </row>
    <row r="900" spans="2:12" x14ac:dyDescent="0.25">
      <c r="B900" s="233" t="s">
        <v>2738</v>
      </c>
      <c r="C900" s="234" t="s">
        <v>2644</v>
      </c>
      <c r="D900" s="234" t="s">
        <v>2739</v>
      </c>
      <c r="E900" s="234">
        <v>0</v>
      </c>
      <c r="F900" s="233" t="s">
        <v>2740</v>
      </c>
      <c r="G900" s="233" t="s">
        <v>2741</v>
      </c>
      <c r="H900" s="235">
        <v>1</v>
      </c>
      <c r="I900" s="523"/>
      <c r="J900" s="523"/>
      <c r="K900" s="523"/>
      <c r="L900" s="524"/>
    </row>
    <row r="901" spans="2:12" x14ac:dyDescent="0.25">
      <c r="B901" s="233" t="s">
        <v>2742</v>
      </c>
      <c r="C901" s="234" t="s">
        <v>2644</v>
      </c>
      <c r="D901" s="234" t="s">
        <v>2739</v>
      </c>
      <c r="E901" s="234">
        <v>10</v>
      </c>
      <c r="F901" s="233" t="s">
        <v>2743</v>
      </c>
      <c r="G901" s="233" t="s">
        <v>2744</v>
      </c>
      <c r="H901" s="235">
        <v>1</v>
      </c>
      <c r="I901" s="523"/>
      <c r="J901" s="523"/>
      <c r="K901" s="523"/>
      <c r="L901" s="524"/>
    </row>
    <row r="902" spans="2:12" x14ac:dyDescent="0.25">
      <c r="B902" s="233" t="s">
        <v>2745</v>
      </c>
      <c r="C902" s="234" t="s">
        <v>2644</v>
      </c>
      <c r="D902" s="234" t="s">
        <v>2739</v>
      </c>
      <c r="E902" s="234">
        <v>11</v>
      </c>
      <c r="F902" s="233" t="s">
        <v>2746</v>
      </c>
      <c r="G902" s="233" t="s">
        <v>2747</v>
      </c>
      <c r="H902" s="235">
        <v>1</v>
      </c>
      <c r="I902" s="523"/>
      <c r="J902" s="523"/>
      <c r="K902" s="523"/>
      <c r="L902" s="524"/>
    </row>
    <row r="903" spans="2:12" x14ac:dyDescent="0.25">
      <c r="B903" s="233" t="s">
        <v>2748</v>
      </c>
      <c r="C903" s="234" t="s">
        <v>2644</v>
      </c>
      <c r="D903" s="234" t="s">
        <v>2739</v>
      </c>
      <c r="E903" s="234">
        <v>12</v>
      </c>
      <c r="F903" s="233" t="s">
        <v>2749</v>
      </c>
      <c r="G903" s="233" t="s">
        <v>2750</v>
      </c>
      <c r="H903" s="235">
        <v>1</v>
      </c>
      <c r="I903" s="523"/>
      <c r="J903" s="523"/>
      <c r="K903" s="523"/>
      <c r="L903" s="524"/>
    </row>
    <row r="904" spans="2:12" x14ac:dyDescent="0.25">
      <c r="B904" s="233" t="s">
        <v>2751</v>
      </c>
      <c r="C904" s="234" t="s">
        <v>2644</v>
      </c>
      <c r="D904" s="234" t="s">
        <v>2739</v>
      </c>
      <c r="E904" s="234">
        <v>19</v>
      </c>
      <c r="F904" s="233" t="s">
        <v>2752</v>
      </c>
      <c r="G904" s="233" t="s">
        <v>2753</v>
      </c>
      <c r="H904" s="235">
        <v>1</v>
      </c>
      <c r="I904" s="523"/>
      <c r="J904" s="523"/>
      <c r="K904" s="523"/>
      <c r="L904" s="524"/>
    </row>
    <row r="905" spans="2:12" x14ac:dyDescent="0.25">
      <c r="B905" s="233" t="s">
        <v>2754</v>
      </c>
      <c r="C905" s="234" t="s">
        <v>2644</v>
      </c>
      <c r="D905" s="234" t="s">
        <v>2739</v>
      </c>
      <c r="E905" s="234">
        <v>20</v>
      </c>
      <c r="F905" s="233" t="s">
        <v>2755</v>
      </c>
      <c r="G905" s="233" t="s">
        <v>2756</v>
      </c>
      <c r="H905" s="235">
        <v>1</v>
      </c>
      <c r="I905" s="523"/>
      <c r="J905" s="523"/>
      <c r="K905" s="523"/>
      <c r="L905" s="524"/>
    </row>
    <row r="906" spans="2:12" x14ac:dyDescent="0.25">
      <c r="B906" s="233" t="s">
        <v>2757</v>
      </c>
      <c r="C906" s="234" t="s">
        <v>2644</v>
      </c>
      <c r="D906" s="234" t="s">
        <v>2739</v>
      </c>
      <c r="E906" s="234">
        <v>21</v>
      </c>
      <c r="F906" s="233" t="s">
        <v>2758</v>
      </c>
      <c r="G906" s="233" t="s">
        <v>2759</v>
      </c>
      <c r="H906" s="235">
        <v>1</v>
      </c>
      <c r="I906" s="523"/>
      <c r="J906" s="523"/>
      <c r="K906" s="523"/>
      <c r="L906" s="524"/>
    </row>
    <row r="907" spans="2:12" x14ac:dyDescent="0.25">
      <c r="B907" s="233" t="s">
        <v>2760</v>
      </c>
      <c r="C907" s="234" t="s">
        <v>2644</v>
      </c>
      <c r="D907" s="234" t="s">
        <v>2739</v>
      </c>
      <c r="E907" s="234">
        <v>22</v>
      </c>
      <c r="F907" s="233" t="s">
        <v>2761</v>
      </c>
      <c r="G907" s="233" t="s">
        <v>2762</v>
      </c>
      <c r="H907" s="235">
        <v>1</v>
      </c>
      <c r="I907" s="523"/>
      <c r="J907" s="523"/>
      <c r="K907" s="523"/>
      <c r="L907" s="524"/>
    </row>
    <row r="908" spans="2:12" x14ac:dyDescent="0.25">
      <c r="B908" s="233" t="s">
        <v>2763</v>
      </c>
      <c r="C908" s="234" t="s">
        <v>2644</v>
      </c>
      <c r="D908" s="234" t="s">
        <v>2739</v>
      </c>
      <c r="E908" s="234">
        <v>29</v>
      </c>
      <c r="F908" s="233" t="s">
        <v>2764</v>
      </c>
      <c r="G908" s="233" t="s">
        <v>2765</v>
      </c>
      <c r="H908" s="235">
        <v>1</v>
      </c>
      <c r="I908" s="523"/>
      <c r="J908" s="523"/>
      <c r="K908" s="523"/>
      <c r="L908" s="524"/>
    </row>
    <row r="909" spans="2:12" x14ac:dyDescent="0.25">
      <c r="B909" s="233" t="s">
        <v>2766</v>
      </c>
      <c r="C909" s="234" t="s">
        <v>2644</v>
      </c>
      <c r="D909" s="234" t="s">
        <v>2739</v>
      </c>
      <c r="E909" s="234">
        <v>30</v>
      </c>
      <c r="F909" s="233" t="s">
        <v>2767</v>
      </c>
      <c r="G909" s="233" t="s">
        <v>2768</v>
      </c>
      <c r="H909" s="235">
        <v>1</v>
      </c>
      <c r="I909" s="523"/>
      <c r="J909" s="523"/>
      <c r="K909" s="523"/>
      <c r="L909" s="524"/>
    </row>
    <row r="910" spans="2:12" x14ac:dyDescent="0.25">
      <c r="B910" s="233" t="s">
        <v>2769</v>
      </c>
      <c r="C910" s="234" t="s">
        <v>2770</v>
      </c>
      <c r="D910" s="234" t="s">
        <v>2771</v>
      </c>
      <c r="E910" s="234">
        <v>0</v>
      </c>
      <c r="F910" s="233" t="s">
        <v>2772</v>
      </c>
      <c r="G910" s="233" t="s">
        <v>2773</v>
      </c>
      <c r="H910" s="235">
        <v>1</v>
      </c>
      <c r="I910" s="523"/>
      <c r="J910" s="523"/>
      <c r="K910" s="523"/>
      <c r="L910" s="524"/>
    </row>
    <row r="911" spans="2:12" x14ac:dyDescent="0.25">
      <c r="B911" s="233" t="s">
        <v>2774</v>
      </c>
      <c r="C911" s="234" t="s">
        <v>2770</v>
      </c>
      <c r="D911" s="234" t="s">
        <v>2771</v>
      </c>
      <c r="E911" s="234">
        <v>10</v>
      </c>
      <c r="F911" s="233" t="s">
        <v>2775</v>
      </c>
      <c r="G911" s="233" t="s">
        <v>2776</v>
      </c>
      <c r="H911" s="235">
        <v>1</v>
      </c>
      <c r="I911" s="523"/>
      <c r="J911" s="523"/>
      <c r="K911" s="523"/>
      <c r="L911" s="524"/>
    </row>
    <row r="912" spans="2:12" ht="60" x14ac:dyDescent="0.25">
      <c r="B912" s="233" t="s">
        <v>2777</v>
      </c>
      <c r="C912" s="234" t="s">
        <v>2770</v>
      </c>
      <c r="D912" s="234" t="s">
        <v>2771</v>
      </c>
      <c r="E912" s="234">
        <v>20</v>
      </c>
      <c r="F912" s="233" t="s">
        <v>2778</v>
      </c>
      <c r="G912" s="233" t="s">
        <v>2779</v>
      </c>
      <c r="H912" s="235">
        <v>2</v>
      </c>
      <c r="I912" s="523" t="s">
        <v>2780</v>
      </c>
      <c r="J912" s="523" t="s">
        <v>2781</v>
      </c>
      <c r="K912" s="651" t="s">
        <v>232</v>
      </c>
      <c r="L912" s="524" t="s">
        <v>2781</v>
      </c>
    </row>
    <row r="913" spans="2:12" x14ac:dyDescent="0.25">
      <c r="B913" s="233" t="s">
        <v>2782</v>
      </c>
      <c r="C913" s="234" t="s">
        <v>2770</v>
      </c>
      <c r="D913" s="234" t="s">
        <v>2771</v>
      </c>
      <c r="E913" s="234">
        <v>30</v>
      </c>
      <c r="F913" s="233" t="s">
        <v>2783</v>
      </c>
      <c r="G913" s="233" t="s">
        <v>2784</v>
      </c>
      <c r="H913" s="235">
        <v>1</v>
      </c>
      <c r="I913" s="523"/>
      <c r="J913" s="523"/>
      <c r="K913" s="523"/>
      <c r="L913" s="524"/>
    </row>
    <row r="914" spans="2:12" x14ac:dyDescent="0.25">
      <c r="B914" s="233" t="s">
        <v>2785</v>
      </c>
      <c r="C914" s="234" t="s">
        <v>2770</v>
      </c>
      <c r="D914" s="234" t="s">
        <v>2771</v>
      </c>
      <c r="E914" s="234">
        <v>31</v>
      </c>
      <c r="F914" s="233" t="s">
        <v>2786</v>
      </c>
      <c r="G914" s="233" t="s">
        <v>2787</v>
      </c>
      <c r="H914" s="235">
        <v>1</v>
      </c>
      <c r="I914" s="523"/>
      <c r="J914" s="523"/>
      <c r="K914" s="523"/>
      <c r="L914" s="524"/>
    </row>
    <row r="915" spans="2:12" x14ac:dyDescent="0.25">
      <c r="B915" s="233" t="s">
        <v>2788</v>
      </c>
      <c r="C915" s="234" t="s">
        <v>2770</v>
      </c>
      <c r="D915" s="234" t="s">
        <v>2771</v>
      </c>
      <c r="E915" s="234">
        <v>32</v>
      </c>
      <c r="F915" s="233" t="s">
        <v>2789</v>
      </c>
      <c r="G915" s="233" t="s">
        <v>2790</v>
      </c>
      <c r="H915" s="235">
        <v>1</v>
      </c>
      <c r="I915" s="523"/>
      <c r="J915" s="523"/>
      <c r="K915" s="523"/>
      <c r="L915" s="524"/>
    </row>
    <row r="916" spans="2:12" x14ac:dyDescent="0.25">
      <c r="B916" s="233" t="s">
        <v>2791</v>
      </c>
      <c r="C916" s="234" t="s">
        <v>2792</v>
      </c>
      <c r="D916" s="234" t="s">
        <v>2793</v>
      </c>
      <c r="E916" s="234">
        <v>0</v>
      </c>
      <c r="F916" s="233" t="s">
        <v>2794</v>
      </c>
      <c r="G916" s="233" t="s">
        <v>2795</v>
      </c>
      <c r="H916" s="235">
        <v>1</v>
      </c>
      <c r="I916" s="523"/>
      <c r="J916" s="523"/>
      <c r="K916" s="523"/>
      <c r="L916" s="524"/>
    </row>
    <row r="917" spans="2:12" x14ac:dyDescent="0.25">
      <c r="B917" s="233" t="s">
        <v>2796</v>
      </c>
      <c r="C917" s="234" t="s">
        <v>2792</v>
      </c>
      <c r="D917" s="234" t="s">
        <v>2793</v>
      </c>
      <c r="E917" s="234">
        <v>10</v>
      </c>
      <c r="F917" s="233" t="s">
        <v>2797</v>
      </c>
      <c r="G917" s="233" t="s">
        <v>2798</v>
      </c>
      <c r="H917" s="235">
        <v>1</v>
      </c>
      <c r="I917" s="523"/>
      <c r="J917" s="523"/>
      <c r="K917" s="523"/>
      <c r="L917" s="524"/>
    </row>
    <row r="918" spans="2:12" x14ac:dyDescent="0.25">
      <c r="B918" s="233" t="s">
        <v>2799</v>
      </c>
      <c r="C918" s="234" t="s">
        <v>2792</v>
      </c>
      <c r="D918" s="234" t="s">
        <v>2793</v>
      </c>
      <c r="E918" s="234">
        <v>20</v>
      </c>
      <c r="F918" s="233" t="s">
        <v>2800</v>
      </c>
      <c r="G918" s="233" t="s">
        <v>2801</v>
      </c>
      <c r="H918" s="235">
        <v>1</v>
      </c>
      <c r="I918" s="523"/>
      <c r="J918" s="523"/>
      <c r="K918" s="523"/>
      <c r="L918" s="524"/>
    </row>
    <row r="919" spans="2:12" x14ac:dyDescent="0.25">
      <c r="B919" s="233" t="s">
        <v>2802</v>
      </c>
      <c r="C919" s="234" t="s">
        <v>2792</v>
      </c>
      <c r="D919" s="234" t="s">
        <v>2803</v>
      </c>
      <c r="E919" s="234">
        <v>0</v>
      </c>
      <c r="F919" s="233" t="s">
        <v>2804</v>
      </c>
      <c r="G919" s="233" t="s">
        <v>2805</v>
      </c>
      <c r="H919" s="235">
        <v>1</v>
      </c>
      <c r="I919" s="523"/>
      <c r="J919" s="523"/>
      <c r="K919" s="523"/>
      <c r="L919" s="524"/>
    </row>
    <row r="920" spans="2:12" x14ac:dyDescent="0.25">
      <c r="B920" s="233" t="s">
        <v>2806</v>
      </c>
      <c r="C920" s="234" t="s">
        <v>2792</v>
      </c>
      <c r="D920" s="234" t="s">
        <v>2803</v>
      </c>
      <c r="E920" s="234">
        <v>10</v>
      </c>
      <c r="F920" s="233" t="s">
        <v>2807</v>
      </c>
      <c r="G920" s="233" t="s">
        <v>2808</v>
      </c>
      <c r="H920" s="235">
        <v>1</v>
      </c>
      <c r="I920" s="523"/>
      <c r="J920" s="523"/>
      <c r="K920" s="523"/>
      <c r="L920" s="524"/>
    </row>
    <row r="921" spans="2:12" x14ac:dyDescent="0.25">
      <c r="B921" s="233" t="s">
        <v>2809</v>
      </c>
      <c r="C921" s="234" t="s">
        <v>2792</v>
      </c>
      <c r="D921" s="234" t="s">
        <v>2803</v>
      </c>
      <c r="E921" s="234">
        <v>20</v>
      </c>
      <c r="F921" s="233" t="s">
        <v>2810</v>
      </c>
      <c r="G921" s="233" t="s">
        <v>2811</v>
      </c>
      <c r="H921" s="235">
        <v>1</v>
      </c>
      <c r="I921" s="523"/>
      <c r="J921" s="523"/>
      <c r="K921" s="523"/>
      <c r="L921" s="524"/>
    </row>
    <row r="922" spans="2:12" x14ac:dyDescent="0.25">
      <c r="B922" s="233" t="s">
        <v>2812</v>
      </c>
      <c r="C922" s="234" t="s">
        <v>2792</v>
      </c>
      <c r="D922" s="234" t="s">
        <v>2803</v>
      </c>
      <c r="E922" s="234">
        <v>21</v>
      </c>
      <c r="F922" s="233" t="s">
        <v>2813</v>
      </c>
      <c r="G922" s="233" t="s">
        <v>2814</v>
      </c>
      <c r="H922" s="235">
        <v>1</v>
      </c>
      <c r="I922" s="523"/>
      <c r="J922" s="523"/>
      <c r="K922" s="523"/>
      <c r="L922" s="524"/>
    </row>
    <row r="923" spans="2:12" x14ac:dyDescent="0.25">
      <c r="B923" s="233" t="s">
        <v>2815</v>
      </c>
      <c r="C923" s="234" t="s">
        <v>2792</v>
      </c>
      <c r="D923" s="234" t="s">
        <v>2803</v>
      </c>
      <c r="E923" s="234">
        <v>22</v>
      </c>
      <c r="F923" s="233" t="s">
        <v>2816</v>
      </c>
      <c r="G923" s="233" t="s">
        <v>2817</v>
      </c>
      <c r="H923" s="235">
        <v>1</v>
      </c>
      <c r="I923" s="523"/>
      <c r="J923" s="523"/>
      <c r="K923" s="523"/>
      <c r="L923" s="524"/>
    </row>
    <row r="924" spans="2:12" x14ac:dyDescent="0.25">
      <c r="B924" s="233" t="s">
        <v>2818</v>
      </c>
      <c r="C924" s="234" t="s">
        <v>2792</v>
      </c>
      <c r="D924" s="234" t="s">
        <v>2819</v>
      </c>
      <c r="E924" s="234">
        <v>0</v>
      </c>
      <c r="F924" s="233" t="s">
        <v>2820</v>
      </c>
      <c r="G924" s="233" t="s">
        <v>2821</v>
      </c>
      <c r="H924" s="235">
        <v>1</v>
      </c>
      <c r="I924" s="523"/>
      <c r="J924" s="523"/>
      <c r="K924" s="523"/>
      <c r="L924" s="524"/>
    </row>
    <row r="925" spans="2:12" x14ac:dyDescent="0.25">
      <c r="B925" s="233" t="s">
        <v>2822</v>
      </c>
      <c r="C925" s="234" t="s">
        <v>2792</v>
      </c>
      <c r="D925" s="234" t="s">
        <v>2819</v>
      </c>
      <c r="E925" s="234">
        <v>10</v>
      </c>
      <c r="F925" s="233" t="s">
        <v>2823</v>
      </c>
      <c r="G925" s="233" t="s">
        <v>2824</v>
      </c>
      <c r="H925" s="235">
        <v>1</v>
      </c>
      <c r="I925" s="523"/>
      <c r="J925" s="523"/>
      <c r="K925" s="523"/>
      <c r="L925" s="524"/>
    </row>
    <row r="926" spans="2:12" x14ac:dyDescent="0.25">
      <c r="B926" s="233" t="s">
        <v>2825</v>
      </c>
      <c r="C926" s="234" t="s">
        <v>2792</v>
      </c>
      <c r="D926" s="234" t="s">
        <v>2819</v>
      </c>
      <c r="E926" s="234">
        <v>11</v>
      </c>
      <c r="F926" s="233" t="s">
        <v>2826</v>
      </c>
      <c r="G926" s="233" t="s">
        <v>2827</v>
      </c>
      <c r="H926" s="235">
        <v>1</v>
      </c>
      <c r="I926" s="523"/>
      <c r="J926" s="523"/>
      <c r="K926" s="523"/>
      <c r="L926" s="524"/>
    </row>
    <row r="927" spans="2:12" x14ac:dyDescent="0.25">
      <c r="B927" s="233" t="s">
        <v>2828</v>
      </c>
      <c r="C927" s="234" t="s">
        <v>2792</v>
      </c>
      <c r="D927" s="234" t="s">
        <v>2819</v>
      </c>
      <c r="E927" s="234">
        <v>12</v>
      </c>
      <c r="F927" s="233" t="s">
        <v>2829</v>
      </c>
      <c r="G927" s="233" t="s">
        <v>2830</v>
      </c>
      <c r="H927" s="235">
        <v>1</v>
      </c>
      <c r="I927" s="523"/>
      <c r="J927" s="523"/>
      <c r="K927" s="523"/>
      <c r="L927" s="524"/>
    </row>
    <row r="928" spans="2:12" x14ac:dyDescent="0.25">
      <c r="B928" s="233" t="s">
        <v>2831</v>
      </c>
      <c r="C928" s="234" t="s">
        <v>2792</v>
      </c>
      <c r="D928" s="234" t="s">
        <v>2819</v>
      </c>
      <c r="E928" s="234">
        <v>20</v>
      </c>
      <c r="F928" s="233" t="s">
        <v>2832</v>
      </c>
      <c r="G928" s="233" t="s">
        <v>2833</v>
      </c>
      <c r="H928" s="235">
        <v>1</v>
      </c>
      <c r="I928" s="523"/>
      <c r="J928" s="523"/>
      <c r="K928" s="523"/>
      <c r="L928" s="524"/>
    </row>
    <row r="929" spans="2:12" x14ac:dyDescent="0.25">
      <c r="B929" s="233" t="s">
        <v>2834</v>
      </c>
      <c r="C929" s="234" t="s">
        <v>2792</v>
      </c>
      <c r="D929" s="234" t="s">
        <v>2835</v>
      </c>
      <c r="E929" s="234">
        <v>0</v>
      </c>
      <c r="F929" s="233" t="s">
        <v>2836</v>
      </c>
      <c r="G929" s="233" t="s">
        <v>2837</v>
      </c>
      <c r="H929" s="235">
        <v>1</v>
      </c>
      <c r="I929" s="523"/>
      <c r="J929" s="523"/>
      <c r="K929" s="523"/>
      <c r="L929" s="523" t="s">
        <v>2838</v>
      </c>
    </row>
    <row r="930" spans="2:12" x14ac:dyDescent="0.25">
      <c r="B930" s="233" t="s">
        <v>2839</v>
      </c>
      <c r="C930" s="234" t="s">
        <v>2792</v>
      </c>
      <c r="D930" s="234" t="s">
        <v>2835</v>
      </c>
      <c r="E930" s="234">
        <v>10</v>
      </c>
      <c r="F930" s="233" t="s">
        <v>2840</v>
      </c>
      <c r="G930" s="233" t="s">
        <v>2841</v>
      </c>
      <c r="H930" s="235">
        <v>1</v>
      </c>
      <c r="I930" s="523"/>
      <c r="J930" s="523"/>
      <c r="K930" s="523"/>
      <c r="L930" s="523" t="s">
        <v>2838</v>
      </c>
    </row>
    <row r="931" spans="2:12" x14ac:dyDescent="0.25">
      <c r="B931" s="233" t="s">
        <v>2842</v>
      </c>
      <c r="C931" s="234" t="s">
        <v>2792</v>
      </c>
      <c r="D931" s="234" t="s">
        <v>2835</v>
      </c>
      <c r="E931" s="234">
        <v>11</v>
      </c>
      <c r="F931" s="233" t="s">
        <v>2843</v>
      </c>
      <c r="G931" s="233" t="s">
        <v>2844</v>
      </c>
      <c r="H931" s="235">
        <v>1</v>
      </c>
      <c r="I931" s="523"/>
      <c r="J931" s="523"/>
      <c r="K931" s="523"/>
      <c r="L931" s="523" t="s">
        <v>2838</v>
      </c>
    </row>
    <row r="932" spans="2:12" x14ac:dyDescent="0.25">
      <c r="B932" s="233" t="s">
        <v>2845</v>
      </c>
      <c r="C932" s="234" t="s">
        <v>2792</v>
      </c>
      <c r="D932" s="234" t="s">
        <v>2835</v>
      </c>
      <c r="E932" s="234">
        <v>19</v>
      </c>
      <c r="F932" s="233" t="s">
        <v>2846</v>
      </c>
      <c r="G932" s="233" t="s">
        <v>2847</v>
      </c>
      <c r="H932" s="235">
        <v>1</v>
      </c>
      <c r="I932" s="523"/>
      <c r="J932" s="523"/>
      <c r="K932" s="523"/>
      <c r="L932" s="523" t="s">
        <v>2838</v>
      </c>
    </row>
    <row r="933" spans="2:12" x14ac:dyDescent="0.25">
      <c r="B933" s="233" t="s">
        <v>2848</v>
      </c>
      <c r="C933" s="234" t="s">
        <v>2792</v>
      </c>
      <c r="D933" s="234" t="s">
        <v>2835</v>
      </c>
      <c r="E933" s="234">
        <v>20</v>
      </c>
      <c r="F933" s="233" t="s">
        <v>2849</v>
      </c>
      <c r="G933" s="233" t="s">
        <v>2850</v>
      </c>
      <c r="H933" s="235">
        <v>1</v>
      </c>
      <c r="I933" s="523"/>
      <c r="J933" s="523"/>
      <c r="K933" s="523"/>
      <c r="L933" s="523" t="s">
        <v>2838</v>
      </c>
    </row>
    <row r="934" spans="2:12" x14ac:dyDescent="0.25">
      <c r="B934" s="233" t="s">
        <v>2851</v>
      </c>
      <c r="C934" s="234" t="s">
        <v>2792</v>
      </c>
      <c r="D934" s="234" t="s">
        <v>2852</v>
      </c>
      <c r="E934" s="234">
        <v>0</v>
      </c>
      <c r="F934" s="233" t="s">
        <v>2853</v>
      </c>
      <c r="G934" s="233" t="s">
        <v>2854</v>
      </c>
      <c r="H934" s="235">
        <v>1</v>
      </c>
      <c r="I934" s="523"/>
      <c r="J934" s="523"/>
      <c r="K934" s="523"/>
      <c r="L934" s="524"/>
    </row>
    <row r="935" spans="2:12" x14ac:dyDescent="0.25">
      <c r="B935" s="233" t="s">
        <v>2855</v>
      </c>
      <c r="C935" s="234" t="s">
        <v>2792</v>
      </c>
      <c r="D935" s="234" t="s">
        <v>2852</v>
      </c>
      <c r="E935" s="234">
        <v>10</v>
      </c>
      <c r="F935" s="233" t="s">
        <v>2856</v>
      </c>
      <c r="G935" s="233" t="s">
        <v>2857</v>
      </c>
      <c r="H935" s="235">
        <v>1</v>
      </c>
      <c r="I935" s="523"/>
      <c r="J935" s="523"/>
      <c r="K935" s="523"/>
      <c r="L935" s="524"/>
    </row>
    <row r="936" spans="2:12" x14ac:dyDescent="0.25">
      <c r="B936" s="233" t="s">
        <v>2858</v>
      </c>
      <c r="C936" s="234" t="s">
        <v>2792</v>
      </c>
      <c r="D936" s="234" t="s">
        <v>2852</v>
      </c>
      <c r="E936" s="234">
        <v>11</v>
      </c>
      <c r="F936" s="233" t="s">
        <v>2859</v>
      </c>
      <c r="G936" s="233" t="s">
        <v>2860</v>
      </c>
      <c r="H936" s="235">
        <v>1</v>
      </c>
      <c r="I936" s="523"/>
      <c r="J936" s="523"/>
      <c r="K936" s="523"/>
      <c r="L936" s="524"/>
    </row>
    <row r="937" spans="2:12" x14ac:dyDescent="0.25">
      <c r="B937" s="233" t="s">
        <v>2861</v>
      </c>
      <c r="C937" s="234" t="s">
        <v>2792</v>
      </c>
      <c r="D937" s="234" t="s">
        <v>2852</v>
      </c>
      <c r="E937" s="234">
        <v>12</v>
      </c>
      <c r="F937" s="233" t="s">
        <v>2862</v>
      </c>
      <c r="G937" s="233" t="s">
        <v>2863</v>
      </c>
      <c r="H937" s="235">
        <v>1</v>
      </c>
      <c r="I937" s="523"/>
      <c r="J937" s="523"/>
      <c r="K937" s="523"/>
      <c r="L937" s="524"/>
    </row>
    <row r="938" spans="2:12" x14ac:dyDescent="0.25">
      <c r="B938" s="233" t="s">
        <v>2864</v>
      </c>
      <c r="C938" s="234" t="s">
        <v>2792</v>
      </c>
      <c r="D938" s="234" t="s">
        <v>2852</v>
      </c>
      <c r="E938" s="234">
        <v>20</v>
      </c>
      <c r="F938" s="233" t="s">
        <v>2865</v>
      </c>
      <c r="G938" s="233" t="s">
        <v>2866</v>
      </c>
      <c r="H938" s="235">
        <v>1</v>
      </c>
      <c r="I938" s="523"/>
      <c r="J938" s="523"/>
      <c r="K938" s="523"/>
      <c r="L938" s="524"/>
    </row>
    <row r="939" spans="2:12" x14ac:dyDescent="0.25">
      <c r="B939" s="233" t="s">
        <v>2867</v>
      </c>
      <c r="C939" s="234" t="s">
        <v>2792</v>
      </c>
      <c r="D939" s="234" t="s">
        <v>2868</v>
      </c>
      <c r="E939" s="234">
        <v>0</v>
      </c>
      <c r="F939" s="233" t="s">
        <v>2869</v>
      </c>
      <c r="G939" s="233" t="s">
        <v>2870</v>
      </c>
      <c r="H939" s="235">
        <v>1</v>
      </c>
      <c r="I939" s="523"/>
      <c r="J939" s="523"/>
      <c r="K939" s="523"/>
      <c r="L939" s="523" t="s">
        <v>2838</v>
      </c>
    </row>
    <row r="940" spans="2:12" x14ac:dyDescent="0.25">
      <c r="B940" s="233" t="s">
        <v>2871</v>
      </c>
      <c r="C940" s="234" t="s">
        <v>2792</v>
      </c>
      <c r="D940" s="234" t="s">
        <v>2868</v>
      </c>
      <c r="E940" s="234">
        <v>10</v>
      </c>
      <c r="F940" s="233" t="s">
        <v>2872</v>
      </c>
      <c r="G940" s="233" t="s">
        <v>2873</v>
      </c>
      <c r="H940" s="235">
        <v>1</v>
      </c>
      <c r="I940" s="523"/>
      <c r="J940" s="523"/>
      <c r="K940" s="523"/>
      <c r="L940" s="524"/>
    </row>
    <row r="941" spans="2:12" x14ac:dyDescent="0.25">
      <c r="B941" s="233" t="s">
        <v>2874</v>
      </c>
      <c r="C941" s="234" t="s">
        <v>2792</v>
      </c>
      <c r="D941" s="234" t="s">
        <v>2868</v>
      </c>
      <c r="E941" s="234">
        <v>20</v>
      </c>
      <c r="F941" s="233" t="s">
        <v>2875</v>
      </c>
      <c r="G941" s="233" t="s">
        <v>2876</v>
      </c>
      <c r="H941" s="235">
        <v>1</v>
      </c>
      <c r="I941" s="523"/>
      <c r="J941" s="523"/>
      <c r="K941" s="523"/>
      <c r="L941" s="524"/>
    </row>
    <row r="942" spans="2:12" x14ac:dyDescent="0.25">
      <c r="B942" s="233" t="s">
        <v>2877</v>
      </c>
      <c r="C942" s="234" t="s">
        <v>2792</v>
      </c>
      <c r="D942" s="234" t="s">
        <v>2868</v>
      </c>
      <c r="E942" s="234">
        <v>30</v>
      </c>
      <c r="F942" s="233" t="s">
        <v>2878</v>
      </c>
      <c r="G942" s="233" t="s">
        <v>2879</v>
      </c>
      <c r="H942" s="235">
        <v>1</v>
      </c>
      <c r="I942" s="523"/>
      <c r="J942" s="523"/>
      <c r="K942" s="523"/>
      <c r="L942" s="524"/>
    </row>
    <row r="943" spans="2:12" x14ac:dyDescent="0.25">
      <c r="B943" s="233" t="s">
        <v>2880</v>
      </c>
      <c r="C943" s="234" t="s">
        <v>2792</v>
      </c>
      <c r="D943" s="234" t="s">
        <v>2868</v>
      </c>
      <c r="E943" s="234">
        <v>90</v>
      </c>
      <c r="F943" s="233" t="s">
        <v>2881</v>
      </c>
      <c r="G943" s="233" t="s">
        <v>2882</v>
      </c>
      <c r="H943" s="235">
        <v>1</v>
      </c>
      <c r="I943" s="523"/>
      <c r="J943" s="523"/>
      <c r="K943" s="523"/>
      <c r="L943" s="524"/>
    </row>
    <row r="944" spans="2:12" x14ac:dyDescent="0.25">
      <c r="B944" s="233" t="s">
        <v>2883</v>
      </c>
      <c r="C944" s="234" t="s">
        <v>2792</v>
      </c>
      <c r="D944" s="234" t="s">
        <v>2884</v>
      </c>
      <c r="E944" s="234">
        <v>0</v>
      </c>
      <c r="F944" s="233" t="s">
        <v>2885</v>
      </c>
      <c r="G944" s="233" t="s">
        <v>2886</v>
      </c>
      <c r="H944" s="235">
        <v>1</v>
      </c>
      <c r="I944" s="523"/>
      <c r="J944" s="523"/>
      <c r="K944" s="523"/>
      <c r="L944" s="524"/>
    </row>
    <row r="945" spans="2:12" x14ac:dyDescent="0.25">
      <c r="B945" s="233" t="s">
        <v>2887</v>
      </c>
      <c r="C945" s="234" t="s">
        <v>2888</v>
      </c>
      <c r="D945" s="234" t="s">
        <v>2889</v>
      </c>
      <c r="E945" s="234">
        <v>0</v>
      </c>
      <c r="F945" s="233" t="s">
        <v>2890</v>
      </c>
      <c r="G945" s="233" t="s">
        <v>2891</v>
      </c>
      <c r="H945" s="235">
        <v>1</v>
      </c>
      <c r="I945" s="523"/>
      <c r="J945" s="523"/>
      <c r="K945" s="523"/>
      <c r="L945" s="524"/>
    </row>
    <row r="946" spans="2:12" x14ac:dyDescent="0.25">
      <c r="B946" s="233" t="s">
        <v>2892</v>
      </c>
      <c r="C946" s="234" t="s">
        <v>2888</v>
      </c>
      <c r="D946" s="234" t="s">
        <v>2889</v>
      </c>
      <c r="E946" s="234">
        <v>10</v>
      </c>
      <c r="F946" s="233" t="s">
        <v>2893</v>
      </c>
      <c r="G946" s="233" t="s">
        <v>2894</v>
      </c>
      <c r="H946" s="235">
        <v>1</v>
      </c>
      <c r="I946" s="523"/>
      <c r="J946" s="523"/>
      <c r="K946" s="523"/>
      <c r="L946" s="524"/>
    </row>
    <row r="947" spans="2:12" x14ac:dyDescent="0.25">
      <c r="B947" s="233" t="s">
        <v>2895</v>
      </c>
      <c r="C947" s="234" t="s">
        <v>2888</v>
      </c>
      <c r="D947" s="234" t="s">
        <v>2889</v>
      </c>
      <c r="E947" s="234">
        <v>11</v>
      </c>
      <c r="F947" s="233" t="s">
        <v>2896</v>
      </c>
      <c r="G947" s="233" t="s">
        <v>2897</v>
      </c>
      <c r="H947" s="235">
        <v>1</v>
      </c>
      <c r="I947" s="523"/>
      <c r="J947" s="523"/>
      <c r="K947" s="523"/>
      <c r="L947" s="524"/>
    </row>
    <row r="948" spans="2:12" x14ac:dyDescent="0.25">
      <c r="B948" s="233" t="s">
        <v>2898</v>
      </c>
      <c r="C948" s="234" t="s">
        <v>2888</v>
      </c>
      <c r="D948" s="234" t="s">
        <v>2889</v>
      </c>
      <c r="E948" s="234">
        <v>12</v>
      </c>
      <c r="F948" s="233" t="s">
        <v>2899</v>
      </c>
      <c r="G948" s="233" t="s">
        <v>2900</v>
      </c>
      <c r="H948" s="235">
        <v>1</v>
      </c>
      <c r="I948" s="523"/>
      <c r="J948" s="523"/>
      <c r="K948" s="523"/>
      <c r="L948" s="524"/>
    </row>
    <row r="949" spans="2:12" x14ac:dyDescent="0.25">
      <c r="B949" s="233" t="s">
        <v>2901</v>
      </c>
      <c r="C949" s="234" t="s">
        <v>2888</v>
      </c>
      <c r="D949" s="234" t="s">
        <v>2889</v>
      </c>
      <c r="E949" s="234">
        <v>20</v>
      </c>
      <c r="F949" s="233" t="s">
        <v>2902</v>
      </c>
      <c r="G949" s="233" t="s">
        <v>2903</v>
      </c>
      <c r="H949" s="235">
        <v>1</v>
      </c>
      <c r="I949" s="523"/>
      <c r="J949" s="523"/>
      <c r="K949" s="523"/>
      <c r="L949" s="524"/>
    </row>
    <row r="950" spans="2:12" x14ac:dyDescent="0.25">
      <c r="B950" s="233" t="s">
        <v>2904</v>
      </c>
      <c r="C950" s="234" t="s">
        <v>2888</v>
      </c>
      <c r="D950" s="234" t="s">
        <v>2889</v>
      </c>
      <c r="E950" s="234">
        <v>21</v>
      </c>
      <c r="F950" s="233" t="s">
        <v>2905</v>
      </c>
      <c r="G950" s="233" t="s">
        <v>2906</v>
      </c>
      <c r="H950" s="235">
        <v>1</v>
      </c>
      <c r="I950" s="523"/>
      <c r="J950" s="523"/>
      <c r="K950" s="523"/>
      <c r="L950" s="524"/>
    </row>
    <row r="951" spans="2:12" x14ac:dyDescent="0.25">
      <c r="B951" s="233" t="s">
        <v>2907</v>
      </c>
      <c r="C951" s="234" t="s">
        <v>2888</v>
      </c>
      <c r="D951" s="234" t="s">
        <v>2889</v>
      </c>
      <c r="E951" s="234">
        <v>22</v>
      </c>
      <c r="F951" s="233" t="s">
        <v>2908</v>
      </c>
      <c r="G951" s="233" t="s">
        <v>2909</v>
      </c>
      <c r="H951" s="235">
        <v>1</v>
      </c>
      <c r="I951" s="523"/>
      <c r="J951" s="523"/>
      <c r="K951" s="523"/>
      <c r="L951" s="524"/>
    </row>
    <row r="952" spans="2:12" x14ac:dyDescent="0.25">
      <c r="B952" s="233" t="s">
        <v>2910</v>
      </c>
      <c r="C952" s="234" t="s">
        <v>2888</v>
      </c>
      <c r="D952" s="234" t="s">
        <v>2889</v>
      </c>
      <c r="E952" s="234">
        <v>29</v>
      </c>
      <c r="F952" s="233" t="s">
        <v>2911</v>
      </c>
      <c r="G952" s="233" t="s">
        <v>2912</v>
      </c>
      <c r="H952" s="235">
        <v>1</v>
      </c>
      <c r="I952" s="523"/>
      <c r="J952" s="523"/>
      <c r="K952" s="523"/>
      <c r="L952" s="524"/>
    </row>
    <row r="953" spans="2:12" x14ac:dyDescent="0.25">
      <c r="B953" s="233" t="s">
        <v>2913</v>
      </c>
      <c r="C953" s="234" t="s">
        <v>2888</v>
      </c>
      <c r="D953" s="234" t="s">
        <v>2889</v>
      </c>
      <c r="E953" s="234">
        <v>30</v>
      </c>
      <c r="F953" s="233" t="s">
        <v>2914</v>
      </c>
      <c r="G953" s="233" t="s">
        <v>2915</v>
      </c>
      <c r="H953" s="235">
        <v>1</v>
      </c>
      <c r="I953" s="523"/>
      <c r="J953" s="523"/>
      <c r="K953" s="523"/>
      <c r="L953" s="524"/>
    </row>
    <row r="954" spans="2:12" x14ac:dyDescent="0.25">
      <c r="B954" s="233" t="s">
        <v>2916</v>
      </c>
      <c r="C954" s="234" t="s">
        <v>2888</v>
      </c>
      <c r="D954" s="234" t="s">
        <v>2889</v>
      </c>
      <c r="E954" s="234">
        <v>31</v>
      </c>
      <c r="F954" s="233" t="s">
        <v>2917</v>
      </c>
      <c r="G954" s="233" t="s">
        <v>2918</v>
      </c>
      <c r="H954" s="235">
        <v>1</v>
      </c>
      <c r="I954" s="523"/>
      <c r="J954" s="523"/>
      <c r="K954" s="523"/>
      <c r="L954" s="524"/>
    </row>
    <row r="955" spans="2:12" x14ac:dyDescent="0.25">
      <c r="B955" s="233" t="s">
        <v>2919</v>
      </c>
      <c r="C955" s="234" t="s">
        <v>2888</v>
      </c>
      <c r="D955" s="234" t="s">
        <v>2889</v>
      </c>
      <c r="E955" s="234">
        <v>32</v>
      </c>
      <c r="F955" s="233" t="s">
        <v>2920</v>
      </c>
      <c r="G955" s="233" t="s">
        <v>2921</v>
      </c>
      <c r="H955" s="235">
        <v>1</v>
      </c>
      <c r="I955" s="523"/>
      <c r="J955" s="523"/>
      <c r="K955" s="523"/>
      <c r="L955" s="524"/>
    </row>
    <row r="956" spans="2:12" x14ac:dyDescent="0.25">
      <c r="B956" s="233" t="s">
        <v>2922</v>
      </c>
      <c r="C956" s="234" t="s">
        <v>2888</v>
      </c>
      <c r="D956" s="234" t="s">
        <v>2889</v>
      </c>
      <c r="E956" s="234">
        <v>33</v>
      </c>
      <c r="F956" s="233" t="s">
        <v>2923</v>
      </c>
      <c r="G956" s="233" t="s">
        <v>2924</v>
      </c>
      <c r="H956" s="235">
        <v>1</v>
      </c>
      <c r="I956" s="523"/>
      <c r="J956" s="523"/>
      <c r="K956" s="523"/>
      <c r="L956" s="524"/>
    </row>
    <row r="957" spans="2:12" x14ac:dyDescent="0.25">
      <c r="B957" s="233" t="s">
        <v>2925</v>
      </c>
      <c r="C957" s="234" t="s">
        <v>2888</v>
      </c>
      <c r="D957" s="234" t="s">
        <v>2889</v>
      </c>
      <c r="E957" s="234">
        <v>34</v>
      </c>
      <c r="F957" s="233" t="s">
        <v>2926</v>
      </c>
      <c r="G957" s="233" t="s">
        <v>2927</v>
      </c>
      <c r="H957" s="235">
        <v>1</v>
      </c>
      <c r="I957" s="523"/>
      <c r="J957" s="523"/>
      <c r="K957" s="523"/>
      <c r="L957" s="524"/>
    </row>
    <row r="958" spans="2:12" x14ac:dyDescent="0.25">
      <c r="B958" s="233" t="s">
        <v>2928</v>
      </c>
      <c r="C958" s="234" t="s">
        <v>2888</v>
      </c>
      <c r="D958" s="234" t="s">
        <v>2889</v>
      </c>
      <c r="E958" s="234">
        <v>35</v>
      </c>
      <c r="F958" s="233" t="s">
        <v>2929</v>
      </c>
      <c r="G958" s="233" t="s">
        <v>2930</v>
      </c>
      <c r="H958" s="235">
        <v>1</v>
      </c>
      <c r="I958" s="523"/>
      <c r="J958" s="523"/>
      <c r="K958" s="523"/>
      <c r="L958" s="524"/>
    </row>
    <row r="959" spans="2:12" x14ac:dyDescent="0.25">
      <c r="B959" s="233" t="s">
        <v>2931</v>
      </c>
      <c r="C959" s="234" t="s">
        <v>2888</v>
      </c>
      <c r="D959" s="234" t="s">
        <v>2889</v>
      </c>
      <c r="E959" s="234">
        <v>39</v>
      </c>
      <c r="F959" s="233" t="s">
        <v>2932</v>
      </c>
      <c r="G959" s="233" t="s">
        <v>2933</v>
      </c>
      <c r="H959" s="235">
        <v>1</v>
      </c>
      <c r="I959" s="523"/>
      <c r="J959" s="523"/>
      <c r="K959" s="523"/>
      <c r="L959" s="524"/>
    </row>
    <row r="960" spans="2:12" x14ac:dyDescent="0.25">
      <c r="B960" s="233" t="s">
        <v>2934</v>
      </c>
      <c r="C960" s="234" t="s">
        <v>2888</v>
      </c>
      <c r="D960" s="234" t="s">
        <v>2889</v>
      </c>
      <c r="E960" s="234">
        <v>40</v>
      </c>
      <c r="F960" s="233" t="s">
        <v>2935</v>
      </c>
      <c r="G960" s="233" t="s">
        <v>2936</v>
      </c>
      <c r="H960" s="235">
        <v>1</v>
      </c>
      <c r="I960" s="523"/>
      <c r="J960" s="523"/>
      <c r="K960" s="523"/>
      <c r="L960" s="524"/>
    </row>
    <row r="961" spans="2:12" x14ac:dyDescent="0.25">
      <c r="B961" s="233" t="s">
        <v>2937</v>
      </c>
      <c r="C961" s="234" t="s">
        <v>2888</v>
      </c>
      <c r="D961" s="234" t="s">
        <v>2938</v>
      </c>
      <c r="E961" s="234">
        <v>0</v>
      </c>
      <c r="F961" s="233" t="s">
        <v>2939</v>
      </c>
      <c r="G961" s="233" t="s">
        <v>2940</v>
      </c>
      <c r="H961" s="235">
        <v>1</v>
      </c>
      <c r="I961" s="523"/>
      <c r="J961" s="523"/>
      <c r="K961" s="523"/>
      <c r="L961" s="524"/>
    </row>
    <row r="962" spans="2:12" x14ac:dyDescent="0.25">
      <c r="B962" s="233" t="s">
        <v>2941</v>
      </c>
      <c r="C962" s="234" t="s">
        <v>2888</v>
      </c>
      <c r="D962" s="234" t="s">
        <v>2938</v>
      </c>
      <c r="E962" s="234">
        <v>10</v>
      </c>
      <c r="F962" s="233" t="s">
        <v>2942</v>
      </c>
      <c r="G962" s="233" t="s">
        <v>2943</v>
      </c>
      <c r="H962" s="235">
        <v>1</v>
      </c>
      <c r="I962" s="523"/>
      <c r="J962" s="523"/>
      <c r="K962" s="523"/>
      <c r="L962" s="524"/>
    </row>
    <row r="963" spans="2:12" x14ac:dyDescent="0.25">
      <c r="B963" s="233" t="s">
        <v>2944</v>
      </c>
      <c r="C963" s="234" t="s">
        <v>2888</v>
      </c>
      <c r="D963" s="234" t="s">
        <v>2938</v>
      </c>
      <c r="E963" s="234">
        <v>20</v>
      </c>
      <c r="F963" s="233" t="s">
        <v>2945</v>
      </c>
      <c r="G963" s="233" t="s">
        <v>2946</v>
      </c>
      <c r="H963" s="235">
        <v>1</v>
      </c>
      <c r="I963" s="523"/>
      <c r="J963" s="523"/>
      <c r="K963" s="523"/>
      <c r="L963" s="524"/>
    </row>
    <row r="964" spans="2:12" x14ac:dyDescent="0.25">
      <c r="B964" s="233" t="s">
        <v>2947</v>
      </c>
      <c r="C964" s="234" t="s">
        <v>2888</v>
      </c>
      <c r="D964" s="234" t="s">
        <v>2938</v>
      </c>
      <c r="E964" s="234">
        <v>30</v>
      </c>
      <c r="F964" s="233" t="s">
        <v>2948</v>
      </c>
      <c r="G964" s="233" t="s">
        <v>2949</v>
      </c>
      <c r="H964" s="235">
        <v>1</v>
      </c>
      <c r="I964" s="523"/>
      <c r="J964" s="523"/>
      <c r="K964" s="523"/>
      <c r="L964" s="524"/>
    </row>
    <row r="965" spans="2:12" x14ac:dyDescent="0.25">
      <c r="B965" s="233" t="s">
        <v>2950</v>
      </c>
      <c r="C965" s="234" t="s">
        <v>2888</v>
      </c>
      <c r="D965" s="234" t="s">
        <v>2951</v>
      </c>
      <c r="E965" s="234">
        <v>0</v>
      </c>
      <c r="F965" s="233" t="s">
        <v>2952</v>
      </c>
      <c r="G965" s="233" t="s">
        <v>2953</v>
      </c>
      <c r="H965" s="235">
        <v>0</v>
      </c>
      <c r="I965" s="523" t="s">
        <v>786</v>
      </c>
      <c r="J965" s="523"/>
      <c r="K965" s="523">
        <f>$AU$3</f>
        <v>0</v>
      </c>
      <c r="L965" s="524"/>
    </row>
    <row r="966" spans="2:12" x14ac:dyDescent="0.25">
      <c r="B966" s="233" t="s">
        <v>2954</v>
      </c>
      <c r="C966" s="234" t="s">
        <v>2888</v>
      </c>
      <c r="D966" s="234" t="s">
        <v>2951</v>
      </c>
      <c r="E966" s="234">
        <v>10</v>
      </c>
      <c r="F966" s="233" t="s">
        <v>2955</v>
      </c>
      <c r="G966" s="233" t="s">
        <v>2956</v>
      </c>
      <c r="H966" s="235">
        <v>0</v>
      </c>
      <c r="I966" s="523" t="s">
        <v>786</v>
      </c>
      <c r="J966" s="523"/>
      <c r="K966" s="523">
        <f>$AU$3</f>
        <v>0</v>
      </c>
      <c r="L966" s="524"/>
    </row>
    <row r="967" spans="2:12" x14ac:dyDescent="0.25">
      <c r="B967" s="233" t="s">
        <v>2957</v>
      </c>
      <c r="C967" s="234" t="s">
        <v>2888</v>
      </c>
      <c r="D967" s="234" t="s">
        <v>2951</v>
      </c>
      <c r="E967" s="234">
        <v>11</v>
      </c>
      <c r="F967" s="233" t="s">
        <v>2958</v>
      </c>
      <c r="G967" s="233" t="s">
        <v>2959</v>
      </c>
      <c r="H967" s="235">
        <v>0</v>
      </c>
      <c r="I967" s="523" t="s">
        <v>786</v>
      </c>
      <c r="J967" s="523"/>
      <c r="K967" s="523">
        <f>$AU$3</f>
        <v>0</v>
      </c>
      <c r="L967" s="524"/>
    </row>
    <row r="968" spans="2:12" x14ac:dyDescent="0.25">
      <c r="B968" s="233" t="s">
        <v>2960</v>
      </c>
      <c r="C968" s="234" t="s">
        <v>2888</v>
      </c>
      <c r="D968" s="234" t="s">
        <v>2951</v>
      </c>
      <c r="E968" s="234">
        <v>12</v>
      </c>
      <c r="F968" s="233" t="s">
        <v>2961</v>
      </c>
      <c r="G968" s="233" t="s">
        <v>2962</v>
      </c>
      <c r="H968" s="235">
        <v>0</v>
      </c>
      <c r="I968" s="523" t="s">
        <v>786</v>
      </c>
      <c r="J968" s="523"/>
      <c r="K968" s="523">
        <f>$AU$3</f>
        <v>0</v>
      </c>
      <c r="L968" s="524"/>
    </row>
    <row r="969" spans="2:12" x14ac:dyDescent="0.25">
      <c r="B969" s="233" t="s">
        <v>2963</v>
      </c>
      <c r="C969" s="234" t="s">
        <v>2888</v>
      </c>
      <c r="D969" s="234" t="s">
        <v>2951</v>
      </c>
      <c r="E969" s="234">
        <v>90</v>
      </c>
      <c r="F969" s="233" t="s">
        <v>2964</v>
      </c>
      <c r="G969" s="233" t="s">
        <v>2965</v>
      </c>
      <c r="H969" s="235">
        <v>0</v>
      </c>
      <c r="I969" s="523" t="s">
        <v>786</v>
      </c>
      <c r="J969" s="523"/>
      <c r="K969" s="523">
        <f>$AU$3</f>
        <v>0</v>
      </c>
      <c r="L969" s="524"/>
    </row>
    <row r="970" spans="2:12" x14ac:dyDescent="0.25">
      <c r="B970" s="233" t="s">
        <v>2966</v>
      </c>
      <c r="C970" s="234" t="s">
        <v>2888</v>
      </c>
      <c r="D970" s="234" t="s">
        <v>2967</v>
      </c>
      <c r="E970" s="234">
        <v>0</v>
      </c>
      <c r="F970" s="233" t="s">
        <v>2968</v>
      </c>
      <c r="G970" s="233" t="s">
        <v>2969</v>
      </c>
      <c r="H970" s="235">
        <v>1</v>
      </c>
      <c r="I970" s="523"/>
      <c r="J970" s="523"/>
      <c r="K970" s="523"/>
      <c r="L970" s="524"/>
    </row>
    <row r="971" spans="2:12" x14ac:dyDescent="0.25">
      <c r="B971" s="233" t="s">
        <v>2970</v>
      </c>
      <c r="C971" s="234" t="s">
        <v>2888</v>
      </c>
      <c r="D971" s="234" t="s">
        <v>2967</v>
      </c>
      <c r="E971" s="234">
        <v>10</v>
      </c>
      <c r="F971" s="233" t="s">
        <v>2971</v>
      </c>
      <c r="G971" s="233" t="s">
        <v>2972</v>
      </c>
      <c r="H971" s="235">
        <v>1</v>
      </c>
      <c r="I971" s="523"/>
      <c r="J971" s="523"/>
      <c r="K971" s="523"/>
      <c r="L971" s="524"/>
    </row>
    <row r="972" spans="2:12" x14ac:dyDescent="0.25">
      <c r="B972" s="233" t="s">
        <v>2973</v>
      </c>
      <c r="C972" s="234" t="s">
        <v>2888</v>
      </c>
      <c r="D972" s="234" t="s">
        <v>2967</v>
      </c>
      <c r="E972" s="234">
        <v>20</v>
      </c>
      <c r="F972" s="233" t="s">
        <v>2974</v>
      </c>
      <c r="G972" s="233" t="s">
        <v>2975</v>
      </c>
      <c r="H972" s="235">
        <v>1</v>
      </c>
      <c r="I972" s="523"/>
      <c r="J972" s="523"/>
      <c r="K972" s="523"/>
      <c r="L972" s="524"/>
    </row>
    <row r="973" spans="2:12" x14ac:dyDescent="0.25">
      <c r="B973" s="233" t="s">
        <v>2976</v>
      </c>
      <c r="C973" s="234" t="s">
        <v>2888</v>
      </c>
      <c r="D973" s="234" t="s">
        <v>2967</v>
      </c>
      <c r="E973" s="234">
        <v>30</v>
      </c>
      <c r="F973" s="233" t="s">
        <v>2977</v>
      </c>
      <c r="G973" s="233" t="s">
        <v>2978</v>
      </c>
      <c r="H973" s="235">
        <v>1</v>
      </c>
      <c r="I973" s="523"/>
      <c r="J973" s="523"/>
      <c r="K973" s="523"/>
      <c r="L973" s="524"/>
    </row>
    <row r="974" spans="2:12" x14ac:dyDescent="0.25">
      <c r="B974" s="233" t="s">
        <v>2979</v>
      </c>
      <c r="C974" s="234" t="s">
        <v>2888</v>
      </c>
      <c r="D974" s="234" t="s">
        <v>2980</v>
      </c>
      <c r="E974" s="234">
        <v>0</v>
      </c>
      <c r="F974" s="233" t="s">
        <v>2981</v>
      </c>
      <c r="G974" s="233" t="s">
        <v>2982</v>
      </c>
      <c r="H974" s="235">
        <v>1</v>
      </c>
      <c r="I974" s="523"/>
      <c r="J974" s="523"/>
      <c r="K974" s="523"/>
      <c r="L974" s="524"/>
    </row>
    <row r="975" spans="2:12" x14ac:dyDescent="0.25">
      <c r="B975" s="233" t="s">
        <v>2983</v>
      </c>
      <c r="C975" s="234" t="s">
        <v>2888</v>
      </c>
      <c r="D975" s="234" t="s">
        <v>2980</v>
      </c>
      <c r="E975" s="234">
        <v>10</v>
      </c>
      <c r="F975" s="233" t="s">
        <v>2984</v>
      </c>
      <c r="G975" s="233" t="s">
        <v>2985</v>
      </c>
      <c r="H975" s="235">
        <v>1</v>
      </c>
      <c r="I975" s="523"/>
      <c r="J975" s="523"/>
      <c r="K975" s="523"/>
      <c r="L975" s="524"/>
    </row>
    <row r="976" spans="2:12" x14ac:dyDescent="0.25">
      <c r="B976" s="233" t="s">
        <v>2986</v>
      </c>
      <c r="C976" s="234" t="s">
        <v>2888</v>
      </c>
      <c r="D976" s="234" t="s">
        <v>2980</v>
      </c>
      <c r="E976" s="234">
        <v>20</v>
      </c>
      <c r="F976" s="233" t="s">
        <v>2987</v>
      </c>
      <c r="G976" s="233" t="s">
        <v>2988</v>
      </c>
      <c r="H976" s="235">
        <v>1</v>
      </c>
      <c r="I976" s="523"/>
      <c r="J976" s="523"/>
      <c r="K976" s="523"/>
      <c r="L976" s="524"/>
    </row>
    <row r="977" spans="2:12" x14ac:dyDescent="0.25">
      <c r="B977" s="233" t="s">
        <v>2989</v>
      </c>
      <c r="C977" s="234" t="s">
        <v>2888</v>
      </c>
      <c r="D977" s="234" t="s">
        <v>2980</v>
      </c>
      <c r="E977" s="234">
        <v>21</v>
      </c>
      <c r="F977" s="233" t="s">
        <v>2990</v>
      </c>
      <c r="G977" s="233" t="s">
        <v>2991</v>
      </c>
      <c r="H977" s="235">
        <v>1</v>
      </c>
      <c r="I977" s="523"/>
      <c r="J977" s="523"/>
      <c r="K977" s="523"/>
      <c r="L977" s="524"/>
    </row>
    <row r="978" spans="2:12" x14ac:dyDescent="0.25">
      <c r="B978" s="233" t="s">
        <v>2992</v>
      </c>
      <c r="C978" s="234" t="s">
        <v>2888</v>
      </c>
      <c r="D978" s="234" t="s">
        <v>2980</v>
      </c>
      <c r="E978" s="234">
        <v>22</v>
      </c>
      <c r="F978" s="233" t="s">
        <v>2993</v>
      </c>
      <c r="G978" s="233" t="s">
        <v>2994</v>
      </c>
      <c r="H978" s="235">
        <v>1</v>
      </c>
      <c r="I978" s="523"/>
      <c r="J978" s="523"/>
      <c r="K978" s="523"/>
      <c r="L978" s="524"/>
    </row>
    <row r="979" spans="2:12" x14ac:dyDescent="0.25">
      <c r="B979" s="233" t="s">
        <v>2995</v>
      </c>
      <c r="C979" s="234" t="s">
        <v>2888</v>
      </c>
      <c r="D979" s="234" t="s">
        <v>2980</v>
      </c>
      <c r="E979" s="234">
        <v>29</v>
      </c>
      <c r="F979" s="233" t="s">
        <v>2996</v>
      </c>
      <c r="G979" s="233" t="s">
        <v>2997</v>
      </c>
      <c r="H979" s="235">
        <v>1</v>
      </c>
      <c r="I979" s="523"/>
      <c r="J979" s="523"/>
      <c r="K979" s="523"/>
      <c r="L979" s="524"/>
    </row>
    <row r="980" spans="2:12" x14ac:dyDescent="0.25">
      <c r="B980" s="233" t="s">
        <v>2998</v>
      </c>
      <c r="C980" s="234" t="s">
        <v>2888</v>
      </c>
      <c r="D980" s="234" t="s">
        <v>2980</v>
      </c>
      <c r="E980" s="234">
        <v>30</v>
      </c>
      <c r="F980" s="233" t="s">
        <v>2999</v>
      </c>
      <c r="G980" s="233" t="s">
        <v>3000</v>
      </c>
      <c r="H980" s="235">
        <v>1</v>
      </c>
      <c r="I980" s="523"/>
      <c r="J980" s="523"/>
      <c r="K980" s="523"/>
      <c r="L980" s="524"/>
    </row>
    <row r="981" spans="2:12" x14ac:dyDescent="0.25">
      <c r="B981" s="233" t="s">
        <v>3001</v>
      </c>
      <c r="C981" s="234" t="s">
        <v>2888</v>
      </c>
      <c r="D981" s="234" t="s">
        <v>3002</v>
      </c>
      <c r="E981" s="234">
        <v>0</v>
      </c>
      <c r="F981" s="233" t="s">
        <v>3003</v>
      </c>
      <c r="G981" s="233" t="s">
        <v>3004</v>
      </c>
      <c r="H981" s="235">
        <v>1</v>
      </c>
      <c r="I981" s="523"/>
      <c r="J981" s="523"/>
      <c r="K981" s="523"/>
      <c r="L981" s="524"/>
    </row>
    <row r="982" spans="2:12" x14ac:dyDescent="0.25">
      <c r="B982" s="233" t="s">
        <v>3005</v>
      </c>
      <c r="C982" s="234" t="s">
        <v>2888</v>
      </c>
      <c r="D982" s="234" t="s">
        <v>3002</v>
      </c>
      <c r="E982" s="234">
        <v>10</v>
      </c>
      <c r="F982" s="233" t="s">
        <v>3006</v>
      </c>
      <c r="G982" s="233" t="s">
        <v>3007</v>
      </c>
      <c r="H982" s="235">
        <v>1</v>
      </c>
      <c r="I982" s="523"/>
      <c r="J982" s="523"/>
      <c r="K982" s="523"/>
      <c r="L982" s="524"/>
    </row>
    <row r="983" spans="2:12" x14ac:dyDescent="0.25">
      <c r="B983" s="233" t="s">
        <v>3008</v>
      </c>
      <c r="C983" s="234" t="s">
        <v>2888</v>
      </c>
      <c r="D983" s="234" t="s">
        <v>3002</v>
      </c>
      <c r="E983" s="234">
        <v>11</v>
      </c>
      <c r="F983" s="233" t="s">
        <v>3009</v>
      </c>
      <c r="G983" s="233" t="s">
        <v>3010</v>
      </c>
      <c r="H983" s="235">
        <v>1</v>
      </c>
      <c r="I983" s="523"/>
      <c r="J983" s="523"/>
      <c r="K983" s="523"/>
      <c r="L983" s="524"/>
    </row>
    <row r="984" spans="2:12" x14ac:dyDescent="0.25">
      <c r="B984" s="233" t="s">
        <v>3011</v>
      </c>
      <c r="C984" s="234" t="s">
        <v>2888</v>
      </c>
      <c r="D984" s="234" t="s">
        <v>3002</v>
      </c>
      <c r="E984" s="234">
        <v>19</v>
      </c>
      <c r="F984" s="233" t="s">
        <v>3012</v>
      </c>
      <c r="G984" s="233" t="s">
        <v>3013</v>
      </c>
      <c r="H984" s="235">
        <v>1</v>
      </c>
      <c r="I984" s="523"/>
      <c r="J984" s="523"/>
      <c r="K984" s="523"/>
      <c r="L984" s="524"/>
    </row>
    <row r="985" spans="2:12" x14ac:dyDescent="0.25">
      <c r="B985" s="233" t="s">
        <v>3014</v>
      </c>
      <c r="C985" s="234" t="s">
        <v>2888</v>
      </c>
      <c r="D985" s="234" t="s">
        <v>3002</v>
      </c>
      <c r="E985" s="234">
        <v>20</v>
      </c>
      <c r="F985" s="233" t="s">
        <v>3015</v>
      </c>
      <c r="G985" s="233" t="s">
        <v>3016</v>
      </c>
      <c r="H985" s="235">
        <v>1</v>
      </c>
      <c r="I985" s="523"/>
      <c r="J985" s="523"/>
      <c r="K985" s="523"/>
      <c r="L985" s="524"/>
    </row>
    <row r="986" spans="2:12" x14ac:dyDescent="0.25">
      <c r="B986" s="233" t="s">
        <v>3017</v>
      </c>
      <c r="C986" s="234" t="s">
        <v>2888</v>
      </c>
      <c r="D986" s="234" t="s">
        <v>3002</v>
      </c>
      <c r="E986" s="234">
        <v>30</v>
      </c>
      <c r="F986" s="233" t="s">
        <v>3018</v>
      </c>
      <c r="G986" s="233" t="s">
        <v>3019</v>
      </c>
      <c r="H986" s="235">
        <v>1</v>
      </c>
      <c r="I986" s="523"/>
      <c r="J986" s="523"/>
      <c r="K986" s="523"/>
      <c r="L986" s="524"/>
    </row>
    <row r="987" spans="2:12" x14ac:dyDescent="0.25">
      <c r="B987" s="233" t="s">
        <v>3020</v>
      </c>
      <c r="C987" s="234" t="s">
        <v>2888</v>
      </c>
      <c r="D987" s="234" t="s">
        <v>3002</v>
      </c>
      <c r="E987" s="234">
        <v>90</v>
      </c>
      <c r="F987" s="233" t="s">
        <v>3021</v>
      </c>
      <c r="G987" s="233" t="s">
        <v>3022</v>
      </c>
      <c r="H987" s="235">
        <v>1</v>
      </c>
      <c r="I987" s="523"/>
      <c r="J987" s="523"/>
      <c r="K987" s="523"/>
      <c r="L987" s="524"/>
    </row>
    <row r="988" spans="2:12" x14ac:dyDescent="0.25">
      <c r="B988" s="233" t="s">
        <v>3023</v>
      </c>
      <c r="C988" s="234" t="s">
        <v>2888</v>
      </c>
      <c r="D988" s="234" t="s">
        <v>3002</v>
      </c>
      <c r="E988" s="234">
        <v>91</v>
      </c>
      <c r="F988" s="233" t="s">
        <v>3024</v>
      </c>
      <c r="G988" s="233" t="s">
        <v>3025</v>
      </c>
      <c r="H988" s="235">
        <v>1</v>
      </c>
      <c r="I988" s="523"/>
      <c r="J988" s="523"/>
      <c r="K988" s="523"/>
      <c r="L988" s="524"/>
    </row>
    <row r="989" spans="2:12" x14ac:dyDescent="0.25">
      <c r="B989" s="233" t="s">
        <v>3026</v>
      </c>
      <c r="C989" s="234" t="s">
        <v>2888</v>
      </c>
      <c r="D989" s="234" t="s">
        <v>3002</v>
      </c>
      <c r="E989" s="234">
        <v>92</v>
      </c>
      <c r="F989" s="233" t="s">
        <v>3027</v>
      </c>
      <c r="G989" s="233" t="s">
        <v>3028</v>
      </c>
      <c r="H989" s="235">
        <v>1</v>
      </c>
      <c r="I989" s="523"/>
      <c r="J989" s="523"/>
      <c r="K989" s="523"/>
      <c r="L989" s="524"/>
    </row>
    <row r="990" spans="2:12" x14ac:dyDescent="0.25">
      <c r="B990" s="233" t="s">
        <v>3029</v>
      </c>
      <c r="C990" s="234" t="s">
        <v>2888</v>
      </c>
      <c r="D990" s="234" t="s">
        <v>3002</v>
      </c>
      <c r="E990" s="234">
        <v>99</v>
      </c>
      <c r="F990" s="233" t="s">
        <v>3030</v>
      </c>
      <c r="G990" s="233" t="s">
        <v>3031</v>
      </c>
      <c r="H990" s="235">
        <v>1</v>
      </c>
      <c r="I990" s="523"/>
      <c r="J990" s="523"/>
      <c r="K990" s="523"/>
      <c r="L990" s="524"/>
    </row>
    <row r="991" spans="2:12" x14ac:dyDescent="0.25">
      <c r="B991" s="233" t="s">
        <v>3032</v>
      </c>
      <c r="C991" s="234" t="s">
        <v>3033</v>
      </c>
      <c r="D991" s="234" t="s">
        <v>3034</v>
      </c>
      <c r="E991" s="234">
        <v>0</v>
      </c>
      <c r="F991" s="233" t="s">
        <v>3035</v>
      </c>
      <c r="G991" s="233" t="s">
        <v>3036</v>
      </c>
      <c r="H991" s="235">
        <v>1</v>
      </c>
      <c r="I991" s="523"/>
      <c r="J991" s="523"/>
      <c r="K991" s="523"/>
      <c r="L991" s="524"/>
    </row>
    <row r="992" spans="2:12" x14ac:dyDescent="0.25">
      <c r="B992" s="233" t="s">
        <v>3037</v>
      </c>
      <c r="C992" s="234" t="s">
        <v>3033</v>
      </c>
      <c r="D992" s="234" t="s">
        <v>3034</v>
      </c>
      <c r="E992" s="234">
        <v>10</v>
      </c>
      <c r="F992" s="233" t="s">
        <v>3038</v>
      </c>
      <c r="G992" s="233" t="s">
        <v>3039</v>
      </c>
      <c r="H992" s="235">
        <v>1</v>
      </c>
      <c r="I992" s="523"/>
      <c r="J992" s="523"/>
      <c r="K992" s="523"/>
      <c r="L992" s="524"/>
    </row>
    <row r="993" spans="2:12" x14ac:dyDescent="0.25">
      <c r="B993" s="233" t="s">
        <v>3040</v>
      </c>
      <c r="C993" s="234" t="s">
        <v>3033</v>
      </c>
      <c r="D993" s="234" t="s">
        <v>3034</v>
      </c>
      <c r="E993" s="234">
        <v>11</v>
      </c>
      <c r="F993" s="233" t="s">
        <v>3041</v>
      </c>
      <c r="G993" s="233" t="s">
        <v>3042</v>
      </c>
      <c r="H993" s="235">
        <v>1</v>
      </c>
      <c r="I993" s="523"/>
      <c r="J993" s="523"/>
      <c r="K993" s="523"/>
      <c r="L993" s="524"/>
    </row>
    <row r="994" spans="2:12" x14ac:dyDescent="0.25">
      <c r="B994" s="233" t="s">
        <v>3043</v>
      </c>
      <c r="C994" s="234" t="s">
        <v>3033</v>
      </c>
      <c r="D994" s="234" t="s">
        <v>3034</v>
      </c>
      <c r="E994" s="234">
        <v>12</v>
      </c>
      <c r="F994" s="233" t="s">
        <v>3044</v>
      </c>
      <c r="G994" s="233" t="s">
        <v>3045</v>
      </c>
      <c r="H994" s="235">
        <v>1</v>
      </c>
      <c r="I994" s="523"/>
      <c r="J994" s="523"/>
      <c r="K994" s="523"/>
      <c r="L994" s="524"/>
    </row>
    <row r="995" spans="2:12" x14ac:dyDescent="0.25">
      <c r="B995" s="233" t="s">
        <v>3046</v>
      </c>
      <c r="C995" s="234" t="s">
        <v>3033</v>
      </c>
      <c r="D995" s="234" t="s">
        <v>3034</v>
      </c>
      <c r="E995" s="234">
        <v>13</v>
      </c>
      <c r="F995" s="233" t="s">
        <v>3047</v>
      </c>
      <c r="G995" s="233" t="s">
        <v>3048</v>
      </c>
      <c r="H995" s="235">
        <v>1</v>
      </c>
      <c r="I995" s="523"/>
      <c r="J995" s="523"/>
      <c r="K995" s="523"/>
      <c r="L995" s="524"/>
    </row>
    <row r="996" spans="2:12" x14ac:dyDescent="0.25">
      <c r="B996" s="233" t="s">
        <v>3049</v>
      </c>
      <c r="C996" s="234" t="s">
        <v>3033</v>
      </c>
      <c r="D996" s="234" t="s">
        <v>3034</v>
      </c>
      <c r="E996" s="234">
        <v>20</v>
      </c>
      <c r="F996" s="233" t="s">
        <v>3050</v>
      </c>
      <c r="G996" s="233" t="s">
        <v>3051</v>
      </c>
      <c r="H996" s="235">
        <v>1</v>
      </c>
      <c r="I996" s="523"/>
      <c r="J996" s="523"/>
      <c r="K996" s="523"/>
      <c r="L996" s="524"/>
    </row>
    <row r="997" spans="2:12" x14ac:dyDescent="0.25">
      <c r="B997" s="233" t="s">
        <v>3052</v>
      </c>
      <c r="C997" s="234" t="s">
        <v>3033</v>
      </c>
      <c r="D997" s="234" t="s">
        <v>3034</v>
      </c>
      <c r="E997" s="234">
        <v>21</v>
      </c>
      <c r="F997" s="233" t="s">
        <v>3053</v>
      </c>
      <c r="G997" s="233" t="s">
        <v>3054</v>
      </c>
      <c r="H997" s="235">
        <v>1</v>
      </c>
      <c r="I997" s="523"/>
      <c r="J997" s="523"/>
      <c r="K997" s="523"/>
      <c r="L997" s="524"/>
    </row>
    <row r="998" spans="2:12" x14ac:dyDescent="0.25">
      <c r="B998" s="233" t="s">
        <v>3055</v>
      </c>
      <c r="C998" s="234" t="s">
        <v>3033</v>
      </c>
      <c r="D998" s="234" t="s">
        <v>3034</v>
      </c>
      <c r="E998" s="234">
        <v>22</v>
      </c>
      <c r="F998" s="233" t="s">
        <v>3056</v>
      </c>
      <c r="G998" s="233" t="s">
        <v>3057</v>
      </c>
      <c r="H998" s="235">
        <v>1</v>
      </c>
      <c r="I998" s="523"/>
      <c r="J998" s="523"/>
      <c r="K998" s="523"/>
      <c r="L998" s="524"/>
    </row>
    <row r="999" spans="2:12" x14ac:dyDescent="0.25">
      <c r="B999" s="233" t="s">
        <v>3058</v>
      </c>
      <c r="C999" s="234" t="s">
        <v>3033</v>
      </c>
      <c r="D999" s="234" t="s">
        <v>3034</v>
      </c>
      <c r="E999" s="234">
        <v>23</v>
      </c>
      <c r="F999" s="233" t="s">
        <v>3059</v>
      </c>
      <c r="G999" s="233" t="s">
        <v>3060</v>
      </c>
      <c r="H999" s="235">
        <v>1</v>
      </c>
      <c r="I999" s="523"/>
      <c r="J999" s="523"/>
      <c r="K999" s="523"/>
      <c r="L999" s="524"/>
    </row>
    <row r="1000" spans="2:12" x14ac:dyDescent="0.25">
      <c r="B1000" s="233" t="s">
        <v>3061</v>
      </c>
      <c r="C1000" s="234" t="s">
        <v>3033</v>
      </c>
      <c r="D1000" s="234" t="s">
        <v>3034</v>
      </c>
      <c r="E1000" s="234">
        <v>24</v>
      </c>
      <c r="F1000" s="233" t="s">
        <v>3062</v>
      </c>
      <c r="G1000" s="233" t="s">
        <v>3063</v>
      </c>
      <c r="H1000" s="235">
        <v>1</v>
      </c>
      <c r="I1000" s="523"/>
      <c r="J1000" s="523"/>
      <c r="K1000" s="523"/>
      <c r="L1000" s="524"/>
    </row>
    <row r="1001" spans="2:12" x14ac:dyDescent="0.25">
      <c r="B1001" s="233" t="s">
        <v>3064</v>
      </c>
      <c r="C1001" s="234" t="s">
        <v>3033</v>
      </c>
      <c r="D1001" s="234" t="s">
        <v>3034</v>
      </c>
      <c r="E1001" s="234">
        <v>25</v>
      </c>
      <c r="F1001" s="233" t="s">
        <v>3065</v>
      </c>
      <c r="G1001" s="233" t="s">
        <v>3066</v>
      </c>
      <c r="H1001" s="235">
        <v>1</v>
      </c>
      <c r="I1001" s="523"/>
      <c r="J1001" s="523"/>
      <c r="K1001" s="523"/>
      <c r="L1001" s="524"/>
    </row>
    <row r="1002" spans="2:12" x14ac:dyDescent="0.25">
      <c r="B1002" s="233" t="s">
        <v>3067</v>
      </c>
      <c r="C1002" s="234" t="s">
        <v>3033</v>
      </c>
      <c r="D1002" s="234" t="s">
        <v>3034</v>
      </c>
      <c r="E1002" s="234">
        <v>30</v>
      </c>
      <c r="F1002" s="233" t="s">
        <v>3068</v>
      </c>
      <c r="G1002" s="233" t="s">
        <v>3069</v>
      </c>
      <c r="H1002" s="235">
        <v>1</v>
      </c>
      <c r="I1002" s="523"/>
      <c r="J1002" s="523"/>
      <c r="K1002" s="523"/>
      <c r="L1002" s="524"/>
    </row>
    <row r="1003" spans="2:12" x14ac:dyDescent="0.25">
      <c r="B1003" s="233" t="s">
        <v>3070</v>
      </c>
      <c r="C1003" s="234" t="s">
        <v>3071</v>
      </c>
      <c r="D1003" s="234" t="s">
        <v>3072</v>
      </c>
      <c r="E1003" s="234">
        <v>0</v>
      </c>
      <c r="F1003" s="233" t="s">
        <v>3073</v>
      </c>
      <c r="G1003" s="233" t="s">
        <v>3074</v>
      </c>
      <c r="H1003" s="235">
        <v>1</v>
      </c>
      <c r="I1003" s="523"/>
      <c r="J1003" s="523"/>
      <c r="K1003" s="523"/>
      <c r="L1003" s="524"/>
    </row>
    <row r="1004" spans="2:12" x14ac:dyDescent="0.25">
      <c r="B1004" s="233" t="s">
        <v>3075</v>
      </c>
      <c r="C1004" s="234" t="s">
        <v>3071</v>
      </c>
      <c r="D1004" s="234" t="s">
        <v>3072</v>
      </c>
      <c r="E1004" s="234">
        <v>10</v>
      </c>
      <c r="F1004" s="233" t="s">
        <v>3076</v>
      </c>
      <c r="G1004" s="233" t="s">
        <v>3077</v>
      </c>
      <c r="H1004" s="235">
        <v>1</v>
      </c>
      <c r="I1004" s="523"/>
      <c r="J1004" s="523"/>
      <c r="K1004" s="523"/>
      <c r="L1004" s="524"/>
    </row>
    <row r="1005" spans="2:12" x14ac:dyDescent="0.25">
      <c r="B1005" s="233" t="s">
        <v>3078</v>
      </c>
      <c r="C1005" s="234" t="s">
        <v>3071</v>
      </c>
      <c r="D1005" s="234" t="s">
        <v>3072</v>
      </c>
      <c r="E1005" s="234">
        <v>20</v>
      </c>
      <c r="F1005" s="233" t="s">
        <v>3079</v>
      </c>
      <c r="G1005" s="233" t="s">
        <v>3080</v>
      </c>
      <c r="H1005" s="235">
        <v>1</v>
      </c>
      <c r="I1005" s="523"/>
      <c r="J1005" s="523"/>
      <c r="K1005" s="523"/>
      <c r="L1005" s="524"/>
    </row>
    <row r="1006" spans="2:12" x14ac:dyDescent="0.25">
      <c r="B1006" s="233" t="s">
        <v>3081</v>
      </c>
      <c r="C1006" s="234" t="s">
        <v>3071</v>
      </c>
      <c r="D1006" s="234" t="s">
        <v>3072</v>
      </c>
      <c r="E1006" s="234">
        <v>30</v>
      </c>
      <c r="F1006" s="233" t="s">
        <v>3082</v>
      </c>
      <c r="G1006" s="233" t="s">
        <v>3083</v>
      </c>
      <c r="H1006" s="235">
        <v>1</v>
      </c>
      <c r="I1006" s="523"/>
      <c r="J1006" s="523"/>
      <c r="K1006" s="523"/>
      <c r="L1006" s="524"/>
    </row>
    <row r="1007" spans="2:12" x14ac:dyDescent="0.25">
      <c r="B1007" s="233" t="s">
        <v>3084</v>
      </c>
      <c r="C1007" s="234" t="s">
        <v>3071</v>
      </c>
      <c r="D1007" s="234" t="s">
        <v>3072</v>
      </c>
      <c r="E1007" s="234">
        <v>31</v>
      </c>
      <c r="F1007" s="233" t="s">
        <v>3085</v>
      </c>
      <c r="G1007" s="233" t="s">
        <v>3086</v>
      </c>
      <c r="H1007" s="235">
        <v>1</v>
      </c>
      <c r="I1007" s="523"/>
      <c r="J1007" s="523"/>
      <c r="K1007" s="523"/>
      <c r="L1007" s="524"/>
    </row>
    <row r="1008" spans="2:12" x14ac:dyDescent="0.25">
      <c r="B1008" s="233" t="s">
        <v>3087</v>
      </c>
      <c r="C1008" s="234" t="s">
        <v>3071</v>
      </c>
      <c r="D1008" s="234" t="s">
        <v>3072</v>
      </c>
      <c r="E1008" s="234">
        <v>32</v>
      </c>
      <c r="F1008" s="233" t="s">
        <v>3088</v>
      </c>
      <c r="G1008" s="233" t="s">
        <v>3089</v>
      </c>
      <c r="H1008" s="235">
        <v>1</v>
      </c>
      <c r="I1008" s="523"/>
      <c r="J1008" s="523"/>
      <c r="K1008" s="523"/>
      <c r="L1008" s="524"/>
    </row>
    <row r="1009" spans="2:12" x14ac:dyDescent="0.25">
      <c r="B1009" s="233" t="s">
        <v>3090</v>
      </c>
      <c r="C1009" s="234" t="s">
        <v>3071</v>
      </c>
      <c r="D1009" s="234" t="s">
        <v>3072</v>
      </c>
      <c r="E1009" s="234">
        <v>40</v>
      </c>
      <c r="F1009" s="233" t="s">
        <v>3091</v>
      </c>
      <c r="G1009" s="233" t="s">
        <v>3092</v>
      </c>
      <c r="H1009" s="235">
        <v>1</v>
      </c>
      <c r="I1009" s="523"/>
      <c r="J1009" s="523"/>
      <c r="K1009" s="523"/>
      <c r="L1009" s="524"/>
    </row>
    <row r="1010" spans="2:12" x14ac:dyDescent="0.25">
      <c r="B1010" s="233" t="s">
        <v>3093</v>
      </c>
      <c r="C1010" s="234" t="s">
        <v>3071</v>
      </c>
      <c r="D1010" s="234" t="s">
        <v>3072</v>
      </c>
      <c r="E1010" s="234">
        <v>41</v>
      </c>
      <c r="F1010" s="233" t="s">
        <v>3094</v>
      </c>
      <c r="G1010" s="233" t="s">
        <v>3095</v>
      </c>
      <c r="H1010" s="235">
        <v>1</v>
      </c>
      <c r="I1010" s="523"/>
      <c r="J1010" s="523"/>
      <c r="K1010" s="523"/>
      <c r="L1010" s="524"/>
    </row>
    <row r="1011" spans="2:12" x14ac:dyDescent="0.25">
      <c r="B1011" s="233" t="s">
        <v>3096</v>
      </c>
      <c r="C1011" s="234" t="s">
        <v>3071</v>
      </c>
      <c r="D1011" s="234" t="s">
        <v>3072</v>
      </c>
      <c r="E1011" s="234">
        <v>42</v>
      </c>
      <c r="F1011" s="233" t="s">
        <v>3097</v>
      </c>
      <c r="G1011" s="233" t="s">
        <v>3092</v>
      </c>
      <c r="H1011" s="235">
        <v>1</v>
      </c>
      <c r="I1011" s="523"/>
      <c r="J1011" s="523"/>
      <c r="K1011" s="523"/>
      <c r="L1011" s="524"/>
    </row>
    <row r="1012" spans="2:12" x14ac:dyDescent="0.25">
      <c r="B1012" s="233" t="s">
        <v>3098</v>
      </c>
      <c r="C1012" s="234" t="s">
        <v>3071</v>
      </c>
      <c r="D1012" s="234" t="s">
        <v>3072</v>
      </c>
      <c r="E1012" s="234">
        <v>50</v>
      </c>
      <c r="F1012" s="233" t="s">
        <v>3099</v>
      </c>
      <c r="G1012" s="233" t="s">
        <v>3100</v>
      </c>
      <c r="H1012" s="235">
        <v>1</v>
      </c>
      <c r="I1012" s="523"/>
      <c r="J1012" s="523"/>
      <c r="K1012" s="523"/>
      <c r="L1012" s="524"/>
    </row>
    <row r="1013" spans="2:12" x14ac:dyDescent="0.25">
      <c r="B1013" s="233" t="s">
        <v>3101</v>
      </c>
      <c r="C1013" s="234" t="s">
        <v>3071</v>
      </c>
      <c r="D1013" s="234" t="s">
        <v>3072</v>
      </c>
      <c r="E1013" s="234">
        <v>51</v>
      </c>
      <c r="F1013" s="233" t="s">
        <v>3102</v>
      </c>
      <c r="G1013" s="233" t="s">
        <v>3103</v>
      </c>
      <c r="H1013" s="235">
        <v>1</v>
      </c>
      <c r="I1013" s="523"/>
      <c r="J1013" s="523"/>
      <c r="K1013" s="523"/>
      <c r="L1013" s="524"/>
    </row>
    <row r="1014" spans="2:12" x14ac:dyDescent="0.25">
      <c r="B1014" s="233" t="s">
        <v>3104</v>
      </c>
      <c r="C1014" s="234" t="s">
        <v>3071</v>
      </c>
      <c r="D1014" s="234" t="s">
        <v>3072</v>
      </c>
      <c r="E1014" s="234">
        <v>52</v>
      </c>
      <c r="F1014" s="233" t="s">
        <v>3105</v>
      </c>
      <c r="G1014" s="233" t="s">
        <v>3106</v>
      </c>
      <c r="H1014" s="235">
        <v>1</v>
      </c>
      <c r="I1014" s="523"/>
      <c r="J1014" s="523"/>
      <c r="K1014" s="523"/>
      <c r="L1014" s="524"/>
    </row>
    <row r="1015" spans="2:12" x14ac:dyDescent="0.25">
      <c r="B1015" s="233" t="s">
        <v>3107</v>
      </c>
      <c r="C1015" s="234" t="s">
        <v>3071</v>
      </c>
      <c r="D1015" s="234" t="s">
        <v>3072</v>
      </c>
      <c r="E1015" s="234">
        <v>53</v>
      </c>
      <c r="F1015" s="233" t="s">
        <v>3108</v>
      </c>
      <c r="G1015" s="233" t="s">
        <v>3109</v>
      </c>
      <c r="H1015" s="235">
        <v>1</v>
      </c>
      <c r="I1015" s="523"/>
      <c r="J1015" s="523"/>
      <c r="K1015" s="523"/>
      <c r="L1015" s="524"/>
    </row>
    <row r="1016" spans="2:12" x14ac:dyDescent="0.25">
      <c r="B1016" s="233" t="s">
        <v>3110</v>
      </c>
      <c r="C1016" s="234" t="s">
        <v>3071</v>
      </c>
      <c r="D1016" s="234" t="s">
        <v>3072</v>
      </c>
      <c r="E1016" s="234">
        <v>59</v>
      </c>
      <c r="F1016" s="233" t="s">
        <v>3111</v>
      </c>
      <c r="G1016" s="233" t="s">
        <v>3112</v>
      </c>
      <c r="H1016" s="235">
        <v>1</v>
      </c>
      <c r="I1016" s="523"/>
      <c r="J1016" s="523"/>
      <c r="K1016" s="523"/>
      <c r="L1016" s="524"/>
    </row>
    <row r="1017" spans="2:12" x14ac:dyDescent="0.25">
      <c r="B1017" s="233" t="s">
        <v>3113</v>
      </c>
      <c r="C1017" s="234" t="s">
        <v>3071</v>
      </c>
      <c r="D1017" s="234" t="s">
        <v>3072</v>
      </c>
      <c r="E1017" s="234">
        <v>60</v>
      </c>
      <c r="F1017" s="233" t="s">
        <v>3114</v>
      </c>
      <c r="G1017" s="233" t="s">
        <v>3115</v>
      </c>
      <c r="H1017" s="235">
        <v>1</v>
      </c>
      <c r="I1017" s="523"/>
      <c r="J1017" s="523"/>
      <c r="K1017" s="523"/>
      <c r="L1017" s="524"/>
    </row>
    <row r="1018" spans="2:12" x14ac:dyDescent="0.25">
      <c r="B1018" s="233" t="s">
        <v>3116</v>
      </c>
      <c r="C1018" s="234" t="s">
        <v>3117</v>
      </c>
      <c r="D1018" s="234" t="s">
        <v>3118</v>
      </c>
      <c r="E1018" s="234">
        <v>0</v>
      </c>
      <c r="F1018" s="233" t="s">
        <v>3119</v>
      </c>
      <c r="G1018" s="233" t="s">
        <v>3120</v>
      </c>
      <c r="H1018" s="235">
        <v>1</v>
      </c>
      <c r="I1018" s="523"/>
      <c r="J1018" s="523"/>
      <c r="K1018" s="523"/>
      <c r="L1018" s="524"/>
    </row>
    <row r="1019" spans="2:12" x14ac:dyDescent="0.25">
      <c r="B1019" s="233" t="s">
        <v>3121</v>
      </c>
      <c r="C1019" s="234" t="s">
        <v>3117</v>
      </c>
      <c r="D1019" s="234" t="s">
        <v>3118</v>
      </c>
      <c r="E1019" s="234">
        <v>10</v>
      </c>
      <c r="F1019" s="233" t="s">
        <v>3122</v>
      </c>
      <c r="G1019" s="233" t="s">
        <v>3123</v>
      </c>
      <c r="H1019" s="235">
        <v>1</v>
      </c>
      <c r="I1019" s="523"/>
      <c r="J1019" s="523"/>
      <c r="K1019" s="523"/>
      <c r="L1019" s="524"/>
    </row>
    <row r="1020" spans="2:12" x14ac:dyDescent="0.25">
      <c r="B1020" s="233" t="s">
        <v>3124</v>
      </c>
      <c r="C1020" s="234" t="s">
        <v>3117</v>
      </c>
      <c r="D1020" s="234" t="s">
        <v>3118</v>
      </c>
      <c r="E1020" s="234">
        <v>20</v>
      </c>
      <c r="F1020" s="233" t="s">
        <v>3125</v>
      </c>
      <c r="G1020" s="233" t="s">
        <v>3126</v>
      </c>
      <c r="H1020" s="235">
        <v>1</v>
      </c>
      <c r="I1020" s="523"/>
      <c r="J1020" s="523"/>
      <c r="K1020" s="523"/>
      <c r="L1020" s="524"/>
    </row>
    <row r="1021" spans="2:12" x14ac:dyDescent="0.25">
      <c r="B1021" s="233" t="s">
        <v>3127</v>
      </c>
      <c r="C1021" s="234" t="s">
        <v>3117</v>
      </c>
      <c r="D1021" s="234" t="s">
        <v>3118</v>
      </c>
      <c r="E1021" s="234">
        <v>21</v>
      </c>
      <c r="F1021" s="233" t="s">
        <v>3128</v>
      </c>
      <c r="G1021" s="233" t="s">
        <v>3129</v>
      </c>
      <c r="H1021" s="235">
        <v>1</v>
      </c>
      <c r="I1021" s="523"/>
      <c r="J1021" s="523"/>
      <c r="K1021" s="523"/>
      <c r="L1021" s="524"/>
    </row>
    <row r="1022" spans="2:12" x14ac:dyDescent="0.25">
      <c r="B1022" s="233" t="s">
        <v>3130</v>
      </c>
      <c r="C1022" s="234" t="s">
        <v>3117</v>
      </c>
      <c r="D1022" s="234" t="s">
        <v>3118</v>
      </c>
      <c r="E1022" s="234">
        <v>22</v>
      </c>
      <c r="F1022" s="233" t="s">
        <v>3131</v>
      </c>
      <c r="G1022" s="233" t="s">
        <v>3132</v>
      </c>
      <c r="H1022" s="235">
        <v>1</v>
      </c>
      <c r="I1022" s="523"/>
      <c r="J1022" s="523"/>
      <c r="K1022" s="523"/>
      <c r="L1022" s="524"/>
    </row>
    <row r="1023" spans="2:12" x14ac:dyDescent="0.25">
      <c r="B1023" s="233" t="s">
        <v>3133</v>
      </c>
      <c r="C1023" s="234" t="s">
        <v>3117</v>
      </c>
      <c r="D1023" s="234" t="s">
        <v>3118</v>
      </c>
      <c r="E1023" s="234">
        <v>23</v>
      </c>
      <c r="F1023" s="233" t="s">
        <v>3134</v>
      </c>
      <c r="G1023" s="233" t="s">
        <v>3135</v>
      </c>
      <c r="H1023" s="235">
        <v>1</v>
      </c>
      <c r="I1023" s="523"/>
      <c r="J1023" s="523"/>
      <c r="K1023" s="523"/>
      <c r="L1023" s="524"/>
    </row>
    <row r="1024" spans="2:12" x14ac:dyDescent="0.25">
      <c r="B1024" s="233" t="s">
        <v>3136</v>
      </c>
      <c r="C1024" s="234" t="s">
        <v>3117</v>
      </c>
      <c r="D1024" s="234" t="s">
        <v>3118</v>
      </c>
      <c r="E1024" s="234">
        <v>90</v>
      </c>
      <c r="F1024" s="233" t="s">
        <v>3137</v>
      </c>
      <c r="G1024" s="233" t="s">
        <v>3138</v>
      </c>
      <c r="H1024" s="235">
        <v>1</v>
      </c>
      <c r="I1024" s="523"/>
      <c r="J1024" s="523"/>
      <c r="K1024" s="523"/>
      <c r="L1024" s="524"/>
    </row>
    <row r="1025" spans="2:12" x14ac:dyDescent="0.25">
      <c r="B1025" s="233" t="s">
        <v>3139</v>
      </c>
      <c r="C1025" s="234" t="s">
        <v>3117</v>
      </c>
      <c r="D1025" s="234" t="s">
        <v>3140</v>
      </c>
      <c r="E1025" s="234">
        <v>0</v>
      </c>
      <c r="F1025" s="233" t="s">
        <v>3141</v>
      </c>
      <c r="G1025" s="233" t="s">
        <v>3142</v>
      </c>
      <c r="H1025" s="235">
        <v>1</v>
      </c>
      <c r="I1025" s="523"/>
      <c r="J1025" s="523"/>
      <c r="K1025" s="523"/>
      <c r="L1025" s="524"/>
    </row>
    <row r="1026" spans="2:12" x14ac:dyDescent="0.25">
      <c r="B1026" s="233" t="s">
        <v>3143</v>
      </c>
      <c r="C1026" s="234" t="s">
        <v>3117</v>
      </c>
      <c r="D1026" s="234" t="s">
        <v>3140</v>
      </c>
      <c r="E1026" s="234">
        <v>10</v>
      </c>
      <c r="F1026" s="233" t="s">
        <v>3144</v>
      </c>
      <c r="G1026" s="233" t="s">
        <v>3145</v>
      </c>
      <c r="H1026" s="235">
        <v>1</v>
      </c>
      <c r="I1026" s="523"/>
      <c r="J1026" s="523"/>
      <c r="K1026" s="523"/>
      <c r="L1026" s="524"/>
    </row>
    <row r="1027" spans="2:12" x14ac:dyDescent="0.25">
      <c r="B1027" s="233" t="s">
        <v>3146</v>
      </c>
      <c r="C1027" s="234" t="s">
        <v>3117</v>
      </c>
      <c r="D1027" s="234" t="s">
        <v>3140</v>
      </c>
      <c r="E1027" s="234">
        <v>20</v>
      </c>
      <c r="F1027" s="233" t="s">
        <v>3147</v>
      </c>
      <c r="G1027" s="233" t="s">
        <v>3148</v>
      </c>
      <c r="H1027" s="235">
        <v>1</v>
      </c>
      <c r="I1027" s="523"/>
      <c r="J1027" s="523"/>
      <c r="K1027" s="523"/>
      <c r="L1027" s="524"/>
    </row>
    <row r="1028" spans="2:12" x14ac:dyDescent="0.25">
      <c r="B1028" s="233" t="s">
        <v>3149</v>
      </c>
      <c r="C1028" s="234" t="s">
        <v>3117</v>
      </c>
      <c r="D1028" s="234" t="s">
        <v>3140</v>
      </c>
      <c r="E1028" s="234">
        <v>30</v>
      </c>
      <c r="F1028" s="233" t="s">
        <v>3150</v>
      </c>
      <c r="G1028" s="233" t="s">
        <v>3151</v>
      </c>
      <c r="H1028" s="235">
        <v>1</v>
      </c>
      <c r="I1028" s="523"/>
      <c r="J1028" s="523"/>
      <c r="K1028" s="523"/>
      <c r="L1028" s="524"/>
    </row>
    <row r="1029" spans="2:12" x14ac:dyDescent="0.25">
      <c r="B1029" s="233" t="s">
        <v>3152</v>
      </c>
      <c r="C1029" s="234" t="s">
        <v>3117</v>
      </c>
      <c r="D1029" s="234" t="s">
        <v>3140</v>
      </c>
      <c r="E1029" s="234">
        <v>90</v>
      </c>
      <c r="F1029" s="233" t="s">
        <v>3153</v>
      </c>
      <c r="G1029" s="233" t="s">
        <v>3154</v>
      </c>
      <c r="H1029" s="235">
        <v>1</v>
      </c>
      <c r="I1029" s="523"/>
      <c r="J1029" s="523"/>
      <c r="K1029" s="523"/>
      <c r="L1029" s="524"/>
    </row>
    <row r="1030" spans="2:12" x14ac:dyDescent="0.25">
      <c r="B1030" s="233" t="s">
        <v>3155</v>
      </c>
      <c r="C1030" s="234" t="s">
        <v>3117</v>
      </c>
      <c r="D1030" s="234" t="s">
        <v>3156</v>
      </c>
      <c r="E1030" s="234">
        <v>0</v>
      </c>
      <c r="F1030" s="233" t="s">
        <v>3157</v>
      </c>
      <c r="G1030" s="233" t="s">
        <v>3158</v>
      </c>
      <c r="H1030" s="235">
        <v>1</v>
      </c>
      <c r="I1030" s="523"/>
      <c r="J1030" s="523"/>
      <c r="K1030" s="523"/>
      <c r="L1030" s="524"/>
    </row>
    <row r="1031" spans="2:12" x14ac:dyDescent="0.25">
      <c r="B1031" s="233" t="s">
        <v>3159</v>
      </c>
      <c r="C1031" s="234" t="s">
        <v>3117</v>
      </c>
      <c r="D1031" s="234" t="s">
        <v>3156</v>
      </c>
      <c r="E1031" s="234">
        <v>10</v>
      </c>
      <c r="F1031" s="233" t="s">
        <v>3160</v>
      </c>
      <c r="G1031" s="233" t="s">
        <v>3161</v>
      </c>
      <c r="H1031" s="235">
        <v>1</v>
      </c>
      <c r="I1031" s="523"/>
      <c r="J1031" s="523"/>
      <c r="K1031" s="523"/>
      <c r="L1031" s="524"/>
    </row>
    <row r="1032" spans="2:12" x14ac:dyDescent="0.25">
      <c r="B1032" s="233" t="s">
        <v>3162</v>
      </c>
      <c r="C1032" s="234" t="s">
        <v>3117</v>
      </c>
      <c r="D1032" s="234" t="s">
        <v>3156</v>
      </c>
      <c r="E1032" s="234">
        <v>90</v>
      </c>
      <c r="F1032" s="233" t="s">
        <v>3163</v>
      </c>
      <c r="G1032" s="233" t="s">
        <v>3164</v>
      </c>
      <c r="H1032" s="235">
        <v>1</v>
      </c>
      <c r="I1032" s="523"/>
      <c r="J1032" s="523"/>
      <c r="K1032" s="523"/>
      <c r="L1032" s="524"/>
    </row>
    <row r="1033" spans="2:12" x14ac:dyDescent="0.25">
      <c r="B1033" s="233" t="s">
        <v>3165</v>
      </c>
      <c r="C1033" s="234" t="s">
        <v>3117</v>
      </c>
      <c r="D1033" s="234" t="s">
        <v>3156</v>
      </c>
      <c r="E1033" s="234">
        <v>91</v>
      </c>
      <c r="F1033" s="233" t="s">
        <v>3166</v>
      </c>
      <c r="G1033" s="233" t="s">
        <v>3167</v>
      </c>
      <c r="H1033" s="235">
        <v>1</v>
      </c>
      <c r="I1033" s="523"/>
      <c r="J1033" s="523"/>
      <c r="K1033" s="523"/>
      <c r="L1033" s="524"/>
    </row>
    <row r="1034" spans="2:12" x14ac:dyDescent="0.25">
      <c r="B1034" s="233" t="s">
        <v>3168</v>
      </c>
      <c r="C1034" s="234" t="s">
        <v>3117</v>
      </c>
      <c r="D1034" s="234" t="s">
        <v>3156</v>
      </c>
      <c r="E1034" s="234">
        <v>99</v>
      </c>
      <c r="F1034" s="233" t="s">
        <v>3169</v>
      </c>
      <c r="G1034" s="233" t="s">
        <v>3170</v>
      </c>
      <c r="H1034" s="235">
        <v>1</v>
      </c>
      <c r="I1034" s="523"/>
      <c r="J1034" s="523"/>
      <c r="K1034" s="523"/>
      <c r="L1034" s="524"/>
    </row>
    <row r="1035" spans="2:12" x14ac:dyDescent="0.25">
      <c r="B1035" s="233" t="s">
        <v>3171</v>
      </c>
      <c r="C1035" s="234" t="s">
        <v>379</v>
      </c>
      <c r="D1035" s="234" t="s">
        <v>3172</v>
      </c>
      <c r="E1035" s="234">
        <v>0</v>
      </c>
      <c r="F1035" s="233" t="s">
        <v>3173</v>
      </c>
      <c r="G1035" s="233" t="s">
        <v>3174</v>
      </c>
      <c r="H1035" s="235">
        <v>1</v>
      </c>
      <c r="I1035" s="523"/>
      <c r="J1035" s="523"/>
      <c r="K1035" s="523"/>
      <c r="L1035" s="524"/>
    </row>
    <row r="1036" spans="2:12" x14ac:dyDescent="0.25">
      <c r="B1036" s="233" t="s">
        <v>3175</v>
      </c>
      <c r="C1036" s="234" t="s">
        <v>379</v>
      </c>
      <c r="D1036" s="234" t="s">
        <v>3172</v>
      </c>
      <c r="E1036" s="234">
        <v>1</v>
      </c>
      <c r="F1036" s="233" t="s">
        <v>3176</v>
      </c>
      <c r="G1036" s="233" t="s">
        <v>3177</v>
      </c>
      <c r="H1036" s="235">
        <v>1</v>
      </c>
      <c r="I1036" s="523"/>
      <c r="J1036" s="523"/>
      <c r="K1036" s="523"/>
      <c r="L1036" s="524"/>
    </row>
    <row r="1037" spans="2:12" x14ac:dyDescent="0.25">
      <c r="B1037" s="233" t="s">
        <v>3178</v>
      </c>
      <c r="C1037" s="234" t="s">
        <v>379</v>
      </c>
      <c r="D1037" s="234" t="s">
        <v>3172</v>
      </c>
      <c r="E1037" s="234">
        <v>2</v>
      </c>
      <c r="F1037" s="233" t="s">
        <v>3179</v>
      </c>
      <c r="G1037" s="233" t="s">
        <v>3180</v>
      </c>
      <c r="H1037" s="235">
        <v>1</v>
      </c>
      <c r="I1037" s="523"/>
      <c r="J1037" s="523"/>
      <c r="K1037" s="523"/>
      <c r="L1037" s="524"/>
    </row>
    <row r="1038" spans="2:12" x14ac:dyDescent="0.25">
      <c r="B1038" s="233" t="s">
        <v>3181</v>
      </c>
      <c r="C1038" s="234" t="s">
        <v>379</v>
      </c>
      <c r="D1038" s="234" t="s">
        <v>3172</v>
      </c>
      <c r="E1038" s="234">
        <v>3</v>
      </c>
      <c r="F1038" s="233" t="s">
        <v>3182</v>
      </c>
      <c r="G1038" s="233" t="s">
        <v>3183</v>
      </c>
      <c r="H1038" s="235">
        <v>1</v>
      </c>
      <c r="I1038" s="523"/>
      <c r="J1038" s="523"/>
      <c r="K1038" s="523"/>
      <c r="L1038" s="524"/>
    </row>
    <row r="1039" spans="2:12" x14ac:dyDescent="0.25">
      <c r="B1039" s="233" t="s">
        <v>3184</v>
      </c>
      <c r="C1039" s="234" t="s">
        <v>379</v>
      </c>
      <c r="D1039" s="234" t="s">
        <v>3172</v>
      </c>
      <c r="E1039" s="234">
        <v>4</v>
      </c>
      <c r="F1039" s="233" t="s">
        <v>3185</v>
      </c>
      <c r="G1039" s="233" t="s">
        <v>3186</v>
      </c>
      <c r="H1039" s="235">
        <v>1</v>
      </c>
      <c r="I1039" s="523"/>
      <c r="J1039" s="523"/>
      <c r="K1039" s="523"/>
      <c r="L1039" s="524"/>
    </row>
    <row r="1040" spans="2:12" x14ac:dyDescent="0.25">
      <c r="B1040" s="233" t="s">
        <v>3187</v>
      </c>
      <c r="C1040" s="234" t="s">
        <v>379</v>
      </c>
      <c r="D1040" s="234" t="s">
        <v>3188</v>
      </c>
      <c r="E1040" s="234">
        <v>0</v>
      </c>
      <c r="F1040" s="233" t="s">
        <v>3189</v>
      </c>
      <c r="G1040" s="233" t="s">
        <v>3190</v>
      </c>
      <c r="H1040" s="235">
        <v>1</v>
      </c>
      <c r="I1040" s="523"/>
      <c r="J1040" s="523"/>
      <c r="K1040" s="523"/>
      <c r="L1040" s="524"/>
    </row>
    <row r="1041" spans="2:12" x14ac:dyDescent="0.25">
      <c r="B1041" s="233" t="s">
        <v>3191</v>
      </c>
      <c r="C1041" s="234" t="s">
        <v>379</v>
      </c>
      <c r="D1041" s="234" t="s">
        <v>3188</v>
      </c>
      <c r="E1041" s="234">
        <v>1</v>
      </c>
      <c r="F1041" s="233" t="s">
        <v>3192</v>
      </c>
      <c r="G1041" s="233" t="s">
        <v>3193</v>
      </c>
      <c r="H1041" s="235">
        <v>1</v>
      </c>
      <c r="I1041" s="523"/>
      <c r="J1041" s="523"/>
      <c r="K1041" s="523"/>
      <c r="L1041" s="524"/>
    </row>
    <row r="1042" spans="2:12" x14ac:dyDescent="0.25">
      <c r="B1042" s="233" t="s">
        <v>3194</v>
      </c>
      <c r="C1042" s="234" t="s">
        <v>379</v>
      </c>
      <c r="D1042" s="234" t="s">
        <v>3188</v>
      </c>
      <c r="E1042" s="234">
        <v>2</v>
      </c>
      <c r="F1042" s="233" t="s">
        <v>3195</v>
      </c>
      <c r="G1042" s="233" t="s">
        <v>3196</v>
      </c>
      <c r="H1042" s="235">
        <v>1</v>
      </c>
      <c r="I1042" s="523"/>
      <c r="J1042" s="523"/>
      <c r="K1042" s="523"/>
      <c r="L1042" s="524"/>
    </row>
    <row r="1043" spans="2:12" x14ac:dyDescent="0.25">
      <c r="B1043" s="233" t="s">
        <v>3197</v>
      </c>
      <c r="C1043" s="234" t="s">
        <v>379</v>
      </c>
      <c r="D1043" s="234" t="s">
        <v>3188</v>
      </c>
      <c r="E1043" s="234">
        <v>3</v>
      </c>
      <c r="F1043" s="233" t="s">
        <v>3198</v>
      </c>
      <c r="G1043" s="233" t="s">
        <v>3199</v>
      </c>
      <c r="H1043" s="235">
        <v>1</v>
      </c>
      <c r="I1043" s="523"/>
      <c r="J1043" s="523"/>
      <c r="K1043" s="523"/>
      <c r="L1043" s="524"/>
    </row>
    <row r="1044" spans="2:12" x14ac:dyDescent="0.25">
      <c r="B1044" s="233" t="s">
        <v>3200</v>
      </c>
      <c r="C1044" s="234" t="s">
        <v>379</v>
      </c>
      <c r="D1044" s="234" t="s">
        <v>3188</v>
      </c>
      <c r="E1044" s="234">
        <v>4</v>
      </c>
      <c r="F1044" s="233" t="s">
        <v>3201</v>
      </c>
      <c r="G1044" s="233" t="s">
        <v>3202</v>
      </c>
      <c r="H1044" s="235">
        <v>1</v>
      </c>
      <c r="I1044" s="523"/>
      <c r="J1044" s="523"/>
      <c r="K1044" s="523"/>
      <c r="L1044" s="524"/>
    </row>
    <row r="1045" spans="2:12" x14ac:dyDescent="0.25">
      <c r="B1045" s="233" t="s">
        <v>3203</v>
      </c>
      <c r="C1045" s="234" t="s">
        <v>379</v>
      </c>
      <c r="D1045" s="234" t="s">
        <v>3204</v>
      </c>
      <c r="E1045" s="234">
        <v>0</v>
      </c>
      <c r="F1045" s="233" t="s">
        <v>3205</v>
      </c>
      <c r="G1045" s="233" t="s">
        <v>3206</v>
      </c>
      <c r="H1045" s="235">
        <v>1</v>
      </c>
      <c r="I1045" s="523"/>
      <c r="J1045" s="523"/>
      <c r="K1045" s="523"/>
      <c r="L1045" s="524"/>
    </row>
    <row r="1046" spans="2:12" x14ac:dyDescent="0.25">
      <c r="B1046" s="233" t="s">
        <v>3207</v>
      </c>
      <c r="C1046" s="234" t="s">
        <v>379</v>
      </c>
      <c r="D1046" s="234" t="s">
        <v>3208</v>
      </c>
      <c r="E1046" s="234">
        <v>0</v>
      </c>
      <c r="F1046" s="233" t="s">
        <v>3209</v>
      </c>
      <c r="G1046" s="233" t="s">
        <v>3210</v>
      </c>
      <c r="H1046" s="235">
        <v>1</v>
      </c>
      <c r="I1046" s="523"/>
      <c r="J1046" s="523"/>
      <c r="K1046" s="523"/>
      <c r="L1046" s="524"/>
    </row>
    <row r="1047" spans="2:12" x14ac:dyDescent="0.25">
      <c r="B1047" s="233" t="s">
        <v>3211</v>
      </c>
      <c r="C1047" s="234" t="s">
        <v>379</v>
      </c>
      <c r="D1047" s="234" t="s">
        <v>3208</v>
      </c>
      <c r="E1047" s="234">
        <v>10</v>
      </c>
      <c r="F1047" s="233" t="s">
        <v>3212</v>
      </c>
      <c r="G1047" s="233" t="s">
        <v>3213</v>
      </c>
      <c r="H1047" s="235">
        <v>1</v>
      </c>
      <c r="I1047" s="523"/>
      <c r="J1047" s="523"/>
      <c r="K1047" s="523"/>
      <c r="L1047" s="524"/>
    </row>
    <row r="1048" spans="2:12" x14ac:dyDescent="0.25">
      <c r="B1048" s="233" t="s">
        <v>3214</v>
      </c>
      <c r="C1048" s="234" t="s">
        <v>379</v>
      </c>
      <c r="D1048" s="234" t="s">
        <v>3208</v>
      </c>
      <c r="E1048" s="234">
        <v>11</v>
      </c>
      <c r="F1048" s="233" t="s">
        <v>3215</v>
      </c>
      <c r="G1048" s="233" t="s">
        <v>3216</v>
      </c>
      <c r="H1048" s="235">
        <v>1</v>
      </c>
      <c r="I1048" s="523"/>
      <c r="J1048" s="523"/>
      <c r="K1048" s="523"/>
      <c r="L1048" s="524"/>
    </row>
    <row r="1049" spans="2:12" x14ac:dyDescent="0.25">
      <c r="B1049" s="233" t="s">
        <v>3217</v>
      </c>
      <c r="C1049" s="234" t="s">
        <v>379</v>
      </c>
      <c r="D1049" s="234" t="s">
        <v>3208</v>
      </c>
      <c r="E1049" s="234">
        <v>12</v>
      </c>
      <c r="F1049" s="233" t="s">
        <v>3218</v>
      </c>
      <c r="G1049" s="233" t="s">
        <v>3219</v>
      </c>
      <c r="H1049" s="235">
        <v>1</v>
      </c>
      <c r="I1049" s="523"/>
      <c r="J1049" s="523"/>
      <c r="K1049" s="523"/>
      <c r="L1049" s="524"/>
    </row>
    <row r="1050" spans="2:12" x14ac:dyDescent="0.25">
      <c r="B1050" s="233" t="s">
        <v>3220</v>
      </c>
      <c r="C1050" s="234" t="s">
        <v>379</v>
      </c>
      <c r="D1050" s="234" t="s">
        <v>3208</v>
      </c>
      <c r="E1050" s="234">
        <v>13</v>
      </c>
      <c r="F1050" s="233" t="s">
        <v>3221</v>
      </c>
      <c r="G1050" s="233" t="s">
        <v>3222</v>
      </c>
      <c r="H1050" s="235">
        <v>1</v>
      </c>
      <c r="I1050" s="523"/>
      <c r="J1050" s="523"/>
      <c r="K1050" s="523"/>
      <c r="L1050" s="524"/>
    </row>
    <row r="1051" spans="2:12" x14ac:dyDescent="0.25">
      <c r="B1051" s="233" t="s">
        <v>3223</v>
      </c>
      <c r="C1051" s="234" t="s">
        <v>379</v>
      </c>
      <c r="D1051" s="234" t="s">
        <v>3208</v>
      </c>
      <c r="E1051" s="234">
        <v>19</v>
      </c>
      <c r="F1051" s="233" t="s">
        <v>3224</v>
      </c>
      <c r="G1051" s="233" t="s">
        <v>3225</v>
      </c>
      <c r="H1051" s="235">
        <v>1</v>
      </c>
      <c r="I1051" s="523"/>
      <c r="J1051" s="523"/>
      <c r="K1051" s="523"/>
      <c r="L1051" s="524"/>
    </row>
    <row r="1052" spans="2:12" x14ac:dyDescent="0.25">
      <c r="B1052" s="233" t="s">
        <v>3226</v>
      </c>
      <c r="C1052" s="234" t="s">
        <v>379</v>
      </c>
      <c r="D1052" s="234" t="s">
        <v>3208</v>
      </c>
      <c r="E1052" s="234">
        <v>20</v>
      </c>
      <c r="F1052" s="233" t="s">
        <v>3227</v>
      </c>
      <c r="G1052" s="233" t="s">
        <v>3228</v>
      </c>
      <c r="H1052" s="235">
        <v>1</v>
      </c>
      <c r="I1052" s="523"/>
      <c r="J1052" s="523"/>
      <c r="K1052" s="523"/>
      <c r="L1052" s="524"/>
    </row>
    <row r="1053" spans="2:12" x14ac:dyDescent="0.25">
      <c r="B1053" s="233" t="s">
        <v>3229</v>
      </c>
      <c r="C1053" s="234" t="s">
        <v>379</v>
      </c>
      <c r="D1053" s="234" t="s">
        <v>3208</v>
      </c>
      <c r="E1053" s="234">
        <v>21</v>
      </c>
      <c r="F1053" s="233" t="s">
        <v>3230</v>
      </c>
      <c r="G1053" s="233" t="s">
        <v>3231</v>
      </c>
      <c r="H1053" s="235">
        <v>1</v>
      </c>
      <c r="I1053" s="523"/>
      <c r="J1053" s="523"/>
      <c r="K1053" s="523"/>
      <c r="L1053" s="524"/>
    </row>
    <row r="1054" spans="2:12" x14ac:dyDescent="0.25">
      <c r="B1054" s="233" t="s">
        <v>3232</v>
      </c>
      <c r="C1054" s="234" t="s">
        <v>379</v>
      </c>
      <c r="D1054" s="234" t="s">
        <v>3208</v>
      </c>
      <c r="E1054" s="234">
        <v>29</v>
      </c>
      <c r="F1054" s="233" t="s">
        <v>3233</v>
      </c>
      <c r="G1054" s="233" t="s">
        <v>3234</v>
      </c>
      <c r="H1054" s="235">
        <v>1</v>
      </c>
      <c r="I1054" s="523"/>
      <c r="J1054" s="523"/>
      <c r="K1054" s="523"/>
      <c r="L1054" s="524"/>
    </row>
    <row r="1055" spans="2:12" x14ac:dyDescent="0.25">
      <c r="B1055" s="233" t="s">
        <v>3235</v>
      </c>
      <c r="C1055" s="234" t="s">
        <v>3236</v>
      </c>
      <c r="D1055" s="234" t="s">
        <v>3237</v>
      </c>
      <c r="E1055" s="234">
        <v>0</v>
      </c>
      <c r="F1055" s="233" t="s">
        <v>3238</v>
      </c>
      <c r="G1055" s="233" t="s">
        <v>3239</v>
      </c>
      <c r="H1055" s="235">
        <v>1</v>
      </c>
      <c r="I1055" s="523"/>
      <c r="J1055" s="523"/>
      <c r="K1055" s="523"/>
      <c r="L1055" s="524"/>
    </row>
    <row r="1056" spans="2:12" x14ac:dyDescent="0.25">
      <c r="B1056" s="233" t="s">
        <v>3240</v>
      </c>
      <c r="C1056" s="234" t="s">
        <v>3236</v>
      </c>
      <c r="D1056" s="234" t="s">
        <v>3237</v>
      </c>
      <c r="E1056" s="234">
        <v>10</v>
      </c>
      <c r="F1056" s="233" t="s">
        <v>3241</v>
      </c>
      <c r="G1056" s="233" t="s">
        <v>3242</v>
      </c>
      <c r="H1056" s="235">
        <v>1</v>
      </c>
      <c r="I1056" s="523"/>
      <c r="J1056" s="523"/>
      <c r="K1056" s="523"/>
      <c r="L1056" s="524"/>
    </row>
    <row r="1057" spans="2:12" x14ac:dyDescent="0.25">
      <c r="B1057" s="233" t="s">
        <v>3243</v>
      </c>
      <c r="C1057" s="234" t="s">
        <v>3236</v>
      </c>
      <c r="D1057" s="234" t="s">
        <v>3237</v>
      </c>
      <c r="E1057" s="234">
        <v>11</v>
      </c>
      <c r="F1057" s="233" t="s">
        <v>3244</v>
      </c>
      <c r="G1057" s="233" t="s">
        <v>3245</v>
      </c>
      <c r="H1057" s="235">
        <v>1</v>
      </c>
      <c r="I1057" s="523"/>
      <c r="J1057" s="523"/>
      <c r="K1057" s="523"/>
      <c r="L1057" s="524"/>
    </row>
    <row r="1058" spans="2:12" x14ac:dyDescent="0.25">
      <c r="B1058" s="233" t="s">
        <v>3246</v>
      </c>
      <c r="C1058" s="234" t="s">
        <v>3236</v>
      </c>
      <c r="D1058" s="234" t="s">
        <v>3237</v>
      </c>
      <c r="E1058" s="234">
        <v>12</v>
      </c>
      <c r="F1058" s="233" t="s">
        <v>3247</v>
      </c>
      <c r="G1058" s="233" t="s">
        <v>3248</v>
      </c>
      <c r="H1058" s="235">
        <v>1</v>
      </c>
      <c r="I1058" s="523"/>
      <c r="J1058" s="523"/>
      <c r="K1058" s="523"/>
      <c r="L1058" s="524"/>
    </row>
    <row r="1059" spans="2:12" x14ac:dyDescent="0.25">
      <c r="B1059" s="233" t="s">
        <v>3249</v>
      </c>
      <c r="C1059" s="234" t="s">
        <v>3236</v>
      </c>
      <c r="D1059" s="234" t="s">
        <v>3237</v>
      </c>
      <c r="E1059" s="234">
        <v>20</v>
      </c>
      <c r="F1059" s="233" t="s">
        <v>3250</v>
      </c>
      <c r="G1059" s="233" t="s">
        <v>3251</v>
      </c>
      <c r="H1059" s="235">
        <v>1</v>
      </c>
      <c r="I1059" s="523"/>
      <c r="J1059" s="523"/>
      <c r="K1059" s="523"/>
      <c r="L1059" s="524"/>
    </row>
    <row r="1060" spans="2:12" x14ac:dyDescent="0.25">
      <c r="B1060" s="233" t="s">
        <v>3252</v>
      </c>
      <c r="C1060" s="234" t="s">
        <v>3236</v>
      </c>
      <c r="D1060" s="234" t="s">
        <v>3237</v>
      </c>
      <c r="E1060" s="234">
        <v>90</v>
      </c>
      <c r="F1060" s="233" t="s">
        <v>3253</v>
      </c>
      <c r="G1060" s="233" t="s">
        <v>3254</v>
      </c>
      <c r="H1060" s="235">
        <v>1</v>
      </c>
      <c r="I1060" s="523"/>
      <c r="J1060" s="523"/>
      <c r="K1060" s="523"/>
      <c r="L1060" s="524"/>
    </row>
    <row r="1061" spans="2:12" x14ac:dyDescent="0.25">
      <c r="B1061" s="233" t="s">
        <v>3255</v>
      </c>
      <c r="C1061" s="234" t="s">
        <v>3236</v>
      </c>
      <c r="D1061" s="234" t="s">
        <v>3237</v>
      </c>
      <c r="E1061" s="234">
        <v>91</v>
      </c>
      <c r="F1061" s="233" t="s">
        <v>3256</v>
      </c>
      <c r="G1061" s="233" t="s">
        <v>3257</v>
      </c>
      <c r="H1061" s="235">
        <v>1</v>
      </c>
      <c r="I1061" s="523"/>
      <c r="J1061" s="523"/>
      <c r="K1061" s="523"/>
      <c r="L1061" s="524"/>
    </row>
    <row r="1062" spans="2:12" x14ac:dyDescent="0.25">
      <c r="B1062" s="233" t="s">
        <v>3258</v>
      </c>
      <c r="C1062" s="234" t="s">
        <v>3236</v>
      </c>
      <c r="D1062" s="234" t="s">
        <v>3237</v>
      </c>
      <c r="E1062" s="234">
        <v>92</v>
      </c>
      <c r="F1062" s="233" t="s">
        <v>3259</v>
      </c>
      <c r="G1062" s="233" t="s">
        <v>3260</v>
      </c>
      <c r="H1062" s="235">
        <v>1</v>
      </c>
      <c r="I1062" s="523"/>
      <c r="J1062" s="523"/>
      <c r="K1062" s="523"/>
      <c r="L1062" s="524"/>
    </row>
    <row r="1063" spans="2:12" x14ac:dyDescent="0.25">
      <c r="B1063" s="233" t="s">
        <v>3261</v>
      </c>
      <c r="C1063" s="234" t="s">
        <v>3236</v>
      </c>
      <c r="D1063" s="234" t="s">
        <v>3237</v>
      </c>
      <c r="E1063" s="234">
        <v>99</v>
      </c>
      <c r="F1063" s="233" t="s">
        <v>3262</v>
      </c>
      <c r="G1063" s="233" t="s">
        <v>3263</v>
      </c>
      <c r="H1063" s="235">
        <v>1</v>
      </c>
      <c r="I1063" s="523"/>
      <c r="J1063" s="523"/>
      <c r="K1063" s="523"/>
      <c r="L1063" s="524"/>
    </row>
    <row r="1064" spans="2:12" x14ac:dyDescent="0.25">
      <c r="B1064" s="233" t="s">
        <v>3264</v>
      </c>
      <c r="C1064" s="234" t="s">
        <v>3236</v>
      </c>
      <c r="D1064" s="234" t="s">
        <v>3265</v>
      </c>
      <c r="E1064" s="234">
        <v>0</v>
      </c>
      <c r="F1064" s="233" t="s">
        <v>3266</v>
      </c>
      <c r="G1064" s="233" t="s">
        <v>3267</v>
      </c>
      <c r="H1064" s="235">
        <v>1</v>
      </c>
      <c r="I1064" s="523"/>
      <c r="J1064" s="523"/>
      <c r="K1064" s="523"/>
      <c r="L1064" s="524"/>
    </row>
    <row r="1065" spans="2:12" x14ac:dyDescent="0.25">
      <c r="B1065" s="233" t="s">
        <v>3268</v>
      </c>
      <c r="C1065" s="234" t="s">
        <v>3236</v>
      </c>
      <c r="D1065" s="234" t="s">
        <v>3265</v>
      </c>
      <c r="E1065" s="234">
        <v>10</v>
      </c>
      <c r="F1065" s="233" t="s">
        <v>3269</v>
      </c>
      <c r="G1065" s="233" t="s">
        <v>3270</v>
      </c>
      <c r="H1065" s="235">
        <v>1</v>
      </c>
      <c r="I1065" s="523"/>
      <c r="J1065" s="523"/>
      <c r="K1065" s="523"/>
      <c r="L1065" s="524"/>
    </row>
    <row r="1066" spans="2:12" x14ac:dyDescent="0.25">
      <c r="B1066" s="233" t="s">
        <v>3271</v>
      </c>
      <c r="C1066" s="234" t="s">
        <v>3236</v>
      </c>
      <c r="D1066" s="234" t="s">
        <v>3265</v>
      </c>
      <c r="E1066" s="234">
        <v>11</v>
      </c>
      <c r="F1066" s="233" t="s">
        <v>3272</v>
      </c>
      <c r="G1066" s="233" t="s">
        <v>3273</v>
      </c>
      <c r="H1066" s="235">
        <v>1</v>
      </c>
      <c r="I1066" s="523"/>
      <c r="J1066" s="523"/>
      <c r="K1066" s="523"/>
      <c r="L1066" s="524"/>
    </row>
    <row r="1067" spans="2:12" x14ac:dyDescent="0.25">
      <c r="B1067" s="233" t="s">
        <v>3274</v>
      </c>
      <c r="C1067" s="234" t="s">
        <v>3236</v>
      </c>
      <c r="D1067" s="234" t="s">
        <v>3265</v>
      </c>
      <c r="E1067" s="234">
        <v>12</v>
      </c>
      <c r="F1067" s="233" t="s">
        <v>3275</v>
      </c>
      <c r="G1067" s="233" t="s">
        <v>3276</v>
      </c>
      <c r="H1067" s="235">
        <v>1</v>
      </c>
      <c r="I1067" s="523"/>
      <c r="J1067" s="523"/>
      <c r="K1067" s="523"/>
      <c r="L1067" s="524"/>
    </row>
    <row r="1068" spans="2:12" x14ac:dyDescent="0.25">
      <c r="B1068" s="233" t="s">
        <v>3277</v>
      </c>
      <c r="C1068" s="234" t="s">
        <v>3236</v>
      </c>
      <c r="D1068" s="234" t="s">
        <v>3265</v>
      </c>
      <c r="E1068" s="234">
        <v>20</v>
      </c>
      <c r="F1068" s="233" t="s">
        <v>3278</v>
      </c>
      <c r="G1068" s="233" t="s">
        <v>3279</v>
      </c>
      <c r="H1068" s="235">
        <v>1</v>
      </c>
      <c r="I1068" s="523"/>
      <c r="J1068" s="523"/>
      <c r="K1068" s="523"/>
      <c r="L1068" s="524"/>
    </row>
    <row r="1069" spans="2:12" x14ac:dyDescent="0.25">
      <c r="B1069" s="233" t="s">
        <v>3280</v>
      </c>
      <c r="C1069" s="234" t="s">
        <v>3236</v>
      </c>
      <c r="D1069" s="234" t="s">
        <v>3265</v>
      </c>
      <c r="E1069" s="234">
        <v>21</v>
      </c>
      <c r="F1069" s="233" t="s">
        <v>3281</v>
      </c>
      <c r="G1069" s="233" t="s">
        <v>3282</v>
      </c>
      <c r="H1069" s="235">
        <v>1</v>
      </c>
      <c r="I1069" s="523"/>
      <c r="J1069" s="523"/>
      <c r="K1069" s="523"/>
      <c r="L1069" s="524"/>
    </row>
    <row r="1070" spans="2:12" x14ac:dyDescent="0.25">
      <c r="B1070" s="233" t="s">
        <v>3283</v>
      </c>
      <c r="C1070" s="234" t="s">
        <v>3236</v>
      </c>
      <c r="D1070" s="234" t="s">
        <v>3265</v>
      </c>
      <c r="E1070" s="234">
        <v>22</v>
      </c>
      <c r="F1070" s="233" t="s">
        <v>3284</v>
      </c>
      <c r="G1070" s="233" t="s">
        <v>3285</v>
      </c>
      <c r="H1070" s="235">
        <v>1</v>
      </c>
      <c r="I1070" s="523"/>
      <c r="J1070" s="523"/>
      <c r="K1070" s="523"/>
      <c r="L1070" s="524"/>
    </row>
    <row r="1071" spans="2:12" x14ac:dyDescent="0.25">
      <c r="B1071" s="233" t="s">
        <v>3286</v>
      </c>
      <c r="C1071" s="234" t="s">
        <v>3236</v>
      </c>
      <c r="D1071" s="234" t="s">
        <v>3265</v>
      </c>
      <c r="E1071" s="234">
        <v>23</v>
      </c>
      <c r="F1071" s="233" t="s">
        <v>3287</v>
      </c>
      <c r="G1071" s="233" t="s">
        <v>3288</v>
      </c>
      <c r="H1071" s="235">
        <v>1</v>
      </c>
      <c r="I1071" s="523"/>
      <c r="J1071" s="523"/>
      <c r="K1071" s="523"/>
      <c r="L1071" s="524"/>
    </row>
    <row r="1072" spans="2:12" x14ac:dyDescent="0.25">
      <c r="B1072" s="233" t="s">
        <v>3289</v>
      </c>
      <c r="C1072" s="234" t="s">
        <v>3236</v>
      </c>
      <c r="D1072" s="234" t="s">
        <v>3265</v>
      </c>
      <c r="E1072" s="234">
        <v>24</v>
      </c>
      <c r="F1072" s="233" t="s">
        <v>3290</v>
      </c>
      <c r="G1072" s="233" t="s">
        <v>3291</v>
      </c>
      <c r="H1072" s="235">
        <v>1</v>
      </c>
      <c r="I1072" s="523"/>
      <c r="J1072" s="523"/>
      <c r="K1072" s="523"/>
      <c r="L1072" s="524"/>
    </row>
    <row r="1073" spans="2:12" x14ac:dyDescent="0.25">
      <c r="B1073" s="233" t="s">
        <v>3292</v>
      </c>
      <c r="C1073" s="234" t="s">
        <v>3236</v>
      </c>
      <c r="D1073" s="234" t="s">
        <v>3265</v>
      </c>
      <c r="E1073" s="234">
        <v>25</v>
      </c>
      <c r="F1073" s="233" t="s">
        <v>3293</v>
      </c>
      <c r="G1073" s="233" t="s">
        <v>3294</v>
      </c>
      <c r="H1073" s="235">
        <v>1</v>
      </c>
      <c r="I1073" s="523"/>
      <c r="J1073" s="523"/>
      <c r="K1073" s="523"/>
      <c r="L1073" s="524"/>
    </row>
    <row r="1074" spans="2:12" x14ac:dyDescent="0.25">
      <c r="B1074" s="233" t="s">
        <v>3295</v>
      </c>
      <c r="C1074" s="234" t="s">
        <v>3236</v>
      </c>
      <c r="D1074" s="234" t="s">
        <v>3265</v>
      </c>
      <c r="E1074" s="234">
        <v>29</v>
      </c>
      <c r="F1074" s="233" t="s">
        <v>3296</v>
      </c>
      <c r="G1074" s="233" t="s">
        <v>3297</v>
      </c>
      <c r="H1074" s="235">
        <v>1</v>
      </c>
      <c r="I1074" s="523"/>
      <c r="J1074" s="523"/>
      <c r="K1074" s="523"/>
      <c r="L1074" s="524"/>
    </row>
    <row r="1075" spans="2:12" x14ac:dyDescent="0.25">
      <c r="B1075" s="233" t="s">
        <v>3298</v>
      </c>
      <c r="C1075" s="234" t="s">
        <v>3236</v>
      </c>
      <c r="D1075" s="234" t="s">
        <v>3299</v>
      </c>
      <c r="E1075" s="234">
        <v>0</v>
      </c>
      <c r="F1075" s="233" t="s">
        <v>3300</v>
      </c>
      <c r="G1075" s="233" t="s">
        <v>3301</v>
      </c>
      <c r="H1075" s="235">
        <v>1</v>
      </c>
      <c r="I1075" s="523"/>
      <c r="J1075" s="523"/>
      <c r="K1075" s="523"/>
      <c r="L1075" s="524"/>
    </row>
    <row r="1076" spans="2:12" x14ac:dyDescent="0.25">
      <c r="B1076" s="233" t="s">
        <v>3302</v>
      </c>
      <c r="C1076" s="234" t="s">
        <v>3236</v>
      </c>
      <c r="D1076" s="234" t="s">
        <v>3299</v>
      </c>
      <c r="E1076" s="234">
        <v>1</v>
      </c>
      <c r="F1076" s="233" t="s">
        <v>3303</v>
      </c>
      <c r="G1076" s="233" t="s">
        <v>3304</v>
      </c>
      <c r="H1076" s="235">
        <v>1</v>
      </c>
      <c r="I1076" s="523"/>
      <c r="J1076" s="523"/>
      <c r="K1076" s="523"/>
      <c r="L1076" s="524"/>
    </row>
    <row r="1077" spans="2:12" x14ac:dyDescent="0.25">
      <c r="B1077" s="233" t="s">
        <v>3305</v>
      </c>
      <c r="C1077" s="234" t="s">
        <v>3236</v>
      </c>
      <c r="D1077" s="234" t="s">
        <v>3299</v>
      </c>
      <c r="E1077" s="234">
        <v>2</v>
      </c>
      <c r="F1077" s="233" t="s">
        <v>3306</v>
      </c>
      <c r="G1077" s="233" t="s">
        <v>3307</v>
      </c>
      <c r="H1077" s="235">
        <v>1</v>
      </c>
      <c r="I1077" s="523"/>
      <c r="J1077" s="523"/>
      <c r="K1077" s="523"/>
      <c r="L1077" s="524"/>
    </row>
    <row r="1078" spans="2:12" x14ac:dyDescent="0.25">
      <c r="B1078" s="233" t="s">
        <v>3308</v>
      </c>
      <c r="C1078" s="234" t="s">
        <v>3236</v>
      </c>
      <c r="D1078" s="234" t="s">
        <v>3299</v>
      </c>
      <c r="E1078" s="234">
        <v>3</v>
      </c>
      <c r="F1078" s="233" t="s">
        <v>3309</v>
      </c>
      <c r="G1078" s="233" t="s">
        <v>3310</v>
      </c>
      <c r="H1078" s="235">
        <v>1</v>
      </c>
      <c r="I1078" s="523"/>
      <c r="J1078" s="523"/>
      <c r="K1078" s="523"/>
      <c r="L1078" s="524"/>
    </row>
    <row r="1079" spans="2:12" x14ac:dyDescent="0.25">
      <c r="B1079" s="233" t="s">
        <v>3311</v>
      </c>
      <c r="C1079" s="234" t="s">
        <v>3236</v>
      </c>
      <c r="D1079" s="234" t="s">
        <v>3299</v>
      </c>
      <c r="E1079" s="234">
        <v>4</v>
      </c>
      <c r="F1079" s="233" t="s">
        <v>3312</v>
      </c>
      <c r="G1079" s="233" t="s">
        <v>3313</v>
      </c>
      <c r="H1079" s="235">
        <v>1</v>
      </c>
      <c r="I1079" s="523"/>
      <c r="J1079" s="523"/>
      <c r="K1079" s="523"/>
      <c r="L1079" s="524"/>
    </row>
    <row r="1080" spans="2:12" x14ac:dyDescent="0.25">
      <c r="B1080" s="233" t="s">
        <v>3314</v>
      </c>
      <c r="C1080" s="234" t="s">
        <v>3236</v>
      </c>
      <c r="D1080" s="234" t="s">
        <v>3299</v>
      </c>
      <c r="E1080" s="234">
        <v>9</v>
      </c>
      <c r="F1080" s="233" t="s">
        <v>3315</v>
      </c>
      <c r="G1080" s="233" t="s">
        <v>3316</v>
      </c>
      <c r="H1080" s="235">
        <v>1</v>
      </c>
      <c r="I1080" s="523"/>
      <c r="J1080" s="523"/>
      <c r="K1080" s="523"/>
      <c r="L1080" s="524"/>
    </row>
    <row r="1081" spans="2:12" x14ac:dyDescent="0.25">
      <c r="B1081" s="233" t="s">
        <v>3317</v>
      </c>
      <c r="C1081" s="234" t="s">
        <v>3318</v>
      </c>
      <c r="D1081" s="234" t="s">
        <v>3319</v>
      </c>
      <c r="E1081" s="234">
        <v>0</v>
      </c>
      <c r="F1081" s="233" t="s">
        <v>3320</v>
      </c>
      <c r="G1081" s="233" t="s">
        <v>3321</v>
      </c>
      <c r="H1081" s="235">
        <v>1</v>
      </c>
      <c r="I1081" s="523"/>
      <c r="J1081" s="523"/>
      <c r="K1081" s="523"/>
      <c r="L1081" s="524"/>
    </row>
    <row r="1082" spans="2:12" x14ac:dyDescent="0.25">
      <c r="B1082" s="233" t="s">
        <v>3322</v>
      </c>
      <c r="C1082" s="234" t="s">
        <v>3318</v>
      </c>
      <c r="D1082" s="234" t="s">
        <v>3323</v>
      </c>
      <c r="E1082" s="234">
        <v>0</v>
      </c>
      <c r="F1082" s="233" t="s">
        <v>3324</v>
      </c>
      <c r="G1082" s="233" t="s">
        <v>3325</v>
      </c>
      <c r="H1082" s="235">
        <v>1</v>
      </c>
      <c r="I1082" s="523"/>
      <c r="J1082" s="523"/>
      <c r="K1082" s="523"/>
      <c r="L1082" s="524"/>
    </row>
    <row r="1083" spans="2:12" x14ac:dyDescent="0.25">
      <c r="B1083" s="233" t="s">
        <v>3326</v>
      </c>
      <c r="C1083" s="234" t="s">
        <v>3318</v>
      </c>
      <c r="D1083" s="234" t="s">
        <v>3323</v>
      </c>
      <c r="E1083" s="234">
        <v>10</v>
      </c>
      <c r="F1083" s="233" t="s">
        <v>3327</v>
      </c>
      <c r="G1083" s="233" t="s">
        <v>3328</v>
      </c>
      <c r="H1083" s="235">
        <v>1</v>
      </c>
      <c r="I1083" s="523"/>
      <c r="J1083" s="523"/>
      <c r="K1083" s="523"/>
      <c r="L1083" s="524"/>
    </row>
    <row r="1084" spans="2:12" x14ac:dyDescent="0.25">
      <c r="B1084" s="233" t="s">
        <v>3329</v>
      </c>
      <c r="C1084" s="234" t="s">
        <v>3318</v>
      </c>
      <c r="D1084" s="234" t="s">
        <v>3323</v>
      </c>
      <c r="E1084" s="234">
        <v>20</v>
      </c>
      <c r="F1084" s="233" t="s">
        <v>3330</v>
      </c>
      <c r="G1084" s="233" t="s">
        <v>3331</v>
      </c>
      <c r="H1084" s="235">
        <v>1</v>
      </c>
      <c r="I1084" s="523"/>
      <c r="J1084" s="523"/>
      <c r="K1084" s="523"/>
      <c r="L1084" s="524"/>
    </row>
    <row r="1085" spans="2:12" x14ac:dyDescent="0.25">
      <c r="B1085" s="233" t="s">
        <v>3332</v>
      </c>
      <c r="C1085" s="234" t="s">
        <v>3333</v>
      </c>
      <c r="D1085" s="234" t="s">
        <v>3334</v>
      </c>
      <c r="E1085" s="234">
        <v>0</v>
      </c>
      <c r="F1085" s="233" t="s">
        <v>3335</v>
      </c>
      <c r="G1085" s="233" t="s">
        <v>3336</v>
      </c>
      <c r="H1085" s="235">
        <v>1</v>
      </c>
      <c r="I1085" s="523"/>
      <c r="J1085" s="523"/>
      <c r="K1085" s="523"/>
      <c r="L1085" s="524"/>
    </row>
  </sheetData>
  <sheetProtection algorithmName="SHA-512" hashValue="iIXZY0L03owSPEBHMBRCybUL5fUdLAhTDH9X/A9dbG/VWwUlbZ7IhVB6FgexMiVUAObzsXe1ya0urLFrzay6Cg==" saltValue="+aUC51acj3FG2/eBMQPdGg==" spinCount="100000" sheet="1" selectLockedCells="1"/>
  <mergeCells count="6">
    <mergeCell ref="J104:K104"/>
    <mergeCell ref="B4:E4"/>
    <mergeCell ref="B8:E8"/>
    <mergeCell ref="B14:E14"/>
    <mergeCell ref="F64:G64"/>
    <mergeCell ref="B104:G104"/>
  </mergeCells>
  <conditionalFormatting sqref="D67:D86">
    <cfRule type="expression" dxfId="78" priority="5">
      <formula>$D67="Neprihvatljivi"</formula>
    </cfRule>
    <cfRule type="expression" dxfId="77" priority="6">
      <formula>$D67="Ostali"</formula>
    </cfRule>
    <cfRule type="expression" dxfId="76" priority="7">
      <formula>$D67="Primjereni"</formula>
    </cfRule>
    <cfRule type="expression" dxfId="75" priority="8">
      <formula>$D67="Kvalitetni"</formula>
    </cfRule>
    <cfRule type="expression" dxfId="74" priority="9">
      <formula>$D67="Prvorazredni"</formula>
    </cfRule>
  </conditionalFormatting>
  <conditionalFormatting sqref="F108:G1085">
    <cfRule type="expression" dxfId="73" priority="3">
      <formula>"G=1"</formula>
    </cfRule>
  </conditionalFormatting>
  <conditionalFormatting sqref="H108:H1085">
    <cfRule type="cellIs" dxfId="72" priority="1" operator="equal">
      <formula>2</formula>
    </cfRule>
    <cfRule type="cellIs" dxfId="71" priority="2" operator="equal">
      <formula>1</formula>
    </cfRule>
  </conditionalFormatting>
  <conditionalFormatting sqref="I67:I86">
    <cfRule type="expression" dxfId="70" priority="4">
      <formula>$H67&lt;&gt;I67</formula>
    </cfRule>
  </conditionalFormatting>
  <conditionalFormatting sqref="J103">
    <cfRule type="cellIs" dxfId="69" priority="10" operator="equal">
      <formula>"Neprihvatljivo"</formula>
    </cfRule>
  </conditionalFormatting>
  <conditionalFormatting sqref="J103:K103">
    <cfRule type="cellIs" dxfId="68" priority="11" operator="equal">
      <formula>"Ograničeno"</formula>
    </cfRule>
  </conditionalFormatting>
  <conditionalFormatting sqref="K103">
    <cfRule type="cellIs" dxfId="67" priority="12" operator="equal">
      <formula>"NE"</formula>
    </cfRule>
  </conditionalFormatting>
  <dataValidations count="2">
    <dataValidation type="list" allowBlank="1" showInputMessage="1" showErrorMessage="1" sqref="E67:E86" xr:uid="{0DAE572C-4BE4-4009-90B2-28ABFC4743A4}">
      <formula1>Ocjena</formula1>
    </dataValidation>
    <dataValidation type="list" allowBlank="1" showInputMessage="1" showErrorMessage="1" sqref="AB37" xr:uid="{E5F917C3-7FF8-4E28-91AC-5EE17CE628A5}">
      <formula1>INDIRECT(AB39)</formula1>
    </dataValidation>
  </dataValidations>
  <pageMargins left="0.7" right="0.7" top="0.75" bottom="0.75" header="0.3" footer="0.3"/>
  <pageSetup orientation="portrait" r:id="rId1"/>
  <headerFooter>
    <oddHeader>&amp;L&amp;"Calibri"&amp;10&amp;K317100Neosjetljivo - Non-sensitive&amp;1#</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14">
    <tabColor rgb="FFFF0000"/>
    <pageSetUpPr fitToPage="1"/>
  </sheetPr>
  <dimension ref="A1:FA1000"/>
  <sheetViews>
    <sheetView workbookViewId="0"/>
  </sheetViews>
  <sheetFormatPr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bestFit="1" customWidth="1"/>
    <col min="14" max="15" width="16.42578125" style="16" customWidth="1"/>
    <col min="16" max="16" width="10.7109375" style="16" customWidth="1"/>
    <col min="17" max="17" width="13.7109375" style="16" customWidth="1"/>
    <col min="18" max="18" width="15.28515625" customWidth="1"/>
    <col min="19" max="20" width="8.85546875" style="9"/>
    <col min="21" max="23" width="9.140625" style="240"/>
    <col min="24" max="24" width="13.28515625" style="240" bestFit="1" customWidth="1"/>
    <col min="25" max="26" width="14" style="240" bestFit="1" customWidth="1"/>
    <col min="27" max="27" width="17.5703125" style="240" bestFit="1" customWidth="1"/>
    <col min="28" max="28" width="14" style="240" bestFit="1" customWidth="1"/>
    <col min="29" max="29" width="14" style="240" customWidth="1"/>
    <col min="30" max="34" width="10.140625" style="240" bestFit="1" customWidth="1"/>
    <col min="35" max="35" width="12.140625" style="240" bestFit="1" customWidth="1"/>
    <col min="36" max="36" width="10.85546875" style="240" bestFit="1" customWidth="1"/>
    <col min="37" max="37" width="13.42578125" style="240" bestFit="1" customWidth="1"/>
    <col min="38" max="38" width="10.140625" style="240" bestFit="1" customWidth="1"/>
    <col min="39" max="40" width="12.7109375" style="240" bestFit="1" customWidth="1"/>
    <col min="41" max="44" width="10.140625" style="240" bestFit="1" customWidth="1"/>
    <col min="45" max="45" width="12.140625" style="240" customWidth="1"/>
    <col min="46" max="46" width="12.5703125" style="240" bestFit="1" customWidth="1"/>
    <col min="47" max="47" width="10.85546875" style="240" bestFit="1" customWidth="1"/>
    <col min="48" max="48" width="13.42578125" style="240" bestFit="1" customWidth="1"/>
    <col min="49" max="49" width="10.140625" style="240" bestFit="1" customWidth="1"/>
    <col min="50" max="50" width="12.7109375" style="240" bestFit="1" customWidth="1"/>
    <col min="51" max="55" width="10.140625" style="240" bestFit="1" customWidth="1"/>
    <col min="56" max="56" width="9.140625" style="240"/>
    <col min="57" max="58" width="10.85546875" style="240" bestFit="1" customWidth="1"/>
    <col min="59" max="59" width="13.42578125" style="240" bestFit="1" customWidth="1"/>
    <col min="60" max="65" width="10.140625" style="240" bestFit="1" customWidth="1"/>
    <col min="66" max="67" width="10.140625" style="240" customWidth="1"/>
    <col min="68" max="68" width="10.140625" style="240" bestFit="1" customWidth="1"/>
    <col min="69" max="69" width="9.140625" style="240"/>
    <col min="70" max="157" width="8.85546875" style="9"/>
  </cols>
  <sheetData>
    <row r="1" spans="2:69" s="9" customFormat="1" x14ac:dyDescent="0.25">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x14ac:dyDescent="0.25">
      <c r="B2" s="9"/>
      <c r="C2" s="9"/>
      <c r="E2" s="9"/>
      <c r="F2" s="9"/>
      <c r="G2" s="1128" t="e">
        <f>IF(#REF!="rate - nepravilne","","DRŽAVNA POTPORA (38.) - ENERGETSKE UŠTEDE / OIE - PLAN OTPLATE - PRAVILNE RATE")</f>
        <v>#REF!</v>
      </c>
      <c r="H2" s="1129"/>
      <c r="I2" s="1129"/>
      <c r="J2" s="1129"/>
      <c r="K2" s="1129"/>
      <c r="L2" s="1129"/>
      <c r="M2" s="1129"/>
      <c r="N2" s="1129"/>
      <c r="O2" s="1129"/>
      <c r="P2" s="1130"/>
      <c r="Q2" s="9"/>
      <c r="R2" s="9"/>
      <c r="AA2" s="265"/>
      <c r="AB2" s="265"/>
      <c r="AC2" s="265"/>
      <c r="AD2" s="265"/>
      <c r="AF2" s="240" t="s">
        <v>3579</v>
      </c>
      <c r="BM2" s="265"/>
      <c r="BN2" s="265"/>
      <c r="BO2" s="265"/>
    </row>
    <row r="3" spans="2:69" s="9" customFormat="1" x14ac:dyDescent="0.25">
      <c r="B3" s="237"/>
      <c r="C3" s="243"/>
      <c r="E3" s="238"/>
      <c r="F3" s="238"/>
      <c r="G3" s="238"/>
      <c r="H3" s="238"/>
      <c r="I3" s="238"/>
      <c r="J3" s="238"/>
      <c r="K3" s="242"/>
      <c r="L3" s="242"/>
      <c r="M3" s="238"/>
      <c r="N3" s="238"/>
      <c r="O3" s="238"/>
      <c r="P3" s="238"/>
      <c r="Q3" s="238"/>
      <c r="U3" s="240"/>
      <c r="V3" s="240"/>
      <c r="W3" s="240"/>
      <c r="X3" s="264" t="s">
        <v>3439</v>
      </c>
      <c r="Y3" s="240"/>
      <c r="Z3" s="240"/>
      <c r="AA3" s="240"/>
      <c r="AB3" s="240"/>
      <c r="AC3" s="240"/>
      <c r="AD3" s="240"/>
      <c r="AE3" s="240"/>
      <c r="AF3" s="240"/>
      <c r="AG3" s="240"/>
      <c r="AH3" s="240"/>
      <c r="AI3" s="264" t="s">
        <v>3443</v>
      </c>
      <c r="AJ3" s="265"/>
      <c r="AK3" s="240"/>
      <c r="AL3" s="240"/>
      <c r="AM3" s="240"/>
      <c r="AN3" s="240"/>
      <c r="AO3" s="240"/>
      <c r="AP3" s="240"/>
      <c r="AQ3" s="240"/>
      <c r="AR3" s="240"/>
      <c r="AS3" s="240"/>
      <c r="AT3" s="264" t="s">
        <v>3477</v>
      </c>
      <c r="AU3" s="265"/>
      <c r="AV3" s="240"/>
      <c r="AW3" s="240"/>
      <c r="AX3" s="240"/>
      <c r="AY3" s="240"/>
      <c r="AZ3" s="240"/>
      <c r="BA3" s="240"/>
      <c r="BB3" s="240"/>
      <c r="BC3" s="240"/>
      <c r="BD3" s="240"/>
      <c r="BE3" s="264" t="s">
        <v>3481</v>
      </c>
      <c r="BF3" s="265"/>
      <c r="BG3" s="240"/>
      <c r="BH3" s="240"/>
      <c r="BI3" s="240"/>
      <c r="BJ3" s="240"/>
      <c r="BK3" s="240"/>
      <c r="BL3" s="240"/>
      <c r="BM3" s="240"/>
      <c r="BN3" s="240"/>
      <c r="BO3" s="240"/>
      <c r="BP3" s="240"/>
      <c r="BQ3" s="240"/>
    </row>
    <row r="4" spans="2:69" ht="38.25" customHeight="1" x14ac:dyDescent="0.25">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3593</v>
      </c>
      <c r="R4" s="63" t="s">
        <v>3594</v>
      </c>
      <c r="X4" s="267" t="s">
        <v>3595</v>
      </c>
      <c r="Y4" s="267" t="s">
        <v>3596</v>
      </c>
      <c r="Z4" s="267" t="s">
        <v>3597</v>
      </c>
      <c r="AA4" s="239" t="s">
        <v>3598</v>
      </c>
      <c r="AB4" s="239" t="s">
        <v>3599</v>
      </c>
      <c r="AC4" s="239" t="s">
        <v>3600</v>
      </c>
      <c r="AD4" s="239" t="s">
        <v>3601</v>
      </c>
      <c r="AE4" s="239" t="s">
        <v>3602</v>
      </c>
      <c r="AF4" s="239" t="s">
        <v>3603</v>
      </c>
      <c r="AG4" s="239"/>
      <c r="AI4" s="267" t="s">
        <v>3595</v>
      </c>
      <c r="AJ4" s="267" t="s">
        <v>3595</v>
      </c>
      <c r="AK4" s="267" t="s">
        <v>3597</v>
      </c>
      <c r="AL4" s="239" t="s">
        <v>3604</v>
      </c>
      <c r="AM4" s="239" t="s">
        <v>3599</v>
      </c>
      <c r="AN4" s="239" t="s">
        <v>3600</v>
      </c>
      <c r="AO4" s="239"/>
      <c r="AP4" s="239" t="s">
        <v>3601</v>
      </c>
      <c r="AQ4" s="239" t="s">
        <v>3602</v>
      </c>
      <c r="AR4" s="268" t="s">
        <v>3605</v>
      </c>
      <c r="AT4" s="267" t="s">
        <v>3595</v>
      </c>
      <c r="AU4" s="267" t="s">
        <v>3595</v>
      </c>
      <c r="AV4" s="267" t="s">
        <v>3597</v>
      </c>
      <c r="AW4" s="239" t="s">
        <v>3604</v>
      </c>
      <c r="AX4" s="239" t="s">
        <v>3599</v>
      </c>
      <c r="AY4" s="239" t="s">
        <v>3600</v>
      </c>
      <c r="AZ4" s="239"/>
      <c r="BA4" s="239" t="s">
        <v>3601</v>
      </c>
      <c r="BB4" s="239" t="s">
        <v>3602</v>
      </c>
      <c r="BC4" s="268" t="s">
        <v>3605</v>
      </c>
      <c r="BE4" s="267" t="s">
        <v>3595</v>
      </c>
      <c r="BF4" s="267" t="s">
        <v>3595</v>
      </c>
      <c r="BG4" s="267" t="s">
        <v>3597</v>
      </c>
      <c r="BH4" s="239" t="s">
        <v>3604</v>
      </c>
      <c r="BI4" s="239" t="s">
        <v>3599</v>
      </c>
      <c r="BJ4" s="239" t="s">
        <v>3600</v>
      </c>
      <c r="BK4" s="239"/>
      <c r="BL4" s="239" t="s">
        <v>3601</v>
      </c>
      <c r="BM4" s="239" t="s">
        <v>3602</v>
      </c>
      <c r="BN4" s="239" t="s">
        <v>3599</v>
      </c>
      <c r="BO4" s="239"/>
      <c r="BP4" s="268" t="s">
        <v>3605</v>
      </c>
      <c r="BQ4" s="265"/>
    </row>
    <row r="5" spans="2:69" x14ac:dyDescent="0.25">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3606</v>
      </c>
      <c r="Y5" s="269" t="s">
        <v>3607</v>
      </c>
      <c r="Z5" s="269" t="s">
        <v>3607</v>
      </c>
      <c r="AA5" s="269" t="s">
        <v>3606</v>
      </c>
      <c r="AB5" s="269" t="s">
        <v>3607</v>
      </c>
      <c r="AC5" s="269" t="s">
        <v>3607</v>
      </c>
    </row>
    <row r="6" spans="2:69" x14ac:dyDescent="0.25">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3608</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3605</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x14ac:dyDescent="0.25">
      <c r="B7" s="19" t="s">
        <v>3609</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3610</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x14ac:dyDescent="0.25">
      <c r="B8" s="19" t="s">
        <v>3448</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0"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3611</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x14ac:dyDescent="0.25">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3612</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x14ac:dyDescent="0.25">
      <c r="B10" s="31" t="s">
        <v>3613</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3614</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x14ac:dyDescent="0.25">
      <c r="B11" s="31" t="s">
        <v>3615</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x14ac:dyDescent="0.25">
      <c r="B12" s="31" t="s">
        <v>3616</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x14ac:dyDescent="0.25">
      <c r="B13" s="31" t="s">
        <v>3617</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x14ac:dyDescent="0.25">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x14ac:dyDescent="0.25">
      <c r="B15" s="31" t="s">
        <v>3619</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x14ac:dyDescent="0.25">
      <c r="B16" s="19" t="s">
        <v>3450</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x14ac:dyDescent="0.25">
      <c r="B17" s="31" t="s">
        <v>3620</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x14ac:dyDescent="0.25">
      <c r="B18" s="19" t="s">
        <v>3586</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x14ac:dyDescent="0.25">
      <c r="B19" s="19" t="s">
        <v>3621</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x14ac:dyDescent="0.25">
      <c r="B20" s="19" t="s">
        <v>3585</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x14ac:dyDescent="0.25">
      <c r="B21" s="19" t="s">
        <v>3622</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x14ac:dyDescent="0.25">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x14ac:dyDescent="0.25">
      <c r="B23" s="19" t="s">
        <v>3623</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x14ac:dyDescent="0.25">
      <c r="B24" s="19" t="s">
        <v>3624</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x14ac:dyDescent="0.25">
      <c r="B25" s="50" t="s">
        <v>3625</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x14ac:dyDescent="0.25">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x14ac:dyDescent="0.25">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x14ac:dyDescent="0.25">
      <c r="B28" s="249" t="s">
        <v>3626</v>
      </c>
      <c r="C28" s="250" t="s">
        <v>3627</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x14ac:dyDescent="0.25">
      <c r="B29" s="251" t="s">
        <v>3439</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x14ac:dyDescent="0.25">
      <c r="B30" s="251" t="s">
        <v>3443</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x14ac:dyDescent="0.25">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x14ac:dyDescent="0.25">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x14ac:dyDescent="0.25">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x14ac:dyDescent="0.25">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x14ac:dyDescent="0.25">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x14ac:dyDescent="0.25">
      <c r="B36" s="249" t="s">
        <v>3628</v>
      </c>
      <c r="C36" s="250" t="s">
        <v>3629</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x14ac:dyDescent="0.25">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x14ac:dyDescent="0.25">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x14ac:dyDescent="0.25">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x14ac:dyDescent="0.25">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x14ac:dyDescent="0.25">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x14ac:dyDescent="0.25">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x14ac:dyDescent="0.25">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x14ac:dyDescent="0.25">
      <c r="B44" s="251" t="s">
        <v>3630</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x14ac:dyDescent="0.25">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x14ac:dyDescent="0.25">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x14ac:dyDescent="0.25">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x14ac:dyDescent="0.25">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x14ac:dyDescent="0.25">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x14ac:dyDescent="0.25">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x14ac:dyDescent="0.25">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x14ac:dyDescent="0.25">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x14ac:dyDescent="0.25">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x14ac:dyDescent="0.25">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x14ac:dyDescent="0.25">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x14ac:dyDescent="0.25">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x14ac:dyDescent="0.25">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x14ac:dyDescent="0.25">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x14ac:dyDescent="0.25">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x14ac:dyDescent="0.25">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x14ac:dyDescent="0.25">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x14ac:dyDescent="0.25">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x14ac:dyDescent="0.25">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x14ac:dyDescent="0.25">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x14ac:dyDescent="0.2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x14ac:dyDescent="0.2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x14ac:dyDescent="0.2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x14ac:dyDescent="0.2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x14ac:dyDescent="0.2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x14ac:dyDescent="0.2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x14ac:dyDescent="0.2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ref="M71:M134" si="65">IF(E71="","",
IF($C$24="m SBD / g SBD",(H71*I71*K70)/(DATE(YEAR(G71),12,31)-DATE(YEAR(G71),1,1)+1),
IF($C$24="m SBD / g 360",(H71*I71*K70)/360,
IF($C$24="m SBD / g 365",(H71*I71*K70)/365,
IF($C$24="m 30 / g SBD",($C$41*I71*K70)/(DATE(YEAR(G71),12,31)-DATE(YEAR(G71),1,1)+1),
IF($C$24="m 30 / g 360",($C$41*I71*K70)/360,
IF($C$24="m 30 / g 365",($C$41*I71*K70)/365,
)))))))</f>
        <v>#REF!</v>
      </c>
      <c r="N71" s="58" t="e">
        <f t="shared" si="17"/>
        <v>#REF!</v>
      </c>
      <c r="O71" s="58" t="e">
        <f t="shared" si="18"/>
        <v>#REF!</v>
      </c>
      <c r="P71" s="59" t="e">
        <f t="shared" si="62"/>
        <v>#REF!</v>
      </c>
      <c r="Q71" s="29" t="e">
        <f t="shared" si="19"/>
        <v>#REF!</v>
      </c>
      <c r="R71" s="100" t="e">
        <f t="shared" ref="R71:R134" si="66">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x14ac:dyDescent="0.25">
      <c r="B72" s="237"/>
      <c r="C72" s="9"/>
      <c r="E72" s="65" t="e">
        <f>IF(OR($C$6="",$C$5="",$C$6=0,$C$5=0),"",IF((ROWS(E$6:E72)-1)&gt;$C$16+$C$13-$C$15,"",(ROWS(E$6:E72)-1)))</f>
        <v>#REF!</v>
      </c>
      <c r="F72" s="55" t="e">
        <f t="shared" ref="F72:F135" si="67">IF(E72="","",G71)</f>
        <v>#REF!</v>
      </c>
      <c r="G72" s="91" t="e">
        <f>IF(E72="","",OP!G72)</f>
        <v>#REF!</v>
      </c>
      <c r="H72" s="28" t="e">
        <f t="shared" si="63"/>
        <v>#REF!</v>
      </c>
      <c r="I72" s="56" t="e">
        <f t="shared" si="64"/>
        <v>#REF!</v>
      </c>
      <c r="J72" s="56" t="e">
        <f t="shared" ref="J72:J135" si="68">IF(E72="","",$C$18)</f>
        <v>#REF!</v>
      </c>
      <c r="K72" s="57" t="e">
        <f t="shared" ref="K72:K135" si="69">IF(E72="","",TRUNC((K71-L72),5))</f>
        <v>#REF!</v>
      </c>
      <c r="L72" s="57" t="e">
        <f t="shared" ref="L72:L135" si="70" xml:space="preserve">
IF(E72="","",
IF(AND($C$8&gt;$C$9,E72&gt;$C$13),$C$5/($C$16-1),
IF(E72&gt;$C$13,$C$5/$C$16,0)))</f>
        <v>#REF!</v>
      </c>
      <c r="M72" s="58" t="e">
        <f t="shared" si="65"/>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6"/>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x14ac:dyDescent="0.25">
      <c r="B73" s="237"/>
      <c r="C73" s="9"/>
      <c r="E73" s="65" t="e">
        <f>IF(OR($C$6="",$C$5="",$C$6=0,$C$5=0),"",IF((ROWS(E$6:E73)-1)&gt;$C$16+$C$13-$C$15,"",(ROWS(E$6:E73)-1)))</f>
        <v>#REF!</v>
      </c>
      <c r="F73" s="55" t="e">
        <f t="shared" si="67"/>
        <v>#REF!</v>
      </c>
      <c r="G73" s="91" t="e">
        <f>IF(E73="","",OP!G73)</f>
        <v>#REF!</v>
      </c>
      <c r="H73" s="28" t="e">
        <f t="shared" si="63"/>
        <v>#REF!</v>
      </c>
      <c r="I73" s="56" t="e">
        <f t="shared" si="64"/>
        <v>#REF!</v>
      </c>
      <c r="J73" s="56" t="e">
        <f t="shared" si="68"/>
        <v>#REF!</v>
      </c>
      <c r="K73" s="57" t="e">
        <f t="shared" si="69"/>
        <v>#REF!</v>
      </c>
      <c r="L73" s="57" t="e">
        <f t="shared" si="70"/>
        <v>#REF!</v>
      </c>
      <c r="M73" s="58" t="e">
        <f t="shared" si="65"/>
        <v>#REF!</v>
      </c>
      <c r="N73" s="58" t="e">
        <f t="shared" si="71"/>
        <v>#REF!</v>
      </c>
      <c r="O73" s="58" t="e">
        <f t="shared" si="72"/>
        <v>#REF!</v>
      </c>
      <c r="P73" s="59" t="e">
        <f t="shared" si="62"/>
        <v>#REF!</v>
      </c>
      <c r="Q73" s="29" t="e">
        <f t="shared" si="73"/>
        <v>#REF!</v>
      </c>
      <c r="R73" s="100" t="e">
        <f t="shared" si="66"/>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x14ac:dyDescent="0.25">
      <c r="B74" s="237"/>
      <c r="C74" s="9"/>
      <c r="E74" s="65" t="e">
        <f>IF(OR($C$6="",$C$5="",$C$6=0,$C$5=0),"",IF((ROWS(E$6:E74)-1)&gt;$C$16+$C$13-$C$15,"",(ROWS(E$6:E74)-1)))</f>
        <v>#REF!</v>
      </c>
      <c r="F74" s="55" t="e">
        <f t="shared" si="67"/>
        <v>#REF!</v>
      </c>
      <c r="G74" s="91" t="e">
        <f>IF(E74="","",OP!G74)</f>
        <v>#REF!</v>
      </c>
      <c r="H74" s="28" t="e">
        <f t="shared" si="63"/>
        <v>#REF!</v>
      </c>
      <c r="I74" s="56" t="e">
        <f t="shared" si="64"/>
        <v>#REF!</v>
      </c>
      <c r="J74" s="56" t="e">
        <f t="shared" si="68"/>
        <v>#REF!</v>
      </c>
      <c r="K74" s="57" t="e">
        <f t="shared" si="69"/>
        <v>#REF!</v>
      </c>
      <c r="L74" s="57" t="e">
        <f t="shared" si="70"/>
        <v>#REF!</v>
      </c>
      <c r="M74" s="58" t="e">
        <f t="shared" si="65"/>
        <v>#REF!</v>
      </c>
      <c r="N74" s="58" t="e">
        <f t="shared" si="71"/>
        <v>#REF!</v>
      </c>
      <c r="O74" s="58" t="e">
        <f t="shared" si="72"/>
        <v>#REF!</v>
      </c>
      <c r="P74" s="59" t="e">
        <f t="shared" si="62"/>
        <v>#REF!</v>
      </c>
      <c r="Q74" s="29" t="e">
        <f t="shared" si="73"/>
        <v>#REF!</v>
      </c>
      <c r="R74" s="100" t="e">
        <f t="shared" si="66"/>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x14ac:dyDescent="0.25">
      <c r="B75" s="237"/>
      <c r="C75" s="9"/>
      <c r="E75" s="65" t="e">
        <f>IF(OR($C$6="",$C$5="",$C$6=0,$C$5=0),"",IF((ROWS(E$6:E75)-1)&gt;$C$16+$C$13-$C$15,"",(ROWS(E$6:E75)-1)))</f>
        <v>#REF!</v>
      </c>
      <c r="F75" s="55" t="e">
        <f t="shared" si="67"/>
        <v>#REF!</v>
      </c>
      <c r="G75" s="91" t="e">
        <f>IF(E75="","",OP!G75)</f>
        <v>#REF!</v>
      </c>
      <c r="H75" s="28" t="e">
        <f t="shared" si="63"/>
        <v>#REF!</v>
      </c>
      <c r="I75" s="56" t="e">
        <f t="shared" si="64"/>
        <v>#REF!</v>
      </c>
      <c r="J75" s="56" t="e">
        <f t="shared" si="68"/>
        <v>#REF!</v>
      </c>
      <c r="K75" s="57" t="e">
        <f t="shared" si="69"/>
        <v>#REF!</v>
      </c>
      <c r="L75" s="57" t="e">
        <f t="shared" si="70"/>
        <v>#REF!</v>
      </c>
      <c r="M75" s="58" t="e">
        <f t="shared" si="65"/>
        <v>#REF!</v>
      </c>
      <c r="N75" s="58" t="e">
        <f t="shared" si="71"/>
        <v>#REF!</v>
      </c>
      <c r="O75" s="58" t="e">
        <f t="shared" si="72"/>
        <v>#REF!</v>
      </c>
      <c r="P75" s="59" t="e">
        <f t="shared" si="62"/>
        <v>#REF!</v>
      </c>
      <c r="Q75" s="29" t="e">
        <f t="shared" si="73"/>
        <v>#REF!</v>
      </c>
      <c r="R75" s="100" t="e">
        <f t="shared" si="66"/>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x14ac:dyDescent="0.25">
      <c r="B76" s="237"/>
      <c r="C76" s="9"/>
      <c r="E76" s="65" t="e">
        <f>IF(OR($C$6="",$C$5="",$C$6=0,$C$5=0),"",IF((ROWS(E$6:E76)-1)&gt;$C$16+$C$13-$C$15,"",(ROWS(E$6:E76)-1)))</f>
        <v>#REF!</v>
      </c>
      <c r="F76" s="55" t="e">
        <f t="shared" si="67"/>
        <v>#REF!</v>
      </c>
      <c r="G76" s="91" t="e">
        <f>IF(E76="","",OP!G76)</f>
        <v>#REF!</v>
      </c>
      <c r="H76" s="28" t="e">
        <f t="shared" si="63"/>
        <v>#REF!</v>
      </c>
      <c r="I76" s="56" t="e">
        <f t="shared" si="64"/>
        <v>#REF!</v>
      </c>
      <c r="J76" s="56" t="e">
        <f t="shared" si="68"/>
        <v>#REF!</v>
      </c>
      <c r="K76" s="57" t="e">
        <f t="shared" si="69"/>
        <v>#REF!</v>
      </c>
      <c r="L76" s="57" t="e">
        <f t="shared" si="70"/>
        <v>#REF!</v>
      </c>
      <c r="M76" s="58" t="e">
        <f t="shared" si="65"/>
        <v>#REF!</v>
      </c>
      <c r="N76" s="58" t="e">
        <f t="shared" si="71"/>
        <v>#REF!</v>
      </c>
      <c r="O76" s="58" t="e">
        <f t="shared" si="72"/>
        <v>#REF!</v>
      </c>
      <c r="P76" s="59" t="e">
        <f t="shared" si="62"/>
        <v>#REF!</v>
      </c>
      <c r="Q76" s="29" t="e">
        <f t="shared" si="73"/>
        <v>#REF!</v>
      </c>
      <c r="R76" s="100" t="e">
        <f t="shared" si="66"/>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x14ac:dyDescent="0.25">
      <c r="B77" s="237"/>
      <c r="C77" s="9"/>
      <c r="E77" s="65" t="e">
        <f>IF(OR($C$6="",$C$5="",$C$6=0,$C$5=0),"",IF((ROWS(E$6:E77)-1)&gt;$C$16+$C$13-$C$15,"",(ROWS(E$6:E77)-1)))</f>
        <v>#REF!</v>
      </c>
      <c r="F77" s="55" t="e">
        <f t="shared" si="67"/>
        <v>#REF!</v>
      </c>
      <c r="G77" s="91" t="e">
        <f>IF(E77="","",OP!G77)</f>
        <v>#REF!</v>
      </c>
      <c r="H77" s="28" t="e">
        <f t="shared" si="63"/>
        <v>#REF!</v>
      </c>
      <c r="I77" s="56" t="e">
        <f t="shared" si="64"/>
        <v>#REF!</v>
      </c>
      <c r="J77" s="56" t="e">
        <f t="shared" si="68"/>
        <v>#REF!</v>
      </c>
      <c r="K77" s="57" t="e">
        <f t="shared" si="69"/>
        <v>#REF!</v>
      </c>
      <c r="L77" s="57" t="e">
        <f t="shared" si="70"/>
        <v>#REF!</v>
      </c>
      <c r="M77" s="58" t="e">
        <f t="shared" si="65"/>
        <v>#REF!</v>
      </c>
      <c r="N77" s="58" t="e">
        <f t="shared" si="71"/>
        <v>#REF!</v>
      </c>
      <c r="O77" s="58" t="e">
        <f t="shared" si="72"/>
        <v>#REF!</v>
      </c>
      <c r="P77" s="59" t="e">
        <f t="shared" si="62"/>
        <v>#REF!</v>
      </c>
      <c r="Q77" s="29" t="e">
        <f t="shared" si="73"/>
        <v>#REF!</v>
      </c>
      <c r="R77" s="100" t="e">
        <f t="shared" si="66"/>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x14ac:dyDescent="0.25">
      <c r="B78" s="237"/>
      <c r="C78" s="9"/>
      <c r="E78" s="65" t="e">
        <f>IF(OR($C$6="",$C$5="",$C$6=0,$C$5=0),"",IF((ROWS(E$6:E78)-1)&gt;$C$16+$C$13-$C$15,"",(ROWS(E$6:E78)-1)))</f>
        <v>#REF!</v>
      </c>
      <c r="F78" s="55" t="e">
        <f t="shared" si="67"/>
        <v>#REF!</v>
      </c>
      <c r="G78" s="91" t="e">
        <f>IF(E78="","",OP!G78)</f>
        <v>#REF!</v>
      </c>
      <c r="H78" s="28" t="e">
        <f t="shared" si="63"/>
        <v>#REF!</v>
      </c>
      <c r="I78" s="56" t="e">
        <f t="shared" si="64"/>
        <v>#REF!</v>
      </c>
      <c r="J78" s="56" t="e">
        <f t="shared" si="68"/>
        <v>#REF!</v>
      </c>
      <c r="K78" s="57" t="e">
        <f t="shared" si="69"/>
        <v>#REF!</v>
      </c>
      <c r="L78" s="57" t="e">
        <f t="shared" si="70"/>
        <v>#REF!</v>
      </c>
      <c r="M78" s="58" t="e">
        <f t="shared" si="65"/>
        <v>#REF!</v>
      </c>
      <c r="N78" s="58" t="e">
        <f t="shared" si="71"/>
        <v>#REF!</v>
      </c>
      <c r="O78" s="58" t="e">
        <f t="shared" si="72"/>
        <v>#REF!</v>
      </c>
      <c r="P78" s="59" t="e">
        <f t="shared" si="62"/>
        <v>#REF!</v>
      </c>
      <c r="Q78" s="29" t="e">
        <f t="shared" si="73"/>
        <v>#REF!</v>
      </c>
      <c r="R78" s="100" t="e">
        <f t="shared" si="66"/>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x14ac:dyDescent="0.25">
      <c r="B79" s="237"/>
      <c r="C79" s="9"/>
      <c r="E79" s="65" t="e">
        <f>IF(OR($C$6="",$C$5="",$C$6=0,$C$5=0),"",IF((ROWS(E$6:E79)-1)&gt;$C$16+$C$13-$C$15,"",(ROWS(E$6:E79)-1)))</f>
        <v>#REF!</v>
      </c>
      <c r="F79" s="55" t="e">
        <f t="shared" si="67"/>
        <v>#REF!</v>
      </c>
      <c r="G79" s="91" t="e">
        <f>IF(E79="","",OP!G79)</f>
        <v>#REF!</v>
      </c>
      <c r="H79" s="28" t="e">
        <f t="shared" si="63"/>
        <v>#REF!</v>
      </c>
      <c r="I79" s="56" t="e">
        <f t="shared" si="64"/>
        <v>#REF!</v>
      </c>
      <c r="J79" s="56" t="e">
        <f t="shared" si="68"/>
        <v>#REF!</v>
      </c>
      <c r="K79" s="57" t="e">
        <f t="shared" si="69"/>
        <v>#REF!</v>
      </c>
      <c r="L79" s="57" t="e">
        <f t="shared" si="70"/>
        <v>#REF!</v>
      </c>
      <c r="M79" s="58" t="e">
        <f t="shared" si="65"/>
        <v>#REF!</v>
      </c>
      <c r="N79" s="58" t="e">
        <f t="shared" si="71"/>
        <v>#REF!</v>
      </c>
      <c r="O79" s="58" t="e">
        <f t="shared" si="72"/>
        <v>#REF!</v>
      </c>
      <c r="P79" s="59" t="e">
        <f t="shared" si="62"/>
        <v>#REF!</v>
      </c>
      <c r="Q79" s="29" t="e">
        <f t="shared" si="73"/>
        <v>#REF!</v>
      </c>
      <c r="R79" s="100" t="e">
        <f t="shared" si="66"/>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x14ac:dyDescent="0.25">
      <c r="B80" s="237"/>
      <c r="C80" s="9"/>
      <c r="E80" s="65" t="e">
        <f>IF(OR($C$6="",$C$5="",$C$6=0,$C$5=0),"",IF((ROWS(E$6:E80)-1)&gt;$C$16+$C$13-$C$15,"",(ROWS(E$6:E80)-1)))</f>
        <v>#REF!</v>
      </c>
      <c r="F80" s="55" t="e">
        <f t="shared" si="67"/>
        <v>#REF!</v>
      </c>
      <c r="G80" s="91" t="e">
        <f>IF(E80="","",OP!G80)</f>
        <v>#REF!</v>
      </c>
      <c r="H80" s="28" t="e">
        <f t="shared" si="63"/>
        <v>#REF!</v>
      </c>
      <c r="I80" s="56" t="e">
        <f t="shared" si="64"/>
        <v>#REF!</v>
      </c>
      <c r="J80" s="56" t="e">
        <f t="shared" si="68"/>
        <v>#REF!</v>
      </c>
      <c r="K80" s="57" t="e">
        <f t="shared" si="69"/>
        <v>#REF!</v>
      </c>
      <c r="L80" s="57" t="e">
        <f t="shared" si="70"/>
        <v>#REF!</v>
      </c>
      <c r="M80" s="58" t="e">
        <f t="shared" si="65"/>
        <v>#REF!</v>
      </c>
      <c r="N80" s="58" t="e">
        <f t="shared" si="71"/>
        <v>#REF!</v>
      </c>
      <c r="O80" s="58" t="e">
        <f t="shared" si="72"/>
        <v>#REF!</v>
      </c>
      <c r="P80" s="59" t="e">
        <f t="shared" si="62"/>
        <v>#REF!</v>
      </c>
      <c r="Q80" s="29" t="e">
        <f t="shared" si="73"/>
        <v>#REF!</v>
      </c>
      <c r="R80" s="100" t="e">
        <f t="shared" si="66"/>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x14ac:dyDescent="0.25">
      <c r="B81" s="237"/>
      <c r="C81" s="9"/>
      <c r="E81" s="65" t="e">
        <f>IF(OR($C$6="",$C$5="",$C$6=0,$C$5=0),"",IF((ROWS(E$6:E81)-1)&gt;$C$16+$C$13-$C$15,"",(ROWS(E$6:E81)-1)))</f>
        <v>#REF!</v>
      </c>
      <c r="F81" s="55" t="e">
        <f t="shared" si="67"/>
        <v>#REF!</v>
      </c>
      <c r="G81" s="91" t="e">
        <f>IF(E81="","",OP!G81)</f>
        <v>#REF!</v>
      </c>
      <c r="H81" s="28" t="e">
        <f t="shared" si="63"/>
        <v>#REF!</v>
      </c>
      <c r="I81" s="56" t="e">
        <f t="shared" si="64"/>
        <v>#REF!</v>
      </c>
      <c r="J81" s="56" t="e">
        <f t="shared" si="68"/>
        <v>#REF!</v>
      </c>
      <c r="K81" s="57" t="e">
        <f t="shared" si="69"/>
        <v>#REF!</v>
      </c>
      <c r="L81" s="57" t="e">
        <f t="shared" si="70"/>
        <v>#REF!</v>
      </c>
      <c r="M81" s="58" t="e">
        <f t="shared" si="65"/>
        <v>#REF!</v>
      </c>
      <c r="N81" s="58" t="e">
        <f t="shared" si="71"/>
        <v>#REF!</v>
      </c>
      <c r="O81" s="58" t="e">
        <f t="shared" si="72"/>
        <v>#REF!</v>
      </c>
      <c r="P81" s="59" t="e">
        <f t="shared" si="62"/>
        <v>#REF!</v>
      </c>
      <c r="Q81" s="29" t="e">
        <f t="shared" si="73"/>
        <v>#REF!</v>
      </c>
      <c r="R81" s="100" t="e">
        <f t="shared" si="66"/>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x14ac:dyDescent="0.25">
      <c r="B82" s="237"/>
      <c r="C82" s="9"/>
      <c r="E82" s="65" t="e">
        <f>IF(OR($C$6="",$C$5="",$C$6=0,$C$5=0),"",IF((ROWS(E$6:E82)-1)&gt;$C$16+$C$13-$C$15,"",(ROWS(E$6:E82)-1)))</f>
        <v>#REF!</v>
      </c>
      <c r="F82" s="55" t="e">
        <f t="shared" si="67"/>
        <v>#REF!</v>
      </c>
      <c r="G82" s="91" t="e">
        <f>IF(E82="","",OP!G82)</f>
        <v>#REF!</v>
      </c>
      <c r="H82" s="28" t="e">
        <f t="shared" si="63"/>
        <v>#REF!</v>
      </c>
      <c r="I82" s="56" t="e">
        <f t="shared" si="64"/>
        <v>#REF!</v>
      </c>
      <c r="J82" s="56" t="e">
        <f t="shared" si="68"/>
        <v>#REF!</v>
      </c>
      <c r="K82" s="57" t="e">
        <f t="shared" si="69"/>
        <v>#REF!</v>
      </c>
      <c r="L82" s="57" t="e">
        <f t="shared" si="70"/>
        <v>#REF!</v>
      </c>
      <c r="M82" s="58" t="e">
        <f t="shared" si="65"/>
        <v>#REF!</v>
      </c>
      <c r="N82" s="58" t="e">
        <f t="shared" si="71"/>
        <v>#REF!</v>
      </c>
      <c r="O82" s="58" t="e">
        <f t="shared" si="72"/>
        <v>#REF!</v>
      </c>
      <c r="P82" s="59" t="e">
        <f t="shared" si="62"/>
        <v>#REF!</v>
      </c>
      <c r="Q82" s="29" t="e">
        <f t="shared" si="73"/>
        <v>#REF!</v>
      </c>
      <c r="R82" s="100" t="e">
        <f t="shared" si="66"/>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x14ac:dyDescent="0.25">
      <c r="B83" s="237"/>
      <c r="C83" s="9"/>
      <c r="E83" s="65" t="e">
        <f>IF(OR($C$6="",$C$5="",$C$6=0,$C$5=0),"",IF((ROWS(E$6:E83)-1)&gt;$C$16+$C$13-$C$15,"",(ROWS(E$6:E83)-1)))</f>
        <v>#REF!</v>
      </c>
      <c r="F83" s="55" t="e">
        <f t="shared" si="67"/>
        <v>#REF!</v>
      </c>
      <c r="G83" s="91" t="e">
        <f>IF(E83="","",OP!G83)</f>
        <v>#REF!</v>
      </c>
      <c r="H83" s="28" t="e">
        <f t="shared" si="63"/>
        <v>#REF!</v>
      </c>
      <c r="I83" s="56" t="e">
        <f t="shared" si="64"/>
        <v>#REF!</v>
      </c>
      <c r="J83" s="56" t="e">
        <f t="shared" si="68"/>
        <v>#REF!</v>
      </c>
      <c r="K83" s="57" t="e">
        <f t="shared" si="69"/>
        <v>#REF!</v>
      </c>
      <c r="L83" s="57" t="e">
        <f t="shared" si="70"/>
        <v>#REF!</v>
      </c>
      <c r="M83" s="58" t="e">
        <f t="shared" si="65"/>
        <v>#REF!</v>
      </c>
      <c r="N83" s="58" t="e">
        <f t="shared" si="71"/>
        <v>#REF!</v>
      </c>
      <c r="O83" s="58" t="e">
        <f t="shared" si="72"/>
        <v>#REF!</v>
      </c>
      <c r="P83" s="59" t="e">
        <f t="shared" si="62"/>
        <v>#REF!</v>
      </c>
      <c r="Q83" s="29" t="e">
        <f t="shared" si="73"/>
        <v>#REF!</v>
      </c>
      <c r="R83" s="100" t="e">
        <f t="shared" si="66"/>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x14ac:dyDescent="0.25">
      <c r="B84" s="237"/>
      <c r="C84" s="9"/>
      <c r="E84" s="65" t="e">
        <f>IF(OR($C$6="",$C$5="",$C$6=0,$C$5=0),"",IF((ROWS(E$6:E84)-1)&gt;$C$16+$C$13-$C$15,"",(ROWS(E$6:E84)-1)))</f>
        <v>#REF!</v>
      </c>
      <c r="F84" s="55" t="e">
        <f t="shared" si="67"/>
        <v>#REF!</v>
      </c>
      <c r="G84" s="91" t="e">
        <f>IF(E84="","",OP!G84)</f>
        <v>#REF!</v>
      </c>
      <c r="H84" s="28" t="e">
        <f t="shared" si="63"/>
        <v>#REF!</v>
      </c>
      <c r="I84" s="56" t="e">
        <f t="shared" si="64"/>
        <v>#REF!</v>
      </c>
      <c r="J84" s="56" t="e">
        <f t="shared" si="68"/>
        <v>#REF!</v>
      </c>
      <c r="K84" s="57" t="e">
        <f t="shared" si="69"/>
        <v>#REF!</v>
      </c>
      <c r="L84" s="57" t="e">
        <f t="shared" si="70"/>
        <v>#REF!</v>
      </c>
      <c r="M84" s="58" t="e">
        <f t="shared" si="65"/>
        <v>#REF!</v>
      </c>
      <c r="N84" s="58" t="e">
        <f t="shared" si="71"/>
        <v>#REF!</v>
      </c>
      <c r="O84" s="58" t="e">
        <f t="shared" si="72"/>
        <v>#REF!</v>
      </c>
      <c r="P84" s="59" t="e">
        <f t="shared" si="62"/>
        <v>#REF!</v>
      </c>
      <c r="Q84" s="29" t="e">
        <f t="shared" si="73"/>
        <v>#REF!</v>
      </c>
      <c r="R84" s="100" t="e">
        <f t="shared" si="66"/>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x14ac:dyDescent="0.25">
      <c r="B85" s="237"/>
      <c r="C85" s="9"/>
      <c r="E85" s="65" t="e">
        <f>IF(OR($C$6="",$C$5="",$C$6=0,$C$5=0),"",IF((ROWS(E$6:E85)-1)&gt;$C$16+$C$13-$C$15,"",(ROWS(E$6:E85)-1)))</f>
        <v>#REF!</v>
      </c>
      <c r="F85" s="55" t="e">
        <f t="shared" si="67"/>
        <v>#REF!</v>
      </c>
      <c r="G85" s="91" t="e">
        <f>IF(E85="","",OP!G85)</f>
        <v>#REF!</v>
      </c>
      <c r="H85" s="28" t="e">
        <f t="shared" si="63"/>
        <v>#REF!</v>
      </c>
      <c r="I85" s="56" t="e">
        <f t="shared" si="64"/>
        <v>#REF!</v>
      </c>
      <c r="J85" s="56" t="e">
        <f t="shared" si="68"/>
        <v>#REF!</v>
      </c>
      <c r="K85" s="57" t="e">
        <f t="shared" si="69"/>
        <v>#REF!</v>
      </c>
      <c r="L85" s="57" t="e">
        <f t="shared" si="70"/>
        <v>#REF!</v>
      </c>
      <c r="M85" s="58" t="e">
        <f t="shared" si="65"/>
        <v>#REF!</v>
      </c>
      <c r="N85" s="58" t="e">
        <f t="shared" si="71"/>
        <v>#REF!</v>
      </c>
      <c r="O85" s="58" t="e">
        <f t="shared" si="72"/>
        <v>#REF!</v>
      </c>
      <c r="P85" s="59" t="e">
        <f t="shared" si="62"/>
        <v>#REF!</v>
      </c>
      <c r="Q85" s="29" t="e">
        <f t="shared" si="73"/>
        <v>#REF!</v>
      </c>
      <c r="R85" s="100" t="e">
        <f t="shared" si="66"/>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x14ac:dyDescent="0.25">
      <c r="B86" s="237"/>
      <c r="C86" s="9"/>
      <c r="E86" s="65" t="e">
        <f>IF(OR($C$6="",$C$5="",$C$6=0,$C$5=0),"",IF((ROWS(E$6:E86)-1)&gt;$C$16+$C$13-$C$15,"",(ROWS(E$6:E86)-1)))</f>
        <v>#REF!</v>
      </c>
      <c r="F86" s="55" t="e">
        <f t="shared" si="67"/>
        <v>#REF!</v>
      </c>
      <c r="G86" s="91" t="e">
        <f>IF(E86="","",OP!G86)</f>
        <v>#REF!</v>
      </c>
      <c r="H86" s="28" t="e">
        <f t="shared" si="63"/>
        <v>#REF!</v>
      </c>
      <c r="I86" s="56" t="e">
        <f t="shared" si="64"/>
        <v>#REF!</v>
      </c>
      <c r="J86" s="56" t="e">
        <f t="shared" si="68"/>
        <v>#REF!</v>
      </c>
      <c r="K86" s="57" t="e">
        <f t="shared" si="69"/>
        <v>#REF!</v>
      </c>
      <c r="L86" s="57" t="e">
        <f t="shared" si="70"/>
        <v>#REF!</v>
      </c>
      <c r="M86" s="58" t="e">
        <f t="shared" si="65"/>
        <v>#REF!</v>
      </c>
      <c r="N86" s="58" t="e">
        <f t="shared" si="71"/>
        <v>#REF!</v>
      </c>
      <c r="O86" s="58" t="e">
        <f t="shared" si="72"/>
        <v>#REF!</v>
      </c>
      <c r="P86" s="59" t="e">
        <f t="shared" si="62"/>
        <v>#REF!</v>
      </c>
      <c r="Q86" s="29" t="e">
        <f t="shared" si="73"/>
        <v>#REF!</v>
      </c>
      <c r="R86" s="100" t="e">
        <f t="shared" si="66"/>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x14ac:dyDescent="0.25">
      <c r="B87" s="237"/>
      <c r="C87" s="9"/>
      <c r="E87" s="65" t="e">
        <f>IF(OR($C$6="",$C$5="",$C$6=0,$C$5=0),"",IF((ROWS(E$6:E87)-1)&gt;$C$16+$C$13-$C$15,"",(ROWS(E$6:E87)-1)))</f>
        <v>#REF!</v>
      </c>
      <c r="F87" s="55" t="e">
        <f t="shared" si="67"/>
        <v>#REF!</v>
      </c>
      <c r="G87" s="91" t="e">
        <f>IF(E87="","",OP!G87)</f>
        <v>#REF!</v>
      </c>
      <c r="H87" s="28" t="e">
        <f t="shared" si="63"/>
        <v>#REF!</v>
      </c>
      <c r="I87" s="56" t="e">
        <f t="shared" si="64"/>
        <v>#REF!</v>
      </c>
      <c r="J87" s="56" t="e">
        <f t="shared" si="68"/>
        <v>#REF!</v>
      </c>
      <c r="K87" s="57" t="e">
        <f t="shared" si="69"/>
        <v>#REF!</v>
      </c>
      <c r="L87" s="57" t="e">
        <f t="shared" si="70"/>
        <v>#REF!</v>
      </c>
      <c r="M87" s="58" t="e">
        <f t="shared" si="65"/>
        <v>#REF!</v>
      </c>
      <c r="N87" s="58" t="e">
        <f t="shared" si="71"/>
        <v>#REF!</v>
      </c>
      <c r="O87" s="58" t="e">
        <f t="shared" si="72"/>
        <v>#REF!</v>
      </c>
      <c r="P87" s="59" t="e">
        <f t="shared" si="62"/>
        <v>#REF!</v>
      </c>
      <c r="Q87" s="29" t="e">
        <f t="shared" si="73"/>
        <v>#REF!</v>
      </c>
      <c r="R87" s="100" t="e">
        <f t="shared" si="66"/>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x14ac:dyDescent="0.25">
      <c r="B88" s="237"/>
      <c r="C88" s="9"/>
      <c r="E88" s="65" t="e">
        <f>IF(OR($C$6="",$C$5="",$C$6=0,$C$5=0),"",IF((ROWS(E$6:E88)-1)&gt;$C$16+$C$13-$C$15,"",(ROWS(E$6:E88)-1)))</f>
        <v>#REF!</v>
      </c>
      <c r="F88" s="55" t="e">
        <f t="shared" si="67"/>
        <v>#REF!</v>
      </c>
      <c r="G88" s="91" t="e">
        <f>IF(E88="","",OP!G88)</f>
        <v>#REF!</v>
      </c>
      <c r="H88" s="28" t="e">
        <f t="shared" si="63"/>
        <v>#REF!</v>
      </c>
      <c r="I88" s="56" t="e">
        <f t="shared" si="64"/>
        <v>#REF!</v>
      </c>
      <c r="J88" s="56" t="e">
        <f t="shared" si="68"/>
        <v>#REF!</v>
      </c>
      <c r="K88" s="57" t="e">
        <f t="shared" si="69"/>
        <v>#REF!</v>
      </c>
      <c r="L88" s="57" t="e">
        <f t="shared" si="70"/>
        <v>#REF!</v>
      </c>
      <c r="M88" s="58" t="e">
        <f t="shared" si="65"/>
        <v>#REF!</v>
      </c>
      <c r="N88" s="58" t="e">
        <f t="shared" si="71"/>
        <v>#REF!</v>
      </c>
      <c r="O88" s="58" t="e">
        <f t="shared" si="72"/>
        <v>#REF!</v>
      </c>
      <c r="P88" s="59" t="e">
        <f t="shared" si="62"/>
        <v>#REF!</v>
      </c>
      <c r="Q88" s="29" t="e">
        <f t="shared" si="73"/>
        <v>#REF!</v>
      </c>
      <c r="R88" s="100" t="e">
        <f t="shared" si="66"/>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x14ac:dyDescent="0.25">
      <c r="B89" s="237"/>
      <c r="C89" s="9"/>
      <c r="E89" s="65" t="e">
        <f>IF(OR($C$6="",$C$5="",$C$6=0,$C$5=0),"",IF((ROWS(E$6:E89)-1)&gt;$C$16+$C$13-$C$15,"",(ROWS(E$6:E89)-1)))</f>
        <v>#REF!</v>
      </c>
      <c r="F89" s="55" t="e">
        <f t="shared" si="67"/>
        <v>#REF!</v>
      </c>
      <c r="G89" s="91" t="e">
        <f>IF(E89="","",OP!G89)</f>
        <v>#REF!</v>
      </c>
      <c r="H89" s="28" t="e">
        <f t="shared" si="63"/>
        <v>#REF!</v>
      </c>
      <c r="I89" s="56" t="e">
        <f t="shared" si="64"/>
        <v>#REF!</v>
      </c>
      <c r="J89" s="56" t="e">
        <f t="shared" si="68"/>
        <v>#REF!</v>
      </c>
      <c r="K89" s="57" t="e">
        <f t="shared" si="69"/>
        <v>#REF!</v>
      </c>
      <c r="L89" s="57" t="e">
        <f t="shared" si="70"/>
        <v>#REF!</v>
      </c>
      <c r="M89" s="58" t="e">
        <f t="shared" si="65"/>
        <v>#REF!</v>
      </c>
      <c r="N89" s="58" t="e">
        <f t="shared" si="71"/>
        <v>#REF!</v>
      </c>
      <c r="O89" s="58" t="e">
        <f t="shared" si="72"/>
        <v>#REF!</v>
      </c>
      <c r="P89" s="59" t="e">
        <f t="shared" si="62"/>
        <v>#REF!</v>
      </c>
      <c r="Q89" s="29" t="e">
        <f t="shared" si="73"/>
        <v>#REF!</v>
      </c>
      <c r="R89" s="100" t="e">
        <f t="shared" si="66"/>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x14ac:dyDescent="0.25">
      <c r="B90" s="237"/>
      <c r="C90" s="9"/>
      <c r="E90" s="65" t="e">
        <f>IF(OR($C$6="",$C$5="",$C$6=0,$C$5=0),"",IF((ROWS(E$6:E90)-1)&gt;$C$16+$C$13-$C$15,"",(ROWS(E$6:E90)-1)))</f>
        <v>#REF!</v>
      </c>
      <c r="F90" s="55" t="e">
        <f t="shared" si="67"/>
        <v>#REF!</v>
      </c>
      <c r="G90" s="91" t="e">
        <f>IF(E90="","",OP!G90)</f>
        <v>#REF!</v>
      </c>
      <c r="H90" s="28" t="e">
        <f t="shared" si="63"/>
        <v>#REF!</v>
      </c>
      <c r="I90" s="56" t="e">
        <f t="shared" si="64"/>
        <v>#REF!</v>
      </c>
      <c r="J90" s="56" t="e">
        <f t="shared" si="68"/>
        <v>#REF!</v>
      </c>
      <c r="K90" s="57" t="e">
        <f t="shared" si="69"/>
        <v>#REF!</v>
      </c>
      <c r="L90" s="57" t="e">
        <f t="shared" si="70"/>
        <v>#REF!</v>
      </c>
      <c r="M90" s="58" t="e">
        <f t="shared" si="65"/>
        <v>#REF!</v>
      </c>
      <c r="N90" s="58" t="e">
        <f t="shared" si="71"/>
        <v>#REF!</v>
      </c>
      <c r="O90" s="58" t="e">
        <f t="shared" si="72"/>
        <v>#REF!</v>
      </c>
      <c r="P90" s="59" t="e">
        <f t="shared" si="62"/>
        <v>#REF!</v>
      </c>
      <c r="Q90" s="29" t="e">
        <f t="shared" si="73"/>
        <v>#REF!</v>
      </c>
      <c r="R90" s="100" t="e">
        <f t="shared" si="66"/>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x14ac:dyDescent="0.25">
      <c r="B91" s="237"/>
      <c r="C91" s="9"/>
      <c r="E91" s="65" t="e">
        <f>IF(OR($C$6="",$C$5="",$C$6=0,$C$5=0),"",IF((ROWS(E$6:E91)-1)&gt;$C$16+$C$13-$C$15,"",(ROWS(E$6:E91)-1)))</f>
        <v>#REF!</v>
      </c>
      <c r="F91" s="55" t="e">
        <f t="shared" si="67"/>
        <v>#REF!</v>
      </c>
      <c r="G91" s="91" t="e">
        <f>IF(E91="","",OP!G91)</f>
        <v>#REF!</v>
      </c>
      <c r="H91" s="28" t="e">
        <f t="shared" si="63"/>
        <v>#REF!</v>
      </c>
      <c r="I91" s="56" t="e">
        <f t="shared" si="64"/>
        <v>#REF!</v>
      </c>
      <c r="J91" s="56" t="e">
        <f t="shared" si="68"/>
        <v>#REF!</v>
      </c>
      <c r="K91" s="57" t="e">
        <f t="shared" si="69"/>
        <v>#REF!</v>
      </c>
      <c r="L91" s="57" t="e">
        <f t="shared" si="70"/>
        <v>#REF!</v>
      </c>
      <c r="M91" s="58" t="e">
        <f t="shared" si="65"/>
        <v>#REF!</v>
      </c>
      <c r="N91" s="58" t="e">
        <f t="shared" si="71"/>
        <v>#REF!</v>
      </c>
      <c r="O91" s="58" t="e">
        <f t="shared" si="72"/>
        <v>#REF!</v>
      </c>
      <c r="P91" s="59" t="e">
        <f t="shared" si="62"/>
        <v>#REF!</v>
      </c>
      <c r="Q91" s="29" t="e">
        <f t="shared" si="73"/>
        <v>#REF!</v>
      </c>
      <c r="R91" s="100" t="e">
        <f t="shared" si="66"/>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x14ac:dyDescent="0.25">
      <c r="B92" s="237"/>
      <c r="C92" s="9"/>
      <c r="E92" s="65" t="e">
        <f>IF(OR($C$6="",$C$5="",$C$6=0,$C$5=0),"",IF((ROWS(E$6:E92)-1)&gt;$C$16+$C$13-$C$15,"",(ROWS(E$6:E92)-1)))</f>
        <v>#REF!</v>
      </c>
      <c r="F92" s="55" t="e">
        <f t="shared" si="67"/>
        <v>#REF!</v>
      </c>
      <c r="G92" s="91" t="e">
        <f>IF(E92="","",OP!G92)</f>
        <v>#REF!</v>
      </c>
      <c r="H92" s="28" t="e">
        <f t="shared" si="63"/>
        <v>#REF!</v>
      </c>
      <c r="I92" s="56" t="e">
        <f t="shared" si="64"/>
        <v>#REF!</v>
      </c>
      <c r="J92" s="56" t="e">
        <f t="shared" si="68"/>
        <v>#REF!</v>
      </c>
      <c r="K92" s="57" t="e">
        <f t="shared" si="69"/>
        <v>#REF!</v>
      </c>
      <c r="L92" s="57" t="e">
        <f t="shared" si="70"/>
        <v>#REF!</v>
      </c>
      <c r="M92" s="58" t="e">
        <f t="shared" si="65"/>
        <v>#REF!</v>
      </c>
      <c r="N92" s="58" t="e">
        <f t="shared" si="71"/>
        <v>#REF!</v>
      </c>
      <c r="O92" s="58" t="e">
        <f t="shared" si="72"/>
        <v>#REF!</v>
      </c>
      <c r="P92" s="59" t="e">
        <f t="shared" si="62"/>
        <v>#REF!</v>
      </c>
      <c r="Q92" s="29" t="e">
        <f t="shared" si="73"/>
        <v>#REF!</v>
      </c>
      <c r="R92" s="100" t="e">
        <f t="shared" si="66"/>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x14ac:dyDescent="0.25">
      <c r="B93" s="237"/>
      <c r="C93" s="9"/>
      <c r="E93" s="65" t="e">
        <f>IF(OR($C$6="",$C$5="",$C$6=0,$C$5=0),"",IF((ROWS(E$6:E93)-1)&gt;$C$16+$C$13-$C$15,"",(ROWS(E$6:E93)-1)))</f>
        <v>#REF!</v>
      </c>
      <c r="F93" s="55" t="e">
        <f t="shared" si="67"/>
        <v>#REF!</v>
      </c>
      <c r="G93" s="91" t="e">
        <f>IF(E93="","",OP!G93)</f>
        <v>#REF!</v>
      </c>
      <c r="H93" s="28" t="e">
        <f t="shared" si="63"/>
        <v>#REF!</v>
      </c>
      <c r="I93" s="56" t="e">
        <f t="shared" si="64"/>
        <v>#REF!</v>
      </c>
      <c r="J93" s="56" t="e">
        <f t="shared" si="68"/>
        <v>#REF!</v>
      </c>
      <c r="K93" s="57" t="e">
        <f t="shared" si="69"/>
        <v>#REF!</v>
      </c>
      <c r="L93" s="57" t="e">
        <f t="shared" si="70"/>
        <v>#REF!</v>
      </c>
      <c r="M93" s="58" t="e">
        <f t="shared" si="65"/>
        <v>#REF!</v>
      </c>
      <c r="N93" s="58" t="e">
        <f t="shared" si="71"/>
        <v>#REF!</v>
      </c>
      <c r="O93" s="58" t="e">
        <f t="shared" si="72"/>
        <v>#REF!</v>
      </c>
      <c r="P93" s="59" t="e">
        <f t="shared" si="62"/>
        <v>#REF!</v>
      </c>
      <c r="Q93" s="29" t="e">
        <f t="shared" si="73"/>
        <v>#REF!</v>
      </c>
      <c r="R93" s="100" t="e">
        <f t="shared" si="66"/>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x14ac:dyDescent="0.25">
      <c r="B94" s="237"/>
      <c r="C94" s="9"/>
      <c r="E94" s="65" t="e">
        <f>IF(OR($C$6="",$C$5="",$C$6=0,$C$5=0),"",IF((ROWS(E$6:E94)-1)&gt;$C$16+$C$13-$C$15,"",(ROWS(E$6:E94)-1)))</f>
        <v>#REF!</v>
      </c>
      <c r="F94" s="55" t="e">
        <f t="shared" si="67"/>
        <v>#REF!</v>
      </c>
      <c r="G94" s="91" t="e">
        <f>IF(E94="","",OP!G94)</f>
        <v>#REF!</v>
      </c>
      <c r="H94" s="28" t="e">
        <f t="shared" si="63"/>
        <v>#REF!</v>
      </c>
      <c r="I94" s="56" t="e">
        <f t="shared" si="64"/>
        <v>#REF!</v>
      </c>
      <c r="J94" s="56" t="e">
        <f t="shared" si="68"/>
        <v>#REF!</v>
      </c>
      <c r="K94" s="57" t="e">
        <f t="shared" si="69"/>
        <v>#REF!</v>
      </c>
      <c r="L94" s="57" t="e">
        <f t="shared" si="70"/>
        <v>#REF!</v>
      </c>
      <c r="M94" s="58" t="e">
        <f t="shared" si="65"/>
        <v>#REF!</v>
      </c>
      <c r="N94" s="58" t="e">
        <f t="shared" si="71"/>
        <v>#REF!</v>
      </c>
      <c r="O94" s="58" t="e">
        <f t="shared" si="72"/>
        <v>#REF!</v>
      </c>
      <c r="P94" s="59" t="e">
        <f t="shared" si="62"/>
        <v>#REF!</v>
      </c>
      <c r="Q94" s="29" t="e">
        <f t="shared" si="73"/>
        <v>#REF!</v>
      </c>
      <c r="R94" s="100" t="e">
        <f t="shared" si="66"/>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x14ac:dyDescent="0.25">
      <c r="B95" s="237"/>
      <c r="C95" s="9"/>
      <c r="E95" s="65" t="e">
        <f>IF(OR($C$6="",$C$5="",$C$6=0,$C$5=0),"",IF((ROWS(E$6:E95)-1)&gt;$C$16+$C$13-$C$15,"",(ROWS(E$6:E95)-1)))</f>
        <v>#REF!</v>
      </c>
      <c r="F95" s="55" t="e">
        <f t="shared" si="67"/>
        <v>#REF!</v>
      </c>
      <c r="G95" s="91" t="e">
        <f>IF(E95="","",OP!G95)</f>
        <v>#REF!</v>
      </c>
      <c r="H95" s="28" t="e">
        <f t="shared" si="63"/>
        <v>#REF!</v>
      </c>
      <c r="I95" s="56" t="e">
        <f t="shared" si="64"/>
        <v>#REF!</v>
      </c>
      <c r="J95" s="56" t="e">
        <f t="shared" si="68"/>
        <v>#REF!</v>
      </c>
      <c r="K95" s="57" t="e">
        <f t="shared" si="69"/>
        <v>#REF!</v>
      </c>
      <c r="L95" s="57" t="e">
        <f t="shared" si="70"/>
        <v>#REF!</v>
      </c>
      <c r="M95" s="58" t="e">
        <f t="shared" si="65"/>
        <v>#REF!</v>
      </c>
      <c r="N95" s="58" t="e">
        <f t="shared" si="71"/>
        <v>#REF!</v>
      </c>
      <c r="O95" s="58" t="e">
        <f t="shared" si="72"/>
        <v>#REF!</v>
      </c>
      <c r="P95" s="59" t="e">
        <f t="shared" si="62"/>
        <v>#REF!</v>
      </c>
      <c r="Q95" s="29" t="e">
        <f t="shared" si="73"/>
        <v>#REF!</v>
      </c>
      <c r="R95" s="100" t="e">
        <f t="shared" si="66"/>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x14ac:dyDescent="0.25">
      <c r="B96" s="237"/>
      <c r="C96" s="9"/>
      <c r="E96" s="65" t="e">
        <f>IF(OR($C$6="",$C$5="",$C$6=0,$C$5=0),"",IF((ROWS(E$6:E96)-1)&gt;$C$16+$C$13-$C$15,"",(ROWS(E$6:E96)-1)))</f>
        <v>#REF!</v>
      </c>
      <c r="F96" s="55" t="e">
        <f t="shared" si="67"/>
        <v>#REF!</v>
      </c>
      <c r="G96" s="91" t="e">
        <f>IF(E96="","",OP!G96)</f>
        <v>#REF!</v>
      </c>
      <c r="H96" s="28" t="e">
        <f t="shared" si="63"/>
        <v>#REF!</v>
      </c>
      <c r="I96" s="56" t="e">
        <f t="shared" si="64"/>
        <v>#REF!</v>
      </c>
      <c r="J96" s="56" t="e">
        <f t="shared" si="68"/>
        <v>#REF!</v>
      </c>
      <c r="K96" s="57" t="e">
        <f t="shared" si="69"/>
        <v>#REF!</v>
      </c>
      <c r="L96" s="57" t="e">
        <f t="shared" si="70"/>
        <v>#REF!</v>
      </c>
      <c r="M96" s="58" t="e">
        <f t="shared" si="65"/>
        <v>#REF!</v>
      </c>
      <c r="N96" s="58" t="e">
        <f t="shared" si="71"/>
        <v>#REF!</v>
      </c>
      <c r="O96" s="58" t="e">
        <f t="shared" si="72"/>
        <v>#REF!</v>
      </c>
      <c r="P96" s="59" t="e">
        <f t="shared" si="62"/>
        <v>#REF!</v>
      </c>
      <c r="Q96" s="29" t="e">
        <f t="shared" si="73"/>
        <v>#REF!</v>
      </c>
      <c r="R96" s="100" t="e">
        <f t="shared" si="66"/>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x14ac:dyDescent="0.25">
      <c r="B97" s="237"/>
      <c r="C97" s="9"/>
      <c r="E97" s="65" t="e">
        <f>IF(OR($C$6="",$C$5="",$C$6=0,$C$5=0),"",IF((ROWS(E$6:E97)-1)&gt;$C$16+$C$13-$C$15,"",(ROWS(E$6:E97)-1)))</f>
        <v>#REF!</v>
      </c>
      <c r="F97" s="55" t="e">
        <f t="shared" si="67"/>
        <v>#REF!</v>
      </c>
      <c r="G97" s="91" t="e">
        <f>IF(E97="","",OP!G97)</f>
        <v>#REF!</v>
      </c>
      <c r="H97" s="28" t="e">
        <f t="shared" si="63"/>
        <v>#REF!</v>
      </c>
      <c r="I97" s="56" t="e">
        <f t="shared" si="64"/>
        <v>#REF!</v>
      </c>
      <c r="J97" s="56" t="e">
        <f t="shared" si="68"/>
        <v>#REF!</v>
      </c>
      <c r="K97" s="57" t="e">
        <f t="shared" si="69"/>
        <v>#REF!</v>
      </c>
      <c r="L97" s="57" t="e">
        <f t="shared" si="70"/>
        <v>#REF!</v>
      </c>
      <c r="M97" s="58" t="e">
        <f t="shared" si="65"/>
        <v>#REF!</v>
      </c>
      <c r="N97" s="58" t="e">
        <f t="shared" si="71"/>
        <v>#REF!</v>
      </c>
      <c r="O97" s="58" t="e">
        <f t="shared" si="72"/>
        <v>#REF!</v>
      </c>
      <c r="P97" s="59" t="e">
        <f t="shared" si="62"/>
        <v>#REF!</v>
      </c>
      <c r="Q97" s="29" t="e">
        <f t="shared" si="73"/>
        <v>#REF!</v>
      </c>
      <c r="R97" s="100" t="e">
        <f t="shared" si="66"/>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x14ac:dyDescent="0.25">
      <c r="B98" s="237"/>
      <c r="C98" s="9"/>
      <c r="E98" s="65" t="e">
        <f>IF(OR($C$6="",$C$5="",$C$6=0,$C$5=0),"",IF((ROWS(E$6:E98)-1)&gt;$C$16+$C$13-$C$15,"",(ROWS(E$6:E98)-1)))</f>
        <v>#REF!</v>
      </c>
      <c r="F98" s="55" t="e">
        <f t="shared" si="67"/>
        <v>#REF!</v>
      </c>
      <c r="G98" s="91" t="e">
        <f>IF(E98="","",OP!G98)</f>
        <v>#REF!</v>
      </c>
      <c r="H98" s="28" t="e">
        <f t="shared" si="63"/>
        <v>#REF!</v>
      </c>
      <c r="I98" s="56" t="e">
        <f t="shared" si="64"/>
        <v>#REF!</v>
      </c>
      <c r="J98" s="56" t="e">
        <f t="shared" si="68"/>
        <v>#REF!</v>
      </c>
      <c r="K98" s="57" t="e">
        <f t="shared" si="69"/>
        <v>#REF!</v>
      </c>
      <c r="L98" s="57" t="e">
        <f t="shared" si="70"/>
        <v>#REF!</v>
      </c>
      <c r="M98" s="58" t="e">
        <f t="shared" si="65"/>
        <v>#REF!</v>
      </c>
      <c r="N98" s="58" t="e">
        <f t="shared" si="71"/>
        <v>#REF!</v>
      </c>
      <c r="O98" s="58" t="e">
        <f t="shared" si="72"/>
        <v>#REF!</v>
      </c>
      <c r="P98" s="59" t="e">
        <f t="shared" si="62"/>
        <v>#REF!</v>
      </c>
      <c r="Q98" s="29" t="e">
        <f t="shared" si="73"/>
        <v>#REF!</v>
      </c>
      <c r="R98" s="100" t="e">
        <f t="shared" si="66"/>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x14ac:dyDescent="0.25">
      <c r="B99" s="237"/>
      <c r="C99" s="9"/>
      <c r="E99" s="65" t="e">
        <f>IF(OR($C$6="",$C$5="",$C$6=0,$C$5=0),"",IF((ROWS(E$6:E99)-1)&gt;$C$16+$C$13-$C$15,"",(ROWS(E$6:E99)-1)))</f>
        <v>#REF!</v>
      </c>
      <c r="F99" s="55" t="e">
        <f t="shared" si="67"/>
        <v>#REF!</v>
      </c>
      <c r="G99" s="91" t="e">
        <f>IF(E99="","",OP!G99)</f>
        <v>#REF!</v>
      </c>
      <c r="H99" s="28" t="e">
        <f t="shared" si="63"/>
        <v>#REF!</v>
      </c>
      <c r="I99" s="56" t="e">
        <f t="shared" si="64"/>
        <v>#REF!</v>
      </c>
      <c r="J99" s="56" t="e">
        <f t="shared" si="68"/>
        <v>#REF!</v>
      </c>
      <c r="K99" s="57" t="e">
        <f t="shared" si="69"/>
        <v>#REF!</v>
      </c>
      <c r="L99" s="57" t="e">
        <f t="shared" si="70"/>
        <v>#REF!</v>
      </c>
      <c r="M99" s="58" t="e">
        <f t="shared" si="65"/>
        <v>#REF!</v>
      </c>
      <c r="N99" s="58" t="e">
        <f t="shared" si="71"/>
        <v>#REF!</v>
      </c>
      <c r="O99" s="58" t="e">
        <f t="shared" si="72"/>
        <v>#REF!</v>
      </c>
      <c r="P99" s="59" t="e">
        <f t="shared" si="62"/>
        <v>#REF!</v>
      </c>
      <c r="Q99" s="29" t="e">
        <f t="shared" si="73"/>
        <v>#REF!</v>
      </c>
      <c r="R99" s="100" t="e">
        <f t="shared" si="66"/>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x14ac:dyDescent="0.25">
      <c r="B100" s="237"/>
      <c r="C100" s="9"/>
      <c r="E100" s="65" t="e">
        <f>IF(OR($C$6="",$C$5="",$C$6=0,$C$5=0),"",IF((ROWS(E$6:E100)-1)&gt;$C$16+$C$13-$C$15,"",(ROWS(E$6:E100)-1)))</f>
        <v>#REF!</v>
      </c>
      <c r="F100" s="55" t="e">
        <f t="shared" si="67"/>
        <v>#REF!</v>
      </c>
      <c r="G100" s="91" t="e">
        <f>IF(E100="","",OP!G100)</f>
        <v>#REF!</v>
      </c>
      <c r="H100" s="28" t="e">
        <f t="shared" si="63"/>
        <v>#REF!</v>
      </c>
      <c r="I100" s="56" t="e">
        <f t="shared" si="64"/>
        <v>#REF!</v>
      </c>
      <c r="J100" s="56" t="e">
        <f t="shared" si="68"/>
        <v>#REF!</v>
      </c>
      <c r="K100" s="57" t="e">
        <f t="shared" si="69"/>
        <v>#REF!</v>
      </c>
      <c r="L100" s="57" t="e">
        <f t="shared" si="70"/>
        <v>#REF!</v>
      </c>
      <c r="M100" s="58" t="e">
        <f t="shared" si="65"/>
        <v>#REF!</v>
      </c>
      <c r="N100" s="58" t="e">
        <f t="shared" si="71"/>
        <v>#REF!</v>
      </c>
      <c r="O100" s="58" t="e">
        <f t="shared" si="72"/>
        <v>#REF!</v>
      </c>
      <c r="P100" s="59" t="e">
        <f t="shared" si="62"/>
        <v>#REF!</v>
      </c>
      <c r="Q100" s="29" t="e">
        <f t="shared" si="73"/>
        <v>#REF!</v>
      </c>
      <c r="R100" s="100" t="e">
        <f t="shared" si="66"/>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x14ac:dyDescent="0.25">
      <c r="B101" s="237"/>
      <c r="C101" s="9"/>
      <c r="E101" s="65" t="e">
        <f>IF(OR($C$6="",$C$5="",$C$6=0,$C$5=0),"",IF((ROWS(E$6:E101)-1)&gt;$C$16+$C$13-$C$15,"",(ROWS(E$6:E101)-1)))</f>
        <v>#REF!</v>
      </c>
      <c r="F101" s="55" t="e">
        <f t="shared" si="67"/>
        <v>#REF!</v>
      </c>
      <c r="G101" s="91" t="e">
        <f>IF(E101="","",OP!G101)</f>
        <v>#REF!</v>
      </c>
      <c r="H101" s="28" t="e">
        <f t="shared" si="63"/>
        <v>#REF!</v>
      </c>
      <c r="I101" s="56" t="e">
        <f t="shared" si="64"/>
        <v>#REF!</v>
      </c>
      <c r="J101" s="56" t="e">
        <f t="shared" si="68"/>
        <v>#REF!</v>
      </c>
      <c r="K101" s="57" t="e">
        <f t="shared" si="69"/>
        <v>#REF!</v>
      </c>
      <c r="L101" s="57" t="e">
        <f t="shared" si="70"/>
        <v>#REF!</v>
      </c>
      <c r="M101" s="58" t="e">
        <f t="shared" si="65"/>
        <v>#REF!</v>
      </c>
      <c r="N101" s="58" t="e">
        <f t="shared" si="71"/>
        <v>#REF!</v>
      </c>
      <c r="O101" s="58" t="e">
        <f t="shared" si="72"/>
        <v>#REF!</v>
      </c>
      <c r="P101" s="59" t="e">
        <f t="shared" si="62"/>
        <v>#REF!</v>
      </c>
      <c r="Q101" s="29" t="e">
        <f t="shared" si="73"/>
        <v>#REF!</v>
      </c>
      <c r="R101" s="100" t="e">
        <f t="shared" si="66"/>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x14ac:dyDescent="0.25">
      <c r="B102" s="237"/>
      <c r="C102" s="9"/>
      <c r="E102" s="65" t="e">
        <f>IF(OR($C$6="",$C$5="",$C$6=0,$C$5=0),"",IF((ROWS(E$6:E102)-1)&gt;$C$16+$C$13-$C$15,"",(ROWS(E$6:E102)-1)))</f>
        <v>#REF!</v>
      </c>
      <c r="F102" s="55" t="e">
        <f t="shared" si="67"/>
        <v>#REF!</v>
      </c>
      <c r="G102" s="91" t="e">
        <f>IF(E102="","",OP!G102)</f>
        <v>#REF!</v>
      </c>
      <c r="H102" s="28" t="e">
        <f t="shared" si="63"/>
        <v>#REF!</v>
      </c>
      <c r="I102" s="56" t="e">
        <f t="shared" si="64"/>
        <v>#REF!</v>
      </c>
      <c r="J102" s="56" t="e">
        <f t="shared" si="68"/>
        <v>#REF!</v>
      </c>
      <c r="K102" s="57" t="e">
        <f t="shared" si="69"/>
        <v>#REF!</v>
      </c>
      <c r="L102" s="57" t="e">
        <f t="shared" si="70"/>
        <v>#REF!</v>
      </c>
      <c r="M102" s="58" t="e">
        <f t="shared" si="65"/>
        <v>#REF!</v>
      </c>
      <c r="N102" s="58" t="e">
        <f t="shared" si="71"/>
        <v>#REF!</v>
      </c>
      <c r="O102" s="58" t="e">
        <f t="shared" si="72"/>
        <v>#REF!</v>
      </c>
      <c r="P102" s="59" t="e">
        <f t="shared" si="62"/>
        <v>#REF!</v>
      </c>
      <c r="Q102" s="29" t="e">
        <f t="shared" si="73"/>
        <v>#REF!</v>
      </c>
      <c r="R102" s="100" t="e">
        <f t="shared" si="66"/>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x14ac:dyDescent="0.25">
      <c r="B103" s="237"/>
      <c r="C103" s="9"/>
      <c r="E103" s="65" t="e">
        <f>IF(OR($C$6="",$C$5="",$C$6=0,$C$5=0),"",IF((ROWS(E$6:E103)-1)&gt;$C$16+$C$13-$C$15,"",(ROWS(E$6:E103)-1)))</f>
        <v>#REF!</v>
      </c>
      <c r="F103" s="55" t="e">
        <f t="shared" si="67"/>
        <v>#REF!</v>
      </c>
      <c r="G103" s="91" t="e">
        <f>IF(E103="","",OP!G103)</f>
        <v>#REF!</v>
      </c>
      <c r="H103" s="28" t="e">
        <f t="shared" si="63"/>
        <v>#REF!</v>
      </c>
      <c r="I103" s="56" t="e">
        <f t="shared" si="64"/>
        <v>#REF!</v>
      </c>
      <c r="J103" s="56" t="e">
        <f t="shared" si="68"/>
        <v>#REF!</v>
      </c>
      <c r="K103" s="57" t="e">
        <f t="shared" si="69"/>
        <v>#REF!</v>
      </c>
      <c r="L103" s="57" t="e">
        <f t="shared" si="70"/>
        <v>#REF!</v>
      </c>
      <c r="M103" s="58" t="e">
        <f t="shared" si="65"/>
        <v>#REF!</v>
      </c>
      <c r="N103" s="58" t="e">
        <f t="shared" si="71"/>
        <v>#REF!</v>
      </c>
      <c r="O103" s="58" t="e">
        <f t="shared" si="72"/>
        <v>#REF!</v>
      </c>
      <c r="P103" s="59" t="e">
        <f t="shared" si="62"/>
        <v>#REF!</v>
      </c>
      <c r="Q103" s="29" t="e">
        <f t="shared" si="73"/>
        <v>#REF!</v>
      </c>
      <c r="R103" s="100" t="e">
        <f t="shared" si="66"/>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x14ac:dyDescent="0.25">
      <c r="B104" s="237"/>
      <c r="C104" s="9"/>
      <c r="E104" s="65" t="e">
        <f>IF(OR($C$6="",$C$5="",$C$6=0,$C$5=0),"",IF((ROWS(E$6:E104)-1)&gt;$C$16+$C$13-$C$15,"",(ROWS(E$6:E104)-1)))</f>
        <v>#REF!</v>
      </c>
      <c r="F104" s="55" t="e">
        <f t="shared" si="67"/>
        <v>#REF!</v>
      </c>
      <c r="G104" s="91" t="e">
        <f>IF(E104="","",OP!G104)</f>
        <v>#REF!</v>
      </c>
      <c r="H104" s="28" t="e">
        <f t="shared" si="63"/>
        <v>#REF!</v>
      </c>
      <c r="I104" s="56" t="e">
        <f t="shared" si="64"/>
        <v>#REF!</v>
      </c>
      <c r="J104" s="56" t="e">
        <f t="shared" si="68"/>
        <v>#REF!</v>
      </c>
      <c r="K104" s="57" t="e">
        <f t="shared" si="69"/>
        <v>#REF!</v>
      </c>
      <c r="L104" s="57" t="e">
        <f t="shared" si="70"/>
        <v>#REF!</v>
      </c>
      <c r="M104" s="58" t="e">
        <f t="shared" si="65"/>
        <v>#REF!</v>
      </c>
      <c r="N104" s="58" t="e">
        <f t="shared" si="71"/>
        <v>#REF!</v>
      </c>
      <c r="O104" s="58" t="e">
        <f t="shared" si="72"/>
        <v>#REF!</v>
      </c>
      <c r="P104" s="59" t="e">
        <f t="shared" si="62"/>
        <v>#REF!</v>
      </c>
      <c r="Q104" s="29" t="e">
        <f t="shared" si="73"/>
        <v>#REF!</v>
      </c>
      <c r="R104" s="100" t="e">
        <f t="shared" si="66"/>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x14ac:dyDescent="0.25">
      <c r="B105" s="237"/>
      <c r="C105" s="9"/>
      <c r="E105" s="65" t="e">
        <f>IF(OR($C$6="",$C$5="",$C$6=0,$C$5=0),"",IF((ROWS(E$6:E105)-1)&gt;$C$16+$C$13-$C$15,"",(ROWS(E$6:E105)-1)))</f>
        <v>#REF!</v>
      </c>
      <c r="F105" s="55" t="e">
        <f t="shared" si="67"/>
        <v>#REF!</v>
      </c>
      <c r="G105" s="91" t="e">
        <f>IF(E105="","",OP!G105)</f>
        <v>#REF!</v>
      </c>
      <c r="H105" s="28" t="e">
        <f t="shared" si="63"/>
        <v>#REF!</v>
      </c>
      <c r="I105" s="56" t="e">
        <f t="shared" si="64"/>
        <v>#REF!</v>
      </c>
      <c r="J105" s="56" t="e">
        <f t="shared" si="68"/>
        <v>#REF!</v>
      </c>
      <c r="K105" s="57" t="e">
        <f t="shared" si="69"/>
        <v>#REF!</v>
      </c>
      <c r="L105" s="57" t="e">
        <f t="shared" si="70"/>
        <v>#REF!</v>
      </c>
      <c r="M105" s="58" t="e">
        <f t="shared" si="65"/>
        <v>#REF!</v>
      </c>
      <c r="N105" s="58" t="e">
        <f t="shared" si="71"/>
        <v>#REF!</v>
      </c>
      <c r="O105" s="58" t="e">
        <f t="shared" si="72"/>
        <v>#REF!</v>
      </c>
      <c r="P105" s="59" t="e">
        <f t="shared" si="62"/>
        <v>#REF!</v>
      </c>
      <c r="Q105" s="29" t="e">
        <f t="shared" si="73"/>
        <v>#REF!</v>
      </c>
      <c r="R105" s="100" t="e">
        <f t="shared" si="66"/>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x14ac:dyDescent="0.25">
      <c r="B106" s="237"/>
      <c r="C106" s="9"/>
      <c r="E106" s="65" t="e">
        <f>IF(OR($C$6="",$C$5="",$C$6=0,$C$5=0),"",IF((ROWS(E$6:E106)-1)&gt;$C$16+$C$13-$C$15,"",(ROWS(E$6:E106)-1)))</f>
        <v>#REF!</v>
      </c>
      <c r="F106" s="55" t="e">
        <f t="shared" si="67"/>
        <v>#REF!</v>
      </c>
      <c r="G106" s="91" t="e">
        <f>IF(E106="","",OP!G106)</f>
        <v>#REF!</v>
      </c>
      <c r="H106" s="28" t="e">
        <f t="shared" si="63"/>
        <v>#REF!</v>
      </c>
      <c r="I106" s="56" t="e">
        <f t="shared" si="64"/>
        <v>#REF!</v>
      </c>
      <c r="J106" s="56" t="e">
        <f t="shared" si="68"/>
        <v>#REF!</v>
      </c>
      <c r="K106" s="57" t="e">
        <f t="shared" si="69"/>
        <v>#REF!</v>
      </c>
      <c r="L106" s="57" t="e">
        <f t="shared" si="70"/>
        <v>#REF!</v>
      </c>
      <c r="M106" s="58" t="e">
        <f t="shared" si="65"/>
        <v>#REF!</v>
      </c>
      <c r="N106" s="58" t="e">
        <f t="shared" si="71"/>
        <v>#REF!</v>
      </c>
      <c r="O106" s="58" t="e">
        <f t="shared" si="72"/>
        <v>#REF!</v>
      </c>
      <c r="P106" s="59" t="e">
        <f t="shared" si="62"/>
        <v>#REF!</v>
      </c>
      <c r="Q106" s="29" t="e">
        <f t="shared" si="73"/>
        <v>#REF!</v>
      </c>
      <c r="R106" s="100" t="e">
        <f t="shared" si="66"/>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x14ac:dyDescent="0.25">
      <c r="B107" s="237"/>
      <c r="C107" s="9"/>
      <c r="E107" s="65" t="e">
        <f>IF(OR($C$6="",$C$5="",$C$6=0,$C$5=0),"",IF((ROWS(E$6:E107)-1)&gt;$C$16+$C$13-$C$15,"",(ROWS(E$6:E107)-1)))</f>
        <v>#REF!</v>
      </c>
      <c r="F107" s="55" t="e">
        <f t="shared" si="67"/>
        <v>#REF!</v>
      </c>
      <c r="G107" s="91" t="e">
        <f>IF(E107="","",OP!G107)</f>
        <v>#REF!</v>
      </c>
      <c r="H107" s="28" t="e">
        <f t="shared" si="63"/>
        <v>#REF!</v>
      </c>
      <c r="I107" s="56" t="e">
        <f t="shared" si="64"/>
        <v>#REF!</v>
      </c>
      <c r="J107" s="56" t="e">
        <f t="shared" si="68"/>
        <v>#REF!</v>
      </c>
      <c r="K107" s="57" t="e">
        <f t="shared" si="69"/>
        <v>#REF!</v>
      </c>
      <c r="L107" s="57" t="e">
        <f t="shared" si="70"/>
        <v>#REF!</v>
      </c>
      <c r="M107" s="58" t="e">
        <f t="shared" si="65"/>
        <v>#REF!</v>
      </c>
      <c r="N107" s="58" t="e">
        <f t="shared" si="71"/>
        <v>#REF!</v>
      </c>
      <c r="O107" s="58" t="e">
        <f t="shared" si="72"/>
        <v>#REF!</v>
      </c>
      <c r="P107" s="59" t="e">
        <f t="shared" si="62"/>
        <v>#REF!</v>
      </c>
      <c r="Q107" s="29" t="e">
        <f t="shared" si="73"/>
        <v>#REF!</v>
      </c>
      <c r="R107" s="100" t="e">
        <f t="shared" si="66"/>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x14ac:dyDescent="0.25">
      <c r="B108" s="237"/>
      <c r="C108" s="9"/>
      <c r="E108" s="65" t="e">
        <f>IF(OR($C$6="",$C$5="",$C$6=0,$C$5=0),"",IF((ROWS(E$6:E108)-1)&gt;$C$16+$C$13-$C$15,"",(ROWS(E$6:E108)-1)))</f>
        <v>#REF!</v>
      </c>
      <c r="F108" s="55" t="e">
        <f t="shared" si="67"/>
        <v>#REF!</v>
      </c>
      <c r="G108" s="91" t="e">
        <f>IF(E108="","",OP!G108)</f>
        <v>#REF!</v>
      </c>
      <c r="H108" s="28" t="e">
        <f t="shared" si="63"/>
        <v>#REF!</v>
      </c>
      <c r="I108" s="56" t="e">
        <f t="shared" si="64"/>
        <v>#REF!</v>
      </c>
      <c r="J108" s="56" t="e">
        <f t="shared" si="68"/>
        <v>#REF!</v>
      </c>
      <c r="K108" s="57" t="e">
        <f t="shared" si="69"/>
        <v>#REF!</v>
      </c>
      <c r="L108" s="57" t="e">
        <f t="shared" si="70"/>
        <v>#REF!</v>
      </c>
      <c r="M108" s="58" t="e">
        <f t="shared" si="65"/>
        <v>#REF!</v>
      </c>
      <c r="N108" s="58" t="e">
        <f t="shared" si="71"/>
        <v>#REF!</v>
      </c>
      <c r="O108" s="58" t="e">
        <f t="shared" si="72"/>
        <v>#REF!</v>
      </c>
      <c r="P108" s="59" t="e">
        <f t="shared" si="62"/>
        <v>#REF!</v>
      </c>
      <c r="Q108" s="29" t="e">
        <f t="shared" si="73"/>
        <v>#REF!</v>
      </c>
      <c r="R108" s="100" t="e">
        <f t="shared" si="66"/>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x14ac:dyDescent="0.25">
      <c r="B109" s="237"/>
      <c r="C109" s="9"/>
      <c r="E109" s="65" t="e">
        <f>IF(OR($C$6="",$C$5="",$C$6=0,$C$5=0),"",IF((ROWS(E$6:E109)-1)&gt;$C$16+$C$13-$C$15,"",(ROWS(E$6:E109)-1)))</f>
        <v>#REF!</v>
      </c>
      <c r="F109" s="55" t="e">
        <f t="shared" si="67"/>
        <v>#REF!</v>
      </c>
      <c r="G109" s="91" t="e">
        <f>IF(E109="","",OP!G109)</f>
        <v>#REF!</v>
      </c>
      <c r="H109" s="28" t="e">
        <f t="shared" si="63"/>
        <v>#REF!</v>
      </c>
      <c r="I109" s="56" t="e">
        <f t="shared" si="64"/>
        <v>#REF!</v>
      </c>
      <c r="J109" s="56" t="e">
        <f t="shared" si="68"/>
        <v>#REF!</v>
      </c>
      <c r="K109" s="57" t="e">
        <f t="shared" si="69"/>
        <v>#REF!</v>
      </c>
      <c r="L109" s="57" t="e">
        <f t="shared" si="70"/>
        <v>#REF!</v>
      </c>
      <c r="M109" s="58" t="e">
        <f t="shared" si="65"/>
        <v>#REF!</v>
      </c>
      <c r="N109" s="58" t="e">
        <f t="shared" si="71"/>
        <v>#REF!</v>
      </c>
      <c r="O109" s="58" t="e">
        <f t="shared" si="72"/>
        <v>#REF!</v>
      </c>
      <c r="P109" s="59" t="e">
        <f t="shared" si="62"/>
        <v>#REF!</v>
      </c>
      <c r="Q109" s="29" t="e">
        <f t="shared" si="73"/>
        <v>#REF!</v>
      </c>
      <c r="R109" s="100" t="e">
        <f t="shared" si="66"/>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x14ac:dyDescent="0.25">
      <c r="B110" s="237"/>
      <c r="C110" s="9"/>
      <c r="E110" s="65" t="e">
        <f>IF(OR($C$6="",$C$5="",$C$6=0,$C$5=0),"",IF((ROWS(E$6:E110)-1)&gt;$C$16+$C$13-$C$15,"",(ROWS(E$6:E110)-1)))</f>
        <v>#REF!</v>
      </c>
      <c r="F110" s="55" t="e">
        <f t="shared" si="67"/>
        <v>#REF!</v>
      </c>
      <c r="G110" s="91" t="e">
        <f>IF(E110="","",OP!G110)</f>
        <v>#REF!</v>
      </c>
      <c r="H110" s="28" t="e">
        <f t="shared" si="63"/>
        <v>#REF!</v>
      </c>
      <c r="I110" s="56" t="e">
        <f t="shared" si="64"/>
        <v>#REF!</v>
      </c>
      <c r="J110" s="56" t="e">
        <f t="shared" si="68"/>
        <v>#REF!</v>
      </c>
      <c r="K110" s="57" t="e">
        <f t="shared" si="69"/>
        <v>#REF!</v>
      </c>
      <c r="L110" s="57" t="e">
        <f t="shared" si="70"/>
        <v>#REF!</v>
      </c>
      <c r="M110" s="58" t="e">
        <f t="shared" si="65"/>
        <v>#REF!</v>
      </c>
      <c r="N110" s="58" t="e">
        <f t="shared" si="71"/>
        <v>#REF!</v>
      </c>
      <c r="O110" s="58" t="e">
        <f t="shared" si="72"/>
        <v>#REF!</v>
      </c>
      <c r="P110" s="59" t="e">
        <f t="shared" si="62"/>
        <v>#REF!</v>
      </c>
      <c r="Q110" s="29" t="e">
        <f t="shared" si="73"/>
        <v>#REF!</v>
      </c>
      <c r="R110" s="100" t="e">
        <f t="shared" si="66"/>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x14ac:dyDescent="0.25">
      <c r="B111" s="237"/>
      <c r="C111" s="9"/>
      <c r="E111" s="65" t="e">
        <f>IF(OR($C$6="",$C$5="",$C$6=0,$C$5=0),"",IF((ROWS(E$6:E111)-1)&gt;$C$16+$C$13-$C$15,"",(ROWS(E$6:E111)-1)))</f>
        <v>#REF!</v>
      </c>
      <c r="F111" s="55" t="e">
        <f t="shared" si="67"/>
        <v>#REF!</v>
      </c>
      <c r="G111" s="91" t="e">
        <f>IF(E111="","",OP!G111)</f>
        <v>#REF!</v>
      </c>
      <c r="H111" s="28" t="e">
        <f t="shared" si="63"/>
        <v>#REF!</v>
      </c>
      <c r="I111" s="56" t="e">
        <f t="shared" si="64"/>
        <v>#REF!</v>
      </c>
      <c r="J111" s="56" t="e">
        <f t="shared" si="68"/>
        <v>#REF!</v>
      </c>
      <c r="K111" s="57" t="e">
        <f t="shared" si="69"/>
        <v>#REF!</v>
      </c>
      <c r="L111" s="57" t="e">
        <f t="shared" si="70"/>
        <v>#REF!</v>
      </c>
      <c r="M111" s="58" t="e">
        <f t="shared" si="65"/>
        <v>#REF!</v>
      </c>
      <c r="N111" s="58" t="e">
        <f t="shared" si="71"/>
        <v>#REF!</v>
      </c>
      <c r="O111" s="58" t="e">
        <f t="shared" si="72"/>
        <v>#REF!</v>
      </c>
      <c r="P111" s="59" t="e">
        <f t="shared" si="62"/>
        <v>#REF!</v>
      </c>
      <c r="Q111" s="29" t="e">
        <f t="shared" si="73"/>
        <v>#REF!</v>
      </c>
      <c r="R111" s="100" t="e">
        <f t="shared" si="66"/>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x14ac:dyDescent="0.25">
      <c r="B112" s="237"/>
      <c r="C112" s="9"/>
      <c r="E112" s="65" t="e">
        <f>IF(OR($C$6="",$C$5="",$C$6=0,$C$5=0),"",IF((ROWS(E$6:E112)-1)&gt;$C$16+$C$13-$C$15,"",(ROWS(E$6:E112)-1)))</f>
        <v>#REF!</v>
      </c>
      <c r="F112" s="55" t="e">
        <f t="shared" si="67"/>
        <v>#REF!</v>
      </c>
      <c r="G112" s="91" t="e">
        <f>IF(E112="","",OP!G112)</f>
        <v>#REF!</v>
      </c>
      <c r="H112" s="28" t="e">
        <f t="shared" si="63"/>
        <v>#REF!</v>
      </c>
      <c r="I112" s="56" t="e">
        <f t="shared" si="64"/>
        <v>#REF!</v>
      </c>
      <c r="J112" s="56" t="e">
        <f t="shared" si="68"/>
        <v>#REF!</v>
      </c>
      <c r="K112" s="57" t="e">
        <f t="shared" si="69"/>
        <v>#REF!</v>
      </c>
      <c r="L112" s="57" t="e">
        <f t="shared" si="70"/>
        <v>#REF!</v>
      </c>
      <c r="M112" s="58" t="e">
        <f t="shared" si="65"/>
        <v>#REF!</v>
      </c>
      <c r="N112" s="58" t="e">
        <f t="shared" si="71"/>
        <v>#REF!</v>
      </c>
      <c r="O112" s="58" t="e">
        <f t="shared" si="72"/>
        <v>#REF!</v>
      </c>
      <c r="P112" s="59" t="e">
        <f t="shared" si="62"/>
        <v>#REF!</v>
      </c>
      <c r="Q112" s="29" t="e">
        <f t="shared" si="73"/>
        <v>#REF!</v>
      </c>
      <c r="R112" s="100" t="e">
        <f t="shared" si="66"/>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x14ac:dyDescent="0.25">
      <c r="B113" s="237"/>
      <c r="C113" s="9"/>
      <c r="E113" s="65" t="e">
        <f>IF(OR($C$6="",$C$5="",$C$6=0,$C$5=0),"",IF((ROWS(E$6:E113)-1)&gt;$C$16+$C$13-$C$15,"",(ROWS(E$6:E113)-1)))</f>
        <v>#REF!</v>
      </c>
      <c r="F113" s="55" t="e">
        <f t="shared" si="67"/>
        <v>#REF!</v>
      </c>
      <c r="G113" s="91" t="e">
        <f>IF(E113="","",OP!G113)</f>
        <v>#REF!</v>
      </c>
      <c r="H113" s="28" t="e">
        <f t="shared" si="63"/>
        <v>#REF!</v>
      </c>
      <c r="I113" s="56" t="e">
        <f t="shared" si="64"/>
        <v>#REF!</v>
      </c>
      <c r="J113" s="56" t="e">
        <f t="shared" si="68"/>
        <v>#REF!</v>
      </c>
      <c r="K113" s="57" t="e">
        <f t="shared" si="69"/>
        <v>#REF!</v>
      </c>
      <c r="L113" s="57" t="e">
        <f t="shared" si="70"/>
        <v>#REF!</v>
      </c>
      <c r="M113" s="58" t="e">
        <f t="shared" si="65"/>
        <v>#REF!</v>
      </c>
      <c r="N113" s="58" t="e">
        <f t="shared" si="71"/>
        <v>#REF!</v>
      </c>
      <c r="O113" s="58" t="e">
        <f t="shared" si="72"/>
        <v>#REF!</v>
      </c>
      <c r="P113" s="59" t="e">
        <f t="shared" si="62"/>
        <v>#REF!</v>
      </c>
      <c r="Q113" s="29" t="e">
        <f t="shared" si="73"/>
        <v>#REF!</v>
      </c>
      <c r="R113" s="100" t="e">
        <f t="shared" si="66"/>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x14ac:dyDescent="0.25">
      <c r="B114" s="237"/>
      <c r="C114" s="9"/>
      <c r="E114" s="65" t="e">
        <f>IF(OR($C$6="",$C$5="",$C$6=0,$C$5=0),"",IF((ROWS(E$6:E114)-1)&gt;$C$16+$C$13-$C$15,"",(ROWS(E$6:E114)-1)))</f>
        <v>#REF!</v>
      </c>
      <c r="F114" s="55" t="e">
        <f t="shared" si="67"/>
        <v>#REF!</v>
      </c>
      <c r="G114" s="91" t="e">
        <f>IF(E114="","",OP!G114)</f>
        <v>#REF!</v>
      </c>
      <c r="H114" s="28" t="e">
        <f t="shared" si="63"/>
        <v>#REF!</v>
      </c>
      <c r="I114" s="56" t="e">
        <f t="shared" si="64"/>
        <v>#REF!</v>
      </c>
      <c r="J114" s="56" t="e">
        <f t="shared" si="68"/>
        <v>#REF!</v>
      </c>
      <c r="K114" s="57" t="e">
        <f t="shared" si="69"/>
        <v>#REF!</v>
      </c>
      <c r="L114" s="57" t="e">
        <f t="shared" si="70"/>
        <v>#REF!</v>
      </c>
      <c r="M114" s="58" t="e">
        <f t="shared" si="65"/>
        <v>#REF!</v>
      </c>
      <c r="N114" s="58" t="e">
        <f t="shared" si="71"/>
        <v>#REF!</v>
      </c>
      <c r="O114" s="58" t="e">
        <f t="shared" si="72"/>
        <v>#REF!</v>
      </c>
      <c r="P114" s="59" t="e">
        <f t="shared" si="62"/>
        <v>#REF!</v>
      </c>
      <c r="Q114" s="29" t="e">
        <f t="shared" si="73"/>
        <v>#REF!</v>
      </c>
      <c r="R114" s="100" t="e">
        <f t="shared" si="66"/>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x14ac:dyDescent="0.25">
      <c r="B115" s="237"/>
      <c r="C115" s="9"/>
      <c r="E115" s="65" t="e">
        <f>IF(OR($C$6="",$C$5="",$C$6=0,$C$5=0),"",IF((ROWS(E$6:E115)-1)&gt;$C$16+$C$13-$C$15,"",(ROWS(E$6:E115)-1)))</f>
        <v>#REF!</v>
      </c>
      <c r="F115" s="55" t="e">
        <f t="shared" si="67"/>
        <v>#REF!</v>
      </c>
      <c r="G115" s="91" t="e">
        <f>IF(E115="","",OP!G115)</f>
        <v>#REF!</v>
      </c>
      <c r="H115" s="28" t="e">
        <f t="shared" si="63"/>
        <v>#REF!</v>
      </c>
      <c r="I115" s="56" t="e">
        <f t="shared" si="64"/>
        <v>#REF!</v>
      </c>
      <c r="J115" s="56" t="e">
        <f t="shared" si="68"/>
        <v>#REF!</v>
      </c>
      <c r="K115" s="57" t="e">
        <f t="shared" si="69"/>
        <v>#REF!</v>
      </c>
      <c r="L115" s="57" t="e">
        <f t="shared" si="70"/>
        <v>#REF!</v>
      </c>
      <c r="M115" s="58" t="e">
        <f t="shared" si="65"/>
        <v>#REF!</v>
      </c>
      <c r="N115" s="58" t="e">
        <f t="shared" si="71"/>
        <v>#REF!</v>
      </c>
      <c r="O115" s="58" t="e">
        <f t="shared" si="72"/>
        <v>#REF!</v>
      </c>
      <c r="P115" s="59" t="e">
        <f t="shared" si="62"/>
        <v>#REF!</v>
      </c>
      <c r="Q115" s="29" t="e">
        <f t="shared" si="73"/>
        <v>#REF!</v>
      </c>
      <c r="R115" s="100" t="e">
        <f t="shared" si="66"/>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x14ac:dyDescent="0.25">
      <c r="B116" s="237"/>
      <c r="C116" s="9"/>
      <c r="E116" s="65" t="e">
        <f>IF(OR($C$6="",$C$5="",$C$6=0,$C$5=0),"",IF((ROWS(E$6:E116)-1)&gt;$C$16+$C$13-$C$15,"",(ROWS(E$6:E116)-1)))</f>
        <v>#REF!</v>
      </c>
      <c r="F116" s="55" t="e">
        <f t="shared" si="67"/>
        <v>#REF!</v>
      </c>
      <c r="G116" s="91" t="e">
        <f>IF(E116="","",OP!G116)</f>
        <v>#REF!</v>
      </c>
      <c r="H116" s="28" t="e">
        <f t="shared" si="63"/>
        <v>#REF!</v>
      </c>
      <c r="I116" s="56" t="e">
        <f t="shared" si="64"/>
        <v>#REF!</v>
      </c>
      <c r="J116" s="56" t="e">
        <f t="shared" si="68"/>
        <v>#REF!</v>
      </c>
      <c r="K116" s="57" t="e">
        <f t="shared" si="69"/>
        <v>#REF!</v>
      </c>
      <c r="L116" s="57" t="e">
        <f t="shared" si="70"/>
        <v>#REF!</v>
      </c>
      <c r="M116" s="58" t="e">
        <f t="shared" si="65"/>
        <v>#REF!</v>
      </c>
      <c r="N116" s="58" t="e">
        <f t="shared" si="71"/>
        <v>#REF!</v>
      </c>
      <c r="O116" s="58" t="e">
        <f t="shared" si="72"/>
        <v>#REF!</v>
      </c>
      <c r="P116" s="59" t="e">
        <f t="shared" si="62"/>
        <v>#REF!</v>
      </c>
      <c r="Q116" s="29" t="e">
        <f t="shared" si="73"/>
        <v>#REF!</v>
      </c>
      <c r="R116" s="100" t="e">
        <f t="shared" si="66"/>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x14ac:dyDescent="0.25">
      <c r="B117" s="237"/>
      <c r="C117" s="9"/>
      <c r="E117" s="65" t="e">
        <f>IF(OR($C$6="",$C$5="",$C$6=0,$C$5=0),"",IF((ROWS(E$6:E117)-1)&gt;$C$16+$C$13-$C$15,"",(ROWS(E$6:E117)-1)))</f>
        <v>#REF!</v>
      </c>
      <c r="F117" s="55" t="e">
        <f t="shared" si="67"/>
        <v>#REF!</v>
      </c>
      <c r="G117" s="91" t="e">
        <f>IF(E117="","",OP!G117)</f>
        <v>#REF!</v>
      </c>
      <c r="H117" s="28" t="e">
        <f t="shared" si="63"/>
        <v>#REF!</v>
      </c>
      <c r="I117" s="56" t="e">
        <f t="shared" si="64"/>
        <v>#REF!</v>
      </c>
      <c r="J117" s="56" t="e">
        <f t="shared" si="68"/>
        <v>#REF!</v>
      </c>
      <c r="K117" s="57" t="e">
        <f t="shared" si="69"/>
        <v>#REF!</v>
      </c>
      <c r="L117" s="57" t="e">
        <f t="shared" si="70"/>
        <v>#REF!</v>
      </c>
      <c r="M117" s="58" t="e">
        <f t="shared" si="65"/>
        <v>#REF!</v>
      </c>
      <c r="N117" s="58" t="e">
        <f t="shared" si="71"/>
        <v>#REF!</v>
      </c>
      <c r="O117" s="58" t="e">
        <f t="shared" si="72"/>
        <v>#REF!</v>
      </c>
      <c r="P117" s="59" t="e">
        <f t="shared" si="62"/>
        <v>#REF!</v>
      </c>
      <c r="Q117" s="29" t="e">
        <f t="shared" si="73"/>
        <v>#REF!</v>
      </c>
      <c r="R117" s="100" t="e">
        <f t="shared" si="66"/>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x14ac:dyDescent="0.25">
      <c r="B118" s="237"/>
      <c r="C118" s="9"/>
      <c r="E118" s="65" t="e">
        <f>IF(OR($C$6="",$C$5="",$C$6=0,$C$5=0),"",IF((ROWS(E$6:E118)-1)&gt;$C$16+$C$13-$C$15,"",(ROWS(E$6:E118)-1)))</f>
        <v>#REF!</v>
      </c>
      <c r="F118" s="55" t="e">
        <f t="shared" si="67"/>
        <v>#REF!</v>
      </c>
      <c r="G118" s="91" t="e">
        <f>IF(E118="","",OP!G118)</f>
        <v>#REF!</v>
      </c>
      <c r="H118" s="28" t="e">
        <f t="shared" si="63"/>
        <v>#REF!</v>
      </c>
      <c r="I118" s="56" t="e">
        <f t="shared" si="64"/>
        <v>#REF!</v>
      </c>
      <c r="J118" s="56" t="e">
        <f t="shared" si="68"/>
        <v>#REF!</v>
      </c>
      <c r="K118" s="57" t="e">
        <f t="shared" si="69"/>
        <v>#REF!</v>
      </c>
      <c r="L118" s="57" t="e">
        <f t="shared" si="70"/>
        <v>#REF!</v>
      </c>
      <c r="M118" s="58" t="e">
        <f t="shared" si="65"/>
        <v>#REF!</v>
      </c>
      <c r="N118" s="58" t="e">
        <f t="shared" si="71"/>
        <v>#REF!</v>
      </c>
      <c r="O118" s="58" t="e">
        <f t="shared" si="72"/>
        <v>#REF!</v>
      </c>
      <c r="P118" s="59" t="e">
        <f t="shared" si="62"/>
        <v>#REF!</v>
      </c>
      <c r="Q118" s="29" t="e">
        <f t="shared" si="73"/>
        <v>#REF!</v>
      </c>
      <c r="R118" s="100" t="e">
        <f t="shared" si="66"/>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x14ac:dyDescent="0.25">
      <c r="B119" s="237"/>
      <c r="C119" s="9"/>
      <c r="E119" s="65" t="e">
        <f>IF(OR($C$6="",$C$5="",$C$6=0,$C$5=0),"",IF((ROWS(E$6:E119)-1)&gt;$C$16+$C$13-$C$15,"",(ROWS(E$6:E119)-1)))</f>
        <v>#REF!</v>
      </c>
      <c r="F119" s="55" t="e">
        <f t="shared" si="67"/>
        <v>#REF!</v>
      </c>
      <c r="G119" s="91" t="e">
        <f>IF(E119="","",OP!G119)</f>
        <v>#REF!</v>
      </c>
      <c r="H119" s="28" t="e">
        <f t="shared" si="63"/>
        <v>#REF!</v>
      </c>
      <c r="I119" s="56" t="e">
        <f t="shared" si="64"/>
        <v>#REF!</v>
      </c>
      <c r="J119" s="56" t="e">
        <f t="shared" si="68"/>
        <v>#REF!</v>
      </c>
      <c r="K119" s="57" t="e">
        <f t="shared" si="69"/>
        <v>#REF!</v>
      </c>
      <c r="L119" s="57" t="e">
        <f t="shared" si="70"/>
        <v>#REF!</v>
      </c>
      <c r="M119" s="58" t="e">
        <f t="shared" si="65"/>
        <v>#REF!</v>
      </c>
      <c r="N119" s="58" t="e">
        <f t="shared" si="71"/>
        <v>#REF!</v>
      </c>
      <c r="O119" s="58" t="e">
        <f t="shared" si="72"/>
        <v>#REF!</v>
      </c>
      <c r="P119" s="59" t="e">
        <f t="shared" si="62"/>
        <v>#REF!</v>
      </c>
      <c r="Q119" s="29" t="e">
        <f t="shared" si="73"/>
        <v>#REF!</v>
      </c>
      <c r="R119" s="100" t="e">
        <f t="shared" si="66"/>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x14ac:dyDescent="0.25">
      <c r="B120" s="237"/>
      <c r="C120" s="9"/>
      <c r="E120" s="65" t="e">
        <f>IF(OR($C$6="",$C$5="",$C$6=0,$C$5=0),"",IF((ROWS(E$6:E120)-1)&gt;$C$16+$C$13-$C$15,"",(ROWS(E$6:E120)-1)))</f>
        <v>#REF!</v>
      </c>
      <c r="F120" s="55" t="e">
        <f t="shared" si="67"/>
        <v>#REF!</v>
      </c>
      <c r="G120" s="91" t="e">
        <f>IF(E120="","",OP!G120)</f>
        <v>#REF!</v>
      </c>
      <c r="H120" s="28" t="e">
        <f t="shared" si="63"/>
        <v>#REF!</v>
      </c>
      <c r="I120" s="56" t="e">
        <f t="shared" si="64"/>
        <v>#REF!</v>
      </c>
      <c r="J120" s="56" t="e">
        <f t="shared" si="68"/>
        <v>#REF!</v>
      </c>
      <c r="K120" s="57" t="e">
        <f t="shared" si="69"/>
        <v>#REF!</v>
      </c>
      <c r="L120" s="57" t="e">
        <f t="shared" si="70"/>
        <v>#REF!</v>
      </c>
      <c r="M120" s="58" t="e">
        <f t="shared" si="65"/>
        <v>#REF!</v>
      </c>
      <c r="N120" s="58" t="e">
        <f t="shared" si="71"/>
        <v>#REF!</v>
      </c>
      <c r="O120" s="58" t="e">
        <f t="shared" si="72"/>
        <v>#REF!</v>
      </c>
      <c r="P120" s="59" t="e">
        <f t="shared" si="62"/>
        <v>#REF!</v>
      </c>
      <c r="Q120" s="29" t="e">
        <f t="shared" si="73"/>
        <v>#REF!</v>
      </c>
      <c r="R120" s="100" t="e">
        <f t="shared" si="66"/>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x14ac:dyDescent="0.25">
      <c r="B121" s="237"/>
      <c r="C121" s="9"/>
      <c r="E121" s="65" t="e">
        <f>IF(OR($C$6="",$C$5="",$C$6=0,$C$5=0),"",IF((ROWS(E$6:E121)-1)&gt;$C$16+$C$13-$C$15,"",(ROWS(E$6:E121)-1)))</f>
        <v>#REF!</v>
      </c>
      <c r="F121" s="55" t="e">
        <f t="shared" si="67"/>
        <v>#REF!</v>
      </c>
      <c r="G121" s="91" t="e">
        <f>IF(E121="","",OP!G121)</f>
        <v>#REF!</v>
      </c>
      <c r="H121" s="28" t="e">
        <f t="shared" si="63"/>
        <v>#REF!</v>
      </c>
      <c r="I121" s="56" t="e">
        <f t="shared" si="64"/>
        <v>#REF!</v>
      </c>
      <c r="J121" s="56" t="e">
        <f t="shared" si="68"/>
        <v>#REF!</v>
      </c>
      <c r="K121" s="57" t="e">
        <f t="shared" si="69"/>
        <v>#REF!</v>
      </c>
      <c r="L121" s="57" t="e">
        <f t="shared" si="70"/>
        <v>#REF!</v>
      </c>
      <c r="M121" s="58" t="e">
        <f t="shared" si="65"/>
        <v>#REF!</v>
      </c>
      <c r="N121" s="58" t="e">
        <f t="shared" si="71"/>
        <v>#REF!</v>
      </c>
      <c r="O121" s="58" t="e">
        <f t="shared" si="72"/>
        <v>#REF!</v>
      </c>
      <c r="P121" s="59" t="e">
        <f t="shared" si="62"/>
        <v>#REF!</v>
      </c>
      <c r="Q121" s="29" t="e">
        <f t="shared" si="73"/>
        <v>#REF!</v>
      </c>
      <c r="R121" s="100" t="e">
        <f t="shared" si="66"/>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x14ac:dyDescent="0.25">
      <c r="B122" s="237"/>
      <c r="C122" s="9"/>
      <c r="E122" s="65" t="e">
        <f>IF(OR($C$6="",$C$5="",$C$6=0,$C$5=0),"",IF((ROWS(E$6:E122)-1)&gt;$C$16+$C$13-$C$15,"",(ROWS(E$6:E122)-1)))</f>
        <v>#REF!</v>
      </c>
      <c r="F122" s="55" t="e">
        <f t="shared" si="67"/>
        <v>#REF!</v>
      </c>
      <c r="G122" s="91" t="e">
        <f>IF(E122="","",OP!G122)</f>
        <v>#REF!</v>
      </c>
      <c r="H122" s="28" t="e">
        <f t="shared" si="63"/>
        <v>#REF!</v>
      </c>
      <c r="I122" s="56" t="e">
        <f t="shared" si="64"/>
        <v>#REF!</v>
      </c>
      <c r="J122" s="56" t="e">
        <f t="shared" si="68"/>
        <v>#REF!</v>
      </c>
      <c r="K122" s="57" t="e">
        <f t="shared" si="69"/>
        <v>#REF!</v>
      </c>
      <c r="L122" s="57" t="e">
        <f t="shared" si="70"/>
        <v>#REF!</v>
      </c>
      <c r="M122" s="58" t="e">
        <f t="shared" si="65"/>
        <v>#REF!</v>
      </c>
      <c r="N122" s="58" t="e">
        <f t="shared" si="71"/>
        <v>#REF!</v>
      </c>
      <c r="O122" s="58" t="e">
        <f t="shared" si="72"/>
        <v>#REF!</v>
      </c>
      <c r="P122" s="59" t="e">
        <f t="shared" si="62"/>
        <v>#REF!</v>
      </c>
      <c r="Q122" s="29" t="e">
        <f t="shared" si="73"/>
        <v>#REF!</v>
      </c>
      <c r="R122" s="100" t="e">
        <f t="shared" si="66"/>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x14ac:dyDescent="0.25">
      <c r="B123" s="237"/>
      <c r="C123" s="9"/>
      <c r="E123" s="65" t="e">
        <f>IF(OR($C$6="",$C$5="",$C$6=0,$C$5=0),"",IF((ROWS(E$6:E123)-1)&gt;$C$16+$C$13-$C$15,"",(ROWS(E$6:E123)-1)))</f>
        <v>#REF!</v>
      </c>
      <c r="F123" s="55" t="e">
        <f t="shared" si="67"/>
        <v>#REF!</v>
      </c>
      <c r="G123" s="91" t="e">
        <f>IF(E123="","",OP!G123)</f>
        <v>#REF!</v>
      </c>
      <c r="H123" s="28" t="e">
        <f t="shared" si="63"/>
        <v>#REF!</v>
      </c>
      <c r="I123" s="56" t="e">
        <f t="shared" si="64"/>
        <v>#REF!</v>
      </c>
      <c r="J123" s="56" t="e">
        <f t="shared" si="68"/>
        <v>#REF!</v>
      </c>
      <c r="K123" s="57" t="e">
        <f t="shared" si="69"/>
        <v>#REF!</v>
      </c>
      <c r="L123" s="57" t="e">
        <f t="shared" si="70"/>
        <v>#REF!</v>
      </c>
      <c r="M123" s="58" t="e">
        <f t="shared" si="65"/>
        <v>#REF!</v>
      </c>
      <c r="N123" s="58" t="e">
        <f t="shared" si="71"/>
        <v>#REF!</v>
      </c>
      <c r="O123" s="58" t="e">
        <f t="shared" si="72"/>
        <v>#REF!</v>
      </c>
      <c r="P123" s="59" t="e">
        <f t="shared" si="62"/>
        <v>#REF!</v>
      </c>
      <c r="Q123" s="29" t="e">
        <f t="shared" si="73"/>
        <v>#REF!</v>
      </c>
      <c r="R123" s="100" t="e">
        <f t="shared" si="66"/>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x14ac:dyDescent="0.25">
      <c r="B124" s="237"/>
      <c r="C124" s="9"/>
      <c r="E124" s="65" t="e">
        <f>IF(OR($C$6="",$C$5="",$C$6=0,$C$5=0),"",IF((ROWS(E$6:E124)-1)&gt;$C$16+$C$13-$C$15,"",(ROWS(E$6:E124)-1)))</f>
        <v>#REF!</v>
      </c>
      <c r="F124" s="55" t="e">
        <f t="shared" si="67"/>
        <v>#REF!</v>
      </c>
      <c r="G124" s="91" t="e">
        <f>IF(E124="","",OP!G124)</f>
        <v>#REF!</v>
      </c>
      <c r="H124" s="28" t="e">
        <f t="shared" si="63"/>
        <v>#REF!</v>
      </c>
      <c r="I124" s="56" t="e">
        <f t="shared" si="64"/>
        <v>#REF!</v>
      </c>
      <c r="J124" s="56" t="e">
        <f t="shared" si="68"/>
        <v>#REF!</v>
      </c>
      <c r="K124" s="57" t="e">
        <f t="shared" si="69"/>
        <v>#REF!</v>
      </c>
      <c r="L124" s="57" t="e">
        <f t="shared" si="70"/>
        <v>#REF!</v>
      </c>
      <c r="M124" s="58" t="e">
        <f t="shared" si="65"/>
        <v>#REF!</v>
      </c>
      <c r="N124" s="58" t="e">
        <f t="shared" si="71"/>
        <v>#REF!</v>
      </c>
      <c r="O124" s="58" t="e">
        <f t="shared" si="72"/>
        <v>#REF!</v>
      </c>
      <c r="P124" s="59" t="e">
        <f t="shared" si="62"/>
        <v>#REF!</v>
      </c>
      <c r="Q124" s="29" t="e">
        <f t="shared" si="73"/>
        <v>#REF!</v>
      </c>
      <c r="R124" s="100" t="e">
        <f t="shared" si="66"/>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x14ac:dyDescent="0.25">
      <c r="B125" s="237"/>
      <c r="C125" s="9"/>
      <c r="E125" s="65" t="e">
        <f>IF(OR($C$6="",$C$5="",$C$6=0,$C$5=0),"",IF((ROWS(E$6:E125)-1)&gt;$C$16+$C$13-$C$15,"",(ROWS(E$6:E125)-1)))</f>
        <v>#REF!</v>
      </c>
      <c r="F125" s="55" t="e">
        <f t="shared" si="67"/>
        <v>#REF!</v>
      </c>
      <c r="G125" s="91" t="e">
        <f>IF(E125="","",OP!G125)</f>
        <v>#REF!</v>
      </c>
      <c r="H125" s="28" t="e">
        <f t="shared" si="63"/>
        <v>#REF!</v>
      </c>
      <c r="I125" s="56" t="e">
        <f t="shared" si="64"/>
        <v>#REF!</v>
      </c>
      <c r="J125" s="56" t="e">
        <f t="shared" si="68"/>
        <v>#REF!</v>
      </c>
      <c r="K125" s="57" t="e">
        <f t="shared" si="69"/>
        <v>#REF!</v>
      </c>
      <c r="L125" s="57" t="e">
        <f t="shared" si="70"/>
        <v>#REF!</v>
      </c>
      <c r="M125" s="58" t="e">
        <f t="shared" si="65"/>
        <v>#REF!</v>
      </c>
      <c r="N125" s="58" t="e">
        <f t="shared" si="71"/>
        <v>#REF!</v>
      </c>
      <c r="O125" s="58" t="e">
        <f t="shared" si="72"/>
        <v>#REF!</v>
      </c>
      <c r="P125" s="59" t="e">
        <f t="shared" si="62"/>
        <v>#REF!</v>
      </c>
      <c r="Q125" s="29" t="e">
        <f t="shared" si="73"/>
        <v>#REF!</v>
      </c>
      <c r="R125" s="100" t="e">
        <f t="shared" si="66"/>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x14ac:dyDescent="0.25">
      <c r="B126" s="237"/>
      <c r="C126" s="9"/>
      <c r="E126" s="65" t="e">
        <f>IF(OR($C$6="",$C$5="",$C$6=0,$C$5=0),"",IF((ROWS(E$6:E126)-1)&gt;$C$16+$C$13-$C$15,"",(ROWS(E$6:E126)-1)))</f>
        <v>#REF!</v>
      </c>
      <c r="F126" s="55" t="e">
        <f t="shared" si="67"/>
        <v>#REF!</v>
      </c>
      <c r="G126" s="91" t="e">
        <f>IF(E126="","",OP!G126)</f>
        <v>#REF!</v>
      </c>
      <c r="H126" s="28" t="e">
        <f t="shared" si="63"/>
        <v>#REF!</v>
      </c>
      <c r="I126" s="56" t="e">
        <f t="shared" si="64"/>
        <v>#REF!</v>
      </c>
      <c r="J126" s="56" t="e">
        <f t="shared" si="68"/>
        <v>#REF!</v>
      </c>
      <c r="K126" s="57" t="e">
        <f t="shared" si="69"/>
        <v>#REF!</v>
      </c>
      <c r="L126" s="57" t="e">
        <f t="shared" si="70"/>
        <v>#REF!</v>
      </c>
      <c r="M126" s="58" t="e">
        <f t="shared" si="65"/>
        <v>#REF!</v>
      </c>
      <c r="N126" s="58" t="e">
        <f t="shared" si="71"/>
        <v>#REF!</v>
      </c>
      <c r="O126" s="58" t="e">
        <f t="shared" si="72"/>
        <v>#REF!</v>
      </c>
      <c r="P126" s="59" t="e">
        <f t="shared" si="62"/>
        <v>#REF!</v>
      </c>
      <c r="Q126" s="29" t="e">
        <f t="shared" si="73"/>
        <v>#REF!</v>
      </c>
      <c r="R126" s="100" t="e">
        <f t="shared" si="66"/>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x14ac:dyDescent="0.25">
      <c r="B127" s="237"/>
      <c r="C127" s="9"/>
      <c r="E127" s="65" t="e">
        <f>IF(OR($C$6="",$C$5="",$C$6=0,$C$5=0),"",IF((ROWS(E$6:E127)-1)&gt;$C$16+$C$13-$C$15,"",(ROWS(E$6:E127)-1)))</f>
        <v>#REF!</v>
      </c>
      <c r="F127" s="55" t="e">
        <f t="shared" si="67"/>
        <v>#REF!</v>
      </c>
      <c r="G127" s="91" t="e">
        <f>IF(E127="","",OP!G127)</f>
        <v>#REF!</v>
      </c>
      <c r="H127" s="28" t="e">
        <f t="shared" si="63"/>
        <v>#REF!</v>
      </c>
      <c r="I127" s="56" t="e">
        <f t="shared" si="64"/>
        <v>#REF!</v>
      </c>
      <c r="J127" s="56" t="e">
        <f t="shared" si="68"/>
        <v>#REF!</v>
      </c>
      <c r="K127" s="57" t="e">
        <f t="shared" si="69"/>
        <v>#REF!</v>
      </c>
      <c r="L127" s="57" t="e">
        <f t="shared" si="70"/>
        <v>#REF!</v>
      </c>
      <c r="M127" s="58" t="e">
        <f t="shared" si="65"/>
        <v>#REF!</v>
      </c>
      <c r="N127" s="58" t="e">
        <f t="shared" si="71"/>
        <v>#REF!</v>
      </c>
      <c r="O127" s="58" t="e">
        <f t="shared" si="72"/>
        <v>#REF!</v>
      </c>
      <c r="P127" s="59" t="e">
        <f t="shared" si="62"/>
        <v>#REF!</v>
      </c>
      <c r="Q127" s="29" t="e">
        <f t="shared" si="73"/>
        <v>#REF!</v>
      </c>
      <c r="R127" s="100" t="e">
        <f t="shared" si="66"/>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x14ac:dyDescent="0.25">
      <c r="B128" s="237"/>
      <c r="C128" s="9"/>
      <c r="E128" s="65" t="e">
        <f>IF(OR($C$6="",$C$5="",$C$6=0,$C$5=0),"",IF((ROWS(E$6:E128)-1)&gt;$C$16+$C$13-$C$15,"",(ROWS(E$6:E128)-1)))</f>
        <v>#REF!</v>
      </c>
      <c r="F128" s="55" t="e">
        <f t="shared" si="67"/>
        <v>#REF!</v>
      </c>
      <c r="G128" s="91" t="e">
        <f>IF(E128="","",OP!G128)</f>
        <v>#REF!</v>
      </c>
      <c r="H128" s="28" t="e">
        <f t="shared" si="63"/>
        <v>#REF!</v>
      </c>
      <c r="I128" s="56" t="e">
        <f t="shared" si="64"/>
        <v>#REF!</v>
      </c>
      <c r="J128" s="56" t="e">
        <f t="shared" si="68"/>
        <v>#REF!</v>
      </c>
      <c r="K128" s="57" t="e">
        <f t="shared" si="69"/>
        <v>#REF!</v>
      </c>
      <c r="L128" s="57" t="e">
        <f t="shared" si="70"/>
        <v>#REF!</v>
      </c>
      <c r="M128" s="58" t="e">
        <f t="shared" si="65"/>
        <v>#REF!</v>
      </c>
      <c r="N128" s="58" t="e">
        <f t="shared" si="71"/>
        <v>#REF!</v>
      </c>
      <c r="O128" s="58" t="e">
        <f t="shared" si="72"/>
        <v>#REF!</v>
      </c>
      <c r="P128" s="59" t="e">
        <f t="shared" si="62"/>
        <v>#REF!</v>
      </c>
      <c r="Q128" s="29" t="e">
        <f t="shared" si="73"/>
        <v>#REF!</v>
      </c>
      <c r="R128" s="100" t="e">
        <f t="shared" si="66"/>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x14ac:dyDescent="0.25">
      <c r="B129" s="237"/>
      <c r="C129" s="9"/>
      <c r="E129" s="65" t="e">
        <f>IF(OR($C$6="",$C$5="",$C$6=0,$C$5=0),"",IF((ROWS(E$6:E129)-1)&gt;$C$16+$C$13-$C$15,"",(ROWS(E$6:E129)-1)))</f>
        <v>#REF!</v>
      </c>
      <c r="F129" s="55" t="e">
        <f t="shared" si="67"/>
        <v>#REF!</v>
      </c>
      <c r="G129" s="91" t="e">
        <f>IF(E129="","",OP!G129)</f>
        <v>#REF!</v>
      </c>
      <c r="H129" s="28" t="e">
        <f t="shared" si="63"/>
        <v>#REF!</v>
      </c>
      <c r="I129" s="56" t="e">
        <f t="shared" si="64"/>
        <v>#REF!</v>
      </c>
      <c r="J129" s="56" t="e">
        <f t="shared" si="68"/>
        <v>#REF!</v>
      </c>
      <c r="K129" s="57" t="e">
        <f t="shared" si="69"/>
        <v>#REF!</v>
      </c>
      <c r="L129" s="57" t="e">
        <f t="shared" si="70"/>
        <v>#REF!</v>
      </c>
      <c r="M129" s="58" t="e">
        <f t="shared" si="65"/>
        <v>#REF!</v>
      </c>
      <c r="N129" s="58" t="e">
        <f t="shared" si="71"/>
        <v>#REF!</v>
      </c>
      <c r="O129" s="58" t="e">
        <f t="shared" si="72"/>
        <v>#REF!</v>
      </c>
      <c r="P129" s="59" t="e">
        <f t="shared" si="62"/>
        <v>#REF!</v>
      </c>
      <c r="Q129" s="29" t="e">
        <f t="shared" si="73"/>
        <v>#REF!</v>
      </c>
      <c r="R129" s="100" t="e">
        <f t="shared" si="66"/>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x14ac:dyDescent="0.25">
      <c r="B130" s="237"/>
      <c r="C130" s="9"/>
      <c r="E130" s="65" t="e">
        <f>IF(OR($C$6="",$C$5="",$C$6=0,$C$5=0),"",IF((ROWS(E$6:E130)-1)&gt;$C$16+$C$13-$C$15,"",(ROWS(E$6:E130)-1)))</f>
        <v>#REF!</v>
      </c>
      <c r="F130" s="55" t="e">
        <f t="shared" si="67"/>
        <v>#REF!</v>
      </c>
      <c r="G130" s="91" t="e">
        <f>IF(E130="","",OP!G130)</f>
        <v>#REF!</v>
      </c>
      <c r="H130" s="28" t="e">
        <f t="shared" si="63"/>
        <v>#REF!</v>
      </c>
      <c r="I130" s="56" t="e">
        <f t="shared" si="64"/>
        <v>#REF!</v>
      </c>
      <c r="J130" s="56" t="e">
        <f t="shared" si="68"/>
        <v>#REF!</v>
      </c>
      <c r="K130" s="57" t="e">
        <f t="shared" si="69"/>
        <v>#REF!</v>
      </c>
      <c r="L130" s="57" t="e">
        <f t="shared" si="70"/>
        <v>#REF!</v>
      </c>
      <c r="M130" s="58" t="e">
        <f t="shared" si="65"/>
        <v>#REF!</v>
      </c>
      <c r="N130" s="58" t="e">
        <f t="shared" si="71"/>
        <v>#REF!</v>
      </c>
      <c r="O130" s="58" t="e">
        <f t="shared" si="72"/>
        <v>#REF!</v>
      </c>
      <c r="P130" s="59" t="e">
        <f t="shared" si="62"/>
        <v>#REF!</v>
      </c>
      <c r="Q130" s="29" t="e">
        <f t="shared" si="73"/>
        <v>#REF!</v>
      </c>
      <c r="R130" s="100" t="e">
        <f t="shared" si="66"/>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x14ac:dyDescent="0.25">
      <c r="B131" s="237"/>
      <c r="C131" s="9"/>
      <c r="E131" s="65" t="e">
        <f>IF(OR($C$6="",$C$5="",$C$6=0,$C$5=0),"",IF((ROWS(E$6:E131)-1)&gt;$C$16+$C$13-$C$15,"",(ROWS(E$6:E131)-1)))</f>
        <v>#REF!</v>
      </c>
      <c r="F131" s="55" t="e">
        <f t="shared" si="67"/>
        <v>#REF!</v>
      </c>
      <c r="G131" s="91" t="e">
        <f>IF(E131="","",OP!G131)</f>
        <v>#REF!</v>
      </c>
      <c r="H131" s="28" t="e">
        <f t="shared" si="63"/>
        <v>#REF!</v>
      </c>
      <c r="I131" s="56" t="e">
        <f t="shared" si="64"/>
        <v>#REF!</v>
      </c>
      <c r="J131" s="56" t="e">
        <f t="shared" si="68"/>
        <v>#REF!</v>
      </c>
      <c r="K131" s="57" t="e">
        <f t="shared" si="69"/>
        <v>#REF!</v>
      </c>
      <c r="L131" s="57" t="e">
        <f t="shared" si="70"/>
        <v>#REF!</v>
      </c>
      <c r="M131" s="58" t="e">
        <f t="shared" si="65"/>
        <v>#REF!</v>
      </c>
      <c r="N131" s="58" t="e">
        <f t="shared" si="71"/>
        <v>#REF!</v>
      </c>
      <c r="O131" s="58" t="e">
        <f t="shared" si="72"/>
        <v>#REF!</v>
      </c>
      <c r="P131" s="59" t="e">
        <f t="shared" si="62"/>
        <v>#REF!</v>
      </c>
      <c r="Q131" s="29" t="e">
        <f t="shared" si="73"/>
        <v>#REF!</v>
      </c>
      <c r="R131" s="100" t="e">
        <f t="shared" si="66"/>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x14ac:dyDescent="0.25">
      <c r="B132" s="237"/>
      <c r="C132" s="9"/>
      <c r="E132" s="65" t="e">
        <f>IF(OR($C$6="",$C$5="",$C$6=0,$C$5=0),"",IF((ROWS(E$6:E132)-1)&gt;$C$16+$C$13-$C$15,"",(ROWS(E$6:E132)-1)))</f>
        <v>#REF!</v>
      </c>
      <c r="F132" s="55" t="e">
        <f t="shared" si="67"/>
        <v>#REF!</v>
      </c>
      <c r="G132" s="91" t="e">
        <f>IF(E132="","",OP!G132)</f>
        <v>#REF!</v>
      </c>
      <c r="H132" s="28" t="e">
        <f t="shared" si="63"/>
        <v>#REF!</v>
      </c>
      <c r="I132" s="56" t="e">
        <f t="shared" si="64"/>
        <v>#REF!</v>
      </c>
      <c r="J132" s="56" t="e">
        <f t="shared" si="68"/>
        <v>#REF!</v>
      </c>
      <c r="K132" s="57" t="e">
        <f t="shared" si="69"/>
        <v>#REF!</v>
      </c>
      <c r="L132" s="57" t="e">
        <f t="shared" si="70"/>
        <v>#REF!</v>
      </c>
      <c r="M132" s="58" t="e">
        <f t="shared" si="65"/>
        <v>#REF!</v>
      </c>
      <c r="N132" s="58" t="e">
        <f t="shared" si="71"/>
        <v>#REF!</v>
      </c>
      <c r="O132" s="58" t="e">
        <f t="shared" si="72"/>
        <v>#REF!</v>
      </c>
      <c r="P132" s="59" t="e">
        <f t="shared" si="62"/>
        <v>#REF!</v>
      </c>
      <c r="Q132" s="29" t="e">
        <f t="shared" si="73"/>
        <v>#REF!</v>
      </c>
      <c r="R132" s="100" t="e">
        <f t="shared" si="66"/>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x14ac:dyDescent="0.25">
      <c r="B133" s="237"/>
      <c r="C133" s="9"/>
      <c r="E133" s="65" t="e">
        <f>IF(OR($C$6="",$C$5="",$C$6=0,$C$5=0),"",IF((ROWS(E$6:E133)-1)&gt;$C$16+$C$13-$C$15,"",(ROWS(E$6:E133)-1)))</f>
        <v>#REF!</v>
      </c>
      <c r="F133" s="55" t="e">
        <f t="shared" si="67"/>
        <v>#REF!</v>
      </c>
      <c r="G133" s="91" t="e">
        <f>IF(E133="","",OP!G133)</f>
        <v>#REF!</v>
      </c>
      <c r="H133" s="28" t="e">
        <f t="shared" si="63"/>
        <v>#REF!</v>
      </c>
      <c r="I133" s="56" t="e">
        <f t="shared" si="64"/>
        <v>#REF!</v>
      </c>
      <c r="J133" s="56" t="e">
        <f t="shared" si="68"/>
        <v>#REF!</v>
      </c>
      <c r="K133" s="57" t="e">
        <f t="shared" si="69"/>
        <v>#REF!</v>
      </c>
      <c r="L133" s="57" t="e">
        <f t="shared" si="70"/>
        <v>#REF!</v>
      </c>
      <c r="M133" s="58" t="e">
        <f t="shared" si="65"/>
        <v>#REF!</v>
      </c>
      <c r="N133" s="58" t="e">
        <f t="shared" si="71"/>
        <v>#REF!</v>
      </c>
      <c r="O133" s="58" t="e">
        <f t="shared" si="72"/>
        <v>#REF!</v>
      </c>
      <c r="P133" s="59" t="e">
        <f t="shared" si="62"/>
        <v>#REF!</v>
      </c>
      <c r="Q133" s="29" t="e">
        <f t="shared" si="73"/>
        <v>#REF!</v>
      </c>
      <c r="R133" s="100" t="e">
        <f t="shared" si="66"/>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x14ac:dyDescent="0.25">
      <c r="B134" s="237"/>
      <c r="C134" s="9"/>
      <c r="E134" s="65" t="e">
        <f>IF(OR($C$6="",$C$5="",$C$6=0,$C$5=0),"",IF((ROWS(E$6:E134)-1)&gt;$C$16+$C$13-$C$15,"",(ROWS(E$6:E134)-1)))</f>
        <v>#REF!</v>
      </c>
      <c r="F134" s="55" t="e">
        <f t="shared" si="67"/>
        <v>#REF!</v>
      </c>
      <c r="G134" s="91" t="e">
        <f>IF(E134="","",OP!G134)</f>
        <v>#REF!</v>
      </c>
      <c r="H134" s="28" t="e">
        <f t="shared" si="63"/>
        <v>#REF!</v>
      </c>
      <c r="I134" s="56" t="e">
        <f t="shared" si="64"/>
        <v>#REF!</v>
      </c>
      <c r="J134" s="56" t="e">
        <f t="shared" si="68"/>
        <v>#REF!</v>
      </c>
      <c r="K134" s="57" t="e">
        <f t="shared" si="69"/>
        <v>#REF!</v>
      </c>
      <c r="L134" s="57" t="e">
        <f t="shared" si="70"/>
        <v>#REF!</v>
      </c>
      <c r="M134" s="58" t="e">
        <f t="shared" si="65"/>
        <v>#REF!</v>
      </c>
      <c r="N134" s="58" t="e">
        <f t="shared" si="71"/>
        <v>#REF!</v>
      </c>
      <c r="O134" s="58" t="e">
        <f t="shared" si="72"/>
        <v>#REF!</v>
      </c>
      <c r="P134" s="59" t="e">
        <f t="shared" ref="P134:P197" si="104">IF(E134="","",$C$23)</f>
        <v>#REF!</v>
      </c>
      <c r="Q134" s="29" t="e">
        <f t="shared" si="73"/>
        <v>#REF!</v>
      </c>
      <c r="R134" s="100" t="e">
        <f t="shared" si="66"/>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x14ac:dyDescent="0.25">
      <c r="B135" s="237"/>
      <c r="C135" s="9"/>
      <c r="E135" s="65" t="e">
        <f>IF(OR($C$6="",$C$5="",$C$6=0,$C$5=0),"",IF((ROWS(E$6:E135)-1)&gt;$C$16+$C$13-$C$15,"",(ROWS(E$6:E135)-1)))</f>
        <v>#REF!</v>
      </c>
      <c r="F135" s="55" t="e">
        <f t="shared" si="67"/>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8"/>
        <v>#REF!</v>
      </c>
      <c r="K135" s="57" t="e">
        <f t="shared" si="69"/>
        <v>#REF!</v>
      </c>
      <c r="L135" s="57" t="e">
        <f t="shared" si="70"/>
        <v>#REF!</v>
      </c>
      <c r="M135" s="58" t="e">
        <f t="shared" ref="M135:M198" si="107">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71"/>
        <v>#REF!</v>
      </c>
      <c r="O135" s="58" t="e">
        <f t="shared" si="72"/>
        <v>#REF!</v>
      </c>
      <c r="P135" s="59" t="e">
        <f t="shared" si="104"/>
        <v>#REF!</v>
      </c>
      <c r="Q135" s="29" t="e">
        <f t="shared" si="73"/>
        <v>#REF!</v>
      </c>
      <c r="R135" s="100" t="e">
        <f t="shared" ref="R135:R198" si="108">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x14ac:dyDescent="0.25">
      <c r="B136" s="237"/>
      <c r="C136" s="9"/>
      <c r="E136" s="65" t="e">
        <f>IF(OR($C$6="",$C$5="",$C$6=0,$C$5=0),"",IF((ROWS(E$6:E136)-1)&gt;$C$16+$C$13-$C$15,"",(ROWS(E$6:E136)-1)))</f>
        <v>#REF!</v>
      </c>
      <c r="F136" s="55" t="e">
        <f t="shared" ref="F136:F199" si="109">IF(E136="","",G135)</f>
        <v>#REF!</v>
      </c>
      <c r="G136" s="91" t="e">
        <f>IF(E136="","",OP!G136)</f>
        <v>#REF!</v>
      </c>
      <c r="H136" s="28" t="e">
        <f t="shared" si="105"/>
        <v>#REF!</v>
      </c>
      <c r="I136" s="56" t="e">
        <f t="shared" si="106"/>
        <v>#REF!</v>
      </c>
      <c r="J136" s="56" t="e">
        <f t="shared" ref="J136:J199" si="110">IF(E136="","",$C$18)</f>
        <v>#REF!</v>
      </c>
      <c r="K136" s="57" t="e">
        <f t="shared" ref="K136:K199" si="111">IF(E136="","",TRUNC((K135-L136),5))</f>
        <v>#REF!</v>
      </c>
      <c r="L136" s="57" t="e">
        <f t="shared" ref="L136:L199" si="112" xml:space="preserve">
IF(E136="","",
IF(AND($C$8&gt;$C$9,E136&gt;$C$13),$C$5/($C$16-1),
IF(E136&gt;$C$13,$C$5/$C$16,0)))</f>
        <v>#REF!</v>
      </c>
      <c r="M136" s="58" t="e">
        <f t="shared" si="107"/>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8"/>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x14ac:dyDescent="0.25">
      <c r="B137" s="237"/>
      <c r="C137" s="9"/>
      <c r="E137" s="65" t="e">
        <f>IF(OR($C$6="",$C$5="",$C$6=0,$C$5=0),"",IF((ROWS(E$6:E137)-1)&gt;$C$16+$C$13-$C$15,"",(ROWS(E$6:E137)-1)))</f>
        <v>#REF!</v>
      </c>
      <c r="F137" s="55" t="e">
        <f t="shared" si="109"/>
        <v>#REF!</v>
      </c>
      <c r="G137" s="91" t="e">
        <f>IF(E137="","",OP!G137)</f>
        <v>#REF!</v>
      </c>
      <c r="H137" s="28" t="e">
        <f t="shared" si="105"/>
        <v>#REF!</v>
      </c>
      <c r="I137" s="56" t="e">
        <f t="shared" si="106"/>
        <v>#REF!</v>
      </c>
      <c r="J137" s="56" t="e">
        <f t="shared" si="110"/>
        <v>#REF!</v>
      </c>
      <c r="K137" s="57" t="e">
        <f t="shared" si="111"/>
        <v>#REF!</v>
      </c>
      <c r="L137" s="57" t="e">
        <f t="shared" si="112"/>
        <v>#REF!</v>
      </c>
      <c r="M137" s="58" t="e">
        <f t="shared" si="107"/>
        <v>#REF!</v>
      </c>
      <c r="N137" s="58" t="e">
        <f t="shared" si="113"/>
        <v>#REF!</v>
      </c>
      <c r="O137" s="58" t="e">
        <f t="shared" si="114"/>
        <v>#REF!</v>
      </c>
      <c r="P137" s="59" t="e">
        <f t="shared" si="104"/>
        <v>#REF!</v>
      </c>
      <c r="Q137" s="29" t="e">
        <f t="shared" si="115"/>
        <v>#REF!</v>
      </c>
      <c r="R137" s="100" t="e">
        <f t="shared" si="108"/>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x14ac:dyDescent="0.25">
      <c r="B138" s="237"/>
      <c r="C138" s="9"/>
      <c r="E138" s="65" t="e">
        <f>IF(OR($C$6="",$C$5="",$C$6=0,$C$5=0),"",IF((ROWS(E$6:E138)-1)&gt;$C$16+$C$13-$C$15,"",(ROWS(E$6:E138)-1)))</f>
        <v>#REF!</v>
      </c>
      <c r="F138" s="55" t="e">
        <f t="shared" si="109"/>
        <v>#REF!</v>
      </c>
      <c r="G138" s="91" t="e">
        <f>IF(E138="","",OP!G138)</f>
        <v>#REF!</v>
      </c>
      <c r="H138" s="28" t="e">
        <f t="shared" si="105"/>
        <v>#REF!</v>
      </c>
      <c r="I138" s="56" t="e">
        <f t="shared" si="106"/>
        <v>#REF!</v>
      </c>
      <c r="J138" s="56" t="e">
        <f t="shared" si="110"/>
        <v>#REF!</v>
      </c>
      <c r="K138" s="57" t="e">
        <f t="shared" si="111"/>
        <v>#REF!</v>
      </c>
      <c r="L138" s="57" t="e">
        <f t="shared" si="112"/>
        <v>#REF!</v>
      </c>
      <c r="M138" s="58" t="e">
        <f t="shared" si="107"/>
        <v>#REF!</v>
      </c>
      <c r="N138" s="58" t="e">
        <f t="shared" si="113"/>
        <v>#REF!</v>
      </c>
      <c r="O138" s="58" t="e">
        <f t="shared" si="114"/>
        <v>#REF!</v>
      </c>
      <c r="P138" s="59" t="e">
        <f t="shared" si="104"/>
        <v>#REF!</v>
      </c>
      <c r="Q138" s="29" t="e">
        <f t="shared" si="115"/>
        <v>#REF!</v>
      </c>
      <c r="R138" s="100" t="e">
        <f t="shared" si="108"/>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x14ac:dyDescent="0.25">
      <c r="B139" s="237"/>
      <c r="C139" s="9"/>
      <c r="E139" s="65" t="e">
        <f>IF(OR($C$6="",$C$5="",$C$6=0,$C$5=0),"",IF((ROWS(E$6:E139)-1)&gt;$C$16+$C$13-$C$15,"",(ROWS(E$6:E139)-1)))</f>
        <v>#REF!</v>
      </c>
      <c r="F139" s="55" t="e">
        <f t="shared" si="109"/>
        <v>#REF!</v>
      </c>
      <c r="G139" s="91" t="e">
        <f>IF(E139="","",OP!G139)</f>
        <v>#REF!</v>
      </c>
      <c r="H139" s="28" t="e">
        <f t="shared" si="105"/>
        <v>#REF!</v>
      </c>
      <c r="I139" s="56" t="e">
        <f t="shared" si="106"/>
        <v>#REF!</v>
      </c>
      <c r="J139" s="56" t="e">
        <f t="shared" si="110"/>
        <v>#REF!</v>
      </c>
      <c r="K139" s="57" t="e">
        <f t="shared" si="111"/>
        <v>#REF!</v>
      </c>
      <c r="L139" s="57" t="e">
        <f t="shared" si="112"/>
        <v>#REF!</v>
      </c>
      <c r="M139" s="58" t="e">
        <f t="shared" si="107"/>
        <v>#REF!</v>
      </c>
      <c r="N139" s="58" t="e">
        <f t="shared" si="113"/>
        <v>#REF!</v>
      </c>
      <c r="O139" s="58" t="e">
        <f t="shared" si="114"/>
        <v>#REF!</v>
      </c>
      <c r="P139" s="59" t="e">
        <f t="shared" si="104"/>
        <v>#REF!</v>
      </c>
      <c r="Q139" s="29" t="e">
        <f t="shared" si="115"/>
        <v>#REF!</v>
      </c>
      <c r="R139" s="100" t="e">
        <f t="shared" si="108"/>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x14ac:dyDescent="0.25">
      <c r="B140" s="237"/>
      <c r="C140" s="9"/>
      <c r="E140" s="65" t="e">
        <f>IF(OR($C$6="",$C$5="",$C$6=0,$C$5=0),"",IF((ROWS(E$6:E140)-1)&gt;$C$16+$C$13-$C$15,"",(ROWS(E$6:E140)-1)))</f>
        <v>#REF!</v>
      </c>
      <c r="F140" s="55" t="e">
        <f t="shared" si="109"/>
        <v>#REF!</v>
      </c>
      <c r="G140" s="91" t="e">
        <f>IF(E140="","",OP!G140)</f>
        <v>#REF!</v>
      </c>
      <c r="H140" s="28" t="e">
        <f t="shared" si="105"/>
        <v>#REF!</v>
      </c>
      <c r="I140" s="56" t="e">
        <f t="shared" si="106"/>
        <v>#REF!</v>
      </c>
      <c r="J140" s="56" t="e">
        <f t="shared" si="110"/>
        <v>#REF!</v>
      </c>
      <c r="K140" s="57" t="e">
        <f t="shared" si="111"/>
        <v>#REF!</v>
      </c>
      <c r="L140" s="57" t="e">
        <f t="shared" si="112"/>
        <v>#REF!</v>
      </c>
      <c r="M140" s="58" t="e">
        <f t="shared" si="107"/>
        <v>#REF!</v>
      </c>
      <c r="N140" s="58" t="e">
        <f t="shared" si="113"/>
        <v>#REF!</v>
      </c>
      <c r="O140" s="58" t="e">
        <f t="shared" si="114"/>
        <v>#REF!</v>
      </c>
      <c r="P140" s="59" t="e">
        <f t="shared" si="104"/>
        <v>#REF!</v>
      </c>
      <c r="Q140" s="29" t="e">
        <f t="shared" si="115"/>
        <v>#REF!</v>
      </c>
      <c r="R140" s="100" t="e">
        <f t="shared" si="108"/>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x14ac:dyDescent="0.25">
      <c r="B141" s="237"/>
      <c r="C141" s="9"/>
      <c r="E141" s="65" t="e">
        <f>IF(OR($C$6="",$C$5="",$C$6=0,$C$5=0),"",IF((ROWS(E$6:E141)-1)&gt;$C$16+$C$13-$C$15,"",(ROWS(E$6:E141)-1)))</f>
        <v>#REF!</v>
      </c>
      <c r="F141" s="55" t="e">
        <f t="shared" si="109"/>
        <v>#REF!</v>
      </c>
      <c r="G141" s="91" t="e">
        <f>IF(E141="","",OP!G141)</f>
        <v>#REF!</v>
      </c>
      <c r="H141" s="28" t="e">
        <f t="shared" si="105"/>
        <v>#REF!</v>
      </c>
      <c r="I141" s="56" t="e">
        <f t="shared" si="106"/>
        <v>#REF!</v>
      </c>
      <c r="J141" s="56" t="e">
        <f t="shared" si="110"/>
        <v>#REF!</v>
      </c>
      <c r="K141" s="57" t="e">
        <f t="shared" si="111"/>
        <v>#REF!</v>
      </c>
      <c r="L141" s="57" t="e">
        <f t="shared" si="112"/>
        <v>#REF!</v>
      </c>
      <c r="M141" s="58" t="e">
        <f t="shared" si="107"/>
        <v>#REF!</v>
      </c>
      <c r="N141" s="58" t="e">
        <f t="shared" si="113"/>
        <v>#REF!</v>
      </c>
      <c r="O141" s="58" t="e">
        <f t="shared" si="114"/>
        <v>#REF!</v>
      </c>
      <c r="P141" s="59" t="e">
        <f t="shared" si="104"/>
        <v>#REF!</v>
      </c>
      <c r="Q141" s="29" t="e">
        <f t="shared" si="115"/>
        <v>#REF!</v>
      </c>
      <c r="R141" s="100" t="e">
        <f t="shared" si="108"/>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x14ac:dyDescent="0.25">
      <c r="B142" s="237"/>
      <c r="C142" s="9"/>
      <c r="E142" s="65" t="e">
        <f>IF(OR($C$6="",$C$5="",$C$6=0,$C$5=0),"",IF((ROWS(E$6:E142)-1)&gt;$C$16+$C$13-$C$15,"",(ROWS(E$6:E142)-1)))</f>
        <v>#REF!</v>
      </c>
      <c r="F142" s="55" t="e">
        <f t="shared" si="109"/>
        <v>#REF!</v>
      </c>
      <c r="G142" s="91" t="e">
        <f>IF(E142="","",OP!G142)</f>
        <v>#REF!</v>
      </c>
      <c r="H142" s="28" t="e">
        <f t="shared" si="105"/>
        <v>#REF!</v>
      </c>
      <c r="I142" s="56" t="e">
        <f t="shared" si="106"/>
        <v>#REF!</v>
      </c>
      <c r="J142" s="56" t="e">
        <f t="shared" si="110"/>
        <v>#REF!</v>
      </c>
      <c r="K142" s="57" t="e">
        <f t="shared" si="111"/>
        <v>#REF!</v>
      </c>
      <c r="L142" s="57" t="e">
        <f t="shared" si="112"/>
        <v>#REF!</v>
      </c>
      <c r="M142" s="58" t="e">
        <f t="shared" si="107"/>
        <v>#REF!</v>
      </c>
      <c r="N142" s="58" t="e">
        <f t="shared" si="113"/>
        <v>#REF!</v>
      </c>
      <c r="O142" s="58" t="e">
        <f t="shared" si="114"/>
        <v>#REF!</v>
      </c>
      <c r="P142" s="59" t="e">
        <f t="shared" si="104"/>
        <v>#REF!</v>
      </c>
      <c r="Q142" s="29" t="e">
        <f t="shared" si="115"/>
        <v>#REF!</v>
      </c>
      <c r="R142" s="100" t="e">
        <f t="shared" si="108"/>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x14ac:dyDescent="0.25">
      <c r="B143" s="237"/>
      <c r="C143" s="9"/>
      <c r="E143" s="65" t="e">
        <f>IF(OR($C$6="",$C$5="",$C$6=0,$C$5=0),"",IF((ROWS(E$6:E143)-1)&gt;$C$16+$C$13-$C$15,"",(ROWS(E$6:E143)-1)))</f>
        <v>#REF!</v>
      </c>
      <c r="F143" s="55" t="e">
        <f t="shared" si="109"/>
        <v>#REF!</v>
      </c>
      <c r="G143" s="91" t="e">
        <f>IF(E143="","",OP!G143)</f>
        <v>#REF!</v>
      </c>
      <c r="H143" s="28" t="e">
        <f t="shared" si="105"/>
        <v>#REF!</v>
      </c>
      <c r="I143" s="56" t="e">
        <f t="shared" si="106"/>
        <v>#REF!</v>
      </c>
      <c r="J143" s="56" t="e">
        <f t="shared" si="110"/>
        <v>#REF!</v>
      </c>
      <c r="K143" s="57" t="e">
        <f t="shared" si="111"/>
        <v>#REF!</v>
      </c>
      <c r="L143" s="57" t="e">
        <f t="shared" si="112"/>
        <v>#REF!</v>
      </c>
      <c r="M143" s="58" t="e">
        <f t="shared" si="107"/>
        <v>#REF!</v>
      </c>
      <c r="N143" s="58" t="e">
        <f t="shared" si="113"/>
        <v>#REF!</v>
      </c>
      <c r="O143" s="58" t="e">
        <f t="shared" si="114"/>
        <v>#REF!</v>
      </c>
      <c r="P143" s="59" t="e">
        <f t="shared" si="104"/>
        <v>#REF!</v>
      </c>
      <c r="Q143" s="29" t="e">
        <f t="shared" si="115"/>
        <v>#REF!</v>
      </c>
      <c r="R143" s="100" t="e">
        <f t="shared" si="108"/>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x14ac:dyDescent="0.25">
      <c r="B144" s="237"/>
      <c r="C144" s="9"/>
      <c r="E144" s="65" t="e">
        <f>IF(OR($C$6="",$C$5="",$C$6=0,$C$5=0),"",IF((ROWS(E$6:E144)-1)&gt;$C$16+$C$13-$C$15,"",(ROWS(E$6:E144)-1)))</f>
        <v>#REF!</v>
      </c>
      <c r="F144" s="55" t="e">
        <f t="shared" si="109"/>
        <v>#REF!</v>
      </c>
      <c r="G144" s="91" t="e">
        <f>IF(E144="","",OP!G144)</f>
        <v>#REF!</v>
      </c>
      <c r="H144" s="28" t="e">
        <f t="shared" si="105"/>
        <v>#REF!</v>
      </c>
      <c r="I144" s="56" t="e">
        <f t="shared" si="106"/>
        <v>#REF!</v>
      </c>
      <c r="J144" s="56" t="e">
        <f t="shared" si="110"/>
        <v>#REF!</v>
      </c>
      <c r="K144" s="57" t="e">
        <f t="shared" si="111"/>
        <v>#REF!</v>
      </c>
      <c r="L144" s="57" t="e">
        <f t="shared" si="112"/>
        <v>#REF!</v>
      </c>
      <c r="M144" s="58" t="e">
        <f t="shared" si="107"/>
        <v>#REF!</v>
      </c>
      <c r="N144" s="58" t="e">
        <f t="shared" si="113"/>
        <v>#REF!</v>
      </c>
      <c r="O144" s="58" t="e">
        <f t="shared" si="114"/>
        <v>#REF!</v>
      </c>
      <c r="P144" s="59" t="e">
        <f t="shared" si="104"/>
        <v>#REF!</v>
      </c>
      <c r="Q144" s="29" t="e">
        <f t="shared" si="115"/>
        <v>#REF!</v>
      </c>
      <c r="R144" s="100" t="e">
        <f t="shared" si="108"/>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x14ac:dyDescent="0.25">
      <c r="B145" s="237"/>
      <c r="C145" s="9"/>
      <c r="E145" s="65" t="e">
        <f>IF(OR($C$6="",$C$5="",$C$6=0,$C$5=0),"",IF((ROWS(E$6:E145)-1)&gt;$C$16+$C$13-$C$15,"",(ROWS(E$6:E145)-1)))</f>
        <v>#REF!</v>
      </c>
      <c r="F145" s="55" t="e">
        <f t="shared" si="109"/>
        <v>#REF!</v>
      </c>
      <c r="G145" s="91" t="e">
        <f>IF(E145="","",OP!G145)</f>
        <v>#REF!</v>
      </c>
      <c r="H145" s="28" t="e">
        <f t="shared" si="105"/>
        <v>#REF!</v>
      </c>
      <c r="I145" s="56" t="e">
        <f t="shared" si="106"/>
        <v>#REF!</v>
      </c>
      <c r="J145" s="56" t="e">
        <f t="shared" si="110"/>
        <v>#REF!</v>
      </c>
      <c r="K145" s="57" t="e">
        <f t="shared" si="111"/>
        <v>#REF!</v>
      </c>
      <c r="L145" s="57" t="e">
        <f t="shared" si="112"/>
        <v>#REF!</v>
      </c>
      <c r="M145" s="58" t="e">
        <f t="shared" si="107"/>
        <v>#REF!</v>
      </c>
      <c r="N145" s="58" t="e">
        <f t="shared" si="113"/>
        <v>#REF!</v>
      </c>
      <c r="O145" s="58" t="e">
        <f t="shared" si="114"/>
        <v>#REF!</v>
      </c>
      <c r="P145" s="59" t="e">
        <f t="shared" si="104"/>
        <v>#REF!</v>
      </c>
      <c r="Q145" s="29" t="e">
        <f t="shared" si="115"/>
        <v>#REF!</v>
      </c>
      <c r="R145" s="100" t="e">
        <f t="shared" si="108"/>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x14ac:dyDescent="0.25">
      <c r="B146" s="237"/>
      <c r="C146" s="9"/>
      <c r="E146" s="65" t="e">
        <f>IF(OR($C$6="",$C$5="",$C$6=0,$C$5=0),"",IF((ROWS(E$6:E146)-1)&gt;$C$16+$C$13-$C$15,"",(ROWS(E$6:E146)-1)))</f>
        <v>#REF!</v>
      </c>
      <c r="F146" s="55" t="e">
        <f t="shared" si="109"/>
        <v>#REF!</v>
      </c>
      <c r="G146" s="91" t="e">
        <f>IF(E146="","",OP!G146)</f>
        <v>#REF!</v>
      </c>
      <c r="H146" s="28" t="e">
        <f t="shared" si="105"/>
        <v>#REF!</v>
      </c>
      <c r="I146" s="56" t="e">
        <f t="shared" si="106"/>
        <v>#REF!</v>
      </c>
      <c r="J146" s="56" t="e">
        <f t="shared" si="110"/>
        <v>#REF!</v>
      </c>
      <c r="K146" s="57" t="e">
        <f t="shared" si="111"/>
        <v>#REF!</v>
      </c>
      <c r="L146" s="57" t="e">
        <f t="shared" si="112"/>
        <v>#REF!</v>
      </c>
      <c r="M146" s="58" t="e">
        <f t="shared" si="107"/>
        <v>#REF!</v>
      </c>
      <c r="N146" s="58" t="e">
        <f t="shared" si="113"/>
        <v>#REF!</v>
      </c>
      <c r="O146" s="58" t="e">
        <f t="shared" si="114"/>
        <v>#REF!</v>
      </c>
      <c r="P146" s="59" t="e">
        <f t="shared" si="104"/>
        <v>#REF!</v>
      </c>
      <c r="Q146" s="29" t="e">
        <f t="shared" si="115"/>
        <v>#REF!</v>
      </c>
      <c r="R146" s="100" t="e">
        <f t="shared" si="108"/>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x14ac:dyDescent="0.25">
      <c r="B147" s="237"/>
      <c r="C147" s="9"/>
      <c r="E147" s="65" t="e">
        <f>IF(OR($C$6="",$C$5="",$C$6=0,$C$5=0),"",IF((ROWS(E$6:E147)-1)&gt;$C$16+$C$13-$C$15,"",(ROWS(E$6:E147)-1)))</f>
        <v>#REF!</v>
      </c>
      <c r="F147" s="55" t="e">
        <f t="shared" si="109"/>
        <v>#REF!</v>
      </c>
      <c r="G147" s="91" t="e">
        <f>IF(E147="","",OP!G147)</f>
        <v>#REF!</v>
      </c>
      <c r="H147" s="28" t="e">
        <f t="shared" si="105"/>
        <v>#REF!</v>
      </c>
      <c r="I147" s="56" t="e">
        <f t="shared" si="106"/>
        <v>#REF!</v>
      </c>
      <c r="J147" s="56" t="e">
        <f t="shared" si="110"/>
        <v>#REF!</v>
      </c>
      <c r="K147" s="57" t="e">
        <f t="shared" si="111"/>
        <v>#REF!</v>
      </c>
      <c r="L147" s="57" t="e">
        <f t="shared" si="112"/>
        <v>#REF!</v>
      </c>
      <c r="M147" s="58" t="e">
        <f t="shared" si="107"/>
        <v>#REF!</v>
      </c>
      <c r="N147" s="58" t="e">
        <f t="shared" si="113"/>
        <v>#REF!</v>
      </c>
      <c r="O147" s="58" t="e">
        <f t="shared" si="114"/>
        <v>#REF!</v>
      </c>
      <c r="P147" s="59" t="e">
        <f t="shared" si="104"/>
        <v>#REF!</v>
      </c>
      <c r="Q147" s="29" t="e">
        <f t="shared" si="115"/>
        <v>#REF!</v>
      </c>
      <c r="R147" s="100" t="e">
        <f t="shared" si="108"/>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x14ac:dyDescent="0.25">
      <c r="B148" s="237"/>
      <c r="C148" s="9"/>
      <c r="E148" s="65" t="e">
        <f>IF(OR($C$6="",$C$5="",$C$6=0,$C$5=0),"",IF((ROWS(E$6:E148)-1)&gt;$C$16+$C$13-$C$15,"",(ROWS(E$6:E148)-1)))</f>
        <v>#REF!</v>
      </c>
      <c r="F148" s="55" t="e">
        <f t="shared" si="109"/>
        <v>#REF!</v>
      </c>
      <c r="G148" s="91" t="e">
        <f>IF(E148="","",OP!G148)</f>
        <v>#REF!</v>
      </c>
      <c r="H148" s="28" t="e">
        <f t="shared" si="105"/>
        <v>#REF!</v>
      </c>
      <c r="I148" s="56" t="e">
        <f t="shared" si="106"/>
        <v>#REF!</v>
      </c>
      <c r="J148" s="56" t="e">
        <f t="shared" si="110"/>
        <v>#REF!</v>
      </c>
      <c r="K148" s="57" t="e">
        <f t="shared" si="111"/>
        <v>#REF!</v>
      </c>
      <c r="L148" s="57" t="e">
        <f t="shared" si="112"/>
        <v>#REF!</v>
      </c>
      <c r="M148" s="58" t="e">
        <f t="shared" si="107"/>
        <v>#REF!</v>
      </c>
      <c r="N148" s="58" t="e">
        <f t="shared" si="113"/>
        <v>#REF!</v>
      </c>
      <c r="O148" s="58" t="e">
        <f t="shared" si="114"/>
        <v>#REF!</v>
      </c>
      <c r="P148" s="59" t="e">
        <f t="shared" si="104"/>
        <v>#REF!</v>
      </c>
      <c r="Q148" s="29" t="e">
        <f t="shared" si="115"/>
        <v>#REF!</v>
      </c>
      <c r="R148" s="100" t="e">
        <f t="shared" si="108"/>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x14ac:dyDescent="0.25">
      <c r="B149" s="237"/>
      <c r="C149" s="9"/>
      <c r="E149" s="65" t="e">
        <f>IF(OR($C$6="",$C$5="",$C$6=0,$C$5=0),"",IF((ROWS(E$6:E149)-1)&gt;$C$16+$C$13-$C$15,"",(ROWS(E$6:E149)-1)))</f>
        <v>#REF!</v>
      </c>
      <c r="F149" s="55" t="e">
        <f t="shared" si="109"/>
        <v>#REF!</v>
      </c>
      <c r="G149" s="91" t="e">
        <f>IF(E149="","",OP!G149)</f>
        <v>#REF!</v>
      </c>
      <c r="H149" s="28" t="e">
        <f t="shared" si="105"/>
        <v>#REF!</v>
      </c>
      <c r="I149" s="56" t="e">
        <f t="shared" si="106"/>
        <v>#REF!</v>
      </c>
      <c r="J149" s="56" t="e">
        <f t="shared" si="110"/>
        <v>#REF!</v>
      </c>
      <c r="K149" s="57" t="e">
        <f t="shared" si="111"/>
        <v>#REF!</v>
      </c>
      <c r="L149" s="57" t="e">
        <f t="shared" si="112"/>
        <v>#REF!</v>
      </c>
      <c r="M149" s="58" t="e">
        <f t="shared" si="107"/>
        <v>#REF!</v>
      </c>
      <c r="N149" s="58" t="e">
        <f t="shared" si="113"/>
        <v>#REF!</v>
      </c>
      <c r="O149" s="58" t="e">
        <f t="shared" si="114"/>
        <v>#REF!</v>
      </c>
      <c r="P149" s="59" t="e">
        <f t="shared" si="104"/>
        <v>#REF!</v>
      </c>
      <c r="Q149" s="29" t="e">
        <f t="shared" si="115"/>
        <v>#REF!</v>
      </c>
      <c r="R149" s="100" t="e">
        <f t="shared" si="108"/>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x14ac:dyDescent="0.25">
      <c r="B150" s="237"/>
      <c r="C150" s="9"/>
      <c r="E150" s="65" t="e">
        <f>IF(OR($C$6="",$C$5="",$C$6=0,$C$5=0),"",IF((ROWS(E$6:E150)-1)&gt;$C$16+$C$13-$C$15,"",(ROWS(E$6:E150)-1)))</f>
        <v>#REF!</v>
      </c>
      <c r="F150" s="55" t="e">
        <f t="shared" si="109"/>
        <v>#REF!</v>
      </c>
      <c r="G150" s="91" t="e">
        <f>IF(E150="","",OP!G150)</f>
        <v>#REF!</v>
      </c>
      <c r="H150" s="28" t="e">
        <f t="shared" si="105"/>
        <v>#REF!</v>
      </c>
      <c r="I150" s="56" t="e">
        <f t="shared" si="106"/>
        <v>#REF!</v>
      </c>
      <c r="J150" s="56" t="e">
        <f t="shared" si="110"/>
        <v>#REF!</v>
      </c>
      <c r="K150" s="57" t="e">
        <f t="shared" si="111"/>
        <v>#REF!</v>
      </c>
      <c r="L150" s="57" t="e">
        <f t="shared" si="112"/>
        <v>#REF!</v>
      </c>
      <c r="M150" s="58" t="e">
        <f t="shared" si="107"/>
        <v>#REF!</v>
      </c>
      <c r="N150" s="58" t="e">
        <f t="shared" si="113"/>
        <v>#REF!</v>
      </c>
      <c r="O150" s="58" t="e">
        <f t="shared" si="114"/>
        <v>#REF!</v>
      </c>
      <c r="P150" s="59" t="e">
        <f t="shared" si="104"/>
        <v>#REF!</v>
      </c>
      <c r="Q150" s="29" t="e">
        <f t="shared" si="115"/>
        <v>#REF!</v>
      </c>
      <c r="R150" s="100" t="e">
        <f t="shared" si="108"/>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x14ac:dyDescent="0.25">
      <c r="B151" s="237"/>
      <c r="C151" s="9"/>
      <c r="E151" s="65" t="e">
        <f>IF(OR($C$6="",$C$5="",$C$6=0,$C$5=0),"",IF((ROWS(E$6:E151)-1)&gt;$C$16+$C$13-$C$15,"",(ROWS(E$6:E151)-1)))</f>
        <v>#REF!</v>
      </c>
      <c r="F151" s="55" t="e">
        <f t="shared" si="109"/>
        <v>#REF!</v>
      </c>
      <c r="G151" s="91" t="e">
        <f>IF(E151="","",OP!G151)</f>
        <v>#REF!</v>
      </c>
      <c r="H151" s="28" t="e">
        <f t="shared" si="105"/>
        <v>#REF!</v>
      </c>
      <c r="I151" s="56" t="e">
        <f t="shared" si="106"/>
        <v>#REF!</v>
      </c>
      <c r="J151" s="56" t="e">
        <f t="shared" si="110"/>
        <v>#REF!</v>
      </c>
      <c r="K151" s="57" t="e">
        <f t="shared" si="111"/>
        <v>#REF!</v>
      </c>
      <c r="L151" s="57" t="e">
        <f t="shared" si="112"/>
        <v>#REF!</v>
      </c>
      <c r="M151" s="58" t="e">
        <f t="shared" si="107"/>
        <v>#REF!</v>
      </c>
      <c r="N151" s="58" t="e">
        <f t="shared" si="113"/>
        <v>#REF!</v>
      </c>
      <c r="O151" s="58" t="e">
        <f t="shared" si="114"/>
        <v>#REF!</v>
      </c>
      <c r="P151" s="59" t="e">
        <f t="shared" si="104"/>
        <v>#REF!</v>
      </c>
      <c r="Q151" s="29" t="e">
        <f t="shared" si="115"/>
        <v>#REF!</v>
      </c>
      <c r="R151" s="100" t="e">
        <f t="shared" si="108"/>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x14ac:dyDescent="0.25">
      <c r="B152" s="237"/>
      <c r="C152" s="9"/>
      <c r="E152" s="65" t="e">
        <f>IF(OR($C$6="",$C$5="",$C$6=0,$C$5=0),"",IF((ROWS(E$6:E152)-1)&gt;$C$16+$C$13-$C$15,"",(ROWS(E$6:E152)-1)))</f>
        <v>#REF!</v>
      </c>
      <c r="F152" s="55" t="e">
        <f t="shared" si="109"/>
        <v>#REF!</v>
      </c>
      <c r="G152" s="91" t="e">
        <f>IF(E152="","",OP!G152)</f>
        <v>#REF!</v>
      </c>
      <c r="H152" s="28" t="e">
        <f t="shared" si="105"/>
        <v>#REF!</v>
      </c>
      <c r="I152" s="56" t="e">
        <f t="shared" si="106"/>
        <v>#REF!</v>
      </c>
      <c r="J152" s="56" t="e">
        <f t="shared" si="110"/>
        <v>#REF!</v>
      </c>
      <c r="K152" s="57" t="e">
        <f t="shared" si="111"/>
        <v>#REF!</v>
      </c>
      <c r="L152" s="57" t="e">
        <f t="shared" si="112"/>
        <v>#REF!</v>
      </c>
      <c r="M152" s="58" t="e">
        <f t="shared" si="107"/>
        <v>#REF!</v>
      </c>
      <c r="N152" s="58" t="e">
        <f t="shared" si="113"/>
        <v>#REF!</v>
      </c>
      <c r="O152" s="58" t="e">
        <f t="shared" si="114"/>
        <v>#REF!</v>
      </c>
      <c r="P152" s="59" t="e">
        <f t="shared" si="104"/>
        <v>#REF!</v>
      </c>
      <c r="Q152" s="29" t="e">
        <f t="shared" si="115"/>
        <v>#REF!</v>
      </c>
      <c r="R152" s="100" t="e">
        <f t="shared" si="108"/>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x14ac:dyDescent="0.25">
      <c r="B153" s="237"/>
      <c r="C153" s="9"/>
      <c r="E153" s="65" t="e">
        <f>IF(OR($C$6="",$C$5="",$C$6=0,$C$5=0),"",IF((ROWS(E$6:E153)-1)&gt;$C$16+$C$13-$C$15,"",(ROWS(E$6:E153)-1)))</f>
        <v>#REF!</v>
      </c>
      <c r="F153" s="55" t="e">
        <f t="shared" si="109"/>
        <v>#REF!</v>
      </c>
      <c r="G153" s="91" t="e">
        <f>IF(E153="","",OP!G153)</f>
        <v>#REF!</v>
      </c>
      <c r="H153" s="28" t="e">
        <f t="shared" si="105"/>
        <v>#REF!</v>
      </c>
      <c r="I153" s="56" t="e">
        <f t="shared" si="106"/>
        <v>#REF!</v>
      </c>
      <c r="J153" s="56" t="e">
        <f t="shared" si="110"/>
        <v>#REF!</v>
      </c>
      <c r="K153" s="57" t="e">
        <f t="shared" si="111"/>
        <v>#REF!</v>
      </c>
      <c r="L153" s="57" t="e">
        <f t="shared" si="112"/>
        <v>#REF!</v>
      </c>
      <c r="M153" s="58" t="e">
        <f t="shared" si="107"/>
        <v>#REF!</v>
      </c>
      <c r="N153" s="58" t="e">
        <f t="shared" si="113"/>
        <v>#REF!</v>
      </c>
      <c r="O153" s="58" t="e">
        <f t="shared" si="114"/>
        <v>#REF!</v>
      </c>
      <c r="P153" s="59" t="e">
        <f t="shared" si="104"/>
        <v>#REF!</v>
      </c>
      <c r="Q153" s="29" t="e">
        <f t="shared" si="115"/>
        <v>#REF!</v>
      </c>
      <c r="R153" s="100" t="e">
        <f t="shared" si="108"/>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x14ac:dyDescent="0.25">
      <c r="B154" s="237"/>
      <c r="C154" s="9"/>
      <c r="E154" s="65" t="e">
        <f>IF(OR($C$6="",$C$5="",$C$6=0,$C$5=0),"",IF((ROWS(E$6:E154)-1)&gt;$C$16+$C$13-$C$15,"",(ROWS(E$6:E154)-1)))</f>
        <v>#REF!</v>
      </c>
      <c r="F154" s="55" t="e">
        <f t="shared" si="109"/>
        <v>#REF!</v>
      </c>
      <c r="G154" s="91" t="e">
        <f>IF(E154="","",OP!G154)</f>
        <v>#REF!</v>
      </c>
      <c r="H154" s="28" t="e">
        <f t="shared" si="105"/>
        <v>#REF!</v>
      </c>
      <c r="I154" s="56" t="e">
        <f t="shared" si="106"/>
        <v>#REF!</v>
      </c>
      <c r="J154" s="56" t="e">
        <f t="shared" si="110"/>
        <v>#REF!</v>
      </c>
      <c r="K154" s="57" t="e">
        <f t="shared" si="111"/>
        <v>#REF!</v>
      </c>
      <c r="L154" s="57" t="e">
        <f t="shared" si="112"/>
        <v>#REF!</v>
      </c>
      <c r="M154" s="58" t="e">
        <f t="shared" si="107"/>
        <v>#REF!</v>
      </c>
      <c r="N154" s="58" t="e">
        <f t="shared" si="113"/>
        <v>#REF!</v>
      </c>
      <c r="O154" s="58" t="e">
        <f t="shared" si="114"/>
        <v>#REF!</v>
      </c>
      <c r="P154" s="59" t="e">
        <f t="shared" si="104"/>
        <v>#REF!</v>
      </c>
      <c r="Q154" s="29" t="e">
        <f t="shared" si="115"/>
        <v>#REF!</v>
      </c>
      <c r="R154" s="100" t="e">
        <f t="shared" si="108"/>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x14ac:dyDescent="0.25">
      <c r="B155" s="237"/>
      <c r="C155" s="9"/>
      <c r="E155" s="65" t="e">
        <f>IF(OR($C$6="",$C$5="",$C$6=0,$C$5=0),"",IF((ROWS(E$6:E155)-1)&gt;$C$16+$C$13-$C$15,"",(ROWS(E$6:E155)-1)))</f>
        <v>#REF!</v>
      </c>
      <c r="F155" s="55" t="e">
        <f t="shared" si="109"/>
        <v>#REF!</v>
      </c>
      <c r="G155" s="91" t="e">
        <f>IF(E155="","",OP!G155)</f>
        <v>#REF!</v>
      </c>
      <c r="H155" s="28" t="e">
        <f t="shared" si="105"/>
        <v>#REF!</v>
      </c>
      <c r="I155" s="56" t="e">
        <f t="shared" si="106"/>
        <v>#REF!</v>
      </c>
      <c r="J155" s="56" t="e">
        <f t="shared" si="110"/>
        <v>#REF!</v>
      </c>
      <c r="K155" s="57" t="e">
        <f t="shared" si="111"/>
        <v>#REF!</v>
      </c>
      <c r="L155" s="57" t="e">
        <f t="shared" si="112"/>
        <v>#REF!</v>
      </c>
      <c r="M155" s="58" t="e">
        <f t="shared" si="107"/>
        <v>#REF!</v>
      </c>
      <c r="N155" s="58" t="e">
        <f t="shared" si="113"/>
        <v>#REF!</v>
      </c>
      <c r="O155" s="58" t="e">
        <f t="shared" si="114"/>
        <v>#REF!</v>
      </c>
      <c r="P155" s="59" t="e">
        <f t="shared" si="104"/>
        <v>#REF!</v>
      </c>
      <c r="Q155" s="29" t="e">
        <f t="shared" si="115"/>
        <v>#REF!</v>
      </c>
      <c r="R155" s="100" t="e">
        <f t="shared" si="108"/>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x14ac:dyDescent="0.25">
      <c r="B156" s="237"/>
      <c r="C156" s="9"/>
      <c r="E156" s="65" t="e">
        <f>IF(OR($C$6="",$C$5="",$C$6=0,$C$5=0),"",IF((ROWS(E$6:E156)-1)&gt;$C$16+$C$13-$C$15,"",(ROWS(E$6:E156)-1)))</f>
        <v>#REF!</v>
      </c>
      <c r="F156" s="55" t="e">
        <f t="shared" si="109"/>
        <v>#REF!</v>
      </c>
      <c r="G156" s="91" t="e">
        <f>IF(E156="","",OP!G156)</f>
        <v>#REF!</v>
      </c>
      <c r="H156" s="28" t="e">
        <f t="shared" si="105"/>
        <v>#REF!</v>
      </c>
      <c r="I156" s="56" t="e">
        <f t="shared" si="106"/>
        <v>#REF!</v>
      </c>
      <c r="J156" s="56" t="e">
        <f t="shared" si="110"/>
        <v>#REF!</v>
      </c>
      <c r="K156" s="57" t="e">
        <f t="shared" si="111"/>
        <v>#REF!</v>
      </c>
      <c r="L156" s="57" t="e">
        <f t="shared" si="112"/>
        <v>#REF!</v>
      </c>
      <c r="M156" s="58" t="e">
        <f t="shared" si="107"/>
        <v>#REF!</v>
      </c>
      <c r="N156" s="58" t="e">
        <f t="shared" si="113"/>
        <v>#REF!</v>
      </c>
      <c r="O156" s="58" t="e">
        <f t="shared" si="114"/>
        <v>#REF!</v>
      </c>
      <c r="P156" s="59" t="e">
        <f t="shared" si="104"/>
        <v>#REF!</v>
      </c>
      <c r="Q156" s="29" t="e">
        <f t="shared" si="115"/>
        <v>#REF!</v>
      </c>
      <c r="R156" s="100" t="e">
        <f t="shared" si="108"/>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x14ac:dyDescent="0.25">
      <c r="B157" s="237"/>
      <c r="C157" s="9"/>
      <c r="E157" s="65" t="e">
        <f>IF(OR($C$6="",$C$5="",$C$6=0,$C$5=0),"",IF((ROWS(E$6:E157)-1)&gt;$C$16+$C$13-$C$15,"",(ROWS(E$6:E157)-1)))</f>
        <v>#REF!</v>
      </c>
      <c r="F157" s="55" t="e">
        <f t="shared" si="109"/>
        <v>#REF!</v>
      </c>
      <c r="G157" s="91" t="e">
        <f>IF(E157="","",OP!G157)</f>
        <v>#REF!</v>
      </c>
      <c r="H157" s="28" t="e">
        <f t="shared" si="105"/>
        <v>#REF!</v>
      </c>
      <c r="I157" s="56" t="e">
        <f t="shared" si="106"/>
        <v>#REF!</v>
      </c>
      <c r="J157" s="56" t="e">
        <f t="shared" si="110"/>
        <v>#REF!</v>
      </c>
      <c r="K157" s="57" t="e">
        <f t="shared" si="111"/>
        <v>#REF!</v>
      </c>
      <c r="L157" s="57" t="e">
        <f t="shared" si="112"/>
        <v>#REF!</v>
      </c>
      <c r="M157" s="58" t="e">
        <f t="shared" si="107"/>
        <v>#REF!</v>
      </c>
      <c r="N157" s="58" t="e">
        <f t="shared" si="113"/>
        <v>#REF!</v>
      </c>
      <c r="O157" s="58" t="e">
        <f t="shared" si="114"/>
        <v>#REF!</v>
      </c>
      <c r="P157" s="59" t="e">
        <f t="shared" si="104"/>
        <v>#REF!</v>
      </c>
      <c r="Q157" s="29" t="e">
        <f t="shared" si="115"/>
        <v>#REF!</v>
      </c>
      <c r="R157" s="100" t="e">
        <f t="shared" si="108"/>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x14ac:dyDescent="0.25">
      <c r="B158" s="237"/>
      <c r="C158" s="9"/>
      <c r="E158" s="65" t="e">
        <f>IF(OR($C$6="",$C$5="",$C$6=0,$C$5=0),"",IF((ROWS(E$6:E158)-1)&gt;$C$16+$C$13-$C$15,"",(ROWS(E$6:E158)-1)))</f>
        <v>#REF!</v>
      </c>
      <c r="F158" s="55" t="e">
        <f t="shared" si="109"/>
        <v>#REF!</v>
      </c>
      <c r="G158" s="91" t="e">
        <f>IF(E158="","",OP!G158)</f>
        <v>#REF!</v>
      </c>
      <c r="H158" s="28" t="e">
        <f t="shared" si="105"/>
        <v>#REF!</v>
      </c>
      <c r="I158" s="56" t="e">
        <f t="shared" si="106"/>
        <v>#REF!</v>
      </c>
      <c r="J158" s="56" t="e">
        <f t="shared" si="110"/>
        <v>#REF!</v>
      </c>
      <c r="K158" s="57" t="e">
        <f t="shared" si="111"/>
        <v>#REF!</v>
      </c>
      <c r="L158" s="57" t="e">
        <f t="shared" si="112"/>
        <v>#REF!</v>
      </c>
      <c r="M158" s="58" t="e">
        <f t="shared" si="107"/>
        <v>#REF!</v>
      </c>
      <c r="N158" s="58" t="e">
        <f t="shared" si="113"/>
        <v>#REF!</v>
      </c>
      <c r="O158" s="58" t="e">
        <f t="shared" si="114"/>
        <v>#REF!</v>
      </c>
      <c r="P158" s="59" t="e">
        <f t="shared" si="104"/>
        <v>#REF!</v>
      </c>
      <c r="Q158" s="29" t="e">
        <f t="shared" si="115"/>
        <v>#REF!</v>
      </c>
      <c r="R158" s="100" t="e">
        <f t="shared" si="108"/>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x14ac:dyDescent="0.25">
      <c r="B159" s="237"/>
      <c r="C159" s="9"/>
      <c r="E159" s="65" t="e">
        <f>IF(OR($C$6="",$C$5="",$C$6=0,$C$5=0),"",IF((ROWS(E$6:E159)-1)&gt;$C$16+$C$13-$C$15,"",(ROWS(E$6:E159)-1)))</f>
        <v>#REF!</v>
      </c>
      <c r="F159" s="55" t="e">
        <f t="shared" si="109"/>
        <v>#REF!</v>
      </c>
      <c r="G159" s="91" t="e">
        <f>IF(E159="","",OP!G159)</f>
        <v>#REF!</v>
      </c>
      <c r="H159" s="28" t="e">
        <f t="shared" si="105"/>
        <v>#REF!</v>
      </c>
      <c r="I159" s="56" t="e">
        <f t="shared" si="106"/>
        <v>#REF!</v>
      </c>
      <c r="J159" s="56" t="e">
        <f t="shared" si="110"/>
        <v>#REF!</v>
      </c>
      <c r="K159" s="57" t="e">
        <f t="shared" si="111"/>
        <v>#REF!</v>
      </c>
      <c r="L159" s="57" t="e">
        <f t="shared" si="112"/>
        <v>#REF!</v>
      </c>
      <c r="M159" s="58" t="e">
        <f t="shared" si="107"/>
        <v>#REF!</v>
      </c>
      <c r="N159" s="58" t="e">
        <f t="shared" si="113"/>
        <v>#REF!</v>
      </c>
      <c r="O159" s="58" t="e">
        <f t="shared" si="114"/>
        <v>#REF!</v>
      </c>
      <c r="P159" s="59" t="e">
        <f t="shared" si="104"/>
        <v>#REF!</v>
      </c>
      <c r="Q159" s="29" t="e">
        <f t="shared" si="115"/>
        <v>#REF!</v>
      </c>
      <c r="R159" s="100" t="e">
        <f t="shared" si="108"/>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x14ac:dyDescent="0.25">
      <c r="B160" s="237"/>
      <c r="C160" s="9"/>
      <c r="E160" s="65" t="e">
        <f>IF(OR($C$6="",$C$5="",$C$6=0,$C$5=0),"",IF((ROWS(E$6:E160)-1)&gt;$C$16+$C$13-$C$15,"",(ROWS(E$6:E160)-1)))</f>
        <v>#REF!</v>
      </c>
      <c r="F160" s="55" t="e">
        <f t="shared" si="109"/>
        <v>#REF!</v>
      </c>
      <c r="G160" s="91" t="e">
        <f>IF(E160="","",OP!G160)</f>
        <v>#REF!</v>
      </c>
      <c r="H160" s="28" t="e">
        <f t="shared" si="105"/>
        <v>#REF!</v>
      </c>
      <c r="I160" s="56" t="e">
        <f t="shared" si="106"/>
        <v>#REF!</v>
      </c>
      <c r="J160" s="56" t="e">
        <f t="shared" si="110"/>
        <v>#REF!</v>
      </c>
      <c r="K160" s="57" t="e">
        <f t="shared" si="111"/>
        <v>#REF!</v>
      </c>
      <c r="L160" s="57" t="e">
        <f t="shared" si="112"/>
        <v>#REF!</v>
      </c>
      <c r="M160" s="58" t="e">
        <f t="shared" si="107"/>
        <v>#REF!</v>
      </c>
      <c r="N160" s="58" t="e">
        <f t="shared" si="113"/>
        <v>#REF!</v>
      </c>
      <c r="O160" s="58" t="e">
        <f t="shared" si="114"/>
        <v>#REF!</v>
      </c>
      <c r="P160" s="59" t="e">
        <f t="shared" si="104"/>
        <v>#REF!</v>
      </c>
      <c r="Q160" s="29" t="e">
        <f t="shared" si="115"/>
        <v>#REF!</v>
      </c>
      <c r="R160" s="100" t="e">
        <f t="shared" si="108"/>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x14ac:dyDescent="0.25">
      <c r="B161" s="237"/>
      <c r="C161" s="9"/>
      <c r="E161" s="65" t="e">
        <f>IF(OR($C$6="",$C$5="",$C$6=0,$C$5=0),"",IF((ROWS(E$6:E161)-1)&gt;$C$16+$C$13-$C$15,"",(ROWS(E$6:E161)-1)))</f>
        <v>#REF!</v>
      </c>
      <c r="F161" s="55" t="e">
        <f t="shared" si="109"/>
        <v>#REF!</v>
      </c>
      <c r="G161" s="91" t="e">
        <f>IF(E161="","",OP!G161)</f>
        <v>#REF!</v>
      </c>
      <c r="H161" s="28" t="e">
        <f t="shared" si="105"/>
        <v>#REF!</v>
      </c>
      <c r="I161" s="56" t="e">
        <f t="shared" si="106"/>
        <v>#REF!</v>
      </c>
      <c r="J161" s="56" t="e">
        <f t="shared" si="110"/>
        <v>#REF!</v>
      </c>
      <c r="K161" s="57" t="e">
        <f t="shared" si="111"/>
        <v>#REF!</v>
      </c>
      <c r="L161" s="57" t="e">
        <f t="shared" si="112"/>
        <v>#REF!</v>
      </c>
      <c r="M161" s="58" t="e">
        <f t="shared" si="107"/>
        <v>#REF!</v>
      </c>
      <c r="N161" s="58" t="e">
        <f t="shared" si="113"/>
        <v>#REF!</v>
      </c>
      <c r="O161" s="58" t="e">
        <f t="shared" si="114"/>
        <v>#REF!</v>
      </c>
      <c r="P161" s="59" t="e">
        <f t="shared" si="104"/>
        <v>#REF!</v>
      </c>
      <c r="Q161" s="29" t="e">
        <f t="shared" si="115"/>
        <v>#REF!</v>
      </c>
      <c r="R161" s="100" t="e">
        <f t="shared" si="108"/>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x14ac:dyDescent="0.25">
      <c r="B162" s="237"/>
      <c r="C162" s="9"/>
      <c r="E162" s="65" t="e">
        <f>IF(OR($C$6="",$C$5="",$C$6=0,$C$5=0),"",IF((ROWS(E$6:E162)-1)&gt;$C$16+$C$13-$C$15,"",(ROWS(E$6:E162)-1)))</f>
        <v>#REF!</v>
      </c>
      <c r="F162" s="55" t="e">
        <f t="shared" si="109"/>
        <v>#REF!</v>
      </c>
      <c r="G162" s="91" t="e">
        <f>IF(E162="","",OP!G162)</f>
        <v>#REF!</v>
      </c>
      <c r="H162" s="28" t="e">
        <f t="shared" si="105"/>
        <v>#REF!</v>
      </c>
      <c r="I162" s="56" t="e">
        <f t="shared" si="106"/>
        <v>#REF!</v>
      </c>
      <c r="J162" s="56" t="e">
        <f t="shared" si="110"/>
        <v>#REF!</v>
      </c>
      <c r="K162" s="57" t="e">
        <f t="shared" si="111"/>
        <v>#REF!</v>
      </c>
      <c r="L162" s="57" t="e">
        <f t="shared" si="112"/>
        <v>#REF!</v>
      </c>
      <c r="M162" s="58" t="e">
        <f t="shared" si="107"/>
        <v>#REF!</v>
      </c>
      <c r="N162" s="58" t="e">
        <f t="shared" si="113"/>
        <v>#REF!</v>
      </c>
      <c r="O162" s="58" t="e">
        <f t="shared" si="114"/>
        <v>#REF!</v>
      </c>
      <c r="P162" s="59" t="e">
        <f t="shared" si="104"/>
        <v>#REF!</v>
      </c>
      <c r="Q162" s="29" t="e">
        <f t="shared" si="115"/>
        <v>#REF!</v>
      </c>
      <c r="R162" s="100" t="e">
        <f t="shared" si="108"/>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x14ac:dyDescent="0.25">
      <c r="B163" s="237"/>
      <c r="C163" s="9"/>
      <c r="E163" s="65" t="e">
        <f>IF(OR($C$6="",$C$5="",$C$6=0,$C$5=0),"",IF((ROWS(E$6:E163)-1)&gt;$C$16+$C$13-$C$15,"",(ROWS(E$6:E163)-1)))</f>
        <v>#REF!</v>
      </c>
      <c r="F163" s="55" t="e">
        <f t="shared" si="109"/>
        <v>#REF!</v>
      </c>
      <c r="G163" s="91" t="e">
        <f>IF(E163="","",OP!G163)</f>
        <v>#REF!</v>
      </c>
      <c r="H163" s="28" t="e">
        <f t="shared" si="105"/>
        <v>#REF!</v>
      </c>
      <c r="I163" s="56" t="e">
        <f t="shared" si="106"/>
        <v>#REF!</v>
      </c>
      <c r="J163" s="56" t="e">
        <f t="shared" si="110"/>
        <v>#REF!</v>
      </c>
      <c r="K163" s="57" t="e">
        <f t="shared" si="111"/>
        <v>#REF!</v>
      </c>
      <c r="L163" s="57" t="e">
        <f t="shared" si="112"/>
        <v>#REF!</v>
      </c>
      <c r="M163" s="58" t="e">
        <f t="shared" si="107"/>
        <v>#REF!</v>
      </c>
      <c r="N163" s="58" t="e">
        <f t="shared" si="113"/>
        <v>#REF!</v>
      </c>
      <c r="O163" s="58" t="e">
        <f t="shared" si="114"/>
        <v>#REF!</v>
      </c>
      <c r="P163" s="59" t="e">
        <f t="shared" si="104"/>
        <v>#REF!</v>
      </c>
      <c r="Q163" s="29" t="e">
        <f t="shared" si="115"/>
        <v>#REF!</v>
      </c>
      <c r="R163" s="100" t="e">
        <f t="shared" si="108"/>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x14ac:dyDescent="0.25">
      <c r="B164" s="237"/>
      <c r="C164" s="9"/>
      <c r="E164" s="65" t="e">
        <f>IF(OR($C$6="",$C$5="",$C$6=0,$C$5=0),"",IF((ROWS(E$6:E164)-1)&gt;$C$16+$C$13-$C$15,"",(ROWS(E$6:E164)-1)))</f>
        <v>#REF!</v>
      </c>
      <c r="F164" s="55" t="e">
        <f t="shared" si="109"/>
        <v>#REF!</v>
      </c>
      <c r="G164" s="91" t="e">
        <f>IF(E164="","",OP!G164)</f>
        <v>#REF!</v>
      </c>
      <c r="H164" s="28" t="e">
        <f t="shared" si="105"/>
        <v>#REF!</v>
      </c>
      <c r="I164" s="56" t="e">
        <f t="shared" si="106"/>
        <v>#REF!</v>
      </c>
      <c r="J164" s="56" t="e">
        <f t="shared" si="110"/>
        <v>#REF!</v>
      </c>
      <c r="K164" s="57" t="e">
        <f t="shared" si="111"/>
        <v>#REF!</v>
      </c>
      <c r="L164" s="57" t="e">
        <f t="shared" si="112"/>
        <v>#REF!</v>
      </c>
      <c r="M164" s="58" t="e">
        <f t="shared" si="107"/>
        <v>#REF!</v>
      </c>
      <c r="N164" s="58" t="e">
        <f t="shared" si="113"/>
        <v>#REF!</v>
      </c>
      <c r="O164" s="58" t="e">
        <f t="shared" si="114"/>
        <v>#REF!</v>
      </c>
      <c r="P164" s="59" t="e">
        <f t="shared" si="104"/>
        <v>#REF!</v>
      </c>
      <c r="Q164" s="29" t="e">
        <f t="shared" si="115"/>
        <v>#REF!</v>
      </c>
      <c r="R164" s="100" t="e">
        <f t="shared" si="108"/>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x14ac:dyDescent="0.25">
      <c r="B165" s="237"/>
      <c r="C165" s="9"/>
      <c r="E165" s="65" t="e">
        <f>IF(OR($C$6="",$C$5="",$C$6=0,$C$5=0),"",IF((ROWS(E$6:E165)-1)&gt;$C$16+$C$13-$C$15,"",(ROWS(E$6:E165)-1)))</f>
        <v>#REF!</v>
      </c>
      <c r="F165" s="55" t="e">
        <f t="shared" si="109"/>
        <v>#REF!</v>
      </c>
      <c r="G165" s="91" t="e">
        <f>IF(E165="","",OP!G165)</f>
        <v>#REF!</v>
      </c>
      <c r="H165" s="28" t="e">
        <f t="shared" si="105"/>
        <v>#REF!</v>
      </c>
      <c r="I165" s="56" t="e">
        <f t="shared" si="106"/>
        <v>#REF!</v>
      </c>
      <c r="J165" s="56" t="e">
        <f t="shared" si="110"/>
        <v>#REF!</v>
      </c>
      <c r="K165" s="57" t="e">
        <f t="shared" si="111"/>
        <v>#REF!</v>
      </c>
      <c r="L165" s="57" t="e">
        <f t="shared" si="112"/>
        <v>#REF!</v>
      </c>
      <c r="M165" s="58" t="e">
        <f t="shared" si="107"/>
        <v>#REF!</v>
      </c>
      <c r="N165" s="58" t="e">
        <f t="shared" si="113"/>
        <v>#REF!</v>
      </c>
      <c r="O165" s="58" t="e">
        <f t="shared" si="114"/>
        <v>#REF!</v>
      </c>
      <c r="P165" s="59" t="e">
        <f t="shared" si="104"/>
        <v>#REF!</v>
      </c>
      <c r="Q165" s="29" t="e">
        <f t="shared" si="115"/>
        <v>#REF!</v>
      </c>
      <c r="R165" s="100" t="e">
        <f t="shared" si="108"/>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x14ac:dyDescent="0.25">
      <c r="B166" s="237"/>
      <c r="C166" s="9"/>
      <c r="E166" s="65" t="e">
        <f>IF(OR($C$6="",$C$5="",$C$6=0,$C$5=0),"",IF((ROWS(E$6:E166)-1)&gt;$C$16+$C$13-$C$15,"",(ROWS(E$6:E166)-1)))</f>
        <v>#REF!</v>
      </c>
      <c r="F166" s="55" t="e">
        <f t="shared" si="109"/>
        <v>#REF!</v>
      </c>
      <c r="G166" s="91" t="e">
        <f>IF(E166="","",OP!G166)</f>
        <v>#REF!</v>
      </c>
      <c r="H166" s="28" t="e">
        <f t="shared" si="105"/>
        <v>#REF!</v>
      </c>
      <c r="I166" s="56" t="e">
        <f t="shared" si="106"/>
        <v>#REF!</v>
      </c>
      <c r="J166" s="56" t="e">
        <f t="shared" si="110"/>
        <v>#REF!</v>
      </c>
      <c r="K166" s="57" t="e">
        <f t="shared" si="111"/>
        <v>#REF!</v>
      </c>
      <c r="L166" s="57" t="e">
        <f t="shared" si="112"/>
        <v>#REF!</v>
      </c>
      <c r="M166" s="58" t="e">
        <f t="shared" si="107"/>
        <v>#REF!</v>
      </c>
      <c r="N166" s="58" t="e">
        <f t="shared" si="113"/>
        <v>#REF!</v>
      </c>
      <c r="O166" s="58" t="e">
        <f t="shared" si="114"/>
        <v>#REF!</v>
      </c>
      <c r="P166" s="59" t="e">
        <f t="shared" si="104"/>
        <v>#REF!</v>
      </c>
      <c r="Q166" s="29" t="e">
        <f t="shared" si="115"/>
        <v>#REF!</v>
      </c>
      <c r="R166" s="100" t="e">
        <f t="shared" si="108"/>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x14ac:dyDescent="0.25">
      <c r="B167" s="237"/>
      <c r="C167" s="9"/>
      <c r="E167" s="65" t="e">
        <f>IF(OR($C$6="",$C$5="",$C$6=0,$C$5=0),"",IF((ROWS(E$6:E167)-1)&gt;$C$16+$C$13-$C$15,"",(ROWS(E$6:E167)-1)))</f>
        <v>#REF!</v>
      </c>
      <c r="F167" s="55" t="e">
        <f t="shared" si="109"/>
        <v>#REF!</v>
      </c>
      <c r="G167" s="91" t="e">
        <f>IF(E167="","",OP!G167)</f>
        <v>#REF!</v>
      </c>
      <c r="H167" s="28" t="e">
        <f t="shared" si="105"/>
        <v>#REF!</v>
      </c>
      <c r="I167" s="56" t="e">
        <f t="shared" si="106"/>
        <v>#REF!</v>
      </c>
      <c r="J167" s="56" t="e">
        <f t="shared" si="110"/>
        <v>#REF!</v>
      </c>
      <c r="K167" s="57" t="e">
        <f t="shared" si="111"/>
        <v>#REF!</v>
      </c>
      <c r="L167" s="57" t="e">
        <f t="shared" si="112"/>
        <v>#REF!</v>
      </c>
      <c r="M167" s="58" t="e">
        <f t="shared" si="107"/>
        <v>#REF!</v>
      </c>
      <c r="N167" s="58" t="e">
        <f t="shared" si="113"/>
        <v>#REF!</v>
      </c>
      <c r="O167" s="58" t="e">
        <f t="shared" si="114"/>
        <v>#REF!</v>
      </c>
      <c r="P167" s="59" t="e">
        <f t="shared" si="104"/>
        <v>#REF!</v>
      </c>
      <c r="Q167" s="29" t="e">
        <f t="shared" si="115"/>
        <v>#REF!</v>
      </c>
      <c r="R167" s="100" t="e">
        <f t="shared" si="108"/>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x14ac:dyDescent="0.25">
      <c r="B168" s="237"/>
      <c r="C168" s="9"/>
      <c r="E168" s="65" t="e">
        <f>IF(OR($C$6="",$C$5="",$C$6=0,$C$5=0),"",IF((ROWS(E$6:E168)-1)&gt;$C$16+$C$13-$C$15,"",(ROWS(E$6:E168)-1)))</f>
        <v>#REF!</v>
      </c>
      <c r="F168" s="55" t="e">
        <f t="shared" si="109"/>
        <v>#REF!</v>
      </c>
      <c r="G168" s="91" t="e">
        <f>IF(E168="","",OP!G168)</f>
        <v>#REF!</v>
      </c>
      <c r="H168" s="28" t="e">
        <f t="shared" si="105"/>
        <v>#REF!</v>
      </c>
      <c r="I168" s="56" t="e">
        <f t="shared" si="106"/>
        <v>#REF!</v>
      </c>
      <c r="J168" s="56" t="e">
        <f t="shared" si="110"/>
        <v>#REF!</v>
      </c>
      <c r="K168" s="57" t="e">
        <f t="shared" si="111"/>
        <v>#REF!</v>
      </c>
      <c r="L168" s="57" t="e">
        <f t="shared" si="112"/>
        <v>#REF!</v>
      </c>
      <c r="M168" s="58" t="e">
        <f t="shared" si="107"/>
        <v>#REF!</v>
      </c>
      <c r="N168" s="58" t="e">
        <f t="shared" si="113"/>
        <v>#REF!</v>
      </c>
      <c r="O168" s="58" t="e">
        <f t="shared" si="114"/>
        <v>#REF!</v>
      </c>
      <c r="P168" s="59" t="e">
        <f t="shared" si="104"/>
        <v>#REF!</v>
      </c>
      <c r="Q168" s="29" t="e">
        <f t="shared" si="115"/>
        <v>#REF!</v>
      </c>
      <c r="R168" s="100" t="e">
        <f t="shared" si="108"/>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x14ac:dyDescent="0.25">
      <c r="B169" s="237"/>
      <c r="C169" s="9"/>
      <c r="E169" s="65" t="e">
        <f>IF(OR($C$6="",$C$5="",$C$6=0,$C$5=0),"",IF((ROWS(E$6:E169)-1)&gt;$C$16+$C$13-$C$15,"",(ROWS(E$6:E169)-1)))</f>
        <v>#REF!</v>
      </c>
      <c r="F169" s="55" t="e">
        <f t="shared" si="109"/>
        <v>#REF!</v>
      </c>
      <c r="G169" s="91" t="e">
        <f>IF(E169="","",OP!G169)</f>
        <v>#REF!</v>
      </c>
      <c r="H169" s="28" t="e">
        <f t="shared" si="105"/>
        <v>#REF!</v>
      </c>
      <c r="I169" s="56" t="e">
        <f t="shared" si="106"/>
        <v>#REF!</v>
      </c>
      <c r="J169" s="56" t="e">
        <f t="shared" si="110"/>
        <v>#REF!</v>
      </c>
      <c r="K169" s="57" t="e">
        <f t="shared" si="111"/>
        <v>#REF!</v>
      </c>
      <c r="L169" s="57" t="e">
        <f t="shared" si="112"/>
        <v>#REF!</v>
      </c>
      <c r="M169" s="58" t="e">
        <f t="shared" si="107"/>
        <v>#REF!</v>
      </c>
      <c r="N169" s="58" t="e">
        <f t="shared" si="113"/>
        <v>#REF!</v>
      </c>
      <c r="O169" s="58" t="e">
        <f t="shared" si="114"/>
        <v>#REF!</v>
      </c>
      <c r="P169" s="59" t="e">
        <f t="shared" si="104"/>
        <v>#REF!</v>
      </c>
      <c r="Q169" s="29" t="e">
        <f t="shared" si="115"/>
        <v>#REF!</v>
      </c>
      <c r="R169" s="100" t="e">
        <f t="shared" si="108"/>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x14ac:dyDescent="0.25">
      <c r="B170" s="237"/>
      <c r="C170" s="9"/>
      <c r="E170" s="65" t="e">
        <f>IF(OR($C$6="",$C$5="",$C$6=0,$C$5=0),"",IF((ROWS(E$6:E170)-1)&gt;$C$16+$C$13-$C$15,"",(ROWS(E$6:E170)-1)))</f>
        <v>#REF!</v>
      </c>
      <c r="F170" s="55" t="e">
        <f t="shared" si="109"/>
        <v>#REF!</v>
      </c>
      <c r="G170" s="91" t="e">
        <f>IF(E170="","",OP!G170)</f>
        <v>#REF!</v>
      </c>
      <c r="H170" s="28" t="e">
        <f t="shared" si="105"/>
        <v>#REF!</v>
      </c>
      <c r="I170" s="56" t="e">
        <f t="shared" si="106"/>
        <v>#REF!</v>
      </c>
      <c r="J170" s="56" t="e">
        <f t="shared" si="110"/>
        <v>#REF!</v>
      </c>
      <c r="K170" s="57" t="e">
        <f t="shared" si="111"/>
        <v>#REF!</v>
      </c>
      <c r="L170" s="57" t="e">
        <f t="shared" si="112"/>
        <v>#REF!</v>
      </c>
      <c r="M170" s="58" t="e">
        <f t="shared" si="107"/>
        <v>#REF!</v>
      </c>
      <c r="N170" s="58" t="e">
        <f t="shared" si="113"/>
        <v>#REF!</v>
      </c>
      <c r="O170" s="58" t="e">
        <f t="shared" si="114"/>
        <v>#REF!</v>
      </c>
      <c r="P170" s="59" t="e">
        <f t="shared" si="104"/>
        <v>#REF!</v>
      </c>
      <c r="Q170" s="29" t="e">
        <f t="shared" si="115"/>
        <v>#REF!</v>
      </c>
      <c r="R170" s="100" t="e">
        <f t="shared" si="108"/>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x14ac:dyDescent="0.25">
      <c r="B171" s="237"/>
      <c r="C171" s="9"/>
      <c r="E171" s="65" t="e">
        <f>IF(OR($C$6="",$C$5="",$C$6=0,$C$5=0),"",IF((ROWS(E$6:E171)-1)&gt;$C$16+$C$13-$C$15,"",(ROWS(E$6:E171)-1)))</f>
        <v>#REF!</v>
      </c>
      <c r="F171" s="55" t="e">
        <f t="shared" si="109"/>
        <v>#REF!</v>
      </c>
      <c r="G171" s="91" t="e">
        <f>IF(E171="","",OP!G171)</f>
        <v>#REF!</v>
      </c>
      <c r="H171" s="28" t="e">
        <f t="shared" si="105"/>
        <v>#REF!</v>
      </c>
      <c r="I171" s="56" t="e">
        <f t="shared" si="106"/>
        <v>#REF!</v>
      </c>
      <c r="J171" s="56" t="e">
        <f t="shared" si="110"/>
        <v>#REF!</v>
      </c>
      <c r="K171" s="57" t="e">
        <f t="shared" si="111"/>
        <v>#REF!</v>
      </c>
      <c r="L171" s="57" t="e">
        <f t="shared" si="112"/>
        <v>#REF!</v>
      </c>
      <c r="M171" s="58" t="e">
        <f t="shared" si="107"/>
        <v>#REF!</v>
      </c>
      <c r="N171" s="58" t="e">
        <f t="shared" si="113"/>
        <v>#REF!</v>
      </c>
      <c r="O171" s="58" t="e">
        <f t="shared" si="114"/>
        <v>#REF!</v>
      </c>
      <c r="P171" s="59" t="e">
        <f t="shared" si="104"/>
        <v>#REF!</v>
      </c>
      <c r="Q171" s="29" t="e">
        <f t="shared" si="115"/>
        <v>#REF!</v>
      </c>
      <c r="R171" s="100" t="e">
        <f t="shared" si="108"/>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x14ac:dyDescent="0.25">
      <c r="B172" s="237"/>
      <c r="C172" s="9"/>
      <c r="E172" s="65" t="e">
        <f>IF(OR($C$6="",$C$5="",$C$6=0,$C$5=0),"",IF((ROWS(E$6:E172)-1)&gt;$C$16+$C$13-$C$15,"",(ROWS(E$6:E172)-1)))</f>
        <v>#REF!</v>
      </c>
      <c r="F172" s="55" t="e">
        <f t="shared" si="109"/>
        <v>#REF!</v>
      </c>
      <c r="G172" s="91" t="e">
        <f>IF(E172="","",OP!G172)</f>
        <v>#REF!</v>
      </c>
      <c r="H172" s="28" t="e">
        <f t="shared" si="105"/>
        <v>#REF!</v>
      </c>
      <c r="I172" s="56" t="e">
        <f t="shared" si="106"/>
        <v>#REF!</v>
      </c>
      <c r="J172" s="56" t="e">
        <f t="shared" si="110"/>
        <v>#REF!</v>
      </c>
      <c r="K172" s="57" t="e">
        <f t="shared" si="111"/>
        <v>#REF!</v>
      </c>
      <c r="L172" s="57" t="e">
        <f t="shared" si="112"/>
        <v>#REF!</v>
      </c>
      <c r="M172" s="58" t="e">
        <f t="shared" si="107"/>
        <v>#REF!</v>
      </c>
      <c r="N172" s="58" t="e">
        <f t="shared" si="113"/>
        <v>#REF!</v>
      </c>
      <c r="O172" s="58" t="e">
        <f t="shared" si="114"/>
        <v>#REF!</v>
      </c>
      <c r="P172" s="59" t="e">
        <f t="shared" si="104"/>
        <v>#REF!</v>
      </c>
      <c r="Q172" s="29" t="e">
        <f t="shared" si="115"/>
        <v>#REF!</v>
      </c>
      <c r="R172" s="100" t="e">
        <f t="shared" si="108"/>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x14ac:dyDescent="0.25">
      <c r="B173" s="237"/>
      <c r="C173" s="9"/>
      <c r="E173" s="65" t="e">
        <f>IF(OR($C$6="",$C$5="",$C$6=0,$C$5=0),"",IF((ROWS(E$6:E173)-1)&gt;$C$16+$C$13-$C$15,"",(ROWS(E$6:E173)-1)))</f>
        <v>#REF!</v>
      </c>
      <c r="F173" s="55" t="e">
        <f t="shared" si="109"/>
        <v>#REF!</v>
      </c>
      <c r="G173" s="91" t="e">
        <f>IF(E173="","",OP!G173)</f>
        <v>#REF!</v>
      </c>
      <c r="H173" s="28" t="e">
        <f t="shared" si="105"/>
        <v>#REF!</v>
      </c>
      <c r="I173" s="56" t="e">
        <f t="shared" si="106"/>
        <v>#REF!</v>
      </c>
      <c r="J173" s="56" t="e">
        <f t="shared" si="110"/>
        <v>#REF!</v>
      </c>
      <c r="K173" s="57" t="e">
        <f t="shared" si="111"/>
        <v>#REF!</v>
      </c>
      <c r="L173" s="57" t="e">
        <f t="shared" si="112"/>
        <v>#REF!</v>
      </c>
      <c r="M173" s="58" t="e">
        <f t="shared" si="107"/>
        <v>#REF!</v>
      </c>
      <c r="N173" s="58" t="e">
        <f t="shared" si="113"/>
        <v>#REF!</v>
      </c>
      <c r="O173" s="58" t="e">
        <f t="shared" si="114"/>
        <v>#REF!</v>
      </c>
      <c r="P173" s="59" t="e">
        <f t="shared" si="104"/>
        <v>#REF!</v>
      </c>
      <c r="Q173" s="29" t="e">
        <f t="shared" si="115"/>
        <v>#REF!</v>
      </c>
      <c r="R173" s="100" t="e">
        <f t="shared" si="108"/>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x14ac:dyDescent="0.25">
      <c r="B174" s="237"/>
      <c r="C174" s="9"/>
      <c r="E174" s="65" t="e">
        <f>IF(OR($C$6="",$C$5="",$C$6=0,$C$5=0),"",IF((ROWS(E$6:E174)-1)&gt;$C$16+$C$13-$C$15,"",(ROWS(E$6:E174)-1)))</f>
        <v>#REF!</v>
      </c>
      <c r="F174" s="55" t="e">
        <f t="shared" si="109"/>
        <v>#REF!</v>
      </c>
      <c r="G174" s="91" t="e">
        <f>IF(E174="","",OP!G174)</f>
        <v>#REF!</v>
      </c>
      <c r="H174" s="28" t="e">
        <f t="shared" si="105"/>
        <v>#REF!</v>
      </c>
      <c r="I174" s="56" t="e">
        <f t="shared" si="106"/>
        <v>#REF!</v>
      </c>
      <c r="J174" s="56" t="e">
        <f t="shared" si="110"/>
        <v>#REF!</v>
      </c>
      <c r="K174" s="57" t="e">
        <f t="shared" si="111"/>
        <v>#REF!</v>
      </c>
      <c r="L174" s="57" t="e">
        <f t="shared" si="112"/>
        <v>#REF!</v>
      </c>
      <c r="M174" s="58" t="e">
        <f t="shared" si="107"/>
        <v>#REF!</v>
      </c>
      <c r="N174" s="58" t="e">
        <f t="shared" si="113"/>
        <v>#REF!</v>
      </c>
      <c r="O174" s="58" t="e">
        <f t="shared" si="114"/>
        <v>#REF!</v>
      </c>
      <c r="P174" s="59" t="e">
        <f t="shared" si="104"/>
        <v>#REF!</v>
      </c>
      <c r="Q174" s="29" t="e">
        <f t="shared" si="115"/>
        <v>#REF!</v>
      </c>
      <c r="R174" s="100" t="e">
        <f t="shared" si="108"/>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x14ac:dyDescent="0.25">
      <c r="B175" s="237"/>
      <c r="C175" s="9"/>
      <c r="E175" s="65" t="e">
        <f>IF(OR($C$6="",$C$5="",$C$6=0,$C$5=0),"",IF((ROWS(E$6:E175)-1)&gt;$C$16+$C$13-$C$15,"",(ROWS(E$6:E175)-1)))</f>
        <v>#REF!</v>
      </c>
      <c r="F175" s="55" t="e">
        <f t="shared" si="109"/>
        <v>#REF!</v>
      </c>
      <c r="G175" s="91" t="e">
        <f>IF(E175="","",OP!G175)</f>
        <v>#REF!</v>
      </c>
      <c r="H175" s="28" t="e">
        <f t="shared" si="105"/>
        <v>#REF!</v>
      </c>
      <c r="I175" s="56" t="e">
        <f t="shared" si="106"/>
        <v>#REF!</v>
      </c>
      <c r="J175" s="56" t="e">
        <f t="shared" si="110"/>
        <v>#REF!</v>
      </c>
      <c r="K175" s="57" t="e">
        <f t="shared" si="111"/>
        <v>#REF!</v>
      </c>
      <c r="L175" s="57" t="e">
        <f t="shared" si="112"/>
        <v>#REF!</v>
      </c>
      <c r="M175" s="58" t="e">
        <f t="shared" si="107"/>
        <v>#REF!</v>
      </c>
      <c r="N175" s="58" t="e">
        <f t="shared" si="113"/>
        <v>#REF!</v>
      </c>
      <c r="O175" s="58" t="e">
        <f t="shared" si="114"/>
        <v>#REF!</v>
      </c>
      <c r="P175" s="59" t="e">
        <f t="shared" si="104"/>
        <v>#REF!</v>
      </c>
      <c r="Q175" s="29" t="e">
        <f t="shared" si="115"/>
        <v>#REF!</v>
      </c>
      <c r="R175" s="100" t="e">
        <f t="shared" si="108"/>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x14ac:dyDescent="0.25">
      <c r="B176" s="237"/>
      <c r="C176" s="9"/>
      <c r="E176" s="65" t="e">
        <f>IF(OR($C$6="",$C$5="",$C$6=0,$C$5=0),"",IF((ROWS(E$6:E176)-1)&gt;$C$16+$C$13-$C$15,"",(ROWS(E$6:E176)-1)))</f>
        <v>#REF!</v>
      </c>
      <c r="F176" s="55" t="e">
        <f t="shared" si="109"/>
        <v>#REF!</v>
      </c>
      <c r="G176" s="91" t="e">
        <f>IF(E176="","",OP!G176)</f>
        <v>#REF!</v>
      </c>
      <c r="H176" s="28" t="e">
        <f t="shared" si="105"/>
        <v>#REF!</v>
      </c>
      <c r="I176" s="56" t="e">
        <f t="shared" si="106"/>
        <v>#REF!</v>
      </c>
      <c r="J176" s="56" t="e">
        <f t="shared" si="110"/>
        <v>#REF!</v>
      </c>
      <c r="K176" s="57" t="e">
        <f t="shared" si="111"/>
        <v>#REF!</v>
      </c>
      <c r="L176" s="57" t="e">
        <f t="shared" si="112"/>
        <v>#REF!</v>
      </c>
      <c r="M176" s="58" t="e">
        <f t="shared" si="107"/>
        <v>#REF!</v>
      </c>
      <c r="N176" s="58" t="e">
        <f t="shared" si="113"/>
        <v>#REF!</v>
      </c>
      <c r="O176" s="58" t="e">
        <f t="shared" si="114"/>
        <v>#REF!</v>
      </c>
      <c r="P176" s="59" t="e">
        <f t="shared" si="104"/>
        <v>#REF!</v>
      </c>
      <c r="Q176" s="29" t="e">
        <f t="shared" si="115"/>
        <v>#REF!</v>
      </c>
      <c r="R176" s="100" t="e">
        <f t="shared" si="108"/>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x14ac:dyDescent="0.25">
      <c r="B177" s="237"/>
      <c r="C177" s="9"/>
      <c r="E177" s="65" t="e">
        <f>IF(OR($C$6="",$C$5="",$C$6=0,$C$5=0),"",IF((ROWS(E$6:E177)-1)&gt;$C$16+$C$13-$C$15,"",(ROWS(E$6:E177)-1)))</f>
        <v>#REF!</v>
      </c>
      <c r="F177" s="55" t="e">
        <f t="shared" si="109"/>
        <v>#REF!</v>
      </c>
      <c r="G177" s="91" t="e">
        <f>IF(E177="","",OP!G177)</f>
        <v>#REF!</v>
      </c>
      <c r="H177" s="28" t="e">
        <f t="shared" si="105"/>
        <v>#REF!</v>
      </c>
      <c r="I177" s="56" t="e">
        <f t="shared" si="106"/>
        <v>#REF!</v>
      </c>
      <c r="J177" s="56" t="e">
        <f t="shared" si="110"/>
        <v>#REF!</v>
      </c>
      <c r="K177" s="57" t="e">
        <f t="shared" si="111"/>
        <v>#REF!</v>
      </c>
      <c r="L177" s="57" t="e">
        <f t="shared" si="112"/>
        <v>#REF!</v>
      </c>
      <c r="M177" s="58" t="e">
        <f t="shared" si="107"/>
        <v>#REF!</v>
      </c>
      <c r="N177" s="58" t="e">
        <f t="shared" si="113"/>
        <v>#REF!</v>
      </c>
      <c r="O177" s="58" t="e">
        <f t="shared" si="114"/>
        <v>#REF!</v>
      </c>
      <c r="P177" s="59" t="e">
        <f t="shared" si="104"/>
        <v>#REF!</v>
      </c>
      <c r="Q177" s="29" t="e">
        <f t="shared" si="115"/>
        <v>#REF!</v>
      </c>
      <c r="R177" s="100" t="e">
        <f t="shared" si="108"/>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x14ac:dyDescent="0.25">
      <c r="B178" s="237"/>
      <c r="C178" s="9"/>
      <c r="E178" s="65" t="e">
        <f>IF(OR($C$6="",$C$5="",$C$6=0,$C$5=0),"",IF((ROWS(E$6:E178)-1)&gt;$C$16+$C$13-$C$15,"",(ROWS(E$6:E178)-1)))</f>
        <v>#REF!</v>
      </c>
      <c r="F178" s="55" t="e">
        <f t="shared" si="109"/>
        <v>#REF!</v>
      </c>
      <c r="G178" s="91" t="e">
        <f>IF(E178="","",OP!G178)</f>
        <v>#REF!</v>
      </c>
      <c r="H178" s="28" t="e">
        <f t="shared" si="105"/>
        <v>#REF!</v>
      </c>
      <c r="I178" s="56" t="e">
        <f t="shared" si="106"/>
        <v>#REF!</v>
      </c>
      <c r="J178" s="56" t="e">
        <f t="shared" si="110"/>
        <v>#REF!</v>
      </c>
      <c r="K178" s="57" t="e">
        <f t="shared" si="111"/>
        <v>#REF!</v>
      </c>
      <c r="L178" s="57" t="e">
        <f t="shared" si="112"/>
        <v>#REF!</v>
      </c>
      <c r="M178" s="58" t="e">
        <f t="shared" si="107"/>
        <v>#REF!</v>
      </c>
      <c r="N178" s="58" t="e">
        <f t="shared" si="113"/>
        <v>#REF!</v>
      </c>
      <c r="O178" s="58" t="e">
        <f t="shared" si="114"/>
        <v>#REF!</v>
      </c>
      <c r="P178" s="59" t="e">
        <f t="shared" si="104"/>
        <v>#REF!</v>
      </c>
      <c r="Q178" s="29" t="e">
        <f t="shared" si="115"/>
        <v>#REF!</v>
      </c>
      <c r="R178" s="100" t="e">
        <f t="shared" si="108"/>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x14ac:dyDescent="0.25">
      <c r="B179" s="237"/>
      <c r="C179" s="9"/>
      <c r="E179" s="65" t="e">
        <f>IF(OR($C$6="",$C$5="",$C$6=0,$C$5=0),"",IF((ROWS(E$6:E179)-1)&gt;$C$16+$C$13-$C$15,"",(ROWS(E$6:E179)-1)))</f>
        <v>#REF!</v>
      </c>
      <c r="F179" s="55" t="e">
        <f t="shared" si="109"/>
        <v>#REF!</v>
      </c>
      <c r="G179" s="91" t="e">
        <f>IF(E179="","",OP!G179)</f>
        <v>#REF!</v>
      </c>
      <c r="H179" s="28" t="e">
        <f t="shared" si="105"/>
        <v>#REF!</v>
      </c>
      <c r="I179" s="56" t="e">
        <f t="shared" si="106"/>
        <v>#REF!</v>
      </c>
      <c r="J179" s="56" t="e">
        <f t="shared" si="110"/>
        <v>#REF!</v>
      </c>
      <c r="K179" s="57" t="e">
        <f t="shared" si="111"/>
        <v>#REF!</v>
      </c>
      <c r="L179" s="57" t="e">
        <f t="shared" si="112"/>
        <v>#REF!</v>
      </c>
      <c r="M179" s="58" t="e">
        <f t="shared" si="107"/>
        <v>#REF!</v>
      </c>
      <c r="N179" s="58" t="e">
        <f t="shared" si="113"/>
        <v>#REF!</v>
      </c>
      <c r="O179" s="58" t="e">
        <f t="shared" si="114"/>
        <v>#REF!</v>
      </c>
      <c r="P179" s="59" t="e">
        <f t="shared" si="104"/>
        <v>#REF!</v>
      </c>
      <c r="Q179" s="29" t="e">
        <f t="shared" si="115"/>
        <v>#REF!</v>
      </c>
      <c r="R179" s="100" t="e">
        <f t="shared" si="108"/>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x14ac:dyDescent="0.25">
      <c r="B180" s="237"/>
      <c r="C180" s="9"/>
      <c r="E180" s="65" t="e">
        <f>IF(OR($C$6="",$C$5="",$C$6=0,$C$5=0),"",IF((ROWS(E$6:E180)-1)&gt;$C$16+$C$13-$C$15,"",(ROWS(E$6:E180)-1)))</f>
        <v>#REF!</v>
      </c>
      <c r="F180" s="55" t="e">
        <f t="shared" si="109"/>
        <v>#REF!</v>
      </c>
      <c r="G180" s="91" t="e">
        <f>IF(E180="","",OP!G180)</f>
        <v>#REF!</v>
      </c>
      <c r="H180" s="28" t="e">
        <f t="shared" si="105"/>
        <v>#REF!</v>
      </c>
      <c r="I180" s="56" t="e">
        <f t="shared" si="106"/>
        <v>#REF!</v>
      </c>
      <c r="J180" s="56" t="e">
        <f t="shared" si="110"/>
        <v>#REF!</v>
      </c>
      <c r="K180" s="57" t="e">
        <f t="shared" si="111"/>
        <v>#REF!</v>
      </c>
      <c r="L180" s="57" t="e">
        <f t="shared" si="112"/>
        <v>#REF!</v>
      </c>
      <c r="M180" s="58" t="e">
        <f t="shared" si="107"/>
        <v>#REF!</v>
      </c>
      <c r="N180" s="58" t="e">
        <f t="shared" si="113"/>
        <v>#REF!</v>
      </c>
      <c r="O180" s="58" t="e">
        <f t="shared" si="114"/>
        <v>#REF!</v>
      </c>
      <c r="P180" s="59" t="e">
        <f t="shared" si="104"/>
        <v>#REF!</v>
      </c>
      <c r="Q180" s="29" t="e">
        <f t="shared" si="115"/>
        <v>#REF!</v>
      </c>
      <c r="R180" s="100" t="e">
        <f t="shared" si="108"/>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x14ac:dyDescent="0.25">
      <c r="B181" s="237"/>
      <c r="C181" s="9"/>
      <c r="E181" s="65" t="e">
        <f>IF(OR($C$6="",$C$5="",$C$6=0,$C$5=0),"",IF((ROWS(E$6:E181)-1)&gt;$C$16+$C$13-$C$15,"",(ROWS(E$6:E181)-1)))</f>
        <v>#REF!</v>
      </c>
      <c r="F181" s="55" t="e">
        <f t="shared" si="109"/>
        <v>#REF!</v>
      </c>
      <c r="G181" s="91" t="e">
        <f>IF(E181="","",OP!G181)</f>
        <v>#REF!</v>
      </c>
      <c r="H181" s="28" t="e">
        <f t="shared" si="105"/>
        <v>#REF!</v>
      </c>
      <c r="I181" s="56" t="e">
        <f t="shared" si="106"/>
        <v>#REF!</v>
      </c>
      <c r="J181" s="56" t="e">
        <f t="shared" si="110"/>
        <v>#REF!</v>
      </c>
      <c r="K181" s="57" t="e">
        <f t="shared" si="111"/>
        <v>#REF!</v>
      </c>
      <c r="L181" s="57" t="e">
        <f t="shared" si="112"/>
        <v>#REF!</v>
      </c>
      <c r="M181" s="58" t="e">
        <f t="shared" si="107"/>
        <v>#REF!</v>
      </c>
      <c r="N181" s="58" t="e">
        <f t="shared" si="113"/>
        <v>#REF!</v>
      </c>
      <c r="O181" s="58" t="e">
        <f t="shared" si="114"/>
        <v>#REF!</v>
      </c>
      <c r="P181" s="59" t="e">
        <f t="shared" si="104"/>
        <v>#REF!</v>
      </c>
      <c r="Q181" s="29" t="e">
        <f t="shared" si="115"/>
        <v>#REF!</v>
      </c>
      <c r="R181" s="100" t="e">
        <f t="shared" si="108"/>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x14ac:dyDescent="0.25">
      <c r="B182" s="237"/>
      <c r="C182" s="9"/>
      <c r="E182" s="65" t="e">
        <f>IF(OR($C$6="",$C$5="",$C$6=0,$C$5=0),"",IF((ROWS(E$6:E182)-1)&gt;$C$16+$C$13-$C$15,"",(ROWS(E$6:E182)-1)))</f>
        <v>#REF!</v>
      </c>
      <c r="F182" s="55" t="e">
        <f t="shared" si="109"/>
        <v>#REF!</v>
      </c>
      <c r="G182" s="91" t="e">
        <f>IF(E182="","",OP!G182)</f>
        <v>#REF!</v>
      </c>
      <c r="H182" s="28" t="e">
        <f t="shared" si="105"/>
        <v>#REF!</v>
      </c>
      <c r="I182" s="56" t="e">
        <f t="shared" si="106"/>
        <v>#REF!</v>
      </c>
      <c r="J182" s="56" t="e">
        <f t="shared" si="110"/>
        <v>#REF!</v>
      </c>
      <c r="K182" s="57" t="e">
        <f t="shared" si="111"/>
        <v>#REF!</v>
      </c>
      <c r="L182" s="57" t="e">
        <f t="shared" si="112"/>
        <v>#REF!</v>
      </c>
      <c r="M182" s="58" t="e">
        <f t="shared" si="107"/>
        <v>#REF!</v>
      </c>
      <c r="N182" s="58" t="e">
        <f t="shared" si="113"/>
        <v>#REF!</v>
      </c>
      <c r="O182" s="58" t="e">
        <f t="shared" si="114"/>
        <v>#REF!</v>
      </c>
      <c r="P182" s="59" t="e">
        <f t="shared" si="104"/>
        <v>#REF!</v>
      </c>
      <c r="Q182" s="29" t="e">
        <f t="shared" si="115"/>
        <v>#REF!</v>
      </c>
      <c r="R182" s="100" t="e">
        <f t="shared" si="108"/>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x14ac:dyDescent="0.25">
      <c r="B183" s="237"/>
      <c r="C183" s="9"/>
      <c r="E183" s="65" t="e">
        <f>IF(OR($C$6="",$C$5="",$C$6=0,$C$5=0),"",IF((ROWS(E$6:E183)-1)&gt;$C$16+$C$13-$C$15,"",(ROWS(E$6:E183)-1)))</f>
        <v>#REF!</v>
      </c>
      <c r="F183" s="55" t="e">
        <f t="shared" si="109"/>
        <v>#REF!</v>
      </c>
      <c r="G183" s="91" t="e">
        <f>IF(E183="","",OP!G183)</f>
        <v>#REF!</v>
      </c>
      <c r="H183" s="28" t="e">
        <f t="shared" si="105"/>
        <v>#REF!</v>
      </c>
      <c r="I183" s="56" t="e">
        <f t="shared" si="106"/>
        <v>#REF!</v>
      </c>
      <c r="J183" s="56" t="e">
        <f t="shared" si="110"/>
        <v>#REF!</v>
      </c>
      <c r="K183" s="57" t="e">
        <f t="shared" si="111"/>
        <v>#REF!</v>
      </c>
      <c r="L183" s="57" t="e">
        <f t="shared" si="112"/>
        <v>#REF!</v>
      </c>
      <c r="M183" s="58" t="e">
        <f t="shared" si="107"/>
        <v>#REF!</v>
      </c>
      <c r="N183" s="58" t="e">
        <f t="shared" si="113"/>
        <v>#REF!</v>
      </c>
      <c r="O183" s="58" t="e">
        <f t="shared" si="114"/>
        <v>#REF!</v>
      </c>
      <c r="P183" s="59" t="e">
        <f t="shared" si="104"/>
        <v>#REF!</v>
      </c>
      <c r="Q183" s="29" t="e">
        <f t="shared" si="115"/>
        <v>#REF!</v>
      </c>
      <c r="R183" s="100" t="e">
        <f t="shared" si="108"/>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x14ac:dyDescent="0.25">
      <c r="B184" s="237"/>
      <c r="C184" s="9"/>
      <c r="E184" s="65" t="e">
        <f>IF(OR($C$6="",$C$5="",$C$6=0,$C$5=0),"",IF((ROWS(E$6:E184)-1)&gt;$C$16+$C$13-$C$15,"",(ROWS(E$6:E184)-1)))</f>
        <v>#REF!</v>
      </c>
      <c r="F184" s="55" t="e">
        <f t="shared" si="109"/>
        <v>#REF!</v>
      </c>
      <c r="G184" s="91" t="e">
        <f>IF(E184="","",OP!G184)</f>
        <v>#REF!</v>
      </c>
      <c r="H184" s="28" t="e">
        <f t="shared" si="105"/>
        <v>#REF!</v>
      </c>
      <c r="I184" s="56" t="e">
        <f t="shared" si="106"/>
        <v>#REF!</v>
      </c>
      <c r="J184" s="56" t="e">
        <f t="shared" si="110"/>
        <v>#REF!</v>
      </c>
      <c r="K184" s="57" t="e">
        <f t="shared" si="111"/>
        <v>#REF!</v>
      </c>
      <c r="L184" s="57" t="e">
        <f t="shared" si="112"/>
        <v>#REF!</v>
      </c>
      <c r="M184" s="58" t="e">
        <f t="shared" si="107"/>
        <v>#REF!</v>
      </c>
      <c r="N184" s="58" t="e">
        <f t="shared" si="113"/>
        <v>#REF!</v>
      </c>
      <c r="O184" s="58" t="e">
        <f t="shared" si="114"/>
        <v>#REF!</v>
      </c>
      <c r="P184" s="59" t="e">
        <f t="shared" si="104"/>
        <v>#REF!</v>
      </c>
      <c r="Q184" s="29" t="e">
        <f t="shared" si="115"/>
        <v>#REF!</v>
      </c>
      <c r="R184" s="100" t="e">
        <f t="shared" si="108"/>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x14ac:dyDescent="0.25">
      <c r="B185" s="237"/>
      <c r="C185" s="9"/>
      <c r="E185" s="65" t="e">
        <f>IF(OR($C$6="",$C$5="",$C$6=0,$C$5=0),"",IF((ROWS(E$6:E185)-1)&gt;$C$16+$C$13-$C$15,"",(ROWS(E$6:E185)-1)))</f>
        <v>#REF!</v>
      </c>
      <c r="F185" s="55" t="e">
        <f t="shared" si="109"/>
        <v>#REF!</v>
      </c>
      <c r="G185" s="91" t="e">
        <f>IF(E185="","",OP!G185)</f>
        <v>#REF!</v>
      </c>
      <c r="H185" s="28" t="e">
        <f t="shared" si="105"/>
        <v>#REF!</v>
      </c>
      <c r="I185" s="56" t="e">
        <f t="shared" si="106"/>
        <v>#REF!</v>
      </c>
      <c r="J185" s="56" t="e">
        <f t="shared" si="110"/>
        <v>#REF!</v>
      </c>
      <c r="K185" s="57" t="e">
        <f t="shared" si="111"/>
        <v>#REF!</v>
      </c>
      <c r="L185" s="57" t="e">
        <f t="shared" si="112"/>
        <v>#REF!</v>
      </c>
      <c r="M185" s="58" t="e">
        <f t="shared" si="107"/>
        <v>#REF!</v>
      </c>
      <c r="N185" s="58" t="e">
        <f t="shared" si="113"/>
        <v>#REF!</v>
      </c>
      <c r="O185" s="58" t="e">
        <f t="shared" si="114"/>
        <v>#REF!</v>
      </c>
      <c r="P185" s="59" t="e">
        <f t="shared" si="104"/>
        <v>#REF!</v>
      </c>
      <c r="Q185" s="29" t="e">
        <f t="shared" si="115"/>
        <v>#REF!</v>
      </c>
      <c r="R185" s="100" t="e">
        <f t="shared" si="108"/>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x14ac:dyDescent="0.25">
      <c r="B186" s="237"/>
      <c r="C186" s="9"/>
      <c r="E186" s="65" t="e">
        <f>IF(OR($C$6="",$C$5="",$C$6=0,$C$5=0),"",IF((ROWS(E$6:E186)-1)&gt;$C$16+$C$13-$C$15,"",(ROWS(E$6:E186)-1)))</f>
        <v>#REF!</v>
      </c>
      <c r="F186" s="55" t="e">
        <f t="shared" si="109"/>
        <v>#REF!</v>
      </c>
      <c r="G186" s="91" t="e">
        <f>IF(E186="","",OP!G186)</f>
        <v>#REF!</v>
      </c>
      <c r="H186" s="28" t="e">
        <f t="shared" si="105"/>
        <v>#REF!</v>
      </c>
      <c r="I186" s="56" t="e">
        <f t="shared" si="106"/>
        <v>#REF!</v>
      </c>
      <c r="J186" s="56" t="e">
        <f t="shared" si="110"/>
        <v>#REF!</v>
      </c>
      <c r="K186" s="57" t="e">
        <f t="shared" si="111"/>
        <v>#REF!</v>
      </c>
      <c r="L186" s="57" t="e">
        <f t="shared" si="112"/>
        <v>#REF!</v>
      </c>
      <c r="M186" s="58" t="e">
        <f t="shared" si="107"/>
        <v>#REF!</v>
      </c>
      <c r="N186" s="58" t="e">
        <f t="shared" si="113"/>
        <v>#REF!</v>
      </c>
      <c r="O186" s="58" t="e">
        <f t="shared" si="114"/>
        <v>#REF!</v>
      </c>
      <c r="P186" s="59" t="e">
        <f t="shared" si="104"/>
        <v>#REF!</v>
      </c>
      <c r="Q186" s="29" t="e">
        <f t="shared" si="115"/>
        <v>#REF!</v>
      </c>
      <c r="R186" s="100" t="e">
        <f t="shared" si="108"/>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x14ac:dyDescent="0.25">
      <c r="B187" s="237"/>
      <c r="C187" s="9"/>
      <c r="E187" s="65" t="e">
        <f>IF(OR($C$6="",$C$5="",$C$6=0,$C$5=0),"",IF((ROWS(E$6:E187)-1)&gt;$C$16+$C$13-$C$15,"",(ROWS(E$6:E187)-1)))</f>
        <v>#REF!</v>
      </c>
      <c r="F187" s="55" t="e">
        <f t="shared" si="109"/>
        <v>#REF!</v>
      </c>
      <c r="G187" s="91" t="e">
        <f>IF(E187="","",OP!G187)</f>
        <v>#REF!</v>
      </c>
      <c r="H187" s="28" t="e">
        <f t="shared" si="105"/>
        <v>#REF!</v>
      </c>
      <c r="I187" s="56" t="e">
        <f t="shared" si="106"/>
        <v>#REF!</v>
      </c>
      <c r="J187" s="56" t="e">
        <f t="shared" si="110"/>
        <v>#REF!</v>
      </c>
      <c r="K187" s="57" t="e">
        <f t="shared" si="111"/>
        <v>#REF!</v>
      </c>
      <c r="L187" s="57" t="e">
        <f t="shared" si="112"/>
        <v>#REF!</v>
      </c>
      <c r="M187" s="58" t="e">
        <f t="shared" si="107"/>
        <v>#REF!</v>
      </c>
      <c r="N187" s="58" t="e">
        <f t="shared" si="113"/>
        <v>#REF!</v>
      </c>
      <c r="O187" s="58" t="e">
        <f t="shared" si="114"/>
        <v>#REF!</v>
      </c>
      <c r="P187" s="59" t="e">
        <f t="shared" si="104"/>
        <v>#REF!</v>
      </c>
      <c r="Q187" s="29" t="e">
        <f t="shared" si="115"/>
        <v>#REF!</v>
      </c>
      <c r="R187" s="100" t="e">
        <f t="shared" si="108"/>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x14ac:dyDescent="0.25">
      <c r="B188" s="237"/>
      <c r="C188" s="9"/>
      <c r="E188" s="65" t="e">
        <f>IF(OR($C$6="",$C$5="",$C$6=0,$C$5=0),"",IF((ROWS(E$6:E188)-1)&gt;$C$16+$C$13-$C$15,"",(ROWS(E$6:E188)-1)))</f>
        <v>#REF!</v>
      </c>
      <c r="F188" s="55" t="e">
        <f t="shared" si="109"/>
        <v>#REF!</v>
      </c>
      <c r="G188" s="91" t="e">
        <f>IF(E188="","",OP!G188)</f>
        <v>#REF!</v>
      </c>
      <c r="H188" s="28" t="e">
        <f t="shared" si="105"/>
        <v>#REF!</v>
      </c>
      <c r="I188" s="56" t="e">
        <f t="shared" si="106"/>
        <v>#REF!</v>
      </c>
      <c r="J188" s="56" t="e">
        <f t="shared" si="110"/>
        <v>#REF!</v>
      </c>
      <c r="K188" s="57" t="e">
        <f t="shared" si="111"/>
        <v>#REF!</v>
      </c>
      <c r="L188" s="57" t="e">
        <f t="shared" si="112"/>
        <v>#REF!</v>
      </c>
      <c r="M188" s="58" t="e">
        <f t="shared" si="107"/>
        <v>#REF!</v>
      </c>
      <c r="N188" s="58" t="e">
        <f t="shared" si="113"/>
        <v>#REF!</v>
      </c>
      <c r="O188" s="58" t="e">
        <f t="shared" si="114"/>
        <v>#REF!</v>
      </c>
      <c r="P188" s="59" t="e">
        <f t="shared" si="104"/>
        <v>#REF!</v>
      </c>
      <c r="Q188" s="29" t="e">
        <f t="shared" si="115"/>
        <v>#REF!</v>
      </c>
      <c r="R188" s="100" t="e">
        <f t="shared" si="108"/>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x14ac:dyDescent="0.25">
      <c r="B189" s="237"/>
      <c r="C189" s="9"/>
      <c r="E189" s="65" t="e">
        <f>IF(OR($C$6="",$C$5="",$C$6=0,$C$5=0),"",IF((ROWS(E$6:E189)-1)&gt;$C$16+$C$13-$C$15,"",(ROWS(E$6:E189)-1)))</f>
        <v>#REF!</v>
      </c>
      <c r="F189" s="55" t="e">
        <f t="shared" si="109"/>
        <v>#REF!</v>
      </c>
      <c r="G189" s="91" t="e">
        <f>IF(E189="","",OP!G189)</f>
        <v>#REF!</v>
      </c>
      <c r="H189" s="28" t="e">
        <f t="shared" si="105"/>
        <v>#REF!</v>
      </c>
      <c r="I189" s="56" t="e">
        <f t="shared" si="106"/>
        <v>#REF!</v>
      </c>
      <c r="J189" s="56" t="e">
        <f t="shared" si="110"/>
        <v>#REF!</v>
      </c>
      <c r="K189" s="57" t="e">
        <f t="shared" si="111"/>
        <v>#REF!</v>
      </c>
      <c r="L189" s="57" t="e">
        <f t="shared" si="112"/>
        <v>#REF!</v>
      </c>
      <c r="M189" s="58" t="e">
        <f t="shared" si="107"/>
        <v>#REF!</v>
      </c>
      <c r="N189" s="58" t="e">
        <f t="shared" si="113"/>
        <v>#REF!</v>
      </c>
      <c r="O189" s="58" t="e">
        <f t="shared" si="114"/>
        <v>#REF!</v>
      </c>
      <c r="P189" s="59" t="e">
        <f t="shared" si="104"/>
        <v>#REF!</v>
      </c>
      <c r="Q189" s="29" t="e">
        <f t="shared" si="115"/>
        <v>#REF!</v>
      </c>
      <c r="R189" s="100" t="e">
        <f t="shared" si="108"/>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x14ac:dyDescent="0.25">
      <c r="B190" s="237"/>
      <c r="C190" s="9"/>
      <c r="E190" s="65" t="e">
        <f>IF(OR($C$6="",$C$5="",$C$6=0,$C$5=0),"",IF((ROWS(E$6:E190)-1)&gt;$C$16+$C$13-$C$15,"",(ROWS(E$6:E190)-1)))</f>
        <v>#REF!</v>
      </c>
      <c r="F190" s="55" t="e">
        <f t="shared" si="109"/>
        <v>#REF!</v>
      </c>
      <c r="G190" s="91" t="e">
        <f>IF(E190="","",OP!G190)</f>
        <v>#REF!</v>
      </c>
      <c r="H190" s="28" t="e">
        <f t="shared" si="105"/>
        <v>#REF!</v>
      </c>
      <c r="I190" s="56" t="e">
        <f t="shared" si="106"/>
        <v>#REF!</v>
      </c>
      <c r="J190" s="56" t="e">
        <f t="shared" si="110"/>
        <v>#REF!</v>
      </c>
      <c r="K190" s="57" t="e">
        <f t="shared" si="111"/>
        <v>#REF!</v>
      </c>
      <c r="L190" s="57" t="e">
        <f t="shared" si="112"/>
        <v>#REF!</v>
      </c>
      <c r="M190" s="58" t="e">
        <f t="shared" si="107"/>
        <v>#REF!</v>
      </c>
      <c r="N190" s="58" t="e">
        <f t="shared" si="113"/>
        <v>#REF!</v>
      </c>
      <c r="O190" s="58" t="e">
        <f t="shared" si="114"/>
        <v>#REF!</v>
      </c>
      <c r="P190" s="59" t="e">
        <f t="shared" si="104"/>
        <v>#REF!</v>
      </c>
      <c r="Q190" s="29" t="e">
        <f t="shared" si="115"/>
        <v>#REF!</v>
      </c>
      <c r="R190" s="100" t="e">
        <f t="shared" si="108"/>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x14ac:dyDescent="0.25">
      <c r="B191" s="237"/>
      <c r="C191" s="9"/>
      <c r="E191" s="65" t="e">
        <f>IF(OR($C$6="",$C$5="",$C$6=0,$C$5=0),"",IF((ROWS(E$6:E191)-1)&gt;$C$16+$C$13-$C$15,"",(ROWS(E$6:E191)-1)))</f>
        <v>#REF!</v>
      </c>
      <c r="F191" s="55" t="e">
        <f t="shared" si="109"/>
        <v>#REF!</v>
      </c>
      <c r="G191" s="91" t="e">
        <f>IF(E191="","",OP!G191)</f>
        <v>#REF!</v>
      </c>
      <c r="H191" s="28" t="e">
        <f t="shared" si="105"/>
        <v>#REF!</v>
      </c>
      <c r="I191" s="56" t="e">
        <f t="shared" si="106"/>
        <v>#REF!</v>
      </c>
      <c r="J191" s="56" t="e">
        <f t="shared" si="110"/>
        <v>#REF!</v>
      </c>
      <c r="K191" s="57" t="e">
        <f t="shared" si="111"/>
        <v>#REF!</v>
      </c>
      <c r="L191" s="57" t="e">
        <f t="shared" si="112"/>
        <v>#REF!</v>
      </c>
      <c r="M191" s="58" t="e">
        <f t="shared" si="107"/>
        <v>#REF!</v>
      </c>
      <c r="N191" s="58" t="e">
        <f t="shared" si="113"/>
        <v>#REF!</v>
      </c>
      <c r="O191" s="58" t="e">
        <f t="shared" si="114"/>
        <v>#REF!</v>
      </c>
      <c r="P191" s="59" t="e">
        <f t="shared" si="104"/>
        <v>#REF!</v>
      </c>
      <c r="Q191" s="29" t="e">
        <f t="shared" si="115"/>
        <v>#REF!</v>
      </c>
      <c r="R191" s="100" t="e">
        <f t="shared" si="108"/>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x14ac:dyDescent="0.25">
      <c r="B192" s="237"/>
      <c r="C192" s="9"/>
      <c r="E192" s="65" t="e">
        <f>IF(OR($C$6="",$C$5="",$C$6=0,$C$5=0),"",IF((ROWS(E$6:E192)-1)&gt;$C$16+$C$13-$C$15,"",(ROWS(E$6:E192)-1)))</f>
        <v>#REF!</v>
      </c>
      <c r="F192" s="55" t="e">
        <f t="shared" si="109"/>
        <v>#REF!</v>
      </c>
      <c r="G192" s="91" t="e">
        <f>IF(E192="","",OP!G192)</f>
        <v>#REF!</v>
      </c>
      <c r="H192" s="28" t="e">
        <f t="shared" si="105"/>
        <v>#REF!</v>
      </c>
      <c r="I192" s="56" t="e">
        <f t="shared" si="106"/>
        <v>#REF!</v>
      </c>
      <c r="J192" s="56" t="e">
        <f t="shared" si="110"/>
        <v>#REF!</v>
      </c>
      <c r="K192" s="57" t="e">
        <f t="shared" si="111"/>
        <v>#REF!</v>
      </c>
      <c r="L192" s="57" t="e">
        <f t="shared" si="112"/>
        <v>#REF!</v>
      </c>
      <c r="M192" s="58" t="e">
        <f t="shared" si="107"/>
        <v>#REF!</v>
      </c>
      <c r="N192" s="58" t="e">
        <f t="shared" si="113"/>
        <v>#REF!</v>
      </c>
      <c r="O192" s="58" t="e">
        <f t="shared" si="114"/>
        <v>#REF!</v>
      </c>
      <c r="P192" s="59" t="e">
        <f t="shared" si="104"/>
        <v>#REF!</v>
      </c>
      <c r="Q192" s="29" t="e">
        <f t="shared" si="115"/>
        <v>#REF!</v>
      </c>
      <c r="R192" s="100" t="e">
        <f t="shared" si="108"/>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x14ac:dyDescent="0.25">
      <c r="B193" s="237"/>
      <c r="C193" s="9"/>
      <c r="E193" s="65" t="e">
        <f>IF(OR($C$6="",$C$5="",$C$6=0,$C$5=0),"",IF((ROWS(E$6:E193)-1)&gt;$C$16+$C$13-$C$15,"",(ROWS(E$6:E193)-1)))</f>
        <v>#REF!</v>
      </c>
      <c r="F193" s="55" t="e">
        <f t="shared" si="109"/>
        <v>#REF!</v>
      </c>
      <c r="G193" s="91" t="e">
        <f>IF(E193="","",OP!G193)</f>
        <v>#REF!</v>
      </c>
      <c r="H193" s="28" t="e">
        <f t="shared" si="105"/>
        <v>#REF!</v>
      </c>
      <c r="I193" s="56" t="e">
        <f t="shared" si="106"/>
        <v>#REF!</v>
      </c>
      <c r="J193" s="56" t="e">
        <f t="shared" si="110"/>
        <v>#REF!</v>
      </c>
      <c r="K193" s="57" t="e">
        <f t="shared" si="111"/>
        <v>#REF!</v>
      </c>
      <c r="L193" s="57" t="e">
        <f t="shared" si="112"/>
        <v>#REF!</v>
      </c>
      <c r="M193" s="58" t="e">
        <f t="shared" si="107"/>
        <v>#REF!</v>
      </c>
      <c r="N193" s="58" t="e">
        <f t="shared" si="113"/>
        <v>#REF!</v>
      </c>
      <c r="O193" s="58" t="e">
        <f t="shared" si="114"/>
        <v>#REF!</v>
      </c>
      <c r="P193" s="59" t="e">
        <f t="shared" si="104"/>
        <v>#REF!</v>
      </c>
      <c r="Q193" s="29" t="e">
        <f t="shared" si="115"/>
        <v>#REF!</v>
      </c>
      <c r="R193" s="100" t="e">
        <f t="shared" si="108"/>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x14ac:dyDescent="0.25">
      <c r="B194" s="237"/>
      <c r="C194" s="9"/>
      <c r="E194" s="65" t="e">
        <f>IF(OR($C$6="",$C$5="",$C$6=0,$C$5=0),"",IF((ROWS(E$6:E194)-1)&gt;$C$16+$C$13-$C$15,"",(ROWS(E$6:E194)-1)))</f>
        <v>#REF!</v>
      </c>
      <c r="F194" s="55" t="e">
        <f t="shared" si="109"/>
        <v>#REF!</v>
      </c>
      <c r="G194" s="91" t="e">
        <f>IF(E194="","",OP!G194)</f>
        <v>#REF!</v>
      </c>
      <c r="H194" s="28" t="e">
        <f t="shared" si="105"/>
        <v>#REF!</v>
      </c>
      <c r="I194" s="56" t="e">
        <f t="shared" si="106"/>
        <v>#REF!</v>
      </c>
      <c r="J194" s="56" t="e">
        <f t="shared" si="110"/>
        <v>#REF!</v>
      </c>
      <c r="K194" s="57" t="e">
        <f t="shared" si="111"/>
        <v>#REF!</v>
      </c>
      <c r="L194" s="57" t="e">
        <f t="shared" si="112"/>
        <v>#REF!</v>
      </c>
      <c r="M194" s="58" t="e">
        <f t="shared" si="107"/>
        <v>#REF!</v>
      </c>
      <c r="N194" s="58" t="e">
        <f t="shared" si="113"/>
        <v>#REF!</v>
      </c>
      <c r="O194" s="58" t="e">
        <f t="shared" si="114"/>
        <v>#REF!</v>
      </c>
      <c r="P194" s="59" t="e">
        <f t="shared" si="104"/>
        <v>#REF!</v>
      </c>
      <c r="Q194" s="29" t="e">
        <f t="shared" si="115"/>
        <v>#REF!</v>
      </c>
      <c r="R194" s="100" t="e">
        <f t="shared" si="108"/>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x14ac:dyDescent="0.25">
      <c r="B195" s="237"/>
      <c r="C195" s="9"/>
      <c r="E195" s="65" t="e">
        <f>IF(OR($C$6="",$C$5="",$C$6=0,$C$5=0),"",IF((ROWS(E$6:E195)-1)&gt;$C$16+$C$13-$C$15,"",(ROWS(E$6:E195)-1)))</f>
        <v>#REF!</v>
      </c>
      <c r="F195" s="55" t="e">
        <f t="shared" si="109"/>
        <v>#REF!</v>
      </c>
      <c r="G195" s="91" t="e">
        <f>IF(E195="","",OP!G195)</f>
        <v>#REF!</v>
      </c>
      <c r="H195" s="28" t="e">
        <f t="shared" si="105"/>
        <v>#REF!</v>
      </c>
      <c r="I195" s="56" t="e">
        <f t="shared" si="106"/>
        <v>#REF!</v>
      </c>
      <c r="J195" s="56" t="e">
        <f t="shared" si="110"/>
        <v>#REF!</v>
      </c>
      <c r="K195" s="57" t="e">
        <f t="shared" si="111"/>
        <v>#REF!</v>
      </c>
      <c r="L195" s="57" t="e">
        <f t="shared" si="112"/>
        <v>#REF!</v>
      </c>
      <c r="M195" s="58" t="e">
        <f t="shared" si="107"/>
        <v>#REF!</v>
      </c>
      <c r="N195" s="58" t="e">
        <f t="shared" si="113"/>
        <v>#REF!</v>
      </c>
      <c r="O195" s="58" t="e">
        <f t="shared" si="114"/>
        <v>#REF!</v>
      </c>
      <c r="P195" s="59" t="e">
        <f t="shared" si="104"/>
        <v>#REF!</v>
      </c>
      <c r="Q195" s="29" t="e">
        <f t="shared" si="115"/>
        <v>#REF!</v>
      </c>
      <c r="R195" s="100" t="e">
        <f t="shared" si="108"/>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x14ac:dyDescent="0.25">
      <c r="B196" s="237"/>
      <c r="C196" s="9"/>
      <c r="E196" s="65" t="e">
        <f>IF(OR($C$6="",$C$5="",$C$6=0,$C$5=0),"",IF((ROWS(E$6:E196)-1)&gt;$C$16+$C$13-$C$15,"",(ROWS(E$6:E196)-1)))</f>
        <v>#REF!</v>
      </c>
      <c r="F196" s="55" t="e">
        <f t="shared" si="109"/>
        <v>#REF!</v>
      </c>
      <c r="G196" s="91" t="e">
        <f>IF(E196="","",OP!G196)</f>
        <v>#REF!</v>
      </c>
      <c r="H196" s="28" t="e">
        <f t="shared" si="105"/>
        <v>#REF!</v>
      </c>
      <c r="I196" s="56" t="e">
        <f t="shared" si="106"/>
        <v>#REF!</v>
      </c>
      <c r="J196" s="56" t="e">
        <f t="shared" si="110"/>
        <v>#REF!</v>
      </c>
      <c r="K196" s="57" t="e">
        <f t="shared" si="111"/>
        <v>#REF!</v>
      </c>
      <c r="L196" s="57" t="e">
        <f t="shared" si="112"/>
        <v>#REF!</v>
      </c>
      <c r="M196" s="58" t="e">
        <f t="shared" si="107"/>
        <v>#REF!</v>
      </c>
      <c r="N196" s="58" t="e">
        <f t="shared" si="113"/>
        <v>#REF!</v>
      </c>
      <c r="O196" s="58" t="e">
        <f t="shared" si="114"/>
        <v>#REF!</v>
      </c>
      <c r="P196" s="59" t="e">
        <f t="shared" si="104"/>
        <v>#REF!</v>
      </c>
      <c r="Q196" s="29" t="e">
        <f t="shared" si="115"/>
        <v>#REF!</v>
      </c>
      <c r="R196" s="100" t="e">
        <f t="shared" si="108"/>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x14ac:dyDescent="0.25">
      <c r="B197" s="237"/>
      <c r="C197" s="9"/>
      <c r="E197" s="65" t="e">
        <f>IF(OR($C$6="",$C$5="",$C$6=0,$C$5=0),"",IF((ROWS(E$6:E197)-1)&gt;$C$16+$C$13-$C$15,"",(ROWS(E$6:E197)-1)))</f>
        <v>#REF!</v>
      </c>
      <c r="F197" s="55" t="e">
        <f t="shared" si="109"/>
        <v>#REF!</v>
      </c>
      <c r="G197" s="91" t="e">
        <f>IF(E197="","",OP!G197)</f>
        <v>#REF!</v>
      </c>
      <c r="H197" s="28" t="e">
        <f t="shared" si="105"/>
        <v>#REF!</v>
      </c>
      <c r="I197" s="56" t="e">
        <f t="shared" si="106"/>
        <v>#REF!</v>
      </c>
      <c r="J197" s="56" t="e">
        <f t="shared" si="110"/>
        <v>#REF!</v>
      </c>
      <c r="K197" s="57" t="e">
        <f t="shared" si="111"/>
        <v>#REF!</v>
      </c>
      <c r="L197" s="57" t="e">
        <f t="shared" si="112"/>
        <v>#REF!</v>
      </c>
      <c r="M197" s="58" t="e">
        <f t="shared" si="107"/>
        <v>#REF!</v>
      </c>
      <c r="N197" s="58" t="e">
        <f t="shared" si="113"/>
        <v>#REF!</v>
      </c>
      <c r="O197" s="58" t="e">
        <f t="shared" si="114"/>
        <v>#REF!</v>
      </c>
      <c r="P197" s="59" t="e">
        <f t="shared" si="104"/>
        <v>#REF!</v>
      </c>
      <c r="Q197" s="29" t="e">
        <f t="shared" si="115"/>
        <v>#REF!</v>
      </c>
      <c r="R197" s="100" t="e">
        <f t="shared" si="108"/>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x14ac:dyDescent="0.25">
      <c r="B198" s="237"/>
      <c r="C198" s="9"/>
      <c r="E198" s="65" t="e">
        <f>IF(OR($C$6="",$C$5="",$C$6=0,$C$5=0),"",IF((ROWS(E$6:E198)-1)&gt;$C$16+$C$13-$C$15,"",(ROWS(E$6:E198)-1)))</f>
        <v>#REF!</v>
      </c>
      <c r="F198" s="55" t="e">
        <f t="shared" si="109"/>
        <v>#REF!</v>
      </c>
      <c r="G198" s="91" t="e">
        <f>IF(E198="","",OP!G198)</f>
        <v>#REF!</v>
      </c>
      <c r="H198" s="28" t="e">
        <f t="shared" si="105"/>
        <v>#REF!</v>
      </c>
      <c r="I198" s="56" t="e">
        <f t="shared" si="106"/>
        <v>#REF!</v>
      </c>
      <c r="J198" s="56" t="e">
        <f t="shared" si="110"/>
        <v>#REF!</v>
      </c>
      <c r="K198" s="57" t="e">
        <f t="shared" si="111"/>
        <v>#REF!</v>
      </c>
      <c r="L198" s="57" t="e">
        <f t="shared" si="112"/>
        <v>#REF!</v>
      </c>
      <c r="M198" s="58" t="e">
        <f t="shared" si="107"/>
        <v>#REF!</v>
      </c>
      <c r="N198" s="58" t="e">
        <f t="shared" si="113"/>
        <v>#REF!</v>
      </c>
      <c r="O198" s="58" t="e">
        <f t="shared" si="114"/>
        <v>#REF!</v>
      </c>
      <c r="P198" s="59" t="e">
        <f t="shared" ref="P198:P261" si="136">IF(E198="","",$C$23)</f>
        <v>#REF!</v>
      </c>
      <c r="Q198" s="29" t="e">
        <f t="shared" si="115"/>
        <v>#REF!</v>
      </c>
      <c r="R198" s="100" t="e">
        <f t="shared" si="108"/>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x14ac:dyDescent="0.25">
      <c r="B199" s="237"/>
      <c r="C199" s="9"/>
      <c r="E199" s="65" t="e">
        <f>IF(OR($C$6="",$C$5="",$C$6=0,$C$5=0),"",IF((ROWS(E$6:E199)-1)&gt;$C$16+$C$13-$C$15,"",(ROWS(E$6:E199)-1)))</f>
        <v>#REF!</v>
      </c>
      <c r="F199" s="55" t="e">
        <f t="shared" si="109"/>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10"/>
        <v>#REF!</v>
      </c>
      <c r="K199" s="57" t="e">
        <f t="shared" si="111"/>
        <v>#REF!</v>
      </c>
      <c r="L199" s="57" t="e">
        <f t="shared" si="112"/>
        <v>#REF!</v>
      </c>
      <c r="M199" s="58" t="e">
        <f t="shared" ref="M199:M262" si="139">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113"/>
        <v>#REF!</v>
      </c>
      <c r="O199" s="58" t="e">
        <f t="shared" si="114"/>
        <v>#REF!</v>
      </c>
      <c r="P199" s="59" t="e">
        <f t="shared" si="136"/>
        <v>#REF!</v>
      </c>
      <c r="Q199" s="29" t="e">
        <f t="shared" si="115"/>
        <v>#REF!</v>
      </c>
      <c r="R199" s="100" t="e">
        <f t="shared" ref="R199:R262" si="140">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x14ac:dyDescent="0.25">
      <c r="B200" s="237"/>
      <c r="C200" s="9"/>
      <c r="E200" s="65" t="e">
        <f>IF(OR($C$6="",$C$5="",$C$6=0,$C$5=0),"",IF((ROWS(E$6:E200)-1)&gt;$C$16+$C$13-$C$15,"",(ROWS(E$6:E200)-1)))</f>
        <v>#REF!</v>
      </c>
      <c r="F200" s="55" t="e">
        <f t="shared" ref="F200:F263" si="141">IF(E200="","",G199)</f>
        <v>#REF!</v>
      </c>
      <c r="G200" s="91" t="e">
        <f>IF(E200="","",OP!G200)</f>
        <v>#REF!</v>
      </c>
      <c r="H200" s="28" t="e">
        <f t="shared" si="137"/>
        <v>#REF!</v>
      </c>
      <c r="I200" s="56" t="e">
        <f t="shared" si="138"/>
        <v>#REF!</v>
      </c>
      <c r="J200" s="56" t="e">
        <f t="shared" ref="J200:J263" si="142">IF(E200="","",$C$18)</f>
        <v>#REF!</v>
      </c>
      <c r="K200" s="57" t="e">
        <f t="shared" ref="K200:K263" si="143">IF(E200="","",TRUNC((K199-L200),5))</f>
        <v>#REF!</v>
      </c>
      <c r="L200" s="57" t="e">
        <f t="shared" ref="L200:L263" si="144" xml:space="preserve">
IF(E200="","",
IF(AND($C$8&gt;$C$9,E200&gt;$C$13),$C$5/($C$16-1),
IF(E200&gt;$C$13,$C$5/$C$16,0)))</f>
        <v>#REF!</v>
      </c>
      <c r="M200" s="58" t="e">
        <f t="shared" si="139"/>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40"/>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x14ac:dyDescent="0.25">
      <c r="B201" s="237"/>
      <c r="C201" s="9"/>
      <c r="E201" s="65" t="e">
        <f>IF(OR($C$6="",$C$5="",$C$6=0,$C$5=0),"",IF((ROWS(E$6:E201)-1)&gt;$C$16+$C$13-$C$15,"",(ROWS(E$6:E201)-1)))</f>
        <v>#REF!</v>
      </c>
      <c r="F201" s="55" t="e">
        <f t="shared" si="141"/>
        <v>#REF!</v>
      </c>
      <c r="G201" s="91" t="e">
        <f>IF(E201="","",OP!G201)</f>
        <v>#REF!</v>
      </c>
      <c r="H201" s="28" t="e">
        <f t="shared" si="137"/>
        <v>#REF!</v>
      </c>
      <c r="I201" s="56" t="e">
        <f t="shared" si="138"/>
        <v>#REF!</v>
      </c>
      <c r="J201" s="56" t="e">
        <f t="shared" si="142"/>
        <v>#REF!</v>
      </c>
      <c r="K201" s="57" t="e">
        <f t="shared" si="143"/>
        <v>#REF!</v>
      </c>
      <c r="L201" s="57" t="e">
        <f t="shared" si="144"/>
        <v>#REF!</v>
      </c>
      <c r="M201" s="58" t="e">
        <f t="shared" si="139"/>
        <v>#REF!</v>
      </c>
      <c r="N201" s="58" t="e">
        <f t="shared" si="145"/>
        <v>#REF!</v>
      </c>
      <c r="O201" s="58" t="e">
        <f t="shared" si="146"/>
        <v>#REF!</v>
      </c>
      <c r="P201" s="59" t="e">
        <f t="shared" si="136"/>
        <v>#REF!</v>
      </c>
      <c r="Q201" s="29" t="e">
        <f t="shared" si="147"/>
        <v>#REF!</v>
      </c>
      <c r="R201" s="100" t="e">
        <f t="shared" si="140"/>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x14ac:dyDescent="0.25">
      <c r="B202" s="237"/>
      <c r="C202" s="9"/>
      <c r="E202" s="65" t="e">
        <f>IF(OR($C$6="",$C$5="",$C$6=0,$C$5=0),"",IF((ROWS(E$6:E202)-1)&gt;$C$16+$C$13-$C$15,"",(ROWS(E$6:E202)-1)))</f>
        <v>#REF!</v>
      </c>
      <c r="F202" s="55" t="e">
        <f t="shared" si="141"/>
        <v>#REF!</v>
      </c>
      <c r="G202" s="91" t="e">
        <f>IF(E202="","",OP!G202)</f>
        <v>#REF!</v>
      </c>
      <c r="H202" s="28" t="e">
        <f t="shared" si="137"/>
        <v>#REF!</v>
      </c>
      <c r="I202" s="56" t="e">
        <f t="shared" si="138"/>
        <v>#REF!</v>
      </c>
      <c r="J202" s="56" t="e">
        <f t="shared" si="142"/>
        <v>#REF!</v>
      </c>
      <c r="K202" s="57" t="e">
        <f t="shared" si="143"/>
        <v>#REF!</v>
      </c>
      <c r="L202" s="57" t="e">
        <f t="shared" si="144"/>
        <v>#REF!</v>
      </c>
      <c r="M202" s="58" t="e">
        <f t="shared" si="139"/>
        <v>#REF!</v>
      </c>
      <c r="N202" s="58" t="e">
        <f t="shared" si="145"/>
        <v>#REF!</v>
      </c>
      <c r="O202" s="58" t="e">
        <f t="shared" si="146"/>
        <v>#REF!</v>
      </c>
      <c r="P202" s="59" t="e">
        <f t="shared" si="136"/>
        <v>#REF!</v>
      </c>
      <c r="Q202" s="29" t="e">
        <f t="shared" si="147"/>
        <v>#REF!</v>
      </c>
      <c r="R202" s="100" t="e">
        <f t="shared" si="140"/>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x14ac:dyDescent="0.25">
      <c r="B203" s="237"/>
      <c r="C203" s="9"/>
      <c r="E203" s="65" t="e">
        <f>IF(OR($C$6="",$C$5="",$C$6=0,$C$5=0),"",IF((ROWS(E$6:E203)-1)&gt;$C$16+$C$13-$C$15,"",(ROWS(E$6:E203)-1)))</f>
        <v>#REF!</v>
      </c>
      <c r="F203" s="55" t="e">
        <f t="shared" si="141"/>
        <v>#REF!</v>
      </c>
      <c r="G203" s="91" t="e">
        <f>IF(E203="","",OP!G203)</f>
        <v>#REF!</v>
      </c>
      <c r="H203" s="28" t="e">
        <f t="shared" si="137"/>
        <v>#REF!</v>
      </c>
      <c r="I203" s="56" t="e">
        <f t="shared" si="138"/>
        <v>#REF!</v>
      </c>
      <c r="J203" s="56" t="e">
        <f t="shared" si="142"/>
        <v>#REF!</v>
      </c>
      <c r="K203" s="57" t="e">
        <f t="shared" si="143"/>
        <v>#REF!</v>
      </c>
      <c r="L203" s="57" t="e">
        <f t="shared" si="144"/>
        <v>#REF!</v>
      </c>
      <c r="M203" s="58" t="e">
        <f t="shared" si="139"/>
        <v>#REF!</v>
      </c>
      <c r="N203" s="58" t="e">
        <f t="shared" si="145"/>
        <v>#REF!</v>
      </c>
      <c r="O203" s="58" t="e">
        <f t="shared" si="146"/>
        <v>#REF!</v>
      </c>
      <c r="P203" s="59" t="e">
        <f t="shared" si="136"/>
        <v>#REF!</v>
      </c>
      <c r="Q203" s="29" t="e">
        <f t="shared" si="147"/>
        <v>#REF!</v>
      </c>
      <c r="R203" s="100" t="e">
        <f t="shared" si="140"/>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x14ac:dyDescent="0.25">
      <c r="B204" s="237"/>
      <c r="C204" s="9"/>
      <c r="E204" s="65" t="e">
        <f>IF(OR($C$6="",$C$5="",$C$6=0,$C$5=0),"",IF((ROWS(E$6:E204)-1)&gt;$C$16+$C$13-$C$15,"",(ROWS(E$6:E204)-1)))</f>
        <v>#REF!</v>
      </c>
      <c r="F204" s="55" t="e">
        <f t="shared" si="141"/>
        <v>#REF!</v>
      </c>
      <c r="G204" s="91" t="e">
        <f>IF(E204="","",OP!G204)</f>
        <v>#REF!</v>
      </c>
      <c r="H204" s="28" t="e">
        <f t="shared" si="137"/>
        <v>#REF!</v>
      </c>
      <c r="I204" s="56" t="e">
        <f t="shared" si="138"/>
        <v>#REF!</v>
      </c>
      <c r="J204" s="56" t="e">
        <f t="shared" si="142"/>
        <v>#REF!</v>
      </c>
      <c r="K204" s="57" t="e">
        <f t="shared" si="143"/>
        <v>#REF!</v>
      </c>
      <c r="L204" s="57" t="e">
        <f t="shared" si="144"/>
        <v>#REF!</v>
      </c>
      <c r="M204" s="58" t="e">
        <f t="shared" si="139"/>
        <v>#REF!</v>
      </c>
      <c r="N204" s="58" t="e">
        <f t="shared" si="145"/>
        <v>#REF!</v>
      </c>
      <c r="O204" s="58" t="e">
        <f t="shared" si="146"/>
        <v>#REF!</v>
      </c>
      <c r="P204" s="59" t="e">
        <f t="shared" si="136"/>
        <v>#REF!</v>
      </c>
      <c r="Q204" s="29" t="e">
        <f t="shared" si="147"/>
        <v>#REF!</v>
      </c>
      <c r="R204" s="100" t="e">
        <f t="shared" si="140"/>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x14ac:dyDescent="0.25">
      <c r="B205" s="237"/>
      <c r="C205" s="9"/>
      <c r="E205" s="65" t="e">
        <f>IF(OR($C$6="",$C$5="",$C$6=0,$C$5=0),"",IF((ROWS(E$6:E205)-1)&gt;$C$16+$C$13-$C$15,"",(ROWS(E$6:E205)-1)))</f>
        <v>#REF!</v>
      </c>
      <c r="F205" s="55" t="e">
        <f t="shared" si="141"/>
        <v>#REF!</v>
      </c>
      <c r="G205" s="91" t="e">
        <f>IF(E205="","",OP!G205)</f>
        <v>#REF!</v>
      </c>
      <c r="H205" s="28" t="e">
        <f t="shared" si="137"/>
        <v>#REF!</v>
      </c>
      <c r="I205" s="56" t="e">
        <f t="shared" si="138"/>
        <v>#REF!</v>
      </c>
      <c r="J205" s="56" t="e">
        <f t="shared" si="142"/>
        <v>#REF!</v>
      </c>
      <c r="K205" s="57" t="e">
        <f t="shared" si="143"/>
        <v>#REF!</v>
      </c>
      <c r="L205" s="57" t="e">
        <f t="shared" si="144"/>
        <v>#REF!</v>
      </c>
      <c r="M205" s="58" t="e">
        <f t="shared" si="139"/>
        <v>#REF!</v>
      </c>
      <c r="N205" s="58" t="e">
        <f t="shared" si="145"/>
        <v>#REF!</v>
      </c>
      <c r="O205" s="58" t="e">
        <f t="shared" si="146"/>
        <v>#REF!</v>
      </c>
      <c r="P205" s="59" t="e">
        <f t="shared" si="136"/>
        <v>#REF!</v>
      </c>
      <c r="Q205" s="29" t="e">
        <f t="shared" si="147"/>
        <v>#REF!</v>
      </c>
      <c r="R205" s="100" t="e">
        <f t="shared" si="140"/>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x14ac:dyDescent="0.25">
      <c r="B206" s="237"/>
      <c r="C206" s="9"/>
      <c r="E206" s="65" t="e">
        <f>IF(OR($C$6="",$C$5="",$C$6=0,$C$5=0),"",IF((ROWS(E$6:E206)-1)&gt;$C$16+$C$13-$C$15,"",(ROWS(E$6:E206)-1)))</f>
        <v>#REF!</v>
      </c>
      <c r="F206" s="55" t="e">
        <f t="shared" si="141"/>
        <v>#REF!</v>
      </c>
      <c r="G206" s="91" t="e">
        <f>IF(E206="","",OP!G206)</f>
        <v>#REF!</v>
      </c>
      <c r="H206" s="28" t="e">
        <f t="shared" si="137"/>
        <v>#REF!</v>
      </c>
      <c r="I206" s="56" t="e">
        <f t="shared" si="138"/>
        <v>#REF!</v>
      </c>
      <c r="J206" s="56" t="e">
        <f t="shared" si="142"/>
        <v>#REF!</v>
      </c>
      <c r="K206" s="57" t="e">
        <f t="shared" si="143"/>
        <v>#REF!</v>
      </c>
      <c r="L206" s="57" t="e">
        <f t="shared" si="144"/>
        <v>#REF!</v>
      </c>
      <c r="M206" s="58" t="e">
        <f t="shared" si="139"/>
        <v>#REF!</v>
      </c>
      <c r="N206" s="58" t="e">
        <f t="shared" si="145"/>
        <v>#REF!</v>
      </c>
      <c r="O206" s="58" t="e">
        <f t="shared" si="146"/>
        <v>#REF!</v>
      </c>
      <c r="P206" s="59" t="e">
        <f t="shared" si="136"/>
        <v>#REF!</v>
      </c>
      <c r="Q206" s="29" t="e">
        <f t="shared" si="147"/>
        <v>#REF!</v>
      </c>
      <c r="R206" s="100" t="e">
        <f t="shared" si="140"/>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x14ac:dyDescent="0.25">
      <c r="B207" s="237"/>
      <c r="C207" s="9"/>
      <c r="E207" s="65" t="e">
        <f>IF(OR($C$6="",$C$5="",$C$6=0,$C$5=0),"",IF((ROWS(E$6:E207)-1)&gt;$C$16+$C$13-$C$15,"",(ROWS(E$6:E207)-1)))</f>
        <v>#REF!</v>
      </c>
      <c r="F207" s="55" t="e">
        <f t="shared" si="141"/>
        <v>#REF!</v>
      </c>
      <c r="G207" s="91" t="e">
        <f>IF(E207="","",OP!G207)</f>
        <v>#REF!</v>
      </c>
      <c r="H207" s="28" t="e">
        <f t="shared" si="137"/>
        <v>#REF!</v>
      </c>
      <c r="I207" s="56" t="e">
        <f t="shared" si="138"/>
        <v>#REF!</v>
      </c>
      <c r="J207" s="56" t="e">
        <f t="shared" si="142"/>
        <v>#REF!</v>
      </c>
      <c r="K207" s="57" t="e">
        <f t="shared" si="143"/>
        <v>#REF!</v>
      </c>
      <c r="L207" s="57" t="e">
        <f t="shared" si="144"/>
        <v>#REF!</v>
      </c>
      <c r="M207" s="58" t="e">
        <f t="shared" si="139"/>
        <v>#REF!</v>
      </c>
      <c r="N207" s="58" t="e">
        <f t="shared" si="145"/>
        <v>#REF!</v>
      </c>
      <c r="O207" s="58" t="e">
        <f t="shared" si="146"/>
        <v>#REF!</v>
      </c>
      <c r="P207" s="59" t="e">
        <f t="shared" si="136"/>
        <v>#REF!</v>
      </c>
      <c r="Q207" s="29" t="e">
        <f t="shared" si="147"/>
        <v>#REF!</v>
      </c>
      <c r="R207" s="100" t="e">
        <f t="shared" si="140"/>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x14ac:dyDescent="0.25">
      <c r="B208" s="237"/>
      <c r="C208" s="9"/>
      <c r="E208" s="65" t="e">
        <f>IF(OR($C$6="",$C$5="",$C$6=0,$C$5=0),"",IF((ROWS(E$6:E208)-1)&gt;$C$16+$C$13-$C$15,"",(ROWS(E$6:E208)-1)))</f>
        <v>#REF!</v>
      </c>
      <c r="F208" s="55" t="e">
        <f t="shared" si="141"/>
        <v>#REF!</v>
      </c>
      <c r="G208" s="91" t="e">
        <f>IF(E208="","",OP!G208)</f>
        <v>#REF!</v>
      </c>
      <c r="H208" s="28" t="e">
        <f t="shared" si="137"/>
        <v>#REF!</v>
      </c>
      <c r="I208" s="56" t="e">
        <f t="shared" si="138"/>
        <v>#REF!</v>
      </c>
      <c r="J208" s="56" t="e">
        <f t="shared" si="142"/>
        <v>#REF!</v>
      </c>
      <c r="K208" s="57" t="e">
        <f t="shared" si="143"/>
        <v>#REF!</v>
      </c>
      <c r="L208" s="57" t="e">
        <f t="shared" si="144"/>
        <v>#REF!</v>
      </c>
      <c r="M208" s="58" t="e">
        <f t="shared" si="139"/>
        <v>#REF!</v>
      </c>
      <c r="N208" s="58" t="e">
        <f t="shared" si="145"/>
        <v>#REF!</v>
      </c>
      <c r="O208" s="58" t="e">
        <f t="shared" si="146"/>
        <v>#REF!</v>
      </c>
      <c r="P208" s="59" t="e">
        <f t="shared" si="136"/>
        <v>#REF!</v>
      </c>
      <c r="Q208" s="29" t="e">
        <f t="shared" si="147"/>
        <v>#REF!</v>
      </c>
      <c r="R208" s="100" t="e">
        <f t="shared" si="140"/>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x14ac:dyDescent="0.25">
      <c r="B209" s="237"/>
      <c r="C209" s="9"/>
      <c r="E209" s="65" t="e">
        <f>IF(OR($C$6="",$C$5="",$C$6=0,$C$5=0),"",IF((ROWS(E$6:E209)-1)&gt;$C$16+$C$13-$C$15,"",(ROWS(E$6:E209)-1)))</f>
        <v>#REF!</v>
      </c>
      <c r="F209" s="55" t="e">
        <f t="shared" si="141"/>
        <v>#REF!</v>
      </c>
      <c r="G209" s="91" t="e">
        <f>IF(E209="","",OP!G209)</f>
        <v>#REF!</v>
      </c>
      <c r="H209" s="28" t="e">
        <f t="shared" si="137"/>
        <v>#REF!</v>
      </c>
      <c r="I209" s="56" t="e">
        <f t="shared" si="138"/>
        <v>#REF!</v>
      </c>
      <c r="J209" s="56" t="e">
        <f t="shared" si="142"/>
        <v>#REF!</v>
      </c>
      <c r="K209" s="57" t="e">
        <f t="shared" si="143"/>
        <v>#REF!</v>
      </c>
      <c r="L209" s="57" t="e">
        <f t="shared" si="144"/>
        <v>#REF!</v>
      </c>
      <c r="M209" s="58" t="e">
        <f t="shared" si="139"/>
        <v>#REF!</v>
      </c>
      <c r="N209" s="58" t="e">
        <f t="shared" si="145"/>
        <v>#REF!</v>
      </c>
      <c r="O209" s="58" t="e">
        <f t="shared" si="146"/>
        <v>#REF!</v>
      </c>
      <c r="P209" s="59" t="e">
        <f t="shared" si="136"/>
        <v>#REF!</v>
      </c>
      <c r="Q209" s="29" t="e">
        <f t="shared" si="147"/>
        <v>#REF!</v>
      </c>
      <c r="R209" s="100" t="e">
        <f t="shared" si="140"/>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x14ac:dyDescent="0.25">
      <c r="B210" s="237"/>
      <c r="C210" s="9"/>
      <c r="E210" s="65" t="e">
        <f>IF(OR($C$6="",$C$5="",$C$6=0,$C$5=0),"",IF((ROWS(E$6:E210)-1)&gt;$C$16+$C$13-$C$15,"",(ROWS(E$6:E210)-1)))</f>
        <v>#REF!</v>
      </c>
      <c r="F210" s="55" t="e">
        <f t="shared" si="141"/>
        <v>#REF!</v>
      </c>
      <c r="G210" s="91" t="e">
        <f>IF(E210="","",OP!G210)</f>
        <v>#REF!</v>
      </c>
      <c r="H210" s="28" t="e">
        <f t="shared" si="137"/>
        <v>#REF!</v>
      </c>
      <c r="I210" s="56" t="e">
        <f t="shared" si="138"/>
        <v>#REF!</v>
      </c>
      <c r="J210" s="56" t="e">
        <f t="shared" si="142"/>
        <v>#REF!</v>
      </c>
      <c r="K210" s="57" t="e">
        <f t="shared" si="143"/>
        <v>#REF!</v>
      </c>
      <c r="L210" s="57" t="e">
        <f t="shared" si="144"/>
        <v>#REF!</v>
      </c>
      <c r="M210" s="58" t="e">
        <f t="shared" si="139"/>
        <v>#REF!</v>
      </c>
      <c r="N210" s="58" t="e">
        <f t="shared" si="145"/>
        <v>#REF!</v>
      </c>
      <c r="O210" s="58" t="e">
        <f t="shared" si="146"/>
        <v>#REF!</v>
      </c>
      <c r="P210" s="59" t="e">
        <f t="shared" si="136"/>
        <v>#REF!</v>
      </c>
      <c r="Q210" s="29" t="e">
        <f t="shared" si="147"/>
        <v>#REF!</v>
      </c>
      <c r="R210" s="100" t="e">
        <f t="shared" si="140"/>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x14ac:dyDescent="0.25">
      <c r="B211" s="237"/>
      <c r="C211" s="9"/>
      <c r="E211" s="65" t="e">
        <f>IF(OR($C$6="",$C$5="",$C$6=0,$C$5=0),"",IF((ROWS(E$6:E211)-1)&gt;$C$16+$C$13-$C$15,"",(ROWS(E$6:E211)-1)))</f>
        <v>#REF!</v>
      </c>
      <c r="F211" s="55" t="e">
        <f t="shared" si="141"/>
        <v>#REF!</v>
      </c>
      <c r="G211" s="91" t="e">
        <f>IF(E211="","",OP!G211)</f>
        <v>#REF!</v>
      </c>
      <c r="H211" s="28" t="e">
        <f t="shared" si="137"/>
        <v>#REF!</v>
      </c>
      <c r="I211" s="56" t="e">
        <f t="shared" si="138"/>
        <v>#REF!</v>
      </c>
      <c r="J211" s="56" t="e">
        <f t="shared" si="142"/>
        <v>#REF!</v>
      </c>
      <c r="K211" s="57" t="e">
        <f t="shared" si="143"/>
        <v>#REF!</v>
      </c>
      <c r="L211" s="57" t="e">
        <f t="shared" si="144"/>
        <v>#REF!</v>
      </c>
      <c r="M211" s="58" t="e">
        <f t="shared" si="139"/>
        <v>#REF!</v>
      </c>
      <c r="N211" s="58" t="e">
        <f t="shared" si="145"/>
        <v>#REF!</v>
      </c>
      <c r="O211" s="58" t="e">
        <f t="shared" si="146"/>
        <v>#REF!</v>
      </c>
      <c r="P211" s="59" t="e">
        <f t="shared" si="136"/>
        <v>#REF!</v>
      </c>
      <c r="Q211" s="29" t="e">
        <f t="shared" si="147"/>
        <v>#REF!</v>
      </c>
      <c r="R211" s="100" t="e">
        <f t="shared" si="140"/>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x14ac:dyDescent="0.25">
      <c r="B212" s="237"/>
      <c r="C212" s="9"/>
      <c r="E212" s="65" t="e">
        <f>IF(OR($C$6="",$C$5="",$C$6=0,$C$5=0),"",IF((ROWS(E$6:E212)-1)&gt;$C$16+$C$13-$C$15,"",(ROWS(E$6:E212)-1)))</f>
        <v>#REF!</v>
      </c>
      <c r="F212" s="55" t="e">
        <f t="shared" si="141"/>
        <v>#REF!</v>
      </c>
      <c r="G212" s="91" t="e">
        <f>IF(E212="","",OP!G212)</f>
        <v>#REF!</v>
      </c>
      <c r="H212" s="28" t="e">
        <f t="shared" si="137"/>
        <v>#REF!</v>
      </c>
      <c r="I212" s="56" t="e">
        <f t="shared" si="138"/>
        <v>#REF!</v>
      </c>
      <c r="J212" s="56" t="e">
        <f t="shared" si="142"/>
        <v>#REF!</v>
      </c>
      <c r="K212" s="57" t="e">
        <f t="shared" si="143"/>
        <v>#REF!</v>
      </c>
      <c r="L212" s="57" t="e">
        <f t="shared" si="144"/>
        <v>#REF!</v>
      </c>
      <c r="M212" s="58" t="e">
        <f t="shared" si="139"/>
        <v>#REF!</v>
      </c>
      <c r="N212" s="58" t="e">
        <f t="shared" si="145"/>
        <v>#REF!</v>
      </c>
      <c r="O212" s="58" t="e">
        <f t="shared" si="146"/>
        <v>#REF!</v>
      </c>
      <c r="P212" s="59" t="e">
        <f t="shared" si="136"/>
        <v>#REF!</v>
      </c>
      <c r="Q212" s="29" t="e">
        <f t="shared" si="147"/>
        <v>#REF!</v>
      </c>
      <c r="R212" s="100" t="e">
        <f t="shared" si="140"/>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x14ac:dyDescent="0.25">
      <c r="B213" s="237"/>
      <c r="C213" s="9"/>
      <c r="E213" s="65" t="e">
        <f>IF(OR($C$6="",$C$5="",$C$6=0,$C$5=0),"",IF((ROWS(E$6:E213)-1)&gt;$C$16+$C$13-$C$15,"",(ROWS(E$6:E213)-1)))</f>
        <v>#REF!</v>
      </c>
      <c r="F213" s="55" t="e">
        <f t="shared" si="141"/>
        <v>#REF!</v>
      </c>
      <c r="G213" s="91" t="e">
        <f>IF(E213="","",OP!G213)</f>
        <v>#REF!</v>
      </c>
      <c r="H213" s="28" t="e">
        <f t="shared" si="137"/>
        <v>#REF!</v>
      </c>
      <c r="I213" s="56" t="e">
        <f t="shared" si="138"/>
        <v>#REF!</v>
      </c>
      <c r="J213" s="56" t="e">
        <f t="shared" si="142"/>
        <v>#REF!</v>
      </c>
      <c r="K213" s="57" t="e">
        <f t="shared" si="143"/>
        <v>#REF!</v>
      </c>
      <c r="L213" s="57" t="e">
        <f t="shared" si="144"/>
        <v>#REF!</v>
      </c>
      <c r="M213" s="58" t="e">
        <f t="shared" si="139"/>
        <v>#REF!</v>
      </c>
      <c r="N213" s="58" t="e">
        <f t="shared" si="145"/>
        <v>#REF!</v>
      </c>
      <c r="O213" s="58" t="e">
        <f t="shared" si="146"/>
        <v>#REF!</v>
      </c>
      <c r="P213" s="59" t="e">
        <f t="shared" si="136"/>
        <v>#REF!</v>
      </c>
      <c r="Q213" s="29" t="e">
        <f t="shared" si="147"/>
        <v>#REF!</v>
      </c>
      <c r="R213" s="100" t="e">
        <f t="shared" si="140"/>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x14ac:dyDescent="0.25">
      <c r="B214" s="237"/>
      <c r="C214" s="9"/>
      <c r="E214" s="65" t="e">
        <f>IF(OR($C$6="",$C$5="",$C$6=0,$C$5=0),"",IF((ROWS(E$6:E214)-1)&gt;$C$16+$C$13-$C$15,"",(ROWS(E$6:E214)-1)))</f>
        <v>#REF!</v>
      </c>
      <c r="F214" s="55" t="e">
        <f t="shared" si="141"/>
        <v>#REF!</v>
      </c>
      <c r="G214" s="91" t="e">
        <f>IF(E214="","",OP!G214)</f>
        <v>#REF!</v>
      </c>
      <c r="H214" s="28" t="e">
        <f t="shared" si="137"/>
        <v>#REF!</v>
      </c>
      <c r="I214" s="56" t="e">
        <f t="shared" si="138"/>
        <v>#REF!</v>
      </c>
      <c r="J214" s="56" t="e">
        <f t="shared" si="142"/>
        <v>#REF!</v>
      </c>
      <c r="K214" s="57" t="e">
        <f t="shared" si="143"/>
        <v>#REF!</v>
      </c>
      <c r="L214" s="57" t="e">
        <f t="shared" si="144"/>
        <v>#REF!</v>
      </c>
      <c r="M214" s="58" t="e">
        <f t="shared" si="139"/>
        <v>#REF!</v>
      </c>
      <c r="N214" s="58" t="e">
        <f t="shared" si="145"/>
        <v>#REF!</v>
      </c>
      <c r="O214" s="58" t="e">
        <f t="shared" si="146"/>
        <v>#REF!</v>
      </c>
      <c r="P214" s="59" t="e">
        <f t="shared" si="136"/>
        <v>#REF!</v>
      </c>
      <c r="Q214" s="29" t="e">
        <f t="shared" si="147"/>
        <v>#REF!</v>
      </c>
      <c r="R214" s="100" t="e">
        <f t="shared" si="140"/>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x14ac:dyDescent="0.25">
      <c r="B215" s="237"/>
      <c r="C215" s="9"/>
      <c r="E215" s="65" t="e">
        <f>IF(OR($C$6="",$C$5="",$C$6=0,$C$5=0),"",IF((ROWS(E$6:E215)-1)&gt;$C$16+$C$13-$C$15,"",(ROWS(E$6:E215)-1)))</f>
        <v>#REF!</v>
      </c>
      <c r="F215" s="55" t="e">
        <f t="shared" si="141"/>
        <v>#REF!</v>
      </c>
      <c r="G215" s="91" t="e">
        <f>IF(E215="","",OP!G215)</f>
        <v>#REF!</v>
      </c>
      <c r="H215" s="28" t="e">
        <f t="shared" si="137"/>
        <v>#REF!</v>
      </c>
      <c r="I215" s="56" t="e">
        <f t="shared" si="138"/>
        <v>#REF!</v>
      </c>
      <c r="J215" s="56" t="e">
        <f t="shared" si="142"/>
        <v>#REF!</v>
      </c>
      <c r="K215" s="57" t="e">
        <f t="shared" si="143"/>
        <v>#REF!</v>
      </c>
      <c r="L215" s="57" t="e">
        <f t="shared" si="144"/>
        <v>#REF!</v>
      </c>
      <c r="M215" s="58" t="e">
        <f t="shared" si="139"/>
        <v>#REF!</v>
      </c>
      <c r="N215" s="58" t="e">
        <f t="shared" si="145"/>
        <v>#REF!</v>
      </c>
      <c r="O215" s="58" t="e">
        <f t="shared" si="146"/>
        <v>#REF!</v>
      </c>
      <c r="P215" s="59" t="e">
        <f t="shared" si="136"/>
        <v>#REF!</v>
      </c>
      <c r="Q215" s="29" t="e">
        <f t="shared" si="147"/>
        <v>#REF!</v>
      </c>
      <c r="R215" s="100" t="e">
        <f t="shared" si="140"/>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x14ac:dyDescent="0.25">
      <c r="B216" s="237"/>
      <c r="C216" s="9"/>
      <c r="E216" s="65" t="e">
        <f>IF(OR($C$6="",$C$5="",$C$6=0,$C$5=0),"",IF((ROWS(E$6:E216)-1)&gt;$C$16+$C$13-$C$15,"",(ROWS(E$6:E216)-1)))</f>
        <v>#REF!</v>
      </c>
      <c r="F216" s="55" t="e">
        <f t="shared" si="141"/>
        <v>#REF!</v>
      </c>
      <c r="G216" s="91" t="e">
        <f>IF(E216="","",OP!G216)</f>
        <v>#REF!</v>
      </c>
      <c r="H216" s="28" t="e">
        <f t="shared" si="137"/>
        <v>#REF!</v>
      </c>
      <c r="I216" s="56" t="e">
        <f t="shared" si="138"/>
        <v>#REF!</v>
      </c>
      <c r="J216" s="56" t="e">
        <f t="shared" si="142"/>
        <v>#REF!</v>
      </c>
      <c r="K216" s="57" t="e">
        <f t="shared" si="143"/>
        <v>#REF!</v>
      </c>
      <c r="L216" s="57" t="e">
        <f t="shared" si="144"/>
        <v>#REF!</v>
      </c>
      <c r="M216" s="58" t="e">
        <f t="shared" si="139"/>
        <v>#REF!</v>
      </c>
      <c r="N216" s="58" t="e">
        <f t="shared" si="145"/>
        <v>#REF!</v>
      </c>
      <c r="O216" s="58" t="e">
        <f t="shared" si="146"/>
        <v>#REF!</v>
      </c>
      <c r="P216" s="59" t="e">
        <f t="shared" si="136"/>
        <v>#REF!</v>
      </c>
      <c r="Q216" s="29" t="e">
        <f t="shared" si="147"/>
        <v>#REF!</v>
      </c>
      <c r="R216" s="100" t="e">
        <f t="shared" si="140"/>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x14ac:dyDescent="0.25">
      <c r="B217" s="237"/>
      <c r="C217" s="9"/>
      <c r="E217" s="65" t="e">
        <f>IF(OR($C$6="",$C$5="",$C$6=0,$C$5=0),"",IF((ROWS(E$6:E217)-1)&gt;$C$16+$C$13-$C$15,"",(ROWS(E$6:E217)-1)))</f>
        <v>#REF!</v>
      </c>
      <c r="F217" s="55" t="e">
        <f t="shared" si="141"/>
        <v>#REF!</v>
      </c>
      <c r="G217" s="91" t="e">
        <f>IF(E217="","",OP!G217)</f>
        <v>#REF!</v>
      </c>
      <c r="H217" s="28" t="e">
        <f t="shared" si="137"/>
        <v>#REF!</v>
      </c>
      <c r="I217" s="56" t="e">
        <f t="shared" si="138"/>
        <v>#REF!</v>
      </c>
      <c r="J217" s="56" t="e">
        <f t="shared" si="142"/>
        <v>#REF!</v>
      </c>
      <c r="K217" s="57" t="e">
        <f t="shared" si="143"/>
        <v>#REF!</v>
      </c>
      <c r="L217" s="57" t="e">
        <f t="shared" si="144"/>
        <v>#REF!</v>
      </c>
      <c r="M217" s="58" t="e">
        <f t="shared" si="139"/>
        <v>#REF!</v>
      </c>
      <c r="N217" s="58" t="e">
        <f t="shared" si="145"/>
        <v>#REF!</v>
      </c>
      <c r="O217" s="58" t="e">
        <f t="shared" si="146"/>
        <v>#REF!</v>
      </c>
      <c r="P217" s="59" t="e">
        <f t="shared" si="136"/>
        <v>#REF!</v>
      </c>
      <c r="Q217" s="29" t="e">
        <f t="shared" si="147"/>
        <v>#REF!</v>
      </c>
      <c r="R217" s="100" t="e">
        <f t="shared" si="140"/>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x14ac:dyDescent="0.25">
      <c r="B218" s="237"/>
      <c r="C218" s="9"/>
      <c r="E218" s="65" t="e">
        <f>IF(OR($C$6="",$C$5="",$C$6=0,$C$5=0),"",IF((ROWS(E$6:E218)-1)&gt;$C$16+$C$13-$C$15,"",(ROWS(E$6:E218)-1)))</f>
        <v>#REF!</v>
      </c>
      <c r="F218" s="55" t="e">
        <f t="shared" si="141"/>
        <v>#REF!</v>
      </c>
      <c r="G218" s="91" t="e">
        <f>IF(E218="","",OP!G218)</f>
        <v>#REF!</v>
      </c>
      <c r="H218" s="28" t="e">
        <f t="shared" si="137"/>
        <v>#REF!</v>
      </c>
      <c r="I218" s="56" t="e">
        <f t="shared" si="138"/>
        <v>#REF!</v>
      </c>
      <c r="J218" s="56" t="e">
        <f t="shared" si="142"/>
        <v>#REF!</v>
      </c>
      <c r="K218" s="57" t="e">
        <f t="shared" si="143"/>
        <v>#REF!</v>
      </c>
      <c r="L218" s="57" t="e">
        <f t="shared" si="144"/>
        <v>#REF!</v>
      </c>
      <c r="M218" s="58" t="e">
        <f t="shared" si="139"/>
        <v>#REF!</v>
      </c>
      <c r="N218" s="58" t="e">
        <f t="shared" si="145"/>
        <v>#REF!</v>
      </c>
      <c r="O218" s="58" t="e">
        <f t="shared" si="146"/>
        <v>#REF!</v>
      </c>
      <c r="P218" s="59" t="e">
        <f t="shared" si="136"/>
        <v>#REF!</v>
      </c>
      <c r="Q218" s="29" t="e">
        <f t="shared" si="147"/>
        <v>#REF!</v>
      </c>
      <c r="R218" s="100" t="e">
        <f t="shared" si="140"/>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x14ac:dyDescent="0.25">
      <c r="B219" s="237"/>
      <c r="C219" s="9"/>
      <c r="E219" s="65" t="e">
        <f>IF(OR($C$6="",$C$5="",$C$6=0,$C$5=0),"",IF((ROWS(E$6:E219)-1)&gt;$C$16+$C$13-$C$15,"",(ROWS(E$6:E219)-1)))</f>
        <v>#REF!</v>
      </c>
      <c r="F219" s="55" t="e">
        <f t="shared" si="141"/>
        <v>#REF!</v>
      </c>
      <c r="G219" s="91" t="e">
        <f>IF(E219="","",OP!G219)</f>
        <v>#REF!</v>
      </c>
      <c r="H219" s="28" t="e">
        <f t="shared" si="137"/>
        <v>#REF!</v>
      </c>
      <c r="I219" s="56" t="e">
        <f t="shared" si="138"/>
        <v>#REF!</v>
      </c>
      <c r="J219" s="56" t="e">
        <f t="shared" si="142"/>
        <v>#REF!</v>
      </c>
      <c r="K219" s="57" t="e">
        <f t="shared" si="143"/>
        <v>#REF!</v>
      </c>
      <c r="L219" s="57" t="e">
        <f t="shared" si="144"/>
        <v>#REF!</v>
      </c>
      <c r="M219" s="58" t="e">
        <f t="shared" si="139"/>
        <v>#REF!</v>
      </c>
      <c r="N219" s="58" t="e">
        <f t="shared" si="145"/>
        <v>#REF!</v>
      </c>
      <c r="O219" s="58" t="e">
        <f t="shared" si="146"/>
        <v>#REF!</v>
      </c>
      <c r="P219" s="59" t="e">
        <f t="shared" si="136"/>
        <v>#REF!</v>
      </c>
      <c r="Q219" s="29" t="e">
        <f t="shared" si="147"/>
        <v>#REF!</v>
      </c>
      <c r="R219" s="100" t="e">
        <f t="shared" si="140"/>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x14ac:dyDescent="0.25">
      <c r="B220" s="237"/>
      <c r="C220" s="9"/>
      <c r="E220" s="65" t="e">
        <f>IF(OR($C$6="",$C$5="",$C$6=0,$C$5=0),"",IF((ROWS(E$6:E220)-1)&gt;$C$16+$C$13-$C$15,"",(ROWS(E$6:E220)-1)))</f>
        <v>#REF!</v>
      </c>
      <c r="F220" s="55" t="e">
        <f t="shared" si="141"/>
        <v>#REF!</v>
      </c>
      <c r="G220" s="91" t="e">
        <f>IF(E220="","",OP!G220)</f>
        <v>#REF!</v>
      </c>
      <c r="H220" s="28" t="e">
        <f t="shared" si="137"/>
        <v>#REF!</v>
      </c>
      <c r="I220" s="56" t="e">
        <f t="shared" si="138"/>
        <v>#REF!</v>
      </c>
      <c r="J220" s="56" t="e">
        <f t="shared" si="142"/>
        <v>#REF!</v>
      </c>
      <c r="K220" s="57" t="e">
        <f t="shared" si="143"/>
        <v>#REF!</v>
      </c>
      <c r="L220" s="57" t="e">
        <f t="shared" si="144"/>
        <v>#REF!</v>
      </c>
      <c r="M220" s="58" t="e">
        <f t="shared" si="139"/>
        <v>#REF!</v>
      </c>
      <c r="N220" s="58" t="e">
        <f t="shared" si="145"/>
        <v>#REF!</v>
      </c>
      <c r="O220" s="58" t="e">
        <f t="shared" si="146"/>
        <v>#REF!</v>
      </c>
      <c r="P220" s="59" t="e">
        <f t="shared" si="136"/>
        <v>#REF!</v>
      </c>
      <c r="Q220" s="29" t="e">
        <f t="shared" si="147"/>
        <v>#REF!</v>
      </c>
      <c r="R220" s="100" t="e">
        <f t="shared" si="140"/>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x14ac:dyDescent="0.25">
      <c r="B221" s="237"/>
      <c r="C221" s="9"/>
      <c r="E221" s="65" t="e">
        <f>IF(OR($C$6="",$C$5="",$C$6=0,$C$5=0),"",IF((ROWS(E$6:E221)-1)&gt;$C$16+$C$13-$C$15,"",(ROWS(E$6:E221)-1)))</f>
        <v>#REF!</v>
      </c>
      <c r="F221" s="55" t="e">
        <f t="shared" si="141"/>
        <v>#REF!</v>
      </c>
      <c r="G221" s="91" t="e">
        <f>IF(E221="","",OP!G221)</f>
        <v>#REF!</v>
      </c>
      <c r="H221" s="28" t="e">
        <f t="shared" si="137"/>
        <v>#REF!</v>
      </c>
      <c r="I221" s="56" t="e">
        <f t="shared" si="138"/>
        <v>#REF!</v>
      </c>
      <c r="J221" s="56" t="e">
        <f t="shared" si="142"/>
        <v>#REF!</v>
      </c>
      <c r="K221" s="57" t="e">
        <f t="shared" si="143"/>
        <v>#REF!</v>
      </c>
      <c r="L221" s="57" t="e">
        <f t="shared" si="144"/>
        <v>#REF!</v>
      </c>
      <c r="M221" s="58" t="e">
        <f t="shared" si="139"/>
        <v>#REF!</v>
      </c>
      <c r="N221" s="58" t="e">
        <f t="shared" si="145"/>
        <v>#REF!</v>
      </c>
      <c r="O221" s="58" t="e">
        <f t="shared" si="146"/>
        <v>#REF!</v>
      </c>
      <c r="P221" s="59" t="e">
        <f t="shared" si="136"/>
        <v>#REF!</v>
      </c>
      <c r="Q221" s="29" t="e">
        <f t="shared" si="147"/>
        <v>#REF!</v>
      </c>
      <c r="R221" s="100" t="e">
        <f t="shared" si="140"/>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x14ac:dyDescent="0.25">
      <c r="B222" s="237"/>
      <c r="C222" s="9"/>
      <c r="E222" s="65" t="e">
        <f>IF(OR($C$6="",$C$5="",$C$6=0,$C$5=0),"",IF((ROWS(E$6:E222)-1)&gt;$C$16+$C$13-$C$15,"",(ROWS(E$6:E222)-1)))</f>
        <v>#REF!</v>
      </c>
      <c r="F222" s="55" t="e">
        <f t="shared" si="141"/>
        <v>#REF!</v>
      </c>
      <c r="G222" s="91" t="e">
        <f>IF(E222="","",OP!G222)</f>
        <v>#REF!</v>
      </c>
      <c r="H222" s="28" t="e">
        <f t="shared" si="137"/>
        <v>#REF!</v>
      </c>
      <c r="I222" s="56" t="e">
        <f t="shared" si="138"/>
        <v>#REF!</v>
      </c>
      <c r="J222" s="56" t="e">
        <f t="shared" si="142"/>
        <v>#REF!</v>
      </c>
      <c r="K222" s="57" t="e">
        <f t="shared" si="143"/>
        <v>#REF!</v>
      </c>
      <c r="L222" s="57" t="e">
        <f t="shared" si="144"/>
        <v>#REF!</v>
      </c>
      <c r="M222" s="58" t="e">
        <f t="shared" si="139"/>
        <v>#REF!</v>
      </c>
      <c r="N222" s="58" t="e">
        <f t="shared" si="145"/>
        <v>#REF!</v>
      </c>
      <c r="O222" s="58" t="e">
        <f t="shared" si="146"/>
        <v>#REF!</v>
      </c>
      <c r="P222" s="59" t="e">
        <f t="shared" si="136"/>
        <v>#REF!</v>
      </c>
      <c r="Q222" s="29" t="e">
        <f t="shared" si="147"/>
        <v>#REF!</v>
      </c>
      <c r="R222" s="100" t="e">
        <f t="shared" si="140"/>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x14ac:dyDescent="0.25">
      <c r="B223" s="237"/>
      <c r="C223" s="9"/>
      <c r="E223" s="65" t="e">
        <f>IF(OR($C$6="",$C$5="",$C$6=0,$C$5=0),"",IF((ROWS(E$6:E223)-1)&gt;$C$16+$C$13-$C$15,"",(ROWS(E$6:E223)-1)))</f>
        <v>#REF!</v>
      </c>
      <c r="F223" s="55" t="e">
        <f t="shared" si="141"/>
        <v>#REF!</v>
      </c>
      <c r="G223" s="91" t="e">
        <f>IF(E223="","",OP!G223)</f>
        <v>#REF!</v>
      </c>
      <c r="H223" s="28" t="e">
        <f t="shared" si="137"/>
        <v>#REF!</v>
      </c>
      <c r="I223" s="56" t="e">
        <f t="shared" si="138"/>
        <v>#REF!</v>
      </c>
      <c r="J223" s="56" t="e">
        <f t="shared" si="142"/>
        <v>#REF!</v>
      </c>
      <c r="K223" s="57" t="e">
        <f t="shared" si="143"/>
        <v>#REF!</v>
      </c>
      <c r="L223" s="57" t="e">
        <f t="shared" si="144"/>
        <v>#REF!</v>
      </c>
      <c r="M223" s="58" t="e">
        <f t="shared" si="139"/>
        <v>#REF!</v>
      </c>
      <c r="N223" s="58" t="e">
        <f t="shared" si="145"/>
        <v>#REF!</v>
      </c>
      <c r="O223" s="58" t="e">
        <f t="shared" si="146"/>
        <v>#REF!</v>
      </c>
      <c r="P223" s="59" t="e">
        <f t="shared" si="136"/>
        <v>#REF!</v>
      </c>
      <c r="Q223" s="29" t="e">
        <f t="shared" si="147"/>
        <v>#REF!</v>
      </c>
      <c r="R223" s="100" t="e">
        <f t="shared" si="140"/>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x14ac:dyDescent="0.25">
      <c r="B224" s="237"/>
      <c r="C224" s="9"/>
      <c r="E224" s="65" t="e">
        <f>IF(OR($C$6="",$C$5="",$C$6=0,$C$5=0),"",IF((ROWS(E$6:E224)-1)&gt;$C$16+$C$13-$C$15,"",(ROWS(E$6:E224)-1)))</f>
        <v>#REF!</v>
      </c>
      <c r="F224" s="55" t="e">
        <f t="shared" si="141"/>
        <v>#REF!</v>
      </c>
      <c r="G224" s="91" t="e">
        <f>IF(E224="","",OP!G224)</f>
        <v>#REF!</v>
      </c>
      <c r="H224" s="28" t="e">
        <f t="shared" si="137"/>
        <v>#REF!</v>
      </c>
      <c r="I224" s="56" t="e">
        <f t="shared" si="138"/>
        <v>#REF!</v>
      </c>
      <c r="J224" s="56" t="e">
        <f t="shared" si="142"/>
        <v>#REF!</v>
      </c>
      <c r="K224" s="57" t="e">
        <f t="shared" si="143"/>
        <v>#REF!</v>
      </c>
      <c r="L224" s="57" t="e">
        <f t="shared" si="144"/>
        <v>#REF!</v>
      </c>
      <c r="M224" s="58" t="e">
        <f t="shared" si="139"/>
        <v>#REF!</v>
      </c>
      <c r="N224" s="58" t="e">
        <f t="shared" si="145"/>
        <v>#REF!</v>
      </c>
      <c r="O224" s="58" t="e">
        <f t="shared" si="146"/>
        <v>#REF!</v>
      </c>
      <c r="P224" s="59" t="e">
        <f t="shared" si="136"/>
        <v>#REF!</v>
      </c>
      <c r="Q224" s="29" t="e">
        <f t="shared" si="147"/>
        <v>#REF!</v>
      </c>
      <c r="R224" s="100" t="e">
        <f t="shared" si="140"/>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x14ac:dyDescent="0.25">
      <c r="B225" s="237"/>
      <c r="C225" s="9"/>
      <c r="E225" s="65" t="e">
        <f>IF(OR($C$6="",$C$5="",$C$6=0,$C$5=0),"",IF((ROWS(E$6:E225)-1)&gt;$C$16+$C$13-$C$15,"",(ROWS(E$6:E225)-1)))</f>
        <v>#REF!</v>
      </c>
      <c r="F225" s="55" t="e">
        <f t="shared" si="141"/>
        <v>#REF!</v>
      </c>
      <c r="G225" s="91" t="e">
        <f>IF(E225="","",OP!G225)</f>
        <v>#REF!</v>
      </c>
      <c r="H225" s="28" t="e">
        <f t="shared" si="137"/>
        <v>#REF!</v>
      </c>
      <c r="I225" s="56" t="e">
        <f t="shared" si="138"/>
        <v>#REF!</v>
      </c>
      <c r="J225" s="56" t="e">
        <f t="shared" si="142"/>
        <v>#REF!</v>
      </c>
      <c r="K225" s="57" t="e">
        <f t="shared" si="143"/>
        <v>#REF!</v>
      </c>
      <c r="L225" s="57" t="e">
        <f t="shared" si="144"/>
        <v>#REF!</v>
      </c>
      <c r="M225" s="58" t="e">
        <f t="shared" si="139"/>
        <v>#REF!</v>
      </c>
      <c r="N225" s="58" t="e">
        <f t="shared" si="145"/>
        <v>#REF!</v>
      </c>
      <c r="O225" s="58" t="e">
        <f t="shared" si="146"/>
        <v>#REF!</v>
      </c>
      <c r="P225" s="59" t="e">
        <f t="shared" si="136"/>
        <v>#REF!</v>
      </c>
      <c r="Q225" s="29" t="e">
        <f t="shared" si="147"/>
        <v>#REF!</v>
      </c>
      <c r="R225" s="100" t="e">
        <f t="shared" si="140"/>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x14ac:dyDescent="0.25">
      <c r="B226" s="237"/>
      <c r="C226" s="9"/>
      <c r="E226" s="65" t="e">
        <f>IF(OR($C$6="",$C$5="",$C$6=0,$C$5=0),"",IF((ROWS(E$6:E226)-1)&gt;$C$16+$C$13-$C$15,"",(ROWS(E$6:E226)-1)))</f>
        <v>#REF!</v>
      </c>
      <c r="F226" s="55" t="e">
        <f t="shared" si="141"/>
        <v>#REF!</v>
      </c>
      <c r="G226" s="91" t="e">
        <f>IF(E226="","",OP!G226)</f>
        <v>#REF!</v>
      </c>
      <c r="H226" s="28" t="e">
        <f t="shared" si="137"/>
        <v>#REF!</v>
      </c>
      <c r="I226" s="56" t="e">
        <f t="shared" si="138"/>
        <v>#REF!</v>
      </c>
      <c r="J226" s="56" t="e">
        <f t="shared" si="142"/>
        <v>#REF!</v>
      </c>
      <c r="K226" s="57" t="e">
        <f t="shared" si="143"/>
        <v>#REF!</v>
      </c>
      <c r="L226" s="57" t="e">
        <f t="shared" si="144"/>
        <v>#REF!</v>
      </c>
      <c r="M226" s="58" t="e">
        <f t="shared" si="139"/>
        <v>#REF!</v>
      </c>
      <c r="N226" s="58" t="e">
        <f t="shared" si="145"/>
        <v>#REF!</v>
      </c>
      <c r="O226" s="58" t="e">
        <f t="shared" si="146"/>
        <v>#REF!</v>
      </c>
      <c r="P226" s="59" t="e">
        <f t="shared" si="136"/>
        <v>#REF!</v>
      </c>
      <c r="Q226" s="29" t="e">
        <f t="shared" si="147"/>
        <v>#REF!</v>
      </c>
      <c r="R226" s="100" t="e">
        <f t="shared" si="140"/>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x14ac:dyDescent="0.25">
      <c r="B227" s="237"/>
      <c r="C227" s="9"/>
      <c r="E227" s="65" t="e">
        <f>IF(OR($C$6="",$C$5="",$C$6=0,$C$5=0),"",IF((ROWS(E$6:E227)-1)&gt;$C$16+$C$13-$C$15,"",(ROWS(E$6:E227)-1)))</f>
        <v>#REF!</v>
      </c>
      <c r="F227" s="55" t="e">
        <f t="shared" si="141"/>
        <v>#REF!</v>
      </c>
      <c r="G227" s="91" t="e">
        <f>IF(E227="","",OP!G227)</f>
        <v>#REF!</v>
      </c>
      <c r="H227" s="28" t="e">
        <f t="shared" si="137"/>
        <v>#REF!</v>
      </c>
      <c r="I227" s="56" t="e">
        <f t="shared" si="138"/>
        <v>#REF!</v>
      </c>
      <c r="J227" s="56" t="e">
        <f t="shared" si="142"/>
        <v>#REF!</v>
      </c>
      <c r="K227" s="57" t="e">
        <f t="shared" si="143"/>
        <v>#REF!</v>
      </c>
      <c r="L227" s="57" t="e">
        <f t="shared" si="144"/>
        <v>#REF!</v>
      </c>
      <c r="M227" s="58" t="e">
        <f t="shared" si="139"/>
        <v>#REF!</v>
      </c>
      <c r="N227" s="58" t="e">
        <f t="shared" si="145"/>
        <v>#REF!</v>
      </c>
      <c r="O227" s="58" t="e">
        <f t="shared" si="146"/>
        <v>#REF!</v>
      </c>
      <c r="P227" s="59" t="e">
        <f t="shared" si="136"/>
        <v>#REF!</v>
      </c>
      <c r="Q227" s="29" t="e">
        <f t="shared" si="147"/>
        <v>#REF!</v>
      </c>
      <c r="R227" s="100" t="e">
        <f t="shared" si="140"/>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x14ac:dyDescent="0.25">
      <c r="B228" s="237"/>
      <c r="C228" s="9"/>
      <c r="E228" s="65" t="e">
        <f>IF(OR($C$6="",$C$5="",$C$6=0,$C$5=0),"",IF((ROWS(E$6:E228)-1)&gt;$C$16+$C$13-$C$15,"",(ROWS(E$6:E228)-1)))</f>
        <v>#REF!</v>
      </c>
      <c r="F228" s="55" t="e">
        <f t="shared" si="141"/>
        <v>#REF!</v>
      </c>
      <c r="G228" s="91" t="e">
        <f>IF(E228="","",OP!G228)</f>
        <v>#REF!</v>
      </c>
      <c r="H228" s="28" t="e">
        <f t="shared" si="137"/>
        <v>#REF!</v>
      </c>
      <c r="I228" s="56" t="e">
        <f t="shared" si="138"/>
        <v>#REF!</v>
      </c>
      <c r="J228" s="56" t="e">
        <f t="shared" si="142"/>
        <v>#REF!</v>
      </c>
      <c r="K228" s="57" t="e">
        <f t="shared" si="143"/>
        <v>#REF!</v>
      </c>
      <c r="L228" s="57" t="e">
        <f t="shared" si="144"/>
        <v>#REF!</v>
      </c>
      <c r="M228" s="58" t="e">
        <f t="shared" si="139"/>
        <v>#REF!</v>
      </c>
      <c r="N228" s="58" t="e">
        <f t="shared" si="145"/>
        <v>#REF!</v>
      </c>
      <c r="O228" s="58" t="e">
        <f t="shared" si="146"/>
        <v>#REF!</v>
      </c>
      <c r="P228" s="59" t="e">
        <f t="shared" si="136"/>
        <v>#REF!</v>
      </c>
      <c r="Q228" s="29" t="e">
        <f t="shared" si="147"/>
        <v>#REF!</v>
      </c>
      <c r="R228" s="100" t="e">
        <f t="shared" si="140"/>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x14ac:dyDescent="0.25">
      <c r="B229" s="237"/>
      <c r="C229" s="9"/>
      <c r="E229" s="65" t="e">
        <f>IF(OR($C$6="",$C$5="",$C$6=0,$C$5=0),"",IF((ROWS(E$6:E229)-1)&gt;$C$16+$C$13-$C$15,"",(ROWS(E$6:E229)-1)))</f>
        <v>#REF!</v>
      </c>
      <c r="F229" s="55" t="e">
        <f t="shared" si="141"/>
        <v>#REF!</v>
      </c>
      <c r="G229" s="91" t="e">
        <f>IF(E229="","",OP!G229)</f>
        <v>#REF!</v>
      </c>
      <c r="H229" s="28" t="e">
        <f t="shared" si="137"/>
        <v>#REF!</v>
      </c>
      <c r="I229" s="56" t="e">
        <f t="shared" si="138"/>
        <v>#REF!</v>
      </c>
      <c r="J229" s="56" t="e">
        <f t="shared" si="142"/>
        <v>#REF!</v>
      </c>
      <c r="K229" s="57" t="e">
        <f t="shared" si="143"/>
        <v>#REF!</v>
      </c>
      <c r="L229" s="57" t="e">
        <f t="shared" si="144"/>
        <v>#REF!</v>
      </c>
      <c r="M229" s="58" t="e">
        <f t="shared" si="139"/>
        <v>#REF!</v>
      </c>
      <c r="N229" s="58" t="e">
        <f t="shared" si="145"/>
        <v>#REF!</v>
      </c>
      <c r="O229" s="58" t="e">
        <f t="shared" si="146"/>
        <v>#REF!</v>
      </c>
      <c r="P229" s="59" t="e">
        <f t="shared" si="136"/>
        <v>#REF!</v>
      </c>
      <c r="Q229" s="29" t="e">
        <f t="shared" si="147"/>
        <v>#REF!</v>
      </c>
      <c r="R229" s="100" t="e">
        <f t="shared" si="140"/>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x14ac:dyDescent="0.25">
      <c r="B230" s="237"/>
      <c r="C230" s="9"/>
      <c r="E230" s="65" t="e">
        <f>IF(OR($C$6="",$C$5="",$C$6=0,$C$5=0),"",IF((ROWS(E$6:E230)-1)&gt;$C$16+$C$13-$C$15,"",(ROWS(E$6:E230)-1)))</f>
        <v>#REF!</v>
      </c>
      <c r="F230" s="55" t="e">
        <f t="shared" si="141"/>
        <v>#REF!</v>
      </c>
      <c r="G230" s="91" t="e">
        <f>IF(E230="","",OP!G230)</f>
        <v>#REF!</v>
      </c>
      <c r="H230" s="28" t="e">
        <f t="shared" si="137"/>
        <v>#REF!</v>
      </c>
      <c r="I230" s="56" t="e">
        <f t="shared" si="138"/>
        <v>#REF!</v>
      </c>
      <c r="J230" s="56" t="e">
        <f t="shared" si="142"/>
        <v>#REF!</v>
      </c>
      <c r="K230" s="57" t="e">
        <f t="shared" si="143"/>
        <v>#REF!</v>
      </c>
      <c r="L230" s="57" t="e">
        <f t="shared" si="144"/>
        <v>#REF!</v>
      </c>
      <c r="M230" s="58" t="e">
        <f t="shared" si="139"/>
        <v>#REF!</v>
      </c>
      <c r="N230" s="58" t="e">
        <f t="shared" si="145"/>
        <v>#REF!</v>
      </c>
      <c r="O230" s="58" t="e">
        <f t="shared" si="146"/>
        <v>#REF!</v>
      </c>
      <c r="P230" s="59" t="e">
        <f t="shared" si="136"/>
        <v>#REF!</v>
      </c>
      <c r="Q230" s="29" t="e">
        <f t="shared" si="147"/>
        <v>#REF!</v>
      </c>
      <c r="R230" s="100" t="e">
        <f t="shared" si="140"/>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x14ac:dyDescent="0.25">
      <c r="B231" s="237"/>
      <c r="C231" s="9"/>
      <c r="E231" s="65" t="e">
        <f>IF(OR($C$6="",$C$5="",$C$6=0,$C$5=0),"",IF((ROWS(E$6:E231)-1)&gt;$C$16+$C$13-$C$15,"",(ROWS(E$6:E231)-1)))</f>
        <v>#REF!</v>
      </c>
      <c r="F231" s="55" t="e">
        <f t="shared" si="141"/>
        <v>#REF!</v>
      </c>
      <c r="G231" s="91" t="e">
        <f>IF(E231="","",OP!G231)</f>
        <v>#REF!</v>
      </c>
      <c r="H231" s="28" t="e">
        <f t="shared" si="137"/>
        <v>#REF!</v>
      </c>
      <c r="I231" s="56" t="e">
        <f t="shared" si="138"/>
        <v>#REF!</v>
      </c>
      <c r="J231" s="56" t="e">
        <f t="shared" si="142"/>
        <v>#REF!</v>
      </c>
      <c r="K231" s="57" t="e">
        <f t="shared" si="143"/>
        <v>#REF!</v>
      </c>
      <c r="L231" s="57" t="e">
        <f t="shared" si="144"/>
        <v>#REF!</v>
      </c>
      <c r="M231" s="58" t="e">
        <f t="shared" si="139"/>
        <v>#REF!</v>
      </c>
      <c r="N231" s="58" t="e">
        <f t="shared" si="145"/>
        <v>#REF!</v>
      </c>
      <c r="O231" s="58" t="e">
        <f t="shared" si="146"/>
        <v>#REF!</v>
      </c>
      <c r="P231" s="59" t="e">
        <f t="shared" si="136"/>
        <v>#REF!</v>
      </c>
      <c r="Q231" s="29" t="e">
        <f t="shared" si="147"/>
        <v>#REF!</v>
      </c>
      <c r="R231" s="100" t="e">
        <f t="shared" si="140"/>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x14ac:dyDescent="0.25">
      <c r="B232" s="237"/>
      <c r="C232" s="9"/>
      <c r="E232" s="65" t="e">
        <f>IF(OR($C$6="",$C$5="",$C$6=0,$C$5=0),"",IF((ROWS(E$6:E232)-1)&gt;$C$16+$C$13-$C$15,"",(ROWS(E$6:E232)-1)))</f>
        <v>#REF!</v>
      </c>
      <c r="F232" s="55" t="e">
        <f t="shared" si="141"/>
        <v>#REF!</v>
      </c>
      <c r="G232" s="91" t="e">
        <f>IF(E232="","",OP!G232)</f>
        <v>#REF!</v>
      </c>
      <c r="H232" s="28" t="e">
        <f t="shared" si="137"/>
        <v>#REF!</v>
      </c>
      <c r="I232" s="56" t="e">
        <f t="shared" si="138"/>
        <v>#REF!</v>
      </c>
      <c r="J232" s="56" t="e">
        <f t="shared" si="142"/>
        <v>#REF!</v>
      </c>
      <c r="K232" s="57" t="e">
        <f t="shared" si="143"/>
        <v>#REF!</v>
      </c>
      <c r="L232" s="57" t="e">
        <f t="shared" si="144"/>
        <v>#REF!</v>
      </c>
      <c r="M232" s="58" t="e">
        <f t="shared" si="139"/>
        <v>#REF!</v>
      </c>
      <c r="N232" s="58" t="e">
        <f t="shared" si="145"/>
        <v>#REF!</v>
      </c>
      <c r="O232" s="58" t="e">
        <f t="shared" si="146"/>
        <v>#REF!</v>
      </c>
      <c r="P232" s="59" t="e">
        <f t="shared" si="136"/>
        <v>#REF!</v>
      </c>
      <c r="Q232" s="29" t="e">
        <f t="shared" si="147"/>
        <v>#REF!</v>
      </c>
      <c r="R232" s="100" t="e">
        <f t="shared" si="140"/>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x14ac:dyDescent="0.25">
      <c r="B233" s="237"/>
      <c r="C233" s="9"/>
      <c r="E233" s="65" t="e">
        <f>IF(OR($C$6="",$C$5="",$C$6=0,$C$5=0),"",IF((ROWS(E$6:E233)-1)&gt;$C$16+$C$13-$C$15,"",(ROWS(E$6:E233)-1)))</f>
        <v>#REF!</v>
      </c>
      <c r="F233" s="55" t="e">
        <f t="shared" si="141"/>
        <v>#REF!</v>
      </c>
      <c r="G233" s="91" t="e">
        <f>IF(E233="","",OP!G233)</f>
        <v>#REF!</v>
      </c>
      <c r="H233" s="28" t="e">
        <f t="shared" si="137"/>
        <v>#REF!</v>
      </c>
      <c r="I233" s="56" t="e">
        <f t="shared" si="138"/>
        <v>#REF!</v>
      </c>
      <c r="J233" s="56" t="e">
        <f t="shared" si="142"/>
        <v>#REF!</v>
      </c>
      <c r="K233" s="57" t="e">
        <f t="shared" si="143"/>
        <v>#REF!</v>
      </c>
      <c r="L233" s="57" t="e">
        <f t="shared" si="144"/>
        <v>#REF!</v>
      </c>
      <c r="M233" s="58" t="e">
        <f t="shared" si="139"/>
        <v>#REF!</v>
      </c>
      <c r="N233" s="58" t="e">
        <f t="shared" si="145"/>
        <v>#REF!</v>
      </c>
      <c r="O233" s="58" t="e">
        <f t="shared" si="146"/>
        <v>#REF!</v>
      </c>
      <c r="P233" s="59" t="e">
        <f t="shared" si="136"/>
        <v>#REF!</v>
      </c>
      <c r="Q233" s="29" t="e">
        <f t="shared" si="147"/>
        <v>#REF!</v>
      </c>
      <c r="R233" s="100" t="e">
        <f t="shared" si="140"/>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x14ac:dyDescent="0.25">
      <c r="B234" s="237"/>
      <c r="C234" s="9"/>
      <c r="E234" s="65" t="e">
        <f>IF(OR($C$6="",$C$5="",$C$6=0,$C$5=0),"",IF((ROWS(E$6:E234)-1)&gt;$C$16+$C$13-$C$15,"",(ROWS(E$6:E234)-1)))</f>
        <v>#REF!</v>
      </c>
      <c r="F234" s="55" t="e">
        <f t="shared" si="141"/>
        <v>#REF!</v>
      </c>
      <c r="G234" s="91" t="e">
        <f>IF(E234="","",OP!G234)</f>
        <v>#REF!</v>
      </c>
      <c r="H234" s="28" t="e">
        <f t="shared" si="137"/>
        <v>#REF!</v>
      </c>
      <c r="I234" s="56" t="e">
        <f t="shared" si="138"/>
        <v>#REF!</v>
      </c>
      <c r="J234" s="56" t="e">
        <f t="shared" si="142"/>
        <v>#REF!</v>
      </c>
      <c r="K234" s="57" t="e">
        <f t="shared" si="143"/>
        <v>#REF!</v>
      </c>
      <c r="L234" s="57" t="e">
        <f t="shared" si="144"/>
        <v>#REF!</v>
      </c>
      <c r="M234" s="58" t="e">
        <f t="shared" si="139"/>
        <v>#REF!</v>
      </c>
      <c r="N234" s="58" t="e">
        <f t="shared" si="145"/>
        <v>#REF!</v>
      </c>
      <c r="O234" s="58" t="e">
        <f t="shared" si="146"/>
        <v>#REF!</v>
      </c>
      <c r="P234" s="59" t="e">
        <f t="shared" si="136"/>
        <v>#REF!</v>
      </c>
      <c r="Q234" s="29" t="e">
        <f t="shared" si="147"/>
        <v>#REF!</v>
      </c>
      <c r="R234" s="100" t="e">
        <f t="shared" si="140"/>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x14ac:dyDescent="0.25">
      <c r="B235" s="237"/>
      <c r="C235" s="9"/>
      <c r="E235" s="65" t="e">
        <f>IF(OR($C$6="",$C$5="",$C$6=0,$C$5=0),"",IF((ROWS(E$6:E235)-1)&gt;$C$16+$C$13-$C$15,"",(ROWS(E$6:E235)-1)))</f>
        <v>#REF!</v>
      </c>
      <c r="F235" s="55" t="e">
        <f t="shared" si="141"/>
        <v>#REF!</v>
      </c>
      <c r="G235" s="91" t="e">
        <f>IF(E235="","",OP!G235)</f>
        <v>#REF!</v>
      </c>
      <c r="H235" s="28" t="e">
        <f t="shared" si="137"/>
        <v>#REF!</v>
      </c>
      <c r="I235" s="56" t="e">
        <f t="shared" si="138"/>
        <v>#REF!</v>
      </c>
      <c r="J235" s="56" t="e">
        <f t="shared" si="142"/>
        <v>#REF!</v>
      </c>
      <c r="K235" s="57" t="e">
        <f t="shared" si="143"/>
        <v>#REF!</v>
      </c>
      <c r="L235" s="57" t="e">
        <f t="shared" si="144"/>
        <v>#REF!</v>
      </c>
      <c r="M235" s="58" t="e">
        <f t="shared" si="139"/>
        <v>#REF!</v>
      </c>
      <c r="N235" s="58" t="e">
        <f t="shared" si="145"/>
        <v>#REF!</v>
      </c>
      <c r="O235" s="58" t="e">
        <f t="shared" si="146"/>
        <v>#REF!</v>
      </c>
      <c r="P235" s="59" t="e">
        <f t="shared" si="136"/>
        <v>#REF!</v>
      </c>
      <c r="Q235" s="29" t="e">
        <f t="shared" si="147"/>
        <v>#REF!</v>
      </c>
      <c r="R235" s="100" t="e">
        <f t="shared" si="140"/>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x14ac:dyDescent="0.25">
      <c r="B236" s="237"/>
      <c r="C236" s="9"/>
      <c r="E236" s="65" t="e">
        <f>IF(OR($C$6="",$C$5="",$C$6=0,$C$5=0),"",IF((ROWS(E$6:E236)-1)&gt;$C$16+$C$13-$C$15,"",(ROWS(E$6:E236)-1)))</f>
        <v>#REF!</v>
      </c>
      <c r="F236" s="55" t="e">
        <f t="shared" si="141"/>
        <v>#REF!</v>
      </c>
      <c r="G236" s="91" t="e">
        <f>IF(E236="","",OP!G236)</f>
        <v>#REF!</v>
      </c>
      <c r="H236" s="28" t="e">
        <f t="shared" si="137"/>
        <v>#REF!</v>
      </c>
      <c r="I236" s="56" t="e">
        <f t="shared" si="138"/>
        <v>#REF!</v>
      </c>
      <c r="J236" s="56" t="e">
        <f t="shared" si="142"/>
        <v>#REF!</v>
      </c>
      <c r="K236" s="57" t="e">
        <f t="shared" si="143"/>
        <v>#REF!</v>
      </c>
      <c r="L236" s="57" t="e">
        <f t="shared" si="144"/>
        <v>#REF!</v>
      </c>
      <c r="M236" s="58" t="e">
        <f t="shared" si="139"/>
        <v>#REF!</v>
      </c>
      <c r="N236" s="58" t="e">
        <f t="shared" si="145"/>
        <v>#REF!</v>
      </c>
      <c r="O236" s="58" t="e">
        <f t="shared" si="146"/>
        <v>#REF!</v>
      </c>
      <c r="P236" s="59" t="e">
        <f t="shared" si="136"/>
        <v>#REF!</v>
      </c>
      <c r="Q236" s="29" t="e">
        <f t="shared" si="147"/>
        <v>#REF!</v>
      </c>
      <c r="R236" s="100" t="e">
        <f t="shared" si="140"/>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x14ac:dyDescent="0.25">
      <c r="B237" s="237"/>
      <c r="C237" s="9"/>
      <c r="E237" s="65" t="e">
        <f>IF(OR($C$6="",$C$5="",$C$6=0,$C$5=0),"",IF((ROWS(E$6:E237)-1)&gt;$C$16+$C$13-$C$15,"",(ROWS(E$6:E237)-1)))</f>
        <v>#REF!</v>
      </c>
      <c r="F237" s="55" t="e">
        <f t="shared" si="141"/>
        <v>#REF!</v>
      </c>
      <c r="G237" s="91" t="e">
        <f>IF(E237="","",OP!G237)</f>
        <v>#REF!</v>
      </c>
      <c r="H237" s="28" t="e">
        <f t="shared" si="137"/>
        <v>#REF!</v>
      </c>
      <c r="I237" s="56" t="e">
        <f t="shared" si="138"/>
        <v>#REF!</v>
      </c>
      <c r="J237" s="56" t="e">
        <f t="shared" si="142"/>
        <v>#REF!</v>
      </c>
      <c r="K237" s="57" t="e">
        <f t="shared" si="143"/>
        <v>#REF!</v>
      </c>
      <c r="L237" s="57" t="e">
        <f t="shared" si="144"/>
        <v>#REF!</v>
      </c>
      <c r="M237" s="58" t="e">
        <f t="shared" si="139"/>
        <v>#REF!</v>
      </c>
      <c r="N237" s="58" t="e">
        <f t="shared" si="145"/>
        <v>#REF!</v>
      </c>
      <c r="O237" s="58" t="e">
        <f t="shared" si="146"/>
        <v>#REF!</v>
      </c>
      <c r="P237" s="59" t="e">
        <f t="shared" si="136"/>
        <v>#REF!</v>
      </c>
      <c r="Q237" s="29" t="e">
        <f t="shared" si="147"/>
        <v>#REF!</v>
      </c>
      <c r="R237" s="100" t="e">
        <f t="shared" si="140"/>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x14ac:dyDescent="0.25">
      <c r="B238" s="237"/>
      <c r="C238" s="9"/>
      <c r="E238" s="65" t="e">
        <f>IF(OR($C$6="",$C$5="",$C$6=0,$C$5=0),"",IF((ROWS(E$6:E238)-1)&gt;$C$16+$C$13-$C$15,"",(ROWS(E$6:E238)-1)))</f>
        <v>#REF!</v>
      </c>
      <c r="F238" s="55" t="e">
        <f t="shared" si="141"/>
        <v>#REF!</v>
      </c>
      <c r="G238" s="91" t="e">
        <f>IF(E238="","",OP!G238)</f>
        <v>#REF!</v>
      </c>
      <c r="H238" s="28" t="e">
        <f t="shared" si="137"/>
        <v>#REF!</v>
      </c>
      <c r="I238" s="56" t="e">
        <f t="shared" si="138"/>
        <v>#REF!</v>
      </c>
      <c r="J238" s="56" t="e">
        <f t="shared" si="142"/>
        <v>#REF!</v>
      </c>
      <c r="K238" s="57" t="e">
        <f t="shared" si="143"/>
        <v>#REF!</v>
      </c>
      <c r="L238" s="57" t="e">
        <f t="shared" si="144"/>
        <v>#REF!</v>
      </c>
      <c r="M238" s="58" t="e">
        <f t="shared" si="139"/>
        <v>#REF!</v>
      </c>
      <c r="N238" s="58" t="e">
        <f t="shared" si="145"/>
        <v>#REF!</v>
      </c>
      <c r="O238" s="58" t="e">
        <f t="shared" si="146"/>
        <v>#REF!</v>
      </c>
      <c r="P238" s="59" t="e">
        <f t="shared" si="136"/>
        <v>#REF!</v>
      </c>
      <c r="Q238" s="29" t="e">
        <f t="shared" si="147"/>
        <v>#REF!</v>
      </c>
      <c r="R238" s="100" t="e">
        <f t="shared" si="140"/>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x14ac:dyDescent="0.25">
      <c r="B239" s="237"/>
      <c r="C239" s="9"/>
      <c r="E239" s="65" t="e">
        <f>IF(OR($C$6="",$C$5="",$C$6=0,$C$5=0),"",IF((ROWS(E$6:E239)-1)&gt;$C$16+$C$13-$C$15,"",(ROWS(E$6:E239)-1)))</f>
        <v>#REF!</v>
      </c>
      <c r="F239" s="55" t="e">
        <f t="shared" si="141"/>
        <v>#REF!</v>
      </c>
      <c r="G239" s="91" t="e">
        <f>IF(E239="","",OP!G239)</f>
        <v>#REF!</v>
      </c>
      <c r="H239" s="28" t="e">
        <f t="shared" si="137"/>
        <v>#REF!</v>
      </c>
      <c r="I239" s="56" t="e">
        <f t="shared" si="138"/>
        <v>#REF!</v>
      </c>
      <c r="J239" s="56" t="e">
        <f t="shared" si="142"/>
        <v>#REF!</v>
      </c>
      <c r="K239" s="57" t="e">
        <f t="shared" si="143"/>
        <v>#REF!</v>
      </c>
      <c r="L239" s="57" t="e">
        <f t="shared" si="144"/>
        <v>#REF!</v>
      </c>
      <c r="M239" s="58" t="e">
        <f t="shared" si="139"/>
        <v>#REF!</v>
      </c>
      <c r="N239" s="58" t="e">
        <f t="shared" si="145"/>
        <v>#REF!</v>
      </c>
      <c r="O239" s="58" t="e">
        <f t="shared" si="146"/>
        <v>#REF!</v>
      </c>
      <c r="P239" s="59" t="e">
        <f t="shared" si="136"/>
        <v>#REF!</v>
      </c>
      <c r="Q239" s="29" t="e">
        <f t="shared" si="147"/>
        <v>#REF!</v>
      </c>
      <c r="R239" s="100" t="e">
        <f t="shared" si="140"/>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x14ac:dyDescent="0.25">
      <c r="B240" s="237"/>
      <c r="C240" s="9"/>
      <c r="E240" s="65" t="e">
        <f>IF(OR($C$6="",$C$5="",$C$6=0,$C$5=0),"",IF((ROWS(E$6:E240)-1)&gt;$C$16+$C$13-$C$15,"",(ROWS(E$6:E240)-1)))</f>
        <v>#REF!</v>
      </c>
      <c r="F240" s="55" t="e">
        <f t="shared" si="141"/>
        <v>#REF!</v>
      </c>
      <c r="G240" s="91" t="e">
        <f>IF(E240="","",OP!G240)</f>
        <v>#REF!</v>
      </c>
      <c r="H240" s="28" t="e">
        <f t="shared" si="137"/>
        <v>#REF!</v>
      </c>
      <c r="I240" s="56" t="e">
        <f t="shared" si="138"/>
        <v>#REF!</v>
      </c>
      <c r="J240" s="56" t="e">
        <f t="shared" si="142"/>
        <v>#REF!</v>
      </c>
      <c r="K240" s="57" t="e">
        <f t="shared" si="143"/>
        <v>#REF!</v>
      </c>
      <c r="L240" s="57" t="e">
        <f t="shared" si="144"/>
        <v>#REF!</v>
      </c>
      <c r="M240" s="58" t="e">
        <f t="shared" si="139"/>
        <v>#REF!</v>
      </c>
      <c r="N240" s="58" t="e">
        <f t="shared" si="145"/>
        <v>#REF!</v>
      </c>
      <c r="O240" s="58" t="e">
        <f t="shared" si="146"/>
        <v>#REF!</v>
      </c>
      <c r="P240" s="59" t="e">
        <f t="shared" si="136"/>
        <v>#REF!</v>
      </c>
      <c r="Q240" s="29" t="e">
        <f t="shared" si="147"/>
        <v>#REF!</v>
      </c>
      <c r="R240" s="100" t="e">
        <f t="shared" si="140"/>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x14ac:dyDescent="0.25">
      <c r="B241" s="237"/>
      <c r="C241" s="9"/>
      <c r="E241" s="65" t="e">
        <f>IF(OR($C$6="",$C$5="",$C$6=0,$C$5=0),"",IF((ROWS(E$6:E241)-1)&gt;$C$16+$C$13-$C$15,"",(ROWS(E$6:E241)-1)))</f>
        <v>#REF!</v>
      </c>
      <c r="F241" s="55" t="e">
        <f t="shared" si="141"/>
        <v>#REF!</v>
      </c>
      <c r="G241" s="91" t="e">
        <f>IF(E241="","",OP!G241)</f>
        <v>#REF!</v>
      </c>
      <c r="H241" s="28" t="e">
        <f t="shared" si="137"/>
        <v>#REF!</v>
      </c>
      <c r="I241" s="56" t="e">
        <f t="shared" si="138"/>
        <v>#REF!</v>
      </c>
      <c r="J241" s="56" t="e">
        <f t="shared" si="142"/>
        <v>#REF!</v>
      </c>
      <c r="K241" s="57" t="e">
        <f t="shared" si="143"/>
        <v>#REF!</v>
      </c>
      <c r="L241" s="57" t="e">
        <f t="shared" si="144"/>
        <v>#REF!</v>
      </c>
      <c r="M241" s="58" t="e">
        <f t="shared" si="139"/>
        <v>#REF!</v>
      </c>
      <c r="N241" s="58" t="e">
        <f t="shared" si="145"/>
        <v>#REF!</v>
      </c>
      <c r="O241" s="58" t="e">
        <f t="shared" si="146"/>
        <v>#REF!</v>
      </c>
      <c r="P241" s="59" t="e">
        <f t="shared" si="136"/>
        <v>#REF!</v>
      </c>
      <c r="Q241" s="29" t="e">
        <f t="shared" si="147"/>
        <v>#REF!</v>
      </c>
      <c r="R241" s="100" t="e">
        <f t="shared" si="140"/>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x14ac:dyDescent="0.25">
      <c r="B242" s="237"/>
      <c r="C242" s="9"/>
      <c r="E242" s="65" t="e">
        <f>IF(OR($C$6="",$C$5="",$C$6=0,$C$5=0),"",IF((ROWS(E$6:E242)-1)&gt;$C$16+$C$13-$C$15,"",(ROWS(E$6:E242)-1)))</f>
        <v>#REF!</v>
      </c>
      <c r="F242" s="55" t="e">
        <f t="shared" si="141"/>
        <v>#REF!</v>
      </c>
      <c r="G242" s="91" t="e">
        <f>IF(E242="","",OP!G242)</f>
        <v>#REF!</v>
      </c>
      <c r="H242" s="28" t="e">
        <f t="shared" si="137"/>
        <v>#REF!</v>
      </c>
      <c r="I242" s="56" t="e">
        <f t="shared" si="138"/>
        <v>#REF!</v>
      </c>
      <c r="J242" s="56" t="e">
        <f t="shared" si="142"/>
        <v>#REF!</v>
      </c>
      <c r="K242" s="57" t="e">
        <f t="shared" si="143"/>
        <v>#REF!</v>
      </c>
      <c r="L242" s="57" t="e">
        <f t="shared" si="144"/>
        <v>#REF!</v>
      </c>
      <c r="M242" s="58" t="e">
        <f t="shared" si="139"/>
        <v>#REF!</v>
      </c>
      <c r="N242" s="58" t="e">
        <f t="shared" si="145"/>
        <v>#REF!</v>
      </c>
      <c r="O242" s="58" t="e">
        <f t="shared" si="146"/>
        <v>#REF!</v>
      </c>
      <c r="P242" s="59" t="e">
        <f t="shared" si="136"/>
        <v>#REF!</v>
      </c>
      <c r="Q242" s="29" t="e">
        <f t="shared" si="147"/>
        <v>#REF!</v>
      </c>
      <c r="R242" s="100" t="e">
        <f t="shared" si="140"/>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x14ac:dyDescent="0.25">
      <c r="B243" s="237"/>
      <c r="C243" s="9"/>
      <c r="E243" s="65" t="e">
        <f>IF(OR($C$6="",$C$5="",$C$6=0,$C$5=0),"",IF((ROWS(E$6:E243)-1)&gt;$C$16+$C$13-$C$15,"",(ROWS(E$6:E243)-1)))</f>
        <v>#REF!</v>
      </c>
      <c r="F243" s="55" t="e">
        <f t="shared" si="141"/>
        <v>#REF!</v>
      </c>
      <c r="G243" s="91" t="e">
        <f>IF(E243="","",OP!G243)</f>
        <v>#REF!</v>
      </c>
      <c r="H243" s="28" t="e">
        <f t="shared" si="137"/>
        <v>#REF!</v>
      </c>
      <c r="I243" s="56" t="e">
        <f t="shared" si="138"/>
        <v>#REF!</v>
      </c>
      <c r="J243" s="56" t="e">
        <f t="shared" si="142"/>
        <v>#REF!</v>
      </c>
      <c r="K243" s="57" t="e">
        <f t="shared" si="143"/>
        <v>#REF!</v>
      </c>
      <c r="L243" s="57" t="e">
        <f t="shared" si="144"/>
        <v>#REF!</v>
      </c>
      <c r="M243" s="58" t="e">
        <f t="shared" si="139"/>
        <v>#REF!</v>
      </c>
      <c r="N243" s="58" t="e">
        <f t="shared" si="145"/>
        <v>#REF!</v>
      </c>
      <c r="O243" s="58" t="e">
        <f t="shared" si="146"/>
        <v>#REF!</v>
      </c>
      <c r="P243" s="59" t="e">
        <f t="shared" si="136"/>
        <v>#REF!</v>
      </c>
      <c r="Q243" s="29" t="e">
        <f t="shared" si="147"/>
        <v>#REF!</v>
      </c>
      <c r="R243" s="100" t="e">
        <f t="shared" si="140"/>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x14ac:dyDescent="0.25">
      <c r="B244" s="237"/>
      <c r="C244" s="9"/>
      <c r="E244" s="65" t="e">
        <f>IF(OR($C$6="",$C$5="",$C$6=0,$C$5=0),"",IF((ROWS(E$6:E244)-1)&gt;$C$16+$C$13-$C$15,"",(ROWS(E$6:E244)-1)))</f>
        <v>#REF!</v>
      </c>
      <c r="F244" s="55" t="e">
        <f t="shared" si="141"/>
        <v>#REF!</v>
      </c>
      <c r="G244" s="91" t="e">
        <f>IF(E244="","",OP!G244)</f>
        <v>#REF!</v>
      </c>
      <c r="H244" s="28" t="e">
        <f t="shared" si="137"/>
        <v>#REF!</v>
      </c>
      <c r="I244" s="56" t="e">
        <f t="shared" si="138"/>
        <v>#REF!</v>
      </c>
      <c r="J244" s="56" t="e">
        <f t="shared" si="142"/>
        <v>#REF!</v>
      </c>
      <c r="K244" s="57" t="e">
        <f t="shared" si="143"/>
        <v>#REF!</v>
      </c>
      <c r="L244" s="57" t="e">
        <f t="shared" si="144"/>
        <v>#REF!</v>
      </c>
      <c r="M244" s="58" t="e">
        <f t="shared" si="139"/>
        <v>#REF!</v>
      </c>
      <c r="N244" s="58" t="e">
        <f t="shared" si="145"/>
        <v>#REF!</v>
      </c>
      <c r="O244" s="58" t="e">
        <f t="shared" si="146"/>
        <v>#REF!</v>
      </c>
      <c r="P244" s="59" t="e">
        <f t="shared" si="136"/>
        <v>#REF!</v>
      </c>
      <c r="Q244" s="29" t="e">
        <f t="shared" si="147"/>
        <v>#REF!</v>
      </c>
      <c r="R244" s="100" t="e">
        <f t="shared" si="140"/>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x14ac:dyDescent="0.25">
      <c r="B245" s="237"/>
      <c r="C245" s="9"/>
      <c r="E245" s="65" t="e">
        <f>IF(OR($C$6="",$C$5="",$C$6=0,$C$5=0),"",IF((ROWS(E$6:E245)-1)&gt;$C$16+$C$13-$C$15,"",(ROWS(E$6:E245)-1)))</f>
        <v>#REF!</v>
      </c>
      <c r="F245" s="55" t="e">
        <f t="shared" si="141"/>
        <v>#REF!</v>
      </c>
      <c r="G245" s="91" t="e">
        <f>IF(E245="","",OP!G245)</f>
        <v>#REF!</v>
      </c>
      <c r="H245" s="28" t="e">
        <f t="shared" si="137"/>
        <v>#REF!</v>
      </c>
      <c r="I245" s="56" t="e">
        <f t="shared" si="138"/>
        <v>#REF!</v>
      </c>
      <c r="J245" s="56" t="e">
        <f t="shared" si="142"/>
        <v>#REF!</v>
      </c>
      <c r="K245" s="57" t="e">
        <f t="shared" si="143"/>
        <v>#REF!</v>
      </c>
      <c r="L245" s="57" t="e">
        <f t="shared" si="144"/>
        <v>#REF!</v>
      </c>
      <c r="M245" s="58" t="e">
        <f t="shared" si="139"/>
        <v>#REF!</v>
      </c>
      <c r="N245" s="58" t="e">
        <f t="shared" si="145"/>
        <v>#REF!</v>
      </c>
      <c r="O245" s="58" t="e">
        <f t="shared" si="146"/>
        <v>#REF!</v>
      </c>
      <c r="P245" s="59" t="e">
        <f t="shared" si="136"/>
        <v>#REF!</v>
      </c>
      <c r="Q245" s="29" t="e">
        <f t="shared" si="147"/>
        <v>#REF!</v>
      </c>
      <c r="R245" s="100" t="e">
        <f t="shared" si="140"/>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x14ac:dyDescent="0.25">
      <c r="B246" s="237"/>
      <c r="C246" s="9"/>
      <c r="E246" s="65" t="e">
        <f>IF(OR($C$6="",$C$5="",$C$6=0,$C$5=0),"",IF((ROWS(E$6:E246)-1)&gt;$C$16+$C$13-$C$15,"",(ROWS(E$6:E246)-1)))</f>
        <v>#REF!</v>
      </c>
      <c r="F246" s="55" t="e">
        <f t="shared" si="141"/>
        <v>#REF!</v>
      </c>
      <c r="G246" s="91" t="e">
        <f>IF(E246="","",OP!G246)</f>
        <v>#REF!</v>
      </c>
      <c r="H246" s="28" t="e">
        <f t="shared" si="137"/>
        <v>#REF!</v>
      </c>
      <c r="I246" s="56" t="e">
        <f t="shared" si="138"/>
        <v>#REF!</v>
      </c>
      <c r="J246" s="56" t="e">
        <f t="shared" si="142"/>
        <v>#REF!</v>
      </c>
      <c r="K246" s="57" t="e">
        <f t="shared" si="143"/>
        <v>#REF!</v>
      </c>
      <c r="L246" s="57" t="e">
        <f t="shared" si="144"/>
        <v>#REF!</v>
      </c>
      <c r="M246" s="58" t="e">
        <f t="shared" si="139"/>
        <v>#REF!</v>
      </c>
      <c r="N246" s="58" t="e">
        <f t="shared" si="145"/>
        <v>#REF!</v>
      </c>
      <c r="O246" s="58" t="e">
        <f t="shared" si="146"/>
        <v>#REF!</v>
      </c>
      <c r="P246" s="59" t="e">
        <f t="shared" si="136"/>
        <v>#REF!</v>
      </c>
      <c r="Q246" s="29" t="e">
        <f t="shared" si="147"/>
        <v>#REF!</v>
      </c>
      <c r="R246" s="100" t="e">
        <f t="shared" si="140"/>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x14ac:dyDescent="0.25">
      <c r="B247" s="237"/>
      <c r="C247" s="9"/>
      <c r="E247" s="65" t="e">
        <f>IF(OR($C$6="",$C$5="",$C$6=0,$C$5=0),"",IF((ROWS(E$6:E247)-1)&gt;$C$16+$C$13-$C$15,"",(ROWS(E$6:E247)-1)))</f>
        <v>#REF!</v>
      </c>
      <c r="F247" s="55" t="e">
        <f t="shared" si="141"/>
        <v>#REF!</v>
      </c>
      <c r="G247" s="91" t="e">
        <f>IF(E247="","",OP!G247)</f>
        <v>#REF!</v>
      </c>
      <c r="H247" s="28" t="e">
        <f t="shared" si="137"/>
        <v>#REF!</v>
      </c>
      <c r="I247" s="56" t="e">
        <f t="shared" si="138"/>
        <v>#REF!</v>
      </c>
      <c r="J247" s="56" t="e">
        <f t="shared" si="142"/>
        <v>#REF!</v>
      </c>
      <c r="K247" s="57" t="e">
        <f t="shared" si="143"/>
        <v>#REF!</v>
      </c>
      <c r="L247" s="57" t="e">
        <f t="shared" si="144"/>
        <v>#REF!</v>
      </c>
      <c r="M247" s="58" t="e">
        <f t="shared" si="139"/>
        <v>#REF!</v>
      </c>
      <c r="N247" s="58" t="e">
        <f t="shared" si="145"/>
        <v>#REF!</v>
      </c>
      <c r="O247" s="58" t="e">
        <f t="shared" si="146"/>
        <v>#REF!</v>
      </c>
      <c r="P247" s="59" t="e">
        <f t="shared" si="136"/>
        <v>#REF!</v>
      </c>
      <c r="Q247" s="29" t="e">
        <f t="shared" si="147"/>
        <v>#REF!</v>
      </c>
      <c r="R247" s="100" t="e">
        <f t="shared" si="140"/>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x14ac:dyDescent="0.25">
      <c r="B248" s="237"/>
      <c r="C248" s="9"/>
      <c r="E248" s="65" t="e">
        <f>IF(OR($C$6="",$C$5="",$C$6=0,$C$5=0),"",IF((ROWS(E$6:E248)-1)&gt;$C$16+$C$13-$C$15,"",(ROWS(E$6:E248)-1)))</f>
        <v>#REF!</v>
      </c>
      <c r="F248" s="55" t="e">
        <f t="shared" si="141"/>
        <v>#REF!</v>
      </c>
      <c r="G248" s="91" t="e">
        <f>IF(E248="","",OP!G248)</f>
        <v>#REF!</v>
      </c>
      <c r="H248" s="28" t="e">
        <f t="shared" si="137"/>
        <v>#REF!</v>
      </c>
      <c r="I248" s="56" t="e">
        <f t="shared" si="138"/>
        <v>#REF!</v>
      </c>
      <c r="J248" s="56" t="e">
        <f t="shared" si="142"/>
        <v>#REF!</v>
      </c>
      <c r="K248" s="57" t="e">
        <f t="shared" si="143"/>
        <v>#REF!</v>
      </c>
      <c r="L248" s="57" t="e">
        <f t="shared" si="144"/>
        <v>#REF!</v>
      </c>
      <c r="M248" s="58" t="e">
        <f t="shared" si="139"/>
        <v>#REF!</v>
      </c>
      <c r="N248" s="58" t="e">
        <f t="shared" si="145"/>
        <v>#REF!</v>
      </c>
      <c r="O248" s="58" t="e">
        <f t="shared" si="146"/>
        <v>#REF!</v>
      </c>
      <c r="P248" s="59" t="e">
        <f t="shared" si="136"/>
        <v>#REF!</v>
      </c>
      <c r="Q248" s="29" t="e">
        <f t="shared" si="147"/>
        <v>#REF!</v>
      </c>
      <c r="R248" s="100" t="e">
        <f t="shared" si="140"/>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x14ac:dyDescent="0.25">
      <c r="B249" s="237"/>
      <c r="C249" s="9"/>
      <c r="E249" s="65" t="e">
        <f>IF(OR($C$6="",$C$5="",$C$6=0,$C$5=0),"",IF((ROWS(E$6:E249)-1)&gt;$C$16+$C$13-$C$15,"",(ROWS(E$6:E249)-1)))</f>
        <v>#REF!</v>
      </c>
      <c r="F249" s="55" t="e">
        <f t="shared" si="141"/>
        <v>#REF!</v>
      </c>
      <c r="G249" s="91" t="e">
        <f>IF(E249="","",OP!G249)</f>
        <v>#REF!</v>
      </c>
      <c r="H249" s="28" t="e">
        <f t="shared" si="137"/>
        <v>#REF!</v>
      </c>
      <c r="I249" s="56" t="e">
        <f t="shared" si="138"/>
        <v>#REF!</v>
      </c>
      <c r="J249" s="56" t="e">
        <f t="shared" si="142"/>
        <v>#REF!</v>
      </c>
      <c r="K249" s="57" t="e">
        <f t="shared" si="143"/>
        <v>#REF!</v>
      </c>
      <c r="L249" s="57" t="e">
        <f t="shared" si="144"/>
        <v>#REF!</v>
      </c>
      <c r="M249" s="58" t="e">
        <f t="shared" si="139"/>
        <v>#REF!</v>
      </c>
      <c r="N249" s="58" t="e">
        <f t="shared" si="145"/>
        <v>#REF!</v>
      </c>
      <c r="O249" s="58" t="e">
        <f t="shared" si="146"/>
        <v>#REF!</v>
      </c>
      <c r="P249" s="59" t="e">
        <f t="shared" si="136"/>
        <v>#REF!</v>
      </c>
      <c r="Q249" s="29" t="e">
        <f t="shared" si="147"/>
        <v>#REF!</v>
      </c>
      <c r="R249" s="100" t="e">
        <f t="shared" si="140"/>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x14ac:dyDescent="0.25">
      <c r="B250" s="237"/>
      <c r="C250" s="9"/>
      <c r="E250" s="65" t="e">
        <f>IF(OR($C$6="",$C$5="",$C$6=0,$C$5=0),"",IF((ROWS(E$6:E250)-1)&gt;$C$16+$C$13-$C$15,"",(ROWS(E$6:E250)-1)))</f>
        <v>#REF!</v>
      </c>
      <c r="F250" s="55" t="e">
        <f t="shared" si="141"/>
        <v>#REF!</v>
      </c>
      <c r="G250" s="91" t="e">
        <f>IF(E250="","",OP!G250)</f>
        <v>#REF!</v>
      </c>
      <c r="H250" s="28" t="e">
        <f t="shared" si="137"/>
        <v>#REF!</v>
      </c>
      <c r="I250" s="56" t="e">
        <f t="shared" si="138"/>
        <v>#REF!</v>
      </c>
      <c r="J250" s="56" t="e">
        <f t="shared" si="142"/>
        <v>#REF!</v>
      </c>
      <c r="K250" s="57" t="e">
        <f t="shared" si="143"/>
        <v>#REF!</v>
      </c>
      <c r="L250" s="57" t="e">
        <f t="shared" si="144"/>
        <v>#REF!</v>
      </c>
      <c r="M250" s="58" t="e">
        <f t="shared" si="139"/>
        <v>#REF!</v>
      </c>
      <c r="N250" s="58" t="e">
        <f t="shared" si="145"/>
        <v>#REF!</v>
      </c>
      <c r="O250" s="58" t="e">
        <f t="shared" si="146"/>
        <v>#REF!</v>
      </c>
      <c r="P250" s="59" t="e">
        <f t="shared" si="136"/>
        <v>#REF!</v>
      </c>
      <c r="Q250" s="29" t="e">
        <f t="shared" si="147"/>
        <v>#REF!</v>
      </c>
      <c r="R250" s="100" t="e">
        <f t="shared" si="140"/>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x14ac:dyDescent="0.25">
      <c r="B251" s="237"/>
      <c r="C251" s="9"/>
      <c r="E251" s="65" t="e">
        <f>IF(OR($C$6="",$C$5="",$C$6=0,$C$5=0),"",IF((ROWS(E$6:E251)-1)&gt;$C$16+$C$13-$C$15,"",(ROWS(E$6:E251)-1)))</f>
        <v>#REF!</v>
      </c>
      <c r="F251" s="55" t="e">
        <f t="shared" si="141"/>
        <v>#REF!</v>
      </c>
      <c r="G251" s="91" t="e">
        <f>IF(E251="","",OP!G251)</f>
        <v>#REF!</v>
      </c>
      <c r="H251" s="28" t="e">
        <f t="shared" si="137"/>
        <v>#REF!</v>
      </c>
      <c r="I251" s="56" t="e">
        <f t="shared" si="138"/>
        <v>#REF!</v>
      </c>
      <c r="J251" s="56" t="e">
        <f t="shared" si="142"/>
        <v>#REF!</v>
      </c>
      <c r="K251" s="57" t="e">
        <f t="shared" si="143"/>
        <v>#REF!</v>
      </c>
      <c r="L251" s="57" t="e">
        <f t="shared" si="144"/>
        <v>#REF!</v>
      </c>
      <c r="M251" s="58" t="e">
        <f t="shared" si="139"/>
        <v>#REF!</v>
      </c>
      <c r="N251" s="58" t="e">
        <f t="shared" si="145"/>
        <v>#REF!</v>
      </c>
      <c r="O251" s="58" t="e">
        <f t="shared" si="146"/>
        <v>#REF!</v>
      </c>
      <c r="P251" s="59" t="e">
        <f t="shared" si="136"/>
        <v>#REF!</v>
      </c>
      <c r="Q251" s="29" t="e">
        <f t="shared" si="147"/>
        <v>#REF!</v>
      </c>
      <c r="R251" s="100" t="e">
        <f t="shared" si="140"/>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x14ac:dyDescent="0.25">
      <c r="B252" s="237"/>
      <c r="C252" s="9"/>
      <c r="E252" s="65" t="e">
        <f>IF(OR($C$6="",$C$5="",$C$6=0,$C$5=0),"",IF((ROWS(E$6:E252)-1)&gt;$C$16+$C$13-$C$15,"",(ROWS(E$6:E252)-1)))</f>
        <v>#REF!</v>
      </c>
      <c r="F252" s="55" t="e">
        <f t="shared" si="141"/>
        <v>#REF!</v>
      </c>
      <c r="G252" s="91" t="e">
        <f>IF(E252="","",OP!G252)</f>
        <v>#REF!</v>
      </c>
      <c r="H252" s="28" t="e">
        <f t="shared" si="137"/>
        <v>#REF!</v>
      </c>
      <c r="I252" s="56" t="e">
        <f t="shared" si="138"/>
        <v>#REF!</v>
      </c>
      <c r="J252" s="56" t="e">
        <f t="shared" si="142"/>
        <v>#REF!</v>
      </c>
      <c r="K252" s="57" t="e">
        <f t="shared" si="143"/>
        <v>#REF!</v>
      </c>
      <c r="L252" s="57" t="e">
        <f t="shared" si="144"/>
        <v>#REF!</v>
      </c>
      <c r="M252" s="58" t="e">
        <f t="shared" si="139"/>
        <v>#REF!</v>
      </c>
      <c r="N252" s="58" t="e">
        <f t="shared" si="145"/>
        <v>#REF!</v>
      </c>
      <c r="O252" s="58" t="e">
        <f t="shared" si="146"/>
        <v>#REF!</v>
      </c>
      <c r="P252" s="59" t="e">
        <f t="shared" si="136"/>
        <v>#REF!</v>
      </c>
      <c r="Q252" s="29" t="e">
        <f t="shared" si="147"/>
        <v>#REF!</v>
      </c>
      <c r="R252" s="100" t="e">
        <f t="shared" si="140"/>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x14ac:dyDescent="0.25">
      <c r="B253" s="237"/>
      <c r="C253" s="9"/>
      <c r="E253" s="65" t="e">
        <f>IF(OR($C$6="",$C$5="",$C$6=0,$C$5=0),"",IF((ROWS(E$6:E253)-1)&gt;$C$16+$C$13-$C$15,"",(ROWS(E$6:E253)-1)))</f>
        <v>#REF!</v>
      </c>
      <c r="F253" s="55" t="e">
        <f t="shared" si="141"/>
        <v>#REF!</v>
      </c>
      <c r="G253" s="91" t="e">
        <f>IF(E253="","",OP!G253)</f>
        <v>#REF!</v>
      </c>
      <c r="H253" s="28" t="e">
        <f t="shared" si="137"/>
        <v>#REF!</v>
      </c>
      <c r="I253" s="56" t="e">
        <f t="shared" si="138"/>
        <v>#REF!</v>
      </c>
      <c r="J253" s="56" t="e">
        <f t="shared" si="142"/>
        <v>#REF!</v>
      </c>
      <c r="K253" s="57" t="e">
        <f t="shared" si="143"/>
        <v>#REF!</v>
      </c>
      <c r="L253" s="57" t="e">
        <f t="shared" si="144"/>
        <v>#REF!</v>
      </c>
      <c r="M253" s="58" t="e">
        <f t="shared" si="139"/>
        <v>#REF!</v>
      </c>
      <c r="N253" s="58" t="e">
        <f t="shared" si="145"/>
        <v>#REF!</v>
      </c>
      <c r="O253" s="58" t="e">
        <f t="shared" si="146"/>
        <v>#REF!</v>
      </c>
      <c r="P253" s="59" t="e">
        <f t="shared" si="136"/>
        <v>#REF!</v>
      </c>
      <c r="Q253" s="29" t="e">
        <f t="shared" si="147"/>
        <v>#REF!</v>
      </c>
      <c r="R253" s="100" t="e">
        <f t="shared" si="140"/>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x14ac:dyDescent="0.25">
      <c r="B254" s="237"/>
      <c r="C254" s="9"/>
      <c r="E254" s="65" t="e">
        <f>IF(OR($C$6="",$C$5="",$C$6=0,$C$5=0),"",IF((ROWS(E$6:E254)-1)&gt;$C$16+$C$13-$C$15,"",(ROWS(E$6:E254)-1)))</f>
        <v>#REF!</v>
      </c>
      <c r="F254" s="55" t="e">
        <f t="shared" si="141"/>
        <v>#REF!</v>
      </c>
      <c r="G254" s="91" t="e">
        <f>IF(E254="","",OP!G254)</f>
        <v>#REF!</v>
      </c>
      <c r="H254" s="28" t="e">
        <f t="shared" si="137"/>
        <v>#REF!</v>
      </c>
      <c r="I254" s="56" t="e">
        <f t="shared" si="138"/>
        <v>#REF!</v>
      </c>
      <c r="J254" s="56" t="e">
        <f t="shared" si="142"/>
        <v>#REF!</v>
      </c>
      <c r="K254" s="57" t="e">
        <f t="shared" si="143"/>
        <v>#REF!</v>
      </c>
      <c r="L254" s="57" t="e">
        <f t="shared" si="144"/>
        <v>#REF!</v>
      </c>
      <c r="M254" s="58" t="e">
        <f t="shared" si="139"/>
        <v>#REF!</v>
      </c>
      <c r="N254" s="58" t="e">
        <f t="shared" si="145"/>
        <v>#REF!</v>
      </c>
      <c r="O254" s="58" t="e">
        <f t="shared" si="146"/>
        <v>#REF!</v>
      </c>
      <c r="P254" s="59" t="e">
        <f t="shared" si="136"/>
        <v>#REF!</v>
      </c>
      <c r="Q254" s="29" t="e">
        <f t="shared" si="147"/>
        <v>#REF!</v>
      </c>
      <c r="R254" s="100" t="e">
        <f t="shared" si="140"/>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x14ac:dyDescent="0.25">
      <c r="B255" s="237"/>
      <c r="C255" s="9"/>
      <c r="E255" s="65" t="e">
        <f>IF(OR($C$6="",$C$5="",$C$6=0,$C$5=0),"",IF((ROWS(E$6:E255)-1)&gt;$C$16+$C$13-$C$15,"",(ROWS(E$6:E255)-1)))</f>
        <v>#REF!</v>
      </c>
      <c r="F255" s="55" t="e">
        <f t="shared" si="141"/>
        <v>#REF!</v>
      </c>
      <c r="G255" s="91" t="e">
        <f>IF(E255="","",OP!G255)</f>
        <v>#REF!</v>
      </c>
      <c r="H255" s="28" t="e">
        <f t="shared" si="137"/>
        <v>#REF!</v>
      </c>
      <c r="I255" s="56" t="e">
        <f t="shared" si="138"/>
        <v>#REF!</v>
      </c>
      <c r="J255" s="56" t="e">
        <f t="shared" si="142"/>
        <v>#REF!</v>
      </c>
      <c r="K255" s="57" t="e">
        <f t="shared" si="143"/>
        <v>#REF!</v>
      </c>
      <c r="L255" s="57" t="e">
        <f t="shared" si="144"/>
        <v>#REF!</v>
      </c>
      <c r="M255" s="58" t="e">
        <f t="shared" si="139"/>
        <v>#REF!</v>
      </c>
      <c r="N255" s="58" t="e">
        <f t="shared" si="145"/>
        <v>#REF!</v>
      </c>
      <c r="O255" s="58" t="e">
        <f t="shared" si="146"/>
        <v>#REF!</v>
      </c>
      <c r="P255" s="59" t="e">
        <f t="shared" si="136"/>
        <v>#REF!</v>
      </c>
      <c r="Q255" s="29" t="e">
        <f t="shared" si="147"/>
        <v>#REF!</v>
      </c>
      <c r="R255" s="100" t="e">
        <f t="shared" si="140"/>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x14ac:dyDescent="0.25">
      <c r="B256" s="237"/>
      <c r="C256" s="9"/>
      <c r="E256" s="65" t="e">
        <f>IF(OR($C$6="",$C$5="",$C$6=0,$C$5=0),"",IF((ROWS(E$6:E256)-1)&gt;$C$16+$C$13-$C$15,"",(ROWS(E$6:E256)-1)))</f>
        <v>#REF!</v>
      </c>
      <c r="F256" s="55" t="e">
        <f t="shared" si="141"/>
        <v>#REF!</v>
      </c>
      <c r="G256" s="91" t="e">
        <f>IF(E256="","",OP!G256)</f>
        <v>#REF!</v>
      </c>
      <c r="H256" s="28" t="e">
        <f t="shared" si="137"/>
        <v>#REF!</v>
      </c>
      <c r="I256" s="56" t="e">
        <f t="shared" si="138"/>
        <v>#REF!</v>
      </c>
      <c r="J256" s="56" t="e">
        <f t="shared" si="142"/>
        <v>#REF!</v>
      </c>
      <c r="K256" s="57" t="e">
        <f t="shared" si="143"/>
        <v>#REF!</v>
      </c>
      <c r="L256" s="57" t="e">
        <f t="shared" si="144"/>
        <v>#REF!</v>
      </c>
      <c r="M256" s="58" t="e">
        <f t="shared" si="139"/>
        <v>#REF!</v>
      </c>
      <c r="N256" s="58" t="e">
        <f t="shared" si="145"/>
        <v>#REF!</v>
      </c>
      <c r="O256" s="58" t="e">
        <f t="shared" si="146"/>
        <v>#REF!</v>
      </c>
      <c r="P256" s="59" t="e">
        <f t="shared" si="136"/>
        <v>#REF!</v>
      </c>
      <c r="Q256" s="29" t="e">
        <f t="shared" si="147"/>
        <v>#REF!</v>
      </c>
      <c r="R256" s="100" t="e">
        <f t="shared" si="140"/>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x14ac:dyDescent="0.25">
      <c r="B257" s="237"/>
      <c r="C257" s="9"/>
      <c r="E257" s="65" t="e">
        <f>IF(OR($C$6="",$C$5="",$C$6=0,$C$5=0),"",IF((ROWS(E$6:E257)-1)&gt;$C$16+$C$13-$C$15,"",(ROWS(E$6:E257)-1)))</f>
        <v>#REF!</v>
      </c>
      <c r="F257" s="55" t="e">
        <f t="shared" si="141"/>
        <v>#REF!</v>
      </c>
      <c r="G257" s="91" t="e">
        <f>IF(E257="","",OP!G257)</f>
        <v>#REF!</v>
      </c>
      <c r="H257" s="28" t="e">
        <f t="shared" si="137"/>
        <v>#REF!</v>
      </c>
      <c r="I257" s="56" t="e">
        <f t="shared" si="138"/>
        <v>#REF!</v>
      </c>
      <c r="J257" s="56" t="e">
        <f t="shared" si="142"/>
        <v>#REF!</v>
      </c>
      <c r="K257" s="57" t="e">
        <f t="shared" si="143"/>
        <v>#REF!</v>
      </c>
      <c r="L257" s="57" t="e">
        <f t="shared" si="144"/>
        <v>#REF!</v>
      </c>
      <c r="M257" s="58" t="e">
        <f t="shared" si="139"/>
        <v>#REF!</v>
      </c>
      <c r="N257" s="58" t="e">
        <f t="shared" si="145"/>
        <v>#REF!</v>
      </c>
      <c r="O257" s="58" t="e">
        <f t="shared" si="146"/>
        <v>#REF!</v>
      </c>
      <c r="P257" s="59" t="e">
        <f t="shared" si="136"/>
        <v>#REF!</v>
      </c>
      <c r="Q257" s="29" t="e">
        <f t="shared" si="147"/>
        <v>#REF!</v>
      </c>
      <c r="R257" s="100" t="e">
        <f t="shared" si="140"/>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x14ac:dyDescent="0.25">
      <c r="B258" s="237"/>
      <c r="C258" s="9"/>
      <c r="E258" s="65" t="e">
        <f>IF(OR($C$6="",$C$5="",$C$6=0,$C$5=0),"",IF((ROWS(E$6:E258)-1)&gt;$C$16+$C$13-$C$15,"",(ROWS(E$6:E258)-1)))</f>
        <v>#REF!</v>
      </c>
      <c r="F258" s="55" t="e">
        <f t="shared" si="141"/>
        <v>#REF!</v>
      </c>
      <c r="G258" s="91" t="e">
        <f>IF(E258="","",OP!G258)</f>
        <v>#REF!</v>
      </c>
      <c r="H258" s="28" t="e">
        <f t="shared" si="137"/>
        <v>#REF!</v>
      </c>
      <c r="I258" s="56" t="e">
        <f t="shared" si="138"/>
        <v>#REF!</v>
      </c>
      <c r="J258" s="56" t="e">
        <f t="shared" si="142"/>
        <v>#REF!</v>
      </c>
      <c r="K258" s="57" t="e">
        <f t="shared" si="143"/>
        <v>#REF!</v>
      </c>
      <c r="L258" s="57" t="e">
        <f t="shared" si="144"/>
        <v>#REF!</v>
      </c>
      <c r="M258" s="58" t="e">
        <f t="shared" si="139"/>
        <v>#REF!</v>
      </c>
      <c r="N258" s="58" t="e">
        <f t="shared" si="145"/>
        <v>#REF!</v>
      </c>
      <c r="O258" s="58" t="e">
        <f t="shared" si="146"/>
        <v>#REF!</v>
      </c>
      <c r="P258" s="59" t="e">
        <f t="shared" si="136"/>
        <v>#REF!</v>
      </c>
      <c r="Q258" s="29" t="e">
        <f t="shared" si="147"/>
        <v>#REF!</v>
      </c>
      <c r="R258" s="100" t="e">
        <f t="shared" si="140"/>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x14ac:dyDescent="0.25">
      <c r="B259" s="237"/>
      <c r="C259" s="9"/>
      <c r="E259" s="65" t="e">
        <f>IF(OR($C$6="",$C$5="",$C$6=0,$C$5=0),"",IF((ROWS(E$6:E259)-1)&gt;$C$16+$C$13-$C$15,"",(ROWS(E$6:E259)-1)))</f>
        <v>#REF!</v>
      </c>
      <c r="F259" s="55" t="e">
        <f t="shared" si="141"/>
        <v>#REF!</v>
      </c>
      <c r="G259" s="91" t="e">
        <f>IF(E259="","",OP!G259)</f>
        <v>#REF!</v>
      </c>
      <c r="H259" s="28" t="e">
        <f t="shared" si="137"/>
        <v>#REF!</v>
      </c>
      <c r="I259" s="56" t="e">
        <f t="shared" si="138"/>
        <v>#REF!</v>
      </c>
      <c r="J259" s="56" t="e">
        <f t="shared" si="142"/>
        <v>#REF!</v>
      </c>
      <c r="K259" s="57" t="e">
        <f t="shared" si="143"/>
        <v>#REF!</v>
      </c>
      <c r="L259" s="57" t="e">
        <f t="shared" si="144"/>
        <v>#REF!</v>
      </c>
      <c r="M259" s="58" t="e">
        <f t="shared" si="139"/>
        <v>#REF!</v>
      </c>
      <c r="N259" s="58" t="e">
        <f t="shared" si="145"/>
        <v>#REF!</v>
      </c>
      <c r="O259" s="58" t="e">
        <f t="shared" si="146"/>
        <v>#REF!</v>
      </c>
      <c r="P259" s="59" t="e">
        <f t="shared" si="136"/>
        <v>#REF!</v>
      </c>
      <c r="Q259" s="29" t="e">
        <f t="shared" si="147"/>
        <v>#REF!</v>
      </c>
      <c r="R259" s="100" t="e">
        <f t="shared" si="140"/>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x14ac:dyDescent="0.25">
      <c r="B260" s="237"/>
      <c r="C260" s="9"/>
      <c r="E260" s="65" t="e">
        <f>IF(OR($C$6="",$C$5="",$C$6=0,$C$5=0),"",IF((ROWS(E$6:E260)-1)&gt;$C$16+$C$13-$C$15,"",(ROWS(E$6:E260)-1)))</f>
        <v>#REF!</v>
      </c>
      <c r="F260" s="55" t="e">
        <f t="shared" si="141"/>
        <v>#REF!</v>
      </c>
      <c r="G260" s="91" t="e">
        <f>IF(E260="","",OP!G260)</f>
        <v>#REF!</v>
      </c>
      <c r="H260" s="28" t="e">
        <f t="shared" si="137"/>
        <v>#REF!</v>
      </c>
      <c r="I260" s="56" t="e">
        <f t="shared" si="138"/>
        <v>#REF!</v>
      </c>
      <c r="J260" s="56" t="e">
        <f t="shared" si="142"/>
        <v>#REF!</v>
      </c>
      <c r="K260" s="57" t="e">
        <f t="shared" si="143"/>
        <v>#REF!</v>
      </c>
      <c r="L260" s="57" t="e">
        <f t="shared" si="144"/>
        <v>#REF!</v>
      </c>
      <c r="M260" s="58" t="e">
        <f t="shared" si="139"/>
        <v>#REF!</v>
      </c>
      <c r="N260" s="58" t="e">
        <f t="shared" si="145"/>
        <v>#REF!</v>
      </c>
      <c r="O260" s="58" t="e">
        <f t="shared" si="146"/>
        <v>#REF!</v>
      </c>
      <c r="P260" s="59" t="e">
        <f t="shared" si="136"/>
        <v>#REF!</v>
      </c>
      <c r="Q260" s="29" t="e">
        <f t="shared" si="147"/>
        <v>#REF!</v>
      </c>
      <c r="R260" s="100" t="e">
        <f t="shared" si="140"/>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x14ac:dyDescent="0.25">
      <c r="B261" s="237"/>
      <c r="C261" s="9"/>
      <c r="E261" s="65" t="e">
        <f>IF(OR($C$6="",$C$5="",$C$6=0,$C$5=0),"",IF((ROWS(E$6:E261)-1)&gt;$C$16+$C$13-$C$15,"",(ROWS(E$6:E261)-1)))</f>
        <v>#REF!</v>
      </c>
      <c r="F261" s="55" t="e">
        <f t="shared" si="141"/>
        <v>#REF!</v>
      </c>
      <c r="G261" s="91" t="e">
        <f>IF(E261="","",OP!G261)</f>
        <v>#REF!</v>
      </c>
      <c r="H261" s="28" t="e">
        <f t="shared" si="137"/>
        <v>#REF!</v>
      </c>
      <c r="I261" s="56" t="e">
        <f t="shared" si="138"/>
        <v>#REF!</v>
      </c>
      <c r="J261" s="56" t="e">
        <f t="shared" si="142"/>
        <v>#REF!</v>
      </c>
      <c r="K261" s="57" t="e">
        <f t="shared" si="143"/>
        <v>#REF!</v>
      </c>
      <c r="L261" s="57" t="e">
        <f t="shared" si="144"/>
        <v>#REF!</v>
      </c>
      <c r="M261" s="58" t="e">
        <f t="shared" si="139"/>
        <v>#REF!</v>
      </c>
      <c r="N261" s="58" t="e">
        <f t="shared" si="145"/>
        <v>#REF!</v>
      </c>
      <c r="O261" s="58" t="e">
        <f t="shared" si="146"/>
        <v>#REF!</v>
      </c>
      <c r="P261" s="59" t="e">
        <f t="shared" si="136"/>
        <v>#REF!</v>
      </c>
      <c r="Q261" s="29" t="e">
        <f t="shared" si="147"/>
        <v>#REF!</v>
      </c>
      <c r="R261" s="100" t="e">
        <f t="shared" si="140"/>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x14ac:dyDescent="0.25">
      <c r="B262" s="237"/>
      <c r="C262" s="9"/>
      <c r="E262" s="65" t="e">
        <f>IF(OR($C$6="",$C$5="",$C$6=0,$C$5=0),"",IF((ROWS(E$6:E262)-1)&gt;$C$16+$C$13-$C$15,"",(ROWS(E$6:E262)-1)))</f>
        <v>#REF!</v>
      </c>
      <c r="F262" s="55" t="e">
        <f t="shared" si="141"/>
        <v>#REF!</v>
      </c>
      <c r="G262" s="91" t="e">
        <f>IF(E262="","",OP!G262)</f>
        <v>#REF!</v>
      </c>
      <c r="H262" s="28" t="e">
        <f t="shared" si="137"/>
        <v>#REF!</v>
      </c>
      <c r="I262" s="56" t="e">
        <f t="shared" si="138"/>
        <v>#REF!</v>
      </c>
      <c r="J262" s="56" t="e">
        <f t="shared" si="142"/>
        <v>#REF!</v>
      </c>
      <c r="K262" s="57" t="e">
        <f t="shared" si="143"/>
        <v>#REF!</v>
      </c>
      <c r="L262" s="57" t="e">
        <f t="shared" si="144"/>
        <v>#REF!</v>
      </c>
      <c r="M262" s="58" t="e">
        <f t="shared" si="139"/>
        <v>#REF!</v>
      </c>
      <c r="N262" s="58" t="e">
        <f t="shared" si="145"/>
        <v>#REF!</v>
      </c>
      <c r="O262" s="58" t="e">
        <f t="shared" si="146"/>
        <v>#REF!</v>
      </c>
      <c r="P262" s="59" t="e">
        <f t="shared" ref="P262:P325" si="168">IF(E262="","",$C$23)</f>
        <v>#REF!</v>
      </c>
      <c r="Q262" s="29" t="e">
        <f t="shared" si="147"/>
        <v>#REF!</v>
      </c>
      <c r="R262" s="100" t="e">
        <f t="shared" si="140"/>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x14ac:dyDescent="0.25">
      <c r="B263" s="237"/>
      <c r="C263" s="9"/>
      <c r="E263" s="65" t="e">
        <f>IF(OR($C$6="",$C$5="",$C$6=0,$C$5=0),"",IF((ROWS(E$6:E263)-1)&gt;$C$16+$C$13-$C$15,"",(ROWS(E$6:E263)-1)))</f>
        <v>#REF!</v>
      </c>
      <c r="F263" s="55" t="e">
        <f t="shared" si="141"/>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2"/>
        <v>#REF!</v>
      </c>
      <c r="K263" s="57" t="e">
        <f t="shared" si="143"/>
        <v>#REF!</v>
      </c>
      <c r="L263" s="57" t="e">
        <f t="shared" si="144"/>
        <v>#REF!</v>
      </c>
      <c r="M263" s="58" t="e">
        <f t="shared" ref="M263:M326" si="171">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145"/>
        <v>#REF!</v>
      </c>
      <c r="O263" s="58" t="e">
        <f t="shared" si="146"/>
        <v>#REF!</v>
      </c>
      <c r="P263" s="59" t="e">
        <f t="shared" si="168"/>
        <v>#REF!</v>
      </c>
      <c r="Q263" s="29" t="e">
        <f t="shared" si="147"/>
        <v>#REF!</v>
      </c>
      <c r="R263" s="100" t="e">
        <f t="shared" ref="R263:R326" si="172">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x14ac:dyDescent="0.25">
      <c r="B264" s="237"/>
      <c r="C264" s="9"/>
      <c r="E264" s="65" t="e">
        <f>IF(OR($C$6="",$C$5="",$C$6=0,$C$5=0),"",IF((ROWS(E$6:E264)-1)&gt;$C$16+$C$13-$C$15,"",(ROWS(E$6:E264)-1)))</f>
        <v>#REF!</v>
      </c>
      <c r="F264" s="55" t="e">
        <f t="shared" ref="F264:F327" si="173">IF(E264="","",G263)</f>
        <v>#REF!</v>
      </c>
      <c r="G264" s="91" t="e">
        <f>IF(E264="","",OP!G264)</f>
        <v>#REF!</v>
      </c>
      <c r="H264" s="28" t="e">
        <f t="shared" si="169"/>
        <v>#REF!</v>
      </c>
      <c r="I264" s="56" t="e">
        <f t="shared" si="170"/>
        <v>#REF!</v>
      </c>
      <c r="J264" s="56" t="e">
        <f t="shared" ref="J264:J327" si="174">IF(E264="","",$C$18)</f>
        <v>#REF!</v>
      </c>
      <c r="K264" s="57" t="e">
        <f t="shared" ref="K264:K327" si="175">IF(E264="","",TRUNC((K263-L264),5))</f>
        <v>#REF!</v>
      </c>
      <c r="L264" s="57" t="e">
        <f t="shared" ref="L264:L327" si="176" xml:space="preserve">
IF(E264="","",
IF(AND($C$8&gt;$C$9,E264&gt;$C$13),$C$5/($C$16-1),
IF(E264&gt;$C$13,$C$5/$C$16,0)))</f>
        <v>#REF!</v>
      </c>
      <c r="M264" s="58" t="e">
        <f t="shared" si="171"/>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2"/>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x14ac:dyDescent="0.25">
      <c r="B265" s="237"/>
      <c r="C265" s="9"/>
      <c r="E265" s="65" t="e">
        <f>IF(OR($C$6="",$C$5="",$C$6=0,$C$5=0),"",IF((ROWS(E$6:E265)-1)&gt;$C$16+$C$13-$C$15,"",(ROWS(E$6:E265)-1)))</f>
        <v>#REF!</v>
      </c>
      <c r="F265" s="55" t="e">
        <f t="shared" si="173"/>
        <v>#REF!</v>
      </c>
      <c r="G265" s="91" t="e">
        <f>IF(E265="","",OP!G265)</f>
        <v>#REF!</v>
      </c>
      <c r="H265" s="28" t="e">
        <f t="shared" si="169"/>
        <v>#REF!</v>
      </c>
      <c r="I265" s="56" t="e">
        <f t="shared" si="170"/>
        <v>#REF!</v>
      </c>
      <c r="J265" s="56" t="e">
        <f t="shared" si="174"/>
        <v>#REF!</v>
      </c>
      <c r="K265" s="57" t="e">
        <f t="shared" si="175"/>
        <v>#REF!</v>
      </c>
      <c r="L265" s="57" t="e">
        <f t="shared" si="176"/>
        <v>#REF!</v>
      </c>
      <c r="M265" s="58" t="e">
        <f t="shared" si="171"/>
        <v>#REF!</v>
      </c>
      <c r="N265" s="58" t="e">
        <f t="shared" si="177"/>
        <v>#REF!</v>
      </c>
      <c r="O265" s="58" t="e">
        <f t="shared" si="178"/>
        <v>#REF!</v>
      </c>
      <c r="P265" s="59" t="e">
        <f t="shared" si="168"/>
        <v>#REF!</v>
      </c>
      <c r="Q265" s="29" t="e">
        <f t="shared" si="179"/>
        <v>#REF!</v>
      </c>
      <c r="R265" s="100" t="e">
        <f t="shared" si="172"/>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x14ac:dyDescent="0.25">
      <c r="B266" s="237"/>
      <c r="C266" s="9"/>
      <c r="E266" s="65" t="e">
        <f>IF(OR($C$6="",$C$5="",$C$6=0,$C$5=0),"",IF((ROWS(E$6:E266)-1)&gt;$C$16+$C$13-$C$15,"",(ROWS(E$6:E266)-1)))</f>
        <v>#REF!</v>
      </c>
      <c r="F266" s="55" t="e">
        <f t="shared" si="173"/>
        <v>#REF!</v>
      </c>
      <c r="G266" s="91" t="e">
        <f>IF(E266="","",OP!G266)</f>
        <v>#REF!</v>
      </c>
      <c r="H266" s="28" t="e">
        <f t="shared" si="169"/>
        <v>#REF!</v>
      </c>
      <c r="I266" s="56" t="e">
        <f t="shared" si="170"/>
        <v>#REF!</v>
      </c>
      <c r="J266" s="56" t="e">
        <f t="shared" si="174"/>
        <v>#REF!</v>
      </c>
      <c r="K266" s="57" t="e">
        <f t="shared" si="175"/>
        <v>#REF!</v>
      </c>
      <c r="L266" s="57" t="e">
        <f t="shared" si="176"/>
        <v>#REF!</v>
      </c>
      <c r="M266" s="58" t="e">
        <f t="shared" si="171"/>
        <v>#REF!</v>
      </c>
      <c r="N266" s="58" t="e">
        <f t="shared" si="177"/>
        <v>#REF!</v>
      </c>
      <c r="O266" s="58" t="e">
        <f t="shared" si="178"/>
        <v>#REF!</v>
      </c>
      <c r="P266" s="59" t="e">
        <f t="shared" si="168"/>
        <v>#REF!</v>
      </c>
      <c r="Q266" s="29" t="e">
        <f t="shared" si="179"/>
        <v>#REF!</v>
      </c>
      <c r="R266" s="100" t="e">
        <f t="shared" si="172"/>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x14ac:dyDescent="0.25">
      <c r="B267" s="237"/>
      <c r="C267" s="9"/>
      <c r="E267" s="65" t="e">
        <f>IF(OR($C$6="",$C$5="",$C$6=0,$C$5=0),"",IF((ROWS(E$6:E267)-1)&gt;$C$16+$C$13-$C$15,"",(ROWS(E$6:E267)-1)))</f>
        <v>#REF!</v>
      </c>
      <c r="F267" s="55" t="e">
        <f t="shared" si="173"/>
        <v>#REF!</v>
      </c>
      <c r="G267" s="91" t="e">
        <f>IF(E267="","",OP!G267)</f>
        <v>#REF!</v>
      </c>
      <c r="H267" s="28" t="e">
        <f t="shared" si="169"/>
        <v>#REF!</v>
      </c>
      <c r="I267" s="56" t="e">
        <f t="shared" si="170"/>
        <v>#REF!</v>
      </c>
      <c r="J267" s="56" t="e">
        <f t="shared" si="174"/>
        <v>#REF!</v>
      </c>
      <c r="K267" s="57" t="e">
        <f t="shared" si="175"/>
        <v>#REF!</v>
      </c>
      <c r="L267" s="57" t="e">
        <f t="shared" si="176"/>
        <v>#REF!</v>
      </c>
      <c r="M267" s="58" t="e">
        <f t="shared" si="171"/>
        <v>#REF!</v>
      </c>
      <c r="N267" s="58" t="e">
        <f t="shared" si="177"/>
        <v>#REF!</v>
      </c>
      <c r="O267" s="58" t="e">
        <f t="shared" si="178"/>
        <v>#REF!</v>
      </c>
      <c r="P267" s="59" t="e">
        <f t="shared" si="168"/>
        <v>#REF!</v>
      </c>
      <c r="Q267" s="29" t="e">
        <f t="shared" si="179"/>
        <v>#REF!</v>
      </c>
      <c r="R267" s="100" t="e">
        <f t="shared" si="172"/>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x14ac:dyDescent="0.25">
      <c r="B268" s="237"/>
      <c r="C268" s="9"/>
      <c r="E268" s="65" t="e">
        <f>IF(OR($C$6="",$C$5="",$C$6=0,$C$5=0),"",IF((ROWS(E$6:E268)-1)&gt;$C$16+$C$13-$C$15,"",(ROWS(E$6:E268)-1)))</f>
        <v>#REF!</v>
      </c>
      <c r="F268" s="55" t="e">
        <f t="shared" si="173"/>
        <v>#REF!</v>
      </c>
      <c r="G268" s="91" t="e">
        <f>IF(E268="","",OP!G268)</f>
        <v>#REF!</v>
      </c>
      <c r="H268" s="28" t="e">
        <f t="shared" si="169"/>
        <v>#REF!</v>
      </c>
      <c r="I268" s="56" t="e">
        <f t="shared" si="170"/>
        <v>#REF!</v>
      </c>
      <c r="J268" s="56" t="e">
        <f t="shared" si="174"/>
        <v>#REF!</v>
      </c>
      <c r="K268" s="57" t="e">
        <f t="shared" si="175"/>
        <v>#REF!</v>
      </c>
      <c r="L268" s="57" t="e">
        <f t="shared" si="176"/>
        <v>#REF!</v>
      </c>
      <c r="M268" s="58" t="e">
        <f t="shared" si="171"/>
        <v>#REF!</v>
      </c>
      <c r="N268" s="58" t="e">
        <f t="shared" si="177"/>
        <v>#REF!</v>
      </c>
      <c r="O268" s="58" t="e">
        <f t="shared" si="178"/>
        <v>#REF!</v>
      </c>
      <c r="P268" s="59" t="e">
        <f t="shared" si="168"/>
        <v>#REF!</v>
      </c>
      <c r="Q268" s="29" t="e">
        <f t="shared" si="179"/>
        <v>#REF!</v>
      </c>
      <c r="R268" s="100" t="e">
        <f t="shared" si="172"/>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x14ac:dyDescent="0.25">
      <c r="B269" s="237"/>
      <c r="C269" s="9"/>
      <c r="E269" s="65" t="e">
        <f>IF(OR($C$6="",$C$5="",$C$6=0,$C$5=0),"",IF((ROWS(E$6:E269)-1)&gt;$C$16+$C$13-$C$15,"",(ROWS(E$6:E269)-1)))</f>
        <v>#REF!</v>
      </c>
      <c r="F269" s="55" t="e">
        <f t="shared" si="173"/>
        <v>#REF!</v>
      </c>
      <c r="G269" s="91" t="e">
        <f>IF(E269="","",OP!G269)</f>
        <v>#REF!</v>
      </c>
      <c r="H269" s="28" t="e">
        <f t="shared" si="169"/>
        <v>#REF!</v>
      </c>
      <c r="I269" s="56" t="e">
        <f t="shared" si="170"/>
        <v>#REF!</v>
      </c>
      <c r="J269" s="56" t="e">
        <f t="shared" si="174"/>
        <v>#REF!</v>
      </c>
      <c r="K269" s="57" t="e">
        <f t="shared" si="175"/>
        <v>#REF!</v>
      </c>
      <c r="L269" s="57" t="e">
        <f t="shared" si="176"/>
        <v>#REF!</v>
      </c>
      <c r="M269" s="58" t="e">
        <f t="shared" si="171"/>
        <v>#REF!</v>
      </c>
      <c r="N269" s="58" t="e">
        <f t="shared" si="177"/>
        <v>#REF!</v>
      </c>
      <c r="O269" s="58" t="e">
        <f t="shared" si="178"/>
        <v>#REF!</v>
      </c>
      <c r="P269" s="59" t="e">
        <f t="shared" si="168"/>
        <v>#REF!</v>
      </c>
      <c r="Q269" s="29" t="e">
        <f t="shared" si="179"/>
        <v>#REF!</v>
      </c>
      <c r="R269" s="100" t="e">
        <f t="shared" si="172"/>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x14ac:dyDescent="0.25">
      <c r="B270" s="237"/>
      <c r="C270" s="9"/>
      <c r="E270" s="65" t="e">
        <f>IF(OR($C$6="",$C$5="",$C$6=0,$C$5=0),"",IF((ROWS(E$6:E270)-1)&gt;$C$16+$C$13-$C$15,"",(ROWS(E$6:E270)-1)))</f>
        <v>#REF!</v>
      </c>
      <c r="F270" s="55" t="e">
        <f t="shared" si="173"/>
        <v>#REF!</v>
      </c>
      <c r="G270" s="91" t="e">
        <f>IF(E270="","",OP!G270)</f>
        <v>#REF!</v>
      </c>
      <c r="H270" s="28" t="e">
        <f t="shared" si="169"/>
        <v>#REF!</v>
      </c>
      <c r="I270" s="56" t="e">
        <f t="shared" si="170"/>
        <v>#REF!</v>
      </c>
      <c r="J270" s="56" t="e">
        <f t="shared" si="174"/>
        <v>#REF!</v>
      </c>
      <c r="K270" s="57" t="e">
        <f t="shared" si="175"/>
        <v>#REF!</v>
      </c>
      <c r="L270" s="57" t="e">
        <f t="shared" si="176"/>
        <v>#REF!</v>
      </c>
      <c r="M270" s="58" t="e">
        <f t="shared" si="171"/>
        <v>#REF!</v>
      </c>
      <c r="N270" s="58" t="e">
        <f t="shared" si="177"/>
        <v>#REF!</v>
      </c>
      <c r="O270" s="58" t="e">
        <f t="shared" si="178"/>
        <v>#REF!</v>
      </c>
      <c r="P270" s="59" t="e">
        <f t="shared" si="168"/>
        <v>#REF!</v>
      </c>
      <c r="Q270" s="29" t="e">
        <f t="shared" si="179"/>
        <v>#REF!</v>
      </c>
      <c r="R270" s="100" t="e">
        <f t="shared" si="172"/>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x14ac:dyDescent="0.25">
      <c r="B271" s="237"/>
      <c r="C271" s="9"/>
      <c r="E271" s="65" t="e">
        <f>IF(OR($C$6="",$C$5="",$C$6=0,$C$5=0),"",IF((ROWS(E$6:E271)-1)&gt;$C$16+$C$13-$C$15,"",(ROWS(E$6:E271)-1)))</f>
        <v>#REF!</v>
      </c>
      <c r="F271" s="55" t="e">
        <f t="shared" si="173"/>
        <v>#REF!</v>
      </c>
      <c r="G271" s="91" t="e">
        <f>IF(E271="","",OP!G271)</f>
        <v>#REF!</v>
      </c>
      <c r="H271" s="28" t="e">
        <f t="shared" si="169"/>
        <v>#REF!</v>
      </c>
      <c r="I271" s="56" t="e">
        <f t="shared" si="170"/>
        <v>#REF!</v>
      </c>
      <c r="J271" s="56" t="e">
        <f t="shared" si="174"/>
        <v>#REF!</v>
      </c>
      <c r="K271" s="57" t="e">
        <f t="shared" si="175"/>
        <v>#REF!</v>
      </c>
      <c r="L271" s="57" t="e">
        <f t="shared" si="176"/>
        <v>#REF!</v>
      </c>
      <c r="M271" s="58" t="e">
        <f t="shared" si="171"/>
        <v>#REF!</v>
      </c>
      <c r="N271" s="58" t="e">
        <f t="shared" si="177"/>
        <v>#REF!</v>
      </c>
      <c r="O271" s="58" t="e">
        <f t="shared" si="178"/>
        <v>#REF!</v>
      </c>
      <c r="P271" s="59" t="e">
        <f t="shared" si="168"/>
        <v>#REF!</v>
      </c>
      <c r="Q271" s="29" t="e">
        <f t="shared" si="179"/>
        <v>#REF!</v>
      </c>
      <c r="R271" s="100" t="e">
        <f t="shared" si="172"/>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x14ac:dyDescent="0.25">
      <c r="B272" s="237"/>
      <c r="C272" s="9"/>
      <c r="E272" s="65" t="e">
        <f>IF(OR($C$6="",$C$5="",$C$6=0,$C$5=0),"",IF((ROWS(E$6:E272)-1)&gt;$C$16+$C$13-$C$15,"",(ROWS(E$6:E272)-1)))</f>
        <v>#REF!</v>
      </c>
      <c r="F272" s="55" t="e">
        <f t="shared" si="173"/>
        <v>#REF!</v>
      </c>
      <c r="G272" s="91" t="e">
        <f>IF(E272="","",OP!G272)</f>
        <v>#REF!</v>
      </c>
      <c r="H272" s="28" t="e">
        <f t="shared" si="169"/>
        <v>#REF!</v>
      </c>
      <c r="I272" s="56" t="e">
        <f t="shared" si="170"/>
        <v>#REF!</v>
      </c>
      <c r="J272" s="56" t="e">
        <f t="shared" si="174"/>
        <v>#REF!</v>
      </c>
      <c r="K272" s="57" t="e">
        <f t="shared" si="175"/>
        <v>#REF!</v>
      </c>
      <c r="L272" s="57" t="e">
        <f t="shared" si="176"/>
        <v>#REF!</v>
      </c>
      <c r="M272" s="58" t="e">
        <f t="shared" si="171"/>
        <v>#REF!</v>
      </c>
      <c r="N272" s="58" t="e">
        <f t="shared" si="177"/>
        <v>#REF!</v>
      </c>
      <c r="O272" s="58" t="e">
        <f t="shared" si="178"/>
        <v>#REF!</v>
      </c>
      <c r="P272" s="59" t="e">
        <f t="shared" si="168"/>
        <v>#REF!</v>
      </c>
      <c r="Q272" s="29" t="e">
        <f t="shared" si="179"/>
        <v>#REF!</v>
      </c>
      <c r="R272" s="100" t="e">
        <f t="shared" si="172"/>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x14ac:dyDescent="0.25">
      <c r="B273" s="237"/>
      <c r="C273" s="9"/>
      <c r="E273" s="65" t="e">
        <f>IF(OR($C$6="",$C$5="",$C$6=0,$C$5=0),"",IF((ROWS(E$6:E273)-1)&gt;$C$16+$C$13-$C$15,"",(ROWS(E$6:E273)-1)))</f>
        <v>#REF!</v>
      </c>
      <c r="F273" s="55" t="e">
        <f t="shared" si="173"/>
        <v>#REF!</v>
      </c>
      <c r="G273" s="91" t="e">
        <f>IF(E273="","",OP!G273)</f>
        <v>#REF!</v>
      </c>
      <c r="H273" s="28" t="e">
        <f t="shared" si="169"/>
        <v>#REF!</v>
      </c>
      <c r="I273" s="56" t="e">
        <f t="shared" si="170"/>
        <v>#REF!</v>
      </c>
      <c r="J273" s="56" t="e">
        <f t="shared" si="174"/>
        <v>#REF!</v>
      </c>
      <c r="K273" s="57" t="e">
        <f t="shared" si="175"/>
        <v>#REF!</v>
      </c>
      <c r="L273" s="57" t="e">
        <f t="shared" si="176"/>
        <v>#REF!</v>
      </c>
      <c r="M273" s="58" t="e">
        <f t="shared" si="171"/>
        <v>#REF!</v>
      </c>
      <c r="N273" s="58" t="e">
        <f t="shared" si="177"/>
        <v>#REF!</v>
      </c>
      <c r="O273" s="58" t="e">
        <f t="shared" si="178"/>
        <v>#REF!</v>
      </c>
      <c r="P273" s="59" t="e">
        <f t="shared" si="168"/>
        <v>#REF!</v>
      </c>
      <c r="Q273" s="29" t="e">
        <f t="shared" si="179"/>
        <v>#REF!</v>
      </c>
      <c r="R273" s="100" t="e">
        <f t="shared" si="172"/>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x14ac:dyDescent="0.25">
      <c r="B274" s="237"/>
      <c r="C274" s="9"/>
      <c r="E274" s="65" t="e">
        <f>IF(OR($C$6="",$C$5="",$C$6=0,$C$5=0),"",IF((ROWS(E$6:E274)-1)&gt;$C$16+$C$13-$C$15,"",(ROWS(E$6:E274)-1)))</f>
        <v>#REF!</v>
      </c>
      <c r="F274" s="55" t="e">
        <f t="shared" si="173"/>
        <v>#REF!</v>
      </c>
      <c r="G274" s="91" t="e">
        <f>IF(E274="","",OP!G274)</f>
        <v>#REF!</v>
      </c>
      <c r="H274" s="28" t="e">
        <f t="shared" si="169"/>
        <v>#REF!</v>
      </c>
      <c r="I274" s="56" t="e">
        <f t="shared" si="170"/>
        <v>#REF!</v>
      </c>
      <c r="J274" s="56" t="e">
        <f t="shared" si="174"/>
        <v>#REF!</v>
      </c>
      <c r="K274" s="57" t="e">
        <f t="shared" si="175"/>
        <v>#REF!</v>
      </c>
      <c r="L274" s="57" t="e">
        <f t="shared" si="176"/>
        <v>#REF!</v>
      </c>
      <c r="M274" s="58" t="e">
        <f t="shared" si="171"/>
        <v>#REF!</v>
      </c>
      <c r="N274" s="58" t="e">
        <f t="shared" si="177"/>
        <v>#REF!</v>
      </c>
      <c r="O274" s="58" t="e">
        <f t="shared" si="178"/>
        <v>#REF!</v>
      </c>
      <c r="P274" s="59" t="e">
        <f t="shared" si="168"/>
        <v>#REF!</v>
      </c>
      <c r="Q274" s="29" t="e">
        <f t="shared" si="179"/>
        <v>#REF!</v>
      </c>
      <c r="R274" s="100" t="e">
        <f t="shared" si="172"/>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x14ac:dyDescent="0.25">
      <c r="B275" s="237"/>
      <c r="C275" s="9"/>
      <c r="E275" s="65" t="e">
        <f>IF(OR($C$6="",$C$5="",$C$6=0,$C$5=0),"",IF((ROWS(E$6:E275)-1)&gt;$C$16+$C$13-$C$15,"",(ROWS(E$6:E275)-1)))</f>
        <v>#REF!</v>
      </c>
      <c r="F275" s="55" t="e">
        <f t="shared" si="173"/>
        <v>#REF!</v>
      </c>
      <c r="G275" s="91" t="e">
        <f>IF(E275="","",OP!G275)</f>
        <v>#REF!</v>
      </c>
      <c r="H275" s="28" t="e">
        <f t="shared" si="169"/>
        <v>#REF!</v>
      </c>
      <c r="I275" s="56" t="e">
        <f t="shared" si="170"/>
        <v>#REF!</v>
      </c>
      <c r="J275" s="56" t="e">
        <f t="shared" si="174"/>
        <v>#REF!</v>
      </c>
      <c r="K275" s="57" t="e">
        <f t="shared" si="175"/>
        <v>#REF!</v>
      </c>
      <c r="L275" s="57" t="e">
        <f t="shared" si="176"/>
        <v>#REF!</v>
      </c>
      <c r="M275" s="58" t="e">
        <f t="shared" si="171"/>
        <v>#REF!</v>
      </c>
      <c r="N275" s="58" t="e">
        <f t="shared" si="177"/>
        <v>#REF!</v>
      </c>
      <c r="O275" s="58" t="e">
        <f t="shared" si="178"/>
        <v>#REF!</v>
      </c>
      <c r="P275" s="59" t="e">
        <f t="shared" si="168"/>
        <v>#REF!</v>
      </c>
      <c r="Q275" s="29" t="e">
        <f t="shared" si="179"/>
        <v>#REF!</v>
      </c>
      <c r="R275" s="100" t="e">
        <f t="shared" si="172"/>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x14ac:dyDescent="0.25">
      <c r="B276" s="237"/>
      <c r="C276" s="9"/>
      <c r="E276" s="65" t="e">
        <f>IF(OR($C$6="",$C$5="",$C$6=0,$C$5=0),"",IF((ROWS(E$6:E276)-1)&gt;$C$16+$C$13-$C$15,"",(ROWS(E$6:E276)-1)))</f>
        <v>#REF!</v>
      </c>
      <c r="F276" s="55" t="e">
        <f t="shared" si="173"/>
        <v>#REF!</v>
      </c>
      <c r="G276" s="91" t="e">
        <f>IF(E276="","",OP!G276)</f>
        <v>#REF!</v>
      </c>
      <c r="H276" s="28" t="e">
        <f t="shared" si="169"/>
        <v>#REF!</v>
      </c>
      <c r="I276" s="56" t="e">
        <f t="shared" si="170"/>
        <v>#REF!</v>
      </c>
      <c r="J276" s="56" t="e">
        <f t="shared" si="174"/>
        <v>#REF!</v>
      </c>
      <c r="K276" s="57" t="e">
        <f t="shared" si="175"/>
        <v>#REF!</v>
      </c>
      <c r="L276" s="57" t="e">
        <f t="shared" si="176"/>
        <v>#REF!</v>
      </c>
      <c r="M276" s="58" t="e">
        <f t="shared" si="171"/>
        <v>#REF!</v>
      </c>
      <c r="N276" s="58" t="e">
        <f t="shared" si="177"/>
        <v>#REF!</v>
      </c>
      <c r="O276" s="58" t="e">
        <f t="shared" si="178"/>
        <v>#REF!</v>
      </c>
      <c r="P276" s="59" t="e">
        <f t="shared" si="168"/>
        <v>#REF!</v>
      </c>
      <c r="Q276" s="29" t="e">
        <f t="shared" si="179"/>
        <v>#REF!</v>
      </c>
      <c r="R276" s="100" t="e">
        <f t="shared" si="172"/>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x14ac:dyDescent="0.25">
      <c r="B277" s="237"/>
      <c r="C277" s="9"/>
      <c r="E277" s="65" t="e">
        <f>IF(OR($C$6="",$C$5="",$C$6=0,$C$5=0),"",IF((ROWS(E$6:E277)-1)&gt;$C$16+$C$13-$C$15,"",(ROWS(E$6:E277)-1)))</f>
        <v>#REF!</v>
      </c>
      <c r="F277" s="55" t="e">
        <f t="shared" si="173"/>
        <v>#REF!</v>
      </c>
      <c r="G277" s="91" t="e">
        <f>IF(E277="","",OP!G277)</f>
        <v>#REF!</v>
      </c>
      <c r="H277" s="28" t="e">
        <f t="shared" si="169"/>
        <v>#REF!</v>
      </c>
      <c r="I277" s="56" t="e">
        <f t="shared" si="170"/>
        <v>#REF!</v>
      </c>
      <c r="J277" s="56" t="e">
        <f t="shared" si="174"/>
        <v>#REF!</v>
      </c>
      <c r="K277" s="57" t="e">
        <f t="shared" si="175"/>
        <v>#REF!</v>
      </c>
      <c r="L277" s="57" t="e">
        <f t="shared" si="176"/>
        <v>#REF!</v>
      </c>
      <c r="M277" s="58" t="e">
        <f t="shared" si="171"/>
        <v>#REF!</v>
      </c>
      <c r="N277" s="58" t="e">
        <f t="shared" si="177"/>
        <v>#REF!</v>
      </c>
      <c r="O277" s="58" t="e">
        <f t="shared" si="178"/>
        <v>#REF!</v>
      </c>
      <c r="P277" s="59" t="e">
        <f t="shared" si="168"/>
        <v>#REF!</v>
      </c>
      <c r="Q277" s="29" t="e">
        <f t="shared" si="179"/>
        <v>#REF!</v>
      </c>
      <c r="R277" s="100" t="e">
        <f t="shared" si="172"/>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x14ac:dyDescent="0.25">
      <c r="B278" s="237"/>
      <c r="C278" s="9"/>
      <c r="E278" s="65" t="e">
        <f>IF(OR($C$6="",$C$5="",$C$6=0,$C$5=0),"",IF((ROWS(E$6:E278)-1)&gt;$C$16+$C$13-$C$15,"",(ROWS(E$6:E278)-1)))</f>
        <v>#REF!</v>
      </c>
      <c r="F278" s="55" t="e">
        <f t="shared" si="173"/>
        <v>#REF!</v>
      </c>
      <c r="G278" s="91" t="e">
        <f>IF(E278="","",OP!G278)</f>
        <v>#REF!</v>
      </c>
      <c r="H278" s="28" t="e">
        <f t="shared" si="169"/>
        <v>#REF!</v>
      </c>
      <c r="I278" s="56" t="e">
        <f t="shared" si="170"/>
        <v>#REF!</v>
      </c>
      <c r="J278" s="56" t="e">
        <f t="shared" si="174"/>
        <v>#REF!</v>
      </c>
      <c r="K278" s="57" t="e">
        <f t="shared" si="175"/>
        <v>#REF!</v>
      </c>
      <c r="L278" s="57" t="e">
        <f t="shared" si="176"/>
        <v>#REF!</v>
      </c>
      <c r="M278" s="58" t="e">
        <f t="shared" si="171"/>
        <v>#REF!</v>
      </c>
      <c r="N278" s="58" t="e">
        <f t="shared" si="177"/>
        <v>#REF!</v>
      </c>
      <c r="O278" s="58" t="e">
        <f t="shared" si="178"/>
        <v>#REF!</v>
      </c>
      <c r="P278" s="59" t="e">
        <f t="shared" si="168"/>
        <v>#REF!</v>
      </c>
      <c r="Q278" s="29" t="e">
        <f t="shared" si="179"/>
        <v>#REF!</v>
      </c>
      <c r="R278" s="100" t="e">
        <f t="shared" si="172"/>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x14ac:dyDescent="0.25">
      <c r="B279" s="237"/>
      <c r="C279" s="9"/>
      <c r="E279" s="65" t="e">
        <f>IF(OR($C$6="",$C$5="",$C$6=0,$C$5=0),"",IF((ROWS(E$6:E279)-1)&gt;$C$16+$C$13-$C$15,"",(ROWS(E$6:E279)-1)))</f>
        <v>#REF!</v>
      </c>
      <c r="F279" s="55" t="e">
        <f t="shared" si="173"/>
        <v>#REF!</v>
      </c>
      <c r="G279" s="91" t="e">
        <f>IF(E279="","",OP!G279)</f>
        <v>#REF!</v>
      </c>
      <c r="H279" s="28" t="e">
        <f t="shared" si="169"/>
        <v>#REF!</v>
      </c>
      <c r="I279" s="56" t="e">
        <f t="shared" si="170"/>
        <v>#REF!</v>
      </c>
      <c r="J279" s="56" t="e">
        <f t="shared" si="174"/>
        <v>#REF!</v>
      </c>
      <c r="K279" s="57" t="e">
        <f t="shared" si="175"/>
        <v>#REF!</v>
      </c>
      <c r="L279" s="57" t="e">
        <f t="shared" si="176"/>
        <v>#REF!</v>
      </c>
      <c r="M279" s="58" t="e">
        <f t="shared" si="171"/>
        <v>#REF!</v>
      </c>
      <c r="N279" s="58" t="e">
        <f t="shared" si="177"/>
        <v>#REF!</v>
      </c>
      <c r="O279" s="58" t="e">
        <f t="shared" si="178"/>
        <v>#REF!</v>
      </c>
      <c r="P279" s="59" t="e">
        <f t="shared" si="168"/>
        <v>#REF!</v>
      </c>
      <c r="Q279" s="29" t="e">
        <f t="shared" si="179"/>
        <v>#REF!</v>
      </c>
      <c r="R279" s="100" t="e">
        <f t="shared" si="172"/>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x14ac:dyDescent="0.25">
      <c r="B280" s="237"/>
      <c r="C280" s="9"/>
      <c r="E280" s="65" t="e">
        <f>IF(OR($C$6="",$C$5="",$C$6=0,$C$5=0),"",IF((ROWS(E$6:E280)-1)&gt;$C$16+$C$13-$C$15,"",(ROWS(E$6:E280)-1)))</f>
        <v>#REF!</v>
      </c>
      <c r="F280" s="55" t="e">
        <f t="shared" si="173"/>
        <v>#REF!</v>
      </c>
      <c r="G280" s="91" t="e">
        <f>IF(E280="","",OP!G280)</f>
        <v>#REF!</v>
      </c>
      <c r="H280" s="28" t="e">
        <f t="shared" si="169"/>
        <v>#REF!</v>
      </c>
      <c r="I280" s="56" t="e">
        <f t="shared" si="170"/>
        <v>#REF!</v>
      </c>
      <c r="J280" s="56" t="e">
        <f t="shared" si="174"/>
        <v>#REF!</v>
      </c>
      <c r="K280" s="57" t="e">
        <f t="shared" si="175"/>
        <v>#REF!</v>
      </c>
      <c r="L280" s="57" t="e">
        <f t="shared" si="176"/>
        <v>#REF!</v>
      </c>
      <c r="M280" s="58" t="e">
        <f t="shared" si="171"/>
        <v>#REF!</v>
      </c>
      <c r="N280" s="58" t="e">
        <f t="shared" si="177"/>
        <v>#REF!</v>
      </c>
      <c r="O280" s="58" t="e">
        <f t="shared" si="178"/>
        <v>#REF!</v>
      </c>
      <c r="P280" s="59" t="e">
        <f t="shared" si="168"/>
        <v>#REF!</v>
      </c>
      <c r="Q280" s="29" t="e">
        <f t="shared" si="179"/>
        <v>#REF!</v>
      </c>
      <c r="R280" s="100" t="e">
        <f t="shared" si="172"/>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x14ac:dyDescent="0.25">
      <c r="B281" s="237"/>
      <c r="C281" s="9"/>
      <c r="E281" s="65" t="e">
        <f>IF(OR($C$6="",$C$5="",$C$6=0,$C$5=0),"",IF((ROWS(E$6:E281)-1)&gt;$C$16+$C$13-$C$15,"",(ROWS(E$6:E281)-1)))</f>
        <v>#REF!</v>
      </c>
      <c r="F281" s="55" t="e">
        <f t="shared" si="173"/>
        <v>#REF!</v>
      </c>
      <c r="G281" s="91" t="e">
        <f>IF(E281="","",OP!G281)</f>
        <v>#REF!</v>
      </c>
      <c r="H281" s="28" t="e">
        <f t="shared" si="169"/>
        <v>#REF!</v>
      </c>
      <c r="I281" s="56" t="e">
        <f t="shared" si="170"/>
        <v>#REF!</v>
      </c>
      <c r="J281" s="56" t="e">
        <f t="shared" si="174"/>
        <v>#REF!</v>
      </c>
      <c r="K281" s="57" t="e">
        <f t="shared" si="175"/>
        <v>#REF!</v>
      </c>
      <c r="L281" s="57" t="e">
        <f t="shared" si="176"/>
        <v>#REF!</v>
      </c>
      <c r="M281" s="58" t="e">
        <f t="shared" si="171"/>
        <v>#REF!</v>
      </c>
      <c r="N281" s="58" t="e">
        <f t="shared" si="177"/>
        <v>#REF!</v>
      </c>
      <c r="O281" s="58" t="e">
        <f t="shared" si="178"/>
        <v>#REF!</v>
      </c>
      <c r="P281" s="59" t="e">
        <f t="shared" si="168"/>
        <v>#REF!</v>
      </c>
      <c r="Q281" s="29" t="e">
        <f t="shared" si="179"/>
        <v>#REF!</v>
      </c>
      <c r="R281" s="100" t="e">
        <f t="shared" si="172"/>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x14ac:dyDescent="0.25">
      <c r="B282" s="237"/>
      <c r="C282" s="9"/>
      <c r="E282" s="65" t="e">
        <f>IF(OR($C$6="",$C$5="",$C$6=0,$C$5=0),"",IF((ROWS(E$6:E282)-1)&gt;$C$16+$C$13-$C$15,"",(ROWS(E$6:E282)-1)))</f>
        <v>#REF!</v>
      </c>
      <c r="F282" s="55" t="e">
        <f t="shared" si="173"/>
        <v>#REF!</v>
      </c>
      <c r="G282" s="91" t="e">
        <f>IF(E282="","",OP!G282)</f>
        <v>#REF!</v>
      </c>
      <c r="H282" s="28" t="e">
        <f t="shared" si="169"/>
        <v>#REF!</v>
      </c>
      <c r="I282" s="56" t="e">
        <f t="shared" si="170"/>
        <v>#REF!</v>
      </c>
      <c r="J282" s="56" t="e">
        <f t="shared" si="174"/>
        <v>#REF!</v>
      </c>
      <c r="K282" s="57" t="e">
        <f t="shared" si="175"/>
        <v>#REF!</v>
      </c>
      <c r="L282" s="57" t="e">
        <f t="shared" si="176"/>
        <v>#REF!</v>
      </c>
      <c r="M282" s="58" t="e">
        <f t="shared" si="171"/>
        <v>#REF!</v>
      </c>
      <c r="N282" s="58" t="e">
        <f t="shared" si="177"/>
        <v>#REF!</v>
      </c>
      <c r="O282" s="58" t="e">
        <f t="shared" si="178"/>
        <v>#REF!</v>
      </c>
      <c r="P282" s="59" t="e">
        <f t="shared" si="168"/>
        <v>#REF!</v>
      </c>
      <c r="Q282" s="29" t="e">
        <f t="shared" si="179"/>
        <v>#REF!</v>
      </c>
      <c r="R282" s="100" t="e">
        <f t="shared" si="172"/>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x14ac:dyDescent="0.25">
      <c r="B283" s="237"/>
      <c r="C283" s="9"/>
      <c r="E283" s="65" t="e">
        <f>IF(OR($C$6="",$C$5="",$C$6=0,$C$5=0),"",IF((ROWS(E$6:E283)-1)&gt;$C$16+$C$13-$C$15,"",(ROWS(E$6:E283)-1)))</f>
        <v>#REF!</v>
      </c>
      <c r="F283" s="55" t="e">
        <f t="shared" si="173"/>
        <v>#REF!</v>
      </c>
      <c r="G283" s="91" t="e">
        <f>IF(E283="","",OP!G283)</f>
        <v>#REF!</v>
      </c>
      <c r="H283" s="28" t="e">
        <f t="shared" si="169"/>
        <v>#REF!</v>
      </c>
      <c r="I283" s="56" t="e">
        <f t="shared" si="170"/>
        <v>#REF!</v>
      </c>
      <c r="J283" s="56" t="e">
        <f t="shared" si="174"/>
        <v>#REF!</v>
      </c>
      <c r="K283" s="57" t="e">
        <f t="shared" si="175"/>
        <v>#REF!</v>
      </c>
      <c r="L283" s="57" t="e">
        <f t="shared" si="176"/>
        <v>#REF!</v>
      </c>
      <c r="M283" s="58" t="e">
        <f t="shared" si="171"/>
        <v>#REF!</v>
      </c>
      <c r="N283" s="58" t="e">
        <f t="shared" si="177"/>
        <v>#REF!</v>
      </c>
      <c r="O283" s="58" t="e">
        <f t="shared" si="178"/>
        <v>#REF!</v>
      </c>
      <c r="P283" s="59" t="e">
        <f t="shared" si="168"/>
        <v>#REF!</v>
      </c>
      <c r="Q283" s="29" t="e">
        <f t="shared" si="179"/>
        <v>#REF!</v>
      </c>
      <c r="R283" s="100" t="e">
        <f t="shared" si="172"/>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x14ac:dyDescent="0.25">
      <c r="B284" s="237"/>
      <c r="C284" s="9"/>
      <c r="E284" s="65" t="e">
        <f>IF(OR($C$6="",$C$5="",$C$6=0,$C$5=0),"",IF((ROWS(E$6:E284)-1)&gt;$C$16+$C$13-$C$15,"",(ROWS(E$6:E284)-1)))</f>
        <v>#REF!</v>
      </c>
      <c r="F284" s="55" t="e">
        <f t="shared" si="173"/>
        <v>#REF!</v>
      </c>
      <c r="G284" s="91" t="e">
        <f>IF(E284="","",OP!G284)</f>
        <v>#REF!</v>
      </c>
      <c r="H284" s="28" t="e">
        <f t="shared" si="169"/>
        <v>#REF!</v>
      </c>
      <c r="I284" s="56" t="e">
        <f t="shared" si="170"/>
        <v>#REF!</v>
      </c>
      <c r="J284" s="56" t="e">
        <f t="shared" si="174"/>
        <v>#REF!</v>
      </c>
      <c r="K284" s="57" t="e">
        <f t="shared" si="175"/>
        <v>#REF!</v>
      </c>
      <c r="L284" s="57" t="e">
        <f t="shared" si="176"/>
        <v>#REF!</v>
      </c>
      <c r="M284" s="58" t="e">
        <f t="shared" si="171"/>
        <v>#REF!</v>
      </c>
      <c r="N284" s="58" t="e">
        <f t="shared" si="177"/>
        <v>#REF!</v>
      </c>
      <c r="O284" s="58" t="e">
        <f t="shared" si="178"/>
        <v>#REF!</v>
      </c>
      <c r="P284" s="59" t="e">
        <f t="shared" si="168"/>
        <v>#REF!</v>
      </c>
      <c r="Q284" s="29" t="e">
        <f t="shared" si="179"/>
        <v>#REF!</v>
      </c>
      <c r="R284" s="100" t="e">
        <f t="shared" si="172"/>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x14ac:dyDescent="0.25">
      <c r="B285" s="237"/>
      <c r="C285" s="9"/>
      <c r="E285" s="65" t="e">
        <f>IF(OR($C$6="",$C$5="",$C$6=0,$C$5=0),"",IF((ROWS(E$6:E285)-1)&gt;$C$16+$C$13-$C$15,"",(ROWS(E$6:E285)-1)))</f>
        <v>#REF!</v>
      </c>
      <c r="F285" s="55" t="e">
        <f t="shared" si="173"/>
        <v>#REF!</v>
      </c>
      <c r="G285" s="91" t="e">
        <f>IF(E285="","",OP!G285)</f>
        <v>#REF!</v>
      </c>
      <c r="H285" s="28" t="e">
        <f t="shared" si="169"/>
        <v>#REF!</v>
      </c>
      <c r="I285" s="56" t="e">
        <f t="shared" si="170"/>
        <v>#REF!</v>
      </c>
      <c r="J285" s="56" t="e">
        <f t="shared" si="174"/>
        <v>#REF!</v>
      </c>
      <c r="K285" s="57" t="e">
        <f t="shared" si="175"/>
        <v>#REF!</v>
      </c>
      <c r="L285" s="57" t="e">
        <f t="shared" si="176"/>
        <v>#REF!</v>
      </c>
      <c r="M285" s="58" t="e">
        <f t="shared" si="171"/>
        <v>#REF!</v>
      </c>
      <c r="N285" s="58" t="e">
        <f t="shared" si="177"/>
        <v>#REF!</v>
      </c>
      <c r="O285" s="58" t="e">
        <f t="shared" si="178"/>
        <v>#REF!</v>
      </c>
      <c r="P285" s="59" t="e">
        <f t="shared" si="168"/>
        <v>#REF!</v>
      </c>
      <c r="Q285" s="29" t="e">
        <f t="shared" si="179"/>
        <v>#REF!</v>
      </c>
      <c r="R285" s="100" t="e">
        <f t="shared" si="172"/>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x14ac:dyDescent="0.25">
      <c r="B286" s="237"/>
      <c r="C286" s="9"/>
      <c r="E286" s="65" t="e">
        <f>IF(OR($C$6="",$C$5="",$C$6=0,$C$5=0),"",IF((ROWS(E$6:E286)-1)&gt;$C$16+$C$13-$C$15,"",(ROWS(E$6:E286)-1)))</f>
        <v>#REF!</v>
      </c>
      <c r="F286" s="55" t="e">
        <f t="shared" si="173"/>
        <v>#REF!</v>
      </c>
      <c r="G286" s="91" t="e">
        <f>IF(E286="","",OP!G286)</f>
        <v>#REF!</v>
      </c>
      <c r="H286" s="28" t="e">
        <f t="shared" si="169"/>
        <v>#REF!</v>
      </c>
      <c r="I286" s="56" t="e">
        <f t="shared" si="170"/>
        <v>#REF!</v>
      </c>
      <c r="J286" s="56" t="e">
        <f t="shared" si="174"/>
        <v>#REF!</v>
      </c>
      <c r="K286" s="57" t="e">
        <f t="shared" si="175"/>
        <v>#REF!</v>
      </c>
      <c r="L286" s="57" t="e">
        <f t="shared" si="176"/>
        <v>#REF!</v>
      </c>
      <c r="M286" s="58" t="e">
        <f t="shared" si="171"/>
        <v>#REF!</v>
      </c>
      <c r="N286" s="58" t="e">
        <f t="shared" si="177"/>
        <v>#REF!</v>
      </c>
      <c r="O286" s="58" t="e">
        <f t="shared" si="178"/>
        <v>#REF!</v>
      </c>
      <c r="P286" s="59" t="e">
        <f t="shared" si="168"/>
        <v>#REF!</v>
      </c>
      <c r="Q286" s="29" t="e">
        <f t="shared" si="179"/>
        <v>#REF!</v>
      </c>
      <c r="R286" s="100" t="e">
        <f t="shared" si="172"/>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x14ac:dyDescent="0.25">
      <c r="B287" s="237"/>
      <c r="C287" s="9"/>
      <c r="E287" s="65" t="e">
        <f>IF(OR($C$6="",$C$5="",$C$6=0,$C$5=0),"",IF((ROWS(E$6:E287)-1)&gt;$C$16+$C$13-$C$15,"",(ROWS(E$6:E287)-1)))</f>
        <v>#REF!</v>
      </c>
      <c r="F287" s="55" t="e">
        <f t="shared" si="173"/>
        <v>#REF!</v>
      </c>
      <c r="G287" s="91" t="e">
        <f>IF(E287="","",OP!G287)</f>
        <v>#REF!</v>
      </c>
      <c r="H287" s="28" t="e">
        <f t="shared" si="169"/>
        <v>#REF!</v>
      </c>
      <c r="I287" s="56" t="e">
        <f t="shared" si="170"/>
        <v>#REF!</v>
      </c>
      <c r="J287" s="56" t="e">
        <f t="shared" si="174"/>
        <v>#REF!</v>
      </c>
      <c r="K287" s="57" t="e">
        <f t="shared" si="175"/>
        <v>#REF!</v>
      </c>
      <c r="L287" s="57" t="e">
        <f t="shared" si="176"/>
        <v>#REF!</v>
      </c>
      <c r="M287" s="58" t="e">
        <f t="shared" si="171"/>
        <v>#REF!</v>
      </c>
      <c r="N287" s="58" t="e">
        <f t="shared" si="177"/>
        <v>#REF!</v>
      </c>
      <c r="O287" s="58" t="e">
        <f t="shared" si="178"/>
        <v>#REF!</v>
      </c>
      <c r="P287" s="59" t="e">
        <f t="shared" si="168"/>
        <v>#REF!</v>
      </c>
      <c r="Q287" s="29" t="e">
        <f t="shared" si="179"/>
        <v>#REF!</v>
      </c>
      <c r="R287" s="100" t="e">
        <f t="shared" si="172"/>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x14ac:dyDescent="0.25">
      <c r="B288" s="237"/>
      <c r="C288" s="9"/>
      <c r="E288" s="65" t="e">
        <f>IF(OR($C$6="",$C$5="",$C$6=0,$C$5=0),"",IF((ROWS(E$6:E288)-1)&gt;$C$16+$C$13-$C$15,"",(ROWS(E$6:E288)-1)))</f>
        <v>#REF!</v>
      </c>
      <c r="F288" s="55" t="e">
        <f t="shared" si="173"/>
        <v>#REF!</v>
      </c>
      <c r="G288" s="91" t="e">
        <f>IF(E288="","",OP!G288)</f>
        <v>#REF!</v>
      </c>
      <c r="H288" s="28" t="e">
        <f t="shared" si="169"/>
        <v>#REF!</v>
      </c>
      <c r="I288" s="56" t="e">
        <f t="shared" si="170"/>
        <v>#REF!</v>
      </c>
      <c r="J288" s="56" t="e">
        <f t="shared" si="174"/>
        <v>#REF!</v>
      </c>
      <c r="K288" s="57" t="e">
        <f t="shared" si="175"/>
        <v>#REF!</v>
      </c>
      <c r="L288" s="57" t="e">
        <f t="shared" si="176"/>
        <v>#REF!</v>
      </c>
      <c r="M288" s="58" t="e">
        <f t="shared" si="171"/>
        <v>#REF!</v>
      </c>
      <c r="N288" s="58" t="e">
        <f t="shared" si="177"/>
        <v>#REF!</v>
      </c>
      <c r="O288" s="58" t="e">
        <f t="shared" si="178"/>
        <v>#REF!</v>
      </c>
      <c r="P288" s="59" t="e">
        <f t="shared" si="168"/>
        <v>#REF!</v>
      </c>
      <c r="Q288" s="29" t="e">
        <f t="shared" si="179"/>
        <v>#REF!</v>
      </c>
      <c r="R288" s="100" t="e">
        <f t="shared" si="172"/>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x14ac:dyDescent="0.25">
      <c r="B289" s="237"/>
      <c r="C289" s="9"/>
      <c r="E289" s="65" t="e">
        <f>IF(OR($C$6="",$C$5="",$C$6=0,$C$5=0),"",IF((ROWS(E$6:E289)-1)&gt;$C$16+$C$13-$C$15,"",(ROWS(E$6:E289)-1)))</f>
        <v>#REF!</v>
      </c>
      <c r="F289" s="55" t="e">
        <f t="shared" si="173"/>
        <v>#REF!</v>
      </c>
      <c r="G289" s="91" t="e">
        <f>IF(E289="","",OP!G289)</f>
        <v>#REF!</v>
      </c>
      <c r="H289" s="28" t="e">
        <f t="shared" si="169"/>
        <v>#REF!</v>
      </c>
      <c r="I289" s="56" t="e">
        <f t="shared" si="170"/>
        <v>#REF!</v>
      </c>
      <c r="J289" s="56" t="e">
        <f t="shared" si="174"/>
        <v>#REF!</v>
      </c>
      <c r="K289" s="57" t="e">
        <f t="shared" si="175"/>
        <v>#REF!</v>
      </c>
      <c r="L289" s="57" t="e">
        <f t="shared" si="176"/>
        <v>#REF!</v>
      </c>
      <c r="M289" s="58" t="e">
        <f t="shared" si="171"/>
        <v>#REF!</v>
      </c>
      <c r="N289" s="58" t="e">
        <f t="shared" si="177"/>
        <v>#REF!</v>
      </c>
      <c r="O289" s="58" t="e">
        <f t="shared" si="178"/>
        <v>#REF!</v>
      </c>
      <c r="P289" s="59" t="e">
        <f t="shared" si="168"/>
        <v>#REF!</v>
      </c>
      <c r="Q289" s="29" t="e">
        <f t="shared" si="179"/>
        <v>#REF!</v>
      </c>
      <c r="R289" s="100" t="e">
        <f t="shared" si="172"/>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x14ac:dyDescent="0.25">
      <c r="B290" s="237"/>
      <c r="C290" s="9"/>
      <c r="E290" s="65" t="e">
        <f>IF(OR($C$6="",$C$5="",$C$6=0,$C$5=0),"",IF((ROWS(E$6:E290)-1)&gt;$C$16+$C$13-$C$15,"",(ROWS(E$6:E290)-1)))</f>
        <v>#REF!</v>
      </c>
      <c r="F290" s="55" t="e">
        <f t="shared" si="173"/>
        <v>#REF!</v>
      </c>
      <c r="G290" s="91" t="e">
        <f>IF(E290="","",OP!G290)</f>
        <v>#REF!</v>
      </c>
      <c r="H290" s="28" t="e">
        <f t="shared" si="169"/>
        <v>#REF!</v>
      </c>
      <c r="I290" s="56" t="e">
        <f t="shared" si="170"/>
        <v>#REF!</v>
      </c>
      <c r="J290" s="56" t="e">
        <f t="shared" si="174"/>
        <v>#REF!</v>
      </c>
      <c r="K290" s="57" t="e">
        <f t="shared" si="175"/>
        <v>#REF!</v>
      </c>
      <c r="L290" s="57" t="e">
        <f t="shared" si="176"/>
        <v>#REF!</v>
      </c>
      <c r="M290" s="58" t="e">
        <f t="shared" si="171"/>
        <v>#REF!</v>
      </c>
      <c r="N290" s="58" t="e">
        <f t="shared" si="177"/>
        <v>#REF!</v>
      </c>
      <c r="O290" s="58" t="e">
        <f t="shared" si="178"/>
        <v>#REF!</v>
      </c>
      <c r="P290" s="59" t="e">
        <f t="shared" si="168"/>
        <v>#REF!</v>
      </c>
      <c r="Q290" s="29" t="e">
        <f t="shared" si="179"/>
        <v>#REF!</v>
      </c>
      <c r="R290" s="100" t="e">
        <f t="shared" si="172"/>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x14ac:dyDescent="0.25">
      <c r="B291" s="237"/>
      <c r="C291" s="9"/>
      <c r="E291" s="65" t="e">
        <f>IF(OR($C$6="",$C$5="",$C$6=0,$C$5=0),"",IF((ROWS(E$6:E291)-1)&gt;$C$16+$C$13-$C$15,"",(ROWS(E$6:E291)-1)))</f>
        <v>#REF!</v>
      </c>
      <c r="F291" s="55" t="e">
        <f t="shared" si="173"/>
        <v>#REF!</v>
      </c>
      <c r="G291" s="91" t="e">
        <f>IF(E291="","",OP!G291)</f>
        <v>#REF!</v>
      </c>
      <c r="H291" s="28" t="e">
        <f t="shared" si="169"/>
        <v>#REF!</v>
      </c>
      <c r="I291" s="56" t="e">
        <f t="shared" si="170"/>
        <v>#REF!</v>
      </c>
      <c r="J291" s="56" t="e">
        <f t="shared" si="174"/>
        <v>#REF!</v>
      </c>
      <c r="K291" s="57" t="e">
        <f t="shared" si="175"/>
        <v>#REF!</v>
      </c>
      <c r="L291" s="57" t="e">
        <f t="shared" si="176"/>
        <v>#REF!</v>
      </c>
      <c r="M291" s="58" t="e">
        <f t="shared" si="171"/>
        <v>#REF!</v>
      </c>
      <c r="N291" s="58" t="e">
        <f t="shared" si="177"/>
        <v>#REF!</v>
      </c>
      <c r="O291" s="58" t="e">
        <f t="shared" si="178"/>
        <v>#REF!</v>
      </c>
      <c r="P291" s="59" t="e">
        <f t="shared" si="168"/>
        <v>#REF!</v>
      </c>
      <c r="Q291" s="29" t="e">
        <f t="shared" si="179"/>
        <v>#REF!</v>
      </c>
      <c r="R291" s="100" t="e">
        <f t="shared" si="172"/>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x14ac:dyDescent="0.25">
      <c r="B292" s="237"/>
      <c r="C292" s="9"/>
      <c r="E292" s="65" t="e">
        <f>IF(OR($C$6="",$C$5="",$C$6=0,$C$5=0),"",IF((ROWS(E$6:E292)-1)&gt;$C$16+$C$13-$C$15,"",(ROWS(E$6:E292)-1)))</f>
        <v>#REF!</v>
      </c>
      <c r="F292" s="55" t="e">
        <f t="shared" si="173"/>
        <v>#REF!</v>
      </c>
      <c r="G292" s="91" t="e">
        <f>IF(E292="","",OP!G292)</f>
        <v>#REF!</v>
      </c>
      <c r="H292" s="28" t="e">
        <f t="shared" si="169"/>
        <v>#REF!</v>
      </c>
      <c r="I292" s="56" t="e">
        <f t="shared" si="170"/>
        <v>#REF!</v>
      </c>
      <c r="J292" s="56" t="e">
        <f t="shared" si="174"/>
        <v>#REF!</v>
      </c>
      <c r="K292" s="57" t="e">
        <f t="shared" si="175"/>
        <v>#REF!</v>
      </c>
      <c r="L292" s="57" t="e">
        <f t="shared" si="176"/>
        <v>#REF!</v>
      </c>
      <c r="M292" s="58" t="e">
        <f t="shared" si="171"/>
        <v>#REF!</v>
      </c>
      <c r="N292" s="58" t="e">
        <f t="shared" si="177"/>
        <v>#REF!</v>
      </c>
      <c r="O292" s="58" t="e">
        <f t="shared" si="178"/>
        <v>#REF!</v>
      </c>
      <c r="P292" s="59" t="e">
        <f t="shared" si="168"/>
        <v>#REF!</v>
      </c>
      <c r="Q292" s="29" t="e">
        <f t="shared" si="179"/>
        <v>#REF!</v>
      </c>
      <c r="R292" s="100" t="e">
        <f t="shared" si="172"/>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x14ac:dyDescent="0.25">
      <c r="B293" s="237"/>
      <c r="C293" s="9"/>
      <c r="E293" s="65" t="e">
        <f>IF(OR($C$6="",$C$5="",$C$6=0,$C$5=0),"",IF((ROWS(E$6:E293)-1)&gt;$C$16+$C$13-$C$15,"",(ROWS(E$6:E293)-1)))</f>
        <v>#REF!</v>
      </c>
      <c r="F293" s="55" t="e">
        <f t="shared" si="173"/>
        <v>#REF!</v>
      </c>
      <c r="G293" s="91" t="e">
        <f>IF(E293="","",OP!G293)</f>
        <v>#REF!</v>
      </c>
      <c r="H293" s="28" t="e">
        <f t="shared" si="169"/>
        <v>#REF!</v>
      </c>
      <c r="I293" s="56" t="e">
        <f t="shared" si="170"/>
        <v>#REF!</v>
      </c>
      <c r="J293" s="56" t="e">
        <f t="shared" si="174"/>
        <v>#REF!</v>
      </c>
      <c r="K293" s="57" t="e">
        <f t="shared" si="175"/>
        <v>#REF!</v>
      </c>
      <c r="L293" s="57" t="e">
        <f t="shared" si="176"/>
        <v>#REF!</v>
      </c>
      <c r="M293" s="58" t="e">
        <f t="shared" si="171"/>
        <v>#REF!</v>
      </c>
      <c r="N293" s="58" t="e">
        <f t="shared" si="177"/>
        <v>#REF!</v>
      </c>
      <c r="O293" s="58" t="e">
        <f t="shared" si="178"/>
        <v>#REF!</v>
      </c>
      <c r="P293" s="59" t="e">
        <f t="shared" si="168"/>
        <v>#REF!</v>
      </c>
      <c r="Q293" s="29" t="e">
        <f t="shared" si="179"/>
        <v>#REF!</v>
      </c>
      <c r="R293" s="100" t="e">
        <f t="shared" si="172"/>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x14ac:dyDescent="0.25">
      <c r="B294" s="237"/>
      <c r="C294" s="9"/>
      <c r="E294" s="65" t="e">
        <f>IF(OR($C$6="",$C$5="",$C$6=0,$C$5=0),"",IF((ROWS(E$6:E294)-1)&gt;$C$16+$C$13-$C$15,"",(ROWS(E$6:E294)-1)))</f>
        <v>#REF!</v>
      </c>
      <c r="F294" s="55" t="e">
        <f t="shared" si="173"/>
        <v>#REF!</v>
      </c>
      <c r="G294" s="91" t="e">
        <f>IF(E294="","",OP!G294)</f>
        <v>#REF!</v>
      </c>
      <c r="H294" s="28" t="e">
        <f t="shared" si="169"/>
        <v>#REF!</v>
      </c>
      <c r="I294" s="56" t="e">
        <f t="shared" si="170"/>
        <v>#REF!</v>
      </c>
      <c r="J294" s="56" t="e">
        <f t="shared" si="174"/>
        <v>#REF!</v>
      </c>
      <c r="K294" s="57" t="e">
        <f t="shared" si="175"/>
        <v>#REF!</v>
      </c>
      <c r="L294" s="57" t="e">
        <f t="shared" si="176"/>
        <v>#REF!</v>
      </c>
      <c r="M294" s="58" t="e">
        <f t="shared" si="171"/>
        <v>#REF!</v>
      </c>
      <c r="N294" s="58" t="e">
        <f t="shared" si="177"/>
        <v>#REF!</v>
      </c>
      <c r="O294" s="58" t="e">
        <f t="shared" si="178"/>
        <v>#REF!</v>
      </c>
      <c r="P294" s="59" t="e">
        <f t="shared" si="168"/>
        <v>#REF!</v>
      </c>
      <c r="Q294" s="29" t="e">
        <f t="shared" si="179"/>
        <v>#REF!</v>
      </c>
      <c r="R294" s="100" t="e">
        <f t="shared" si="172"/>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x14ac:dyDescent="0.25">
      <c r="B295" s="237"/>
      <c r="C295" s="9"/>
      <c r="E295" s="65" t="e">
        <f>IF(OR($C$6="",$C$5="",$C$6=0,$C$5=0),"",IF((ROWS(E$6:E295)-1)&gt;$C$16+$C$13-$C$15,"",(ROWS(E$6:E295)-1)))</f>
        <v>#REF!</v>
      </c>
      <c r="F295" s="55" t="e">
        <f t="shared" si="173"/>
        <v>#REF!</v>
      </c>
      <c r="G295" s="91" t="e">
        <f>IF(E295="","",OP!G295)</f>
        <v>#REF!</v>
      </c>
      <c r="H295" s="28" t="e">
        <f t="shared" si="169"/>
        <v>#REF!</v>
      </c>
      <c r="I295" s="56" t="e">
        <f t="shared" si="170"/>
        <v>#REF!</v>
      </c>
      <c r="J295" s="56" t="e">
        <f t="shared" si="174"/>
        <v>#REF!</v>
      </c>
      <c r="K295" s="57" t="e">
        <f t="shared" si="175"/>
        <v>#REF!</v>
      </c>
      <c r="L295" s="57" t="e">
        <f t="shared" si="176"/>
        <v>#REF!</v>
      </c>
      <c r="M295" s="58" t="e">
        <f t="shared" si="171"/>
        <v>#REF!</v>
      </c>
      <c r="N295" s="58" t="e">
        <f t="shared" si="177"/>
        <v>#REF!</v>
      </c>
      <c r="O295" s="58" t="e">
        <f t="shared" si="178"/>
        <v>#REF!</v>
      </c>
      <c r="P295" s="59" t="e">
        <f t="shared" si="168"/>
        <v>#REF!</v>
      </c>
      <c r="Q295" s="29" t="e">
        <f t="shared" si="179"/>
        <v>#REF!</v>
      </c>
      <c r="R295" s="100" t="e">
        <f t="shared" si="172"/>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x14ac:dyDescent="0.25">
      <c r="B296" s="237"/>
      <c r="C296" s="9"/>
      <c r="E296" s="65" t="e">
        <f>IF(OR($C$6="",$C$5="",$C$6=0,$C$5=0),"",IF((ROWS(E$6:E296)-1)&gt;$C$16+$C$13-$C$15,"",(ROWS(E$6:E296)-1)))</f>
        <v>#REF!</v>
      </c>
      <c r="F296" s="55" t="e">
        <f t="shared" si="173"/>
        <v>#REF!</v>
      </c>
      <c r="G296" s="91" t="e">
        <f>IF(E296="","",OP!G296)</f>
        <v>#REF!</v>
      </c>
      <c r="H296" s="28" t="e">
        <f t="shared" si="169"/>
        <v>#REF!</v>
      </c>
      <c r="I296" s="56" t="e">
        <f t="shared" si="170"/>
        <v>#REF!</v>
      </c>
      <c r="J296" s="56" t="e">
        <f t="shared" si="174"/>
        <v>#REF!</v>
      </c>
      <c r="K296" s="57" t="e">
        <f t="shared" si="175"/>
        <v>#REF!</v>
      </c>
      <c r="L296" s="57" t="e">
        <f t="shared" si="176"/>
        <v>#REF!</v>
      </c>
      <c r="M296" s="58" t="e">
        <f t="shared" si="171"/>
        <v>#REF!</v>
      </c>
      <c r="N296" s="58" t="e">
        <f t="shared" si="177"/>
        <v>#REF!</v>
      </c>
      <c r="O296" s="58" t="e">
        <f t="shared" si="178"/>
        <v>#REF!</v>
      </c>
      <c r="P296" s="59" t="e">
        <f t="shared" si="168"/>
        <v>#REF!</v>
      </c>
      <c r="Q296" s="29" t="e">
        <f t="shared" si="179"/>
        <v>#REF!</v>
      </c>
      <c r="R296" s="100" t="e">
        <f t="shared" si="172"/>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x14ac:dyDescent="0.25">
      <c r="B297" s="237"/>
      <c r="C297" s="9"/>
      <c r="E297" s="65" t="e">
        <f>IF(OR($C$6="",$C$5="",$C$6=0,$C$5=0),"",IF((ROWS(E$6:E297)-1)&gt;$C$16+$C$13-$C$15,"",(ROWS(E$6:E297)-1)))</f>
        <v>#REF!</v>
      </c>
      <c r="F297" s="55" t="e">
        <f t="shared" si="173"/>
        <v>#REF!</v>
      </c>
      <c r="G297" s="91" t="e">
        <f>IF(E297="","",OP!G297)</f>
        <v>#REF!</v>
      </c>
      <c r="H297" s="28" t="e">
        <f t="shared" si="169"/>
        <v>#REF!</v>
      </c>
      <c r="I297" s="56" t="e">
        <f t="shared" si="170"/>
        <v>#REF!</v>
      </c>
      <c r="J297" s="56" t="e">
        <f t="shared" si="174"/>
        <v>#REF!</v>
      </c>
      <c r="K297" s="57" t="e">
        <f t="shared" si="175"/>
        <v>#REF!</v>
      </c>
      <c r="L297" s="57" t="e">
        <f t="shared" si="176"/>
        <v>#REF!</v>
      </c>
      <c r="M297" s="58" t="e">
        <f t="shared" si="171"/>
        <v>#REF!</v>
      </c>
      <c r="N297" s="58" t="e">
        <f t="shared" si="177"/>
        <v>#REF!</v>
      </c>
      <c r="O297" s="58" t="e">
        <f t="shared" si="178"/>
        <v>#REF!</v>
      </c>
      <c r="P297" s="59" t="e">
        <f t="shared" si="168"/>
        <v>#REF!</v>
      </c>
      <c r="Q297" s="29" t="e">
        <f t="shared" si="179"/>
        <v>#REF!</v>
      </c>
      <c r="R297" s="100" t="e">
        <f t="shared" si="172"/>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x14ac:dyDescent="0.25">
      <c r="B298" s="237"/>
      <c r="C298" s="9"/>
      <c r="E298" s="65" t="e">
        <f>IF(OR($C$6="",$C$5="",$C$6=0,$C$5=0),"",IF((ROWS(E$6:E298)-1)&gt;$C$16+$C$13-$C$15,"",(ROWS(E$6:E298)-1)))</f>
        <v>#REF!</v>
      </c>
      <c r="F298" s="55" t="e">
        <f t="shared" si="173"/>
        <v>#REF!</v>
      </c>
      <c r="G298" s="91" t="e">
        <f>IF(E298="","",OP!G298)</f>
        <v>#REF!</v>
      </c>
      <c r="H298" s="28" t="e">
        <f t="shared" si="169"/>
        <v>#REF!</v>
      </c>
      <c r="I298" s="56" t="e">
        <f t="shared" si="170"/>
        <v>#REF!</v>
      </c>
      <c r="J298" s="56" t="e">
        <f t="shared" si="174"/>
        <v>#REF!</v>
      </c>
      <c r="K298" s="57" t="e">
        <f t="shared" si="175"/>
        <v>#REF!</v>
      </c>
      <c r="L298" s="57" t="e">
        <f t="shared" si="176"/>
        <v>#REF!</v>
      </c>
      <c r="M298" s="58" t="e">
        <f t="shared" si="171"/>
        <v>#REF!</v>
      </c>
      <c r="N298" s="58" t="e">
        <f t="shared" si="177"/>
        <v>#REF!</v>
      </c>
      <c r="O298" s="58" t="e">
        <f t="shared" si="178"/>
        <v>#REF!</v>
      </c>
      <c r="P298" s="59" t="e">
        <f t="shared" si="168"/>
        <v>#REF!</v>
      </c>
      <c r="Q298" s="29" t="e">
        <f t="shared" si="179"/>
        <v>#REF!</v>
      </c>
      <c r="R298" s="100" t="e">
        <f t="shared" si="172"/>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x14ac:dyDescent="0.25">
      <c r="B299" s="237"/>
      <c r="C299" s="9"/>
      <c r="E299" s="65" t="e">
        <f>IF(OR($C$6="",$C$5="",$C$6=0,$C$5=0),"",IF((ROWS(E$6:E299)-1)&gt;$C$16+$C$13-$C$15,"",(ROWS(E$6:E299)-1)))</f>
        <v>#REF!</v>
      </c>
      <c r="F299" s="55" t="e">
        <f t="shared" si="173"/>
        <v>#REF!</v>
      </c>
      <c r="G299" s="91" t="e">
        <f>IF(E299="","",OP!G299)</f>
        <v>#REF!</v>
      </c>
      <c r="H299" s="28" t="e">
        <f t="shared" si="169"/>
        <v>#REF!</v>
      </c>
      <c r="I299" s="56" t="e">
        <f t="shared" si="170"/>
        <v>#REF!</v>
      </c>
      <c r="J299" s="56" t="e">
        <f t="shared" si="174"/>
        <v>#REF!</v>
      </c>
      <c r="K299" s="57" t="e">
        <f t="shared" si="175"/>
        <v>#REF!</v>
      </c>
      <c r="L299" s="57" t="e">
        <f t="shared" si="176"/>
        <v>#REF!</v>
      </c>
      <c r="M299" s="58" t="e">
        <f t="shared" si="171"/>
        <v>#REF!</v>
      </c>
      <c r="N299" s="58" t="e">
        <f t="shared" si="177"/>
        <v>#REF!</v>
      </c>
      <c r="O299" s="58" t="e">
        <f t="shared" si="178"/>
        <v>#REF!</v>
      </c>
      <c r="P299" s="59" t="e">
        <f t="shared" si="168"/>
        <v>#REF!</v>
      </c>
      <c r="Q299" s="29" t="e">
        <f t="shared" si="179"/>
        <v>#REF!</v>
      </c>
      <c r="R299" s="100" t="e">
        <f t="shared" si="172"/>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x14ac:dyDescent="0.25">
      <c r="B300" s="237"/>
      <c r="C300" s="9"/>
      <c r="E300" s="65" t="e">
        <f>IF(OR($C$6="",$C$5="",$C$6=0,$C$5=0),"",IF((ROWS(E$6:E300)-1)&gt;$C$16+$C$13-$C$15,"",(ROWS(E$6:E300)-1)))</f>
        <v>#REF!</v>
      </c>
      <c r="F300" s="55" t="e">
        <f t="shared" si="173"/>
        <v>#REF!</v>
      </c>
      <c r="G300" s="91" t="e">
        <f>IF(E300="","",OP!G300)</f>
        <v>#REF!</v>
      </c>
      <c r="H300" s="28" t="e">
        <f t="shared" si="169"/>
        <v>#REF!</v>
      </c>
      <c r="I300" s="56" t="e">
        <f t="shared" si="170"/>
        <v>#REF!</v>
      </c>
      <c r="J300" s="56" t="e">
        <f t="shared" si="174"/>
        <v>#REF!</v>
      </c>
      <c r="K300" s="57" t="e">
        <f t="shared" si="175"/>
        <v>#REF!</v>
      </c>
      <c r="L300" s="57" t="e">
        <f t="shared" si="176"/>
        <v>#REF!</v>
      </c>
      <c r="M300" s="58" t="e">
        <f t="shared" si="171"/>
        <v>#REF!</v>
      </c>
      <c r="N300" s="58" t="e">
        <f t="shared" si="177"/>
        <v>#REF!</v>
      </c>
      <c r="O300" s="58" t="e">
        <f t="shared" si="178"/>
        <v>#REF!</v>
      </c>
      <c r="P300" s="59" t="e">
        <f t="shared" si="168"/>
        <v>#REF!</v>
      </c>
      <c r="Q300" s="29" t="e">
        <f t="shared" si="179"/>
        <v>#REF!</v>
      </c>
      <c r="R300" s="100" t="e">
        <f t="shared" si="172"/>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x14ac:dyDescent="0.25">
      <c r="B301" s="237"/>
      <c r="C301" s="9"/>
      <c r="E301" s="65" t="e">
        <f>IF(OR($C$6="",$C$5="",$C$6=0,$C$5=0),"",IF((ROWS(E$6:E301)-1)&gt;$C$16+$C$13-$C$15,"",(ROWS(E$6:E301)-1)))</f>
        <v>#REF!</v>
      </c>
      <c r="F301" s="55" t="e">
        <f t="shared" si="173"/>
        <v>#REF!</v>
      </c>
      <c r="G301" s="91" t="e">
        <f>IF(E301="","",OP!G301)</f>
        <v>#REF!</v>
      </c>
      <c r="H301" s="28" t="e">
        <f t="shared" si="169"/>
        <v>#REF!</v>
      </c>
      <c r="I301" s="56" t="e">
        <f t="shared" si="170"/>
        <v>#REF!</v>
      </c>
      <c r="J301" s="56" t="e">
        <f t="shared" si="174"/>
        <v>#REF!</v>
      </c>
      <c r="K301" s="57" t="e">
        <f t="shared" si="175"/>
        <v>#REF!</v>
      </c>
      <c r="L301" s="57" t="e">
        <f t="shared" si="176"/>
        <v>#REF!</v>
      </c>
      <c r="M301" s="58" t="e">
        <f t="shared" si="171"/>
        <v>#REF!</v>
      </c>
      <c r="N301" s="58" t="e">
        <f t="shared" si="177"/>
        <v>#REF!</v>
      </c>
      <c r="O301" s="58" t="e">
        <f t="shared" si="178"/>
        <v>#REF!</v>
      </c>
      <c r="P301" s="59" t="e">
        <f t="shared" si="168"/>
        <v>#REF!</v>
      </c>
      <c r="Q301" s="29" t="e">
        <f t="shared" si="179"/>
        <v>#REF!</v>
      </c>
      <c r="R301" s="100" t="e">
        <f t="shared" si="172"/>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x14ac:dyDescent="0.25">
      <c r="B302" s="237"/>
      <c r="C302" s="9"/>
      <c r="E302" s="65" t="e">
        <f>IF(OR($C$6="",$C$5="",$C$6=0,$C$5=0),"",IF((ROWS(E$6:E302)-1)&gt;$C$16+$C$13-$C$15,"",(ROWS(E$6:E302)-1)))</f>
        <v>#REF!</v>
      </c>
      <c r="F302" s="55" t="e">
        <f t="shared" si="173"/>
        <v>#REF!</v>
      </c>
      <c r="G302" s="91" t="e">
        <f>IF(E302="","",OP!G302)</f>
        <v>#REF!</v>
      </c>
      <c r="H302" s="28" t="e">
        <f t="shared" si="169"/>
        <v>#REF!</v>
      </c>
      <c r="I302" s="56" t="e">
        <f t="shared" si="170"/>
        <v>#REF!</v>
      </c>
      <c r="J302" s="56" t="e">
        <f t="shared" si="174"/>
        <v>#REF!</v>
      </c>
      <c r="K302" s="57" t="e">
        <f t="shared" si="175"/>
        <v>#REF!</v>
      </c>
      <c r="L302" s="57" t="e">
        <f t="shared" si="176"/>
        <v>#REF!</v>
      </c>
      <c r="M302" s="58" t="e">
        <f t="shared" si="171"/>
        <v>#REF!</v>
      </c>
      <c r="N302" s="58" t="e">
        <f t="shared" si="177"/>
        <v>#REF!</v>
      </c>
      <c r="O302" s="58" t="e">
        <f t="shared" si="178"/>
        <v>#REF!</v>
      </c>
      <c r="P302" s="59" t="e">
        <f t="shared" si="168"/>
        <v>#REF!</v>
      </c>
      <c r="Q302" s="29" t="e">
        <f t="shared" si="179"/>
        <v>#REF!</v>
      </c>
      <c r="R302" s="100" t="e">
        <f t="shared" si="172"/>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x14ac:dyDescent="0.25">
      <c r="B303" s="237"/>
      <c r="C303" s="9"/>
      <c r="E303" s="65" t="e">
        <f>IF(OR($C$6="",$C$5="",$C$6=0,$C$5=0),"",IF((ROWS(E$6:E303)-1)&gt;$C$16+$C$13-$C$15,"",(ROWS(E$6:E303)-1)))</f>
        <v>#REF!</v>
      </c>
      <c r="F303" s="55" t="e">
        <f t="shared" si="173"/>
        <v>#REF!</v>
      </c>
      <c r="G303" s="91" t="e">
        <f>IF(E303="","",OP!G303)</f>
        <v>#REF!</v>
      </c>
      <c r="H303" s="28" t="e">
        <f t="shared" si="169"/>
        <v>#REF!</v>
      </c>
      <c r="I303" s="56" t="e">
        <f t="shared" si="170"/>
        <v>#REF!</v>
      </c>
      <c r="J303" s="56" t="e">
        <f t="shared" si="174"/>
        <v>#REF!</v>
      </c>
      <c r="K303" s="57" t="e">
        <f t="shared" si="175"/>
        <v>#REF!</v>
      </c>
      <c r="L303" s="57" t="e">
        <f t="shared" si="176"/>
        <v>#REF!</v>
      </c>
      <c r="M303" s="58" t="e">
        <f t="shared" si="171"/>
        <v>#REF!</v>
      </c>
      <c r="N303" s="58" t="e">
        <f t="shared" si="177"/>
        <v>#REF!</v>
      </c>
      <c r="O303" s="58" t="e">
        <f t="shared" si="178"/>
        <v>#REF!</v>
      </c>
      <c r="P303" s="59" t="e">
        <f t="shared" si="168"/>
        <v>#REF!</v>
      </c>
      <c r="Q303" s="29" t="e">
        <f t="shared" si="179"/>
        <v>#REF!</v>
      </c>
      <c r="R303" s="100" t="e">
        <f t="shared" si="172"/>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x14ac:dyDescent="0.25">
      <c r="B304" s="237"/>
      <c r="C304" s="9"/>
      <c r="E304" s="65" t="e">
        <f>IF(OR($C$6="",$C$5="",$C$6=0,$C$5=0),"",IF((ROWS(E$6:E304)-1)&gt;$C$16+$C$13-$C$15,"",(ROWS(E$6:E304)-1)))</f>
        <v>#REF!</v>
      </c>
      <c r="F304" s="55" t="e">
        <f t="shared" si="173"/>
        <v>#REF!</v>
      </c>
      <c r="G304" s="91" t="e">
        <f>IF(E304="","",OP!G304)</f>
        <v>#REF!</v>
      </c>
      <c r="H304" s="28" t="e">
        <f t="shared" si="169"/>
        <v>#REF!</v>
      </c>
      <c r="I304" s="56" t="e">
        <f t="shared" si="170"/>
        <v>#REF!</v>
      </c>
      <c r="J304" s="56" t="e">
        <f t="shared" si="174"/>
        <v>#REF!</v>
      </c>
      <c r="K304" s="57" t="e">
        <f t="shared" si="175"/>
        <v>#REF!</v>
      </c>
      <c r="L304" s="57" t="e">
        <f t="shared" si="176"/>
        <v>#REF!</v>
      </c>
      <c r="M304" s="58" t="e">
        <f t="shared" si="171"/>
        <v>#REF!</v>
      </c>
      <c r="N304" s="58" t="e">
        <f t="shared" si="177"/>
        <v>#REF!</v>
      </c>
      <c r="O304" s="58" t="e">
        <f t="shared" si="178"/>
        <v>#REF!</v>
      </c>
      <c r="P304" s="59" t="e">
        <f t="shared" si="168"/>
        <v>#REF!</v>
      </c>
      <c r="Q304" s="29" t="e">
        <f t="shared" si="179"/>
        <v>#REF!</v>
      </c>
      <c r="R304" s="100" t="e">
        <f t="shared" si="172"/>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x14ac:dyDescent="0.25">
      <c r="B305" s="237"/>
      <c r="C305" s="9"/>
      <c r="E305" s="65" t="e">
        <f>IF(OR($C$6="",$C$5="",$C$6=0,$C$5=0),"",IF((ROWS(E$6:E305)-1)&gt;$C$16+$C$13-$C$15,"",(ROWS(E$6:E305)-1)))</f>
        <v>#REF!</v>
      </c>
      <c r="F305" s="55" t="e">
        <f t="shared" si="173"/>
        <v>#REF!</v>
      </c>
      <c r="G305" s="91" t="e">
        <f>IF(E305="","",OP!G305)</f>
        <v>#REF!</v>
      </c>
      <c r="H305" s="28" t="e">
        <f t="shared" si="169"/>
        <v>#REF!</v>
      </c>
      <c r="I305" s="56" t="e">
        <f t="shared" si="170"/>
        <v>#REF!</v>
      </c>
      <c r="J305" s="56" t="e">
        <f t="shared" si="174"/>
        <v>#REF!</v>
      </c>
      <c r="K305" s="57" t="e">
        <f t="shared" si="175"/>
        <v>#REF!</v>
      </c>
      <c r="L305" s="57" t="e">
        <f t="shared" si="176"/>
        <v>#REF!</v>
      </c>
      <c r="M305" s="58" t="e">
        <f t="shared" si="171"/>
        <v>#REF!</v>
      </c>
      <c r="N305" s="58" t="e">
        <f t="shared" si="177"/>
        <v>#REF!</v>
      </c>
      <c r="O305" s="58" t="e">
        <f t="shared" si="178"/>
        <v>#REF!</v>
      </c>
      <c r="P305" s="59" t="e">
        <f t="shared" si="168"/>
        <v>#REF!</v>
      </c>
      <c r="Q305" s="29" t="e">
        <f t="shared" si="179"/>
        <v>#REF!</v>
      </c>
      <c r="R305" s="100" t="e">
        <f t="shared" si="172"/>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x14ac:dyDescent="0.25">
      <c r="B306" s="237"/>
      <c r="C306" s="9"/>
      <c r="E306" s="65" t="e">
        <f>IF(OR($C$6="",$C$5="",$C$6=0,$C$5=0),"",IF((ROWS(E$6:E306)-1)&gt;$C$16+$C$13-$C$15,"",(ROWS(E$6:E306)-1)))</f>
        <v>#REF!</v>
      </c>
      <c r="F306" s="55" t="e">
        <f t="shared" si="173"/>
        <v>#REF!</v>
      </c>
      <c r="G306" s="91" t="e">
        <f>IF(E306="","",OP!G306)</f>
        <v>#REF!</v>
      </c>
      <c r="H306" s="28" t="e">
        <f t="shared" si="169"/>
        <v>#REF!</v>
      </c>
      <c r="I306" s="56" t="e">
        <f t="shared" si="170"/>
        <v>#REF!</v>
      </c>
      <c r="J306" s="56" t="e">
        <f t="shared" si="174"/>
        <v>#REF!</v>
      </c>
      <c r="K306" s="57" t="e">
        <f t="shared" si="175"/>
        <v>#REF!</v>
      </c>
      <c r="L306" s="57" t="e">
        <f t="shared" si="176"/>
        <v>#REF!</v>
      </c>
      <c r="M306" s="58" t="e">
        <f t="shared" si="171"/>
        <v>#REF!</v>
      </c>
      <c r="N306" s="58" t="e">
        <f t="shared" si="177"/>
        <v>#REF!</v>
      </c>
      <c r="O306" s="58" t="e">
        <f t="shared" si="178"/>
        <v>#REF!</v>
      </c>
      <c r="P306" s="59" t="e">
        <f t="shared" si="168"/>
        <v>#REF!</v>
      </c>
      <c r="Q306" s="29" t="e">
        <f t="shared" si="179"/>
        <v>#REF!</v>
      </c>
      <c r="R306" s="100" t="e">
        <f t="shared" si="172"/>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x14ac:dyDescent="0.25">
      <c r="B307" s="237"/>
      <c r="C307" s="9"/>
      <c r="E307" s="65" t="e">
        <f>IF(OR($C$6="",$C$5="",$C$6=0,$C$5=0),"",IF((ROWS(E$6:E307)-1)&gt;$C$16+$C$13-$C$15,"",(ROWS(E$6:E307)-1)))</f>
        <v>#REF!</v>
      </c>
      <c r="F307" s="55" t="e">
        <f t="shared" si="173"/>
        <v>#REF!</v>
      </c>
      <c r="G307" s="91" t="e">
        <f>IF(E307="","",OP!G307)</f>
        <v>#REF!</v>
      </c>
      <c r="H307" s="28" t="e">
        <f t="shared" si="169"/>
        <v>#REF!</v>
      </c>
      <c r="I307" s="56" t="e">
        <f t="shared" si="170"/>
        <v>#REF!</v>
      </c>
      <c r="J307" s="56" t="e">
        <f t="shared" si="174"/>
        <v>#REF!</v>
      </c>
      <c r="K307" s="57" t="e">
        <f t="shared" si="175"/>
        <v>#REF!</v>
      </c>
      <c r="L307" s="57" t="e">
        <f t="shared" si="176"/>
        <v>#REF!</v>
      </c>
      <c r="M307" s="58" t="e">
        <f t="shared" si="171"/>
        <v>#REF!</v>
      </c>
      <c r="N307" s="58" t="e">
        <f t="shared" si="177"/>
        <v>#REF!</v>
      </c>
      <c r="O307" s="58" t="e">
        <f t="shared" si="178"/>
        <v>#REF!</v>
      </c>
      <c r="P307" s="59" t="e">
        <f t="shared" si="168"/>
        <v>#REF!</v>
      </c>
      <c r="Q307" s="29" t="e">
        <f t="shared" si="179"/>
        <v>#REF!</v>
      </c>
      <c r="R307" s="100" t="e">
        <f t="shared" si="172"/>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x14ac:dyDescent="0.25">
      <c r="B308" s="237"/>
      <c r="C308" s="9"/>
      <c r="E308" s="65" t="e">
        <f>IF(OR($C$6="",$C$5="",$C$6=0,$C$5=0),"",IF((ROWS(E$6:E308)-1)&gt;$C$16+$C$13-$C$15,"",(ROWS(E$6:E308)-1)))</f>
        <v>#REF!</v>
      </c>
      <c r="F308" s="55" t="e">
        <f t="shared" si="173"/>
        <v>#REF!</v>
      </c>
      <c r="G308" s="91" t="e">
        <f>IF(E308="","",OP!G308)</f>
        <v>#REF!</v>
      </c>
      <c r="H308" s="28" t="e">
        <f t="shared" si="169"/>
        <v>#REF!</v>
      </c>
      <c r="I308" s="56" t="e">
        <f t="shared" si="170"/>
        <v>#REF!</v>
      </c>
      <c r="J308" s="56" t="e">
        <f t="shared" si="174"/>
        <v>#REF!</v>
      </c>
      <c r="K308" s="57" t="e">
        <f t="shared" si="175"/>
        <v>#REF!</v>
      </c>
      <c r="L308" s="57" t="e">
        <f t="shared" si="176"/>
        <v>#REF!</v>
      </c>
      <c r="M308" s="58" t="e">
        <f t="shared" si="171"/>
        <v>#REF!</v>
      </c>
      <c r="N308" s="58" t="e">
        <f t="shared" si="177"/>
        <v>#REF!</v>
      </c>
      <c r="O308" s="58" t="e">
        <f t="shared" si="178"/>
        <v>#REF!</v>
      </c>
      <c r="P308" s="59" t="e">
        <f t="shared" si="168"/>
        <v>#REF!</v>
      </c>
      <c r="Q308" s="29" t="e">
        <f t="shared" si="179"/>
        <v>#REF!</v>
      </c>
      <c r="R308" s="100" t="e">
        <f t="shared" si="172"/>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x14ac:dyDescent="0.25">
      <c r="B309" s="237"/>
      <c r="C309" s="9"/>
      <c r="E309" s="65" t="e">
        <f>IF(OR($C$6="",$C$5="",$C$6=0,$C$5=0),"",IF((ROWS(E$6:E309)-1)&gt;$C$16+$C$13-$C$15,"",(ROWS(E$6:E309)-1)))</f>
        <v>#REF!</v>
      </c>
      <c r="F309" s="55" t="e">
        <f t="shared" si="173"/>
        <v>#REF!</v>
      </c>
      <c r="G309" s="91" t="e">
        <f>IF(E309="","",OP!G309)</f>
        <v>#REF!</v>
      </c>
      <c r="H309" s="28" t="e">
        <f t="shared" si="169"/>
        <v>#REF!</v>
      </c>
      <c r="I309" s="56" t="e">
        <f t="shared" si="170"/>
        <v>#REF!</v>
      </c>
      <c r="J309" s="56" t="e">
        <f t="shared" si="174"/>
        <v>#REF!</v>
      </c>
      <c r="K309" s="57" t="e">
        <f t="shared" si="175"/>
        <v>#REF!</v>
      </c>
      <c r="L309" s="57" t="e">
        <f t="shared" si="176"/>
        <v>#REF!</v>
      </c>
      <c r="M309" s="58" t="e">
        <f t="shared" si="171"/>
        <v>#REF!</v>
      </c>
      <c r="N309" s="58" t="e">
        <f t="shared" si="177"/>
        <v>#REF!</v>
      </c>
      <c r="O309" s="58" t="e">
        <f t="shared" si="178"/>
        <v>#REF!</v>
      </c>
      <c r="P309" s="59" t="e">
        <f t="shared" si="168"/>
        <v>#REF!</v>
      </c>
      <c r="Q309" s="29" t="e">
        <f t="shared" si="179"/>
        <v>#REF!</v>
      </c>
      <c r="R309" s="100" t="e">
        <f t="shared" si="172"/>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x14ac:dyDescent="0.25">
      <c r="B310" s="237"/>
      <c r="C310" s="9"/>
      <c r="E310" s="65" t="e">
        <f>IF(OR($C$6="",$C$5="",$C$6=0,$C$5=0),"",IF((ROWS(E$6:E310)-1)&gt;$C$16+$C$13-$C$15,"",(ROWS(E$6:E310)-1)))</f>
        <v>#REF!</v>
      </c>
      <c r="F310" s="55" t="e">
        <f t="shared" si="173"/>
        <v>#REF!</v>
      </c>
      <c r="G310" s="91" t="e">
        <f>IF(E310="","",OP!G310)</f>
        <v>#REF!</v>
      </c>
      <c r="H310" s="28" t="e">
        <f t="shared" si="169"/>
        <v>#REF!</v>
      </c>
      <c r="I310" s="56" t="e">
        <f t="shared" si="170"/>
        <v>#REF!</v>
      </c>
      <c r="J310" s="56" t="e">
        <f t="shared" si="174"/>
        <v>#REF!</v>
      </c>
      <c r="K310" s="57" t="e">
        <f t="shared" si="175"/>
        <v>#REF!</v>
      </c>
      <c r="L310" s="57" t="e">
        <f t="shared" si="176"/>
        <v>#REF!</v>
      </c>
      <c r="M310" s="58" t="e">
        <f t="shared" si="171"/>
        <v>#REF!</v>
      </c>
      <c r="N310" s="58" t="e">
        <f t="shared" si="177"/>
        <v>#REF!</v>
      </c>
      <c r="O310" s="58" t="e">
        <f t="shared" si="178"/>
        <v>#REF!</v>
      </c>
      <c r="P310" s="59" t="e">
        <f t="shared" si="168"/>
        <v>#REF!</v>
      </c>
      <c r="Q310" s="29" t="e">
        <f t="shared" si="179"/>
        <v>#REF!</v>
      </c>
      <c r="R310" s="100" t="e">
        <f t="shared" si="172"/>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x14ac:dyDescent="0.25">
      <c r="B311" s="237"/>
      <c r="C311" s="9"/>
      <c r="E311" s="65" t="e">
        <f>IF(OR($C$6="",$C$5="",$C$6=0,$C$5=0),"",IF((ROWS(E$6:E311)-1)&gt;$C$16+$C$13-$C$15,"",(ROWS(E$6:E311)-1)))</f>
        <v>#REF!</v>
      </c>
      <c r="F311" s="55" t="e">
        <f t="shared" si="173"/>
        <v>#REF!</v>
      </c>
      <c r="G311" s="91" t="e">
        <f>IF(E311="","",OP!G311)</f>
        <v>#REF!</v>
      </c>
      <c r="H311" s="28" t="e">
        <f t="shared" si="169"/>
        <v>#REF!</v>
      </c>
      <c r="I311" s="56" t="e">
        <f t="shared" si="170"/>
        <v>#REF!</v>
      </c>
      <c r="J311" s="56" t="e">
        <f t="shared" si="174"/>
        <v>#REF!</v>
      </c>
      <c r="K311" s="57" t="e">
        <f t="shared" si="175"/>
        <v>#REF!</v>
      </c>
      <c r="L311" s="57" t="e">
        <f t="shared" si="176"/>
        <v>#REF!</v>
      </c>
      <c r="M311" s="58" t="e">
        <f t="shared" si="171"/>
        <v>#REF!</v>
      </c>
      <c r="N311" s="58" t="e">
        <f t="shared" si="177"/>
        <v>#REF!</v>
      </c>
      <c r="O311" s="58" t="e">
        <f t="shared" si="178"/>
        <v>#REF!</v>
      </c>
      <c r="P311" s="59" t="e">
        <f t="shared" si="168"/>
        <v>#REF!</v>
      </c>
      <c r="Q311" s="29" t="e">
        <f t="shared" si="179"/>
        <v>#REF!</v>
      </c>
      <c r="R311" s="100" t="e">
        <f t="shared" si="172"/>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x14ac:dyDescent="0.25">
      <c r="B312" s="237"/>
      <c r="C312" s="9"/>
      <c r="E312" s="65" t="e">
        <f>IF(OR($C$6="",$C$5="",$C$6=0,$C$5=0),"",IF((ROWS(E$6:E312)-1)&gt;$C$16+$C$13-$C$15,"",(ROWS(E$6:E312)-1)))</f>
        <v>#REF!</v>
      </c>
      <c r="F312" s="55" t="e">
        <f t="shared" si="173"/>
        <v>#REF!</v>
      </c>
      <c r="G312" s="91" t="e">
        <f>IF(E312="","",OP!G312)</f>
        <v>#REF!</v>
      </c>
      <c r="H312" s="28" t="e">
        <f t="shared" si="169"/>
        <v>#REF!</v>
      </c>
      <c r="I312" s="56" t="e">
        <f t="shared" si="170"/>
        <v>#REF!</v>
      </c>
      <c r="J312" s="56" t="e">
        <f t="shared" si="174"/>
        <v>#REF!</v>
      </c>
      <c r="K312" s="57" t="e">
        <f t="shared" si="175"/>
        <v>#REF!</v>
      </c>
      <c r="L312" s="57" t="e">
        <f t="shared" si="176"/>
        <v>#REF!</v>
      </c>
      <c r="M312" s="58" t="e">
        <f t="shared" si="171"/>
        <v>#REF!</v>
      </c>
      <c r="N312" s="58" t="e">
        <f t="shared" si="177"/>
        <v>#REF!</v>
      </c>
      <c r="O312" s="58" t="e">
        <f t="shared" si="178"/>
        <v>#REF!</v>
      </c>
      <c r="P312" s="59" t="e">
        <f t="shared" si="168"/>
        <v>#REF!</v>
      </c>
      <c r="Q312" s="29" t="e">
        <f t="shared" si="179"/>
        <v>#REF!</v>
      </c>
      <c r="R312" s="100" t="e">
        <f t="shared" si="172"/>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x14ac:dyDescent="0.25">
      <c r="B313" s="237"/>
      <c r="C313" s="9"/>
      <c r="E313" s="65" t="e">
        <f>IF(OR($C$6="",$C$5="",$C$6=0,$C$5=0),"",IF((ROWS(E$6:E313)-1)&gt;$C$16+$C$13-$C$15,"",(ROWS(E$6:E313)-1)))</f>
        <v>#REF!</v>
      </c>
      <c r="F313" s="55" t="e">
        <f t="shared" si="173"/>
        <v>#REF!</v>
      </c>
      <c r="G313" s="91" t="e">
        <f>IF(E313="","",OP!G313)</f>
        <v>#REF!</v>
      </c>
      <c r="H313" s="28" t="e">
        <f t="shared" si="169"/>
        <v>#REF!</v>
      </c>
      <c r="I313" s="56" t="e">
        <f t="shared" si="170"/>
        <v>#REF!</v>
      </c>
      <c r="J313" s="56" t="e">
        <f t="shared" si="174"/>
        <v>#REF!</v>
      </c>
      <c r="K313" s="57" t="e">
        <f t="shared" si="175"/>
        <v>#REF!</v>
      </c>
      <c r="L313" s="57" t="e">
        <f t="shared" si="176"/>
        <v>#REF!</v>
      </c>
      <c r="M313" s="58" t="e">
        <f t="shared" si="171"/>
        <v>#REF!</v>
      </c>
      <c r="N313" s="58" t="e">
        <f t="shared" si="177"/>
        <v>#REF!</v>
      </c>
      <c r="O313" s="58" t="e">
        <f t="shared" si="178"/>
        <v>#REF!</v>
      </c>
      <c r="P313" s="59" t="e">
        <f t="shared" si="168"/>
        <v>#REF!</v>
      </c>
      <c r="Q313" s="29" t="e">
        <f t="shared" si="179"/>
        <v>#REF!</v>
      </c>
      <c r="R313" s="100" t="e">
        <f t="shared" si="172"/>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x14ac:dyDescent="0.25">
      <c r="B314" s="237"/>
      <c r="C314" s="9"/>
      <c r="E314" s="65" t="e">
        <f>IF(OR($C$6="",$C$5="",$C$6=0,$C$5=0),"",IF((ROWS(E$6:E314)-1)&gt;$C$16+$C$13-$C$15,"",(ROWS(E$6:E314)-1)))</f>
        <v>#REF!</v>
      </c>
      <c r="F314" s="55" t="e">
        <f t="shared" si="173"/>
        <v>#REF!</v>
      </c>
      <c r="G314" s="91" t="e">
        <f>IF(E314="","",OP!G314)</f>
        <v>#REF!</v>
      </c>
      <c r="H314" s="28" t="e">
        <f t="shared" si="169"/>
        <v>#REF!</v>
      </c>
      <c r="I314" s="56" t="e">
        <f t="shared" si="170"/>
        <v>#REF!</v>
      </c>
      <c r="J314" s="56" t="e">
        <f t="shared" si="174"/>
        <v>#REF!</v>
      </c>
      <c r="K314" s="57" t="e">
        <f t="shared" si="175"/>
        <v>#REF!</v>
      </c>
      <c r="L314" s="57" t="e">
        <f t="shared" si="176"/>
        <v>#REF!</v>
      </c>
      <c r="M314" s="58" t="e">
        <f t="shared" si="171"/>
        <v>#REF!</v>
      </c>
      <c r="N314" s="58" t="e">
        <f t="shared" si="177"/>
        <v>#REF!</v>
      </c>
      <c r="O314" s="58" t="e">
        <f t="shared" si="178"/>
        <v>#REF!</v>
      </c>
      <c r="P314" s="59" t="e">
        <f t="shared" si="168"/>
        <v>#REF!</v>
      </c>
      <c r="Q314" s="29" t="e">
        <f t="shared" si="179"/>
        <v>#REF!</v>
      </c>
      <c r="R314" s="100" t="e">
        <f t="shared" si="172"/>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x14ac:dyDescent="0.25">
      <c r="B315" s="237"/>
      <c r="C315" s="9"/>
      <c r="E315" s="65" t="e">
        <f>IF(OR($C$6="",$C$5="",$C$6=0,$C$5=0),"",IF((ROWS(E$6:E315)-1)&gt;$C$16+$C$13-$C$15,"",(ROWS(E$6:E315)-1)))</f>
        <v>#REF!</v>
      </c>
      <c r="F315" s="55" t="e">
        <f t="shared" si="173"/>
        <v>#REF!</v>
      </c>
      <c r="G315" s="91" t="e">
        <f>IF(E315="","",OP!G315)</f>
        <v>#REF!</v>
      </c>
      <c r="H315" s="28" t="e">
        <f t="shared" si="169"/>
        <v>#REF!</v>
      </c>
      <c r="I315" s="56" t="e">
        <f t="shared" si="170"/>
        <v>#REF!</v>
      </c>
      <c r="J315" s="56" t="e">
        <f t="shared" si="174"/>
        <v>#REF!</v>
      </c>
      <c r="K315" s="57" t="e">
        <f t="shared" si="175"/>
        <v>#REF!</v>
      </c>
      <c r="L315" s="57" t="e">
        <f t="shared" si="176"/>
        <v>#REF!</v>
      </c>
      <c r="M315" s="58" t="e">
        <f t="shared" si="171"/>
        <v>#REF!</v>
      </c>
      <c r="N315" s="58" t="e">
        <f t="shared" si="177"/>
        <v>#REF!</v>
      </c>
      <c r="O315" s="58" t="e">
        <f t="shared" si="178"/>
        <v>#REF!</v>
      </c>
      <c r="P315" s="59" t="e">
        <f t="shared" si="168"/>
        <v>#REF!</v>
      </c>
      <c r="Q315" s="29" t="e">
        <f t="shared" si="179"/>
        <v>#REF!</v>
      </c>
      <c r="R315" s="100" t="e">
        <f t="shared" si="172"/>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x14ac:dyDescent="0.25">
      <c r="B316" s="237"/>
      <c r="C316" s="9"/>
      <c r="E316" s="65" t="e">
        <f>IF(OR($C$6="",$C$5="",$C$6=0,$C$5=0),"",IF((ROWS(E$6:E316)-1)&gt;$C$16+$C$13-$C$15,"",(ROWS(E$6:E316)-1)))</f>
        <v>#REF!</v>
      </c>
      <c r="F316" s="55" t="e">
        <f t="shared" si="173"/>
        <v>#REF!</v>
      </c>
      <c r="G316" s="91" t="e">
        <f>IF(E316="","",OP!G316)</f>
        <v>#REF!</v>
      </c>
      <c r="H316" s="28" t="e">
        <f t="shared" si="169"/>
        <v>#REF!</v>
      </c>
      <c r="I316" s="56" t="e">
        <f t="shared" si="170"/>
        <v>#REF!</v>
      </c>
      <c r="J316" s="56" t="e">
        <f t="shared" si="174"/>
        <v>#REF!</v>
      </c>
      <c r="K316" s="57" t="e">
        <f t="shared" si="175"/>
        <v>#REF!</v>
      </c>
      <c r="L316" s="57" t="e">
        <f t="shared" si="176"/>
        <v>#REF!</v>
      </c>
      <c r="M316" s="58" t="e">
        <f t="shared" si="171"/>
        <v>#REF!</v>
      </c>
      <c r="N316" s="58" t="e">
        <f t="shared" si="177"/>
        <v>#REF!</v>
      </c>
      <c r="O316" s="58" t="e">
        <f t="shared" si="178"/>
        <v>#REF!</v>
      </c>
      <c r="P316" s="59" t="e">
        <f t="shared" si="168"/>
        <v>#REF!</v>
      </c>
      <c r="Q316" s="29" t="e">
        <f t="shared" si="179"/>
        <v>#REF!</v>
      </c>
      <c r="R316" s="100" t="e">
        <f t="shared" si="172"/>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x14ac:dyDescent="0.25">
      <c r="B317" s="237"/>
      <c r="C317" s="9"/>
      <c r="E317" s="65" t="e">
        <f>IF(OR($C$6="",$C$5="",$C$6=0,$C$5=0),"",IF((ROWS(E$6:E317)-1)&gt;$C$16+$C$13-$C$15,"",(ROWS(E$6:E317)-1)))</f>
        <v>#REF!</v>
      </c>
      <c r="F317" s="55" t="e">
        <f t="shared" si="173"/>
        <v>#REF!</v>
      </c>
      <c r="G317" s="91" t="e">
        <f>IF(E317="","",OP!G317)</f>
        <v>#REF!</v>
      </c>
      <c r="H317" s="28" t="e">
        <f t="shared" si="169"/>
        <v>#REF!</v>
      </c>
      <c r="I317" s="56" t="e">
        <f t="shared" si="170"/>
        <v>#REF!</v>
      </c>
      <c r="J317" s="56" t="e">
        <f t="shared" si="174"/>
        <v>#REF!</v>
      </c>
      <c r="K317" s="57" t="e">
        <f t="shared" si="175"/>
        <v>#REF!</v>
      </c>
      <c r="L317" s="57" t="e">
        <f t="shared" si="176"/>
        <v>#REF!</v>
      </c>
      <c r="M317" s="58" t="e">
        <f t="shared" si="171"/>
        <v>#REF!</v>
      </c>
      <c r="N317" s="58" t="e">
        <f t="shared" si="177"/>
        <v>#REF!</v>
      </c>
      <c r="O317" s="58" t="e">
        <f t="shared" si="178"/>
        <v>#REF!</v>
      </c>
      <c r="P317" s="59" t="e">
        <f t="shared" si="168"/>
        <v>#REF!</v>
      </c>
      <c r="Q317" s="29" t="e">
        <f t="shared" si="179"/>
        <v>#REF!</v>
      </c>
      <c r="R317" s="100" t="e">
        <f t="shared" si="172"/>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x14ac:dyDescent="0.25">
      <c r="B318" s="237"/>
      <c r="C318" s="9"/>
      <c r="E318" s="65" t="e">
        <f>IF(OR($C$6="",$C$5="",$C$6=0,$C$5=0),"",IF((ROWS(E$6:E318)-1)&gt;$C$16+$C$13-$C$15,"",(ROWS(E$6:E318)-1)))</f>
        <v>#REF!</v>
      </c>
      <c r="F318" s="55" t="e">
        <f t="shared" si="173"/>
        <v>#REF!</v>
      </c>
      <c r="G318" s="91" t="e">
        <f>IF(E318="","",OP!G318)</f>
        <v>#REF!</v>
      </c>
      <c r="H318" s="28" t="e">
        <f t="shared" si="169"/>
        <v>#REF!</v>
      </c>
      <c r="I318" s="56" t="e">
        <f t="shared" si="170"/>
        <v>#REF!</v>
      </c>
      <c r="J318" s="56" t="e">
        <f t="shared" si="174"/>
        <v>#REF!</v>
      </c>
      <c r="K318" s="57" t="e">
        <f t="shared" si="175"/>
        <v>#REF!</v>
      </c>
      <c r="L318" s="57" t="e">
        <f t="shared" si="176"/>
        <v>#REF!</v>
      </c>
      <c r="M318" s="58" t="e">
        <f t="shared" si="171"/>
        <v>#REF!</v>
      </c>
      <c r="N318" s="58" t="e">
        <f t="shared" si="177"/>
        <v>#REF!</v>
      </c>
      <c r="O318" s="58" t="e">
        <f t="shared" si="178"/>
        <v>#REF!</v>
      </c>
      <c r="P318" s="59" t="e">
        <f t="shared" si="168"/>
        <v>#REF!</v>
      </c>
      <c r="Q318" s="29" t="e">
        <f t="shared" si="179"/>
        <v>#REF!</v>
      </c>
      <c r="R318" s="100" t="e">
        <f t="shared" si="172"/>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x14ac:dyDescent="0.25">
      <c r="B319" s="237"/>
      <c r="C319" s="9"/>
      <c r="E319" s="65" t="e">
        <f>IF(OR($C$6="",$C$5="",$C$6=0,$C$5=0),"",IF((ROWS(E$6:E319)-1)&gt;$C$16+$C$13-$C$15,"",(ROWS(E$6:E319)-1)))</f>
        <v>#REF!</v>
      </c>
      <c r="F319" s="55" t="e">
        <f t="shared" si="173"/>
        <v>#REF!</v>
      </c>
      <c r="G319" s="91" t="e">
        <f>IF(E319="","",OP!G319)</f>
        <v>#REF!</v>
      </c>
      <c r="H319" s="28" t="e">
        <f t="shared" si="169"/>
        <v>#REF!</v>
      </c>
      <c r="I319" s="56" t="e">
        <f t="shared" si="170"/>
        <v>#REF!</v>
      </c>
      <c r="J319" s="56" t="e">
        <f t="shared" si="174"/>
        <v>#REF!</v>
      </c>
      <c r="K319" s="57" t="e">
        <f t="shared" si="175"/>
        <v>#REF!</v>
      </c>
      <c r="L319" s="57" t="e">
        <f t="shared" si="176"/>
        <v>#REF!</v>
      </c>
      <c r="M319" s="58" t="e">
        <f t="shared" si="171"/>
        <v>#REF!</v>
      </c>
      <c r="N319" s="58" t="e">
        <f t="shared" si="177"/>
        <v>#REF!</v>
      </c>
      <c r="O319" s="58" t="e">
        <f t="shared" si="178"/>
        <v>#REF!</v>
      </c>
      <c r="P319" s="59" t="e">
        <f t="shared" si="168"/>
        <v>#REF!</v>
      </c>
      <c r="Q319" s="29" t="e">
        <f t="shared" si="179"/>
        <v>#REF!</v>
      </c>
      <c r="R319" s="100" t="e">
        <f t="shared" si="172"/>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x14ac:dyDescent="0.25">
      <c r="B320" s="237"/>
      <c r="C320" s="9"/>
      <c r="E320" s="65" t="e">
        <f>IF(OR($C$6="",$C$5="",$C$6=0,$C$5=0),"",IF((ROWS(E$6:E320)-1)&gt;$C$16+$C$13-$C$15,"",(ROWS(E$6:E320)-1)))</f>
        <v>#REF!</v>
      </c>
      <c r="F320" s="55" t="e">
        <f t="shared" si="173"/>
        <v>#REF!</v>
      </c>
      <c r="G320" s="91" t="e">
        <f>IF(E320="","",OP!G320)</f>
        <v>#REF!</v>
      </c>
      <c r="H320" s="28" t="e">
        <f t="shared" si="169"/>
        <v>#REF!</v>
      </c>
      <c r="I320" s="56" t="e">
        <f t="shared" si="170"/>
        <v>#REF!</v>
      </c>
      <c r="J320" s="56" t="e">
        <f t="shared" si="174"/>
        <v>#REF!</v>
      </c>
      <c r="K320" s="57" t="e">
        <f t="shared" si="175"/>
        <v>#REF!</v>
      </c>
      <c r="L320" s="57" t="e">
        <f t="shared" si="176"/>
        <v>#REF!</v>
      </c>
      <c r="M320" s="58" t="e">
        <f t="shared" si="171"/>
        <v>#REF!</v>
      </c>
      <c r="N320" s="58" t="e">
        <f t="shared" si="177"/>
        <v>#REF!</v>
      </c>
      <c r="O320" s="58" t="e">
        <f t="shared" si="178"/>
        <v>#REF!</v>
      </c>
      <c r="P320" s="59" t="e">
        <f t="shared" si="168"/>
        <v>#REF!</v>
      </c>
      <c r="Q320" s="29" t="e">
        <f t="shared" si="179"/>
        <v>#REF!</v>
      </c>
      <c r="R320" s="100" t="e">
        <f t="shared" si="172"/>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x14ac:dyDescent="0.25">
      <c r="B321" s="237"/>
      <c r="C321" s="9"/>
      <c r="E321" s="65" t="e">
        <f>IF(OR($C$6="",$C$5="",$C$6=0,$C$5=0),"",IF((ROWS(E$6:E321)-1)&gt;$C$16+$C$13-$C$15,"",(ROWS(E$6:E321)-1)))</f>
        <v>#REF!</v>
      </c>
      <c r="F321" s="55" t="e">
        <f t="shared" si="173"/>
        <v>#REF!</v>
      </c>
      <c r="G321" s="91" t="e">
        <f>IF(E321="","",OP!G321)</f>
        <v>#REF!</v>
      </c>
      <c r="H321" s="28" t="e">
        <f t="shared" si="169"/>
        <v>#REF!</v>
      </c>
      <c r="I321" s="56" t="e">
        <f t="shared" si="170"/>
        <v>#REF!</v>
      </c>
      <c r="J321" s="56" t="e">
        <f t="shared" si="174"/>
        <v>#REF!</v>
      </c>
      <c r="K321" s="57" t="e">
        <f t="shared" si="175"/>
        <v>#REF!</v>
      </c>
      <c r="L321" s="57" t="e">
        <f t="shared" si="176"/>
        <v>#REF!</v>
      </c>
      <c r="M321" s="58" t="e">
        <f t="shared" si="171"/>
        <v>#REF!</v>
      </c>
      <c r="N321" s="58" t="e">
        <f t="shared" si="177"/>
        <v>#REF!</v>
      </c>
      <c r="O321" s="58" t="e">
        <f t="shared" si="178"/>
        <v>#REF!</v>
      </c>
      <c r="P321" s="59" t="e">
        <f t="shared" si="168"/>
        <v>#REF!</v>
      </c>
      <c r="Q321" s="29" t="e">
        <f t="shared" si="179"/>
        <v>#REF!</v>
      </c>
      <c r="R321" s="100" t="e">
        <f t="shared" si="172"/>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x14ac:dyDescent="0.25">
      <c r="B322" s="237"/>
      <c r="C322" s="9"/>
      <c r="E322" s="65" t="e">
        <f>IF(OR($C$6="",$C$5="",$C$6=0,$C$5=0),"",IF((ROWS(E$6:E322)-1)&gt;$C$16+$C$13-$C$15,"",(ROWS(E$6:E322)-1)))</f>
        <v>#REF!</v>
      </c>
      <c r="F322" s="55" t="e">
        <f t="shared" si="173"/>
        <v>#REF!</v>
      </c>
      <c r="G322" s="91" t="e">
        <f>IF(E322="","",OP!G322)</f>
        <v>#REF!</v>
      </c>
      <c r="H322" s="28" t="e">
        <f t="shared" si="169"/>
        <v>#REF!</v>
      </c>
      <c r="I322" s="56" t="e">
        <f t="shared" si="170"/>
        <v>#REF!</v>
      </c>
      <c r="J322" s="56" t="e">
        <f t="shared" si="174"/>
        <v>#REF!</v>
      </c>
      <c r="K322" s="57" t="e">
        <f t="shared" si="175"/>
        <v>#REF!</v>
      </c>
      <c r="L322" s="57" t="e">
        <f t="shared" si="176"/>
        <v>#REF!</v>
      </c>
      <c r="M322" s="58" t="e">
        <f t="shared" si="171"/>
        <v>#REF!</v>
      </c>
      <c r="N322" s="58" t="e">
        <f t="shared" si="177"/>
        <v>#REF!</v>
      </c>
      <c r="O322" s="58" t="e">
        <f t="shared" si="178"/>
        <v>#REF!</v>
      </c>
      <c r="P322" s="59" t="e">
        <f t="shared" si="168"/>
        <v>#REF!</v>
      </c>
      <c r="Q322" s="29" t="e">
        <f t="shared" si="179"/>
        <v>#REF!</v>
      </c>
      <c r="R322" s="100" t="e">
        <f t="shared" si="172"/>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x14ac:dyDescent="0.25">
      <c r="B323" s="237"/>
      <c r="C323" s="9"/>
      <c r="E323" s="65" t="e">
        <f>IF(OR($C$6="",$C$5="",$C$6=0,$C$5=0),"",IF((ROWS(E$6:E323)-1)&gt;$C$16+$C$13-$C$15,"",(ROWS(E$6:E323)-1)))</f>
        <v>#REF!</v>
      </c>
      <c r="F323" s="55" t="e">
        <f t="shared" si="173"/>
        <v>#REF!</v>
      </c>
      <c r="G323" s="91" t="e">
        <f>IF(E323="","",OP!G323)</f>
        <v>#REF!</v>
      </c>
      <c r="H323" s="28" t="e">
        <f t="shared" si="169"/>
        <v>#REF!</v>
      </c>
      <c r="I323" s="56" t="e">
        <f t="shared" si="170"/>
        <v>#REF!</v>
      </c>
      <c r="J323" s="56" t="e">
        <f t="shared" si="174"/>
        <v>#REF!</v>
      </c>
      <c r="K323" s="57" t="e">
        <f t="shared" si="175"/>
        <v>#REF!</v>
      </c>
      <c r="L323" s="57" t="e">
        <f t="shared" si="176"/>
        <v>#REF!</v>
      </c>
      <c r="M323" s="58" t="e">
        <f t="shared" si="171"/>
        <v>#REF!</v>
      </c>
      <c r="N323" s="58" t="e">
        <f t="shared" si="177"/>
        <v>#REF!</v>
      </c>
      <c r="O323" s="58" t="e">
        <f t="shared" si="178"/>
        <v>#REF!</v>
      </c>
      <c r="P323" s="59" t="e">
        <f t="shared" si="168"/>
        <v>#REF!</v>
      </c>
      <c r="Q323" s="29" t="e">
        <f t="shared" si="179"/>
        <v>#REF!</v>
      </c>
      <c r="R323" s="100" t="e">
        <f t="shared" si="172"/>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x14ac:dyDescent="0.25">
      <c r="B324" s="237"/>
      <c r="C324" s="9"/>
      <c r="E324" s="65" t="e">
        <f>IF(OR($C$6="",$C$5="",$C$6=0,$C$5=0),"",IF((ROWS(E$6:E324)-1)&gt;$C$16+$C$13-$C$15,"",(ROWS(E$6:E324)-1)))</f>
        <v>#REF!</v>
      </c>
      <c r="F324" s="55" t="e">
        <f t="shared" si="173"/>
        <v>#REF!</v>
      </c>
      <c r="G324" s="91" t="e">
        <f>IF(E324="","",OP!G324)</f>
        <v>#REF!</v>
      </c>
      <c r="H324" s="28" t="e">
        <f t="shared" si="169"/>
        <v>#REF!</v>
      </c>
      <c r="I324" s="56" t="e">
        <f t="shared" si="170"/>
        <v>#REF!</v>
      </c>
      <c r="J324" s="56" t="e">
        <f t="shared" si="174"/>
        <v>#REF!</v>
      </c>
      <c r="K324" s="57" t="e">
        <f t="shared" si="175"/>
        <v>#REF!</v>
      </c>
      <c r="L324" s="57" t="e">
        <f t="shared" si="176"/>
        <v>#REF!</v>
      </c>
      <c r="M324" s="58" t="e">
        <f t="shared" si="171"/>
        <v>#REF!</v>
      </c>
      <c r="N324" s="58" t="e">
        <f t="shared" si="177"/>
        <v>#REF!</v>
      </c>
      <c r="O324" s="58" t="e">
        <f t="shared" si="178"/>
        <v>#REF!</v>
      </c>
      <c r="P324" s="59" t="e">
        <f t="shared" si="168"/>
        <v>#REF!</v>
      </c>
      <c r="Q324" s="29" t="e">
        <f t="shared" si="179"/>
        <v>#REF!</v>
      </c>
      <c r="R324" s="100" t="e">
        <f t="shared" si="172"/>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x14ac:dyDescent="0.25">
      <c r="B325" s="237"/>
      <c r="C325" s="9"/>
      <c r="E325" s="65" t="e">
        <f>IF(OR($C$6="",$C$5="",$C$6=0,$C$5=0),"",IF((ROWS(E$6:E325)-1)&gt;$C$16+$C$13-$C$15,"",(ROWS(E$6:E325)-1)))</f>
        <v>#REF!</v>
      </c>
      <c r="F325" s="55" t="e">
        <f t="shared" si="173"/>
        <v>#REF!</v>
      </c>
      <c r="G325" s="91" t="e">
        <f>IF(E325="","",OP!G325)</f>
        <v>#REF!</v>
      </c>
      <c r="H325" s="28" t="e">
        <f t="shared" si="169"/>
        <v>#REF!</v>
      </c>
      <c r="I325" s="56" t="e">
        <f t="shared" si="170"/>
        <v>#REF!</v>
      </c>
      <c r="J325" s="56" t="e">
        <f t="shared" si="174"/>
        <v>#REF!</v>
      </c>
      <c r="K325" s="57" t="e">
        <f t="shared" si="175"/>
        <v>#REF!</v>
      </c>
      <c r="L325" s="57" t="e">
        <f t="shared" si="176"/>
        <v>#REF!</v>
      </c>
      <c r="M325" s="58" t="e">
        <f t="shared" si="171"/>
        <v>#REF!</v>
      </c>
      <c r="N325" s="58" t="e">
        <f t="shared" si="177"/>
        <v>#REF!</v>
      </c>
      <c r="O325" s="58" t="e">
        <f t="shared" si="178"/>
        <v>#REF!</v>
      </c>
      <c r="P325" s="59" t="e">
        <f t="shared" si="168"/>
        <v>#REF!</v>
      </c>
      <c r="Q325" s="29" t="e">
        <f t="shared" si="179"/>
        <v>#REF!</v>
      </c>
      <c r="R325" s="100" t="e">
        <f t="shared" si="172"/>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x14ac:dyDescent="0.25">
      <c r="B326" s="237"/>
      <c r="C326" s="9"/>
      <c r="E326" s="65" t="e">
        <f>IF(OR($C$6="",$C$5="",$C$6=0,$C$5=0),"",IF((ROWS(E$6:E326)-1)&gt;$C$16+$C$13-$C$15,"",(ROWS(E$6:E326)-1)))</f>
        <v>#REF!</v>
      </c>
      <c r="F326" s="55" t="e">
        <f t="shared" si="173"/>
        <v>#REF!</v>
      </c>
      <c r="G326" s="91" t="e">
        <f>IF(E326="","",OP!G326)</f>
        <v>#REF!</v>
      </c>
      <c r="H326" s="28" t="e">
        <f t="shared" si="169"/>
        <v>#REF!</v>
      </c>
      <c r="I326" s="56" t="e">
        <f t="shared" si="170"/>
        <v>#REF!</v>
      </c>
      <c r="J326" s="56" t="e">
        <f t="shared" si="174"/>
        <v>#REF!</v>
      </c>
      <c r="K326" s="57" t="e">
        <f t="shared" si="175"/>
        <v>#REF!</v>
      </c>
      <c r="L326" s="57" t="e">
        <f t="shared" si="176"/>
        <v>#REF!</v>
      </c>
      <c r="M326" s="58" t="e">
        <f t="shared" si="171"/>
        <v>#REF!</v>
      </c>
      <c r="N326" s="58" t="e">
        <f t="shared" si="177"/>
        <v>#REF!</v>
      </c>
      <c r="O326" s="58" t="e">
        <f t="shared" si="178"/>
        <v>#REF!</v>
      </c>
      <c r="P326" s="59" t="e">
        <f t="shared" ref="P326:P389" si="190">IF(E326="","",$C$23)</f>
        <v>#REF!</v>
      </c>
      <c r="Q326" s="29" t="e">
        <f t="shared" si="179"/>
        <v>#REF!</v>
      </c>
      <c r="R326" s="100" t="e">
        <f t="shared" si="172"/>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x14ac:dyDescent="0.25">
      <c r="B327" s="237"/>
      <c r="C327" s="9"/>
      <c r="E327" s="65" t="e">
        <f>IF(OR($C$6="",$C$5="",$C$6=0,$C$5=0),"",IF((ROWS(E$6:E327)-1)&gt;$C$16+$C$13-$C$15,"",(ROWS(E$6:E327)-1)))</f>
        <v>#REF!</v>
      </c>
      <c r="F327" s="55" t="e">
        <f t="shared" si="173"/>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4"/>
        <v>#REF!</v>
      </c>
      <c r="K327" s="57" t="e">
        <f t="shared" si="175"/>
        <v>#REF!</v>
      </c>
      <c r="L327" s="57" t="e">
        <f t="shared" si="176"/>
        <v>#REF!</v>
      </c>
      <c r="M327" s="58" t="e">
        <f t="shared" ref="M327:M390" si="193">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177"/>
        <v>#REF!</v>
      </c>
      <c r="O327" s="58" t="e">
        <f t="shared" si="178"/>
        <v>#REF!</v>
      </c>
      <c r="P327" s="59" t="e">
        <f t="shared" si="190"/>
        <v>#REF!</v>
      </c>
      <c r="Q327" s="29" t="e">
        <f t="shared" si="179"/>
        <v>#REF!</v>
      </c>
      <c r="R327" s="100" t="e">
        <f t="shared" ref="R327:R390" si="194">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x14ac:dyDescent="0.25">
      <c r="B328" s="237"/>
      <c r="C328" s="9"/>
      <c r="E328" s="65" t="e">
        <f>IF(OR($C$6="",$C$5="",$C$6=0,$C$5=0),"",IF((ROWS(E$6:E328)-1)&gt;$C$16+$C$13-$C$15,"",(ROWS(E$6:E328)-1)))</f>
        <v>#REF!</v>
      </c>
      <c r="F328" s="55" t="e">
        <f t="shared" ref="F328:F391" si="195">IF(E328="","",G327)</f>
        <v>#REF!</v>
      </c>
      <c r="G328" s="91" t="e">
        <f>IF(E328="","",OP!G328)</f>
        <v>#REF!</v>
      </c>
      <c r="H328" s="28" t="e">
        <f t="shared" si="191"/>
        <v>#REF!</v>
      </c>
      <c r="I328" s="56" t="e">
        <f t="shared" si="192"/>
        <v>#REF!</v>
      </c>
      <c r="J328" s="56" t="e">
        <f t="shared" ref="J328:J391" si="196">IF(E328="","",$C$18)</f>
        <v>#REF!</v>
      </c>
      <c r="K328" s="57" t="e">
        <f t="shared" ref="K328:K391" si="197">IF(E328="","",TRUNC((K327-L328),5))</f>
        <v>#REF!</v>
      </c>
      <c r="L328" s="57" t="e">
        <f t="shared" ref="L328:L391" si="198" xml:space="preserve">
IF(E328="","",
IF(AND($C$8&gt;$C$9,E328&gt;$C$13),$C$5/($C$16-1),
IF(E328&gt;$C$13,$C$5/$C$16,0)))</f>
        <v>#REF!</v>
      </c>
      <c r="M328" s="58" t="e">
        <f t="shared" si="193"/>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4"/>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x14ac:dyDescent="0.25">
      <c r="B329" s="237"/>
      <c r="C329" s="9"/>
      <c r="E329" s="65" t="e">
        <f>IF(OR($C$6="",$C$5="",$C$6=0,$C$5=0),"",IF((ROWS(E$6:E329)-1)&gt;$C$16+$C$13-$C$15,"",(ROWS(E$6:E329)-1)))</f>
        <v>#REF!</v>
      </c>
      <c r="F329" s="55" t="e">
        <f t="shared" si="195"/>
        <v>#REF!</v>
      </c>
      <c r="G329" s="91" t="e">
        <f>IF(E329="","",OP!G329)</f>
        <v>#REF!</v>
      </c>
      <c r="H329" s="28" t="e">
        <f t="shared" si="191"/>
        <v>#REF!</v>
      </c>
      <c r="I329" s="56" t="e">
        <f t="shared" si="192"/>
        <v>#REF!</v>
      </c>
      <c r="J329" s="56" t="e">
        <f t="shared" si="196"/>
        <v>#REF!</v>
      </c>
      <c r="K329" s="57" t="e">
        <f t="shared" si="197"/>
        <v>#REF!</v>
      </c>
      <c r="L329" s="57" t="e">
        <f t="shared" si="198"/>
        <v>#REF!</v>
      </c>
      <c r="M329" s="58" t="e">
        <f t="shared" si="193"/>
        <v>#REF!</v>
      </c>
      <c r="N329" s="58" t="e">
        <f t="shared" si="199"/>
        <v>#REF!</v>
      </c>
      <c r="O329" s="58" t="e">
        <f t="shared" si="200"/>
        <v>#REF!</v>
      </c>
      <c r="P329" s="59" t="e">
        <f t="shared" si="190"/>
        <v>#REF!</v>
      </c>
      <c r="Q329" s="29" t="e">
        <f t="shared" si="201"/>
        <v>#REF!</v>
      </c>
      <c r="R329" s="100" t="e">
        <f t="shared" si="194"/>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x14ac:dyDescent="0.25">
      <c r="B330" s="237"/>
      <c r="C330" s="9"/>
      <c r="E330" s="65" t="e">
        <f>IF(OR($C$6="",$C$5="",$C$6=0,$C$5=0),"",IF((ROWS(E$6:E330)-1)&gt;$C$16+$C$13-$C$15,"",(ROWS(E$6:E330)-1)))</f>
        <v>#REF!</v>
      </c>
      <c r="F330" s="55" t="e">
        <f t="shared" si="195"/>
        <v>#REF!</v>
      </c>
      <c r="G330" s="91" t="e">
        <f>IF(E330="","",OP!G330)</f>
        <v>#REF!</v>
      </c>
      <c r="H330" s="28" t="e">
        <f t="shared" si="191"/>
        <v>#REF!</v>
      </c>
      <c r="I330" s="56" t="e">
        <f t="shared" si="192"/>
        <v>#REF!</v>
      </c>
      <c r="J330" s="56" t="e">
        <f t="shared" si="196"/>
        <v>#REF!</v>
      </c>
      <c r="K330" s="57" t="e">
        <f t="shared" si="197"/>
        <v>#REF!</v>
      </c>
      <c r="L330" s="57" t="e">
        <f t="shared" si="198"/>
        <v>#REF!</v>
      </c>
      <c r="M330" s="58" t="e">
        <f t="shared" si="193"/>
        <v>#REF!</v>
      </c>
      <c r="N330" s="58" t="e">
        <f t="shared" si="199"/>
        <v>#REF!</v>
      </c>
      <c r="O330" s="58" t="e">
        <f t="shared" si="200"/>
        <v>#REF!</v>
      </c>
      <c r="P330" s="59" t="e">
        <f t="shared" si="190"/>
        <v>#REF!</v>
      </c>
      <c r="Q330" s="29" t="e">
        <f t="shared" si="201"/>
        <v>#REF!</v>
      </c>
      <c r="R330" s="100" t="e">
        <f t="shared" si="194"/>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x14ac:dyDescent="0.25">
      <c r="B331" s="237"/>
      <c r="C331" s="9"/>
      <c r="E331" s="65" t="e">
        <f>IF(OR($C$6="",$C$5="",$C$6=0,$C$5=0),"",IF((ROWS(E$6:E331)-1)&gt;$C$16+$C$13-$C$15,"",(ROWS(E$6:E331)-1)))</f>
        <v>#REF!</v>
      </c>
      <c r="F331" s="55" t="e">
        <f t="shared" si="195"/>
        <v>#REF!</v>
      </c>
      <c r="G331" s="91" t="e">
        <f>IF(E331="","",OP!G331)</f>
        <v>#REF!</v>
      </c>
      <c r="H331" s="28" t="e">
        <f t="shared" si="191"/>
        <v>#REF!</v>
      </c>
      <c r="I331" s="56" t="e">
        <f t="shared" si="192"/>
        <v>#REF!</v>
      </c>
      <c r="J331" s="56" t="e">
        <f t="shared" si="196"/>
        <v>#REF!</v>
      </c>
      <c r="K331" s="57" t="e">
        <f t="shared" si="197"/>
        <v>#REF!</v>
      </c>
      <c r="L331" s="57" t="e">
        <f t="shared" si="198"/>
        <v>#REF!</v>
      </c>
      <c r="M331" s="58" t="e">
        <f t="shared" si="193"/>
        <v>#REF!</v>
      </c>
      <c r="N331" s="58" t="e">
        <f t="shared" si="199"/>
        <v>#REF!</v>
      </c>
      <c r="O331" s="58" t="e">
        <f t="shared" si="200"/>
        <v>#REF!</v>
      </c>
      <c r="P331" s="59" t="e">
        <f t="shared" si="190"/>
        <v>#REF!</v>
      </c>
      <c r="Q331" s="29" t="e">
        <f t="shared" si="201"/>
        <v>#REF!</v>
      </c>
      <c r="R331" s="100" t="e">
        <f t="shared" si="194"/>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x14ac:dyDescent="0.25">
      <c r="B332" s="237"/>
      <c r="C332" s="9"/>
      <c r="E332" s="65" t="e">
        <f>IF(OR($C$6="",$C$5="",$C$6=0,$C$5=0),"",IF((ROWS(E$6:E332)-1)&gt;$C$16+$C$13-$C$15,"",(ROWS(E$6:E332)-1)))</f>
        <v>#REF!</v>
      </c>
      <c r="F332" s="55" t="e">
        <f t="shared" si="195"/>
        <v>#REF!</v>
      </c>
      <c r="G332" s="91" t="e">
        <f>IF(E332="","",OP!G332)</f>
        <v>#REF!</v>
      </c>
      <c r="H332" s="28" t="e">
        <f t="shared" si="191"/>
        <v>#REF!</v>
      </c>
      <c r="I332" s="56" t="e">
        <f t="shared" si="192"/>
        <v>#REF!</v>
      </c>
      <c r="J332" s="56" t="e">
        <f t="shared" si="196"/>
        <v>#REF!</v>
      </c>
      <c r="K332" s="57" t="e">
        <f t="shared" si="197"/>
        <v>#REF!</v>
      </c>
      <c r="L332" s="57" t="e">
        <f t="shared" si="198"/>
        <v>#REF!</v>
      </c>
      <c r="M332" s="58" t="e">
        <f t="shared" si="193"/>
        <v>#REF!</v>
      </c>
      <c r="N332" s="58" t="e">
        <f t="shared" si="199"/>
        <v>#REF!</v>
      </c>
      <c r="O332" s="58" t="e">
        <f t="shared" si="200"/>
        <v>#REF!</v>
      </c>
      <c r="P332" s="59" t="e">
        <f t="shared" si="190"/>
        <v>#REF!</v>
      </c>
      <c r="Q332" s="29" t="e">
        <f t="shared" si="201"/>
        <v>#REF!</v>
      </c>
      <c r="R332" s="100" t="e">
        <f t="shared" si="194"/>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x14ac:dyDescent="0.25">
      <c r="B333" s="237"/>
      <c r="C333" s="9"/>
      <c r="E333" s="65" t="e">
        <f>IF(OR($C$6="",$C$5="",$C$6=0,$C$5=0),"",IF((ROWS(E$6:E333)-1)&gt;$C$16+$C$13-$C$15,"",(ROWS(E$6:E333)-1)))</f>
        <v>#REF!</v>
      </c>
      <c r="F333" s="55" t="e">
        <f t="shared" si="195"/>
        <v>#REF!</v>
      </c>
      <c r="G333" s="91" t="e">
        <f>IF(E333="","",OP!G333)</f>
        <v>#REF!</v>
      </c>
      <c r="H333" s="28" t="e">
        <f t="shared" si="191"/>
        <v>#REF!</v>
      </c>
      <c r="I333" s="56" t="e">
        <f t="shared" si="192"/>
        <v>#REF!</v>
      </c>
      <c r="J333" s="56" t="e">
        <f t="shared" si="196"/>
        <v>#REF!</v>
      </c>
      <c r="K333" s="57" t="e">
        <f t="shared" si="197"/>
        <v>#REF!</v>
      </c>
      <c r="L333" s="57" t="e">
        <f t="shared" si="198"/>
        <v>#REF!</v>
      </c>
      <c r="M333" s="58" t="e">
        <f t="shared" si="193"/>
        <v>#REF!</v>
      </c>
      <c r="N333" s="58" t="e">
        <f t="shared" si="199"/>
        <v>#REF!</v>
      </c>
      <c r="O333" s="58" t="e">
        <f t="shared" si="200"/>
        <v>#REF!</v>
      </c>
      <c r="P333" s="59" t="e">
        <f t="shared" si="190"/>
        <v>#REF!</v>
      </c>
      <c r="Q333" s="29" t="e">
        <f t="shared" si="201"/>
        <v>#REF!</v>
      </c>
      <c r="R333" s="100" t="e">
        <f t="shared" si="194"/>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x14ac:dyDescent="0.25">
      <c r="B334" s="237"/>
      <c r="C334" s="9"/>
      <c r="E334" s="65" t="e">
        <f>IF(OR($C$6="",$C$5="",$C$6=0,$C$5=0),"",IF((ROWS(E$6:E334)-1)&gt;$C$16+$C$13-$C$15,"",(ROWS(E$6:E334)-1)))</f>
        <v>#REF!</v>
      </c>
      <c r="F334" s="55" t="e">
        <f t="shared" si="195"/>
        <v>#REF!</v>
      </c>
      <c r="G334" s="91" t="e">
        <f>IF(E334="","",OP!G334)</f>
        <v>#REF!</v>
      </c>
      <c r="H334" s="28" t="e">
        <f t="shared" si="191"/>
        <v>#REF!</v>
      </c>
      <c r="I334" s="56" t="e">
        <f t="shared" si="192"/>
        <v>#REF!</v>
      </c>
      <c r="J334" s="56" t="e">
        <f t="shared" si="196"/>
        <v>#REF!</v>
      </c>
      <c r="K334" s="57" t="e">
        <f t="shared" si="197"/>
        <v>#REF!</v>
      </c>
      <c r="L334" s="57" t="e">
        <f t="shared" si="198"/>
        <v>#REF!</v>
      </c>
      <c r="M334" s="58" t="e">
        <f t="shared" si="193"/>
        <v>#REF!</v>
      </c>
      <c r="N334" s="58" t="e">
        <f t="shared" si="199"/>
        <v>#REF!</v>
      </c>
      <c r="O334" s="58" t="e">
        <f t="shared" si="200"/>
        <v>#REF!</v>
      </c>
      <c r="P334" s="59" t="e">
        <f t="shared" si="190"/>
        <v>#REF!</v>
      </c>
      <c r="Q334" s="29" t="e">
        <f t="shared" si="201"/>
        <v>#REF!</v>
      </c>
      <c r="R334" s="100" t="e">
        <f t="shared" si="194"/>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x14ac:dyDescent="0.25">
      <c r="B335" s="237"/>
      <c r="C335" s="9"/>
      <c r="E335" s="65" t="e">
        <f>IF(OR($C$6="",$C$5="",$C$6=0,$C$5=0),"",IF((ROWS(E$6:E335)-1)&gt;$C$16+$C$13-$C$15,"",(ROWS(E$6:E335)-1)))</f>
        <v>#REF!</v>
      </c>
      <c r="F335" s="55" t="e">
        <f t="shared" si="195"/>
        <v>#REF!</v>
      </c>
      <c r="G335" s="91" t="e">
        <f>IF(E335="","",OP!G335)</f>
        <v>#REF!</v>
      </c>
      <c r="H335" s="28" t="e">
        <f t="shared" si="191"/>
        <v>#REF!</v>
      </c>
      <c r="I335" s="56" t="e">
        <f t="shared" si="192"/>
        <v>#REF!</v>
      </c>
      <c r="J335" s="56" t="e">
        <f t="shared" si="196"/>
        <v>#REF!</v>
      </c>
      <c r="K335" s="57" t="e">
        <f t="shared" si="197"/>
        <v>#REF!</v>
      </c>
      <c r="L335" s="57" t="e">
        <f t="shared" si="198"/>
        <v>#REF!</v>
      </c>
      <c r="M335" s="58" t="e">
        <f t="shared" si="193"/>
        <v>#REF!</v>
      </c>
      <c r="N335" s="58" t="e">
        <f t="shared" si="199"/>
        <v>#REF!</v>
      </c>
      <c r="O335" s="58" t="e">
        <f t="shared" si="200"/>
        <v>#REF!</v>
      </c>
      <c r="P335" s="59" t="e">
        <f t="shared" si="190"/>
        <v>#REF!</v>
      </c>
      <c r="Q335" s="29" t="e">
        <f t="shared" si="201"/>
        <v>#REF!</v>
      </c>
      <c r="R335" s="100" t="e">
        <f t="shared" si="194"/>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x14ac:dyDescent="0.25">
      <c r="B336" s="237"/>
      <c r="C336" s="9"/>
      <c r="E336" s="65" t="e">
        <f>IF(OR($C$6="",$C$5="",$C$6=0,$C$5=0),"",IF((ROWS(E$6:E336)-1)&gt;$C$16+$C$13-$C$15,"",(ROWS(E$6:E336)-1)))</f>
        <v>#REF!</v>
      </c>
      <c r="F336" s="55" t="e">
        <f t="shared" si="195"/>
        <v>#REF!</v>
      </c>
      <c r="G336" s="91" t="e">
        <f>IF(E336="","",OP!G336)</f>
        <v>#REF!</v>
      </c>
      <c r="H336" s="28" t="e">
        <f t="shared" si="191"/>
        <v>#REF!</v>
      </c>
      <c r="I336" s="56" t="e">
        <f t="shared" si="192"/>
        <v>#REF!</v>
      </c>
      <c r="J336" s="56" t="e">
        <f t="shared" si="196"/>
        <v>#REF!</v>
      </c>
      <c r="K336" s="57" t="e">
        <f t="shared" si="197"/>
        <v>#REF!</v>
      </c>
      <c r="L336" s="57" t="e">
        <f t="shared" si="198"/>
        <v>#REF!</v>
      </c>
      <c r="M336" s="58" t="e">
        <f t="shared" si="193"/>
        <v>#REF!</v>
      </c>
      <c r="N336" s="58" t="e">
        <f t="shared" si="199"/>
        <v>#REF!</v>
      </c>
      <c r="O336" s="58" t="e">
        <f t="shared" si="200"/>
        <v>#REF!</v>
      </c>
      <c r="P336" s="59" t="e">
        <f t="shared" si="190"/>
        <v>#REF!</v>
      </c>
      <c r="Q336" s="29" t="e">
        <f t="shared" si="201"/>
        <v>#REF!</v>
      </c>
      <c r="R336" s="100" t="e">
        <f t="shared" si="194"/>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x14ac:dyDescent="0.25">
      <c r="B337" s="237"/>
      <c r="C337" s="9"/>
      <c r="E337" s="65" t="e">
        <f>IF(OR($C$6="",$C$5="",$C$6=0,$C$5=0),"",IF((ROWS(E$6:E337)-1)&gt;$C$16+$C$13-$C$15,"",(ROWS(E$6:E337)-1)))</f>
        <v>#REF!</v>
      </c>
      <c r="F337" s="55" t="e">
        <f t="shared" si="195"/>
        <v>#REF!</v>
      </c>
      <c r="G337" s="91" t="e">
        <f>IF(E337="","",OP!G337)</f>
        <v>#REF!</v>
      </c>
      <c r="H337" s="28" t="e">
        <f t="shared" si="191"/>
        <v>#REF!</v>
      </c>
      <c r="I337" s="56" t="e">
        <f t="shared" si="192"/>
        <v>#REF!</v>
      </c>
      <c r="J337" s="56" t="e">
        <f t="shared" si="196"/>
        <v>#REF!</v>
      </c>
      <c r="K337" s="57" t="e">
        <f t="shared" si="197"/>
        <v>#REF!</v>
      </c>
      <c r="L337" s="57" t="e">
        <f t="shared" si="198"/>
        <v>#REF!</v>
      </c>
      <c r="M337" s="58" t="e">
        <f t="shared" si="193"/>
        <v>#REF!</v>
      </c>
      <c r="N337" s="58" t="e">
        <f t="shared" si="199"/>
        <v>#REF!</v>
      </c>
      <c r="O337" s="58" t="e">
        <f t="shared" si="200"/>
        <v>#REF!</v>
      </c>
      <c r="P337" s="59" t="e">
        <f t="shared" si="190"/>
        <v>#REF!</v>
      </c>
      <c r="Q337" s="29" t="e">
        <f t="shared" si="201"/>
        <v>#REF!</v>
      </c>
      <c r="R337" s="100" t="e">
        <f t="shared" si="194"/>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x14ac:dyDescent="0.25">
      <c r="B338" s="237"/>
      <c r="C338" s="9"/>
      <c r="E338" s="65" t="e">
        <f>IF(OR($C$6="",$C$5="",$C$6=0,$C$5=0),"",IF((ROWS(E$6:E338)-1)&gt;$C$16+$C$13-$C$15,"",(ROWS(E$6:E338)-1)))</f>
        <v>#REF!</v>
      </c>
      <c r="F338" s="55" t="e">
        <f t="shared" si="195"/>
        <v>#REF!</v>
      </c>
      <c r="G338" s="91" t="e">
        <f>IF(E338="","",OP!G338)</f>
        <v>#REF!</v>
      </c>
      <c r="H338" s="28" t="e">
        <f t="shared" si="191"/>
        <v>#REF!</v>
      </c>
      <c r="I338" s="56" t="e">
        <f t="shared" si="192"/>
        <v>#REF!</v>
      </c>
      <c r="J338" s="56" t="e">
        <f t="shared" si="196"/>
        <v>#REF!</v>
      </c>
      <c r="K338" s="57" t="e">
        <f t="shared" si="197"/>
        <v>#REF!</v>
      </c>
      <c r="L338" s="57" t="e">
        <f t="shared" si="198"/>
        <v>#REF!</v>
      </c>
      <c r="M338" s="58" t="e">
        <f t="shared" si="193"/>
        <v>#REF!</v>
      </c>
      <c r="N338" s="58" t="e">
        <f t="shared" si="199"/>
        <v>#REF!</v>
      </c>
      <c r="O338" s="58" t="e">
        <f t="shared" si="200"/>
        <v>#REF!</v>
      </c>
      <c r="P338" s="59" t="e">
        <f t="shared" si="190"/>
        <v>#REF!</v>
      </c>
      <c r="Q338" s="29" t="e">
        <f t="shared" si="201"/>
        <v>#REF!</v>
      </c>
      <c r="R338" s="100" t="e">
        <f t="shared" si="194"/>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x14ac:dyDescent="0.25">
      <c r="B339" s="237"/>
      <c r="C339" s="9"/>
      <c r="E339" s="65" t="e">
        <f>IF(OR($C$6="",$C$5="",$C$6=0,$C$5=0),"",IF((ROWS(E$6:E339)-1)&gt;$C$16+$C$13-$C$15,"",(ROWS(E$6:E339)-1)))</f>
        <v>#REF!</v>
      </c>
      <c r="F339" s="55" t="e">
        <f t="shared" si="195"/>
        <v>#REF!</v>
      </c>
      <c r="G339" s="91" t="e">
        <f>IF(E339="","",OP!G339)</f>
        <v>#REF!</v>
      </c>
      <c r="H339" s="28" t="e">
        <f t="shared" si="191"/>
        <v>#REF!</v>
      </c>
      <c r="I339" s="56" t="e">
        <f t="shared" si="192"/>
        <v>#REF!</v>
      </c>
      <c r="J339" s="56" t="e">
        <f t="shared" si="196"/>
        <v>#REF!</v>
      </c>
      <c r="K339" s="57" t="e">
        <f t="shared" si="197"/>
        <v>#REF!</v>
      </c>
      <c r="L339" s="57" t="e">
        <f t="shared" si="198"/>
        <v>#REF!</v>
      </c>
      <c r="M339" s="58" t="e">
        <f t="shared" si="193"/>
        <v>#REF!</v>
      </c>
      <c r="N339" s="58" t="e">
        <f t="shared" si="199"/>
        <v>#REF!</v>
      </c>
      <c r="O339" s="58" t="e">
        <f t="shared" si="200"/>
        <v>#REF!</v>
      </c>
      <c r="P339" s="59" t="e">
        <f t="shared" si="190"/>
        <v>#REF!</v>
      </c>
      <c r="Q339" s="29" t="e">
        <f t="shared" si="201"/>
        <v>#REF!</v>
      </c>
      <c r="R339" s="100" t="e">
        <f t="shared" si="194"/>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x14ac:dyDescent="0.25">
      <c r="B340" s="237"/>
      <c r="C340" s="9"/>
      <c r="E340" s="65" t="e">
        <f>IF(OR($C$6="",$C$5="",$C$6=0,$C$5=0),"",IF((ROWS(E$6:E340)-1)&gt;$C$16+$C$13-$C$15,"",(ROWS(E$6:E340)-1)))</f>
        <v>#REF!</v>
      </c>
      <c r="F340" s="55" t="e">
        <f t="shared" si="195"/>
        <v>#REF!</v>
      </c>
      <c r="G340" s="91" t="e">
        <f>IF(E340="","",OP!G340)</f>
        <v>#REF!</v>
      </c>
      <c r="H340" s="28" t="e">
        <f t="shared" si="191"/>
        <v>#REF!</v>
      </c>
      <c r="I340" s="56" t="e">
        <f t="shared" si="192"/>
        <v>#REF!</v>
      </c>
      <c r="J340" s="56" t="e">
        <f t="shared" si="196"/>
        <v>#REF!</v>
      </c>
      <c r="K340" s="57" t="e">
        <f t="shared" si="197"/>
        <v>#REF!</v>
      </c>
      <c r="L340" s="57" t="e">
        <f t="shared" si="198"/>
        <v>#REF!</v>
      </c>
      <c r="M340" s="58" t="e">
        <f t="shared" si="193"/>
        <v>#REF!</v>
      </c>
      <c r="N340" s="58" t="e">
        <f t="shared" si="199"/>
        <v>#REF!</v>
      </c>
      <c r="O340" s="58" t="e">
        <f t="shared" si="200"/>
        <v>#REF!</v>
      </c>
      <c r="P340" s="59" t="e">
        <f t="shared" si="190"/>
        <v>#REF!</v>
      </c>
      <c r="Q340" s="29" t="e">
        <f t="shared" si="201"/>
        <v>#REF!</v>
      </c>
      <c r="R340" s="100" t="e">
        <f t="shared" si="194"/>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x14ac:dyDescent="0.25">
      <c r="B341" s="237"/>
      <c r="C341" s="9"/>
      <c r="E341" s="65" t="e">
        <f>IF(OR($C$6="",$C$5="",$C$6=0,$C$5=0),"",IF((ROWS(E$6:E341)-1)&gt;$C$16+$C$13-$C$15,"",(ROWS(E$6:E341)-1)))</f>
        <v>#REF!</v>
      </c>
      <c r="F341" s="55" t="e">
        <f t="shared" si="195"/>
        <v>#REF!</v>
      </c>
      <c r="G341" s="91" t="e">
        <f>IF(E341="","",OP!G341)</f>
        <v>#REF!</v>
      </c>
      <c r="H341" s="28" t="e">
        <f t="shared" si="191"/>
        <v>#REF!</v>
      </c>
      <c r="I341" s="56" t="e">
        <f t="shared" si="192"/>
        <v>#REF!</v>
      </c>
      <c r="J341" s="56" t="e">
        <f t="shared" si="196"/>
        <v>#REF!</v>
      </c>
      <c r="K341" s="57" t="e">
        <f t="shared" si="197"/>
        <v>#REF!</v>
      </c>
      <c r="L341" s="57" t="e">
        <f t="shared" si="198"/>
        <v>#REF!</v>
      </c>
      <c r="M341" s="58" t="e">
        <f t="shared" si="193"/>
        <v>#REF!</v>
      </c>
      <c r="N341" s="58" t="e">
        <f t="shared" si="199"/>
        <v>#REF!</v>
      </c>
      <c r="O341" s="58" t="e">
        <f t="shared" si="200"/>
        <v>#REF!</v>
      </c>
      <c r="P341" s="59" t="e">
        <f t="shared" si="190"/>
        <v>#REF!</v>
      </c>
      <c r="Q341" s="29" t="e">
        <f t="shared" si="201"/>
        <v>#REF!</v>
      </c>
      <c r="R341" s="100" t="e">
        <f t="shared" si="194"/>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x14ac:dyDescent="0.25">
      <c r="B342" s="237"/>
      <c r="C342" s="9"/>
      <c r="E342" s="65" t="e">
        <f>IF(OR($C$6="",$C$5="",$C$6=0,$C$5=0),"",IF((ROWS(E$6:E342)-1)&gt;$C$16+$C$13-$C$15,"",(ROWS(E$6:E342)-1)))</f>
        <v>#REF!</v>
      </c>
      <c r="F342" s="55" t="e">
        <f t="shared" si="195"/>
        <v>#REF!</v>
      </c>
      <c r="G342" s="91" t="e">
        <f>IF(E342="","",OP!G342)</f>
        <v>#REF!</v>
      </c>
      <c r="H342" s="28" t="e">
        <f t="shared" si="191"/>
        <v>#REF!</v>
      </c>
      <c r="I342" s="56" t="e">
        <f t="shared" si="192"/>
        <v>#REF!</v>
      </c>
      <c r="J342" s="56" t="e">
        <f t="shared" si="196"/>
        <v>#REF!</v>
      </c>
      <c r="K342" s="57" t="e">
        <f t="shared" si="197"/>
        <v>#REF!</v>
      </c>
      <c r="L342" s="57" t="e">
        <f t="shared" si="198"/>
        <v>#REF!</v>
      </c>
      <c r="M342" s="58" t="e">
        <f t="shared" si="193"/>
        <v>#REF!</v>
      </c>
      <c r="N342" s="58" t="e">
        <f t="shared" si="199"/>
        <v>#REF!</v>
      </c>
      <c r="O342" s="58" t="e">
        <f t="shared" si="200"/>
        <v>#REF!</v>
      </c>
      <c r="P342" s="59" t="e">
        <f t="shared" si="190"/>
        <v>#REF!</v>
      </c>
      <c r="Q342" s="29" t="e">
        <f t="shared" si="201"/>
        <v>#REF!</v>
      </c>
      <c r="R342" s="100" t="e">
        <f t="shared" si="194"/>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x14ac:dyDescent="0.25">
      <c r="B343" s="237"/>
      <c r="C343" s="9"/>
      <c r="E343" s="65" t="e">
        <f>IF(OR($C$6="",$C$5="",$C$6=0,$C$5=0),"",IF((ROWS(E$6:E343)-1)&gt;$C$16+$C$13-$C$15,"",(ROWS(E$6:E343)-1)))</f>
        <v>#REF!</v>
      </c>
      <c r="F343" s="55" t="e">
        <f t="shared" si="195"/>
        <v>#REF!</v>
      </c>
      <c r="G343" s="91" t="e">
        <f>IF(E343="","",OP!G343)</f>
        <v>#REF!</v>
      </c>
      <c r="H343" s="28" t="e">
        <f t="shared" si="191"/>
        <v>#REF!</v>
      </c>
      <c r="I343" s="56" t="e">
        <f t="shared" si="192"/>
        <v>#REF!</v>
      </c>
      <c r="J343" s="56" t="e">
        <f t="shared" si="196"/>
        <v>#REF!</v>
      </c>
      <c r="K343" s="57" t="e">
        <f t="shared" si="197"/>
        <v>#REF!</v>
      </c>
      <c r="L343" s="57" t="e">
        <f t="shared" si="198"/>
        <v>#REF!</v>
      </c>
      <c r="M343" s="58" t="e">
        <f t="shared" si="193"/>
        <v>#REF!</v>
      </c>
      <c r="N343" s="58" t="e">
        <f t="shared" si="199"/>
        <v>#REF!</v>
      </c>
      <c r="O343" s="58" t="e">
        <f t="shared" si="200"/>
        <v>#REF!</v>
      </c>
      <c r="P343" s="59" t="e">
        <f t="shared" si="190"/>
        <v>#REF!</v>
      </c>
      <c r="Q343" s="29" t="e">
        <f t="shared" si="201"/>
        <v>#REF!</v>
      </c>
      <c r="R343" s="100" t="e">
        <f t="shared" si="194"/>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x14ac:dyDescent="0.25">
      <c r="B344" s="237"/>
      <c r="C344" s="9"/>
      <c r="E344" s="65" t="e">
        <f>IF(OR($C$6="",$C$5="",$C$6=0,$C$5=0),"",IF((ROWS(E$6:E344)-1)&gt;$C$16+$C$13-$C$15,"",(ROWS(E$6:E344)-1)))</f>
        <v>#REF!</v>
      </c>
      <c r="F344" s="55" t="e">
        <f t="shared" si="195"/>
        <v>#REF!</v>
      </c>
      <c r="G344" s="91" t="e">
        <f>IF(E344="","",OP!G344)</f>
        <v>#REF!</v>
      </c>
      <c r="H344" s="28" t="e">
        <f t="shared" si="191"/>
        <v>#REF!</v>
      </c>
      <c r="I344" s="56" t="e">
        <f t="shared" si="192"/>
        <v>#REF!</v>
      </c>
      <c r="J344" s="56" t="e">
        <f t="shared" si="196"/>
        <v>#REF!</v>
      </c>
      <c r="K344" s="57" t="e">
        <f t="shared" si="197"/>
        <v>#REF!</v>
      </c>
      <c r="L344" s="57" t="e">
        <f t="shared" si="198"/>
        <v>#REF!</v>
      </c>
      <c r="M344" s="58" t="e">
        <f t="shared" si="193"/>
        <v>#REF!</v>
      </c>
      <c r="N344" s="58" t="e">
        <f t="shared" si="199"/>
        <v>#REF!</v>
      </c>
      <c r="O344" s="58" t="e">
        <f t="shared" si="200"/>
        <v>#REF!</v>
      </c>
      <c r="P344" s="59" t="e">
        <f t="shared" si="190"/>
        <v>#REF!</v>
      </c>
      <c r="Q344" s="29" t="e">
        <f t="shared" si="201"/>
        <v>#REF!</v>
      </c>
      <c r="R344" s="100" t="e">
        <f t="shared" si="194"/>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x14ac:dyDescent="0.25">
      <c r="B345" s="237"/>
      <c r="C345" s="9"/>
      <c r="E345" s="65" t="e">
        <f>IF(OR($C$6="",$C$5="",$C$6=0,$C$5=0),"",IF((ROWS(E$6:E345)-1)&gt;$C$16+$C$13-$C$15,"",(ROWS(E$6:E345)-1)))</f>
        <v>#REF!</v>
      </c>
      <c r="F345" s="55" t="e">
        <f t="shared" si="195"/>
        <v>#REF!</v>
      </c>
      <c r="G345" s="91" t="e">
        <f>IF(E345="","",OP!G345)</f>
        <v>#REF!</v>
      </c>
      <c r="H345" s="28" t="e">
        <f t="shared" si="191"/>
        <v>#REF!</v>
      </c>
      <c r="I345" s="56" t="e">
        <f t="shared" si="192"/>
        <v>#REF!</v>
      </c>
      <c r="J345" s="56" t="e">
        <f t="shared" si="196"/>
        <v>#REF!</v>
      </c>
      <c r="K345" s="57" t="e">
        <f t="shared" si="197"/>
        <v>#REF!</v>
      </c>
      <c r="L345" s="57" t="e">
        <f t="shared" si="198"/>
        <v>#REF!</v>
      </c>
      <c r="M345" s="58" t="e">
        <f t="shared" si="193"/>
        <v>#REF!</v>
      </c>
      <c r="N345" s="58" t="e">
        <f t="shared" si="199"/>
        <v>#REF!</v>
      </c>
      <c r="O345" s="58" t="e">
        <f t="shared" si="200"/>
        <v>#REF!</v>
      </c>
      <c r="P345" s="59" t="e">
        <f t="shared" si="190"/>
        <v>#REF!</v>
      </c>
      <c r="Q345" s="29" t="e">
        <f t="shared" si="201"/>
        <v>#REF!</v>
      </c>
      <c r="R345" s="100" t="e">
        <f t="shared" si="194"/>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x14ac:dyDescent="0.25">
      <c r="B346" s="237"/>
      <c r="C346" s="9"/>
      <c r="E346" s="65" t="e">
        <f>IF(OR($C$6="",$C$5="",$C$6=0,$C$5=0),"",IF((ROWS(E$6:E346)-1)&gt;$C$16+$C$13-$C$15,"",(ROWS(E$6:E346)-1)))</f>
        <v>#REF!</v>
      </c>
      <c r="F346" s="55" t="e">
        <f t="shared" si="195"/>
        <v>#REF!</v>
      </c>
      <c r="G346" s="91" t="e">
        <f>IF(E346="","",OP!G346)</f>
        <v>#REF!</v>
      </c>
      <c r="H346" s="28" t="e">
        <f t="shared" si="191"/>
        <v>#REF!</v>
      </c>
      <c r="I346" s="56" t="e">
        <f t="shared" si="192"/>
        <v>#REF!</v>
      </c>
      <c r="J346" s="56" t="e">
        <f t="shared" si="196"/>
        <v>#REF!</v>
      </c>
      <c r="K346" s="57" t="e">
        <f t="shared" si="197"/>
        <v>#REF!</v>
      </c>
      <c r="L346" s="57" t="e">
        <f t="shared" si="198"/>
        <v>#REF!</v>
      </c>
      <c r="M346" s="58" t="e">
        <f t="shared" si="193"/>
        <v>#REF!</v>
      </c>
      <c r="N346" s="58" t="e">
        <f t="shared" si="199"/>
        <v>#REF!</v>
      </c>
      <c r="O346" s="58" t="e">
        <f t="shared" si="200"/>
        <v>#REF!</v>
      </c>
      <c r="P346" s="59" t="e">
        <f t="shared" si="190"/>
        <v>#REF!</v>
      </c>
      <c r="Q346" s="29" t="e">
        <f t="shared" si="201"/>
        <v>#REF!</v>
      </c>
      <c r="R346" s="100" t="e">
        <f t="shared" si="194"/>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x14ac:dyDescent="0.25">
      <c r="B347" s="237"/>
      <c r="C347" s="9"/>
      <c r="E347" s="65" t="e">
        <f>IF(OR($C$6="",$C$5="",$C$6=0,$C$5=0),"",IF((ROWS(E$6:E347)-1)&gt;$C$16+$C$13-$C$15,"",(ROWS(E$6:E347)-1)))</f>
        <v>#REF!</v>
      </c>
      <c r="F347" s="55" t="e">
        <f t="shared" si="195"/>
        <v>#REF!</v>
      </c>
      <c r="G347" s="91" t="e">
        <f>IF(E347="","",OP!G347)</f>
        <v>#REF!</v>
      </c>
      <c r="H347" s="28" t="e">
        <f t="shared" si="191"/>
        <v>#REF!</v>
      </c>
      <c r="I347" s="56" t="e">
        <f t="shared" si="192"/>
        <v>#REF!</v>
      </c>
      <c r="J347" s="56" t="e">
        <f t="shared" si="196"/>
        <v>#REF!</v>
      </c>
      <c r="K347" s="57" t="e">
        <f t="shared" si="197"/>
        <v>#REF!</v>
      </c>
      <c r="L347" s="57" t="e">
        <f t="shared" si="198"/>
        <v>#REF!</v>
      </c>
      <c r="M347" s="58" t="e">
        <f t="shared" si="193"/>
        <v>#REF!</v>
      </c>
      <c r="N347" s="58" t="e">
        <f t="shared" si="199"/>
        <v>#REF!</v>
      </c>
      <c r="O347" s="58" t="e">
        <f t="shared" si="200"/>
        <v>#REF!</v>
      </c>
      <c r="P347" s="59" t="e">
        <f t="shared" si="190"/>
        <v>#REF!</v>
      </c>
      <c r="Q347" s="29" t="e">
        <f t="shared" si="201"/>
        <v>#REF!</v>
      </c>
      <c r="R347" s="100" t="e">
        <f t="shared" si="194"/>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x14ac:dyDescent="0.25">
      <c r="B348" s="237"/>
      <c r="C348" s="9"/>
      <c r="E348" s="65" t="e">
        <f>IF(OR($C$6="",$C$5="",$C$6=0,$C$5=0),"",IF((ROWS(E$6:E348)-1)&gt;$C$16+$C$13-$C$15,"",(ROWS(E$6:E348)-1)))</f>
        <v>#REF!</v>
      </c>
      <c r="F348" s="55" t="e">
        <f t="shared" si="195"/>
        <v>#REF!</v>
      </c>
      <c r="G348" s="91" t="e">
        <f>IF(E348="","",OP!G348)</f>
        <v>#REF!</v>
      </c>
      <c r="H348" s="28" t="e">
        <f t="shared" si="191"/>
        <v>#REF!</v>
      </c>
      <c r="I348" s="56" t="e">
        <f t="shared" si="192"/>
        <v>#REF!</v>
      </c>
      <c r="J348" s="56" t="e">
        <f t="shared" si="196"/>
        <v>#REF!</v>
      </c>
      <c r="K348" s="57" t="e">
        <f t="shared" si="197"/>
        <v>#REF!</v>
      </c>
      <c r="L348" s="57" t="e">
        <f t="shared" si="198"/>
        <v>#REF!</v>
      </c>
      <c r="M348" s="58" t="e">
        <f t="shared" si="193"/>
        <v>#REF!</v>
      </c>
      <c r="N348" s="58" t="e">
        <f t="shared" si="199"/>
        <v>#REF!</v>
      </c>
      <c r="O348" s="58" t="e">
        <f t="shared" si="200"/>
        <v>#REF!</v>
      </c>
      <c r="P348" s="59" t="e">
        <f t="shared" si="190"/>
        <v>#REF!</v>
      </c>
      <c r="Q348" s="29" t="e">
        <f t="shared" si="201"/>
        <v>#REF!</v>
      </c>
      <c r="R348" s="100" t="e">
        <f t="shared" si="194"/>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x14ac:dyDescent="0.25">
      <c r="B349" s="237"/>
      <c r="C349" s="9"/>
      <c r="E349" s="65" t="e">
        <f>IF(OR($C$6="",$C$5="",$C$6=0,$C$5=0),"",IF((ROWS(E$6:E349)-1)&gt;$C$16+$C$13-$C$15,"",(ROWS(E$6:E349)-1)))</f>
        <v>#REF!</v>
      </c>
      <c r="F349" s="55" t="e">
        <f t="shared" si="195"/>
        <v>#REF!</v>
      </c>
      <c r="G349" s="91" t="e">
        <f>IF(E349="","",OP!G349)</f>
        <v>#REF!</v>
      </c>
      <c r="H349" s="28" t="e">
        <f t="shared" si="191"/>
        <v>#REF!</v>
      </c>
      <c r="I349" s="56" t="e">
        <f t="shared" si="192"/>
        <v>#REF!</v>
      </c>
      <c r="J349" s="56" t="e">
        <f t="shared" si="196"/>
        <v>#REF!</v>
      </c>
      <c r="K349" s="57" t="e">
        <f t="shared" si="197"/>
        <v>#REF!</v>
      </c>
      <c r="L349" s="57" t="e">
        <f t="shared" si="198"/>
        <v>#REF!</v>
      </c>
      <c r="M349" s="58" t="e">
        <f t="shared" si="193"/>
        <v>#REF!</v>
      </c>
      <c r="N349" s="58" t="e">
        <f t="shared" si="199"/>
        <v>#REF!</v>
      </c>
      <c r="O349" s="58" t="e">
        <f t="shared" si="200"/>
        <v>#REF!</v>
      </c>
      <c r="P349" s="59" t="e">
        <f t="shared" si="190"/>
        <v>#REF!</v>
      </c>
      <c r="Q349" s="29" t="e">
        <f t="shared" si="201"/>
        <v>#REF!</v>
      </c>
      <c r="R349" s="100" t="e">
        <f t="shared" si="194"/>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x14ac:dyDescent="0.25">
      <c r="B350" s="237"/>
      <c r="C350" s="9"/>
      <c r="E350" s="65" t="e">
        <f>IF(OR($C$6="",$C$5="",$C$6=0,$C$5=0),"",IF((ROWS(E$6:E350)-1)&gt;$C$16+$C$13-$C$15,"",(ROWS(E$6:E350)-1)))</f>
        <v>#REF!</v>
      </c>
      <c r="F350" s="55" t="e">
        <f t="shared" si="195"/>
        <v>#REF!</v>
      </c>
      <c r="G350" s="91" t="e">
        <f>IF(E350="","",OP!G350)</f>
        <v>#REF!</v>
      </c>
      <c r="H350" s="28" t="e">
        <f t="shared" si="191"/>
        <v>#REF!</v>
      </c>
      <c r="I350" s="56" t="e">
        <f t="shared" si="192"/>
        <v>#REF!</v>
      </c>
      <c r="J350" s="56" t="e">
        <f t="shared" si="196"/>
        <v>#REF!</v>
      </c>
      <c r="K350" s="57" t="e">
        <f t="shared" si="197"/>
        <v>#REF!</v>
      </c>
      <c r="L350" s="57" t="e">
        <f t="shared" si="198"/>
        <v>#REF!</v>
      </c>
      <c r="M350" s="58" t="e">
        <f t="shared" si="193"/>
        <v>#REF!</v>
      </c>
      <c r="N350" s="58" t="e">
        <f t="shared" si="199"/>
        <v>#REF!</v>
      </c>
      <c r="O350" s="58" t="e">
        <f t="shared" si="200"/>
        <v>#REF!</v>
      </c>
      <c r="P350" s="59" t="e">
        <f t="shared" si="190"/>
        <v>#REF!</v>
      </c>
      <c r="Q350" s="29" t="e">
        <f t="shared" si="201"/>
        <v>#REF!</v>
      </c>
      <c r="R350" s="100" t="e">
        <f t="shared" si="194"/>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x14ac:dyDescent="0.25">
      <c r="B351" s="237"/>
      <c r="C351" s="9"/>
      <c r="E351" s="65" t="e">
        <f>IF(OR($C$6="",$C$5="",$C$6=0,$C$5=0),"",IF((ROWS(E$6:E351)-1)&gt;$C$16+$C$13-$C$15,"",(ROWS(E$6:E351)-1)))</f>
        <v>#REF!</v>
      </c>
      <c r="F351" s="55" t="e">
        <f t="shared" si="195"/>
        <v>#REF!</v>
      </c>
      <c r="G351" s="91" t="e">
        <f>IF(E351="","",OP!G351)</f>
        <v>#REF!</v>
      </c>
      <c r="H351" s="28" t="e">
        <f t="shared" si="191"/>
        <v>#REF!</v>
      </c>
      <c r="I351" s="56" t="e">
        <f t="shared" si="192"/>
        <v>#REF!</v>
      </c>
      <c r="J351" s="56" t="e">
        <f t="shared" si="196"/>
        <v>#REF!</v>
      </c>
      <c r="K351" s="57" t="e">
        <f t="shared" si="197"/>
        <v>#REF!</v>
      </c>
      <c r="L351" s="57" t="e">
        <f t="shared" si="198"/>
        <v>#REF!</v>
      </c>
      <c r="M351" s="58" t="e">
        <f t="shared" si="193"/>
        <v>#REF!</v>
      </c>
      <c r="N351" s="58" t="e">
        <f t="shared" si="199"/>
        <v>#REF!</v>
      </c>
      <c r="O351" s="58" t="e">
        <f t="shared" si="200"/>
        <v>#REF!</v>
      </c>
      <c r="P351" s="59" t="e">
        <f t="shared" si="190"/>
        <v>#REF!</v>
      </c>
      <c r="Q351" s="29" t="e">
        <f t="shared" si="201"/>
        <v>#REF!</v>
      </c>
      <c r="R351" s="100" t="e">
        <f t="shared" si="194"/>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x14ac:dyDescent="0.25">
      <c r="B352" s="237"/>
      <c r="C352" s="9"/>
      <c r="E352" s="65" t="e">
        <f>IF(OR($C$6="",$C$5="",$C$6=0,$C$5=0),"",IF((ROWS(E$6:E352)-1)&gt;$C$16+$C$13-$C$15,"",(ROWS(E$6:E352)-1)))</f>
        <v>#REF!</v>
      </c>
      <c r="F352" s="55" t="e">
        <f t="shared" si="195"/>
        <v>#REF!</v>
      </c>
      <c r="G352" s="91" t="e">
        <f>IF(E352="","",OP!G352)</f>
        <v>#REF!</v>
      </c>
      <c r="H352" s="28" t="e">
        <f t="shared" si="191"/>
        <v>#REF!</v>
      </c>
      <c r="I352" s="56" t="e">
        <f t="shared" si="192"/>
        <v>#REF!</v>
      </c>
      <c r="J352" s="56" t="e">
        <f t="shared" si="196"/>
        <v>#REF!</v>
      </c>
      <c r="K352" s="57" t="e">
        <f t="shared" si="197"/>
        <v>#REF!</v>
      </c>
      <c r="L352" s="57" t="e">
        <f t="shared" si="198"/>
        <v>#REF!</v>
      </c>
      <c r="M352" s="58" t="e">
        <f t="shared" si="193"/>
        <v>#REF!</v>
      </c>
      <c r="N352" s="58" t="e">
        <f t="shared" si="199"/>
        <v>#REF!</v>
      </c>
      <c r="O352" s="58" t="e">
        <f t="shared" si="200"/>
        <v>#REF!</v>
      </c>
      <c r="P352" s="59" t="e">
        <f t="shared" si="190"/>
        <v>#REF!</v>
      </c>
      <c r="Q352" s="29" t="e">
        <f t="shared" si="201"/>
        <v>#REF!</v>
      </c>
      <c r="R352" s="100" t="e">
        <f t="shared" si="194"/>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x14ac:dyDescent="0.25">
      <c r="B353" s="237"/>
      <c r="C353" s="9"/>
      <c r="E353" s="65" t="e">
        <f>IF(OR($C$6="",$C$5="",$C$6=0,$C$5=0),"",IF((ROWS(E$6:E353)-1)&gt;$C$16+$C$13-$C$15,"",(ROWS(E$6:E353)-1)))</f>
        <v>#REF!</v>
      </c>
      <c r="F353" s="55" t="e">
        <f t="shared" si="195"/>
        <v>#REF!</v>
      </c>
      <c r="G353" s="91" t="e">
        <f>IF(E353="","",OP!G353)</f>
        <v>#REF!</v>
      </c>
      <c r="H353" s="28" t="e">
        <f t="shared" si="191"/>
        <v>#REF!</v>
      </c>
      <c r="I353" s="56" t="e">
        <f t="shared" si="192"/>
        <v>#REF!</v>
      </c>
      <c r="J353" s="56" t="e">
        <f t="shared" si="196"/>
        <v>#REF!</v>
      </c>
      <c r="K353" s="57" t="e">
        <f t="shared" si="197"/>
        <v>#REF!</v>
      </c>
      <c r="L353" s="57" t="e">
        <f t="shared" si="198"/>
        <v>#REF!</v>
      </c>
      <c r="M353" s="58" t="e">
        <f t="shared" si="193"/>
        <v>#REF!</v>
      </c>
      <c r="N353" s="58" t="e">
        <f t="shared" si="199"/>
        <v>#REF!</v>
      </c>
      <c r="O353" s="58" t="e">
        <f t="shared" si="200"/>
        <v>#REF!</v>
      </c>
      <c r="P353" s="59" t="e">
        <f t="shared" si="190"/>
        <v>#REF!</v>
      </c>
      <c r="Q353" s="29" t="e">
        <f t="shared" si="201"/>
        <v>#REF!</v>
      </c>
      <c r="R353" s="100" t="e">
        <f t="shared" si="194"/>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x14ac:dyDescent="0.25">
      <c r="B354" s="237"/>
      <c r="C354" s="9"/>
      <c r="E354" s="65" t="e">
        <f>IF(OR($C$6="",$C$5="",$C$6=0,$C$5=0),"",IF((ROWS(E$6:E354)-1)&gt;$C$16+$C$13-$C$15,"",(ROWS(E$6:E354)-1)))</f>
        <v>#REF!</v>
      </c>
      <c r="F354" s="55" t="e">
        <f t="shared" si="195"/>
        <v>#REF!</v>
      </c>
      <c r="G354" s="91" t="e">
        <f>IF(E354="","",OP!G354)</f>
        <v>#REF!</v>
      </c>
      <c r="H354" s="28" t="e">
        <f t="shared" si="191"/>
        <v>#REF!</v>
      </c>
      <c r="I354" s="56" t="e">
        <f t="shared" si="192"/>
        <v>#REF!</v>
      </c>
      <c r="J354" s="56" t="e">
        <f t="shared" si="196"/>
        <v>#REF!</v>
      </c>
      <c r="K354" s="57" t="e">
        <f t="shared" si="197"/>
        <v>#REF!</v>
      </c>
      <c r="L354" s="57" t="e">
        <f t="shared" si="198"/>
        <v>#REF!</v>
      </c>
      <c r="M354" s="58" t="e">
        <f t="shared" si="193"/>
        <v>#REF!</v>
      </c>
      <c r="N354" s="58" t="e">
        <f t="shared" si="199"/>
        <v>#REF!</v>
      </c>
      <c r="O354" s="58" t="e">
        <f t="shared" si="200"/>
        <v>#REF!</v>
      </c>
      <c r="P354" s="59" t="e">
        <f t="shared" si="190"/>
        <v>#REF!</v>
      </c>
      <c r="Q354" s="29" t="e">
        <f t="shared" si="201"/>
        <v>#REF!</v>
      </c>
      <c r="R354" s="100" t="e">
        <f t="shared" si="194"/>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x14ac:dyDescent="0.25">
      <c r="B355" s="237"/>
      <c r="C355" s="9"/>
      <c r="E355" s="65" t="e">
        <f>IF(OR($C$6="",$C$5="",$C$6=0,$C$5=0),"",IF((ROWS(E$6:E355)-1)&gt;$C$16+$C$13-$C$15,"",(ROWS(E$6:E355)-1)))</f>
        <v>#REF!</v>
      </c>
      <c r="F355" s="55" t="e">
        <f t="shared" si="195"/>
        <v>#REF!</v>
      </c>
      <c r="G355" s="91" t="e">
        <f>IF(E355="","",OP!G355)</f>
        <v>#REF!</v>
      </c>
      <c r="H355" s="28" t="e">
        <f t="shared" si="191"/>
        <v>#REF!</v>
      </c>
      <c r="I355" s="56" t="e">
        <f t="shared" si="192"/>
        <v>#REF!</v>
      </c>
      <c r="J355" s="56" t="e">
        <f t="shared" si="196"/>
        <v>#REF!</v>
      </c>
      <c r="K355" s="57" t="e">
        <f t="shared" si="197"/>
        <v>#REF!</v>
      </c>
      <c r="L355" s="57" t="e">
        <f t="shared" si="198"/>
        <v>#REF!</v>
      </c>
      <c r="M355" s="58" t="e">
        <f t="shared" si="193"/>
        <v>#REF!</v>
      </c>
      <c r="N355" s="58" t="e">
        <f t="shared" si="199"/>
        <v>#REF!</v>
      </c>
      <c r="O355" s="58" t="e">
        <f t="shared" si="200"/>
        <v>#REF!</v>
      </c>
      <c r="P355" s="59" t="e">
        <f t="shared" si="190"/>
        <v>#REF!</v>
      </c>
      <c r="Q355" s="29" t="e">
        <f t="shared" si="201"/>
        <v>#REF!</v>
      </c>
      <c r="R355" s="100" t="e">
        <f t="shared" si="194"/>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x14ac:dyDescent="0.25">
      <c r="B356" s="237"/>
      <c r="C356" s="9"/>
      <c r="E356" s="65" t="e">
        <f>IF(OR($C$6="",$C$5="",$C$6=0,$C$5=0),"",IF((ROWS(E$6:E356)-1)&gt;$C$16+$C$13-$C$15,"",(ROWS(E$6:E356)-1)))</f>
        <v>#REF!</v>
      </c>
      <c r="F356" s="55" t="e">
        <f t="shared" si="195"/>
        <v>#REF!</v>
      </c>
      <c r="G356" s="91" t="e">
        <f>IF(E356="","",OP!G356)</f>
        <v>#REF!</v>
      </c>
      <c r="H356" s="28" t="e">
        <f t="shared" si="191"/>
        <v>#REF!</v>
      </c>
      <c r="I356" s="56" t="e">
        <f t="shared" si="192"/>
        <v>#REF!</v>
      </c>
      <c r="J356" s="56" t="e">
        <f t="shared" si="196"/>
        <v>#REF!</v>
      </c>
      <c r="K356" s="57" t="e">
        <f t="shared" si="197"/>
        <v>#REF!</v>
      </c>
      <c r="L356" s="57" t="e">
        <f t="shared" si="198"/>
        <v>#REF!</v>
      </c>
      <c r="M356" s="58" t="e">
        <f t="shared" si="193"/>
        <v>#REF!</v>
      </c>
      <c r="N356" s="58" t="e">
        <f t="shared" si="199"/>
        <v>#REF!</v>
      </c>
      <c r="O356" s="58" t="e">
        <f t="shared" si="200"/>
        <v>#REF!</v>
      </c>
      <c r="P356" s="59" t="e">
        <f t="shared" si="190"/>
        <v>#REF!</v>
      </c>
      <c r="Q356" s="29" t="e">
        <f t="shared" si="201"/>
        <v>#REF!</v>
      </c>
      <c r="R356" s="100" t="e">
        <f t="shared" si="194"/>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x14ac:dyDescent="0.25">
      <c r="B357" s="237"/>
      <c r="C357" s="9"/>
      <c r="E357" s="65" t="e">
        <f>IF(OR($C$6="",$C$5="",$C$6=0,$C$5=0),"",IF((ROWS(E$6:E357)-1)&gt;$C$16+$C$13-$C$15,"",(ROWS(E$6:E357)-1)))</f>
        <v>#REF!</v>
      </c>
      <c r="F357" s="55" t="e">
        <f t="shared" si="195"/>
        <v>#REF!</v>
      </c>
      <c r="G357" s="91" t="e">
        <f>IF(E357="","",OP!G357)</f>
        <v>#REF!</v>
      </c>
      <c r="H357" s="28" t="e">
        <f t="shared" si="191"/>
        <v>#REF!</v>
      </c>
      <c r="I357" s="56" t="e">
        <f t="shared" si="192"/>
        <v>#REF!</v>
      </c>
      <c r="J357" s="56" t="e">
        <f t="shared" si="196"/>
        <v>#REF!</v>
      </c>
      <c r="K357" s="57" t="e">
        <f t="shared" si="197"/>
        <v>#REF!</v>
      </c>
      <c r="L357" s="57" t="e">
        <f t="shared" si="198"/>
        <v>#REF!</v>
      </c>
      <c r="M357" s="58" t="e">
        <f t="shared" si="193"/>
        <v>#REF!</v>
      </c>
      <c r="N357" s="58" t="e">
        <f t="shared" si="199"/>
        <v>#REF!</v>
      </c>
      <c r="O357" s="58" t="e">
        <f t="shared" si="200"/>
        <v>#REF!</v>
      </c>
      <c r="P357" s="59" t="e">
        <f t="shared" si="190"/>
        <v>#REF!</v>
      </c>
      <c r="Q357" s="29" t="e">
        <f t="shared" si="201"/>
        <v>#REF!</v>
      </c>
      <c r="R357" s="100" t="e">
        <f t="shared" si="194"/>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x14ac:dyDescent="0.25">
      <c r="B358" s="237"/>
      <c r="C358" s="9"/>
      <c r="E358" s="65" t="e">
        <f>IF(OR($C$6="",$C$5="",$C$6=0,$C$5=0),"",IF((ROWS(E$6:E358)-1)&gt;$C$16+$C$13-$C$15,"",(ROWS(E$6:E358)-1)))</f>
        <v>#REF!</v>
      </c>
      <c r="F358" s="55" t="e">
        <f t="shared" si="195"/>
        <v>#REF!</v>
      </c>
      <c r="G358" s="91" t="e">
        <f>IF(E358="","",OP!G358)</f>
        <v>#REF!</v>
      </c>
      <c r="H358" s="28" t="e">
        <f t="shared" si="191"/>
        <v>#REF!</v>
      </c>
      <c r="I358" s="56" t="e">
        <f t="shared" si="192"/>
        <v>#REF!</v>
      </c>
      <c r="J358" s="56" t="e">
        <f t="shared" si="196"/>
        <v>#REF!</v>
      </c>
      <c r="K358" s="57" t="e">
        <f t="shared" si="197"/>
        <v>#REF!</v>
      </c>
      <c r="L358" s="57" t="e">
        <f t="shared" si="198"/>
        <v>#REF!</v>
      </c>
      <c r="M358" s="58" t="e">
        <f t="shared" si="193"/>
        <v>#REF!</v>
      </c>
      <c r="N358" s="58" t="e">
        <f t="shared" si="199"/>
        <v>#REF!</v>
      </c>
      <c r="O358" s="58" t="e">
        <f t="shared" si="200"/>
        <v>#REF!</v>
      </c>
      <c r="P358" s="59" t="e">
        <f t="shared" si="190"/>
        <v>#REF!</v>
      </c>
      <c r="Q358" s="29" t="e">
        <f t="shared" si="201"/>
        <v>#REF!</v>
      </c>
      <c r="R358" s="100" t="e">
        <f t="shared" si="194"/>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x14ac:dyDescent="0.25">
      <c r="B359" s="237"/>
      <c r="C359" s="9"/>
      <c r="E359" s="65" t="e">
        <f>IF(OR($C$6="",$C$5="",$C$6=0,$C$5=0),"",IF((ROWS(E$6:E359)-1)&gt;$C$16+$C$13-$C$15,"",(ROWS(E$6:E359)-1)))</f>
        <v>#REF!</v>
      </c>
      <c r="F359" s="55" t="e">
        <f t="shared" si="195"/>
        <v>#REF!</v>
      </c>
      <c r="G359" s="91" t="e">
        <f>IF(E359="","",OP!G359)</f>
        <v>#REF!</v>
      </c>
      <c r="H359" s="28" t="e">
        <f t="shared" si="191"/>
        <v>#REF!</v>
      </c>
      <c r="I359" s="56" t="e">
        <f t="shared" si="192"/>
        <v>#REF!</v>
      </c>
      <c r="J359" s="56" t="e">
        <f t="shared" si="196"/>
        <v>#REF!</v>
      </c>
      <c r="K359" s="57" t="e">
        <f t="shared" si="197"/>
        <v>#REF!</v>
      </c>
      <c r="L359" s="57" t="e">
        <f t="shared" si="198"/>
        <v>#REF!</v>
      </c>
      <c r="M359" s="58" t="e">
        <f t="shared" si="193"/>
        <v>#REF!</v>
      </c>
      <c r="N359" s="58" t="e">
        <f t="shared" si="199"/>
        <v>#REF!</v>
      </c>
      <c r="O359" s="58" t="e">
        <f t="shared" si="200"/>
        <v>#REF!</v>
      </c>
      <c r="P359" s="59" t="e">
        <f t="shared" si="190"/>
        <v>#REF!</v>
      </c>
      <c r="Q359" s="29" t="e">
        <f t="shared" si="201"/>
        <v>#REF!</v>
      </c>
      <c r="R359" s="100" t="e">
        <f t="shared" si="194"/>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x14ac:dyDescent="0.25">
      <c r="B360" s="237"/>
      <c r="C360" s="9"/>
      <c r="E360" s="65" t="e">
        <f>IF(OR($C$6="",$C$5="",$C$6=0,$C$5=0),"",IF((ROWS(E$6:E360)-1)&gt;$C$16+$C$13-$C$15,"",(ROWS(E$6:E360)-1)))</f>
        <v>#REF!</v>
      </c>
      <c r="F360" s="55" t="e">
        <f t="shared" si="195"/>
        <v>#REF!</v>
      </c>
      <c r="G360" s="91" t="e">
        <f>IF(E360="","",OP!G360)</f>
        <v>#REF!</v>
      </c>
      <c r="H360" s="28" t="e">
        <f t="shared" si="191"/>
        <v>#REF!</v>
      </c>
      <c r="I360" s="56" t="e">
        <f t="shared" si="192"/>
        <v>#REF!</v>
      </c>
      <c r="J360" s="56" t="e">
        <f t="shared" si="196"/>
        <v>#REF!</v>
      </c>
      <c r="K360" s="57" t="e">
        <f t="shared" si="197"/>
        <v>#REF!</v>
      </c>
      <c r="L360" s="57" t="e">
        <f t="shared" si="198"/>
        <v>#REF!</v>
      </c>
      <c r="M360" s="58" t="e">
        <f t="shared" si="193"/>
        <v>#REF!</v>
      </c>
      <c r="N360" s="58" t="e">
        <f t="shared" si="199"/>
        <v>#REF!</v>
      </c>
      <c r="O360" s="58" t="e">
        <f t="shared" si="200"/>
        <v>#REF!</v>
      </c>
      <c r="P360" s="59" t="e">
        <f t="shared" si="190"/>
        <v>#REF!</v>
      </c>
      <c r="Q360" s="29" t="e">
        <f t="shared" si="201"/>
        <v>#REF!</v>
      </c>
      <c r="R360" s="100" t="e">
        <f t="shared" si="194"/>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x14ac:dyDescent="0.25">
      <c r="B361" s="237"/>
      <c r="C361" s="9"/>
      <c r="E361" s="65" t="e">
        <f>IF(OR($C$6="",$C$5="",$C$6=0,$C$5=0),"",IF((ROWS(E$6:E361)-1)&gt;$C$16+$C$13-$C$15,"",(ROWS(E$6:E361)-1)))</f>
        <v>#REF!</v>
      </c>
      <c r="F361" s="55" t="e">
        <f t="shared" si="195"/>
        <v>#REF!</v>
      </c>
      <c r="G361" s="91" t="e">
        <f>IF(E361="","",OP!G361)</f>
        <v>#REF!</v>
      </c>
      <c r="H361" s="28" t="e">
        <f t="shared" si="191"/>
        <v>#REF!</v>
      </c>
      <c r="I361" s="56" t="e">
        <f t="shared" si="192"/>
        <v>#REF!</v>
      </c>
      <c r="J361" s="56" t="e">
        <f t="shared" si="196"/>
        <v>#REF!</v>
      </c>
      <c r="K361" s="57" t="e">
        <f t="shared" si="197"/>
        <v>#REF!</v>
      </c>
      <c r="L361" s="57" t="e">
        <f t="shared" si="198"/>
        <v>#REF!</v>
      </c>
      <c r="M361" s="58" t="e">
        <f t="shared" si="193"/>
        <v>#REF!</v>
      </c>
      <c r="N361" s="58" t="e">
        <f t="shared" si="199"/>
        <v>#REF!</v>
      </c>
      <c r="O361" s="58" t="e">
        <f t="shared" si="200"/>
        <v>#REF!</v>
      </c>
      <c r="P361" s="59" t="e">
        <f t="shared" si="190"/>
        <v>#REF!</v>
      </c>
      <c r="Q361" s="29" t="e">
        <f t="shared" si="201"/>
        <v>#REF!</v>
      </c>
      <c r="R361" s="100" t="e">
        <f t="shared" si="194"/>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x14ac:dyDescent="0.25">
      <c r="B362" s="237"/>
      <c r="C362" s="9"/>
      <c r="E362" s="65" t="e">
        <f>IF(OR($C$6="",$C$5="",$C$6=0,$C$5=0),"",IF((ROWS(E$6:E362)-1)&gt;$C$16+$C$13-$C$15,"",(ROWS(E$6:E362)-1)))</f>
        <v>#REF!</v>
      </c>
      <c r="F362" s="55" t="e">
        <f t="shared" si="195"/>
        <v>#REF!</v>
      </c>
      <c r="G362" s="91" t="e">
        <f>IF(E362="","",OP!G362)</f>
        <v>#REF!</v>
      </c>
      <c r="H362" s="28" t="e">
        <f t="shared" si="191"/>
        <v>#REF!</v>
      </c>
      <c r="I362" s="56" t="e">
        <f t="shared" si="192"/>
        <v>#REF!</v>
      </c>
      <c r="J362" s="56" t="e">
        <f t="shared" si="196"/>
        <v>#REF!</v>
      </c>
      <c r="K362" s="57" t="e">
        <f t="shared" si="197"/>
        <v>#REF!</v>
      </c>
      <c r="L362" s="57" t="e">
        <f t="shared" si="198"/>
        <v>#REF!</v>
      </c>
      <c r="M362" s="58" t="e">
        <f t="shared" si="193"/>
        <v>#REF!</v>
      </c>
      <c r="N362" s="58" t="e">
        <f t="shared" si="199"/>
        <v>#REF!</v>
      </c>
      <c r="O362" s="58" t="e">
        <f t="shared" si="200"/>
        <v>#REF!</v>
      </c>
      <c r="P362" s="59" t="e">
        <f t="shared" si="190"/>
        <v>#REF!</v>
      </c>
      <c r="Q362" s="29" t="e">
        <f t="shared" si="201"/>
        <v>#REF!</v>
      </c>
      <c r="R362" s="100" t="e">
        <f t="shared" si="194"/>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x14ac:dyDescent="0.25">
      <c r="B363" s="237"/>
      <c r="C363" s="9"/>
      <c r="E363" s="65" t="e">
        <f>IF(OR($C$6="",$C$5="",$C$6=0,$C$5=0),"",IF((ROWS(E$6:E363)-1)&gt;$C$16+$C$13-$C$15,"",(ROWS(E$6:E363)-1)))</f>
        <v>#REF!</v>
      </c>
      <c r="F363" s="55" t="e">
        <f t="shared" si="195"/>
        <v>#REF!</v>
      </c>
      <c r="G363" s="91" t="e">
        <f>IF(E363="","",OP!G363)</f>
        <v>#REF!</v>
      </c>
      <c r="H363" s="28" t="e">
        <f t="shared" si="191"/>
        <v>#REF!</v>
      </c>
      <c r="I363" s="56" t="e">
        <f t="shared" si="192"/>
        <v>#REF!</v>
      </c>
      <c r="J363" s="56" t="e">
        <f t="shared" si="196"/>
        <v>#REF!</v>
      </c>
      <c r="K363" s="57" t="e">
        <f t="shared" si="197"/>
        <v>#REF!</v>
      </c>
      <c r="L363" s="57" t="e">
        <f t="shared" si="198"/>
        <v>#REF!</v>
      </c>
      <c r="M363" s="58" t="e">
        <f t="shared" si="193"/>
        <v>#REF!</v>
      </c>
      <c r="N363" s="58" t="e">
        <f t="shared" si="199"/>
        <v>#REF!</v>
      </c>
      <c r="O363" s="58" t="e">
        <f t="shared" si="200"/>
        <v>#REF!</v>
      </c>
      <c r="P363" s="59" t="e">
        <f t="shared" si="190"/>
        <v>#REF!</v>
      </c>
      <c r="Q363" s="29" t="e">
        <f t="shared" si="201"/>
        <v>#REF!</v>
      </c>
      <c r="R363" s="100" t="e">
        <f t="shared" si="194"/>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x14ac:dyDescent="0.25">
      <c r="B364" s="237"/>
      <c r="C364" s="9"/>
      <c r="E364" s="65" t="e">
        <f>IF(OR($C$6="",$C$5="",$C$6=0,$C$5=0),"",IF((ROWS(E$6:E364)-1)&gt;$C$16+$C$13-$C$15,"",(ROWS(E$6:E364)-1)))</f>
        <v>#REF!</v>
      </c>
      <c r="F364" s="55" t="e">
        <f t="shared" si="195"/>
        <v>#REF!</v>
      </c>
      <c r="G364" s="91" t="e">
        <f>IF(E364="","",OP!G364)</f>
        <v>#REF!</v>
      </c>
      <c r="H364" s="28" t="e">
        <f t="shared" si="191"/>
        <v>#REF!</v>
      </c>
      <c r="I364" s="56" t="e">
        <f t="shared" si="192"/>
        <v>#REF!</v>
      </c>
      <c r="J364" s="56" t="e">
        <f t="shared" si="196"/>
        <v>#REF!</v>
      </c>
      <c r="K364" s="57" t="e">
        <f t="shared" si="197"/>
        <v>#REF!</v>
      </c>
      <c r="L364" s="57" t="e">
        <f t="shared" si="198"/>
        <v>#REF!</v>
      </c>
      <c r="M364" s="58" t="e">
        <f t="shared" si="193"/>
        <v>#REF!</v>
      </c>
      <c r="N364" s="58" t="e">
        <f t="shared" si="199"/>
        <v>#REF!</v>
      </c>
      <c r="O364" s="58" t="e">
        <f t="shared" si="200"/>
        <v>#REF!</v>
      </c>
      <c r="P364" s="59" t="e">
        <f t="shared" si="190"/>
        <v>#REF!</v>
      </c>
      <c r="Q364" s="29" t="e">
        <f t="shared" si="201"/>
        <v>#REF!</v>
      </c>
      <c r="R364" s="100" t="e">
        <f t="shared" si="194"/>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x14ac:dyDescent="0.25">
      <c r="B365" s="237"/>
      <c r="C365" s="9"/>
      <c r="E365" s="65" t="e">
        <f>IF(OR($C$6="",$C$5="",$C$6=0,$C$5=0),"",IF((ROWS(E$6:E365)-1)&gt;$C$16+$C$13-$C$15,"",(ROWS(E$6:E365)-1)))</f>
        <v>#REF!</v>
      </c>
      <c r="F365" s="55" t="e">
        <f t="shared" si="195"/>
        <v>#REF!</v>
      </c>
      <c r="G365" s="91" t="e">
        <f>IF(E365="","",OP!G365)</f>
        <v>#REF!</v>
      </c>
      <c r="H365" s="28" t="e">
        <f t="shared" si="191"/>
        <v>#REF!</v>
      </c>
      <c r="I365" s="56" t="e">
        <f t="shared" si="192"/>
        <v>#REF!</v>
      </c>
      <c r="J365" s="56" t="e">
        <f t="shared" si="196"/>
        <v>#REF!</v>
      </c>
      <c r="K365" s="57" t="e">
        <f t="shared" si="197"/>
        <v>#REF!</v>
      </c>
      <c r="L365" s="57" t="e">
        <f t="shared" si="198"/>
        <v>#REF!</v>
      </c>
      <c r="M365" s="58" t="e">
        <f t="shared" si="193"/>
        <v>#REF!</v>
      </c>
      <c r="N365" s="58" t="e">
        <f t="shared" si="199"/>
        <v>#REF!</v>
      </c>
      <c r="O365" s="58" t="e">
        <f t="shared" si="200"/>
        <v>#REF!</v>
      </c>
      <c r="P365" s="59" t="e">
        <f t="shared" si="190"/>
        <v>#REF!</v>
      </c>
      <c r="Q365" s="29" t="e">
        <f t="shared" si="201"/>
        <v>#REF!</v>
      </c>
      <c r="R365" s="100" t="e">
        <f t="shared" si="194"/>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x14ac:dyDescent="0.25">
      <c r="B366" s="9"/>
      <c r="C366" s="9"/>
      <c r="E366" s="65" t="e">
        <f>IF(OR($C$6="",$C$5="",$C$6=0,$C$5=0),"",IF((ROWS(E$6:E366)-1)&gt;$C$16+$C$13-$C$15,"",(ROWS(E$6:E366)-1)))</f>
        <v>#REF!</v>
      </c>
      <c r="F366" s="55" t="e">
        <f t="shared" si="195"/>
        <v>#REF!</v>
      </c>
      <c r="G366" s="91" t="e">
        <f>IF(E366="","",OP!G366)</f>
        <v>#REF!</v>
      </c>
      <c r="H366" s="28" t="e">
        <f t="shared" si="191"/>
        <v>#REF!</v>
      </c>
      <c r="I366" s="56" t="e">
        <f t="shared" si="192"/>
        <v>#REF!</v>
      </c>
      <c r="J366" s="56" t="e">
        <f t="shared" si="196"/>
        <v>#REF!</v>
      </c>
      <c r="K366" s="57" t="e">
        <f t="shared" si="197"/>
        <v>#REF!</v>
      </c>
      <c r="L366" s="57" t="e">
        <f t="shared" si="198"/>
        <v>#REF!</v>
      </c>
      <c r="M366" s="58" t="e">
        <f t="shared" si="193"/>
        <v>#REF!</v>
      </c>
      <c r="N366" s="58" t="e">
        <f t="shared" si="199"/>
        <v>#REF!</v>
      </c>
      <c r="O366" s="58" t="e">
        <f t="shared" si="200"/>
        <v>#REF!</v>
      </c>
      <c r="P366" s="59" t="e">
        <f t="shared" si="190"/>
        <v>#REF!</v>
      </c>
      <c r="Q366" s="29" t="e">
        <f t="shared" si="201"/>
        <v>#REF!</v>
      </c>
      <c r="R366" s="100" t="e">
        <f t="shared" si="194"/>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x14ac:dyDescent="0.25">
      <c r="B367" s="237"/>
      <c r="C367" s="9"/>
      <c r="E367" s="65" t="e">
        <f>IF(OR($C$6="",$C$5="",$C$6=0,$C$5=0),"",IF((ROWS(E$6:E367)-1)&gt;$C$16+$C$13-$C$15,"",(ROWS(E$6:E367)-1)))</f>
        <v>#REF!</v>
      </c>
      <c r="F367" s="55" t="e">
        <f t="shared" si="195"/>
        <v>#REF!</v>
      </c>
      <c r="G367" s="91" t="e">
        <f>IF(E367="","",OP!G367)</f>
        <v>#REF!</v>
      </c>
      <c r="H367" s="28" t="e">
        <f t="shared" si="191"/>
        <v>#REF!</v>
      </c>
      <c r="I367" s="56" t="e">
        <f t="shared" si="192"/>
        <v>#REF!</v>
      </c>
      <c r="J367" s="56" t="e">
        <f t="shared" si="196"/>
        <v>#REF!</v>
      </c>
      <c r="K367" s="57" t="e">
        <f t="shared" si="197"/>
        <v>#REF!</v>
      </c>
      <c r="L367" s="57" t="e">
        <f t="shared" si="198"/>
        <v>#REF!</v>
      </c>
      <c r="M367" s="58" t="e">
        <f t="shared" si="193"/>
        <v>#REF!</v>
      </c>
      <c r="N367" s="58" t="e">
        <f t="shared" si="199"/>
        <v>#REF!</v>
      </c>
      <c r="O367" s="58" t="e">
        <f t="shared" si="200"/>
        <v>#REF!</v>
      </c>
      <c r="P367" s="59" t="e">
        <f t="shared" si="190"/>
        <v>#REF!</v>
      </c>
      <c r="Q367" s="29" t="e">
        <f t="shared" si="201"/>
        <v>#REF!</v>
      </c>
      <c r="R367" s="100" t="e">
        <f t="shared" si="194"/>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x14ac:dyDescent="0.25">
      <c r="B368" s="237"/>
      <c r="C368" s="9"/>
      <c r="E368" s="65" t="e">
        <f>IF(OR($C$6="",$C$5="",$C$6=0,$C$5=0),"",IF((ROWS(E$6:E368)-1)&gt;$C$16+$C$13-$C$15,"",(ROWS(E$6:E368)-1)))</f>
        <v>#REF!</v>
      </c>
      <c r="F368" s="55" t="e">
        <f t="shared" si="195"/>
        <v>#REF!</v>
      </c>
      <c r="G368" s="91" t="e">
        <f>IF(E368="","",OP!G368)</f>
        <v>#REF!</v>
      </c>
      <c r="H368" s="28" t="e">
        <f t="shared" si="191"/>
        <v>#REF!</v>
      </c>
      <c r="I368" s="56" t="e">
        <f t="shared" si="192"/>
        <v>#REF!</v>
      </c>
      <c r="J368" s="56" t="e">
        <f t="shared" si="196"/>
        <v>#REF!</v>
      </c>
      <c r="K368" s="57" t="e">
        <f t="shared" si="197"/>
        <v>#REF!</v>
      </c>
      <c r="L368" s="57" t="e">
        <f t="shared" si="198"/>
        <v>#REF!</v>
      </c>
      <c r="M368" s="58" t="e">
        <f t="shared" si="193"/>
        <v>#REF!</v>
      </c>
      <c r="N368" s="58" t="e">
        <f t="shared" si="199"/>
        <v>#REF!</v>
      </c>
      <c r="O368" s="58" t="e">
        <f t="shared" si="200"/>
        <v>#REF!</v>
      </c>
      <c r="P368" s="59" t="e">
        <f t="shared" si="190"/>
        <v>#REF!</v>
      </c>
      <c r="Q368" s="29" t="e">
        <f t="shared" si="201"/>
        <v>#REF!</v>
      </c>
      <c r="R368" s="100" t="e">
        <f t="shared" si="194"/>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x14ac:dyDescent="0.25">
      <c r="B369" s="237"/>
      <c r="C369" s="9"/>
      <c r="E369" s="65" t="e">
        <f>IF(OR($C$6="",$C$5="",$C$6=0,$C$5=0),"",IF((ROWS(E$6:E369)-1)&gt;$C$16+$C$13-$C$15,"",(ROWS(E$6:E369)-1)))</f>
        <v>#REF!</v>
      </c>
      <c r="F369" s="55" t="e">
        <f t="shared" si="195"/>
        <v>#REF!</v>
      </c>
      <c r="G369" s="91" t="e">
        <f>IF(E369="","",OP!G369)</f>
        <v>#REF!</v>
      </c>
      <c r="H369" s="28" t="e">
        <f t="shared" si="191"/>
        <v>#REF!</v>
      </c>
      <c r="I369" s="56" t="e">
        <f t="shared" si="192"/>
        <v>#REF!</v>
      </c>
      <c r="J369" s="56" t="e">
        <f t="shared" si="196"/>
        <v>#REF!</v>
      </c>
      <c r="K369" s="57" t="e">
        <f t="shared" si="197"/>
        <v>#REF!</v>
      </c>
      <c r="L369" s="57" t="e">
        <f t="shared" si="198"/>
        <v>#REF!</v>
      </c>
      <c r="M369" s="58" t="e">
        <f t="shared" si="193"/>
        <v>#REF!</v>
      </c>
      <c r="N369" s="58" t="e">
        <f t="shared" si="199"/>
        <v>#REF!</v>
      </c>
      <c r="O369" s="58" t="e">
        <f t="shared" si="200"/>
        <v>#REF!</v>
      </c>
      <c r="P369" s="59" t="e">
        <f t="shared" si="190"/>
        <v>#REF!</v>
      </c>
      <c r="Q369" s="29" t="e">
        <f t="shared" si="201"/>
        <v>#REF!</v>
      </c>
      <c r="R369" s="100" t="e">
        <f t="shared" si="194"/>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x14ac:dyDescent="0.25">
      <c r="B370" s="237"/>
      <c r="C370" s="9"/>
      <c r="E370" s="65" t="e">
        <f>IF(OR($C$6="",$C$5="",$C$6=0,$C$5=0),"",IF((ROWS(E$6:E370)-1)&gt;$C$16+$C$13-$C$15,"",(ROWS(E$6:E370)-1)))</f>
        <v>#REF!</v>
      </c>
      <c r="F370" s="55" t="e">
        <f t="shared" si="195"/>
        <v>#REF!</v>
      </c>
      <c r="G370" s="91" t="e">
        <f>IF(E370="","",OP!G370)</f>
        <v>#REF!</v>
      </c>
      <c r="H370" s="28" t="e">
        <f t="shared" si="191"/>
        <v>#REF!</v>
      </c>
      <c r="I370" s="56" t="e">
        <f t="shared" si="192"/>
        <v>#REF!</v>
      </c>
      <c r="J370" s="56" t="e">
        <f t="shared" si="196"/>
        <v>#REF!</v>
      </c>
      <c r="K370" s="57" t="e">
        <f t="shared" si="197"/>
        <v>#REF!</v>
      </c>
      <c r="L370" s="57" t="e">
        <f t="shared" si="198"/>
        <v>#REF!</v>
      </c>
      <c r="M370" s="58" t="e">
        <f t="shared" si="193"/>
        <v>#REF!</v>
      </c>
      <c r="N370" s="58" t="e">
        <f t="shared" si="199"/>
        <v>#REF!</v>
      </c>
      <c r="O370" s="58" t="e">
        <f t="shared" si="200"/>
        <v>#REF!</v>
      </c>
      <c r="P370" s="59" t="e">
        <f t="shared" si="190"/>
        <v>#REF!</v>
      </c>
      <c r="Q370" s="29" t="e">
        <f t="shared" si="201"/>
        <v>#REF!</v>
      </c>
      <c r="R370" s="100" t="e">
        <f t="shared" si="194"/>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x14ac:dyDescent="0.25">
      <c r="B371" s="237"/>
      <c r="C371" s="9"/>
      <c r="E371" s="65" t="e">
        <f>IF(OR($C$6="",$C$5="",$C$6=0,$C$5=0),"",IF((ROWS(E$6:E371)-1)&gt;$C$16+$C$13-$C$15,"",(ROWS(E$6:E371)-1)))</f>
        <v>#REF!</v>
      </c>
      <c r="F371" s="55" t="e">
        <f t="shared" si="195"/>
        <v>#REF!</v>
      </c>
      <c r="G371" s="91" t="e">
        <f>IF(E371="","",OP!G371)</f>
        <v>#REF!</v>
      </c>
      <c r="H371" s="28" t="e">
        <f t="shared" si="191"/>
        <v>#REF!</v>
      </c>
      <c r="I371" s="56" t="e">
        <f t="shared" si="192"/>
        <v>#REF!</v>
      </c>
      <c r="J371" s="56" t="e">
        <f t="shared" si="196"/>
        <v>#REF!</v>
      </c>
      <c r="K371" s="57" t="e">
        <f t="shared" si="197"/>
        <v>#REF!</v>
      </c>
      <c r="L371" s="57" t="e">
        <f t="shared" si="198"/>
        <v>#REF!</v>
      </c>
      <c r="M371" s="58" t="e">
        <f t="shared" si="193"/>
        <v>#REF!</v>
      </c>
      <c r="N371" s="58" t="e">
        <f t="shared" si="199"/>
        <v>#REF!</v>
      </c>
      <c r="O371" s="58" t="e">
        <f t="shared" si="200"/>
        <v>#REF!</v>
      </c>
      <c r="P371" s="59" t="e">
        <f t="shared" si="190"/>
        <v>#REF!</v>
      </c>
      <c r="Q371" s="29" t="e">
        <f t="shared" si="201"/>
        <v>#REF!</v>
      </c>
      <c r="R371" s="100" t="e">
        <f t="shared" si="194"/>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x14ac:dyDescent="0.25">
      <c r="B372" s="237"/>
      <c r="C372" s="9"/>
      <c r="E372" s="65" t="e">
        <f>IF(OR($C$6="",$C$5="",$C$6=0,$C$5=0),"",IF((ROWS(E$6:E372)-1)&gt;$C$16+$C$13-$C$15,"",(ROWS(E$6:E372)-1)))</f>
        <v>#REF!</v>
      </c>
      <c r="F372" s="55" t="e">
        <f t="shared" si="195"/>
        <v>#REF!</v>
      </c>
      <c r="G372" s="91" t="e">
        <f>IF(E372="","",OP!G372)</f>
        <v>#REF!</v>
      </c>
      <c r="H372" s="28" t="e">
        <f t="shared" si="191"/>
        <v>#REF!</v>
      </c>
      <c r="I372" s="56" t="e">
        <f t="shared" si="192"/>
        <v>#REF!</v>
      </c>
      <c r="J372" s="56" t="e">
        <f t="shared" si="196"/>
        <v>#REF!</v>
      </c>
      <c r="K372" s="57" t="e">
        <f t="shared" si="197"/>
        <v>#REF!</v>
      </c>
      <c r="L372" s="57" t="e">
        <f t="shared" si="198"/>
        <v>#REF!</v>
      </c>
      <c r="M372" s="58" t="e">
        <f t="shared" si="193"/>
        <v>#REF!</v>
      </c>
      <c r="N372" s="58" t="e">
        <f t="shared" si="199"/>
        <v>#REF!</v>
      </c>
      <c r="O372" s="58" t="e">
        <f t="shared" si="200"/>
        <v>#REF!</v>
      </c>
      <c r="P372" s="59" t="e">
        <f t="shared" si="190"/>
        <v>#REF!</v>
      </c>
      <c r="Q372" s="29" t="e">
        <f t="shared" si="201"/>
        <v>#REF!</v>
      </c>
      <c r="R372" s="100" t="e">
        <f t="shared" si="194"/>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x14ac:dyDescent="0.25">
      <c r="B373" s="237"/>
      <c r="C373" s="9"/>
      <c r="E373" s="65" t="e">
        <f>IF(OR($C$6="",$C$5="",$C$6=0,$C$5=0),"",IF((ROWS(E$6:E373)-1)&gt;$C$16+$C$13-$C$15,"",(ROWS(E$6:E373)-1)))</f>
        <v>#REF!</v>
      </c>
      <c r="F373" s="55" t="e">
        <f t="shared" si="195"/>
        <v>#REF!</v>
      </c>
      <c r="G373" s="91" t="e">
        <f>IF(E373="","",OP!G373)</f>
        <v>#REF!</v>
      </c>
      <c r="H373" s="28" t="e">
        <f t="shared" si="191"/>
        <v>#REF!</v>
      </c>
      <c r="I373" s="56" t="e">
        <f t="shared" si="192"/>
        <v>#REF!</v>
      </c>
      <c r="J373" s="56" t="e">
        <f t="shared" si="196"/>
        <v>#REF!</v>
      </c>
      <c r="K373" s="57" t="e">
        <f t="shared" si="197"/>
        <v>#REF!</v>
      </c>
      <c r="L373" s="57" t="e">
        <f t="shared" si="198"/>
        <v>#REF!</v>
      </c>
      <c r="M373" s="58" t="e">
        <f t="shared" si="193"/>
        <v>#REF!</v>
      </c>
      <c r="N373" s="58" t="e">
        <f t="shared" si="199"/>
        <v>#REF!</v>
      </c>
      <c r="O373" s="58" t="e">
        <f t="shared" si="200"/>
        <v>#REF!</v>
      </c>
      <c r="P373" s="59" t="e">
        <f t="shared" si="190"/>
        <v>#REF!</v>
      </c>
      <c r="Q373" s="29" t="e">
        <f t="shared" si="201"/>
        <v>#REF!</v>
      </c>
      <c r="R373" s="100" t="e">
        <f t="shared" si="194"/>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x14ac:dyDescent="0.25">
      <c r="B374" s="237"/>
      <c r="C374" s="9"/>
      <c r="E374" s="65" t="e">
        <f>IF(OR($C$6="",$C$5="",$C$6=0,$C$5=0),"",IF((ROWS(E$6:E374)-1)&gt;$C$16+$C$13-$C$15,"",(ROWS(E$6:E374)-1)))</f>
        <v>#REF!</v>
      </c>
      <c r="F374" s="55" t="e">
        <f t="shared" si="195"/>
        <v>#REF!</v>
      </c>
      <c r="G374" s="91" t="e">
        <f>IF(E374="","",OP!G374)</f>
        <v>#REF!</v>
      </c>
      <c r="H374" s="28" t="e">
        <f t="shared" si="191"/>
        <v>#REF!</v>
      </c>
      <c r="I374" s="56" t="e">
        <f t="shared" si="192"/>
        <v>#REF!</v>
      </c>
      <c r="J374" s="56" t="e">
        <f t="shared" si="196"/>
        <v>#REF!</v>
      </c>
      <c r="K374" s="57" t="e">
        <f t="shared" si="197"/>
        <v>#REF!</v>
      </c>
      <c r="L374" s="57" t="e">
        <f t="shared" si="198"/>
        <v>#REF!</v>
      </c>
      <c r="M374" s="58" t="e">
        <f t="shared" si="193"/>
        <v>#REF!</v>
      </c>
      <c r="N374" s="58" t="e">
        <f t="shared" si="199"/>
        <v>#REF!</v>
      </c>
      <c r="O374" s="58" t="e">
        <f t="shared" si="200"/>
        <v>#REF!</v>
      </c>
      <c r="P374" s="59" t="e">
        <f t="shared" si="190"/>
        <v>#REF!</v>
      </c>
      <c r="Q374" s="29" t="e">
        <f t="shared" si="201"/>
        <v>#REF!</v>
      </c>
      <c r="R374" s="100" t="e">
        <f t="shared" si="194"/>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x14ac:dyDescent="0.25">
      <c r="B375" s="237"/>
      <c r="C375" s="9"/>
      <c r="E375" s="65" t="e">
        <f>IF(OR($C$6="",$C$5="",$C$6=0,$C$5=0),"",IF((ROWS(E$6:E375)-1)&gt;$C$16+$C$13-$C$15,"",(ROWS(E$6:E375)-1)))</f>
        <v>#REF!</v>
      </c>
      <c r="F375" s="55" t="e">
        <f t="shared" si="195"/>
        <v>#REF!</v>
      </c>
      <c r="G375" s="91" t="e">
        <f>IF(E375="","",OP!G375)</f>
        <v>#REF!</v>
      </c>
      <c r="H375" s="28" t="e">
        <f t="shared" si="191"/>
        <v>#REF!</v>
      </c>
      <c r="I375" s="56" t="e">
        <f t="shared" si="192"/>
        <v>#REF!</v>
      </c>
      <c r="J375" s="56" t="e">
        <f t="shared" si="196"/>
        <v>#REF!</v>
      </c>
      <c r="K375" s="57" t="e">
        <f t="shared" si="197"/>
        <v>#REF!</v>
      </c>
      <c r="L375" s="57" t="e">
        <f t="shared" si="198"/>
        <v>#REF!</v>
      </c>
      <c r="M375" s="58" t="e">
        <f t="shared" si="193"/>
        <v>#REF!</v>
      </c>
      <c r="N375" s="58" t="e">
        <f t="shared" si="199"/>
        <v>#REF!</v>
      </c>
      <c r="O375" s="58" t="e">
        <f t="shared" si="200"/>
        <v>#REF!</v>
      </c>
      <c r="P375" s="59" t="e">
        <f t="shared" si="190"/>
        <v>#REF!</v>
      </c>
      <c r="Q375" s="29" t="e">
        <f t="shared" si="201"/>
        <v>#REF!</v>
      </c>
      <c r="R375" s="100" t="e">
        <f t="shared" si="194"/>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x14ac:dyDescent="0.25">
      <c r="B376" s="237"/>
      <c r="C376" s="9"/>
      <c r="E376" s="65" t="e">
        <f>IF(OR($C$6="",$C$5="",$C$6=0,$C$5=0),"",IF((ROWS(E$6:E376)-1)&gt;$C$16+$C$13-$C$15,"",(ROWS(E$6:E376)-1)))</f>
        <v>#REF!</v>
      </c>
      <c r="F376" s="55" t="e">
        <f t="shared" si="195"/>
        <v>#REF!</v>
      </c>
      <c r="G376" s="91" t="e">
        <f>IF(E376="","",OP!G376)</f>
        <v>#REF!</v>
      </c>
      <c r="H376" s="28" t="e">
        <f t="shared" si="191"/>
        <v>#REF!</v>
      </c>
      <c r="I376" s="56" t="e">
        <f t="shared" si="192"/>
        <v>#REF!</v>
      </c>
      <c r="J376" s="56" t="e">
        <f t="shared" si="196"/>
        <v>#REF!</v>
      </c>
      <c r="K376" s="57" t="e">
        <f t="shared" si="197"/>
        <v>#REF!</v>
      </c>
      <c r="L376" s="57" t="e">
        <f t="shared" si="198"/>
        <v>#REF!</v>
      </c>
      <c r="M376" s="58" t="e">
        <f t="shared" si="193"/>
        <v>#REF!</v>
      </c>
      <c r="N376" s="58" t="e">
        <f t="shared" si="199"/>
        <v>#REF!</v>
      </c>
      <c r="O376" s="58" t="e">
        <f t="shared" si="200"/>
        <v>#REF!</v>
      </c>
      <c r="P376" s="59" t="e">
        <f t="shared" si="190"/>
        <v>#REF!</v>
      </c>
      <c r="Q376" s="29" t="e">
        <f t="shared" si="201"/>
        <v>#REF!</v>
      </c>
      <c r="R376" s="100" t="e">
        <f t="shared" si="194"/>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x14ac:dyDescent="0.25">
      <c r="B377" s="237"/>
      <c r="C377" s="9"/>
      <c r="E377" s="65" t="e">
        <f>IF(OR($C$6="",$C$5="",$C$6=0,$C$5=0),"",IF((ROWS(E$6:E377)-1)&gt;$C$16+$C$13-$C$15,"",(ROWS(E$6:E377)-1)))</f>
        <v>#REF!</v>
      </c>
      <c r="F377" s="55" t="e">
        <f t="shared" si="195"/>
        <v>#REF!</v>
      </c>
      <c r="G377" s="91" t="e">
        <f>IF(E377="","",OP!G377)</f>
        <v>#REF!</v>
      </c>
      <c r="H377" s="28" t="e">
        <f t="shared" si="191"/>
        <v>#REF!</v>
      </c>
      <c r="I377" s="56" t="e">
        <f t="shared" si="192"/>
        <v>#REF!</v>
      </c>
      <c r="J377" s="56" t="e">
        <f t="shared" si="196"/>
        <v>#REF!</v>
      </c>
      <c r="K377" s="57" t="e">
        <f t="shared" si="197"/>
        <v>#REF!</v>
      </c>
      <c r="L377" s="57" t="e">
        <f t="shared" si="198"/>
        <v>#REF!</v>
      </c>
      <c r="M377" s="58" t="e">
        <f t="shared" si="193"/>
        <v>#REF!</v>
      </c>
      <c r="N377" s="58" t="e">
        <f t="shared" si="199"/>
        <v>#REF!</v>
      </c>
      <c r="O377" s="58" t="e">
        <f t="shared" si="200"/>
        <v>#REF!</v>
      </c>
      <c r="P377" s="59" t="e">
        <f t="shared" si="190"/>
        <v>#REF!</v>
      </c>
      <c r="Q377" s="29" t="e">
        <f t="shared" si="201"/>
        <v>#REF!</v>
      </c>
      <c r="R377" s="100" t="e">
        <f t="shared" si="194"/>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x14ac:dyDescent="0.25">
      <c r="B378" s="237"/>
      <c r="C378" s="9"/>
      <c r="E378" s="65" t="e">
        <f>IF(OR($C$6="",$C$5="",$C$6=0,$C$5=0),"",IF((ROWS(E$6:E378)-1)&gt;$C$16+$C$13-$C$15,"",(ROWS(E$6:E378)-1)))</f>
        <v>#REF!</v>
      </c>
      <c r="F378" s="55" t="e">
        <f t="shared" si="195"/>
        <v>#REF!</v>
      </c>
      <c r="G378" s="91" t="e">
        <f>IF(E378="","",OP!G378)</f>
        <v>#REF!</v>
      </c>
      <c r="H378" s="28" t="e">
        <f t="shared" si="191"/>
        <v>#REF!</v>
      </c>
      <c r="I378" s="56" t="e">
        <f t="shared" si="192"/>
        <v>#REF!</v>
      </c>
      <c r="J378" s="56" t="e">
        <f t="shared" si="196"/>
        <v>#REF!</v>
      </c>
      <c r="K378" s="57" t="e">
        <f t="shared" si="197"/>
        <v>#REF!</v>
      </c>
      <c r="L378" s="57" t="e">
        <f t="shared" si="198"/>
        <v>#REF!</v>
      </c>
      <c r="M378" s="58" t="e">
        <f t="shared" si="193"/>
        <v>#REF!</v>
      </c>
      <c r="N378" s="58" t="e">
        <f t="shared" si="199"/>
        <v>#REF!</v>
      </c>
      <c r="O378" s="58" t="e">
        <f t="shared" si="200"/>
        <v>#REF!</v>
      </c>
      <c r="P378" s="59" t="e">
        <f t="shared" si="190"/>
        <v>#REF!</v>
      </c>
      <c r="Q378" s="29" t="e">
        <f t="shared" si="201"/>
        <v>#REF!</v>
      </c>
      <c r="R378" s="100" t="e">
        <f t="shared" si="194"/>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x14ac:dyDescent="0.25">
      <c r="B379" s="237"/>
      <c r="C379" s="9"/>
      <c r="E379" s="65" t="e">
        <f>IF(OR($C$6="",$C$5="",$C$6=0,$C$5=0),"",IF((ROWS(E$6:E379)-1)&gt;$C$16+$C$13-$C$15,"",(ROWS(E$6:E379)-1)))</f>
        <v>#REF!</v>
      </c>
      <c r="F379" s="55" t="e">
        <f t="shared" si="195"/>
        <v>#REF!</v>
      </c>
      <c r="G379" s="91" t="e">
        <f>IF(E379="","",OP!G379)</f>
        <v>#REF!</v>
      </c>
      <c r="H379" s="28" t="e">
        <f t="shared" si="191"/>
        <v>#REF!</v>
      </c>
      <c r="I379" s="56" t="e">
        <f t="shared" si="192"/>
        <v>#REF!</v>
      </c>
      <c r="J379" s="56" t="e">
        <f t="shared" si="196"/>
        <v>#REF!</v>
      </c>
      <c r="K379" s="57" t="e">
        <f t="shared" si="197"/>
        <v>#REF!</v>
      </c>
      <c r="L379" s="57" t="e">
        <f t="shared" si="198"/>
        <v>#REF!</v>
      </c>
      <c r="M379" s="58" t="e">
        <f t="shared" si="193"/>
        <v>#REF!</v>
      </c>
      <c r="N379" s="58" t="e">
        <f t="shared" si="199"/>
        <v>#REF!</v>
      </c>
      <c r="O379" s="58" t="e">
        <f t="shared" si="200"/>
        <v>#REF!</v>
      </c>
      <c r="P379" s="59" t="e">
        <f t="shared" si="190"/>
        <v>#REF!</v>
      </c>
      <c r="Q379" s="29" t="e">
        <f t="shared" si="201"/>
        <v>#REF!</v>
      </c>
      <c r="R379" s="100" t="e">
        <f t="shared" si="194"/>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x14ac:dyDescent="0.25">
      <c r="B380" s="237"/>
      <c r="C380" s="9"/>
      <c r="E380" s="65" t="e">
        <f>IF(OR($C$6="",$C$5="",$C$6=0,$C$5=0),"",IF((ROWS(E$6:E380)-1)&gt;$C$16+$C$13-$C$15,"",(ROWS(E$6:E380)-1)))</f>
        <v>#REF!</v>
      </c>
      <c r="F380" s="55" t="e">
        <f t="shared" si="195"/>
        <v>#REF!</v>
      </c>
      <c r="G380" s="91" t="e">
        <f>IF(E380="","",OP!G380)</f>
        <v>#REF!</v>
      </c>
      <c r="H380" s="28" t="e">
        <f t="shared" si="191"/>
        <v>#REF!</v>
      </c>
      <c r="I380" s="56" t="e">
        <f t="shared" si="192"/>
        <v>#REF!</v>
      </c>
      <c r="J380" s="56" t="e">
        <f t="shared" si="196"/>
        <v>#REF!</v>
      </c>
      <c r="K380" s="57" t="e">
        <f t="shared" si="197"/>
        <v>#REF!</v>
      </c>
      <c r="L380" s="57" t="e">
        <f t="shared" si="198"/>
        <v>#REF!</v>
      </c>
      <c r="M380" s="58" t="e">
        <f t="shared" si="193"/>
        <v>#REF!</v>
      </c>
      <c r="N380" s="58" t="e">
        <f t="shared" si="199"/>
        <v>#REF!</v>
      </c>
      <c r="O380" s="58" t="e">
        <f t="shared" si="200"/>
        <v>#REF!</v>
      </c>
      <c r="P380" s="59" t="e">
        <f t="shared" si="190"/>
        <v>#REF!</v>
      </c>
      <c r="Q380" s="29" t="e">
        <f t="shared" si="201"/>
        <v>#REF!</v>
      </c>
      <c r="R380" s="100" t="e">
        <f t="shared" si="194"/>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x14ac:dyDescent="0.25">
      <c r="B381" s="237"/>
      <c r="C381" s="9"/>
      <c r="E381" s="65" t="e">
        <f>IF(OR($C$6="",$C$5="",$C$6=0,$C$5=0),"",IF((ROWS(E$6:E381)-1)&gt;$C$16+$C$13-$C$15,"",(ROWS(E$6:E381)-1)))</f>
        <v>#REF!</v>
      </c>
      <c r="F381" s="55" t="e">
        <f t="shared" si="195"/>
        <v>#REF!</v>
      </c>
      <c r="G381" s="91" t="e">
        <f>IF(E381="","",OP!G381)</f>
        <v>#REF!</v>
      </c>
      <c r="H381" s="28" t="e">
        <f t="shared" si="191"/>
        <v>#REF!</v>
      </c>
      <c r="I381" s="56" t="e">
        <f t="shared" si="192"/>
        <v>#REF!</v>
      </c>
      <c r="J381" s="56" t="e">
        <f t="shared" si="196"/>
        <v>#REF!</v>
      </c>
      <c r="K381" s="57" t="e">
        <f t="shared" si="197"/>
        <v>#REF!</v>
      </c>
      <c r="L381" s="57" t="e">
        <f t="shared" si="198"/>
        <v>#REF!</v>
      </c>
      <c r="M381" s="58" t="e">
        <f t="shared" si="193"/>
        <v>#REF!</v>
      </c>
      <c r="N381" s="58" t="e">
        <f t="shared" si="199"/>
        <v>#REF!</v>
      </c>
      <c r="O381" s="58" t="e">
        <f t="shared" si="200"/>
        <v>#REF!</v>
      </c>
      <c r="P381" s="59" t="e">
        <f t="shared" si="190"/>
        <v>#REF!</v>
      </c>
      <c r="Q381" s="29" t="e">
        <f t="shared" si="201"/>
        <v>#REF!</v>
      </c>
      <c r="R381" s="100" t="e">
        <f t="shared" si="194"/>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x14ac:dyDescent="0.25">
      <c r="B382" s="237"/>
      <c r="C382" s="9"/>
      <c r="E382" s="65" t="e">
        <f>IF(OR($C$6="",$C$5="",$C$6=0,$C$5=0),"",IF((ROWS(E$6:E382)-1)&gt;$C$16+$C$13-$C$15,"",(ROWS(E$6:E382)-1)))</f>
        <v>#REF!</v>
      </c>
      <c r="F382" s="55" t="e">
        <f t="shared" si="195"/>
        <v>#REF!</v>
      </c>
      <c r="G382" s="91" t="e">
        <f>IF(E382="","",OP!G382)</f>
        <v>#REF!</v>
      </c>
      <c r="H382" s="28" t="e">
        <f t="shared" si="191"/>
        <v>#REF!</v>
      </c>
      <c r="I382" s="56" t="e">
        <f t="shared" si="192"/>
        <v>#REF!</v>
      </c>
      <c r="J382" s="56" t="e">
        <f t="shared" si="196"/>
        <v>#REF!</v>
      </c>
      <c r="K382" s="57" t="e">
        <f t="shared" si="197"/>
        <v>#REF!</v>
      </c>
      <c r="L382" s="57" t="e">
        <f t="shared" si="198"/>
        <v>#REF!</v>
      </c>
      <c r="M382" s="58" t="e">
        <f t="shared" si="193"/>
        <v>#REF!</v>
      </c>
      <c r="N382" s="58" t="e">
        <f t="shared" si="199"/>
        <v>#REF!</v>
      </c>
      <c r="O382" s="58" t="e">
        <f t="shared" si="200"/>
        <v>#REF!</v>
      </c>
      <c r="P382" s="59" t="e">
        <f t="shared" si="190"/>
        <v>#REF!</v>
      </c>
      <c r="Q382" s="29" t="e">
        <f t="shared" si="201"/>
        <v>#REF!</v>
      </c>
      <c r="R382" s="100" t="e">
        <f t="shared" si="194"/>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x14ac:dyDescent="0.25">
      <c r="B383" s="237"/>
      <c r="C383" s="9"/>
      <c r="E383" s="65" t="e">
        <f>IF(OR($C$6="",$C$5="",$C$6=0,$C$5=0),"",IF((ROWS(E$6:E383)-1)&gt;$C$16+$C$13-$C$15,"",(ROWS(E$6:E383)-1)))</f>
        <v>#REF!</v>
      </c>
      <c r="F383" s="55" t="e">
        <f t="shared" si="195"/>
        <v>#REF!</v>
      </c>
      <c r="G383" s="91" t="e">
        <f>IF(E383="","",OP!G383)</f>
        <v>#REF!</v>
      </c>
      <c r="H383" s="28" t="e">
        <f t="shared" si="191"/>
        <v>#REF!</v>
      </c>
      <c r="I383" s="56" t="e">
        <f t="shared" si="192"/>
        <v>#REF!</v>
      </c>
      <c r="J383" s="56" t="e">
        <f t="shared" si="196"/>
        <v>#REF!</v>
      </c>
      <c r="K383" s="57" t="e">
        <f t="shared" si="197"/>
        <v>#REF!</v>
      </c>
      <c r="L383" s="57" t="e">
        <f t="shared" si="198"/>
        <v>#REF!</v>
      </c>
      <c r="M383" s="58" t="e">
        <f t="shared" si="193"/>
        <v>#REF!</v>
      </c>
      <c r="N383" s="58" t="e">
        <f t="shared" si="199"/>
        <v>#REF!</v>
      </c>
      <c r="O383" s="58" t="e">
        <f t="shared" si="200"/>
        <v>#REF!</v>
      </c>
      <c r="P383" s="59" t="e">
        <f t="shared" si="190"/>
        <v>#REF!</v>
      </c>
      <c r="Q383" s="29" t="e">
        <f t="shared" si="201"/>
        <v>#REF!</v>
      </c>
      <c r="R383" s="100" t="e">
        <f t="shared" si="194"/>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x14ac:dyDescent="0.25">
      <c r="B384" s="237"/>
      <c r="C384" s="9"/>
      <c r="E384" s="65" t="e">
        <f>IF(OR($C$6="",$C$5="",$C$6=0,$C$5=0),"",IF((ROWS(E$6:E384)-1)&gt;$C$16+$C$13-$C$15,"",(ROWS(E$6:E384)-1)))</f>
        <v>#REF!</v>
      </c>
      <c r="F384" s="55" t="e">
        <f t="shared" si="195"/>
        <v>#REF!</v>
      </c>
      <c r="G384" s="91" t="e">
        <f>IF(E384="","",OP!G384)</f>
        <v>#REF!</v>
      </c>
      <c r="H384" s="28" t="e">
        <f t="shared" si="191"/>
        <v>#REF!</v>
      </c>
      <c r="I384" s="56" t="e">
        <f t="shared" si="192"/>
        <v>#REF!</v>
      </c>
      <c r="J384" s="56" t="e">
        <f t="shared" si="196"/>
        <v>#REF!</v>
      </c>
      <c r="K384" s="57" t="e">
        <f t="shared" si="197"/>
        <v>#REF!</v>
      </c>
      <c r="L384" s="57" t="e">
        <f t="shared" si="198"/>
        <v>#REF!</v>
      </c>
      <c r="M384" s="58" t="e">
        <f t="shared" si="193"/>
        <v>#REF!</v>
      </c>
      <c r="N384" s="58" t="e">
        <f t="shared" si="199"/>
        <v>#REF!</v>
      </c>
      <c r="O384" s="58" t="e">
        <f t="shared" si="200"/>
        <v>#REF!</v>
      </c>
      <c r="P384" s="59" t="e">
        <f t="shared" si="190"/>
        <v>#REF!</v>
      </c>
      <c r="Q384" s="29" t="e">
        <f t="shared" si="201"/>
        <v>#REF!</v>
      </c>
      <c r="R384" s="100" t="e">
        <f t="shared" si="194"/>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7" x14ac:dyDescent="0.25">
      <c r="B385" s="237"/>
      <c r="C385" s="9"/>
      <c r="E385" s="65" t="e">
        <f>IF(OR($C$6="",$C$5="",$C$6=0,$C$5=0),"",IF((ROWS(E$6:E385)-1)&gt;$C$16+$C$13-$C$15,"",(ROWS(E$6:E385)-1)))</f>
        <v>#REF!</v>
      </c>
      <c r="F385" s="55" t="e">
        <f t="shared" si="195"/>
        <v>#REF!</v>
      </c>
      <c r="G385" s="91" t="e">
        <f>IF(E385="","",OP!G385)</f>
        <v>#REF!</v>
      </c>
      <c r="H385" s="28" t="e">
        <f t="shared" si="191"/>
        <v>#REF!</v>
      </c>
      <c r="I385" s="56" t="e">
        <f t="shared" si="192"/>
        <v>#REF!</v>
      </c>
      <c r="J385" s="56" t="e">
        <f t="shared" si="196"/>
        <v>#REF!</v>
      </c>
      <c r="K385" s="57" t="e">
        <f t="shared" si="197"/>
        <v>#REF!</v>
      </c>
      <c r="L385" s="57" t="e">
        <f t="shared" si="198"/>
        <v>#REF!</v>
      </c>
      <c r="M385" s="58" t="e">
        <f t="shared" si="193"/>
        <v>#REF!</v>
      </c>
      <c r="N385" s="58" t="e">
        <f t="shared" si="199"/>
        <v>#REF!</v>
      </c>
      <c r="O385" s="58" t="e">
        <f t="shared" si="200"/>
        <v>#REF!</v>
      </c>
      <c r="P385" s="59" t="e">
        <f t="shared" si="190"/>
        <v>#REF!</v>
      </c>
      <c r="Q385" s="29" t="e">
        <f t="shared" si="201"/>
        <v>#REF!</v>
      </c>
      <c r="R385" s="100" t="e">
        <f t="shared" si="194"/>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7" x14ac:dyDescent="0.25">
      <c r="B386" s="237"/>
      <c r="C386" s="9"/>
      <c r="E386" s="65" t="e">
        <f>IF(OR($C$6="",$C$5="",$C$6=0,$C$5=0),"",IF((ROWS(E$6:E386)-1)&gt;$C$16+$C$13-$C$15,"",(ROWS(E$6:E386)-1)))</f>
        <v>#REF!</v>
      </c>
      <c r="F386" s="55" t="e">
        <f t="shared" si="195"/>
        <v>#REF!</v>
      </c>
      <c r="G386" s="91" t="e">
        <f>IF(E386="","",OP!G386)</f>
        <v>#REF!</v>
      </c>
      <c r="H386" s="28" t="e">
        <f t="shared" si="191"/>
        <v>#REF!</v>
      </c>
      <c r="I386" s="56" t="e">
        <f t="shared" si="192"/>
        <v>#REF!</v>
      </c>
      <c r="J386" s="56" t="e">
        <f t="shared" si="196"/>
        <v>#REF!</v>
      </c>
      <c r="K386" s="57" t="e">
        <f t="shared" si="197"/>
        <v>#REF!</v>
      </c>
      <c r="L386" s="57" t="e">
        <f t="shared" si="198"/>
        <v>#REF!</v>
      </c>
      <c r="M386" s="58" t="e">
        <f t="shared" si="193"/>
        <v>#REF!</v>
      </c>
      <c r="N386" s="58" t="e">
        <f t="shared" si="199"/>
        <v>#REF!</v>
      </c>
      <c r="O386" s="58" t="e">
        <f t="shared" si="200"/>
        <v>#REF!</v>
      </c>
      <c r="P386" s="59" t="e">
        <f t="shared" si="190"/>
        <v>#REF!</v>
      </c>
      <c r="Q386" s="29" t="e">
        <f t="shared" si="201"/>
        <v>#REF!</v>
      </c>
      <c r="R386" s="100" t="e">
        <f t="shared" si="194"/>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7" x14ac:dyDescent="0.25">
      <c r="B387" s="237"/>
      <c r="C387" s="9"/>
      <c r="E387" s="65" t="e">
        <f>IF(OR($C$6="",$C$5="",$C$6=0,$C$5=0),"",IF((ROWS(E$6:E387)-1)&gt;$C$16+$C$13-$C$15,"",(ROWS(E$6:E387)-1)))</f>
        <v>#REF!</v>
      </c>
      <c r="F387" s="55" t="e">
        <f t="shared" si="195"/>
        <v>#REF!</v>
      </c>
      <c r="G387" s="91" t="e">
        <f>IF(E387="","",OP!G387)</f>
        <v>#REF!</v>
      </c>
      <c r="H387" s="28" t="e">
        <f t="shared" si="191"/>
        <v>#REF!</v>
      </c>
      <c r="I387" s="56" t="e">
        <f t="shared" si="192"/>
        <v>#REF!</v>
      </c>
      <c r="J387" s="56" t="e">
        <f t="shared" si="196"/>
        <v>#REF!</v>
      </c>
      <c r="K387" s="57" t="e">
        <f t="shared" si="197"/>
        <v>#REF!</v>
      </c>
      <c r="L387" s="57" t="e">
        <f t="shared" si="198"/>
        <v>#REF!</v>
      </c>
      <c r="M387" s="58" t="e">
        <f t="shared" si="193"/>
        <v>#REF!</v>
      </c>
      <c r="N387" s="58" t="e">
        <f t="shared" si="199"/>
        <v>#REF!</v>
      </c>
      <c r="O387" s="58" t="e">
        <f t="shared" si="200"/>
        <v>#REF!</v>
      </c>
      <c r="P387" s="59" t="e">
        <f t="shared" si="190"/>
        <v>#REF!</v>
      </c>
      <c r="Q387" s="29" t="e">
        <f t="shared" si="201"/>
        <v>#REF!</v>
      </c>
      <c r="R387" s="100" t="e">
        <f t="shared" si="194"/>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7" s="16" customFormat="1" x14ac:dyDescent="0.25">
      <c r="A388" s="238"/>
      <c r="B388" s="237"/>
      <c r="C388" s="9"/>
      <c r="D388" s="9"/>
      <c r="E388" s="65" t="e">
        <f>IF(OR($C$6="",$C$5="",$C$6=0,$C$5=0),"",IF((ROWS(E$6:E388)-1)&gt;$C$16+$C$13-$C$15,"",(ROWS(E$6:E388)-1)))</f>
        <v>#REF!</v>
      </c>
      <c r="F388" s="55" t="e">
        <f t="shared" si="195"/>
        <v>#REF!</v>
      </c>
      <c r="G388" s="91" t="e">
        <f>IF(E388="","",OP!G388)</f>
        <v>#REF!</v>
      </c>
      <c r="H388" s="28" t="e">
        <f t="shared" si="191"/>
        <v>#REF!</v>
      </c>
      <c r="I388" s="56" t="e">
        <f t="shared" si="192"/>
        <v>#REF!</v>
      </c>
      <c r="J388" s="56" t="e">
        <f t="shared" si="196"/>
        <v>#REF!</v>
      </c>
      <c r="K388" s="57" t="e">
        <f t="shared" si="197"/>
        <v>#REF!</v>
      </c>
      <c r="L388" s="57" t="e">
        <f t="shared" si="198"/>
        <v>#REF!</v>
      </c>
      <c r="M388" s="58" t="e">
        <f t="shared" si="193"/>
        <v>#REF!</v>
      </c>
      <c r="N388" s="58" t="e">
        <f t="shared" si="199"/>
        <v>#REF!</v>
      </c>
      <c r="O388" s="58" t="e">
        <f t="shared" si="200"/>
        <v>#REF!</v>
      </c>
      <c r="P388" s="59" t="e">
        <f t="shared" si="190"/>
        <v>#REF!</v>
      </c>
      <c r="Q388" s="29" t="e">
        <f t="shared" si="201"/>
        <v>#REF!</v>
      </c>
      <c r="R388" s="100" t="e">
        <f t="shared" si="194"/>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c r="FA388" s="238"/>
    </row>
    <row r="389" spans="1:157" x14ac:dyDescent="0.25">
      <c r="B389" s="237"/>
      <c r="C389" s="9"/>
      <c r="E389" s="65" t="e">
        <f>IF(OR($C$6="",$C$5="",$C$6=0,$C$5=0),"",IF((ROWS(E$6:E389)-1)&gt;$C$16+$C$13-$C$15,"",(ROWS(E$6:E389)-1)))</f>
        <v>#REF!</v>
      </c>
      <c r="F389" s="55" t="e">
        <f t="shared" si="195"/>
        <v>#REF!</v>
      </c>
      <c r="G389" s="91" t="e">
        <f>IF(E389="","",OP!G389)</f>
        <v>#REF!</v>
      </c>
      <c r="H389" s="28" t="e">
        <f t="shared" si="191"/>
        <v>#REF!</v>
      </c>
      <c r="I389" s="56" t="e">
        <f t="shared" si="192"/>
        <v>#REF!</v>
      </c>
      <c r="J389" s="56" t="e">
        <f t="shared" si="196"/>
        <v>#REF!</v>
      </c>
      <c r="K389" s="57" t="e">
        <f t="shared" si="197"/>
        <v>#REF!</v>
      </c>
      <c r="L389" s="57" t="e">
        <f t="shared" si="198"/>
        <v>#REF!</v>
      </c>
      <c r="M389" s="58" t="e">
        <f t="shared" si="193"/>
        <v>#REF!</v>
      </c>
      <c r="N389" s="58" t="e">
        <f t="shared" si="199"/>
        <v>#REF!</v>
      </c>
      <c r="O389" s="58" t="e">
        <f t="shared" si="200"/>
        <v>#REF!</v>
      </c>
      <c r="P389" s="59" t="e">
        <f t="shared" si="190"/>
        <v>#REF!</v>
      </c>
      <c r="Q389" s="29" t="e">
        <f t="shared" si="201"/>
        <v>#REF!</v>
      </c>
      <c r="R389" s="100" t="e">
        <f t="shared" si="194"/>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7" x14ac:dyDescent="0.25">
      <c r="B390" s="237"/>
      <c r="C390" s="9"/>
      <c r="E390" s="65" t="e">
        <f>IF(OR($C$6="",$C$5="",$C$6=0,$C$5=0),"",IF((ROWS(E$6:E390)-1)&gt;$C$16+$C$13-$C$15,"",(ROWS(E$6:E390)-1)))</f>
        <v>#REF!</v>
      </c>
      <c r="F390" s="55" t="e">
        <f t="shared" si="195"/>
        <v>#REF!</v>
      </c>
      <c r="G390" s="91" t="e">
        <f>IF(E390="","",OP!G390)</f>
        <v>#REF!</v>
      </c>
      <c r="H390" s="28" t="e">
        <f t="shared" si="191"/>
        <v>#REF!</v>
      </c>
      <c r="I390" s="56" t="e">
        <f t="shared" si="192"/>
        <v>#REF!</v>
      </c>
      <c r="J390" s="56" t="e">
        <f t="shared" si="196"/>
        <v>#REF!</v>
      </c>
      <c r="K390" s="57" t="e">
        <f t="shared" si="197"/>
        <v>#REF!</v>
      </c>
      <c r="L390" s="57" t="e">
        <f t="shared" si="198"/>
        <v>#REF!</v>
      </c>
      <c r="M390" s="58" t="e">
        <f t="shared" si="193"/>
        <v>#REF!</v>
      </c>
      <c r="N390" s="58" t="e">
        <f t="shared" si="199"/>
        <v>#REF!</v>
      </c>
      <c r="O390" s="58" t="e">
        <f t="shared" si="200"/>
        <v>#REF!</v>
      </c>
      <c r="P390" s="59" t="e">
        <f t="shared" ref="P390:P453" si="212">IF(E390="","",$C$23)</f>
        <v>#REF!</v>
      </c>
      <c r="Q390" s="29" t="e">
        <f t="shared" si="201"/>
        <v>#REF!</v>
      </c>
      <c r="R390" s="100" t="e">
        <f t="shared" si="194"/>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7" x14ac:dyDescent="0.25">
      <c r="B391" s="237"/>
      <c r="C391" s="9"/>
      <c r="E391" s="65" t="e">
        <f>IF(OR($C$6="",$C$5="",$C$6=0,$C$5=0),"",IF((ROWS(E$6:E391)-1)&gt;$C$16+$C$13-$C$15,"",(ROWS(E$6:E391)-1)))</f>
        <v>#REF!</v>
      </c>
      <c r="F391" s="55" t="e">
        <f t="shared" si="195"/>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6"/>
        <v>#REF!</v>
      </c>
      <c r="K391" s="57" t="e">
        <f t="shared" si="197"/>
        <v>#REF!</v>
      </c>
      <c r="L391" s="57" t="e">
        <f t="shared" si="198"/>
        <v>#REF!</v>
      </c>
      <c r="M391" s="58" t="e">
        <f t="shared" ref="M391:M454" si="215">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199"/>
        <v>#REF!</v>
      </c>
      <c r="O391" s="58" t="e">
        <f t="shared" si="200"/>
        <v>#REF!</v>
      </c>
      <c r="P391" s="59" t="e">
        <f t="shared" si="212"/>
        <v>#REF!</v>
      </c>
      <c r="Q391" s="29" t="e">
        <f t="shared" si="201"/>
        <v>#REF!</v>
      </c>
      <c r="R391" s="100" t="e">
        <f t="shared" ref="R391:R454" si="216">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7" x14ac:dyDescent="0.25">
      <c r="B392" s="237"/>
      <c r="C392" s="9"/>
      <c r="E392" s="65" t="e">
        <f>IF(OR($C$6="",$C$5="",$C$6=0,$C$5=0),"",IF((ROWS(E$6:E392)-1)&gt;$C$16+$C$13-$C$15,"",(ROWS(E$6:E392)-1)))</f>
        <v>#REF!</v>
      </c>
      <c r="F392" s="55" t="e">
        <f t="shared" ref="F392:F455" si="217">IF(E392="","",G391)</f>
        <v>#REF!</v>
      </c>
      <c r="G392" s="91" t="e">
        <f>IF(E392="","",OP!G392)</f>
        <v>#REF!</v>
      </c>
      <c r="H392" s="28" t="e">
        <f t="shared" si="213"/>
        <v>#REF!</v>
      </c>
      <c r="I392" s="56" t="e">
        <f t="shared" si="214"/>
        <v>#REF!</v>
      </c>
      <c r="J392" s="56" t="e">
        <f t="shared" ref="J392:J455" si="218">IF(E392="","",$C$18)</f>
        <v>#REF!</v>
      </c>
      <c r="K392" s="57" t="e">
        <f t="shared" ref="K392:K455" si="219">IF(E392="","",TRUNC((K391-L392),5))</f>
        <v>#REF!</v>
      </c>
      <c r="L392" s="57" t="e">
        <f t="shared" ref="L392:L455" si="220" xml:space="preserve">
IF(E392="","",
IF(AND($C$8&gt;$C$9,E392&gt;$C$13),$C$5/($C$16-1),
IF(E392&gt;$C$13,$C$5/$C$16,0)))</f>
        <v>#REF!</v>
      </c>
      <c r="M392" s="58" t="e">
        <f t="shared" si="215"/>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6"/>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7" x14ac:dyDescent="0.25">
      <c r="B393" s="237"/>
      <c r="C393" s="9"/>
      <c r="E393" s="65" t="e">
        <f>IF(OR($C$6="",$C$5="",$C$6=0,$C$5=0),"",IF((ROWS(E$6:E393)-1)&gt;$C$16+$C$13-$C$15,"",(ROWS(E$6:E393)-1)))</f>
        <v>#REF!</v>
      </c>
      <c r="F393" s="55" t="e">
        <f t="shared" si="217"/>
        <v>#REF!</v>
      </c>
      <c r="G393" s="91" t="e">
        <f>IF(E393="","",OP!G393)</f>
        <v>#REF!</v>
      </c>
      <c r="H393" s="28" t="e">
        <f t="shared" si="213"/>
        <v>#REF!</v>
      </c>
      <c r="I393" s="56" t="e">
        <f t="shared" si="214"/>
        <v>#REF!</v>
      </c>
      <c r="J393" s="56" t="e">
        <f t="shared" si="218"/>
        <v>#REF!</v>
      </c>
      <c r="K393" s="57" t="e">
        <f t="shared" si="219"/>
        <v>#REF!</v>
      </c>
      <c r="L393" s="57" t="e">
        <f t="shared" si="220"/>
        <v>#REF!</v>
      </c>
      <c r="M393" s="58" t="e">
        <f t="shared" si="215"/>
        <v>#REF!</v>
      </c>
      <c r="N393" s="58" t="e">
        <f t="shared" si="221"/>
        <v>#REF!</v>
      </c>
      <c r="O393" s="58" t="e">
        <f t="shared" si="222"/>
        <v>#REF!</v>
      </c>
      <c r="P393" s="59" t="e">
        <f t="shared" si="212"/>
        <v>#REF!</v>
      </c>
      <c r="Q393" s="29" t="e">
        <f t="shared" si="223"/>
        <v>#REF!</v>
      </c>
      <c r="R393" s="100" t="e">
        <f t="shared" si="216"/>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7" x14ac:dyDescent="0.25">
      <c r="B394" s="237"/>
      <c r="C394" s="9"/>
      <c r="E394" s="65" t="e">
        <f>IF(OR($C$6="",$C$5="",$C$6=0,$C$5=0),"",IF((ROWS(E$6:E394)-1)&gt;$C$16+$C$13-$C$15,"",(ROWS(E$6:E394)-1)))</f>
        <v>#REF!</v>
      </c>
      <c r="F394" s="55" t="e">
        <f t="shared" si="217"/>
        <v>#REF!</v>
      </c>
      <c r="G394" s="91" t="e">
        <f>IF(E394="","",OP!G394)</f>
        <v>#REF!</v>
      </c>
      <c r="H394" s="28" t="e">
        <f t="shared" si="213"/>
        <v>#REF!</v>
      </c>
      <c r="I394" s="56" t="e">
        <f t="shared" si="214"/>
        <v>#REF!</v>
      </c>
      <c r="J394" s="56" t="e">
        <f t="shared" si="218"/>
        <v>#REF!</v>
      </c>
      <c r="K394" s="57" t="e">
        <f t="shared" si="219"/>
        <v>#REF!</v>
      </c>
      <c r="L394" s="57" t="e">
        <f t="shared" si="220"/>
        <v>#REF!</v>
      </c>
      <c r="M394" s="58" t="e">
        <f t="shared" si="215"/>
        <v>#REF!</v>
      </c>
      <c r="N394" s="58" t="e">
        <f t="shared" si="221"/>
        <v>#REF!</v>
      </c>
      <c r="O394" s="58" t="e">
        <f t="shared" si="222"/>
        <v>#REF!</v>
      </c>
      <c r="P394" s="59" t="e">
        <f t="shared" si="212"/>
        <v>#REF!</v>
      </c>
      <c r="Q394" s="29" t="e">
        <f t="shared" si="223"/>
        <v>#REF!</v>
      </c>
      <c r="R394" s="100" t="e">
        <f t="shared" si="216"/>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7" x14ac:dyDescent="0.25">
      <c r="B395" s="237"/>
      <c r="C395" s="9"/>
      <c r="E395" s="65" t="e">
        <f>IF(OR($C$6="",$C$5="",$C$6=0,$C$5=0),"",IF((ROWS(E$6:E395)-1)&gt;$C$16+$C$13-$C$15,"",(ROWS(E$6:E395)-1)))</f>
        <v>#REF!</v>
      </c>
      <c r="F395" s="55" t="e">
        <f t="shared" si="217"/>
        <v>#REF!</v>
      </c>
      <c r="G395" s="91" t="e">
        <f>IF(E395="","",OP!G395)</f>
        <v>#REF!</v>
      </c>
      <c r="H395" s="28" t="e">
        <f t="shared" si="213"/>
        <v>#REF!</v>
      </c>
      <c r="I395" s="56" t="e">
        <f t="shared" si="214"/>
        <v>#REF!</v>
      </c>
      <c r="J395" s="56" t="e">
        <f t="shared" si="218"/>
        <v>#REF!</v>
      </c>
      <c r="K395" s="57" t="e">
        <f t="shared" si="219"/>
        <v>#REF!</v>
      </c>
      <c r="L395" s="57" t="e">
        <f t="shared" si="220"/>
        <v>#REF!</v>
      </c>
      <c r="M395" s="58" t="e">
        <f t="shared" si="215"/>
        <v>#REF!</v>
      </c>
      <c r="N395" s="58" t="e">
        <f t="shared" si="221"/>
        <v>#REF!</v>
      </c>
      <c r="O395" s="58" t="e">
        <f t="shared" si="222"/>
        <v>#REF!</v>
      </c>
      <c r="P395" s="59" t="e">
        <f t="shared" si="212"/>
        <v>#REF!</v>
      </c>
      <c r="Q395" s="29" t="e">
        <f t="shared" si="223"/>
        <v>#REF!</v>
      </c>
      <c r="R395" s="100" t="e">
        <f t="shared" si="216"/>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7" x14ac:dyDescent="0.25">
      <c r="B396" s="237"/>
      <c r="C396" s="9"/>
      <c r="E396" s="65" t="e">
        <f>IF(OR($C$6="",$C$5="",$C$6=0,$C$5=0),"",IF((ROWS(E$6:E396)-1)&gt;$C$16+$C$13-$C$15,"",(ROWS(E$6:E396)-1)))</f>
        <v>#REF!</v>
      </c>
      <c r="F396" s="55" t="e">
        <f t="shared" si="217"/>
        <v>#REF!</v>
      </c>
      <c r="G396" s="91" t="e">
        <f>IF(E396="","",OP!G396)</f>
        <v>#REF!</v>
      </c>
      <c r="H396" s="28" t="e">
        <f t="shared" si="213"/>
        <v>#REF!</v>
      </c>
      <c r="I396" s="56" t="e">
        <f t="shared" si="214"/>
        <v>#REF!</v>
      </c>
      <c r="J396" s="56" t="e">
        <f t="shared" si="218"/>
        <v>#REF!</v>
      </c>
      <c r="K396" s="57" t="e">
        <f t="shared" si="219"/>
        <v>#REF!</v>
      </c>
      <c r="L396" s="57" t="e">
        <f t="shared" si="220"/>
        <v>#REF!</v>
      </c>
      <c r="M396" s="58" t="e">
        <f t="shared" si="215"/>
        <v>#REF!</v>
      </c>
      <c r="N396" s="58" t="e">
        <f t="shared" si="221"/>
        <v>#REF!</v>
      </c>
      <c r="O396" s="58" t="e">
        <f t="shared" si="222"/>
        <v>#REF!</v>
      </c>
      <c r="P396" s="59" t="e">
        <f t="shared" si="212"/>
        <v>#REF!</v>
      </c>
      <c r="Q396" s="29" t="e">
        <f t="shared" si="223"/>
        <v>#REF!</v>
      </c>
      <c r="R396" s="100" t="e">
        <f t="shared" si="216"/>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7" x14ac:dyDescent="0.25">
      <c r="B397" s="237"/>
      <c r="C397" s="9"/>
      <c r="E397" s="65" t="e">
        <f>IF(OR($C$6="",$C$5="",$C$6=0,$C$5=0),"",IF((ROWS(E$6:E397)-1)&gt;$C$16+$C$13-$C$15,"",(ROWS(E$6:E397)-1)))</f>
        <v>#REF!</v>
      </c>
      <c r="F397" s="55" t="e">
        <f t="shared" si="217"/>
        <v>#REF!</v>
      </c>
      <c r="G397" s="91" t="e">
        <f>IF(E397="","",OP!G397)</f>
        <v>#REF!</v>
      </c>
      <c r="H397" s="28" t="e">
        <f t="shared" si="213"/>
        <v>#REF!</v>
      </c>
      <c r="I397" s="56" t="e">
        <f t="shared" si="214"/>
        <v>#REF!</v>
      </c>
      <c r="J397" s="56" t="e">
        <f t="shared" si="218"/>
        <v>#REF!</v>
      </c>
      <c r="K397" s="57" t="e">
        <f t="shared" si="219"/>
        <v>#REF!</v>
      </c>
      <c r="L397" s="57" t="e">
        <f t="shared" si="220"/>
        <v>#REF!</v>
      </c>
      <c r="M397" s="58" t="e">
        <f t="shared" si="215"/>
        <v>#REF!</v>
      </c>
      <c r="N397" s="58" t="e">
        <f t="shared" si="221"/>
        <v>#REF!</v>
      </c>
      <c r="O397" s="58" t="e">
        <f t="shared" si="222"/>
        <v>#REF!</v>
      </c>
      <c r="P397" s="59" t="e">
        <f t="shared" si="212"/>
        <v>#REF!</v>
      </c>
      <c r="Q397" s="29" t="e">
        <f t="shared" si="223"/>
        <v>#REF!</v>
      </c>
      <c r="R397" s="100" t="e">
        <f t="shared" si="216"/>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7" x14ac:dyDescent="0.25">
      <c r="B398" s="237"/>
      <c r="C398" s="9"/>
      <c r="E398" s="65" t="e">
        <f>IF(OR($C$6="",$C$5="",$C$6=0,$C$5=0),"",IF((ROWS(E$6:E398)-1)&gt;$C$16+$C$13-$C$15,"",(ROWS(E$6:E398)-1)))</f>
        <v>#REF!</v>
      </c>
      <c r="F398" s="55" t="e">
        <f t="shared" si="217"/>
        <v>#REF!</v>
      </c>
      <c r="G398" s="91" t="e">
        <f>IF(E398="","",OP!G398)</f>
        <v>#REF!</v>
      </c>
      <c r="H398" s="28" t="e">
        <f t="shared" si="213"/>
        <v>#REF!</v>
      </c>
      <c r="I398" s="56" t="e">
        <f t="shared" si="214"/>
        <v>#REF!</v>
      </c>
      <c r="J398" s="56" t="e">
        <f t="shared" si="218"/>
        <v>#REF!</v>
      </c>
      <c r="K398" s="57" t="e">
        <f t="shared" si="219"/>
        <v>#REF!</v>
      </c>
      <c r="L398" s="57" t="e">
        <f t="shared" si="220"/>
        <v>#REF!</v>
      </c>
      <c r="M398" s="58" t="e">
        <f t="shared" si="215"/>
        <v>#REF!</v>
      </c>
      <c r="N398" s="58" t="e">
        <f t="shared" si="221"/>
        <v>#REF!</v>
      </c>
      <c r="O398" s="58" t="e">
        <f t="shared" si="222"/>
        <v>#REF!</v>
      </c>
      <c r="P398" s="59" t="e">
        <f t="shared" si="212"/>
        <v>#REF!</v>
      </c>
      <c r="Q398" s="29" t="e">
        <f t="shared" si="223"/>
        <v>#REF!</v>
      </c>
      <c r="R398" s="100" t="e">
        <f t="shared" si="216"/>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7" x14ac:dyDescent="0.25">
      <c r="B399" s="237"/>
      <c r="C399" s="9"/>
      <c r="E399" s="65" t="e">
        <f>IF(OR($C$6="",$C$5="",$C$6=0,$C$5=0),"",IF((ROWS(E$6:E399)-1)&gt;$C$16+$C$13-$C$15,"",(ROWS(E$6:E399)-1)))</f>
        <v>#REF!</v>
      </c>
      <c r="F399" s="55" t="e">
        <f t="shared" si="217"/>
        <v>#REF!</v>
      </c>
      <c r="G399" s="91" t="e">
        <f>IF(E399="","",OP!G399)</f>
        <v>#REF!</v>
      </c>
      <c r="H399" s="28" t="e">
        <f t="shared" si="213"/>
        <v>#REF!</v>
      </c>
      <c r="I399" s="56" t="e">
        <f t="shared" si="214"/>
        <v>#REF!</v>
      </c>
      <c r="J399" s="56" t="e">
        <f t="shared" si="218"/>
        <v>#REF!</v>
      </c>
      <c r="K399" s="57" t="e">
        <f t="shared" si="219"/>
        <v>#REF!</v>
      </c>
      <c r="L399" s="57" t="e">
        <f t="shared" si="220"/>
        <v>#REF!</v>
      </c>
      <c r="M399" s="58" t="e">
        <f t="shared" si="215"/>
        <v>#REF!</v>
      </c>
      <c r="N399" s="58" t="e">
        <f t="shared" si="221"/>
        <v>#REF!</v>
      </c>
      <c r="O399" s="58" t="e">
        <f t="shared" si="222"/>
        <v>#REF!</v>
      </c>
      <c r="P399" s="59" t="e">
        <f t="shared" si="212"/>
        <v>#REF!</v>
      </c>
      <c r="Q399" s="29" t="e">
        <f t="shared" si="223"/>
        <v>#REF!</v>
      </c>
      <c r="R399" s="100" t="e">
        <f t="shared" si="216"/>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7" x14ac:dyDescent="0.25">
      <c r="B400" s="237"/>
      <c r="C400" s="9"/>
      <c r="E400" s="65" t="e">
        <f>IF(OR($C$6="",$C$5="",$C$6=0,$C$5=0),"",IF((ROWS(E$6:E400)-1)&gt;$C$16+$C$13-$C$15,"",(ROWS(E$6:E400)-1)))</f>
        <v>#REF!</v>
      </c>
      <c r="F400" s="55" t="e">
        <f t="shared" si="217"/>
        <v>#REF!</v>
      </c>
      <c r="G400" s="91" t="e">
        <f>IF(E400="","",OP!G400)</f>
        <v>#REF!</v>
      </c>
      <c r="H400" s="28" t="e">
        <f t="shared" si="213"/>
        <v>#REF!</v>
      </c>
      <c r="I400" s="56" t="e">
        <f t="shared" si="214"/>
        <v>#REF!</v>
      </c>
      <c r="J400" s="56" t="e">
        <f t="shared" si="218"/>
        <v>#REF!</v>
      </c>
      <c r="K400" s="57" t="e">
        <f t="shared" si="219"/>
        <v>#REF!</v>
      </c>
      <c r="L400" s="57" t="e">
        <f t="shared" si="220"/>
        <v>#REF!</v>
      </c>
      <c r="M400" s="58" t="e">
        <f t="shared" si="215"/>
        <v>#REF!</v>
      </c>
      <c r="N400" s="58" t="e">
        <f t="shared" si="221"/>
        <v>#REF!</v>
      </c>
      <c r="O400" s="58" t="e">
        <f t="shared" si="222"/>
        <v>#REF!</v>
      </c>
      <c r="P400" s="59" t="e">
        <f t="shared" si="212"/>
        <v>#REF!</v>
      </c>
      <c r="Q400" s="29" t="e">
        <f t="shared" si="223"/>
        <v>#REF!</v>
      </c>
      <c r="R400" s="100" t="e">
        <f t="shared" si="216"/>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x14ac:dyDescent="0.25">
      <c r="B401" s="237"/>
      <c r="C401" s="9"/>
      <c r="E401" s="65" t="e">
        <f>IF(OR($C$6="",$C$5="",$C$6=0,$C$5=0),"",IF((ROWS(E$6:E401)-1)&gt;$C$16+$C$13-$C$15,"",(ROWS(E$6:E401)-1)))</f>
        <v>#REF!</v>
      </c>
      <c r="F401" s="55" t="e">
        <f t="shared" si="217"/>
        <v>#REF!</v>
      </c>
      <c r="G401" s="91" t="e">
        <f>IF(E401="","",OP!G401)</f>
        <v>#REF!</v>
      </c>
      <c r="H401" s="28" t="e">
        <f t="shared" si="213"/>
        <v>#REF!</v>
      </c>
      <c r="I401" s="56" t="e">
        <f t="shared" si="214"/>
        <v>#REF!</v>
      </c>
      <c r="J401" s="56" t="e">
        <f t="shared" si="218"/>
        <v>#REF!</v>
      </c>
      <c r="K401" s="57" t="e">
        <f t="shared" si="219"/>
        <v>#REF!</v>
      </c>
      <c r="L401" s="57" t="e">
        <f t="shared" si="220"/>
        <v>#REF!</v>
      </c>
      <c r="M401" s="58" t="e">
        <f t="shared" si="215"/>
        <v>#REF!</v>
      </c>
      <c r="N401" s="58" t="e">
        <f t="shared" si="221"/>
        <v>#REF!</v>
      </c>
      <c r="O401" s="58" t="e">
        <f t="shared" si="222"/>
        <v>#REF!</v>
      </c>
      <c r="P401" s="59" t="e">
        <f t="shared" si="212"/>
        <v>#REF!</v>
      </c>
      <c r="Q401" s="29" t="e">
        <f t="shared" si="223"/>
        <v>#REF!</v>
      </c>
      <c r="R401" s="100" t="e">
        <f t="shared" si="216"/>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x14ac:dyDescent="0.25">
      <c r="B402" s="237"/>
      <c r="C402" s="9"/>
      <c r="E402" s="65" t="e">
        <f>IF(OR($C$6="",$C$5="",$C$6=0,$C$5=0),"",IF((ROWS(E$6:E402)-1)&gt;$C$16+$C$13-$C$15,"",(ROWS(E$6:E402)-1)))</f>
        <v>#REF!</v>
      </c>
      <c r="F402" s="55" t="e">
        <f t="shared" si="217"/>
        <v>#REF!</v>
      </c>
      <c r="G402" s="91" t="e">
        <f>IF(E402="","",OP!G402)</f>
        <v>#REF!</v>
      </c>
      <c r="H402" s="28" t="e">
        <f t="shared" si="213"/>
        <v>#REF!</v>
      </c>
      <c r="I402" s="56" t="e">
        <f t="shared" si="214"/>
        <v>#REF!</v>
      </c>
      <c r="J402" s="56" t="e">
        <f t="shared" si="218"/>
        <v>#REF!</v>
      </c>
      <c r="K402" s="57" t="e">
        <f t="shared" si="219"/>
        <v>#REF!</v>
      </c>
      <c r="L402" s="57" t="e">
        <f t="shared" si="220"/>
        <v>#REF!</v>
      </c>
      <c r="M402" s="58" t="e">
        <f t="shared" si="215"/>
        <v>#REF!</v>
      </c>
      <c r="N402" s="58" t="e">
        <f t="shared" si="221"/>
        <v>#REF!</v>
      </c>
      <c r="O402" s="58" t="e">
        <f t="shared" si="222"/>
        <v>#REF!</v>
      </c>
      <c r="P402" s="59" t="e">
        <f t="shared" si="212"/>
        <v>#REF!</v>
      </c>
      <c r="Q402" s="29" t="e">
        <f t="shared" si="223"/>
        <v>#REF!</v>
      </c>
      <c r="R402" s="100" t="e">
        <f t="shared" si="216"/>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x14ac:dyDescent="0.25">
      <c r="B403" s="237"/>
      <c r="C403" s="9"/>
      <c r="E403" s="65" t="e">
        <f>IF(OR($C$6="",$C$5="",$C$6=0,$C$5=0),"",IF((ROWS(E$6:E403)-1)&gt;$C$16+$C$13-$C$15,"",(ROWS(E$6:E403)-1)))</f>
        <v>#REF!</v>
      </c>
      <c r="F403" s="55" t="e">
        <f t="shared" si="217"/>
        <v>#REF!</v>
      </c>
      <c r="G403" s="91" t="e">
        <f>IF(E403="","",OP!G403)</f>
        <v>#REF!</v>
      </c>
      <c r="H403" s="28" t="e">
        <f t="shared" si="213"/>
        <v>#REF!</v>
      </c>
      <c r="I403" s="56" t="e">
        <f t="shared" si="214"/>
        <v>#REF!</v>
      </c>
      <c r="J403" s="56" t="e">
        <f t="shared" si="218"/>
        <v>#REF!</v>
      </c>
      <c r="K403" s="57" t="e">
        <f t="shared" si="219"/>
        <v>#REF!</v>
      </c>
      <c r="L403" s="57" t="e">
        <f t="shared" si="220"/>
        <v>#REF!</v>
      </c>
      <c r="M403" s="58" t="e">
        <f t="shared" si="215"/>
        <v>#REF!</v>
      </c>
      <c r="N403" s="58" t="e">
        <f t="shared" si="221"/>
        <v>#REF!</v>
      </c>
      <c r="O403" s="58" t="e">
        <f t="shared" si="222"/>
        <v>#REF!</v>
      </c>
      <c r="P403" s="59" t="e">
        <f t="shared" si="212"/>
        <v>#REF!</v>
      </c>
      <c r="Q403" s="29" t="e">
        <f t="shared" si="223"/>
        <v>#REF!</v>
      </c>
      <c r="R403" s="100" t="e">
        <f t="shared" si="216"/>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x14ac:dyDescent="0.25">
      <c r="B404" s="237"/>
      <c r="C404" s="9"/>
      <c r="E404" s="65" t="e">
        <f>IF(OR($C$6="",$C$5="",$C$6=0,$C$5=0),"",IF((ROWS(E$6:E404)-1)&gt;$C$16+$C$13-$C$15,"",(ROWS(E$6:E404)-1)))</f>
        <v>#REF!</v>
      </c>
      <c r="F404" s="55" t="e">
        <f t="shared" si="217"/>
        <v>#REF!</v>
      </c>
      <c r="G404" s="91" t="e">
        <f>IF(E404="","",OP!G404)</f>
        <v>#REF!</v>
      </c>
      <c r="H404" s="28" t="e">
        <f t="shared" si="213"/>
        <v>#REF!</v>
      </c>
      <c r="I404" s="56" t="e">
        <f t="shared" si="214"/>
        <v>#REF!</v>
      </c>
      <c r="J404" s="56" t="e">
        <f t="shared" si="218"/>
        <v>#REF!</v>
      </c>
      <c r="K404" s="57" t="e">
        <f t="shared" si="219"/>
        <v>#REF!</v>
      </c>
      <c r="L404" s="57" t="e">
        <f t="shared" si="220"/>
        <v>#REF!</v>
      </c>
      <c r="M404" s="58" t="e">
        <f t="shared" si="215"/>
        <v>#REF!</v>
      </c>
      <c r="N404" s="58" t="e">
        <f t="shared" si="221"/>
        <v>#REF!</v>
      </c>
      <c r="O404" s="58" t="e">
        <f t="shared" si="222"/>
        <v>#REF!</v>
      </c>
      <c r="P404" s="59" t="e">
        <f t="shared" si="212"/>
        <v>#REF!</v>
      </c>
      <c r="Q404" s="29" t="e">
        <f t="shared" si="223"/>
        <v>#REF!</v>
      </c>
      <c r="R404" s="100" t="e">
        <f t="shared" si="216"/>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x14ac:dyDescent="0.25">
      <c r="B405" s="237"/>
      <c r="C405" s="9"/>
      <c r="E405" s="65" t="e">
        <f>IF(OR($C$6="",$C$5="",$C$6=0,$C$5=0),"",IF((ROWS(E$6:E405)-1)&gt;$C$16+$C$13-$C$15,"",(ROWS(E$6:E405)-1)))</f>
        <v>#REF!</v>
      </c>
      <c r="F405" s="55" t="e">
        <f t="shared" si="217"/>
        <v>#REF!</v>
      </c>
      <c r="G405" s="91" t="e">
        <f>IF(E405="","",OP!G405)</f>
        <v>#REF!</v>
      </c>
      <c r="H405" s="28" t="e">
        <f t="shared" si="213"/>
        <v>#REF!</v>
      </c>
      <c r="I405" s="56" t="e">
        <f t="shared" si="214"/>
        <v>#REF!</v>
      </c>
      <c r="J405" s="56" t="e">
        <f t="shared" si="218"/>
        <v>#REF!</v>
      </c>
      <c r="K405" s="57" t="e">
        <f t="shared" si="219"/>
        <v>#REF!</v>
      </c>
      <c r="L405" s="57" t="e">
        <f t="shared" si="220"/>
        <v>#REF!</v>
      </c>
      <c r="M405" s="58" t="e">
        <f t="shared" si="215"/>
        <v>#REF!</v>
      </c>
      <c r="N405" s="58" t="e">
        <f t="shared" si="221"/>
        <v>#REF!</v>
      </c>
      <c r="O405" s="58" t="e">
        <f t="shared" si="222"/>
        <v>#REF!</v>
      </c>
      <c r="P405" s="59" t="e">
        <f t="shared" si="212"/>
        <v>#REF!</v>
      </c>
      <c r="Q405" s="29" t="e">
        <f t="shared" si="223"/>
        <v>#REF!</v>
      </c>
      <c r="R405" s="100" t="e">
        <f t="shared" si="216"/>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x14ac:dyDescent="0.25">
      <c r="B406" s="237"/>
      <c r="C406" s="9"/>
      <c r="E406" s="65" t="e">
        <f>IF(OR($C$6="",$C$5="",$C$6=0,$C$5=0),"",IF((ROWS(E$6:E406)-1)&gt;$C$16+$C$13-$C$15,"",(ROWS(E$6:E406)-1)))</f>
        <v>#REF!</v>
      </c>
      <c r="F406" s="55" t="e">
        <f t="shared" si="217"/>
        <v>#REF!</v>
      </c>
      <c r="G406" s="91" t="e">
        <f>IF(E406="","",OP!G406)</f>
        <v>#REF!</v>
      </c>
      <c r="H406" s="28" t="e">
        <f t="shared" si="213"/>
        <v>#REF!</v>
      </c>
      <c r="I406" s="56" t="e">
        <f t="shared" si="214"/>
        <v>#REF!</v>
      </c>
      <c r="J406" s="56" t="e">
        <f t="shared" si="218"/>
        <v>#REF!</v>
      </c>
      <c r="K406" s="57" t="e">
        <f t="shared" si="219"/>
        <v>#REF!</v>
      </c>
      <c r="L406" s="57" t="e">
        <f t="shared" si="220"/>
        <v>#REF!</v>
      </c>
      <c r="M406" s="58" t="e">
        <f t="shared" si="215"/>
        <v>#REF!</v>
      </c>
      <c r="N406" s="58" t="e">
        <f t="shared" si="221"/>
        <v>#REF!</v>
      </c>
      <c r="O406" s="58" t="e">
        <f t="shared" si="222"/>
        <v>#REF!</v>
      </c>
      <c r="P406" s="59" t="e">
        <f t="shared" si="212"/>
        <v>#REF!</v>
      </c>
      <c r="Q406" s="29" t="e">
        <f t="shared" si="223"/>
        <v>#REF!</v>
      </c>
      <c r="R406" s="100" t="e">
        <f t="shared" si="216"/>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x14ac:dyDescent="0.25">
      <c r="B407" s="237"/>
      <c r="C407" s="9"/>
      <c r="E407" s="65" t="e">
        <f>IF(OR($C$6="",$C$5="",$C$6=0,$C$5=0),"",IF((ROWS(E$6:E407)-1)&gt;$C$16+$C$13-$C$15,"",(ROWS(E$6:E407)-1)))</f>
        <v>#REF!</v>
      </c>
      <c r="F407" s="55" t="e">
        <f t="shared" si="217"/>
        <v>#REF!</v>
      </c>
      <c r="G407" s="91" t="e">
        <f>IF(E407="","",OP!G407)</f>
        <v>#REF!</v>
      </c>
      <c r="H407" s="28" t="e">
        <f t="shared" si="213"/>
        <v>#REF!</v>
      </c>
      <c r="I407" s="56" t="e">
        <f t="shared" si="214"/>
        <v>#REF!</v>
      </c>
      <c r="J407" s="56" t="e">
        <f t="shared" si="218"/>
        <v>#REF!</v>
      </c>
      <c r="K407" s="57" t="e">
        <f t="shared" si="219"/>
        <v>#REF!</v>
      </c>
      <c r="L407" s="57" t="e">
        <f t="shared" si="220"/>
        <v>#REF!</v>
      </c>
      <c r="M407" s="58" t="e">
        <f t="shared" si="215"/>
        <v>#REF!</v>
      </c>
      <c r="N407" s="58" t="e">
        <f t="shared" si="221"/>
        <v>#REF!</v>
      </c>
      <c r="O407" s="58" t="e">
        <f t="shared" si="222"/>
        <v>#REF!</v>
      </c>
      <c r="P407" s="59" t="e">
        <f t="shared" si="212"/>
        <v>#REF!</v>
      </c>
      <c r="Q407" s="29" t="e">
        <f t="shared" si="223"/>
        <v>#REF!</v>
      </c>
      <c r="R407" s="100" t="e">
        <f t="shared" si="216"/>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x14ac:dyDescent="0.25">
      <c r="B408" s="237"/>
      <c r="C408" s="9"/>
      <c r="E408" s="65" t="e">
        <f>IF(OR($C$6="",$C$5="",$C$6=0,$C$5=0),"",IF((ROWS(E$6:E408)-1)&gt;$C$16+$C$13-$C$15,"",(ROWS(E$6:E408)-1)))</f>
        <v>#REF!</v>
      </c>
      <c r="F408" s="55" t="e">
        <f t="shared" si="217"/>
        <v>#REF!</v>
      </c>
      <c r="G408" s="91" t="e">
        <f>IF(E408="","",OP!G408)</f>
        <v>#REF!</v>
      </c>
      <c r="H408" s="28" t="e">
        <f t="shared" si="213"/>
        <v>#REF!</v>
      </c>
      <c r="I408" s="56" t="e">
        <f t="shared" si="214"/>
        <v>#REF!</v>
      </c>
      <c r="J408" s="56" t="e">
        <f t="shared" si="218"/>
        <v>#REF!</v>
      </c>
      <c r="K408" s="57" t="e">
        <f t="shared" si="219"/>
        <v>#REF!</v>
      </c>
      <c r="L408" s="57" t="e">
        <f t="shared" si="220"/>
        <v>#REF!</v>
      </c>
      <c r="M408" s="58" t="e">
        <f t="shared" si="215"/>
        <v>#REF!</v>
      </c>
      <c r="N408" s="58" t="e">
        <f t="shared" si="221"/>
        <v>#REF!</v>
      </c>
      <c r="O408" s="58" t="e">
        <f t="shared" si="222"/>
        <v>#REF!</v>
      </c>
      <c r="P408" s="59" t="e">
        <f t="shared" si="212"/>
        <v>#REF!</v>
      </c>
      <c r="Q408" s="29" t="e">
        <f t="shared" si="223"/>
        <v>#REF!</v>
      </c>
      <c r="R408" s="100" t="e">
        <f t="shared" si="216"/>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x14ac:dyDescent="0.25">
      <c r="B409" s="237"/>
      <c r="C409" s="9"/>
      <c r="E409" s="65" t="e">
        <f>IF(OR($C$6="",$C$5="",$C$6=0,$C$5=0),"",IF((ROWS(E$6:E409)-1)&gt;$C$16+$C$13-$C$15,"",(ROWS(E$6:E409)-1)))</f>
        <v>#REF!</v>
      </c>
      <c r="F409" s="55" t="e">
        <f t="shared" si="217"/>
        <v>#REF!</v>
      </c>
      <c r="G409" s="91" t="e">
        <f>IF(E409="","",OP!G409)</f>
        <v>#REF!</v>
      </c>
      <c r="H409" s="28" t="e">
        <f t="shared" si="213"/>
        <v>#REF!</v>
      </c>
      <c r="I409" s="56" t="e">
        <f t="shared" si="214"/>
        <v>#REF!</v>
      </c>
      <c r="J409" s="56" t="e">
        <f t="shared" si="218"/>
        <v>#REF!</v>
      </c>
      <c r="K409" s="57" t="e">
        <f t="shared" si="219"/>
        <v>#REF!</v>
      </c>
      <c r="L409" s="57" t="e">
        <f t="shared" si="220"/>
        <v>#REF!</v>
      </c>
      <c r="M409" s="58" t="e">
        <f t="shared" si="215"/>
        <v>#REF!</v>
      </c>
      <c r="N409" s="58" t="e">
        <f t="shared" si="221"/>
        <v>#REF!</v>
      </c>
      <c r="O409" s="58" t="e">
        <f t="shared" si="222"/>
        <v>#REF!</v>
      </c>
      <c r="P409" s="59" t="e">
        <f t="shared" si="212"/>
        <v>#REF!</v>
      </c>
      <c r="Q409" s="29" t="e">
        <f t="shared" si="223"/>
        <v>#REF!</v>
      </c>
      <c r="R409" s="100" t="e">
        <f t="shared" si="216"/>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x14ac:dyDescent="0.25">
      <c r="B410" s="237"/>
      <c r="C410" s="9"/>
      <c r="E410" s="65" t="e">
        <f>IF(OR($C$6="",$C$5="",$C$6=0,$C$5=0),"",IF((ROWS(E$6:E410)-1)&gt;$C$16+$C$13-$C$15,"",(ROWS(E$6:E410)-1)))</f>
        <v>#REF!</v>
      </c>
      <c r="F410" s="55" t="e">
        <f t="shared" si="217"/>
        <v>#REF!</v>
      </c>
      <c r="G410" s="91" t="e">
        <f>IF(E410="","",OP!G410)</f>
        <v>#REF!</v>
      </c>
      <c r="H410" s="28" t="e">
        <f t="shared" si="213"/>
        <v>#REF!</v>
      </c>
      <c r="I410" s="56" t="e">
        <f t="shared" si="214"/>
        <v>#REF!</v>
      </c>
      <c r="J410" s="56" t="e">
        <f t="shared" si="218"/>
        <v>#REF!</v>
      </c>
      <c r="K410" s="57" t="e">
        <f t="shared" si="219"/>
        <v>#REF!</v>
      </c>
      <c r="L410" s="57" t="e">
        <f t="shared" si="220"/>
        <v>#REF!</v>
      </c>
      <c r="M410" s="58" t="e">
        <f t="shared" si="215"/>
        <v>#REF!</v>
      </c>
      <c r="N410" s="58" t="e">
        <f t="shared" si="221"/>
        <v>#REF!</v>
      </c>
      <c r="O410" s="58" t="e">
        <f t="shared" si="222"/>
        <v>#REF!</v>
      </c>
      <c r="P410" s="59" t="e">
        <f t="shared" si="212"/>
        <v>#REF!</v>
      </c>
      <c r="Q410" s="29" t="e">
        <f t="shared" si="223"/>
        <v>#REF!</v>
      </c>
      <c r="R410" s="100" t="e">
        <f t="shared" si="216"/>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x14ac:dyDescent="0.25">
      <c r="B411" s="237"/>
      <c r="C411" s="9"/>
      <c r="E411" s="65" t="e">
        <f>IF(OR($C$6="",$C$5="",$C$6=0,$C$5=0),"",IF((ROWS(E$6:E411)-1)&gt;$C$16+$C$13-$C$15,"",(ROWS(E$6:E411)-1)))</f>
        <v>#REF!</v>
      </c>
      <c r="F411" s="55" t="e">
        <f t="shared" si="217"/>
        <v>#REF!</v>
      </c>
      <c r="G411" s="91" t="e">
        <f>IF(E411="","",OP!G411)</f>
        <v>#REF!</v>
      </c>
      <c r="H411" s="28" t="e">
        <f t="shared" si="213"/>
        <v>#REF!</v>
      </c>
      <c r="I411" s="56" t="e">
        <f t="shared" si="214"/>
        <v>#REF!</v>
      </c>
      <c r="J411" s="56" t="e">
        <f t="shared" si="218"/>
        <v>#REF!</v>
      </c>
      <c r="K411" s="57" t="e">
        <f t="shared" si="219"/>
        <v>#REF!</v>
      </c>
      <c r="L411" s="57" t="e">
        <f t="shared" si="220"/>
        <v>#REF!</v>
      </c>
      <c r="M411" s="58" t="e">
        <f t="shared" si="215"/>
        <v>#REF!</v>
      </c>
      <c r="N411" s="58" t="e">
        <f t="shared" si="221"/>
        <v>#REF!</v>
      </c>
      <c r="O411" s="58" t="e">
        <f t="shared" si="222"/>
        <v>#REF!</v>
      </c>
      <c r="P411" s="59" t="e">
        <f t="shared" si="212"/>
        <v>#REF!</v>
      </c>
      <c r="Q411" s="29" t="e">
        <f t="shared" si="223"/>
        <v>#REF!</v>
      </c>
      <c r="R411" s="100" t="e">
        <f t="shared" si="216"/>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x14ac:dyDescent="0.25">
      <c r="B412" s="237"/>
      <c r="C412" s="9"/>
      <c r="E412" s="65" t="e">
        <f>IF(OR($C$6="",$C$5="",$C$6=0,$C$5=0),"",IF((ROWS(E$6:E412)-1)&gt;$C$16+$C$13-$C$15,"",(ROWS(E$6:E412)-1)))</f>
        <v>#REF!</v>
      </c>
      <c r="F412" s="55" t="e">
        <f t="shared" si="217"/>
        <v>#REF!</v>
      </c>
      <c r="G412" s="91" t="e">
        <f>IF(E412="","",OP!G412)</f>
        <v>#REF!</v>
      </c>
      <c r="H412" s="28" t="e">
        <f t="shared" si="213"/>
        <v>#REF!</v>
      </c>
      <c r="I412" s="56" t="e">
        <f t="shared" si="214"/>
        <v>#REF!</v>
      </c>
      <c r="J412" s="56" t="e">
        <f t="shared" si="218"/>
        <v>#REF!</v>
      </c>
      <c r="K412" s="57" t="e">
        <f t="shared" si="219"/>
        <v>#REF!</v>
      </c>
      <c r="L412" s="57" t="e">
        <f t="shared" si="220"/>
        <v>#REF!</v>
      </c>
      <c r="M412" s="58" t="e">
        <f t="shared" si="215"/>
        <v>#REF!</v>
      </c>
      <c r="N412" s="58" t="e">
        <f t="shared" si="221"/>
        <v>#REF!</v>
      </c>
      <c r="O412" s="58" t="e">
        <f t="shared" si="222"/>
        <v>#REF!</v>
      </c>
      <c r="P412" s="59" t="e">
        <f t="shared" si="212"/>
        <v>#REF!</v>
      </c>
      <c r="Q412" s="29" t="e">
        <f t="shared" si="223"/>
        <v>#REF!</v>
      </c>
      <c r="R412" s="100" t="e">
        <f t="shared" si="216"/>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x14ac:dyDescent="0.25">
      <c r="B413" s="237"/>
      <c r="C413" s="9"/>
      <c r="E413" s="65" t="e">
        <f>IF(OR($C$6="",$C$5="",$C$6=0,$C$5=0),"",IF((ROWS(E$6:E413)-1)&gt;$C$16+$C$13-$C$15,"",(ROWS(E$6:E413)-1)))</f>
        <v>#REF!</v>
      </c>
      <c r="F413" s="55" t="e">
        <f t="shared" si="217"/>
        <v>#REF!</v>
      </c>
      <c r="G413" s="91" t="e">
        <f>IF(E413="","",OP!G413)</f>
        <v>#REF!</v>
      </c>
      <c r="H413" s="28" t="e">
        <f t="shared" si="213"/>
        <v>#REF!</v>
      </c>
      <c r="I413" s="56" t="e">
        <f t="shared" si="214"/>
        <v>#REF!</v>
      </c>
      <c r="J413" s="56" t="e">
        <f t="shared" si="218"/>
        <v>#REF!</v>
      </c>
      <c r="K413" s="57" t="e">
        <f t="shared" si="219"/>
        <v>#REF!</v>
      </c>
      <c r="L413" s="57" t="e">
        <f t="shared" si="220"/>
        <v>#REF!</v>
      </c>
      <c r="M413" s="58" t="e">
        <f t="shared" si="215"/>
        <v>#REF!</v>
      </c>
      <c r="N413" s="58" t="e">
        <f t="shared" si="221"/>
        <v>#REF!</v>
      </c>
      <c r="O413" s="58" t="e">
        <f t="shared" si="222"/>
        <v>#REF!</v>
      </c>
      <c r="P413" s="59" t="e">
        <f t="shared" si="212"/>
        <v>#REF!</v>
      </c>
      <c r="Q413" s="29" t="e">
        <f t="shared" si="223"/>
        <v>#REF!</v>
      </c>
      <c r="R413" s="100" t="e">
        <f t="shared" si="216"/>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x14ac:dyDescent="0.25">
      <c r="B414" s="237"/>
      <c r="C414" s="9"/>
      <c r="E414" s="65" t="e">
        <f>IF(OR($C$6="",$C$5="",$C$6=0,$C$5=0),"",IF((ROWS(E$6:E414)-1)&gt;$C$16+$C$13-$C$15,"",(ROWS(E$6:E414)-1)))</f>
        <v>#REF!</v>
      </c>
      <c r="F414" s="55" t="e">
        <f t="shared" si="217"/>
        <v>#REF!</v>
      </c>
      <c r="G414" s="91" t="e">
        <f>IF(E414="","",OP!G414)</f>
        <v>#REF!</v>
      </c>
      <c r="H414" s="28" t="e">
        <f t="shared" si="213"/>
        <v>#REF!</v>
      </c>
      <c r="I414" s="56" t="e">
        <f t="shared" si="214"/>
        <v>#REF!</v>
      </c>
      <c r="J414" s="56" t="e">
        <f t="shared" si="218"/>
        <v>#REF!</v>
      </c>
      <c r="K414" s="57" t="e">
        <f t="shared" si="219"/>
        <v>#REF!</v>
      </c>
      <c r="L414" s="57" t="e">
        <f t="shared" si="220"/>
        <v>#REF!</v>
      </c>
      <c r="M414" s="58" t="e">
        <f t="shared" si="215"/>
        <v>#REF!</v>
      </c>
      <c r="N414" s="58" t="e">
        <f t="shared" si="221"/>
        <v>#REF!</v>
      </c>
      <c r="O414" s="58" t="e">
        <f t="shared" si="222"/>
        <v>#REF!</v>
      </c>
      <c r="P414" s="59" t="e">
        <f t="shared" si="212"/>
        <v>#REF!</v>
      </c>
      <c r="Q414" s="29" t="e">
        <f t="shared" si="223"/>
        <v>#REF!</v>
      </c>
      <c r="R414" s="100" t="e">
        <f t="shared" si="216"/>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x14ac:dyDescent="0.25">
      <c r="B415" s="237"/>
      <c r="C415" s="9"/>
      <c r="E415" s="65" t="e">
        <f>IF(OR($C$6="",$C$5="",$C$6=0,$C$5=0),"",IF((ROWS(E$6:E415)-1)&gt;$C$16+$C$13-$C$15,"",(ROWS(E$6:E415)-1)))</f>
        <v>#REF!</v>
      </c>
      <c r="F415" s="55" t="e">
        <f t="shared" si="217"/>
        <v>#REF!</v>
      </c>
      <c r="G415" s="91" t="e">
        <f>IF(E415="","",OP!G415)</f>
        <v>#REF!</v>
      </c>
      <c r="H415" s="28" t="e">
        <f t="shared" si="213"/>
        <v>#REF!</v>
      </c>
      <c r="I415" s="56" t="e">
        <f t="shared" si="214"/>
        <v>#REF!</v>
      </c>
      <c r="J415" s="56" t="e">
        <f t="shared" si="218"/>
        <v>#REF!</v>
      </c>
      <c r="K415" s="57" t="e">
        <f t="shared" si="219"/>
        <v>#REF!</v>
      </c>
      <c r="L415" s="57" t="e">
        <f t="shared" si="220"/>
        <v>#REF!</v>
      </c>
      <c r="M415" s="58" t="e">
        <f t="shared" si="215"/>
        <v>#REF!</v>
      </c>
      <c r="N415" s="58" t="e">
        <f t="shared" si="221"/>
        <v>#REF!</v>
      </c>
      <c r="O415" s="58" t="e">
        <f t="shared" si="222"/>
        <v>#REF!</v>
      </c>
      <c r="P415" s="59" t="e">
        <f t="shared" si="212"/>
        <v>#REF!</v>
      </c>
      <c r="Q415" s="29" t="e">
        <f t="shared" si="223"/>
        <v>#REF!</v>
      </c>
      <c r="R415" s="100" t="e">
        <f t="shared" si="216"/>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x14ac:dyDescent="0.25">
      <c r="B416" s="237"/>
      <c r="C416" s="9"/>
      <c r="E416" s="65" t="e">
        <f>IF(OR($C$6="",$C$5="",$C$6=0,$C$5=0),"",IF((ROWS(E$6:E416)-1)&gt;$C$16+$C$13-$C$15,"",(ROWS(E$6:E416)-1)))</f>
        <v>#REF!</v>
      </c>
      <c r="F416" s="55" t="e">
        <f t="shared" si="217"/>
        <v>#REF!</v>
      </c>
      <c r="G416" s="91" t="e">
        <f>IF(E416="","",OP!G416)</f>
        <v>#REF!</v>
      </c>
      <c r="H416" s="28" t="e">
        <f t="shared" si="213"/>
        <v>#REF!</v>
      </c>
      <c r="I416" s="56" t="e">
        <f t="shared" si="214"/>
        <v>#REF!</v>
      </c>
      <c r="J416" s="56" t="e">
        <f t="shared" si="218"/>
        <v>#REF!</v>
      </c>
      <c r="K416" s="57" t="e">
        <f t="shared" si="219"/>
        <v>#REF!</v>
      </c>
      <c r="L416" s="57" t="e">
        <f t="shared" si="220"/>
        <v>#REF!</v>
      </c>
      <c r="M416" s="58" t="e">
        <f t="shared" si="215"/>
        <v>#REF!</v>
      </c>
      <c r="N416" s="58" t="e">
        <f t="shared" si="221"/>
        <v>#REF!</v>
      </c>
      <c r="O416" s="58" t="e">
        <f t="shared" si="222"/>
        <v>#REF!</v>
      </c>
      <c r="P416" s="59" t="e">
        <f t="shared" si="212"/>
        <v>#REF!</v>
      </c>
      <c r="Q416" s="29" t="e">
        <f t="shared" si="223"/>
        <v>#REF!</v>
      </c>
      <c r="R416" s="100" t="e">
        <f t="shared" si="216"/>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x14ac:dyDescent="0.25">
      <c r="B417" s="237"/>
      <c r="C417" s="9"/>
      <c r="E417" s="65" t="e">
        <f>IF(OR($C$6="",$C$5="",$C$6=0,$C$5=0),"",IF((ROWS(E$6:E417)-1)&gt;$C$16+$C$13-$C$15,"",(ROWS(E$6:E417)-1)))</f>
        <v>#REF!</v>
      </c>
      <c r="F417" s="55" t="e">
        <f t="shared" si="217"/>
        <v>#REF!</v>
      </c>
      <c r="G417" s="91" t="e">
        <f>IF(E417="","",OP!G417)</f>
        <v>#REF!</v>
      </c>
      <c r="H417" s="28" t="e">
        <f t="shared" si="213"/>
        <v>#REF!</v>
      </c>
      <c r="I417" s="56" t="e">
        <f t="shared" si="214"/>
        <v>#REF!</v>
      </c>
      <c r="J417" s="56" t="e">
        <f t="shared" si="218"/>
        <v>#REF!</v>
      </c>
      <c r="K417" s="57" t="e">
        <f t="shared" si="219"/>
        <v>#REF!</v>
      </c>
      <c r="L417" s="57" t="e">
        <f t="shared" si="220"/>
        <v>#REF!</v>
      </c>
      <c r="M417" s="58" t="e">
        <f t="shared" si="215"/>
        <v>#REF!</v>
      </c>
      <c r="N417" s="58" t="e">
        <f t="shared" si="221"/>
        <v>#REF!</v>
      </c>
      <c r="O417" s="58" t="e">
        <f t="shared" si="222"/>
        <v>#REF!</v>
      </c>
      <c r="P417" s="59" t="e">
        <f t="shared" si="212"/>
        <v>#REF!</v>
      </c>
      <c r="Q417" s="29" t="e">
        <f t="shared" si="223"/>
        <v>#REF!</v>
      </c>
      <c r="R417" s="100" t="e">
        <f t="shared" si="216"/>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x14ac:dyDescent="0.25">
      <c r="B418" s="9"/>
      <c r="C418" s="9"/>
      <c r="E418" s="65" t="e">
        <f>IF(OR($C$6="",$C$5="",$C$6=0,$C$5=0),"",IF((ROWS(E$6:E418)-1)&gt;$C$16+$C$13-$C$15,"",(ROWS(E$6:E418)-1)))</f>
        <v>#REF!</v>
      </c>
      <c r="F418" s="55" t="e">
        <f t="shared" si="217"/>
        <v>#REF!</v>
      </c>
      <c r="G418" s="91" t="e">
        <f>IF(E418="","",OP!G418)</f>
        <v>#REF!</v>
      </c>
      <c r="H418" s="28" t="e">
        <f t="shared" si="213"/>
        <v>#REF!</v>
      </c>
      <c r="I418" s="56" t="e">
        <f t="shared" si="214"/>
        <v>#REF!</v>
      </c>
      <c r="J418" s="56" t="e">
        <f t="shared" si="218"/>
        <v>#REF!</v>
      </c>
      <c r="K418" s="57" t="e">
        <f t="shared" si="219"/>
        <v>#REF!</v>
      </c>
      <c r="L418" s="57" t="e">
        <f t="shared" si="220"/>
        <v>#REF!</v>
      </c>
      <c r="M418" s="58" t="e">
        <f t="shared" si="215"/>
        <v>#REF!</v>
      </c>
      <c r="N418" s="58" t="e">
        <f t="shared" si="221"/>
        <v>#REF!</v>
      </c>
      <c r="O418" s="58" t="e">
        <f t="shared" si="222"/>
        <v>#REF!</v>
      </c>
      <c r="P418" s="59" t="e">
        <f t="shared" si="212"/>
        <v>#REF!</v>
      </c>
      <c r="Q418" s="29" t="e">
        <f t="shared" si="223"/>
        <v>#REF!</v>
      </c>
      <c r="R418" s="100" t="e">
        <f t="shared" si="216"/>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x14ac:dyDescent="0.25">
      <c r="B419" s="9"/>
      <c r="C419" s="9"/>
      <c r="E419" s="65" t="e">
        <f>IF(OR($C$6="",$C$5="",$C$6=0,$C$5=0),"",IF((ROWS(E$6:E419)-1)&gt;$C$16+$C$13-$C$15,"",(ROWS(E$6:E419)-1)))</f>
        <v>#REF!</v>
      </c>
      <c r="F419" s="55" t="e">
        <f t="shared" si="217"/>
        <v>#REF!</v>
      </c>
      <c r="G419" s="91" t="e">
        <f>IF(E419="","",OP!G419)</f>
        <v>#REF!</v>
      </c>
      <c r="H419" s="28" t="e">
        <f t="shared" si="213"/>
        <v>#REF!</v>
      </c>
      <c r="I419" s="56" t="e">
        <f t="shared" si="214"/>
        <v>#REF!</v>
      </c>
      <c r="J419" s="56" t="e">
        <f t="shared" si="218"/>
        <v>#REF!</v>
      </c>
      <c r="K419" s="57" t="e">
        <f t="shared" si="219"/>
        <v>#REF!</v>
      </c>
      <c r="L419" s="57" t="e">
        <f t="shared" si="220"/>
        <v>#REF!</v>
      </c>
      <c r="M419" s="58" t="e">
        <f t="shared" si="215"/>
        <v>#REF!</v>
      </c>
      <c r="N419" s="58" t="e">
        <f t="shared" si="221"/>
        <v>#REF!</v>
      </c>
      <c r="O419" s="58" t="e">
        <f t="shared" si="222"/>
        <v>#REF!</v>
      </c>
      <c r="P419" s="59" t="e">
        <f t="shared" si="212"/>
        <v>#REF!</v>
      </c>
      <c r="Q419" s="29" t="e">
        <f t="shared" si="223"/>
        <v>#REF!</v>
      </c>
      <c r="R419" s="100" t="e">
        <f t="shared" si="216"/>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x14ac:dyDescent="0.25">
      <c r="B420" s="9"/>
      <c r="C420" s="9"/>
      <c r="E420" s="65" t="e">
        <f>IF(OR($C$6="",$C$5="",$C$6=0,$C$5=0),"",IF((ROWS(E$6:E420)-1)&gt;$C$16+$C$13-$C$15,"",(ROWS(E$6:E420)-1)))</f>
        <v>#REF!</v>
      </c>
      <c r="F420" s="55" t="e">
        <f t="shared" si="217"/>
        <v>#REF!</v>
      </c>
      <c r="G420" s="91" t="e">
        <f>IF(E420="","",OP!G420)</f>
        <v>#REF!</v>
      </c>
      <c r="H420" s="28" t="e">
        <f t="shared" si="213"/>
        <v>#REF!</v>
      </c>
      <c r="I420" s="56" t="e">
        <f t="shared" si="214"/>
        <v>#REF!</v>
      </c>
      <c r="J420" s="56" t="e">
        <f t="shared" si="218"/>
        <v>#REF!</v>
      </c>
      <c r="K420" s="57" t="e">
        <f t="shared" si="219"/>
        <v>#REF!</v>
      </c>
      <c r="L420" s="57" t="e">
        <f t="shared" si="220"/>
        <v>#REF!</v>
      </c>
      <c r="M420" s="58" t="e">
        <f t="shared" si="215"/>
        <v>#REF!</v>
      </c>
      <c r="N420" s="58" t="e">
        <f t="shared" si="221"/>
        <v>#REF!</v>
      </c>
      <c r="O420" s="58" t="e">
        <f t="shared" si="222"/>
        <v>#REF!</v>
      </c>
      <c r="P420" s="59" t="e">
        <f t="shared" si="212"/>
        <v>#REF!</v>
      </c>
      <c r="Q420" s="29" t="e">
        <f t="shared" si="223"/>
        <v>#REF!</v>
      </c>
      <c r="R420" s="100" t="e">
        <f t="shared" si="216"/>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x14ac:dyDescent="0.25">
      <c r="B421" s="9"/>
      <c r="C421" s="9"/>
      <c r="E421" s="65" t="e">
        <f>IF(OR($C$6="",$C$5="",$C$6=0,$C$5=0),"",IF((ROWS(E$6:E421)-1)&gt;$C$16+$C$13-$C$15,"",(ROWS(E$6:E421)-1)))</f>
        <v>#REF!</v>
      </c>
      <c r="F421" s="55" t="e">
        <f t="shared" si="217"/>
        <v>#REF!</v>
      </c>
      <c r="G421" s="91" t="e">
        <f>IF(E421="","",OP!G421)</f>
        <v>#REF!</v>
      </c>
      <c r="H421" s="28" t="e">
        <f t="shared" si="213"/>
        <v>#REF!</v>
      </c>
      <c r="I421" s="56" t="e">
        <f t="shared" si="214"/>
        <v>#REF!</v>
      </c>
      <c r="J421" s="56" t="e">
        <f t="shared" si="218"/>
        <v>#REF!</v>
      </c>
      <c r="K421" s="57" t="e">
        <f t="shared" si="219"/>
        <v>#REF!</v>
      </c>
      <c r="L421" s="57" t="e">
        <f t="shared" si="220"/>
        <v>#REF!</v>
      </c>
      <c r="M421" s="58" t="e">
        <f t="shared" si="215"/>
        <v>#REF!</v>
      </c>
      <c r="N421" s="58" t="e">
        <f t="shared" si="221"/>
        <v>#REF!</v>
      </c>
      <c r="O421" s="58" t="e">
        <f t="shared" si="222"/>
        <v>#REF!</v>
      </c>
      <c r="P421" s="59" t="e">
        <f t="shared" si="212"/>
        <v>#REF!</v>
      </c>
      <c r="Q421" s="29" t="e">
        <f t="shared" si="223"/>
        <v>#REF!</v>
      </c>
      <c r="R421" s="100" t="e">
        <f t="shared" si="216"/>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x14ac:dyDescent="0.25">
      <c r="B422" s="9"/>
      <c r="C422" s="9"/>
      <c r="E422" s="65" t="e">
        <f>IF(OR($C$6="",$C$5="",$C$6=0,$C$5=0),"",IF((ROWS(E$6:E422)-1)&gt;$C$16+$C$13-$C$15,"",(ROWS(E$6:E422)-1)))</f>
        <v>#REF!</v>
      </c>
      <c r="F422" s="55" t="e">
        <f t="shared" si="217"/>
        <v>#REF!</v>
      </c>
      <c r="G422" s="91" t="e">
        <f>IF(E422="","",OP!G422)</f>
        <v>#REF!</v>
      </c>
      <c r="H422" s="28" t="e">
        <f t="shared" si="213"/>
        <v>#REF!</v>
      </c>
      <c r="I422" s="56" t="e">
        <f t="shared" si="214"/>
        <v>#REF!</v>
      </c>
      <c r="J422" s="56" t="e">
        <f t="shared" si="218"/>
        <v>#REF!</v>
      </c>
      <c r="K422" s="57" t="e">
        <f t="shared" si="219"/>
        <v>#REF!</v>
      </c>
      <c r="L422" s="57" t="e">
        <f t="shared" si="220"/>
        <v>#REF!</v>
      </c>
      <c r="M422" s="58" t="e">
        <f t="shared" si="215"/>
        <v>#REF!</v>
      </c>
      <c r="N422" s="58" t="e">
        <f t="shared" si="221"/>
        <v>#REF!</v>
      </c>
      <c r="O422" s="58" t="e">
        <f t="shared" si="222"/>
        <v>#REF!</v>
      </c>
      <c r="P422" s="59" t="e">
        <f t="shared" si="212"/>
        <v>#REF!</v>
      </c>
      <c r="Q422" s="29" t="e">
        <f t="shared" si="223"/>
        <v>#REF!</v>
      </c>
      <c r="R422" s="100" t="e">
        <f t="shared" si="216"/>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x14ac:dyDescent="0.25">
      <c r="B423" s="9"/>
      <c r="C423" s="9"/>
      <c r="E423" s="65" t="e">
        <f>IF(OR($C$6="",$C$5="",$C$6=0,$C$5=0),"",IF((ROWS(E$6:E423)-1)&gt;$C$16+$C$13-$C$15,"",(ROWS(E$6:E423)-1)))</f>
        <v>#REF!</v>
      </c>
      <c r="F423" s="55" t="e">
        <f t="shared" si="217"/>
        <v>#REF!</v>
      </c>
      <c r="G423" s="91" t="e">
        <f>IF(E423="","",OP!G423)</f>
        <v>#REF!</v>
      </c>
      <c r="H423" s="28" t="e">
        <f t="shared" si="213"/>
        <v>#REF!</v>
      </c>
      <c r="I423" s="56" t="e">
        <f t="shared" si="214"/>
        <v>#REF!</v>
      </c>
      <c r="J423" s="56" t="e">
        <f t="shared" si="218"/>
        <v>#REF!</v>
      </c>
      <c r="K423" s="57" t="e">
        <f t="shared" si="219"/>
        <v>#REF!</v>
      </c>
      <c r="L423" s="57" t="e">
        <f t="shared" si="220"/>
        <v>#REF!</v>
      </c>
      <c r="M423" s="58" t="e">
        <f t="shared" si="215"/>
        <v>#REF!</v>
      </c>
      <c r="N423" s="58" t="e">
        <f t="shared" si="221"/>
        <v>#REF!</v>
      </c>
      <c r="O423" s="58" t="e">
        <f t="shared" si="222"/>
        <v>#REF!</v>
      </c>
      <c r="P423" s="59" t="e">
        <f t="shared" si="212"/>
        <v>#REF!</v>
      </c>
      <c r="Q423" s="29" t="e">
        <f t="shared" si="223"/>
        <v>#REF!</v>
      </c>
      <c r="R423" s="100" t="e">
        <f t="shared" si="216"/>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x14ac:dyDescent="0.25">
      <c r="B424" s="9"/>
      <c r="C424" s="9"/>
      <c r="E424" s="65" t="e">
        <f>IF(OR($C$6="",$C$5="",$C$6=0,$C$5=0),"",IF((ROWS(E$6:E424)-1)&gt;$C$16+$C$13-$C$15,"",(ROWS(E$6:E424)-1)))</f>
        <v>#REF!</v>
      </c>
      <c r="F424" s="55" t="e">
        <f t="shared" si="217"/>
        <v>#REF!</v>
      </c>
      <c r="G424" s="91" t="e">
        <f>IF(E424="","",OP!G424)</f>
        <v>#REF!</v>
      </c>
      <c r="H424" s="28" t="e">
        <f t="shared" si="213"/>
        <v>#REF!</v>
      </c>
      <c r="I424" s="56" t="e">
        <f t="shared" si="214"/>
        <v>#REF!</v>
      </c>
      <c r="J424" s="56" t="e">
        <f t="shared" si="218"/>
        <v>#REF!</v>
      </c>
      <c r="K424" s="57" t="e">
        <f t="shared" si="219"/>
        <v>#REF!</v>
      </c>
      <c r="L424" s="57" t="e">
        <f t="shared" si="220"/>
        <v>#REF!</v>
      </c>
      <c r="M424" s="58" t="e">
        <f t="shared" si="215"/>
        <v>#REF!</v>
      </c>
      <c r="N424" s="58" t="e">
        <f t="shared" si="221"/>
        <v>#REF!</v>
      </c>
      <c r="O424" s="58" t="e">
        <f t="shared" si="222"/>
        <v>#REF!</v>
      </c>
      <c r="P424" s="59" t="e">
        <f t="shared" si="212"/>
        <v>#REF!</v>
      </c>
      <c r="Q424" s="29" t="e">
        <f t="shared" si="223"/>
        <v>#REF!</v>
      </c>
      <c r="R424" s="100" t="e">
        <f t="shared" si="216"/>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x14ac:dyDescent="0.25">
      <c r="B425" s="9"/>
      <c r="C425" s="9"/>
      <c r="E425" s="65" t="e">
        <f>IF(OR($C$6="",$C$5="",$C$6=0,$C$5=0),"",IF((ROWS(E$6:E425)-1)&gt;$C$16+$C$13-$C$15,"",(ROWS(E$6:E425)-1)))</f>
        <v>#REF!</v>
      </c>
      <c r="F425" s="55" t="e">
        <f t="shared" si="217"/>
        <v>#REF!</v>
      </c>
      <c r="G425" s="91" t="e">
        <f>IF(E425="","",OP!G425)</f>
        <v>#REF!</v>
      </c>
      <c r="H425" s="28" t="e">
        <f t="shared" si="213"/>
        <v>#REF!</v>
      </c>
      <c r="I425" s="56" t="e">
        <f t="shared" si="214"/>
        <v>#REF!</v>
      </c>
      <c r="J425" s="56" t="e">
        <f t="shared" si="218"/>
        <v>#REF!</v>
      </c>
      <c r="K425" s="57" t="e">
        <f t="shared" si="219"/>
        <v>#REF!</v>
      </c>
      <c r="L425" s="57" t="e">
        <f t="shared" si="220"/>
        <v>#REF!</v>
      </c>
      <c r="M425" s="58" t="e">
        <f t="shared" si="215"/>
        <v>#REF!</v>
      </c>
      <c r="N425" s="58" t="e">
        <f t="shared" si="221"/>
        <v>#REF!</v>
      </c>
      <c r="O425" s="58" t="e">
        <f t="shared" si="222"/>
        <v>#REF!</v>
      </c>
      <c r="P425" s="59" t="e">
        <f t="shared" si="212"/>
        <v>#REF!</v>
      </c>
      <c r="Q425" s="29" t="e">
        <f t="shared" si="223"/>
        <v>#REF!</v>
      </c>
      <c r="R425" s="100" t="e">
        <f t="shared" si="216"/>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x14ac:dyDescent="0.25">
      <c r="B426" s="9"/>
      <c r="C426" s="9"/>
      <c r="E426" s="65" t="e">
        <f>IF(OR($C$6="",$C$5="",$C$6=0,$C$5=0),"",IF((ROWS(E$6:E426)-1)&gt;$C$16+$C$13-$C$15,"",(ROWS(E$6:E426)-1)))</f>
        <v>#REF!</v>
      </c>
      <c r="F426" s="55" t="e">
        <f t="shared" si="217"/>
        <v>#REF!</v>
      </c>
      <c r="G426" s="91" t="e">
        <f>IF(E426="","",OP!G426)</f>
        <v>#REF!</v>
      </c>
      <c r="H426" s="28" t="e">
        <f t="shared" si="213"/>
        <v>#REF!</v>
      </c>
      <c r="I426" s="56" t="e">
        <f t="shared" si="214"/>
        <v>#REF!</v>
      </c>
      <c r="J426" s="56" t="e">
        <f t="shared" si="218"/>
        <v>#REF!</v>
      </c>
      <c r="K426" s="57" t="e">
        <f t="shared" si="219"/>
        <v>#REF!</v>
      </c>
      <c r="L426" s="57" t="e">
        <f t="shared" si="220"/>
        <v>#REF!</v>
      </c>
      <c r="M426" s="58" t="e">
        <f t="shared" si="215"/>
        <v>#REF!</v>
      </c>
      <c r="N426" s="58" t="e">
        <f t="shared" si="221"/>
        <v>#REF!</v>
      </c>
      <c r="O426" s="58" t="e">
        <f t="shared" si="222"/>
        <v>#REF!</v>
      </c>
      <c r="P426" s="59" t="e">
        <f t="shared" si="212"/>
        <v>#REF!</v>
      </c>
      <c r="Q426" s="29" t="e">
        <f t="shared" si="223"/>
        <v>#REF!</v>
      </c>
      <c r="R426" s="100" t="e">
        <f t="shared" si="216"/>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x14ac:dyDescent="0.25">
      <c r="B427" s="9"/>
      <c r="C427" s="9"/>
      <c r="E427" s="65" t="e">
        <f>IF(OR($C$6="",$C$5="",$C$6=0,$C$5=0),"",IF((ROWS(E$6:E427)-1)&gt;$C$16+$C$13-$C$15,"",(ROWS(E$6:E427)-1)))</f>
        <v>#REF!</v>
      </c>
      <c r="F427" s="55" t="e">
        <f t="shared" si="217"/>
        <v>#REF!</v>
      </c>
      <c r="G427" s="91" t="e">
        <f>IF(E427="","",OP!G427)</f>
        <v>#REF!</v>
      </c>
      <c r="H427" s="28" t="e">
        <f t="shared" si="213"/>
        <v>#REF!</v>
      </c>
      <c r="I427" s="56" t="e">
        <f t="shared" si="214"/>
        <v>#REF!</v>
      </c>
      <c r="J427" s="56" t="e">
        <f t="shared" si="218"/>
        <v>#REF!</v>
      </c>
      <c r="K427" s="57" t="e">
        <f t="shared" si="219"/>
        <v>#REF!</v>
      </c>
      <c r="L427" s="57" t="e">
        <f t="shared" si="220"/>
        <v>#REF!</v>
      </c>
      <c r="M427" s="58" t="e">
        <f t="shared" si="215"/>
        <v>#REF!</v>
      </c>
      <c r="N427" s="58" t="e">
        <f t="shared" si="221"/>
        <v>#REF!</v>
      </c>
      <c r="O427" s="58" t="e">
        <f t="shared" si="222"/>
        <v>#REF!</v>
      </c>
      <c r="P427" s="59" t="e">
        <f t="shared" si="212"/>
        <v>#REF!</v>
      </c>
      <c r="Q427" s="29" t="e">
        <f t="shared" si="223"/>
        <v>#REF!</v>
      </c>
      <c r="R427" s="100" t="e">
        <f t="shared" si="216"/>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x14ac:dyDescent="0.25">
      <c r="B428" s="9"/>
      <c r="C428" s="9"/>
      <c r="E428" s="65" t="e">
        <f>IF(OR($C$6="",$C$5="",$C$6=0,$C$5=0),"",IF((ROWS(E$6:E428)-1)&gt;$C$16+$C$13-$C$15,"",(ROWS(E$6:E428)-1)))</f>
        <v>#REF!</v>
      </c>
      <c r="F428" s="55" t="e">
        <f t="shared" si="217"/>
        <v>#REF!</v>
      </c>
      <c r="G428" s="91" t="e">
        <f>IF(E428="","",OP!G428)</f>
        <v>#REF!</v>
      </c>
      <c r="H428" s="28" t="e">
        <f t="shared" si="213"/>
        <v>#REF!</v>
      </c>
      <c r="I428" s="56" t="e">
        <f t="shared" si="214"/>
        <v>#REF!</v>
      </c>
      <c r="J428" s="56" t="e">
        <f t="shared" si="218"/>
        <v>#REF!</v>
      </c>
      <c r="K428" s="57" t="e">
        <f t="shared" si="219"/>
        <v>#REF!</v>
      </c>
      <c r="L428" s="57" t="e">
        <f t="shared" si="220"/>
        <v>#REF!</v>
      </c>
      <c r="M428" s="58" t="e">
        <f t="shared" si="215"/>
        <v>#REF!</v>
      </c>
      <c r="N428" s="58" t="e">
        <f t="shared" si="221"/>
        <v>#REF!</v>
      </c>
      <c r="O428" s="58" t="e">
        <f t="shared" si="222"/>
        <v>#REF!</v>
      </c>
      <c r="P428" s="59" t="e">
        <f t="shared" si="212"/>
        <v>#REF!</v>
      </c>
      <c r="Q428" s="29" t="e">
        <f t="shared" si="223"/>
        <v>#REF!</v>
      </c>
      <c r="R428" s="100" t="e">
        <f t="shared" si="216"/>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x14ac:dyDescent="0.25">
      <c r="B429" s="9"/>
      <c r="C429" s="9"/>
      <c r="E429" s="65" t="e">
        <f>IF(OR($C$6="",$C$5="",$C$6=0,$C$5=0),"",IF((ROWS(E$6:E429)-1)&gt;$C$16+$C$13-$C$15,"",(ROWS(E$6:E429)-1)))</f>
        <v>#REF!</v>
      </c>
      <c r="F429" s="55" t="e">
        <f t="shared" si="217"/>
        <v>#REF!</v>
      </c>
      <c r="G429" s="91" t="e">
        <f>IF(E429="","",OP!G429)</f>
        <v>#REF!</v>
      </c>
      <c r="H429" s="28" t="e">
        <f t="shared" si="213"/>
        <v>#REF!</v>
      </c>
      <c r="I429" s="56" t="e">
        <f t="shared" si="214"/>
        <v>#REF!</v>
      </c>
      <c r="J429" s="56" t="e">
        <f t="shared" si="218"/>
        <v>#REF!</v>
      </c>
      <c r="K429" s="57" t="e">
        <f t="shared" si="219"/>
        <v>#REF!</v>
      </c>
      <c r="L429" s="57" t="e">
        <f t="shared" si="220"/>
        <v>#REF!</v>
      </c>
      <c r="M429" s="58" t="e">
        <f t="shared" si="215"/>
        <v>#REF!</v>
      </c>
      <c r="N429" s="58" t="e">
        <f t="shared" si="221"/>
        <v>#REF!</v>
      </c>
      <c r="O429" s="58" t="e">
        <f t="shared" si="222"/>
        <v>#REF!</v>
      </c>
      <c r="P429" s="59" t="e">
        <f t="shared" si="212"/>
        <v>#REF!</v>
      </c>
      <c r="Q429" s="29" t="e">
        <f t="shared" si="223"/>
        <v>#REF!</v>
      </c>
      <c r="R429" s="100" t="e">
        <f t="shared" si="216"/>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x14ac:dyDescent="0.25">
      <c r="B430" s="9"/>
      <c r="C430" s="9"/>
      <c r="E430" s="65" t="e">
        <f>IF(OR($C$6="",$C$5="",$C$6=0,$C$5=0),"",IF((ROWS(E$6:E430)-1)&gt;$C$16+$C$13-$C$15,"",(ROWS(E$6:E430)-1)))</f>
        <v>#REF!</v>
      </c>
      <c r="F430" s="55" t="e">
        <f t="shared" si="217"/>
        <v>#REF!</v>
      </c>
      <c r="G430" s="91" t="e">
        <f>IF(E430="","",OP!G430)</f>
        <v>#REF!</v>
      </c>
      <c r="H430" s="28" t="e">
        <f t="shared" si="213"/>
        <v>#REF!</v>
      </c>
      <c r="I430" s="56" t="e">
        <f t="shared" si="214"/>
        <v>#REF!</v>
      </c>
      <c r="J430" s="56" t="e">
        <f t="shared" si="218"/>
        <v>#REF!</v>
      </c>
      <c r="K430" s="57" t="e">
        <f t="shared" si="219"/>
        <v>#REF!</v>
      </c>
      <c r="L430" s="57" t="e">
        <f t="shared" si="220"/>
        <v>#REF!</v>
      </c>
      <c r="M430" s="58" t="e">
        <f t="shared" si="215"/>
        <v>#REF!</v>
      </c>
      <c r="N430" s="58" t="e">
        <f t="shared" si="221"/>
        <v>#REF!</v>
      </c>
      <c r="O430" s="58" t="e">
        <f t="shared" si="222"/>
        <v>#REF!</v>
      </c>
      <c r="P430" s="59" t="e">
        <f t="shared" si="212"/>
        <v>#REF!</v>
      </c>
      <c r="Q430" s="29" t="e">
        <f t="shared" si="223"/>
        <v>#REF!</v>
      </c>
      <c r="R430" s="100" t="e">
        <f t="shared" si="216"/>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x14ac:dyDescent="0.25">
      <c r="B431" s="9"/>
      <c r="C431" s="9"/>
      <c r="E431" s="65" t="e">
        <f>IF(OR($C$6="",$C$5="",$C$6=0,$C$5=0),"",IF((ROWS(E$6:E431)-1)&gt;$C$16+$C$13-$C$15,"",(ROWS(E$6:E431)-1)))</f>
        <v>#REF!</v>
      </c>
      <c r="F431" s="55" t="e">
        <f t="shared" si="217"/>
        <v>#REF!</v>
      </c>
      <c r="G431" s="91" t="e">
        <f>IF(E431="","",OP!G431)</f>
        <v>#REF!</v>
      </c>
      <c r="H431" s="28" t="e">
        <f t="shared" si="213"/>
        <v>#REF!</v>
      </c>
      <c r="I431" s="56" t="e">
        <f t="shared" si="214"/>
        <v>#REF!</v>
      </c>
      <c r="J431" s="56" t="e">
        <f t="shared" si="218"/>
        <v>#REF!</v>
      </c>
      <c r="K431" s="57" t="e">
        <f t="shared" si="219"/>
        <v>#REF!</v>
      </c>
      <c r="L431" s="57" t="e">
        <f t="shared" si="220"/>
        <v>#REF!</v>
      </c>
      <c r="M431" s="58" t="e">
        <f t="shared" si="215"/>
        <v>#REF!</v>
      </c>
      <c r="N431" s="58" t="e">
        <f t="shared" si="221"/>
        <v>#REF!</v>
      </c>
      <c r="O431" s="58" t="e">
        <f t="shared" si="222"/>
        <v>#REF!</v>
      </c>
      <c r="P431" s="59" t="e">
        <f t="shared" si="212"/>
        <v>#REF!</v>
      </c>
      <c r="Q431" s="29" t="e">
        <f t="shared" si="223"/>
        <v>#REF!</v>
      </c>
      <c r="R431" s="100" t="e">
        <f t="shared" si="216"/>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x14ac:dyDescent="0.25">
      <c r="B432" s="9"/>
      <c r="C432" s="9"/>
      <c r="E432" s="65" t="e">
        <f>IF(OR($C$6="",$C$5="",$C$6=0,$C$5=0),"",IF((ROWS(E$6:E432)-1)&gt;$C$16+$C$13-$C$15,"",(ROWS(E$6:E432)-1)))</f>
        <v>#REF!</v>
      </c>
      <c r="F432" s="55" t="e">
        <f t="shared" si="217"/>
        <v>#REF!</v>
      </c>
      <c r="G432" s="91" t="e">
        <f>IF(E432="","",OP!G432)</f>
        <v>#REF!</v>
      </c>
      <c r="H432" s="28" t="e">
        <f t="shared" si="213"/>
        <v>#REF!</v>
      </c>
      <c r="I432" s="56" t="e">
        <f t="shared" si="214"/>
        <v>#REF!</v>
      </c>
      <c r="J432" s="56" t="e">
        <f t="shared" si="218"/>
        <v>#REF!</v>
      </c>
      <c r="K432" s="57" t="e">
        <f t="shared" si="219"/>
        <v>#REF!</v>
      </c>
      <c r="L432" s="57" t="e">
        <f t="shared" si="220"/>
        <v>#REF!</v>
      </c>
      <c r="M432" s="58" t="e">
        <f t="shared" si="215"/>
        <v>#REF!</v>
      </c>
      <c r="N432" s="58" t="e">
        <f t="shared" si="221"/>
        <v>#REF!</v>
      </c>
      <c r="O432" s="58" t="e">
        <f t="shared" si="222"/>
        <v>#REF!</v>
      </c>
      <c r="P432" s="59" t="e">
        <f t="shared" si="212"/>
        <v>#REF!</v>
      </c>
      <c r="Q432" s="29" t="e">
        <f t="shared" si="223"/>
        <v>#REF!</v>
      </c>
      <c r="R432" s="100" t="e">
        <f t="shared" si="216"/>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x14ac:dyDescent="0.25">
      <c r="B433" s="9"/>
      <c r="C433" s="9"/>
      <c r="E433" s="65" t="e">
        <f>IF(OR($C$6="",$C$5="",$C$6=0,$C$5=0),"",IF((ROWS(E$6:E433)-1)&gt;$C$16+$C$13-$C$15,"",(ROWS(E$6:E433)-1)))</f>
        <v>#REF!</v>
      </c>
      <c r="F433" s="55" t="e">
        <f t="shared" si="217"/>
        <v>#REF!</v>
      </c>
      <c r="G433" s="91" t="e">
        <f>IF(E433="","",OP!G433)</f>
        <v>#REF!</v>
      </c>
      <c r="H433" s="28" t="e">
        <f t="shared" si="213"/>
        <v>#REF!</v>
      </c>
      <c r="I433" s="56" t="e">
        <f t="shared" si="214"/>
        <v>#REF!</v>
      </c>
      <c r="J433" s="56" t="e">
        <f t="shared" si="218"/>
        <v>#REF!</v>
      </c>
      <c r="K433" s="57" t="e">
        <f t="shared" si="219"/>
        <v>#REF!</v>
      </c>
      <c r="L433" s="57" t="e">
        <f t="shared" si="220"/>
        <v>#REF!</v>
      </c>
      <c r="M433" s="58" t="e">
        <f t="shared" si="215"/>
        <v>#REF!</v>
      </c>
      <c r="N433" s="58" t="e">
        <f t="shared" si="221"/>
        <v>#REF!</v>
      </c>
      <c r="O433" s="58" t="e">
        <f t="shared" si="222"/>
        <v>#REF!</v>
      </c>
      <c r="P433" s="59" t="e">
        <f t="shared" si="212"/>
        <v>#REF!</v>
      </c>
      <c r="Q433" s="29" t="e">
        <f t="shared" si="223"/>
        <v>#REF!</v>
      </c>
      <c r="R433" s="100" t="e">
        <f t="shared" si="216"/>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x14ac:dyDescent="0.25">
      <c r="B434" s="9"/>
      <c r="C434" s="9"/>
      <c r="E434" s="65" t="e">
        <f>IF(OR($C$6="",$C$5="",$C$6=0,$C$5=0),"",IF((ROWS(E$6:E434)-1)&gt;$C$16+$C$13-$C$15,"",(ROWS(E$6:E434)-1)))</f>
        <v>#REF!</v>
      </c>
      <c r="F434" s="55" t="e">
        <f t="shared" si="217"/>
        <v>#REF!</v>
      </c>
      <c r="G434" s="91" t="e">
        <f>IF(E434="","",OP!G434)</f>
        <v>#REF!</v>
      </c>
      <c r="H434" s="28" t="e">
        <f t="shared" si="213"/>
        <v>#REF!</v>
      </c>
      <c r="I434" s="56" t="e">
        <f t="shared" si="214"/>
        <v>#REF!</v>
      </c>
      <c r="J434" s="56" t="e">
        <f t="shared" si="218"/>
        <v>#REF!</v>
      </c>
      <c r="K434" s="57" t="e">
        <f t="shared" si="219"/>
        <v>#REF!</v>
      </c>
      <c r="L434" s="57" t="e">
        <f t="shared" si="220"/>
        <v>#REF!</v>
      </c>
      <c r="M434" s="58" t="e">
        <f t="shared" si="215"/>
        <v>#REF!</v>
      </c>
      <c r="N434" s="58" t="e">
        <f t="shared" si="221"/>
        <v>#REF!</v>
      </c>
      <c r="O434" s="58" t="e">
        <f t="shared" si="222"/>
        <v>#REF!</v>
      </c>
      <c r="P434" s="59" t="e">
        <f t="shared" si="212"/>
        <v>#REF!</v>
      </c>
      <c r="Q434" s="29" t="e">
        <f t="shared" si="223"/>
        <v>#REF!</v>
      </c>
      <c r="R434" s="100" t="e">
        <f t="shared" si="216"/>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x14ac:dyDescent="0.25">
      <c r="B435" s="9"/>
      <c r="C435" s="9"/>
      <c r="E435" s="65" t="e">
        <f>IF(OR($C$6="",$C$5="",$C$6=0,$C$5=0),"",IF((ROWS(E$6:E435)-1)&gt;$C$16+$C$13-$C$15,"",(ROWS(E$6:E435)-1)))</f>
        <v>#REF!</v>
      </c>
      <c r="F435" s="55" t="e">
        <f t="shared" si="217"/>
        <v>#REF!</v>
      </c>
      <c r="G435" s="91" t="e">
        <f>IF(E435="","",OP!G435)</f>
        <v>#REF!</v>
      </c>
      <c r="H435" s="28" t="e">
        <f t="shared" si="213"/>
        <v>#REF!</v>
      </c>
      <c r="I435" s="56" t="e">
        <f t="shared" si="214"/>
        <v>#REF!</v>
      </c>
      <c r="J435" s="56" t="e">
        <f t="shared" si="218"/>
        <v>#REF!</v>
      </c>
      <c r="K435" s="57" t="e">
        <f t="shared" si="219"/>
        <v>#REF!</v>
      </c>
      <c r="L435" s="57" t="e">
        <f t="shared" si="220"/>
        <v>#REF!</v>
      </c>
      <c r="M435" s="58" t="e">
        <f t="shared" si="215"/>
        <v>#REF!</v>
      </c>
      <c r="N435" s="58" t="e">
        <f t="shared" si="221"/>
        <v>#REF!</v>
      </c>
      <c r="O435" s="58" t="e">
        <f t="shared" si="222"/>
        <v>#REF!</v>
      </c>
      <c r="P435" s="59" t="e">
        <f t="shared" si="212"/>
        <v>#REF!</v>
      </c>
      <c r="Q435" s="29" t="e">
        <f t="shared" si="223"/>
        <v>#REF!</v>
      </c>
      <c r="R435" s="100" t="e">
        <f t="shared" si="216"/>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x14ac:dyDescent="0.25">
      <c r="B436" s="9"/>
      <c r="C436" s="9"/>
      <c r="E436" s="65" t="e">
        <f>IF(OR($C$6="",$C$5="",$C$6=0,$C$5=0),"",IF((ROWS(E$6:E436)-1)&gt;$C$16+$C$13-$C$15,"",(ROWS(E$6:E436)-1)))</f>
        <v>#REF!</v>
      </c>
      <c r="F436" s="55" t="e">
        <f t="shared" si="217"/>
        <v>#REF!</v>
      </c>
      <c r="G436" s="91" t="e">
        <f>IF(E436="","",OP!G436)</f>
        <v>#REF!</v>
      </c>
      <c r="H436" s="28" t="e">
        <f t="shared" si="213"/>
        <v>#REF!</v>
      </c>
      <c r="I436" s="56" t="e">
        <f t="shared" si="214"/>
        <v>#REF!</v>
      </c>
      <c r="J436" s="56" t="e">
        <f t="shared" si="218"/>
        <v>#REF!</v>
      </c>
      <c r="K436" s="57" t="e">
        <f t="shared" si="219"/>
        <v>#REF!</v>
      </c>
      <c r="L436" s="57" t="e">
        <f t="shared" si="220"/>
        <v>#REF!</v>
      </c>
      <c r="M436" s="58" t="e">
        <f t="shared" si="215"/>
        <v>#REF!</v>
      </c>
      <c r="N436" s="58" t="e">
        <f t="shared" si="221"/>
        <v>#REF!</v>
      </c>
      <c r="O436" s="58" t="e">
        <f t="shared" si="222"/>
        <v>#REF!</v>
      </c>
      <c r="P436" s="59" t="e">
        <f t="shared" si="212"/>
        <v>#REF!</v>
      </c>
      <c r="Q436" s="29" t="e">
        <f t="shared" si="223"/>
        <v>#REF!</v>
      </c>
      <c r="R436" s="100" t="e">
        <f t="shared" si="216"/>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x14ac:dyDescent="0.25">
      <c r="B437" s="9"/>
      <c r="C437" s="9"/>
      <c r="E437" s="65" t="e">
        <f>IF(OR($C$6="",$C$5="",$C$6=0,$C$5=0),"",IF((ROWS(E$6:E437)-1)&gt;$C$16+$C$13-$C$15,"",(ROWS(E$6:E437)-1)))</f>
        <v>#REF!</v>
      </c>
      <c r="F437" s="55" t="e">
        <f t="shared" si="217"/>
        <v>#REF!</v>
      </c>
      <c r="G437" s="91" t="e">
        <f>IF(E437="","",OP!G437)</f>
        <v>#REF!</v>
      </c>
      <c r="H437" s="28" t="e">
        <f t="shared" si="213"/>
        <v>#REF!</v>
      </c>
      <c r="I437" s="56" t="e">
        <f t="shared" si="214"/>
        <v>#REF!</v>
      </c>
      <c r="J437" s="56" t="e">
        <f t="shared" si="218"/>
        <v>#REF!</v>
      </c>
      <c r="K437" s="57" t="e">
        <f t="shared" si="219"/>
        <v>#REF!</v>
      </c>
      <c r="L437" s="57" t="e">
        <f t="shared" si="220"/>
        <v>#REF!</v>
      </c>
      <c r="M437" s="58" t="e">
        <f t="shared" si="215"/>
        <v>#REF!</v>
      </c>
      <c r="N437" s="58" t="e">
        <f t="shared" si="221"/>
        <v>#REF!</v>
      </c>
      <c r="O437" s="58" t="e">
        <f t="shared" si="222"/>
        <v>#REF!</v>
      </c>
      <c r="P437" s="59" t="e">
        <f t="shared" si="212"/>
        <v>#REF!</v>
      </c>
      <c r="Q437" s="29" t="e">
        <f t="shared" si="223"/>
        <v>#REF!</v>
      </c>
      <c r="R437" s="100" t="e">
        <f t="shared" si="216"/>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x14ac:dyDescent="0.25">
      <c r="B438" s="9"/>
      <c r="C438" s="9"/>
      <c r="E438" s="65" t="e">
        <f>IF(OR($C$6="",$C$5="",$C$6=0,$C$5=0),"",IF((ROWS(E$6:E438)-1)&gt;$C$16+$C$13-$C$15,"",(ROWS(E$6:E438)-1)))</f>
        <v>#REF!</v>
      </c>
      <c r="F438" s="55" t="e">
        <f t="shared" si="217"/>
        <v>#REF!</v>
      </c>
      <c r="G438" s="91" t="e">
        <f>IF(E438="","",OP!G438)</f>
        <v>#REF!</v>
      </c>
      <c r="H438" s="28" t="e">
        <f t="shared" si="213"/>
        <v>#REF!</v>
      </c>
      <c r="I438" s="56" t="e">
        <f t="shared" si="214"/>
        <v>#REF!</v>
      </c>
      <c r="J438" s="56" t="e">
        <f t="shared" si="218"/>
        <v>#REF!</v>
      </c>
      <c r="K438" s="57" t="e">
        <f t="shared" si="219"/>
        <v>#REF!</v>
      </c>
      <c r="L438" s="57" t="e">
        <f t="shared" si="220"/>
        <v>#REF!</v>
      </c>
      <c r="M438" s="58" t="e">
        <f t="shared" si="215"/>
        <v>#REF!</v>
      </c>
      <c r="N438" s="58" t="e">
        <f t="shared" si="221"/>
        <v>#REF!</v>
      </c>
      <c r="O438" s="58" t="e">
        <f t="shared" si="222"/>
        <v>#REF!</v>
      </c>
      <c r="P438" s="59" t="e">
        <f t="shared" si="212"/>
        <v>#REF!</v>
      </c>
      <c r="Q438" s="29" t="e">
        <f t="shared" si="223"/>
        <v>#REF!</v>
      </c>
      <c r="R438" s="100" t="e">
        <f t="shared" si="216"/>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x14ac:dyDescent="0.25">
      <c r="B439" s="9"/>
      <c r="C439" s="9"/>
      <c r="E439" s="65" t="e">
        <f>IF(OR($C$6="",$C$5="",$C$6=0,$C$5=0),"",IF((ROWS(E$6:E439)-1)&gt;$C$16+$C$13-$C$15,"",(ROWS(E$6:E439)-1)))</f>
        <v>#REF!</v>
      </c>
      <c r="F439" s="55" t="e">
        <f t="shared" si="217"/>
        <v>#REF!</v>
      </c>
      <c r="G439" s="91" t="e">
        <f>IF(E439="","",OP!G439)</f>
        <v>#REF!</v>
      </c>
      <c r="H439" s="28" t="e">
        <f t="shared" si="213"/>
        <v>#REF!</v>
      </c>
      <c r="I439" s="56" t="e">
        <f t="shared" si="214"/>
        <v>#REF!</v>
      </c>
      <c r="J439" s="56" t="e">
        <f t="shared" si="218"/>
        <v>#REF!</v>
      </c>
      <c r="K439" s="57" t="e">
        <f t="shared" si="219"/>
        <v>#REF!</v>
      </c>
      <c r="L439" s="57" t="e">
        <f t="shared" si="220"/>
        <v>#REF!</v>
      </c>
      <c r="M439" s="58" t="e">
        <f t="shared" si="215"/>
        <v>#REF!</v>
      </c>
      <c r="N439" s="58" t="e">
        <f t="shared" si="221"/>
        <v>#REF!</v>
      </c>
      <c r="O439" s="58" t="e">
        <f t="shared" si="222"/>
        <v>#REF!</v>
      </c>
      <c r="P439" s="59" t="e">
        <f t="shared" si="212"/>
        <v>#REF!</v>
      </c>
      <c r="Q439" s="29" t="e">
        <f t="shared" si="223"/>
        <v>#REF!</v>
      </c>
      <c r="R439" s="100" t="e">
        <f t="shared" si="216"/>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x14ac:dyDescent="0.25">
      <c r="B440" s="9"/>
      <c r="C440" s="9"/>
      <c r="E440" s="65" t="e">
        <f>IF(OR($C$6="",$C$5="",$C$6=0,$C$5=0),"",IF((ROWS(E$6:E440)-1)&gt;$C$16+$C$13-$C$15,"",(ROWS(E$6:E440)-1)))</f>
        <v>#REF!</v>
      </c>
      <c r="F440" s="55" t="e">
        <f t="shared" si="217"/>
        <v>#REF!</v>
      </c>
      <c r="G440" s="91" t="e">
        <f>IF(E440="","",OP!G440)</f>
        <v>#REF!</v>
      </c>
      <c r="H440" s="28" t="e">
        <f t="shared" si="213"/>
        <v>#REF!</v>
      </c>
      <c r="I440" s="56" t="e">
        <f t="shared" si="214"/>
        <v>#REF!</v>
      </c>
      <c r="J440" s="56" t="e">
        <f t="shared" si="218"/>
        <v>#REF!</v>
      </c>
      <c r="K440" s="57" t="e">
        <f t="shared" si="219"/>
        <v>#REF!</v>
      </c>
      <c r="L440" s="57" t="e">
        <f t="shared" si="220"/>
        <v>#REF!</v>
      </c>
      <c r="M440" s="58" t="e">
        <f t="shared" si="215"/>
        <v>#REF!</v>
      </c>
      <c r="N440" s="58" t="e">
        <f t="shared" si="221"/>
        <v>#REF!</v>
      </c>
      <c r="O440" s="58" t="e">
        <f t="shared" si="222"/>
        <v>#REF!</v>
      </c>
      <c r="P440" s="59" t="e">
        <f t="shared" si="212"/>
        <v>#REF!</v>
      </c>
      <c r="Q440" s="29" t="e">
        <f t="shared" si="223"/>
        <v>#REF!</v>
      </c>
      <c r="R440" s="100" t="e">
        <f t="shared" si="216"/>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x14ac:dyDescent="0.25">
      <c r="B441" s="9"/>
      <c r="C441" s="9"/>
      <c r="E441" s="65" t="e">
        <f>IF(OR($C$6="",$C$5="",$C$6=0,$C$5=0),"",IF((ROWS(E$6:E441)-1)&gt;$C$16+$C$13-$C$15,"",(ROWS(E$6:E441)-1)))</f>
        <v>#REF!</v>
      </c>
      <c r="F441" s="55" t="e">
        <f t="shared" si="217"/>
        <v>#REF!</v>
      </c>
      <c r="G441" s="91" t="e">
        <f>IF(E441="","",OP!G441)</f>
        <v>#REF!</v>
      </c>
      <c r="H441" s="28" t="e">
        <f t="shared" si="213"/>
        <v>#REF!</v>
      </c>
      <c r="I441" s="56" t="e">
        <f t="shared" si="214"/>
        <v>#REF!</v>
      </c>
      <c r="J441" s="56" t="e">
        <f t="shared" si="218"/>
        <v>#REF!</v>
      </c>
      <c r="K441" s="57" t="e">
        <f t="shared" si="219"/>
        <v>#REF!</v>
      </c>
      <c r="L441" s="57" t="e">
        <f t="shared" si="220"/>
        <v>#REF!</v>
      </c>
      <c r="M441" s="58" t="e">
        <f t="shared" si="215"/>
        <v>#REF!</v>
      </c>
      <c r="N441" s="58" t="e">
        <f t="shared" si="221"/>
        <v>#REF!</v>
      </c>
      <c r="O441" s="58" t="e">
        <f t="shared" si="222"/>
        <v>#REF!</v>
      </c>
      <c r="P441" s="59" t="e">
        <f t="shared" si="212"/>
        <v>#REF!</v>
      </c>
      <c r="Q441" s="29" t="e">
        <f t="shared" si="223"/>
        <v>#REF!</v>
      </c>
      <c r="R441" s="100" t="e">
        <f t="shared" si="216"/>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x14ac:dyDescent="0.25">
      <c r="B442" s="9"/>
      <c r="C442" s="9"/>
      <c r="E442" s="65" t="e">
        <f>IF(OR($C$6="",$C$5="",$C$6=0,$C$5=0),"",IF((ROWS(E$6:E442)-1)&gt;$C$16+$C$13-$C$15,"",(ROWS(E$6:E442)-1)))</f>
        <v>#REF!</v>
      </c>
      <c r="F442" s="55" t="e">
        <f t="shared" si="217"/>
        <v>#REF!</v>
      </c>
      <c r="G442" s="91" t="e">
        <f>IF(E442="","",OP!G442)</f>
        <v>#REF!</v>
      </c>
      <c r="H442" s="28" t="e">
        <f t="shared" si="213"/>
        <v>#REF!</v>
      </c>
      <c r="I442" s="56" t="e">
        <f t="shared" si="214"/>
        <v>#REF!</v>
      </c>
      <c r="J442" s="56" t="e">
        <f t="shared" si="218"/>
        <v>#REF!</v>
      </c>
      <c r="K442" s="57" t="e">
        <f t="shared" si="219"/>
        <v>#REF!</v>
      </c>
      <c r="L442" s="57" t="e">
        <f t="shared" si="220"/>
        <v>#REF!</v>
      </c>
      <c r="M442" s="58" t="e">
        <f t="shared" si="215"/>
        <v>#REF!</v>
      </c>
      <c r="N442" s="58" t="e">
        <f t="shared" si="221"/>
        <v>#REF!</v>
      </c>
      <c r="O442" s="58" t="e">
        <f t="shared" si="222"/>
        <v>#REF!</v>
      </c>
      <c r="P442" s="59" t="e">
        <f t="shared" si="212"/>
        <v>#REF!</v>
      </c>
      <c r="Q442" s="29" t="e">
        <f t="shared" si="223"/>
        <v>#REF!</v>
      </c>
      <c r="R442" s="100" t="e">
        <f t="shared" si="216"/>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x14ac:dyDescent="0.25">
      <c r="B443" s="9"/>
      <c r="C443" s="9"/>
      <c r="E443" s="65" t="e">
        <f>IF(OR($C$6="",$C$5="",$C$6=0,$C$5=0),"",IF((ROWS(E$6:E443)-1)&gt;$C$16+$C$13-$C$15,"",(ROWS(E$6:E443)-1)))</f>
        <v>#REF!</v>
      </c>
      <c r="F443" s="55" t="e">
        <f t="shared" si="217"/>
        <v>#REF!</v>
      </c>
      <c r="G443" s="91" t="e">
        <f>IF(E443="","",OP!G443)</f>
        <v>#REF!</v>
      </c>
      <c r="H443" s="28" t="e">
        <f t="shared" si="213"/>
        <v>#REF!</v>
      </c>
      <c r="I443" s="56" t="e">
        <f t="shared" si="214"/>
        <v>#REF!</v>
      </c>
      <c r="J443" s="56" t="e">
        <f t="shared" si="218"/>
        <v>#REF!</v>
      </c>
      <c r="K443" s="57" t="e">
        <f t="shared" si="219"/>
        <v>#REF!</v>
      </c>
      <c r="L443" s="57" t="e">
        <f t="shared" si="220"/>
        <v>#REF!</v>
      </c>
      <c r="M443" s="58" t="e">
        <f t="shared" si="215"/>
        <v>#REF!</v>
      </c>
      <c r="N443" s="58" t="e">
        <f t="shared" si="221"/>
        <v>#REF!</v>
      </c>
      <c r="O443" s="58" t="e">
        <f t="shared" si="222"/>
        <v>#REF!</v>
      </c>
      <c r="P443" s="59" t="e">
        <f t="shared" si="212"/>
        <v>#REF!</v>
      </c>
      <c r="Q443" s="29" t="e">
        <f t="shared" si="223"/>
        <v>#REF!</v>
      </c>
      <c r="R443" s="100" t="e">
        <f t="shared" si="216"/>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x14ac:dyDescent="0.25">
      <c r="B444" s="9"/>
      <c r="C444" s="9"/>
      <c r="E444" s="65" t="e">
        <f>IF(OR($C$6="",$C$5="",$C$6=0,$C$5=0),"",IF((ROWS(E$6:E444)-1)&gt;$C$16+$C$13-$C$15,"",(ROWS(E$6:E444)-1)))</f>
        <v>#REF!</v>
      </c>
      <c r="F444" s="55" t="e">
        <f t="shared" si="217"/>
        <v>#REF!</v>
      </c>
      <c r="G444" s="91" t="e">
        <f>IF(E444="","",OP!G444)</f>
        <v>#REF!</v>
      </c>
      <c r="H444" s="28" t="e">
        <f t="shared" si="213"/>
        <v>#REF!</v>
      </c>
      <c r="I444" s="56" t="e">
        <f t="shared" si="214"/>
        <v>#REF!</v>
      </c>
      <c r="J444" s="56" t="e">
        <f t="shared" si="218"/>
        <v>#REF!</v>
      </c>
      <c r="K444" s="57" t="e">
        <f t="shared" si="219"/>
        <v>#REF!</v>
      </c>
      <c r="L444" s="57" t="e">
        <f t="shared" si="220"/>
        <v>#REF!</v>
      </c>
      <c r="M444" s="58" t="e">
        <f t="shared" si="215"/>
        <v>#REF!</v>
      </c>
      <c r="N444" s="58" t="e">
        <f t="shared" si="221"/>
        <v>#REF!</v>
      </c>
      <c r="O444" s="58" t="e">
        <f t="shared" si="222"/>
        <v>#REF!</v>
      </c>
      <c r="P444" s="59" t="e">
        <f t="shared" si="212"/>
        <v>#REF!</v>
      </c>
      <c r="Q444" s="29" t="e">
        <f t="shared" si="223"/>
        <v>#REF!</v>
      </c>
      <c r="R444" s="100" t="e">
        <f t="shared" si="216"/>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x14ac:dyDescent="0.25">
      <c r="B445" s="9"/>
      <c r="C445" s="9"/>
      <c r="E445" s="65" t="e">
        <f>IF(OR($C$6="",$C$5="",$C$6=0,$C$5=0),"",IF((ROWS(E$6:E445)-1)&gt;$C$16+$C$13-$C$15,"",(ROWS(E$6:E445)-1)))</f>
        <v>#REF!</v>
      </c>
      <c r="F445" s="55" t="e">
        <f t="shared" si="217"/>
        <v>#REF!</v>
      </c>
      <c r="G445" s="91" t="e">
        <f>IF(E445="","",OP!G445)</f>
        <v>#REF!</v>
      </c>
      <c r="H445" s="28" t="e">
        <f t="shared" si="213"/>
        <v>#REF!</v>
      </c>
      <c r="I445" s="56" t="e">
        <f t="shared" si="214"/>
        <v>#REF!</v>
      </c>
      <c r="J445" s="56" t="e">
        <f t="shared" si="218"/>
        <v>#REF!</v>
      </c>
      <c r="K445" s="57" t="e">
        <f t="shared" si="219"/>
        <v>#REF!</v>
      </c>
      <c r="L445" s="57" t="e">
        <f t="shared" si="220"/>
        <v>#REF!</v>
      </c>
      <c r="M445" s="58" t="e">
        <f t="shared" si="215"/>
        <v>#REF!</v>
      </c>
      <c r="N445" s="58" t="e">
        <f t="shared" si="221"/>
        <v>#REF!</v>
      </c>
      <c r="O445" s="58" t="e">
        <f t="shared" si="222"/>
        <v>#REF!</v>
      </c>
      <c r="P445" s="59" t="e">
        <f t="shared" si="212"/>
        <v>#REF!</v>
      </c>
      <c r="Q445" s="29" t="e">
        <f t="shared" si="223"/>
        <v>#REF!</v>
      </c>
      <c r="R445" s="100" t="e">
        <f t="shared" si="216"/>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x14ac:dyDescent="0.25">
      <c r="B446" s="237"/>
      <c r="C446" s="9"/>
      <c r="E446" s="65" t="e">
        <f>IF(OR($C$6="",$C$5="",$C$6=0,$C$5=0),"",IF((ROWS(E$6:E446)-1)&gt;$C$16+$C$13-$C$15,"",(ROWS(E$6:E446)-1)))</f>
        <v>#REF!</v>
      </c>
      <c r="F446" s="55" t="e">
        <f t="shared" si="217"/>
        <v>#REF!</v>
      </c>
      <c r="G446" s="91" t="e">
        <f>IF(E446="","",OP!G446)</f>
        <v>#REF!</v>
      </c>
      <c r="H446" s="28" t="e">
        <f t="shared" si="213"/>
        <v>#REF!</v>
      </c>
      <c r="I446" s="56" t="e">
        <f t="shared" si="214"/>
        <v>#REF!</v>
      </c>
      <c r="J446" s="56" t="e">
        <f t="shared" si="218"/>
        <v>#REF!</v>
      </c>
      <c r="K446" s="57" t="e">
        <f t="shared" si="219"/>
        <v>#REF!</v>
      </c>
      <c r="L446" s="57" t="e">
        <f t="shared" si="220"/>
        <v>#REF!</v>
      </c>
      <c r="M446" s="58" t="e">
        <f t="shared" si="215"/>
        <v>#REF!</v>
      </c>
      <c r="N446" s="58" t="e">
        <f t="shared" si="221"/>
        <v>#REF!</v>
      </c>
      <c r="O446" s="58" t="e">
        <f t="shared" si="222"/>
        <v>#REF!</v>
      </c>
      <c r="P446" s="59" t="e">
        <f t="shared" si="212"/>
        <v>#REF!</v>
      </c>
      <c r="Q446" s="29" t="e">
        <f t="shared" si="223"/>
        <v>#REF!</v>
      </c>
      <c r="R446" s="100" t="e">
        <f t="shared" si="216"/>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x14ac:dyDescent="0.25">
      <c r="B447" s="237"/>
      <c r="C447" s="9"/>
      <c r="E447" s="65" t="e">
        <f>IF(OR($C$6="",$C$5="",$C$6=0,$C$5=0),"",IF((ROWS(E$6:E447)-1)&gt;$C$16+$C$13-$C$15,"",(ROWS(E$6:E447)-1)))</f>
        <v>#REF!</v>
      </c>
      <c r="F447" s="55" t="e">
        <f t="shared" si="217"/>
        <v>#REF!</v>
      </c>
      <c r="G447" s="91" t="e">
        <f>IF(E447="","",OP!G447)</f>
        <v>#REF!</v>
      </c>
      <c r="H447" s="28" t="e">
        <f t="shared" si="213"/>
        <v>#REF!</v>
      </c>
      <c r="I447" s="56" t="e">
        <f t="shared" si="214"/>
        <v>#REF!</v>
      </c>
      <c r="J447" s="56" t="e">
        <f t="shared" si="218"/>
        <v>#REF!</v>
      </c>
      <c r="K447" s="57" t="e">
        <f t="shared" si="219"/>
        <v>#REF!</v>
      </c>
      <c r="L447" s="57" t="e">
        <f t="shared" si="220"/>
        <v>#REF!</v>
      </c>
      <c r="M447" s="58" t="e">
        <f t="shared" si="215"/>
        <v>#REF!</v>
      </c>
      <c r="N447" s="58" t="e">
        <f t="shared" si="221"/>
        <v>#REF!</v>
      </c>
      <c r="O447" s="58" t="e">
        <f t="shared" si="222"/>
        <v>#REF!</v>
      </c>
      <c r="P447" s="59" t="e">
        <f t="shared" si="212"/>
        <v>#REF!</v>
      </c>
      <c r="Q447" s="29" t="e">
        <f t="shared" si="223"/>
        <v>#REF!</v>
      </c>
      <c r="R447" s="100" t="e">
        <f t="shared" si="216"/>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x14ac:dyDescent="0.25">
      <c r="B448" s="237"/>
      <c r="C448" s="9"/>
      <c r="E448" s="65" t="e">
        <f>IF(OR($C$6="",$C$5="",$C$6=0,$C$5=0),"",IF((ROWS(E$6:E448)-1)&gt;$C$16+$C$13-$C$15,"",(ROWS(E$6:E448)-1)))</f>
        <v>#REF!</v>
      </c>
      <c r="F448" s="55" t="e">
        <f t="shared" si="217"/>
        <v>#REF!</v>
      </c>
      <c r="G448" s="91" t="e">
        <f>IF(E448="","",OP!G448)</f>
        <v>#REF!</v>
      </c>
      <c r="H448" s="28" t="e">
        <f t="shared" si="213"/>
        <v>#REF!</v>
      </c>
      <c r="I448" s="56" t="e">
        <f t="shared" si="214"/>
        <v>#REF!</v>
      </c>
      <c r="J448" s="56" t="e">
        <f t="shared" si="218"/>
        <v>#REF!</v>
      </c>
      <c r="K448" s="57" t="e">
        <f t="shared" si="219"/>
        <v>#REF!</v>
      </c>
      <c r="L448" s="57" t="e">
        <f t="shared" si="220"/>
        <v>#REF!</v>
      </c>
      <c r="M448" s="58" t="e">
        <f t="shared" si="215"/>
        <v>#REF!</v>
      </c>
      <c r="N448" s="58" t="e">
        <f t="shared" si="221"/>
        <v>#REF!</v>
      </c>
      <c r="O448" s="58" t="e">
        <f t="shared" si="222"/>
        <v>#REF!</v>
      </c>
      <c r="P448" s="59" t="e">
        <f t="shared" si="212"/>
        <v>#REF!</v>
      </c>
      <c r="Q448" s="29" t="e">
        <f t="shared" si="223"/>
        <v>#REF!</v>
      </c>
      <c r="R448" s="100" t="e">
        <f t="shared" si="216"/>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x14ac:dyDescent="0.25">
      <c r="B449" s="237"/>
      <c r="C449" s="9"/>
      <c r="E449" s="65" t="e">
        <f>IF(OR($C$6="",$C$5="",$C$6=0,$C$5=0),"",IF((ROWS(E$6:E449)-1)&gt;$C$16+$C$13-$C$15,"",(ROWS(E$6:E449)-1)))</f>
        <v>#REF!</v>
      </c>
      <c r="F449" s="55" t="e">
        <f t="shared" si="217"/>
        <v>#REF!</v>
      </c>
      <c r="G449" s="91" t="e">
        <f>IF(E449="","",OP!G449)</f>
        <v>#REF!</v>
      </c>
      <c r="H449" s="28" t="e">
        <f t="shared" si="213"/>
        <v>#REF!</v>
      </c>
      <c r="I449" s="56" t="e">
        <f t="shared" si="214"/>
        <v>#REF!</v>
      </c>
      <c r="J449" s="56" t="e">
        <f t="shared" si="218"/>
        <v>#REF!</v>
      </c>
      <c r="K449" s="57" t="e">
        <f t="shared" si="219"/>
        <v>#REF!</v>
      </c>
      <c r="L449" s="57" t="e">
        <f t="shared" si="220"/>
        <v>#REF!</v>
      </c>
      <c r="M449" s="58" t="e">
        <f t="shared" si="215"/>
        <v>#REF!</v>
      </c>
      <c r="N449" s="58" t="e">
        <f t="shared" si="221"/>
        <v>#REF!</v>
      </c>
      <c r="O449" s="58" t="e">
        <f t="shared" si="222"/>
        <v>#REF!</v>
      </c>
      <c r="P449" s="59" t="e">
        <f t="shared" si="212"/>
        <v>#REF!</v>
      </c>
      <c r="Q449" s="29" t="e">
        <f t="shared" si="223"/>
        <v>#REF!</v>
      </c>
      <c r="R449" s="100" t="e">
        <f t="shared" si="216"/>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x14ac:dyDescent="0.25">
      <c r="B450" s="237"/>
      <c r="C450" s="9"/>
      <c r="E450" s="65" t="e">
        <f>IF(OR($C$6="",$C$5="",$C$6=0,$C$5=0),"",IF((ROWS(E$6:E450)-1)&gt;$C$16+$C$13-$C$15,"",(ROWS(E$6:E450)-1)))</f>
        <v>#REF!</v>
      </c>
      <c r="F450" s="55" t="e">
        <f t="shared" si="217"/>
        <v>#REF!</v>
      </c>
      <c r="G450" s="91" t="e">
        <f>IF(E450="","",OP!G450)</f>
        <v>#REF!</v>
      </c>
      <c r="H450" s="28" t="e">
        <f t="shared" si="213"/>
        <v>#REF!</v>
      </c>
      <c r="I450" s="56" t="e">
        <f t="shared" si="214"/>
        <v>#REF!</v>
      </c>
      <c r="J450" s="56" t="e">
        <f t="shared" si="218"/>
        <v>#REF!</v>
      </c>
      <c r="K450" s="57" t="e">
        <f t="shared" si="219"/>
        <v>#REF!</v>
      </c>
      <c r="L450" s="57" t="e">
        <f t="shared" si="220"/>
        <v>#REF!</v>
      </c>
      <c r="M450" s="58" t="e">
        <f t="shared" si="215"/>
        <v>#REF!</v>
      </c>
      <c r="N450" s="58" t="e">
        <f t="shared" si="221"/>
        <v>#REF!</v>
      </c>
      <c r="O450" s="58" t="e">
        <f t="shared" si="222"/>
        <v>#REF!</v>
      </c>
      <c r="P450" s="59" t="e">
        <f t="shared" si="212"/>
        <v>#REF!</v>
      </c>
      <c r="Q450" s="29" t="e">
        <f t="shared" si="223"/>
        <v>#REF!</v>
      </c>
      <c r="R450" s="100" t="e">
        <f t="shared" si="216"/>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x14ac:dyDescent="0.25">
      <c r="B451" s="237"/>
      <c r="C451" s="9"/>
      <c r="E451" s="65" t="e">
        <f>IF(OR($C$6="",$C$5="",$C$6=0,$C$5=0),"",IF((ROWS(E$6:E451)-1)&gt;$C$16+$C$13-$C$15,"",(ROWS(E$6:E451)-1)))</f>
        <v>#REF!</v>
      </c>
      <c r="F451" s="55" t="e">
        <f t="shared" si="217"/>
        <v>#REF!</v>
      </c>
      <c r="G451" s="91" t="e">
        <f>IF(E451="","",OP!G451)</f>
        <v>#REF!</v>
      </c>
      <c r="H451" s="28" t="e">
        <f t="shared" si="213"/>
        <v>#REF!</v>
      </c>
      <c r="I451" s="56" t="e">
        <f t="shared" si="214"/>
        <v>#REF!</v>
      </c>
      <c r="J451" s="56" t="e">
        <f t="shared" si="218"/>
        <v>#REF!</v>
      </c>
      <c r="K451" s="57" t="e">
        <f t="shared" si="219"/>
        <v>#REF!</v>
      </c>
      <c r="L451" s="57" t="e">
        <f t="shared" si="220"/>
        <v>#REF!</v>
      </c>
      <c r="M451" s="58" t="e">
        <f t="shared" si="215"/>
        <v>#REF!</v>
      </c>
      <c r="N451" s="58" t="e">
        <f t="shared" si="221"/>
        <v>#REF!</v>
      </c>
      <c r="O451" s="58" t="e">
        <f t="shared" si="222"/>
        <v>#REF!</v>
      </c>
      <c r="P451" s="59" t="e">
        <f t="shared" si="212"/>
        <v>#REF!</v>
      </c>
      <c r="Q451" s="29" t="e">
        <f t="shared" si="223"/>
        <v>#REF!</v>
      </c>
      <c r="R451" s="100" t="e">
        <f t="shared" si="216"/>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x14ac:dyDescent="0.25">
      <c r="B452" s="237"/>
      <c r="C452" s="9"/>
      <c r="E452" s="65" t="e">
        <f>IF(OR($C$6="",$C$5="",$C$6=0,$C$5=0),"",IF((ROWS(E$6:E452)-1)&gt;$C$16+$C$13-$C$15,"",(ROWS(E$6:E452)-1)))</f>
        <v>#REF!</v>
      </c>
      <c r="F452" s="55" t="e">
        <f t="shared" si="217"/>
        <v>#REF!</v>
      </c>
      <c r="G452" s="91" t="e">
        <f>IF(E452="","",OP!G452)</f>
        <v>#REF!</v>
      </c>
      <c r="H452" s="28" t="e">
        <f t="shared" si="213"/>
        <v>#REF!</v>
      </c>
      <c r="I452" s="56" t="e">
        <f t="shared" si="214"/>
        <v>#REF!</v>
      </c>
      <c r="J452" s="56" t="e">
        <f t="shared" si="218"/>
        <v>#REF!</v>
      </c>
      <c r="K452" s="57" t="e">
        <f t="shared" si="219"/>
        <v>#REF!</v>
      </c>
      <c r="L452" s="57" t="e">
        <f t="shared" si="220"/>
        <v>#REF!</v>
      </c>
      <c r="M452" s="58" t="e">
        <f t="shared" si="215"/>
        <v>#REF!</v>
      </c>
      <c r="N452" s="58" t="e">
        <f t="shared" si="221"/>
        <v>#REF!</v>
      </c>
      <c r="O452" s="58" t="e">
        <f t="shared" si="222"/>
        <v>#REF!</v>
      </c>
      <c r="P452" s="59" t="e">
        <f t="shared" si="212"/>
        <v>#REF!</v>
      </c>
      <c r="Q452" s="29" t="e">
        <f t="shared" si="223"/>
        <v>#REF!</v>
      </c>
      <c r="R452" s="100" t="e">
        <f t="shared" si="216"/>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x14ac:dyDescent="0.25">
      <c r="B453" s="237"/>
      <c r="C453" s="9"/>
      <c r="E453" s="65" t="e">
        <f>IF(OR($C$6="",$C$5="",$C$6=0,$C$5=0),"",IF((ROWS(E$6:E453)-1)&gt;$C$16+$C$13-$C$15,"",(ROWS(E$6:E453)-1)))</f>
        <v>#REF!</v>
      </c>
      <c r="F453" s="55" t="e">
        <f t="shared" si="217"/>
        <v>#REF!</v>
      </c>
      <c r="G453" s="91" t="e">
        <f>IF(E453="","",OP!G453)</f>
        <v>#REF!</v>
      </c>
      <c r="H453" s="28" t="e">
        <f t="shared" si="213"/>
        <v>#REF!</v>
      </c>
      <c r="I453" s="56" t="e">
        <f t="shared" si="214"/>
        <v>#REF!</v>
      </c>
      <c r="J453" s="56" t="e">
        <f t="shared" si="218"/>
        <v>#REF!</v>
      </c>
      <c r="K453" s="57" t="e">
        <f t="shared" si="219"/>
        <v>#REF!</v>
      </c>
      <c r="L453" s="57" t="e">
        <f t="shared" si="220"/>
        <v>#REF!</v>
      </c>
      <c r="M453" s="58" t="e">
        <f t="shared" si="215"/>
        <v>#REF!</v>
      </c>
      <c r="N453" s="58" t="e">
        <f t="shared" si="221"/>
        <v>#REF!</v>
      </c>
      <c r="O453" s="58" t="e">
        <f t="shared" si="222"/>
        <v>#REF!</v>
      </c>
      <c r="P453" s="59" t="e">
        <f t="shared" si="212"/>
        <v>#REF!</v>
      </c>
      <c r="Q453" s="29" t="e">
        <f t="shared" si="223"/>
        <v>#REF!</v>
      </c>
      <c r="R453" s="100" t="e">
        <f t="shared" si="216"/>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x14ac:dyDescent="0.25">
      <c r="B454" s="237"/>
      <c r="C454" s="9"/>
      <c r="E454" s="65" t="e">
        <f>IF(OR($C$6="",$C$5="",$C$6=0,$C$5=0),"",IF((ROWS(E$6:E454)-1)&gt;$C$16+$C$13-$C$15,"",(ROWS(E$6:E454)-1)))</f>
        <v>#REF!</v>
      </c>
      <c r="F454" s="55" t="e">
        <f t="shared" si="217"/>
        <v>#REF!</v>
      </c>
      <c r="G454" s="91" t="e">
        <f>IF(E454="","",OP!G454)</f>
        <v>#REF!</v>
      </c>
      <c r="H454" s="28" t="e">
        <f t="shared" si="213"/>
        <v>#REF!</v>
      </c>
      <c r="I454" s="56" t="e">
        <f t="shared" si="214"/>
        <v>#REF!</v>
      </c>
      <c r="J454" s="56" t="e">
        <f t="shared" si="218"/>
        <v>#REF!</v>
      </c>
      <c r="K454" s="57" t="e">
        <f t="shared" si="219"/>
        <v>#REF!</v>
      </c>
      <c r="L454" s="57" t="e">
        <f t="shared" si="220"/>
        <v>#REF!</v>
      </c>
      <c r="M454" s="58" t="e">
        <f t="shared" si="215"/>
        <v>#REF!</v>
      </c>
      <c r="N454" s="58" t="e">
        <f t="shared" si="221"/>
        <v>#REF!</v>
      </c>
      <c r="O454" s="58" t="e">
        <f t="shared" si="222"/>
        <v>#REF!</v>
      </c>
      <c r="P454" s="59" t="e">
        <f t="shared" ref="P454:P517" si="234">IF(E454="","",$C$23)</f>
        <v>#REF!</v>
      </c>
      <c r="Q454" s="29" t="e">
        <f t="shared" si="223"/>
        <v>#REF!</v>
      </c>
      <c r="R454" s="100" t="e">
        <f t="shared" si="216"/>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x14ac:dyDescent="0.25">
      <c r="B455" s="237"/>
      <c r="C455" s="9"/>
      <c r="E455" s="65" t="e">
        <f>IF(OR($C$6="",$C$5="",$C$6=0,$C$5=0),"",IF((ROWS(E$6:E455)-1)&gt;$C$16+$C$13-$C$15,"",(ROWS(E$6:E455)-1)))</f>
        <v>#REF!</v>
      </c>
      <c r="F455" s="55" t="e">
        <f t="shared" si="217"/>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8"/>
        <v>#REF!</v>
      </c>
      <c r="K455" s="57" t="e">
        <f t="shared" si="219"/>
        <v>#REF!</v>
      </c>
      <c r="L455" s="57" t="e">
        <f t="shared" si="220"/>
        <v>#REF!</v>
      </c>
      <c r="M455" s="58" t="e">
        <f t="shared" ref="M455:M518" si="237">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221"/>
        <v>#REF!</v>
      </c>
      <c r="O455" s="58" t="e">
        <f t="shared" si="222"/>
        <v>#REF!</v>
      </c>
      <c r="P455" s="59" t="e">
        <f t="shared" si="234"/>
        <v>#REF!</v>
      </c>
      <c r="Q455" s="29" t="e">
        <f t="shared" si="223"/>
        <v>#REF!</v>
      </c>
      <c r="R455" s="100" t="e">
        <f t="shared" ref="R455:R518" si="238">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x14ac:dyDescent="0.25">
      <c r="B456" s="237"/>
      <c r="C456" s="9"/>
      <c r="E456" s="65" t="e">
        <f>IF(OR($C$6="",$C$5="",$C$6=0,$C$5=0),"",IF((ROWS(E$6:E456)-1)&gt;$C$16+$C$13-$C$15,"",(ROWS(E$6:E456)-1)))</f>
        <v>#REF!</v>
      </c>
      <c r="F456" s="55" t="e">
        <f t="shared" ref="F456:F519" si="239">IF(E456="","",G455)</f>
        <v>#REF!</v>
      </c>
      <c r="G456" s="91" t="e">
        <f>IF(E456="","",OP!G456)</f>
        <v>#REF!</v>
      </c>
      <c r="H456" s="28" t="e">
        <f t="shared" si="235"/>
        <v>#REF!</v>
      </c>
      <c r="I456" s="56" t="e">
        <f t="shared" si="236"/>
        <v>#REF!</v>
      </c>
      <c r="J456" s="56" t="e">
        <f t="shared" ref="J456:J519" si="240">IF(E456="","",$C$18)</f>
        <v>#REF!</v>
      </c>
      <c r="K456" s="57" t="e">
        <f t="shared" ref="K456:K519" si="241">IF(E456="","",TRUNC((K455-L456),5))</f>
        <v>#REF!</v>
      </c>
      <c r="L456" s="57" t="e">
        <f t="shared" ref="L456:L519" si="242" xml:space="preserve">
IF(E456="","",
IF(AND($C$8&gt;$C$9,E456&gt;$C$13),$C$5/($C$16-1),
IF(E456&gt;$C$13,$C$5/$C$16,0)))</f>
        <v>#REF!</v>
      </c>
      <c r="M456" s="58" t="e">
        <f t="shared" si="237"/>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8"/>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x14ac:dyDescent="0.25">
      <c r="B457" s="237"/>
      <c r="C457" s="9"/>
      <c r="E457" s="65" t="e">
        <f>IF(OR($C$6="",$C$5="",$C$6=0,$C$5=0),"",IF((ROWS(E$6:E457)-1)&gt;$C$16+$C$13-$C$15,"",(ROWS(E$6:E457)-1)))</f>
        <v>#REF!</v>
      </c>
      <c r="F457" s="55" t="e">
        <f t="shared" si="239"/>
        <v>#REF!</v>
      </c>
      <c r="G457" s="91" t="e">
        <f>IF(E457="","",OP!G457)</f>
        <v>#REF!</v>
      </c>
      <c r="H457" s="28" t="e">
        <f t="shared" si="235"/>
        <v>#REF!</v>
      </c>
      <c r="I457" s="56" t="e">
        <f t="shared" si="236"/>
        <v>#REF!</v>
      </c>
      <c r="J457" s="56" t="e">
        <f t="shared" si="240"/>
        <v>#REF!</v>
      </c>
      <c r="K457" s="57" t="e">
        <f t="shared" si="241"/>
        <v>#REF!</v>
      </c>
      <c r="L457" s="57" t="e">
        <f t="shared" si="242"/>
        <v>#REF!</v>
      </c>
      <c r="M457" s="58" t="e">
        <f t="shared" si="237"/>
        <v>#REF!</v>
      </c>
      <c r="N457" s="58" t="e">
        <f t="shared" si="243"/>
        <v>#REF!</v>
      </c>
      <c r="O457" s="58" t="e">
        <f t="shared" si="244"/>
        <v>#REF!</v>
      </c>
      <c r="P457" s="59" t="e">
        <f t="shared" si="234"/>
        <v>#REF!</v>
      </c>
      <c r="Q457" s="29" t="e">
        <f t="shared" si="245"/>
        <v>#REF!</v>
      </c>
      <c r="R457" s="100" t="e">
        <f t="shared" si="238"/>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x14ac:dyDescent="0.25">
      <c r="B458" s="237"/>
      <c r="C458" s="9"/>
      <c r="E458" s="65" t="e">
        <f>IF(OR($C$6="",$C$5="",$C$6=0,$C$5=0),"",IF((ROWS(E$6:E458)-1)&gt;$C$16+$C$13-$C$15,"",(ROWS(E$6:E458)-1)))</f>
        <v>#REF!</v>
      </c>
      <c r="F458" s="55" t="e">
        <f t="shared" si="239"/>
        <v>#REF!</v>
      </c>
      <c r="G458" s="91" t="e">
        <f>IF(E458="","",OP!G458)</f>
        <v>#REF!</v>
      </c>
      <c r="H458" s="28" t="e">
        <f t="shared" si="235"/>
        <v>#REF!</v>
      </c>
      <c r="I458" s="56" t="e">
        <f t="shared" si="236"/>
        <v>#REF!</v>
      </c>
      <c r="J458" s="56" t="e">
        <f t="shared" si="240"/>
        <v>#REF!</v>
      </c>
      <c r="K458" s="57" t="e">
        <f t="shared" si="241"/>
        <v>#REF!</v>
      </c>
      <c r="L458" s="57" t="e">
        <f t="shared" si="242"/>
        <v>#REF!</v>
      </c>
      <c r="M458" s="58" t="e">
        <f t="shared" si="237"/>
        <v>#REF!</v>
      </c>
      <c r="N458" s="58" t="e">
        <f t="shared" si="243"/>
        <v>#REF!</v>
      </c>
      <c r="O458" s="58" t="e">
        <f t="shared" si="244"/>
        <v>#REF!</v>
      </c>
      <c r="P458" s="59" t="e">
        <f t="shared" si="234"/>
        <v>#REF!</v>
      </c>
      <c r="Q458" s="29" t="e">
        <f t="shared" si="245"/>
        <v>#REF!</v>
      </c>
      <c r="R458" s="100" t="e">
        <f t="shared" si="238"/>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x14ac:dyDescent="0.25">
      <c r="B459" s="237"/>
      <c r="C459" s="9"/>
      <c r="E459" s="65" t="e">
        <f>IF(OR($C$6="",$C$5="",$C$6=0,$C$5=0),"",IF((ROWS(E$6:E459)-1)&gt;$C$16+$C$13-$C$15,"",(ROWS(E$6:E459)-1)))</f>
        <v>#REF!</v>
      </c>
      <c r="F459" s="55" t="e">
        <f t="shared" si="239"/>
        <v>#REF!</v>
      </c>
      <c r="G459" s="91" t="e">
        <f>IF(E459="","",OP!G459)</f>
        <v>#REF!</v>
      </c>
      <c r="H459" s="28" t="e">
        <f t="shared" si="235"/>
        <v>#REF!</v>
      </c>
      <c r="I459" s="56" t="e">
        <f t="shared" si="236"/>
        <v>#REF!</v>
      </c>
      <c r="J459" s="56" t="e">
        <f t="shared" si="240"/>
        <v>#REF!</v>
      </c>
      <c r="K459" s="57" t="e">
        <f t="shared" si="241"/>
        <v>#REF!</v>
      </c>
      <c r="L459" s="57" t="e">
        <f t="shared" si="242"/>
        <v>#REF!</v>
      </c>
      <c r="M459" s="58" t="e">
        <f t="shared" si="237"/>
        <v>#REF!</v>
      </c>
      <c r="N459" s="58" t="e">
        <f t="shared" si="243"/>
        <v>#REF!</v>
      </c>
      <c r="O459" s="58" t="e">
        <f t="shared" si="244"/>
        <v>#REF!</v>
      </c>
      <c r="P459" s="59" t="e">
        <f t="shared" si="234"/>
        <v>#REF!</v>
      </c>
      <c r="Q459" s="29" t="e">
        <f t="shared" si="245"/>
        <v>#REF!</v>
      </c>
      <c r="R459" s="100" t="e">
        <f t="shared" si="238"/>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x14ac:dyDescent="0.25">
      <c r="B460" s="237"/>
      <c r="C460" s="9"/>
      <c r="E460" s="65" t="e">
        <f>IF(OR($C$6="",$C$5="",$C$6=0,$C$5=0),"",IF((ROWS(E$6:E460)-1)&gt;$C$16+$C$13-$C$15,"",(ROWS(E$6:E460)-1)))</f>
        <v>#REF!</v>
      </c>
      <c r="F460" s="55" t="e">
        <f t="shared" si="239"/>
        <v>#REF!</v>
      </c>
      <c r="G460" s="91" t="e">
        <f>IF(E460="","",OP!G460)</f>
        <v>#REF!</v>
      </c>
      <c r="H460" s="28" t="e">
        <f t="shared" si="235"/>
        <v>#REF!</v>
      </c>
      <c r="I460" s="56" t="e">
        <f t="shared" si="236"/>
        <v>#REF!</v>
      </c>
      <c r="J460" s="56" t="e">
        <f t="shared" si="240"/>
        <v>#REF!</v>
      </c>
      <c r="K460" s="57" t="e">
        <f t="shared" si="241"/>
        <v>#REF!</v>
      </c>
      <c r="L460" s="57" t="e">
        <f t="shared" si="242"/>
        <v>#REF!</v>
      </c>
      <c r="M460" s="58" t="e">
        <f t="shared" si="237"/>
        <v>#REF!</v>
      </c>
      <c r="N460" s="58" t="e">
        <f t="shared" si="243"/>
        <v>#REF!</v>
      </c>
      <c r="O460" s="58" t="e">
        <f t="shared" si="244"/>
        <v>#REF!</v>
      </c>
      <c r="P460" s="59" t="e">
        <f t="shared" si="234"/>
        <v>#REF!</v>
      </c>
      <c r="Q460" s="29" t="e">
        <f t="shared" si="245"/>
        <v>#REF!</v>
      </c>
      <c r="R460" s="100" t="e">
        <f t="shared" si="238"/>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x14ac:dyDescent="0.25">
      <c r="B461" s="237"/>
      <c r="C461" s="9"/>
      <c r="E461" s="65" t="e">
        <f>IF(OR($C$6="",$C$5="",$C$6=0,$C$5=0),"",IF((ROWS(E$6:E461)-1)&gt;$C$16+$C$13-$C$15,"",(ROWS(E$6:E461)-1)))</f>
        <v>#REF!</v>
      </c>
      <c r="F461" s="55" t="e">
        <f t="shared" si="239"/>
        <v>#REF!</v>
      </c>
      <c r="G461" s="91" t="e">
        <f>IF(E461="","",OP!G461)</f>
        <v>#REF!</v>
      </c>
      <c r="H461" s="28" t="e">
        <f t="shared" si="235"/>
        <v>#REF!</v>
      </c>
      <c r="I461" s="56" t="e">
        <f t="shared" si="236"/>
        <v>#REF!</v>
      </c>
      <c r="J461" s="56" t="e">
        <f t="shared" si="240"/>
        <v>#REF!</v>
      </c>
      <c r="K461" s="57" t="e">
        <f t="shared" si="241"/>
        <v>#REF!</v>
      </c>
      <c r="L461" s="57" t="e">
        <f t="shared" si="242"/>
        <v>#REF!</v>
      </c>
      <c r="M461" s="58" t="e">
        <f t="shared" si="237"/>
        <v>#REF!</v>
      </c>
      <c r="N461" s="58" t="e">
        <f t="shared" si="243"/>
        <v>#REF!</v>
      </c>
      <c r="O461" s="58" t="e">
        <f t="shared" si="244"/>
        <v>#REF!</v>
      </c>
      <c r="P461" s="59" t="e">
        <f t="shared" si="234"/>
        <v>#REF!</v>
      </c>
      <c r="Q461" s="29" t="e">
        <f t="shared" si="245"/>
        <v>#REF!</v>
      </c>
      <c r="R461" s="100" t="e">
        <f t="shared" si="238"/>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x14ac:dyDescent="0.25">
      <c r="B462" s="237"/>
      <c r="C462" s="9"/>
      <c r="E462" s="65" t="e">
        <f>IF(OR($C$6="",$C$5="",$C$6=0,$C$5=0),"",IF((ROWS(E$6:E462)-1)&gt;$C$16+$C$13-$C$15,"",(ROWS(E$6:E462)-1)))</f>
        <v>#REF!</v>
      </c>
      <c r="F462" s="55" t="e">
        <f t="shared" si="239"/>
        <v>#REF!</v>
      </c>
      <c r="G462" s="91" t="e">
        <f>IF(E462="","",OP!G462)</f>
        <v>#REF!</v>
      </c>
      <c r="H462" s="28" t="e">
        <f t="shared" si="235"/>
        <v>#REF!</v>
      </c>
      <c r="I462" s="56" t="e">
        <f t="shared" si="236"/>
        <v>#REF!</v>
      </c>
      <c r="J462" s="56" t="e">
        <f t="shared" si="240"/>
        <v>#REF!</v>
      </c>
      <c r="K462" s="57" t="e">
        <f t="shared" si="241"/>
        <v>#REF!</v>
      </c>
      <c r="L462" s="57" t="e">
        <f t="shared" si="242"/>
        <v>#REF!</v>
      </c>
      <c r="M462" s="58" t="e">
        <f t="shared" si="237"/>
        <v>#REF!</v>
      </c>
      <c r="N462" s="58" t="e">
        <f t="shared" si="243"/>
        <v>#REF!</v>
      </c>
      <c r="O462" s="58" t="e">
        <f t="shared" si="244"/>
        <v>#REF!</v>
      </c>
      <c r="P462" s="59" t="e">
        <f t="shared" si="234"/>
        <v>#REF!</v>
      </c>
      <c r="Q462" s="29" t="e">
        <f t="shared" si="245"/>
        <v>#REF!</v>
      </c>
      <c r="R462" s="100" t="e">
        <f t="shared" si="238"/>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x14ac:dyDescent="0.25">
      <c r="B463" s="237"/>
      <c r="C463" s="9"/>
      <c r="E463" s="65" t="e">
        <f>IF(OR($C$6="",$C$5="",$C$6=0,$C$5=0),"",IF((ROWS(E$6:E463)-1)&gt;$C$16+$C$13-$C$15,"",(ROWS(E$6:E463)-1)))</f>
        <v>#REF!</v>
      </c>
      <c r="F463" s="55" t="e">
        <f t="shared" si="239"/>
        <v>#REF!</v>
      </c>
      <c r="G463" s="91" t="e">
        <f>IF(E463="","",OP!G463)</f>
        <v>#REF!</v>
      </c>
      <c r="H463" s="28" t="e">
        <f t="shared" si="235"/>
        <v>#REF!</v>
      </c>
      <c r="I463" s="56" t="e">
        <f t="shared" si="236"/>
        <v>#REF!</v>
      </c>
      <c r="J463" s="56" t="e">
        <f t="shared" si="240"/>
        <v>#REF!</v>
      </c>
      <c r="K463" s="57" t="e">
        <f t="shared" si="241"/>
        <v>#REF!</v>
      </c>
      <c r="L463" s="57" t="e">
        <f t="shared" si="242"/>
        <v>#REF!</v>
      </c>
      <c r="M463" s="58" t="e">
        <f t="shared" si="237"/>
        <v>#REF!</v>
      </c>
      <c r="N463" s="58" t="e">
        <f t="shared" si="243"/>
        <v>#REF!</v>
      </c>
      <c r="O463" s="58" t="e">
        <f t="shared" si="244"/>
        <v>#REF!</v>
      </c>
      <c r="P463" s="59" t="e">
        <f t="shared" si="234"/>
        <v>#REF!</v>
      </c>
      <c r="Q463" s="29" t="e">
        <f t="shared" si="245"/>
        <v>#REF!</v>
      </c>
      <c r="R463" s="100" t="e">
        <f t="shared" si="238"/>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x14ac:dyDescent="0.25">
      <c r="B464" s="237"/>
      <c r="C464" s="9"/>
      <c r="E464" s="65" t="e">
        <f>IF(OR($C$6="",$C$5="",$C$6=0,$C$5=0),"",IF((ROWS(E$6:E464)-1)&gt;$C$16+$C$13-$C$15,"",(ROWS(E$6:E464)-1)))</f>
        <v>#REF!</v>
      </c>
      <c r="F464" s="55" t="e">
        <f t="shared" si="239"/>
        <v>#REF!</v>
      </c>
      <c r="G464" s="91" t="e">
        <f>IF(E464="","",OP!G464)</f>
        <v>#REF!</v>
      </c>
      <c r="H464" s="28" t="e">
        <f t="shared" si="235"/>
        <v>#REF!</v>
      </c>
      <c r="I464" s="56" t="e">
        <f t="shared" si="236"/>
        <v>#REF!</v>
      </c>
      <c r="J464" s="56" t="e">
        <f t="shared" si="240"/>
        <v>#REF!</v>
      </c>
      <c r="K464" s="57" t="e">
        <f t="shared" si="241"/>
        <v>#REF!</v>
      </c>
      <c r="L464" s="57" t="e">
        <f t="shared" si="242"/>
        <v>#REF!</v>
      </c>
      <c r="M464" s="58" t="e">
        <f t="shared" si="237"/>
        <v>#REF!</v>
      </c>
      <c r="N464" s="58" t="e">
        <f t="shared" si="243"/>
        <v>#REF!</v>
      </c>
      <c r="O464" s="58" t="e">
        <f t="shared" si="244"/>
        <v>#REF!</v>
      </c>
      <c r="P464" s="59" t="e">
        <f t="shared" si="234"/>
        <v>#REF!</v>
      </c>
      <c r="Q464" s="29" t="e">
        <f t="shared" si="245"/>
        <v>#REF!</v>
      </c>
      <c r="R464" s="100" t="e">
        <f t="shared" si="238"/>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x14ac:dyDescent="0.25">
      <c r="B465" s="237"/>
      <c r="C465" s="9"/>
      <c r="E465" s="65" t="e">
        <f>IF(OR($C$6="",$C$5="",$C$6=0,$C$5=0),"",IF((ROWS(E$6:E465)-1)&gt;$C$16+$C$13-$C$15,"",(ROWS(E$6:E465)-1)))</f>
        <v>#REF!</v>
      </c>
      <c r="F465" s="55" t="e">
        <f t="shared" si="239"/>
        <v>#REF!</v>
      </c>
      <c r="G465" s="91" t="e">
        <f>IF(E465="","",OP!G465)</f>
        <v>#REF!</v>
      </c>
      <c r="H465" s="28" t="e">
        <f t="shared" si="235"/>
        <v>#REF!</v>
      </c>
      <c r="I465" s="56" t="e">
        <f t="shared" si="236"/>
        <v>#REF!</v>
      </c>
      <c r="J465" s="56" t="e">
        <f t="shared" si="240"/>
        <v>#REF!</v>
      </c>
      <c r="K465" s="57" t="e">
        <f t="shared" si="241"/>
        <v>#REF!</v>
      </c>
      <c r="L465" s="57" t="e">
        <f t="shared" si="242"/>
        <v>#REF!</v>
      </c>
      <c r="M465" s="58" t="e">
        <f t="shared" si="237"/>
        <v>#REF!</v>
      </c>
      <c r="N465" s="58" t="e">
        <f t="shared" si="243"/>
        <v>#REF!</v>
      </c>
      <c r="O465" s="58" t="e">
        <f t="shared" si="244"/>
        <v>#REF!</v>
      </c>
      <c r="P465" s="59" t="e">
        <f t="shared" si="234"/>
        <v>#REF!</v>
      </c>
      <c r="Q465" s="29" t="e">
        <f t="shared" si="245"/>
        <v>#REF!</v>
      </c>
      <c r="R465" s="100" t="e">
        <f t="shared" si="238"/>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x14ac:dyDescent="0.25">
      <c r="B466" s="237"/>
      <c r="C466" s="9"/>
      <c r="E466" s="65" t="e">
        <f>IF(OR($C$6="",$C$5="",$C$6=0,$C$5=0),"",IF((ROWS(E$6:E466)-1)&gt;$C$16+$C$13-$C$15,"",(ROWS(E$6:E466)-1)))</f>
        <v>#REF!</v>
      </c>
      <c r="F466" s="55" t="e">
        <f t="shared" si="239"/>
        <v>#REF!</v>
      </c>
      <c r="G466" s="91" t="e">
        <f>IF(E466="","",OP!G466)</f>
        <v>#REF!</v>
      </c>
      <c r="H466" s="28" t="e">
        <f t="shared" si="235"/>
        <v>#REF!</v>
      </c>
      <c r="I466" s="56" t="e">
        <f t="shared" si="236"/>
        <v>#REF!</v>
      </c>
      <c r="J466" s="56" t="e">
        <f t="shared" si="240"/>
        <v>#REF!</v>
      </c>
      <c r="K466" s="57" t="e">
        <f t="shared" si="241"/>
        <v>#REF!</v>
      </c>
      <c r="L466" s="57" t="e">
        <f t="shared" si="242"/>
        <v>#REF!</v>
      </c>
      <c r="M466" s="58" t="e">
        <f t="shared" si="237"/>
        <v>#REF!</v>
      </c>
      <c r="N466" s="58" t="e">
        <f t="shared" si="243"/>
        <v>#REF!</v>
      </c>
      <c r="O466" s="58" t="e">
        <f t="shared" si="244"/>
        <v>#REF!</v>
      </c>
      <c r="P466" s="59" t="e">
        <f t="shared" si="234"/>
        <v>#REF!</v>
      </c>
      <c r="Q466" s="29" t="e">
        <f t="shared" si="245"/>
        <v>#REF!</v>
      </c>
      <c r="R466" s="100" t="e">
        <f t="shared" si="238"/>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x14ac:dyDescent="0.25">
      <c r="B467" s="237"/>
      <c r="C467" s="9"/>
      <c r="E467" s="65" t="e">
        <f>IF(OR($C$6="",$C$5="",$C$6=0,$C$5=0),"",IF((ROWS(E$6:E467)-1)&gt;$C$16+$C$13-$C$15,"",(ROWS(E$6:E467)-1)))</f>
        <v>#REF!</v>
      </c>
      <c r="F467" s="55" t="e">
        <f t="shared" si="239"/>
        <v>#REF!</v>
      </c>
      <c r="G467" s="91" t="e">
        <f>IF(E467="","",OP!G467)</f>
        <v>#REF!</v>
      </c>
      <c r="H467" s="28" t="e">
        <f t="shared" si="235"/>
        <v>#REF!</v>
      </c>
      <c r="I467" s="56" t="e">
        <f t="shared" si="236"/>
        <v>#REF!</v>
      </c>
      <c r="J467" s="56" t="e">
        <f t="shared" si="240"/>
        <v>#REF!</v>
      </c>
      <c r="K467" s="57" t="e">
        <f t="shared" si="241"/>
        <v>#REF!</v>
      </c>
      <c r="L467" s="57" t="e">
        <f t="shared" si="242"/>
        <v>#REF!</v>
      </c>
      <c r="M467" s="58" t="e">
        <f t="shared" si="237"/>
        <v>#REF!</v>
      </c>
      <c r="N467" s="58" t="e">
        <f t="shared" si="243"/>
        <v>#REF!</v>
      </c>
      <c r="O467" s="58" t="e">
        <f t="shared" si="244"/>
        <v>#REF!</v>
      </c>
      <c r="P467" s="59" t="e">
        <f t="shared" si="234"/>
        <v>#REF!</v>
      </c>
      <c r="Q467" s="29" t="e">
        <f t="shared" si="245"/>
        <v>#REF!</v>
      </c>
      <c r="R467" s="100" t="e">
        <f t="shared" si="238"/>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x14ac:dyDescent="0.25">
      <c r="B468" s="237"/>
      <c r="C468" s="9"/>
      <c r="E468" s="65" t="e">
        <f>IF(OR($C$6="",$C$5="",$C$6=0,$C$5=0),"",IF((ROWS(E$6:E468)-1)&gt;$C$16+$C$13-$C$15,"",(ROWS(E$6:E468)-1)))</f>
        <v>#REF!</v>
      </c>
      <c r="F468" s="55" t="e">
        <f t="shared" si="239"/>
        <v>#REF!</v>
      </c>
      <c r="G468" s="91" t="e">
        <f>IF(E468="","",OP!G468)</f>
        <v>#REF!</v>
      </c>
      <c r="H468" s="28" t="e">
        <f t="shared" si="235"/>
        <v>#REF!</v>
      </c>
      <c r="I468" s="56" t="e">
        <f t="shared" si="236"/>
        <v>#REF!</v>
      </c>
      <c r="J468" s="56" t="e">
        <f t="shared" si="240"/>
        <v>#REF!</v>
      </c>
      <c r="K468" s="57" t="e">
        <f t="shared" si="241"/>
        <v>#REF!</v>
      </c>
      <c r="L468" s="57" t="e">
        <f t="shared" si="242"/>
        <v>#REF!</v>
      </c>
      <c r="M468" s="58" t="e">
        <f t="shared" si="237"/>
        <v>#REF!</v>
      </c>
      <c r="N468" s="58" t="e">
        <f t="shared" si="243"/>
        <v>#REF!</v>
      </c>
      <c r="O468" s="58" t="e">
        <f t="shared" si="244"/>
        <v>#REF!</v>
      </c>
      <c r="P468" s="59" t="e">
        <f t="shared" si="234"/>
        <v>#REF!</v>
      </c>
      <c r="Q468" s="29" t="e">
        <f t="shared" si="245"/>
        <v>#REF!</v>
      </c>
      <c r="R468" s="100" t="e">
        <f t="shared" si="238"/>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x14ac:dyDescent="0.25">
      <c r="B469" s="237"/>
      <c r="C469" s="9"/>
      <c r="E469" s="65" t="e">
        <f>IF(OR($C$6="",$C$5="",$C$6=0,$C$5=0),"",IF((ROWS(E$6:E469)-1)&gt;$C$16+$C$13-$C$15,"",(ROWS(E$6:E469)-1)))</f>
        <v>#REF!</v>
      </c>
      <c r="F469" s="55" t="e">
        <f t="shared" si="239"/>
        <v>#REF!</v>
      </c>
      <c r="G469" s="91" t="e">
        <f>IF(E469="","",OP!G469)</f>
        <v>#REF!</v>
      </c>
      <c r="H469" s="28" t="e">
        <f t="shared" si="235"/>
        <v>#REF!</v>
      </c>
      <c r="I469" s="56" t="e">
        <f t="shared" si="236"/>
        <v>#REF!</v>
      </c>
      <c r="J469" s="56" t="e">
        <f t="shared" si="240"/>
        <v>#REF!</v>
      </c>
      <c r="K469" s="57" t="e">
        <f t="shared" si="241"/>
        <v>#REF!</v>
      </c>
      <c r="L469" s="57" t="e">
        <f t="shared" si="242"/>
        <v>#REF!</v>
      </c>
      <c r="M469" s="58" t="e">
        <f t="shared" si="237"/>
        <v>#REF!</v>
      </c>
      <c r="N469" s="58" t="e">
        <f t="shared" si="243"/>
        <v>#REF!</v>
      </c>
      <c r="O469" s="58" t="e">
        <f t="shared" si="244"/>
        <v>#REF!</v>
      </c>
      <c r="P469" s="59" t="e">
        <f t="shared" si="234"/>
        <v>#REF!</v>
      </c>
      <c r="Q469" s="29" t="e">
        <f t="shared" si="245"/>
        <v>#REF!</v>
      </c>
      <c r="R469" s="100" t="e">
        <f t="shared" si="238"/>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x14ac:dyDescent="0.25">
      <c r="B470" s="237"/>
      <c r="C470" s="9"/>
      <c r="E470" s="65" t="e">
        <f>IF(OR($C$6="",$C$5="",$C$6=0,$C$5=0),"",IF((ROWS(E$6:E470)-1)&gt;$C$16+$C$13-$C$15,"",(ROWS(E$6:E470)-1)))</f>
        <v>#REF!</v>
      </c>
      <c r="F470" s="55" t="e">
        <f t="shared" si="239"/>
        <v>#REF!</v>
      </c>
      <c r="G470" s="91" t="e">
        <f>IF(E470="","",OP!G470)</f>
        <v>#REF!</v>
      </c>
      <c r="H470" s="28" t="e">
        <f t="shared" si="235"/>
        <v>#REF!</v>
      </c>
      <c r="I470" s="56" t="e">
        <f t="shared" si="236"/>
        <v>#REF!</v>
      </c>
      <c r="J470" s="56" t="e">
        <f t="shared" si="240"/>
        <v>#REF!</v>
      </c>
      <c r="K470" s="57" t="e">
        <f t="shared" si="241"/>
        <v>#REF!</v>
      </c>
      <c r="L470" s="57" t="e">
        <f t="shared" si="242"/>
        <v>#REF!</v>
      </c>
      <c r="M470" s="58" t="e">
        <f t="shared" si="237"/>
        <v>#REF!</v>
      </c>
      <c r="N470" s="58" t="e">
        <f t="shared" si="243"/>
        <v>#REF!</v>
      </c>
      <c r="O470" s="58" t="e">
        <f t="shared" si="244"/>
        <v>#REF!</v>
      </c>
      <c r="P470" s="59" t="e">
        <f t="shared" si="234"/>
        <v>#REF!</v>
      </c>
      <c r="Q470" s="29" t="e">
        <f t="shared" si="245"/>
        <v>#REF!</v>
      </c>
      <c r="R470" s="100" t="e">
        <f t="shared" si="238"/>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x14ac:dyDescent="0.25">
      <c r="B471" s="237"/>
      <c r="C471" s="9"/>
      <c r="E471" s="65" t="e">
        <f>IF(OR($C$6="",$C$5="",$C$6=0,$C$5=0),"",IF((ROWS(E$6:E471)-1)&gt;$C$16+$C$13-$C$15,"",(ROWS(E$6:E471)-1)))</f>
        <v>#REF!</v>
      </c>
      <c r="F471" s="55" t="e">
        <f t="shared" si="239"/>
        <v>#REF!</v>
      </c>
      <c r="G471" s="91" t="e">
        <f>IF(E471="","",OP!G471)</f>
        <v>#REF!</v>
      </c>
      <c r="H471" s="28" t="e">
        <f t="shared" si="235"/>
        <v>#REF!</v>
      </c>
      <c r="I471" s="56" t="e">
        <f t="shared" si="236"/>
        <v>#REF!</v>
      </c>
      <c r="J471" s="56" t="e">
        <f t="shared" si="240"/>
        <v>#REF!</v>
      </c>
      <c r="K471" s="57" t="e">
        <f t="shared" si="241"/>
        <v>#REF!</v>
      </c>
      <c r="L471" s="57" t="e">
        <f t="shared" si="242"/>
        <v>#REF!</v>
      </c>
      <c r="M471" s="58" t="e">
        <f t="shared" si="237"/>
        <v>#REF!</v>
      </c>
      <c r="N471" s="58" t="e">
        <f t="shared" si="243"/>
        <v>#REF!</v>
      </c>
      <c r="O471" s="58" t="e">
        <f t="shared" si="244"/>
        <v>#REF!</v>
      </c>
      <c r="P471" s="59" t="e">
        <f t="shared" si="234"/>
        <v>#REF!</v>
      </c>
      <c r="Q471" s="29" t="e">
        <f t="shared" si="245"/>
        <v>#REF!</v>
      </c>
      <c r="R471" s="100" t="e">
        <f t="shared" si="238"/>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x14ac:dyDescent="0.25">
      <c r="B472" s="237"/>
      <c r="C472" s="9"/>
      <c r="E472" s="65" t="e">
        <f>IF(OR($C$6="",$C$5="",$C$6=0,$C$5=0),"",IF((ROWS(E$6:E472)-1)&gt;$C$16+$C$13-$C$15,"",(ROWS(E$6:E472)-1)))</f>
        <v>#REF!</v>
      </c>
      <c r="F472" s="55" t="e">
        <f t="shared" si="239"/>
        <v>#REF!</v>
      </c>
      <c r="G472" s="91" t="e">
        <f>IF(E472="","",OP!G472)</f>
        <v>#REF!</v>
      </c>
      <c r="H472" s="28" t="e">
        <f t="shared" si="235"/>
        <v>#REF!</v>
      </c>
      <c r="I472" s="56" t="e">
        <f t="shared" si="236"/>
        <v>#REF!</v>
      </c>
      <c r="J472" s="56" t="e">
        <f t="shared" si="240"/>
        <v>#REF!</v>
      </c>
      <c r="K472" s="57" t="e">
        <f t="shared" si="241"/>
        <v>#REF!</v>
      </c>
      <c r="L472" s="57" t="e">
        <f t="shared" si="242"/>
        <v>#REF!</v>
      </c>
      <c r="M472" s="58" t="e">
        <f t="shared" si="237"/>
        <v>#REF!</v>
      </c>
      <c r="N472" s="58" t="e">
        <f t="shared" si="243"/>
        <v>#REF!</v>
      </c>
      <c r="O472" s="58" t="e">
        <f t="shared" si="244"/>
        <v>#REF!</v>
      </c>
      <c r="P472" s="59" t="e">
        <f t="shared" si="234"/>
        <v>#REF!</v>
      </c>
      <c r="Q472" s="29" t="e">
        <f t="shared" si="245"/>
        <v>#REF!</v>
      </c>
      <c r="R472" s="100" t="e">
        <f t="shared" si="238"/>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x14ac:dyDescent="0.25">
      <c r="B473" s="237"/>
      <c r="C473" s="9"/>
      <c r="E473" s="65" t="e">
        <f>IF(OR($C$6="",$C$5="",$C$6=0,$C$5=0),"",IF((ROWS(E$6:E473)-1)&gt;$C$16+$C$13-$C$15,"",(ROWS(E$6:E473)-1)))</f>
        <v>#REF!</v>
      </c>
      <c r="F473" s="55" t="e">
        <f t="shared" si="239"/>
        <v>#REF!</v>
      </c>
      <c r="G473" s="91" t="e">
        <f>IF(E473="","",OP!G473)</f>
        <v>#REF!</v>
      </c>
      <c r="H473" s="28" t="e">
        <f t="shared" si="235"/>
        <v>#REF!</v>
      </c>
      <c r="I473" s="56" t="e">
        <f t="shared" si="236"/>
        <v>#REF!</v>
      </c>
      <c r="J473" s="56" t="e">
        <f t="shared" si="240"/>
        <v>#REF!</v>
      </c>
      <c r="K473" s="57" t="e">
        <f t="shared" si="241"/>
        <v>#REF!</v>
      </c>
      <c r="L473" s="57" t="e">
        <f t="shared" si="242"/>
        <v>#REF!</v>
      </c>
      <c r="M473" s="58" t="e">
        <f t="shared" si="237"/>
        <v>#REF!</v>
      </c>
      <c r="N473" s="58" t="e">
        <f t="shared" si="243"/>
        <v>#REF!</v>
      </c>
      <c r="O473" s="58" t="e">
        <f t="shared" si="244"/>
        <v>#REF!</v>
      </c>
      <c r="P473" s="59" t="e">
        <f t="shared" si="234"/>
        <v>#REF!</v>
      </c>
      <c r="Q473" s="29" t="e">
        <f t="shared" si="245"/>
        <v>#REF!</v>
      </c>
      <c r="R473" s="100" t="e">
        <f t="shared" si="238"/>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x14ac:dyDescent="0.25">
      <c r="B474" s="237"/>
      <c r="C474" s="9"/>
      <c r="E474" s="65" t="e">
        <f>IF(OR($C$6="",$C$5="",$C$6=0,$C$5=0),"",IF((ROWS(E$6:E474)-1)&gt;$C$16+$C$13-$C$15,"",(ROWS(E$6:E474)-1)))</f>
        <v>#REF!</v>
      </c>
      <c r="F474" s="55" t="e">
        <f t="shared" si="239"/>
        <v>#REF!</v>
      </c>
      <c r="G474" s="91" t="e">
        <f>IF(E474="","",OP!G474)</f>
        <v>#REF!</v>
      </c>
      <c r="H474" s="28" t="e">
        <f t="shared" si="235"/>
        <v>#REF!</v>
      </c>
      <c r="I474" s="56" t="e">
        <f t="shared" si="236"/>
        <v>#REF!</v>
      </c>
      <c r="J474" s="56" t="e">
        <f t="shared" si="240"/>
        <v>#REF!</v>
      </c>
      <c r="K474" s="57" t="e">
        <f t="shared" si="241"/>
        <v>#REF!</v>
      </c>
      <c r="L474" s="57" t="e">
        <f t="shared" si="242"/>
        <v>#REF!</v>
      </c>
      <c r="M474" s="58" t="e">
        <f t="shared" si="237"/>
        <v>#REF!</v>
      </c>
      <c r="N474" s="58" t="e">
        <f t="shared" si="243"/>
        <v>#REF!</v>
      </c>
      <c r="O474" s="58" t="e">
        <f t="shared" si="244"/>
        <v>#REF!</v>
      </c>
      <c r="P474" s="59" t="e">
        <f t="shared" si="234"/>
        <v>#REF!</v>
      </c>
      <c r="Q474" s="29" t="e">
        <f t="shared" si="245"/>
        <v>#REF!</v>
      </c>
      <c r="R474" s="100" t="e">
        <f t="shared" si="238"/>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x14ac:dyDescent="0.25">
      <c r="B475" s="237"/>
      <c r="C475" s="9"/>
      <c r="E475" s="65" t="e">
        <f>IF(OR($C$6="",$C$5="",$C$6=0,$C$5=0),"",IF((ROWS(E$6:E475)-1)&gt;$C$16+$C$13-$C$15,"",(ROWS(E$6:E475)-1)))</f>
        <v>#REF!</v>
      </c>
      <c r="F475" s="55" t="e">
        <f t="shared" si="239"/>
        <v>#REF!</v>
      </c>
      <c r="G475" s="91" t="e">
        <f>IF(E475="","",OP!G475)</f>
        <v>#REF!</v>
      </c>
      <c r="H475" s="28" t="e">
        <f t="shared" si="235"/>
        <v>#REF!</v>
      </c>
      <c r="I475" s="56" t="e">
        <f t="shared" si="236"/>
        <v>#REF!</v>
      </c>
      <c r="J475" s="56" t="e">
        <f t="shared" si="240"/>
        <v>#REF!</v>
      </c>
      <c r="K475" s="57" t="e">
        <f t="shared" si="241"/>
        <v>#REF!</v>
      </c>
      <c r="L475" s="57" t="e">
        <f t="shared" si="242"/>
        <v>#REF!</v>
      </c>
      <c r="M475" s="58" t="e">
        <f t="shared" si="237"/>
        <v>#REF!</v>
      </c>
      <c r="N475" s="58" t="e">
        <f t="shared" si="243"/>
        <v>#REF!</v>
      </c>
      <c r="O475" s="58" t="e">
        <f t="shared" si="244"/>
        <v>#REF!</v>
      </c>
      <c r="P475" s="59" t="e">
        <f t="shared" si="234"/>
        <v>#REF!</v>
      </c>
      <c r="Q475" s="29" t="e">
        <f t="shared" si="245"/>
        <v>#REF!</v>
      </c>
      <c r="R475" s="100" t="e">
        <f t="shared" si="238"/>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x14ac:dyDescent="0.25">
      <c r="B476" s="237"/>
      <c r="C476" s="9"/>
      <c r="E476" s="65" t="e">
        <f>IF(OR($C$6="",$C$5="",$C$6=0,$C$5=0),"",IF((ROWS(E$6:E476)-1)&gt;$C$16+$C$13-$C$15,"",(ROWS(E$6:E476)-1)))</f>
        <v>#REF!</v>
      </c>
      <c r="F476" s="55" t="e">
        <f t="shared" si="239"/>
        <v>#REF!</v>
      </c>
      <c r="G476" s="91" t="e">
        <f>IF(E476="","",OP!G476)</f>
        <v>#REF!</v>
      </c>
      <c r="H476" s="28" t="e">
        <f t="shared" si="235"/>
        <v>#REF!</v>
      </c>
      <c r="I476" s="56" t="e">
        <f t="shared" si="236"/>
        <v>#REF!</v>
      </c>
      <c r="J476" s="56" t="e">
        <f t="shared" si="240"/>
        <v>#REF!</v>
      </c>
      <c r="K476" s="57" t="e">
        <f t="shared" si="241"/>
        <v>#REF!</v>
      </c>
      <c r="L476" s="57" t="e">
        <f t="shared" si="242"/>
        <v>#REF!</v>
      </c>
      <c r="M476" s="58" t="e">
        <f t="shared" si="237"/>
        <v>#REF!</v>
      </c>
      <c r="N476" s="58" t="e">
        <f t="shared" si="243"/>
        <v>#REF!</v>
      </c>
      <c r="O476" s="58" t="e">
        <f t="shared" si="244"/>
        <v>#REF!</v>
      </c>
      <c r="P476" s="59" t="e">
        <f t="shared" si="234"/>
        <v>#REF!</v>
      </c>
      <c r="Q476" s="29" t="e">
        <f t="shared" si="245"/>
        <v>#REF!</v>
      </c>
      <c r="R476" s="100" t="e">
        <f t="shared" si="238"/>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x14ac:dyDescent="0.25">
      <c r="B477" s="237"/>
      <c r="C477" s="9"/>
      <c r="E477" s="65" t="e">
        <f>IF(OR($C$6="",$C$5="",$C$6=0,$C$5=0),"",IF((ROWS(E$6:E477)-1)&gt;$C$16+$C$13-$C$15,"",(ROWS(E$6:E477)-1)))</f>
        <v>#REF!</v>
      </c>
      <c r="F477" s="55" t="e">
        <f t="shared" si="239"/>
        <v>#REF!</v>
      </c>
      <c r="G477" s="91" t="e">
        <f>IF(E477="","",OP!G477)</f>
        <v>#REF!</v>
      </c>
      <c r="H477" s="28" t="e">
        <f t="shared" si="235"/>
        <v>#REF!</v>
      </c>
      <c r="I477" s="56" t="e">
        <f t="shared" si="236"/>
        <v>#REF!</v>
      </c>
      <c r="J477" s="56" t="e">
        <f t="shared" si="240"/>
        <v>#REF!</v>
      </c>
      <c r="K477" s="57" t="e">
        <f t="shared" si="241"/>
        <v>#REF!</v>
      </c>
      <c r="L477" s="57" t="e">
        <f t="shared" si="242"/>
        <v>#REF!</v>
      </c>
      <c r="M477" s="58" t="e">
        <f t="shared" si="237"/>
        <v>#REF!</v>
      </c>
      <c r="N477" s="58" t="e">
        <f t="shared" si="243"/>
        <v>#REF!</v>
      </c>
      <c r="O477" s="58" t="e">
        <f t="shared" si="244"/>
        <v>#REF!</v>
      </c>
      <c r="P477" s="59" t="e">
        <f t="shared" si="234"/>
        <v>#REF!</v>
      </c>
      <c r="Q477" s="29" t="e">
        <f t="shared" si="245"/>
        <v>#REF!</v>
      </c>
      <c r="R477" s="100" t="e">
        <f t="shared" si="238"/>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x14ac:dyDescent="0.25">
      <c r="B478" s="237"/>
      <c r="C478" s="9"/>
      <c r="E478" s="65" t="e">
        <f>IF(OR($C$6="",$C$5="",$C$6=0,$C$5=0),"",IF((ROWS(E$6:E478)-1)&gt;$C$16+$C$13-$C$15,"",(ROWS(E$6:E478)-1)))</f>
        <v>#REF!</v>
      </c>
      <c r="F478" s="55" t="e">
        <f t="shared" si="239"/>
        <v>#REF!</v>
      </c>
      <c r="G478" s="91" t="e">
        <f>IF(E478="","",OP!G478)</f>
        <v>#REF!</v>
      </c>
      <c r="H478" s="28" t="e">
        <f t="shared" si="235"/>
        <v>#REF!</v>
      </c>
      <c r="I478" s="56" t="e">
        <f t="shared" si="236"/>
        <v>#REF!</v>
      </c>
      <c r="J478" s="56" t="e">
        <f t="shared" si="240"/>
        <v>#REF!</v>
      </c>
      <c r="K478" s="57" t="e">
        <f t="shared" si="241"/>
        <v>#REF!</v>
      </c>
      <c r="L478" s="57" t="e">
        <f t="shared" si="242"/>
        <v>#REF!</v>
      </c>
      <c r="M478" s="58" t="e">
        <f t="shared" si="237"/>
        <v>#REF!</v>
      </c>
      <c r="N478" s="58" t="e">
        <f t="shared" si="243"/>
        <v>#REF!</v>
      </c>
      <c r="O478" s="58" t="e">
        <f t="shared" si="244"/>
        <v>#REF!</v>
      </c>
      <c r="P478" s="59" t="e">
        <f t="shared" si="234"/>
        <v>#REF!</v>
      </c>
      <c r="Q478" s="29" t="e">
        <f t="shared" si="245"/>
        <v>#REF!</v>
      </c>
      <c r="R478" s="100" t="e">
        <f t="shared" si="238"/>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x14ac:dyDescent="0.25">
      <c r="B479" s="237"/>
      <c r="C479" s="9"/>
      <c r="E479" s="65" t="e">
        <f>IF(OR($C$6="",$C$5="",$C$6=0,$C$5=0),"",IF((ROWS(E$6:E479)-1)&gt;$C$16+$C$13-$C$15,"",(ROWS(E$6:E479)-1)))</f>
        <v>#REF!</v>
      </c>
      <c r="F479" s="55" t="e">
        <f t="shared" si="239"/>
        <v>#REF!</v>
      </c>
      <c r="G479" s="91" t="e">
        <f>IF(E479="","",OP!G479)</f>
        <v>#REF!</v>
      </c>
      <c r="H479" s="28" t="e">
        <f t="shared" si="235"/>
        <v>#REF!</v>
      </c>
      <c r="I479" s="56" t="e">
        <f t="shared" si="236"/>
        <v>#REF!</v>
      </c>
      <c r="J479" s="56" t="e">
        <f t="shared" si="240"/>
        <v>#REF!</v>
      </c>
      <c r="K479" s="57" t="e">
        <f t="shared" si="241"/>
        <v>#REF!</v>
      </c>
      <c r="L479" s="57" t="e">
        <f t="shared" si="242"/>
        <v>#REF!</v>
      </c>
      <c r="M479" s="58" t="e">
        <f t="shared" si="237"/>
        <v>#REF!</v>
      </c>
      <c r="N479" s="58" t="e">
        <f t="shared" si="243"/>
        <v>#REF!</v>
      </c>
      <c r="O479" s="58" t="e">
        <f t="shared" si="244"/>
        <v>#REF!</v>
      </c>
      <c r="P479" s="59" t="e">
        <f t="shared" si="234"/>
        <v>#REF!</v>
      </c>
      <c r="Q479" s="29" t="e">
        <f t="shared" si="245"/>
        <v>#REF!</v>
      </c>
      <c r="R479" s="100" t="e">
        <f t="shared" si="238"/>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x14ac:dyDescent="0.25">
      <c r="B480" s="237"/>
      <c r="C480" s="9"/>
      <c r="E480" s="65" t="e">
        <f>IF(OR($C$6="",$C$5="",$C$6=0,$C$5=0),"",IF((ROWS(E$6:E480)-1)&gt;$C$16+$C$13-$C$15,"",(ROWS(E$6:E480)-1)))</f>
        <v>#REF!</v>
      </c>
      <c r="F480" s="55" t="e">
        <f t="shared" si="239"/>
        <v>#REF!</v>
      </c>
      <c r="G480" s="91" t="e">
        <f>IF(E480="","",OP!G480)</f>
        <v>#REF!</v>
      </c>
      <c r="H480" s="28" t="e">
        <f t="shared" si="235"/>
        <v>#REF!</v>
      </c>
      <c r="I480" s="56" t="e">
        <f t="shared" si="236"/>
        <v>#REF!</v>
      </c>
      <c r="J480" s="56" t="e">
        <f t="shared" si="240"/>
        <v>#REF!</v>
      </c>
      <c r="K480" s="57" t="e">
        <f t="shared" si="241"/>
        <v>#REF!</v>
      </c>
      <c r="L480" s="57" t="e">
        <f t="shared" si="242"/>
        <v>#REF!</v>
      </c>
      <c r="M480" s="58" t="e">
        <f t="shared" si="237"/>
        <v>#REF!</v>
      </c>
      <c r="N480" s="58" t="e">
        <f t="shared" si="243"/>
        <v>#REF!</v>
      </c>
      <c r="O480" s="58" t="e">
        <f t="shared" si="244"/>
        <v>#REF!</v>
      </c>
      <c r="P480" s="59" t="e">
        <f t="shared" si="234"/>
        <v>#REF!</v>
      </c>
      <c r="Q480" s="29" t="e">
        <f t="shared" si="245"/>
        <v>#REF!</v>
      </c>
      <c r="R480" s="100" t="e">
        <f t="shared" si="238"/>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x14ac:dyDescent="0.25">
      <c r="B481" s="237"/>
      <c r="C481" s="9"/>
      <c r="E481" s="65" t="e">
        <f>IF(OR($C$6="",$C$5="",$C$6=0,$C$5=0),"",IF((ROWS(E$6:E481)-1)&gt;$C$16+$C$13-$C$15,"",(ROWS(E$6:E481)-1)))</f>
        <v>#REF!</v>
      </c>
      <c r="F481" s="55" t="e">
        <f t="shared" si="239"/>
        <v>#REF!</v>
      </c>
      <c r="G481" s="91" t="e">
        <f>IF(E481="","",OP!G481)</f>
        <v>#REF!</v>
      </c>
      <c r="H481" s="28" t="e">
        <f t="shared" si="235"/>
        <v>#REF!</v>
      </c>
      <c r="I481" s="56" t="e">
        <f t="shared" si="236"/>
        <v>#REF!</v>
      </c>
      <c r="J481" s="56" t="e">
        <f t="shared" si="240"/>
        <v>#REF!</v>
      </c>
      <c r="K481" s="57" t="e">
        <f t="shared" si="241"/>
        <v>#REF!</v>
      </c>
      <c r="L481" s="57" t="e">
        <f t="shared" si="242"/>
        <v>#REF!</v>
      </c>
      <c r="M481" s="58" t="e">
        <f t="shared" si="237"/>
        <v>#REF!</v>
      </c>
      <c r="N481" s="58" t="e">
        <f t="shared" si="243"/>
        <v>#REF!</v>
      </c>
      <c r="O481" s="58" t="e">
        <f t="shared" si="244"/>
        <v>#REF!</v>
      </c>
      <c r="P481" s="59" t="e">
        <f t="shared" si="234"/>
        <v>#REF!</v>
      </c>
      <c r="Q481" s="29" t="e">
        <f t="shared" si="245"/>
        <v>#REF!</v>
      </c>
      <c r="R481" s="100" t="e">
        <f t="shared" si="238"/>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x14ac:dyDescent="0.25">
      <c r="B482" s="237"/>
      <c r="C482" s="9"/>
      <c r="E482" s="65" t="e">
        <f>IF(OR($C$6="",$C$5="",$C$6=0,$C$5=0),"",IF((ROWS(E$6:E482)-1)&gt;$C$16+$C$13-$C$15,"",(ROWS(E$6:E482)-1)))</f>
        <v>#REF!</v>
      </c>
      <c r="F482" s="55" t="e">
        <f t="shared" si="239"/>
        <v>#REF!</v>
      </c>
      <c r="G482" s="91" t="e">
        <f>IF(E482="","",OP!G482)</f>
        <v>#REF!</v>
      </c>
      <c r="H482" s="28" t="e">
        <f t="shared" si="235"/>
        <v>#REF!</v>
      </c>
      <c r="I482" s="56" t="e">
        <f t="shared" si="236"/>
        <v>#REF!</v>
      </c>
      <c r="J482" s="56" t="e">
        <f t="shared" si="240"/>
        <v>#REF!</v>
      </c>
      <c r="K482" s="57" t="e">
        <f t="shared" si="241"/>
        <v>#REF!</v>
      </c>
      <c r="L482" s="57" t="e">
        <f t="shared" si="242"/>
        <v>#REF!</v>
      </c>
      <c r="M482" s="58" t="e">
        <f t="shared" si="237"/>
        <v>#REF!</v>
      </c>
      <c r="N482" s="58" t="e">
        <f t="shared" si="243"/>
        <v>#REF!</v>
      </c>
      <c r="O482" s="58" t="e">
        <f t="shared" si="244"/>
        <v>#REF!</v>
      </c>
      <c r="P482" s="59" t="e">
        <f t="shared" si="234"/>
        <v>#REF!</v>
      </c>
      <c r="Q482" s="29" t="e">
        <f t="shared" si="245"/>
        <v>#REF!</v>
      </c>
      <c r="R482" s="100" t="e">
        <f t="shared" si="238"/>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x14ac:dyDescent="0.25">
      <c r="B483" s="237"/>
      <c r="C483" s="9"/>
      <c r="E483" s="65" t="e">
        <f>IF(OR($C$6="",$C$5="",$C$6=0,$C$5=0),"",IF((ROWS(E$6:E483)-1)&gt;$C$16+$C$13-$C$15,"",(ROWS(E$6:E483)-1)))</f>
        <v>#REF!</v>
      </c>
      <c r="F483" s="55" t="e">
        <f t="shared" si="239"/>
        <v>#REF!</v>
      </c>
      <c r="G483" s="91" t="e">
        <f>IF(E483="","",OP!G483)</f>
        <v>#REF!</v>
      </c>
      <c r="H483" s="28" t="e">
        <f t="shared" si="235"/>
        <v>#REF!</v>
      </c>
      <c r="I483" s="56" t="e">
        <f t="shared" si="236"/>
        <v>#REF!</v>
      </c>
      <c r="J483" s="56" t="e">
        <f t="shared" si="240"/>
        <v>#REF!</v>
      </c>
      <c r="K483" s="57" t="e">
        <f t="shared" si="241"/>
        <v>#REF!</v>
      </c>
      <c r="L483" s="57" t="e">
        <f t="shared" si="242"/>
        <v>#REF!</v>
      </c>
      <c r="M483" s="58" t="e">
        <f t="shared" si="237"/>
        <v>#REF!</v>
      </c>
      <c r="N483" s="58" t="e">
        <f t="shared" si="243"/>
        <v>#REF!</v>
      </c>
      <c r="O483" s="58" t="e">
        <f t="shared" si="244"/>
        <v>#REF!</v>
      </c>
      <c r="P483" s="59" t="e">
        <f t="shared" si="234"/>
        <v>#REF!</v>
      </c>
      <c r="Q483" s="29" t="e">
        <f t="shared" si="245"/>
        <v>#REF!</v>
      </c>
      <c r="R483" s="100" t="e">
        <f t="shared" si="238"/>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x14ac:dyDescent="0.25">
      <c r="B484" s="237"/>
      <c r="C484" s="9"/>
      <c r="E484" s="65" t="e">
        <f>IF(OR($C$6="",$C$5="",$C$6=0,$C$5=0),"",IF((ROWS(E$6:E484)-1)&gt;$C$16+$C$13-$C$15,"",(ROWS(E$6:E484)-1)))</f>
        <v>#REF!</v>
      </c>
      <c r="F484" s="55" t="e">
        <f t="shared" si="239"/>
        <v>#REF!</v>
      </c>
      <c r="G484" s="91" t="e">
        <f>IF(E484="","",OP!G484)</f>
        <v>#REF!</v>
      </c>
      <c r="H484" s="28" t="e">
        <f t="shared" si="235"/>
        <v>#REF!</v>
      </c>
      <c r="I484" s="56" t="e">
        <f t="shared" si="236"/>
        <v>#REF!</v>
      </c>
      <c r="J484" s="56" t="e">
        <f t="shared" si="240"/>
        <v>#REF!</v>
      </c>
      <c r="K484" s="57" t="e">
        <f t="shared" si="241"/>
        <v>#REF!</v>
      </c>
      <c r="L484" s="57" t="e">
        <f t="shared" si="242"/>
        <v>#REF!</v>
      </c>
      <c r="M484" s="58" t="e">
        <f t="shared" si="237"/>
        <v>#REF!</v>
      </c>
      <c r="N484" s="58" t="e">
        <f t="shared" si="243"/>
        <v>#REF!</v>
      </c>
      <c r="O484" s="58" t="e">
        <f t="shared" si="244"/>
        <v>#REF!</v>
      </c>
      <c r="P484" s="59" t="e">
        <f t="shared" si="234"/>
        <v>#REF!</v>
      </c>
      <c r="Q484" s="29" t="e">
        <f t="shared" si="245"/>
        <v>#REF!</v>
      </c>
      <c r="R484" s="100" t="e">
        <f t="shared" si="238"/>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x14ac:dyDescent="0.25">
      <c r="B485" s="237"/>
      <c r="C485" s="9"/>
      <c r="E485" s="65" t="e">
        <f>IF(OR($C$6="",$C$5="",$C$6=0,$C$5=0),"",IF((ROWS(E$6:E485)-1)&gt;$C$16+$C$13-$C$15,"",(ROWS(E$6:E485)-1)))</f>
        <v>#REF!</v>
      </c>
      <c r="F485" s="55" t="e">
        <f t="shared" si="239"/>
        <v>#REF!</v>
      </c>
      <c r="G485" s="91" t="e">
        <f>IF(E485="","",OP!G485)</f>
        <v>#REF!</v>
      </c>
      <c r="H485" s="28" t="e">
        <f t="shared" si="235"/>
        <v>#REF!</v>
      </c>
      <c r="I485" s="56" t="e">
        <f t="shared" si="236"/>
        <v>#REF!</v>
      </c>
      <c r="J485" s="56" t="e">
        <f t="shared" si="240"/>
        <v>#REF!</v>
      </c>
      <c r="K485" s="57" t="e">
        <f t="shared" si="241"/>
        <v>#REF!</v>
      </c>
      <c r="L485" s="57" t="e">
        <f t="shared" si="242"/>
        <v>#REF!</v>
      </c>
      <c r="M485" s="58" t="e">
        <f t="shared" si="237"/>
        <v>#REF!</v>
      </c>
      <c r="N485" s="58" t="e">
        <f t="shared" si="243"/>
        <v>#REF!</v>
      </c>
      <c r="O485" s="58" t="e">
        <f t="shared" si="244"/>
        <v>#REF!</v>
      </c>
      <c r="P485" s="59" t="e">
        <f t="shared" si="234"/>
        <v>#REF!</v>
      </c>
      <c r="Q485" s="29" t="e">
        <f t="shared" si="245"/>
        <v>#REF!</v>
      </c>
      <c r="R485" s="100" t="e">
        <f t="shared" si="238"/>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x14ac:dyDescent="0.25">
      <c r="B486" s="237"/>
      <c r="C486" s="9"/>
      <c r="E486" s="65" t="e">
        <f>IF(OR($C$6="",$C$5="",$C$6=0,$C$5=0),"",IF((ROWS(E$6:E486)-1)&gt;$C$16+$C$13-$C$15,"",(ROWS(E$6:E486)-1)))</f>
        <v>#REF!</v>
      </c>
      <c r="F486" s="55" t="e">
        <f t="shared" si="239"/>
        <v>#REF!</v>
      </c>
      <c r="G486" s="91" t="e">
        <f>IF(E486="","",OP!G486)</f>
        <v>#REF!</v>
      </c>
      <c r="H486" s="28" t="e">
        <f t="shared" si="235"/>
        <v>#REF!</v>
      </c>
      <c r="I486" s="56" t="e">
        <f t="shared" si="236"/>
        <v>#REF!</v>
      </c>
      <c r="J486" s="56" t="e">
        <f t="shared" si="240"/>
        <v>#REF!</v>
      </c>
      <c r="K486" s="57" t="e">
        <f t="shared" si="241"/>
        <v>#REF!</v>
      </c>
      <c r="L486" s="57" t="e">
        <f t="shared" si="242"/>
        <v>#REF!</v>
      </c>
      <c r="M486" s="58" t="e">
        <f t="shared" si="237"/>
        <v>#REF!</v>
      </c>
      <c r="N486" s="58" t="e">
        <f t="shared" si="243"/>
        <v>#REF!</v>
      </c>
      <c r="O486" s="58" t="e">
        <f t="shared" si="244"/>
        <v>#REF!</v>
      </c>
      <c r="P486" s="59" t="e">
        <f t="shared" si="234"/>
        <v>#REF!</v>
      </c>
      <c r="Q486" s="29" t="e">
        <f t="shared" si="245"/>
        <v>#REF!</v>
      </c>
      <c r="R486" s="100" t="e">
        <f t="shared" si="238"/>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x14ac:dyDescent="0.25">
      <c r="B487" s="237"/>
      <c r="C487" s="9"/>
      <c r="E487" s="65" t="e">
        <f>IF(OR($C$6="",$C$5="",$C$6=0,$C$5=0),"",IF((ROWS(E$6:E487)-1)&gt;$C$16+$C$13-$C$15,"",(ROWS(E$6:E487)-1)))</f>
        <v>#REF!</v>
      </c>
      <c r="F487" s="55" t="e">
        <f t="shared" si="239"/>
        <v>#REF!</v>
      </c>
      <c r="G487" s="91" t="e">
        <f>IF(E487="","",OP!G487)</f>
        <v>#REF!</v>
      </c>
      <c r="H487" s="28" t="e">
        <f t="shared" si="235"/>
        <v>#REF!</v>
      </c>
      <c r="I487" s="56" t="e">
        <f t="shared" si="236"/>
        <v>#REF!</v>
      </c>
      <c r="J487" s="56" t="e">
        <f t="shared" si="240"/>
        <v>#REF!</v>
      </c>
      <c r="K487" s="57" t="e">
        <f t="shared" si="241"/>
        <v>#REF!</v>
      </c>
      <c r="L487" s="57" t="e">
        <f t="shared" si="242"/>
        <v>#REF!</v>
      </c>
      <c r="M487" s="58" t="e">
        <f t="shared" si="237"/>
        <v>#REF!</v>
      </c>
      <c r="N487" s="58" t="e">
        <f t="shared" si="243"/>
        <v>#REF!</v>
      </c>
      <c r="O487" s="58" t="e">
        <f t="shared" si="244"/>
        <v>#REF!</v>
      </c>
      <c r="P487" s="59" t="e">
        <f t="shared" si="234"/>
        <v>#REF!</v>
      </c>
      <c r="Q487" s="29" t="e">
        <f t="shared" si="245"/>
        <v>#REF!</v>
      </c>
      <c r="R487" s="100" t="e">
        <f t="shared" si="238"/>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x14ac:dyDescent="0.25">
      <c r="B488" s="237"/>
      <c r="C488" s="9"/>
      <c r="E488" s="65" t="e">
        <f>IF(OR($C$6="",$C$5="",$C$6=0,$C$5=0),"",IF((ROWS(E$6:E488)-1)&gt;$C$16+$C$13-$C$15,"",(ROWS(E$6:E488)-1)))</f>
        <v>#REF!</v>
      </c>
      <c r="F488" s="55" t="e">
        <f t="shared" si="239"/>
        <v>#REF!</v>
      </c>
      <c r="G488" s="91" t="e">
        <f>IF(E488="","",OP!G488)</f>
        <v>#REF!</v>
      </c>
      <c r="H488" s="28" t="e">
        <f t="shared" si="235"/>
        <v>#REF!</v>
      </c>
      <c r="I488" s="56" t="e">
        <f t="shared" si="236"/>
        <v>#REF!</v>
      </c>
      <c r="J488" s="56" t="e">
        <f t="shared" si="240"/>
        <v>#REF!</v>
      </c>
      <c r="K488" s="57" t="e">
        <f t="shared" si="241"/>
        <v>#REF!</v>
      </c>
      <c r="L488" s="57" t="e">
        <f t="shared" si="242"/>
        <v>#REF!</v>
      </c>
      <c r="M488" s="58" t="e">
        <f t="shared" si="237"/>
        <v>#REF!</v>
      </c>
      <c r="N488" s="58" t="e">
        <f t="shared" si="243"/>
        <v>#REF!</v>
      </c>
      <c r="O488" s="58" t="e">
        <f t="shared" si="244"/>
        <v>#REF!</v>
      </c>
      <c r="P488" s="59" t="e">
        <f t="shared" si="234"/>
        <v>#REF!</v>
      </c>
      <c r="Q488" s="29" t="e">
        <f t="shared" si="245"/>
        <v>#REF!</v>
      </c>
      <c r="R488" s="100" t="e">
        <f t="shared" si="238"/>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x14ac:dyDescent="0.25">
      <c r="B489" s="237"/>
      <c r="C489" s="9"/>
      <c r="E489" s="65" t="e">
        <f>IF(OR($C$6="",$C$5="",$C$6=0,$C$5=0),"",IF((ROWS(E$6:E489)-1)&gt;$C$16+$C$13-$C$15,"",(ROWS(E$6:E489)-1)))</f>
        <v>#REF!</v>
      </c>
      <c r="F489" s="55" t="e">
        <f t="shared" si="239"/>
        <v>#REF!</v>
      </c>
      <c r="G489" s="91" t="e">
        <f>IF(E489="","",OP!G489)</f>
        <v>#REF!</v>
      </c>
      <c r="H489" s="28" t="e">
        <f t="shared" si="235"/>
        <v>#REF!</v>
      </c>
      <c r="I489" s="56" t="e">
        <f t="shared" si="236"/>
        <v>#REF!</v>
      </c>
      <c r="J489" s="56" t="e">
        <f t="shared" si="240"/>
        <v>#REF!</v>
      </c>
      <c r="K489" s="57" t="e">
        <f t="shared" si="241"/>
        <v>#REF!</v>
      </c>
      <c r="L489" s="57" t="e">
        <f t="shared" si="242"/>
        <v>#REF!</v>
      </c>
      <c r="M489" s="58" t="e">
        <f t="shared" si="237"/>
        <v>#REF!</v>
      </c>
      <c r="N489" s="58" t="e">
        <f t="shared" si="243"/>
        <v>#REF!</v>
      </c>
      <c r="O489" s="58" t="e">
        <f t="shared" si="244"/>
        <v>#REF!</v>
      </c>
      <c r="P489" s="59" t="e">
        <f t="shared" si="234"/>
        <v>#REF!</v>
      </c>
      <c r="Q489" s="29" t="e">
        <f t="shared" si="245"/>
        <v>#REF!</v>
      </c>
      <c r="R489" s="100" t="e">
        <f t="shared" si="238"/>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x14ac:dyDescent="0.25">
      <c r="B490" s="237"/>
      <c r="C490" s="9"/>
      <c r="E490" s="65" t="e">
        <f>IF(OR($C$6="",$C$5="",$C$6=0,$C$5=0),"",IF((ROWS(E$6:E490)-1)&gt;$C$16+$C$13-$C$15,"",(ROWS(E$6:E490)-1)))</f>
        <v>#REF!</v>
      </c>
      <c r="F490" s="55" t="e">
        <f t="shared" si="239"/>
        <v>#REF!</v>
      </c>
      <c r="G490" s="91" t="e">
        <f>IF(E490="","",OP!G490)</f>
        <v>#REF!</v>
      </c>
      <c r="H490" s="28" t="e">
        <f t="shared" si="235"/>
        <v>#REF!</v>
      </c>
      <c r="I490" s="56" t="e">
        <f t="shared" si="236"/>
        <v>#REF!</v>
      </c>
      <c r="J490" s="56" t="e">
        <f t="shared" si="240"/>
        <v>#REF!</v>
      </c>
      <c r="K490" s="57" t="e">
        <f t="shared" si="241"/>
        <v>#REF!</v>
      </c>
      <c r="L490" s="57" t="e">
        <f t="shared" si="242"/>
        <v>#REF!</v>
      </c>
      <c r="M490" s="58" t="e">
        <f t="shared" si="237"/>
        <v>#REF!</v>
      </c>
      <c r="N490" s="58" t="e">
        <f t="shared" si="243"/>
        <v>#REF!</v>
      </c>
      <c r="O490" s="58" t="e">
        <f t="shared" si="244"/>
        <v>#REF!</v>
      </c>
      <c r="P490" s="59" t="e">
        <f t="shared" si="234"/>
        <v>#REF!</v>
      </c>
      <c r="Q490" s="29" t="e">
        <f t="shared" si="245"/>
        <v>#REF!</v>
      </c>
      <c r="R490" s="100" t="e">
        <f t="shared" si="238"/>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x14ac:dyDescent="0.25">
      <c r="B491" s="237"/>
      <c r="C491" s="9"/>
      <c r="E491" s="65" t="e">
        <f>IF(OR($C$6="",$C$5="",$C$6=0,$C$5=0),"",IF((ROWS(E$6:E491)-1)&gt;$C$16+$C$13-$C$15,"",(ROWS(E$6:E491)-1)))</f>
        <v>#REF!</v>
      </c>
      <c r="F491" s="55" t="e">
        <f t="shared" si="239"/>
        <v>#REF!</v>
      </c>
      <c r="G491" s="91" t="e">
        <f>IF(E491="","",OP!G491)</f>
        <v>#REF!</v>
      </c>
      <c r="H491" s="28" t="e">
        <f t="shared" si="235"/>
        <v>#REF!</v>
      </c>
      <c r="I491" s="56" t="e">
        <f t="shared" si="236"/>
        <v>#REF!</v>
      </c>
      <c r="J491" s="56" t="e">
        <f t="shared" si="240"/>
        <v>#REF!</v>
      </c>
      <c r="K491" s="57" t="e">
        <f t="shared" si="241"/>
        <v>#REF!</v>
      </c>
      <c r="L491" s="57" t="e">
        <f t="shared" si="242"/>
        <v>#REF!</v>
      </c>
      <c r="M491" s="58" t="e">
        <f t="shared" si="237"/>
        <v>#REF!</v>
      </c>
      <c r="N491" s="58" t="e">
        <f t="shared" si="243"/>
        <v>#REF!</v>
      </c>
      <c r="O491" s="58" t="e">
        <f t="shared" si="244"/>
        <v>#REF!</v>
      </c>
      <c r="P491" s="59" t="e">
        <f t="shared" si="234"/>
        <v>#REF!</v>
      </c>
      <c r="Q491" s="29" t="e">
        <f t="shared" si="245"/>
        <v>#REF!</v>
      </c>
      <c r="R491" s="100" t="e">
        <f t="shared" si="238"/>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x14ac:dyDescent="0.25">
      <c r="B492" s="237"/>
      <c r="C492" s="9"/>
      <c r="E492" s="65" t="e">
        <f>IF(OR($C$6="",$C$5="",$C$6=0,$C$5=0),"",IF((ROWS(E$6:E492)-1)&gt;$C$16+$C$13-$C$15,"",(ROWS(E$6:E492)-1)))</f>
        <v>#REF!</v>
      </c>
      <c r="F492" s="55" t="e">
        <f t="shared" si="239"/>
        <v>#REF!</v>
      </c>
      <c r="G492" s="91" t="e">
        <f>IF(E492="","",OP!G492)</f>
        <v>#REF!</v>
      </c>
      <c r="H492" s="28" t="e">
        <f t="shared" si="235"/>
        <v>#REF!</v>
      </c>
      <c r="I492" s="56" t="e">
        <f t="shared" si="236"/>
        <v>#REF!</v>
      </c>
      <c r="J492" s="56" t="e">
        <f t="shared" si="240"/>
        <v>#REF!</v>
      </c>
      <c r="K492" s="57" t="e">
        <f t="shared" si="241"/>
        <v>#REF!</v>
      </c>
      <c r="L492" s="57" t="e">
        <f t="shared" si="242"/>
        <v>#REF!</v>
      </c>
      <c r="M492" s="58" t="e">
        <f t="shared" si="237"/>
        <v>#REF!</v>
      </c>
      <c r="N492" s="58" t="e">
        <f t="shared" si="243"/>
        <v>#REF!</v>
      </c>
      <c r="O492" s="58" t="e">
        <f t="shared" si="244"/>
        <v>#REF!</v>
      </c>
      <c r="P492" s="59" t="e">
        <f t="shared" si="234"/>
        <v>#REF!</v>
      </c>
      <c r="Q492" s="29" t="e">
        <f t="shared" si="245"/>
        <v>#REF!</v>
      </c>
      <c r="R492" s="100" t="e">
        <f t="shared" si="238"/>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x14ac:dyDescent="0.25">
      <c r="B493" s="237"/>
      <c r="C493" s="9"/>
      <c r="E493" s="65" t="e">
        <f>IF(OR($C$6="",$C$5="",$C$6=0,$C$5=0),"",IF((ROWS(E$6:E493)-1)&gt;$C$16+$C$13-$C$15,"",(ROWS(E$6:E493)-1)))</f>
        <v>#REF!</v>
      </c>
      <c r="F493" s="55" t="e">
        <f t="shared" si="239"/>
        <v>#REF!</v>
      </c>
      <c r="G493" s="91" t="e">
        <f>IF(E493="","",OP!G493)</f>
        <v>#REF!</v>
      </c>
      <c r="H493" s="28" t="e">
        <f t="shared" si="235"/>
        <v>#REF!</v>
      </c>
      <c r="I493" s="56" t="e">
        <f t="shared" si="236"/>
        <v>#REF!</v>
      </c>
      <c r="J493" s="56" t="e">
        <f t="shared" si="240"/>
        <v>#REF!</v>
      </c>
      <c r="K493" s="57" t="e">
        <f t="shared" si="241"/>
        <v>#REF!</v>
      </c>
      <c r="L493" s="57" t="e">
        <f t="shared" si="242"/>
        <v>#REF!</v>
      </c>
      <c r="M493" s="58" t="e">
        <f t="shared" si="237"/>
        <v>#REF!</v>
      </c>
      <c r="N493" s="58" t="e">
        <f t="shared" si="243"/>
        <v>#REF!</v>
      </c>
      <c r="O493" s="58" t="e">
        <f t="shared" si="244"/>
        <v>#REF!</v>
      </c>
      <c r="P493" s="59" t="e">
        <f t="shared" si="234"/>
        <v>#REF!</v>
      </c>
      <c r="Q493" s="29" t="e">
        <f t="shared" si="245"/>
        <v>#REF!</v>
      </c>
      <c r="R493" s="100" t="e">
        <f t="shared" si="238"/>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x14ac:dyDescent="0.25">
      <c r="B494" s="237"/>
      <c r="C494" s="9"/>
      <c r="E494" s="65" t="e">
        <f>IF(OR($C$6="",$C$5="",$C$6=0,$C$5=0),"",IF((ROWS(E$6:E494)-1)&gt;$C$16+$C$13-$C$15,"",(ROWS(E$6:E494)-1)))</f>
        <v>#REF!</v>
      </c>
      <c r="F494" s="55" t="e">
        <f t="shared" si="239"/>
        <v>#REF!</v>
      </c>
      <c r="G494" s="91" t="e">
        <f>IF(E494="","",OP!G494)</f>
        <v>#REF!</v>
      </c>
      <c r="H494" s="28" t="e">
        <f t="shared" si="235"/>
        <v>#REF!</v>
      </c>
      <c r="I494" s="56" t="e">
        <f t="shared" si="236"/>
        <v>#REF!</v>
      </c>
      <c r="J494" s="56" t="e">
        <f t="shared" si="240"/>
        <v>#REF!</v>
      </c>
      <c r="K494" s="57" t="e">
        <f t="shared" si="241"/>
        <v>#REF!</v>
      </c>
      <c r="L494" s="57" t="e">
        <f t="shared" si="242"/>
        <v>#REF!</v>
      </c>
      <c r="M494" s="58" t="e">
        <f t="shared" si="237"/>
        <v>#REF!</v>
      </c>
      <c r="N494" s="58" t="e">
        <f t="shared" si="243"/>
        <v>#REF!</v>
      </c>
      <c r="O494" s="58" t="e">
        <f t="shared" si="244"/>
        <v>#REF!</v>
      </c>
      <c r="P494" s="59" t="e">
        <f t="shared" si="234"/>
        <v>#REF!</v>
      </c>
      <c r="Q494" s="29" t="e">
        <f t="shared" si="245"/>
        <v>#REF!</v>
      </c>
      <c r="R494" s="100" t="e">
        <f t="shared" si="238"/>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x14ac:dyDescent="0.25">
      <c r="B495" s="237"/>
      <c r="C495" s="9"/>
      <c r="E495" s="65" t="e">
        <f>IF(OR($C$6="",$C$5="",$C$6=0,$C$5=0),"",IF((ROWS(E$6:E495)-1)&gt;$C$16+$C$13-$C$15,"",(ROWS(E$6:E495)-1)))</f>
        <v>#REF!</v>
      </c>
      <c r="F495" s="55" t="e">
        <f t="shared" si="239"/>
        <v>#REF!</v>
      </c>
      <c r="G495" s="91" t="e">
        <f>IF(E495="","",OP!G495)</f>
        <v>#REF!</v>
      </c>
      <c r="H495" s="28" t="e">
        <f t="shared" si="235"/>
        <v>#REF!</v>
      </c>
      <c r="I495" s="56" t="e">
        <f t="shared" si="236"/>
        <v>#REF!</v>
      </c>
      <c r="J495" s="56" t="e">
        <f t="shared" si="240"/>
        <v>#REF!</v>
      </c>
      <c r="K495" s="57" t="e">
        <f t="shared" si="241"/>
        <v>#REF!</v>
      </c>
      <c r="L495" s="57" t="e">
        <f t="shared" si="242"/>
        <v>#REF!</v>
      </c>
      <c r="M495" s="58" t="e">
        <f t="shared" si="237"/>
        <v>#REF!</v>
      </c>
      <c r="N495" s="58" t="e">
        <f t="shared" si="243"/>
        <v>#REF!</v>
      </c>
      <c r="O495" s="58" t="e">
        <f t="shared" si="244"/>
        <v>#REF!</v>
      </c>
      <c r="P495" s="59" t="e">
        <f t="shared" si="234"/>
        <v>#REF!</v>
      </c>
      <c r="Q495" s="29" t="e">
        <f t="shared" si="245"/>
        <v>#REF!</v>
      </c>
      <c r="R495" s="100" t="e">
        <f t="shared" si="238"/>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x14ac:dyDescent="0.25">
      <c r="B496" s="237"/>
      <c r="C496" s="9"/>
      <c r="E496" s="65" t="e">
        <f>IF(OR($C$6="",$C$5="",$C$6=0,$C$5=0),"",IF((ROWS(E$6:E496)-1)&gt;$C$16+$C$13-$C$15,"",(ROWS(E$6:E496)-1)))</f>
        <v>#REF!</v>
      </c>
      <c r="F496" s="55" t="e">
        <f t="shared" si="239"/>
        <v>#REF!</v>
      </c>
      <c r="G496" s="91" t="e">
        <f>IF(E496="","",OP!G496)</f>
        <v>#REF!</v>
      </c>
      <c r="H496" s="28" t="e">
        <f t="shared" si="235"/>
        <v>#REF!</v>
      </c>
      <c r="I496" s="56" t="e">
        <f t="shared" si="236"/>
        <v>#REF!</v>
      </c>
      <c r="J496" s="56" t="e">
        <f t="shared" si="240"/>
        <v>#REF!</v>
      </c>
      <c r="K496" s="57" t="e">
        <f t="shared" si="241"/>
        <v>#REF!</v>
      </c>
      <c r="L496" s="57" t="e">
        <f t="shared" si="242"/>
        <v>#REF!</v>
      </c>
      <c r="M496" s="58" t="e">
        <f t="shared" si="237"/>
        <v>#REF!</v>
      </c>
      <c r="N496" s="58" t="e">
        <f t="shared" si="243"/>
        <v>#REF!</v>
      </c>
      <c r="O496" s="58" t="e">
        <f t="shared" si="244"/>
        <v>#REF!</v>
      </c>
      <c r="P496" s="59" t="e">
        <f t="shared" si="234"/>
        <v>#REF!</v>
      </c>
      <c r="Q496" s="29" t="e">
        <f t="shared" si="245"/>
        <v>#REF!</v>
      </c>
      <c r="R496" s="100" t="e">
        <f t="shared" si="238"/>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x14ac:dyDescent="0.25">
      <c r="B497" s="237"/>
      <c r="C497" s="9"/>
      <c r="E497" s="65" t="e">
        <f>IF(OR($C$6="",$C$5="",$C$6=0,$C$5=0),"",IF((ROWS(E$6:E497)-1)&gt;$C$16+$C$13-$C$15,"",(ROWS(E$6:E497)-1)))</f>
        <v>#REF!</v>
      </c>
      <c r="F497" s="55" t="e">
        <f t="shared" si="239"/>
        <v>#REF!</v>
      </c>
      <c r="G497" s="91" t="e">
        <f>IF(E497="","",OP!G497)</f>
        <v>#REF!</v>
      </c>
      <c r="H497" s="28" t="e">
        <f t="shared" si="235"/>
        <v>#REF!</v>
      </c>
      <c r="I497" s="56" t="e">
        <f t="shared" si="236"/>
        <v>#REF!</v>
      </c>
      <c r="J497" s="56" t="e">
        <f t="shared" si="240"/>
        <v>#REF!</v>
      </c>
      <c r="K497" s="57" t="e">
        <f t="shared" si="241"/>
        <v>#REF!</v>
      </c>
      <c r="L497" s="57" t="e">
        <f t="shared" si="242"/>
        <v>#REF!</v>
      </c>
      <c r="M497" s="58" t="e">
        <f t="shared" si="237"/>
        <v>#REF!</v>
      </c>
      <c r="N497" s="58" t="e">
        <f t="shared" si="243"/>
        <v>#REF!</v>
      </c>
      <c r="O497" s="58" t="e">
        <f t="shared" si="244"/>
        <v>#REF!</v>
      </c>
      <c r="P497" s="59" t="e">
        <f t="shared" si="234"/>
        <v>#REF!</v>
      </c>
      <c r="Q497" s="29" t="e">
        <f t="shared" si="245"/>
        <v>#REF!</v>
      </c>
      <c r="R497" s="100" t="e">
        <f t="shared" si="238"/>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x14ac:dyDescent="0.25">
      <c r="B498" s="237"/>
      <c r="C498" s="9"/>
      <c r="E498" s="65" t="e">
        <f>IF(OR($C$6="",$C$5="",$C$6=0,$C$5=0),"",IF((ROWS(E$6:E498)-1)&gt;$C$16+$C$13-$C$15,"",(ROWS(E$6:E498)-1)))</f>
        <v>#REF!</v>
      </c>
      <c r="F498" s="55" t="e">
        <f t="shared" si="239"/>
        <v>#REF!</v>
      </c>
      <c r="G498" s="91" t="e">
        <f>IF(E498="","",OP!G498)</f>
        <v>#REF!</v>
      </c>
      <c r="H498" s="28" t="e">
        <f t="shared" si="235"/>
        <v>#REF!</v>
      </c>
      <c r="I498" s="56" t="e">
        <f t="shared" si="236"/>
        <v>#REF!</v>
      </c>
      <c r="J498" s="56" t="e">
        <f t="shared" si="240"/>
        <v>#REF!</v>
      </c>
      <c r="K498" s="57" t="e">
        <f t="shared" si="241"/>
        <v>#REF!</v>
      </c>
      <c r="L498" s="57" t="e">
        <f t="shared" si="242"/>
        <v>#REF!</v>
      </c>
      <c r="M498" s="58" t="e">
        <f t="shared" si="237"/>
        <v>#REF!</v>
      </c>
      <c r="N498" s="58" t="e">
        <f t="shared" si="243"/>
        <v>#REF!</v>
      </c>
      <c r="O498" s="58" t="e">
        <f t="shared" si="244"/>
        <v>#REF!</v>
      </c>
      <c r="P498" s="59" t="e">
        <f t="shared" si="234"/>
        <v>#REF!</v>
      </c>
      <c r="Q498" s="29" t="e">
        <f t="shared" si="245"/>
        <v>#REF!</v>
      </c>
      <c r="R498" s="100" t="e">
        <f t="shared" si="238"/>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x14ac:dyDescent="0.25">
      <c r="B499" s="237"/>
      <c r="C499" s="9"/>
      <c r="E499" s="65" t="e">
        <f>IF(OR($C$6="",$C$5="",$C$6=0,$C$5=0),"",IF((ROWS(E$6:E499)-1)&gt;$C$16+$C$13-$C$15,"",(ROWS(E$6:E499)-1)))</f>
        <v>#REF!</v>
      </c>
      <c r="F499" s="55" t="e">
        <f t="shared" si="239"/>
        <v>#REF!</v>
      </c>
      <c r="G499" s="91" t="e">
        <f>IF(E499="","",OP!G499)</f>
        <v>#REF!</v>
      </c>
      <c r="H499" s="28" t="e">
        <f t="shared" si="235"/>
        <v>#REF!</v>
      </c>
      <c r="I499" s="56" t="e">
        <f t="shared" si="236"/>
        <v>#REF!</v>
      </c>
      <c r="J499" s="56" t="e">
        <f t="shared" si="240"/>
        <v>#REF!</v>
      </c>
      <c r="K499" s="57" t="e">
        <f t="shared" si="241"/>
        <v>#REF!</v>
      </c>
      <c r="L499" s="57" t="e">
        <f t="shared" si="242"/>
        <v>#REF!</v>
      </c>
      <c r="M499" s="58" t="e">
        <f t="shared" si="237"/>
        <v>#REF!</v>
      </c>
      <c r="N499" s="58" t="e">
        <f t="shared" si="243"/>
        <v>#REF!</v>
      </c>
      <c r="O499" s="58" t="e">
        <f t="shared" si="244"/>
        <v>#REF!</v>
      </c>
      <c r="P499" s="59" t="e">
        <f t="shared" si="234"/>
        <v>#REF!</v>
      </c>
      <c r="Q499" s="29" t="e">
        <f t="shared" si="245"/>
        <v>#REF!</v>
      </c>
      <c r="R499" s="100" t="e">
        <f t="shared" si="238"/>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x14ac:dyDescent="0.25">
      <c r="B500" s="237"/>
      <c r="C500" s="9"/>
      <c r="E500" s="65" t="e">
        <f>IF(OR($C$6="",$C$5="",$C$6=0,$C$5=0),"",IF((ROWS(E$6:E500)-1)&gt;$C$16+$C$13-$C$15,"",(ROWS(E$6:E500)-1)))</f>
        <v>#REF!</v>
      </c>
      <c r="F500" s="55" t="e">
        <f t="shared" si="239"/>
        <v>#REF!</v>
      </c>
      <c r="G500" s="91" t="e">
        <f>IF(E500="","",OP!G500)</f>
        <v>#REF!</v>
      </c>
      <c r="H500" s="28" t="e">
        <f t="shared" si="235"/>
        <v>#REF!</v>
      </c>
      <c r="I500" s="56" t="e">
        <f t="shared" si="236"/>
        <v>#REF!</v>
      </c>
      <c r="J500" s="56" t="e">
        <f t="shared" si="240"/>
        <v>#REF!</v>
      </c>
      <c r="K500" s="57" t="e">
        <f t="shared" si="241"/>
        <v>#REF!</v>
      </c>
      <c r="L500" s="57" t="e">
        <f t="shared" si="242"/>
        <v>#REF!</v>
      </c>
      <c r="M500" s="58" t="e">
        <f t="shared" si="237"/>
        <v>#REF!</v>
      </c>
      <c r="N500" s="58" t="e">
        <f t="shared" si="243"/>
        <v>#REF!</v>
      </c>
      <c r="O500" s="58" t="e">
        <f t="shared" si="244"/>
        <v>#REF!</v>
      </c>
      <c r="P500" s="59" t="e">
        <f t="shared" si="234"/>
        <v>#REF!</v>
      </c>
      <c r="Q500" s="29" t="e">
        <f t="shared" si="245"/>
        <v>#REF!</v>
      </c>
      <c r="R500" s="100" t="e">
        <f t="shared" si="238"/>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x14ac:dyDescent="0.25">
      <c r="B501" s="237"/>
      <c r="C501" s="9"/>
      <c r="E501" s="65" t="e">
        <f>IF(OR($C$6="",$C$5="",$C$6=0,$C$5=0),"",IF((ROWS(E$6:E501)-1)&gt;$C$16+$C$13-$C$15,"",(ROWS(E$6:E501)-1)))</f>
        <v>#REF!</v>
      </c>
      <c r="F501" s="55" t="e">
        <f t="shared" si="239"/>
        <v>#REF!</v>
      </c>
      <c r="G501" s="91" t="e">
        <f>IF(E501="","",OP!G501)</f>
        <v>#REF!</v>
      </c>
      <c r="H501" s="28" t="e">
        <f t="shared" si="235"/>
        <v>#REF!</v>
      </c>
      <c r="I501" s="56" t="e">
        <f t="shared" si="236"/>
        <v>#REF!</v>
      </c>
      <c r="J501" s="56" t="e">
        <f t="shared" si="240"/>
        <v>#REF!</v>
      </c>
      <c r="K501" s="57" t="e">
        <f t="shared" si="241"/>
        <v>#REF!</v>
      </c>
      <c r="L501" s="57" t="e">
        <f t="shared" si="242"/>
        <v>#REF!</v>
      </c>
      <c r="M501" s="58" t="e">
        <f t="shared" si="237"/>
        <v>#REF!</v>
      </c>
      <c r="N501" s="58" t="e">
        <f t="shared" si="243"/>
        <v>#REF!</v>
      </c>
      <c r="O501" s="58" t="e">
        <f t="shared" si="244"/>
        <v>#REF!</v>
      </c>
      <c r="P501" s="59" t="e">
        <f t="shared" si="234"/>
        <v>#REF!</v>
      </c>
      <c r="Q501" s="29" t="e">
        <f t="shared" si="245"/>
        <v>#REF!</v>
      </c>
      <c r="R501" s="100" t="e">
        <f t="shared" si="238"/>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x14ac:dyDescent="0.25">
      <c r="B502" s="237"/>
      <c r="C502" s="9"/>
      <c r="E502" s="65" t="e">
        <f>IF(OR($C$6="",$C$5="",$C$6=0,$C$5=0),"",IF((ROWS(E$6:E502)-1)&gt;$C$16+$C$13-$C$15,"",(ROWS(E$6:E502)-1)))</f>
        <v>#REF!</v>
      </c>
      <c r="F502" s="55" t="e">
        <f t="shared" si="239"/>
        <v>#REF!</v>
      </c>
      <c r="G502" s="91" t="e">
        <f>IF(E502="","",OP!G502)</f>
        <v>#REF!</v>
      </c>
      <c r="H502" s="28" t="e">
        <f t="shared" si="235"/>
        <v>#REF!</v>
      </c>
      <c r="I502" s="56" t="e">
        <f t="shared" si="236"/>
        <v>#REF!</v>
      </c>
      <c r="J502" s="56" t="e">
        <f t="shared" si="240"/>
        <v>#REF!</v>
      </c>
      <c r="K502" s="57" t="e">
        <f t="shared" si="241"/>
        <v>#REF!</v>
      </c>
      <c r="L502" s="57" t="e">
        <f t="shared" si="242"/>
        <v>#REF!</v>
      </c>
      <c r="M502" s="58" t="e">
        <f t="shared" si="237"/>
        <v>#REF!</v>
      </c>
      <c r="N502" s="58" t="e">
        <f t="shared" si="243"/>
        <v>#REF!</v>
      </c>
      <c r="O502" s="58" t="e">
        <f t="shared" si="244"/>
        <v>#REF!</v>
      </c>
      <c r="P502" s="59" t="e">
        <f t="shared" si="234"/>
        <v>#REF!</v>
      </c>
      <c r="Q502" s="29" t="e">
        <f t="shared" si="245"/>
        <v>#REF!</v>
      </c>
      <c r="R502" s="100" t="e">
        <f t="shared" si="238"/>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x14ac:dyDescent="0.25">
      <c r="B503" s="237"/>
      <c r="C503" s="9"/>
      <c r="E503" s="65" t="e">
        <f>IF(OR($C$6="",$C$5="",$C$6=0,$C$5=0),"",IF((ROWS(E$6:E503)-1)&gt;$C$16+$C$13-$C$15,"",(ROWS(E$6:E503)-1)))</f>
        <v>#REF!</v>
      </c>
      <c r="F503" s="55" t="e">
        <f t="shared" si="239"/>
        <v>#REF!</v>
      </c>
      <c r="G503" s="91" t="e">
        <f>IF(E503="","",OP!G503)</f>
        <v>#REF!</v>
      </c>
      <c r="H503" s="28" t="e">
        <f t="shared" si="235"/>
        <v>#REF!</v>
      </c>
      <c r="I503" s="56" t="e">
        <f t="shared" si="236"/>
        <v>#REF!</v>
      </c>
      <c r="J503" s="56" t="e">
        <f t="shared" si="240"/>
        <v>#REF!</v>
      </c>
      <c r="K503" s="57" t="e">
        <f t="shared" si="241"/>
        <v>#REF!</v>
      </c>
      <c r="L503" s="57" t="e">
        <f t="shared" si="242"/>
        <v>#REF!</v>
      </c>
      <c r="M503" s="58" t="e">
        <f t="shared" si="237"/>
        <v>#REF!</v>
      </c>
      <c r="N503" s="58" t="e">
        <f t="shared" si="243"/>
        <v>#REF!</v>
      </c>
      <c r="O503" s="58" t="e">
        <f t="shared" si="244"/>
        <v>#REF!</v>
      </c>
      <c r="P503" s="59" t="e">
        <f t="shared" si="234"/>
        <v>#REF!</v>
      </c>
      <c r="Q503" s="29" t="e">
        <f t="shared" si="245"/>
        <v>#REF!</v>
      </c>
      <c r="R503" s="100" t="e">
        <f t="shared" si="238"/>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x14ac:dyDescent="0.25">
      <c r="B504" s="237"/>
      <c r="C504" s="9"/>
      <c r="E504" s="65" t="e">
        <f>IF(OR($C$6="",$C$5="",$C$6=0,$C$5=0),"",IF((ROWS(E$6:E504)-1)&gt;$C$16+$C$13-$C$15,"",(ROWS(E$6:E504)-1)))</f>
        <v>#REF!</v>
      </c>
      <c r="F504" s="55" t="e">
        <f t="shared" si="239"/>
        <v>#REF!</v>
      </c>
      <c r="G504" s="91" t="e">
        <f>IF(E504="","",OP!G504)</f>
        <v>#REF!</v>
      </c>
      <c r="H504" s="28" t="e">
        <f t="shared" si="235"/>
        <v>#REF!</v>
      </c>
      <c r="I504" s="56" t="e">
        <f t="shared" si="236"/>
        <v>#REF!</v>
      </c>
      <c r="J504" s="56" t="e">
        <f t="shared" si="240"/>
        <v>#REF!</v>
      </c>
      <c r="K504" s="57" t="e">
        <f t="shared" si="241"/>
        <v>#REF!</v>
      </c>
      <c r="L504" s="57" t="e">
        <f t="shared" si="242"/>
        <v>#REF!</v>
      </c>
      <c r="M504" s="58" t="e">
        <f t="shared" si="237"/>
        <v>#REF!</v>
      </c>
      <c r="N504" s="58" t="e">
        <f t="shared" si="243"/>
        <v>#REF!</v>
      </c>
      <c r="O504" s="58" t="e">
        <f t="shared" si="244"/>
        <v>#REF!</v>
      </c>
      <c r="P504" s="59" t="e">
        <f t="shared" si="234"/>
        <v>#REF!</v>
      </c>
      <c r="Q504" s="29" t="e">
        <f t="shared" si="245"/>
        <v>#REF!</v>
      </c>
      <c r="R504" s="100" t="e">
        <f t="shared" si="238"/>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x14ac:dyDescent="0.25">
      <c r="B505" s="237"/>
      <c r="C505" s="9"/>
      <c r="E505" s="65" t="e">
        <f>IF(OR($C$6="",$C$5="",$C$6=0,$C$5=0),"",IF((ROWS(E$6:E505)-1)&gt;$C$16+$C$13-$C$15,"",(ROWS(E$6:E505)-1)))</f>
        <v>#REF!</v>
      </c>
      <c r="F505" s="55" t="e">
        <f t="shared" si="239"/>
        <v>#REF!</v>
      </c>
      <c r="G505" s="91" t="e">
        <f>IF(E505="","",OP!G505)</f>
        <v>#REF!</v>
      </c>
      <c r="H505" s="28" t="e">
        <f t="shared" si="235"/>
        <v>#REF!</v>
      </c>
      <c r="I505" s="56" t="e">
        <f t="shared" si="236"/>
        <v>#REF!</v>
      </c>
      <c r="J505" s="56" t="e">
        <f t="shared" si="240"/>
        <v>#REF!</v>
      </c>
      <c r="K505" s="57" t="e">
        <f t="shared" si="241"/>
        <v>#REF!</v>
      </c>
      <c r="L505" s="57" t="e">
        <f t="shared" si="242"/>
        <v>#REF!</v>
      </c>
      <c r="M505" s="58" t="e">
        <f t="shared" si="237"/>
        <v>#REF!</v>
      </c>
      <c r="N505" s="58" t="e">
        <f t="shared" si="243"/>
        <v>#REF!</v>
      </c>
      <c r="O505" s="58" t="e">
        <f t="shared" si="244"/>
        <v>#REF!</v>
      </c>
      <c r="P505" s="59" t="e">
        <f t="shared" si="234"/>
        <v>#REF!</v>
      </c>
      <c r="Q505" s="29" t="e">
        <f t="shared" si="245"/>
        <v>#REF!</v>
      </c>
      <c r="R505" s="100" t="e">
        <f t="shared" si="238"/>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x14ac:dyDescent="0.25">
      <c r="B506" s="237"/>
      <c r="C506" s="9"/>
      <c r="E506" s="65" t="e">
        <f>IF(OR($C$6="",$C$5="",$C$6=0,$C$5=0),"",IF((ROWS(E$6:E506)-1)&gt;$C$16+$C$13-$C$15,"",(ROWS(E$6:E506)-1)))</f>
        <v>#REF!</v>
      </c>
      <c r="F506" s="55" t="e">
        <f t="shared" si="239"/>
        <v>#REF!</v>
      </c>
      <c r="G506" s="91" t="e">
        <f>IF(E506="","",OP!G506)</f>
        <v>#REF!</v>
      </c>
      <c r="H506" s="28" t="e">
        <f t="shared" si="235"/>
        <v>#REF!</v>
      </c>
      <c r="I506" s="56" t="e">
        <f t="shared" si="236"/>
        <v>#REF!</v>
      </c>
      <c r="J506" s="56" t="e">
        <f t="shared" si="240"/>
        <v>#REF!</v>
      </c>
      <c r="K506" s="57" t="e">
        <f t="shared" si="241"/>
        <v>#REF!</v>
      </c>
      <c r="L506" s="57" t="e">
        <f t="shared" si="242"/>
        <v>#REF!</v>
      </c>
      <c r="M506" s="58" t="e">
        <f t="shared" si="237"/>
        <v>#REF!</v>
      </c>
      <c r="N506" s="58" t="e">
        <f t="shared" si="243"/>
        <v>#REF!</v>
      </c>
      <c r="O506" s="58" t="e">
        <f t="shared" si="244"/>
        <v>#REF!</v>
      </c>
      <c r="P506" s="59" t="e">
        <f t="shared" si="234"/>
        <v>#REF!</v>
      </c>
      <c r="Q506" s="29" t="e">
        <f t="shared" si="245"/>
        <v>#REF!</v>
      </c>
      <c r="R506" s="100" t="e">
        <f t="shared" si="238"/>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x14ac:dyDescent="0.25">
      <c r="B507" s="237"/>
      <c r="C507" s="9"/>
      <c r="E507" s="65" t="e">
        <f>IF(OR($C$6="",$C$5="",$C$6=0,$C$5=0),"",IF((ROWS(E$6:E507)-1)&gt;$C$16+$C$13-$C$15,"",(ROWS(E$6:E507)-1)))</f>
        <v>#REF!</v>
      </c>
      <c r="F507" s="55" t="e">
        <f t="shared" si="239"/>
        <v>#REF!</v>
      </c>
      <c r="G507" s="91" t="e">
        <f>IF(E507="","",OP!G507)</f>
        <v>#REF!</v>
      </c>
      <c r="H507" s="28" t="e">
        <f t="shared" si="235"/>
        <v>#REF!</v>
      </c>
      <c r="I507" s="56" t="e">
        <f t="shared" si="236"/>
        <v>#REF!</v>
      </c>
      <c r="J507" s="56" t="e">
        <f t="shared" si="240"/>
        <v>#REF!</v>
      </c>
      <c r="K507" s="57" t="e">
        <f t="shared" si="241"/>
        <v>#REF!</v>
      </c>
      <c r="L507" s="57" t="e">
        <f t="shared" si="242"/>
        <v>#REF!</v>
      </c>
      <c r="M507" s="58" t="e">
        <f t="shared" si="237"/>
        <v>#REF!</v>
      </c>
      <c r="N507" s="58" t="e">
        <f t="shared" si="243"/>
        <v>#REF!</v>
      </c>
      <c r="O507" s="58" t="e">
        <f t="shared" si="244"/>
        <v>#REF!</v>
      </c>
      <c r="P507" s="59" t="e">
        <f t="shared" si="234"/>
        <v>#REF!</v>
      </c>
      <c r="Q507" s="29" t="e">
        <f t="shared" si="245"/>
        <v>#REF!</v>
      </c>
      <c r="R507" s="100" t="e">
        <f t="shared" si="238"/>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x14ac:dyDescent="0.25">
      <c r="B508" s="237"/>
      <c r="C508" s="9"/>
      <c r="E508" s="65" t="e">
        <f>IF(OR($C$6="",$C$5="",$C$6=0,$C$5=0),"",IF((ROWS(E$6:E508)-1)&gt;$C$16+$C$13-$C$15,"",(ROWS(E$6:E508)-1)))</f>
        <v>#REF!</v>
      </c>
      <c r="F508" s="55" t="e">
        <f t="shared" si="239"/>
        <v>#REF!</v>
      </c>
      <c r="G508" s="91" t="e">
        <f>IF(E508="","",OP!G508)</f>
        <v>#REF!</v>
      </c>
      <c r="H508" s="28" t="e">
        <f t="shared" si="235"/>
        <v>#REF!</v>
      </c>
      <c r="I508" s="56" t="e">
        <f t="shared" si="236"/>
        <v>#REF!</v>
      </c>
      <c r="J508" s="56" t="e">
        <f t="shared" si="240"/>
        <v>#REF!</v>
      </c>
      <c r="K508" s="57" t="e">
        <f t="shared" si="241"/>
        <v>#REF!</v>
      </c>
      <c r="L508" s="57" t="e">
        <f t="shared" si="242"/>
        <v>#REF!</v>
      </c>
      <c r="M508" s="58" t="e">
        <f t="shared" si="237"/>
        <v>#REF!</v>
      </c>
      <c r="N508" s="58" t="e">
        <f t="shared" si="243"/>
        <v>#REF!</v>
      </c>
      <c r="O508" s="58" t="e">
        <f t="shared" si="244"/>
        <v>#REF!</v>
      </c>
      <c r="P508" s="59" t="e">
        <f t="shared" si="234"/>
        <v>#REF!</v>
      </c>
      <c r="Q508" s="29" t="e">
        <f t="shared" si="245"/>
        <v>#REF!</v>
      </c>
      <c r="R508" s="100" t="e">
        <f t="shared" si="238"/>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x14ac:dyDescent="0.25">
      <c r="B509" s="237"/>
      <c r="C509" s="9"/>
      <c r="E509" s="65" t="e">
        <f>IF(OR($C$6="",$C$5="",$C$6=0,$C$5=0),"",IF((ROWS(E$6:E509)-1)&gt;$C$16+$C$13-$C$15,"",(ROWS(E$6:E509)-1)))</f>
        <v>#REF!</v>
      </c>
      <c r="F509" s="55" t="e">
        <f t="shared" si="239"/>
        <v>#REF!</v>
      </c>
      <c r="G509" s="91" t="e">
        <f>IF(E509="","",OP!G509)</f>
        <v>#REF!</v>
      </c>
      <c r="H509" s="28" t="e">
        <f t="shared" si="235"/>
        <v>#REF!</v>
      </c>
      <c r="I509" s="56" t="e">
        <f t="shared" si="236"/>
        <v>#REF!</v>
      </c>
      <c r="J509" s="56" t="e">
        <f t="shared" si="240"/>
        <v>#REF!</v>
      </c>
      <c r="K509" s="57" t="e">
        <f t="shared" si="241"/>
        <v>#REF!</v>
      </c>
      <c r="L509" s="57" t="e">
        <f t="shared" si="242"/>
        <v>#REF!</v>
      </c>
      <c r="M509" s="58" t="e">
        <f t="shared" si="237"/>
        <v>#REF!</v>
      </c>
      <c r="N509" s="58" t="e">
        <f t="shared" si="243"/>
        <v>#REF!</v>
      </c>
      <c r="O509" s="58" t="e">
        <f t="shared" si="244"/>
        <v>#REF!</v>
      </c>
      <c r="P509" s="59" t="e">
        <f t="shared" si="234"/>
        <v>#REF!</v>
      </c>
      <c r="Q509" s="29" t="e">
        <f t="shared" si="245"/>
        <v>#REF!</v>
      </c>
      <c r="R509" s="100" t="e">
        <f t="shared" si="238"/>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x14ac:dyDescent="0.25">
      <c r="B510" s="237"/>
      <c r="C510" s="9"/>
      <c r="E510" s="65" t="e">
        <f>IF(OR($C$6="",$C$5="",$C$6=0,$C$5=0),"",IF((ROWS(E$6:E510)-1)&gt;$C$16+$C$13-$C$15,"",(ROWS(E$6:E510)-1)))</f>
        <v>#REF!</v>
      </c>
      <c r="F510" s="55" t="e">
        <f t="shared" si="239"/>
        <v>#REF!</v>
      </c>
      <c r="G510" s="91" t="e">
        <f>IF(E510="","",OP!G510)</f>
        <v>#REF!</v>
      </c>
      <c r="H510" s="28" t="e">
        <f t="shared" si="235"/>
        <v>#REF!</v>
      </c>
      <c r="I510" s="56" t="e">
        <f t="shared" si="236"/>
        <v>#REF!</v>
      </c>
      <c r="J510" s="56" t="e">
        <f t="shared" si="240"/>
        <v>#REF!</v>
      </c>
      <c r="K510" s="57" t="e">
        <f t="shared" si="241"/>
        <v>#REF!</v>
      </c>
      <c r="L510" s="57" t="e">
        <f t="shared" si="242"/>
        <v>#REF!</v>
      </c>
      <c r="M510" s="58" t="e">
        <f t="shared" si="237"/>
        <v>#REF!</v>
      </c>
      <c r="N510" s="58" t="e">
        <f t="shared" si="243"/>
        <v>#REF!</v>
      </c>
      <c r="O510" s="58" t="e">
        <f t="shared" si="244"/>
        <v>#REF!</v>
      </c>
      <c r="P510" s="59" t="e">
        <f t="shared" si="234"/>
        <v>#REF!</v>
      </c>
      <c r="Q510" s="29" t="e">
        <f t="shared" si="245"/>
        <v>#REF!</v>
      </c>
      <c r="R510" s="100" t="e">
        <f t="shared" si="238"/>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x14ac:dyDescent="0.25">
      <c r="B511" s="237"/>
      <c r="C511" s="9"/>
      <c r="E511" s="65" t="e">
        <f>IF(OR($C$6="",$C$5="",$C$6=0,$C$5=0),"",IF((ROWS(E$6:E511)-1)&gt;$C$16+$C$13-$C$15,"",(ROWS(E$6:E511)-1)))</f>
        <v>#REF!</v>
      </c>
      <c r="F511" s="55" t="e">
        <f t="shared" si="239"/>
        <v>#REF!</v>
      </c>
      <c r="G511" s="91" t="e">
        <f>IF(E511="","",OP!G511)</f>
        <v>#REF!</v>
      </c>
      <c r="H511" s="28" t="e">
        <f t="shared" si="235"/>
        <v>#REF!</v>
      </c>
      <c r="I511" s="56" t="e">
        <f t="shared" si="236"/>
        <v>#REF!</v>
      </c>
      <c r="J511" s="56" t="e">
        <f t="shared" si="240"/>
        <v>#REF!</v>
      </c>
      <c r="K511" s="57" t="e">
        <f t="shared" si="241"/>
        <v>#REF!</v>
      </c>
      <c r="L511" s="57" t="e">
        <f t="shared" si="242"/>
        <v>#REF!</v>
      </c>
      <c r="M511" s="58" t="e">
        <f t="shared" si="237"/>
        <v>#REF!</v>
      </c>
      <c r="N511" s="58" t="e">
        <f t="shared" si="243"/>
        <v>#REF!</v>
      </c>
      <c r="O511" s="58" t="e">
        <f t="shared" si="244"/>
        <v>#REF!</v>
      </c>
      <c r="P511" s="59" t="e">
        <f t="shared" si="234"/>
        <v>#REF!</v>
      </c>
      <c r="Q511" s="29" t="e">
        <f t="shared" si="245"/>
        <v>#REF!</v>
      </c>
      <c r="R511" s="100" t="e">
        <f t="shared" si="238"/>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x14ac:dyDescent="0.25">
      <c r="B512" s="237"/>
      <c r="C512" s="9"/>
      <c r="E512" s="65" t="e">
        <f>IF(OR($C$6="",$C$5="",$C$6=0,$C$5=0),"",IF((ROWS(E$6:E512)-1)&gt;$C$16+$C$13-$C$15,"",(ROWS(E$6:E512)-1)))</f>
        <v>#REF!</v>
      </c>
      <c r="F512" s="55" t="e">
        <f t="shared" si="239"/>
        <v>#REF!</v>
      </c>
      <c r="G512" s="91" t="e">
        <f>IF(E512="","",OP!G512)</f>
        <v>#REF!</v>
      </c>
      <c r="H512" s="28" t="e">
        <f t="shared" si="235"/>
        <v>#REF!</v>
      </c>
      <c r="I512" s="56" t="e">
        <f t="shared" si="236"/>
        <v>#REF!</v>
      </c>
      <c r="J512" s="56" t="e">
        <f t="shared" si="240"/>
        <v>#REF!</v>
      </c>
      <c r="K512" s="57" t="e">
        <f t="shared" si="241"/>
        <v>#REF!</v>
      </c>
      <c r="L512" s="57" t="e">
        <f t="shared" si="242"/>
        <v>#REF!</v>
      </c>
      <c r="M512" s="58" t="e">
        <f t="shared" si="237"/>
        <v>#REF!</v>
      </c>
      <c r="N512" s="58" t="e">
        <f t="shared" si="243"/>
        <v>#REF!</v>
      </c>
      <c r="O512" s="58" t="e">
        <f t="shared" si="244"/>
        <v>#REF!</v>
      </c>
      <c r="P512" s="59" t="e">
        <f t="shared" si="234"/>
        <v>#REF!</v>
      </c>
      <c r="Q512" s="29" t="e">
        <f t="shared" si="245"/>
        <v>#REF!</v>
      </c>
      <c r="R512" s="100" t="e">
        <f t="shared" si="238"/>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x14ac:dyDescent="0.25">
      <c r="B513" s="237"/>
      <c r="C513" s="9"/>
      <c r="E513" s="65" t="e">
        <f>IF(OR($C$6="",$C$5="",$C$6=0,$C$5=0),"",IF((ROWS(E$6:E513)-1)&gt;$C$16+$C$13-$C$15,"",(ROWS(E$6:E513)-1)))</f>
        <v>#REF!</v>
      </c>
      <c r="F513" s="55" t="e">
        <f t="shared" si="239"/>
        <v>#REF!</v>
      </c>
      <c r="G513" s="91" t="e">
        <f>IF(E513="","",OP!G513)</f>
        <v>#REF!</v>
      </c>
      <c r="H513" s="28" t="e">
        <f t="shared" si="235"/>
        <v>#REF!</v>
      </c>
      <c r="I513" s="56" t="e">
        <f t="shared" si="236"/>
        <v>#REF!</v>
      </c>
      <c r="J513" s="56" t="e">
        <f t="shared" si="240"/>
        <v>#REF!</v>
      </c>
      <c r="K513" s="57" t="e">
        <f t="shared" si="241"/>
        <v>#REF!</v>
      </c>
      <c r="L513" s="57" t="e">
        <f t="shared" si="242"/>
        <v>#REF!</v>
      </c>
      <c r="M513" s="58" t="e">
        <f t="shared" si="237"/>
        <v>#REF!</v>
      </c>
      <c r="N513" s="58" t="e">
        <f t="shared" si="243"/>
        <v>#REF!</v>
      </c>
      <c r="O513" s="58" t="e">
        <f t="shared" si="244"/>
        <v>#REF!</v>
      </c>
      <c r="P513" s="59" t="e">
        <f t="shared" si="234"/>
        <v>#REF!</v>
      </c>
      <c r="Q513" s="29" t="e">
        <f t="shared" si="245"/>
        <v>#REF!</v>
      </c>
      <c r="R513" s="100" t="e">
        <f t="shared" si="238"/>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x14ac:dyDescent="0.25">
      <c r="B514" s="237"/>
      <c r="C514" s="9"/>
      <c r="E514" s="65" t="e">
        <f>IF(OR($C$6="",$C$5="",$C$6=0,$C$5=0),"",IF((ROWS(E$6:E514)-1)&gt;$C$16+$C$13-$C$15,"",(ROWS(E$6:E514)-1)))</f>
        <v>#REF!</v>
      </c>
      <c r="F514" s="55" t="e">
        <f t="shared" si="239"/>
        <v>#REF!</v>
      </c>
      <c r="G514" s="91" t="e">
        <f>IF(E514="","",OP!G514)</f>
        <v>#REF!</v>
      </c>
      <c r="H514" s="28" t="e">
        <f t="shared" si="235"/>
        <v>#REF!</v>
      </c>
      <c r="I514" s="56" t="e">
        <f t="shared" si="236"/>
        <v>#REF!</v>
      </c>
      <c r="J514" s="56" t="e">
        <f t="shared" si="240"/>
        <v>#REF!</v>
      </c>
      <c r="K514" s="57" t="e">
        <f t="shared" si="241"/>
        <v>#REF!</v>
      </c>
      <c r="L514" s="57" t="e">
        <f t="shared" si="242"/>
        <v>#REF!</v>
      </c>
      <c r="M514" s="58" t="e">
        <f t="shared" si="237"/>
        <v>#REF!</v>
      </c>
      <c r="N514" s="58" t="e">
        <f t="shared" si="243"/>
        <v>#REF!</v>
      </c>
      <c r="O514" s="58" t="e">
        <f t="shared" si="244"/>
        <v>#REF!</v>
      </c>
      <c r="P514" s="59" t="e">
        <f t="shared" si="234"/>
        <v>#REF!</v>
      </c>
      <c r="Q514" s="29" t="e">
        <f t="shared" si="245"/>
        <v>#REF!</v>
      </c>
      <c r="R514" s="100" t="e">
        <f t="shared" si="238"/>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x14ac:dyDescent="0.25">
      <c r="B515" s="237"/>
      <c r="C515" s="9"/>
      <c r="E515" s="65" t="e">
        <f>IF(OR($C$6="",$C$5="",$C$6=0,$C$5=0),"",IF((ROWS(E$6:E515)-1)&gt;$C$16+$C$13-$C$15,"",(ROWS(E$6:E515)-1)))</f>
        <v>#REF!</v>
      </c>
      <c r="F515" s="55" t="e">
        <f t="shared" si="239"/>
        <v>#REF!</v>
      </c>
      <c r="G515" s="91" t="e">
        <f>IF(E515="","",OP!G515)</f>
        <v>#REF!</v>
      </c>
      <c r="H515" s="28" t="e">
        <f t="shared" si="235"/>
        <v>#REF!</v>
      </c>
      <c r="I515" s="56" t="e">
        <f t="shared" si="236"/>
        <v>#REF!</v>
      </c>
      <c r="J515" s="56" t="e">
        <f t="shared" si="240"/>
        <v>#REF!</v>
      </c>
      <c r="K515" s="57" t="e">
        <f t="shared" si="241"/>
        <v>#REF!</v>
      </c>
      <c r="L515" s="57" t="e">
        <f t="shared" si="242"/>
        <v>#REF!</v>
      </c>
      <c r="M515" s="58" t="e">
        <f t="shared" si="237"/>
        <v>#REF!</v>
      </c>
      <c r="N515" s="58" t="e">
        <f t="shared" si="243"/>
        <v>#REF!</v>
      </c>
      <c r="O515" s="58" t="e">
        <f t="shared" si="244"/>
        <v>#REF!</v>
      </c>
      <c r="P515" s="59" t="e">
        <f t="shared" si="234"/>
        <v>#REF!</v>
      </c>
      <c r="Q515" s="29" t="e">
        <f t="shared" si="245"/>
        <v>#REF!</v>
      </c>
      <c r="R515" s="100" t="e">
        <f t="shared" si="238"/>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x14ac:dyDescent="0.25">
      <c r="B516" s="237"/>
      <c r="C516" s="9"/>
      <c r="E516" s="65" t="e">
        <f>IF(OR($C$6="",$C$5="",$C$6=0,$C$5=0),"",IF((ROWS(E$6:E516)-1)&gt;$C$16+$C$13-$C$15,"",(ROWS(E$6:E516)-1)))</f>
        <v>#REF!</v>
      </c>
      <c r="F516" s="55" t="e">
        <f t="shared" si="239"/>
        <v>#REF!</v>
      </c>
      <c r="G516" s="91" t="e">
        <f>IF(E516="","",OP!G516)</f>
        <v>#REF!</v>
      </c>
      <c r="H516" s="28" t="e">
        <f t="shared" si="235"/>
        <v>#REF!</v>
      </c>
      <c r="I516" s="56" t="e">
        <f t="shared" si="236"/>
        <v>#REF!</v>
      </c>
      <c r="J516" s="56" t="e">
        <f t="shared" si="240"/>
        <v>#REF!</v>
      </c>
      <c r="K516" s="57" t="e">
        <f t="shared" si="241"/>
        <v>#REF!</v>
      </c>
      <c r="L516" s="57" t="e">
        <f t="shared" si="242"/>
        <v>#REF!</v>
      </c>
      <c r="M516" s="58" t="e">
        <f t="shared" si="237"/>
        <v>#REF!</v>
      </c>
      <c r="N516" s="58" t="e">
        <f t="shared" si="243"/>
        <v>#REF!</v>
      </c>
      <c r="O516" s="58" t="e">
        <f t="shared" si="244"/>
        <v>#REF!</v>
      </c>
      <c r="P516" s="59" t="e">
        <f t="shared" si="234"/>
        <v>#REF!</v>
      </c>
      <c r="Q516" s="29" t="e">
        <f t="shared" si="245"/>
        <v>#REF!</v>
      </c>
      <c r="R516" s="100" t="e">
        <f t="shared" si="238"/>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x14ac:dyDescent="0.25">
      <c r="B517" s="237"/>
      <c r="C517" s="9"/>
      <c r="E517" s="65" t="e">
        <f>IF(OR($C$6="",$C$5="",$C$6=0,$C$5=0),"",IF((ROWS(E$6:E517)-1)&gt;$C$16+$C$13-$C$15,"",(ROWS(E$6:E517)-1)))</f>
        <v>#REF!</v>
      </c>
      <c r="F517" s="55" t="e">
        <f t="shared" si="239"/>
        <v>#REF!</v>
      </c>
      <c r="G517" s="91" t="e">
        <f>IF(E517="","",OP!G517)</f>
        <v>#REF!</v>
      </c>
      <c r="H517" s="28" t="e">
        <f t="shared" si="235"/>
        <v>#REF!</v>
      </c>
      <c r="I517" s="56" t="e">
        <f t="shared" si="236"/>
        <v>#REF!</v>
      </c>
      <c r="J517" s="56" t="e">
        <f t="shared" si="240"/>
        <v>#REF!</v>
      </c>
      <c r="K517" s="57" t="e">
        <f t="shared" si="241"/>
        <v>#REF!</v>
      </c>
      <c r="L517" s="57" t="e">
        <f t="shared" si="242"/>
        <v>#REF!</v>
      </c>
      <c r="M517" s="58" t="e">
        <f t="shared" si="237"/>
        <v>#REF!</v>
      </c>
      <c r="N517" s="58" t="e">
        <f t="shared" si="243"/>
        <v>#REF!</v>
      </c>
      <c r="O517" s="58" t="e">
        <f t="shared" si="244"/>
        <v>#REF!</v>
      </c>
      <c r="P517" s="59" t="e">
        <f t="shared" si="234"/>
        <v>#REF!</v>
      </c>
      <c r="Q517" s="29" t="e">
        <f t="shared" si="245"/>
        <v>#REF!</v>
      </c>
      <c r="R517" s="100" t="e">
        <f t="shared" si="238"/>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x14ac:dyDescent="0.25">
      <c r="B518" s="237"/>
      <c r="C518" s="9"/>
      <c r="E518" s="65" t="e">
        <f>IF(OR($C$6="",$C$5="",$C$6=0,$C$5=0),"",IF((ROWS(E$6:E518)-1)&gt;$C$16+$C$13-$C$15,"",(ROWS(E$6:E518)-1)))</f>
        <v>#REF!</v>
      </c>
      <c r="F518" s="55" t="e">
        <f t="shared" si="239"/>
        <v>#REF!</v>
      </c>
      <c r="G518" s="91" t="e">
        <f>IF(E518="","",OP!G518)</f>
        <v>#REF!</v>
      </c>
      <c r="H518" s="28" t="e">
        <f t="shared" si="235"/>
        <v>#REF!</v>
      </c>
      <c r="I518" s="56" t="e">
        <f t="shared" si="236"/>
        <v>#REF!</v>
      </c>
      <c r="J518" s="56" t="e">
        <f t="shared" si="240"/>
        <v>#REF!</v>
      </c>
      <c r="K518" s="57" t="e">
        <f t="shared" si="241"/>
        <v>#REF!</v>
      </c>
      <c r="L518" s="57" t="e">
        <f t="shared" si="242"/>
        <v>#REF!</v>
      </c>
      <c r="M518" s="58" t="e">
        <f t="shared" si="237"/>
        <v>#REF!</v>
      </c>
      <c r="N518" s="58" t="e">
        <f t="shared" si="243"/>
        <v>#REF!</v>
      </c>
      <c r="O518" s="58" t="e">
        <f t="shared" si="244"/>
        <v>#REF!</v>
      </c>
      <c r="P518" s="59" t="e">
        <f t="shared" ref="P518:P581" si="256">IF(E518="","",$C$23)</f>
        <v>#REF!</v>
      </c>
      <c r="Q518" s="29" t="e">
        <f t="shared" si="245"/>
        <v>#REF!</v>
      </c>
      <c r="R518" s="100" t="e">
        <f t="shared" si="238"/>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x14ac:dyDescent="0.25">
      <c r="B519" s="237"/>
      <c r="C519" s="9"/>
      <c r="E519" s="65" t="e">
        <f>IF(OR($C$6="",$C$5="",$C$6=0,$C$5=0),"",IF((ROWS(E$6:E519)-1)&gt;$C$16+$C$13-$C$15,"",(ROWS(E$6:E519)-1)))</f>
        <v>#REF!</v>
      </c>
      <c r="F519" s="55" t="e">
        <f t="shared" si="239"/>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40"/>
        <v>#REF!</v>
      </c>
      <c r="K519" s="57" t="e">
        <f t="shared" si="241"/>
        <v>#REF!</v>
      </c>
      <c r="L519" s="57" t="e">
        <f t="shared" si="242"/>
        <v>#REF!</v>
      </c>
      <c r="M519" s="58" t="e">
        <f t="shared" ref="M519:M582" si="259">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243"/>
        <v>#REF!</v>
      </c>
      <c r="O519" s="58" t="e">
        <f t="shared" si="244"/>
        <v>#REF!</v>
      </c>
      <c r="P519" s="59" t="e">
        <f t="shared" si="256"/>
        <v>#REF!</v>
      </c>
      <c r="Q519" s="29" t="e">
        <f t="shared" si="245"/>
        <v>#REF!</v>
      </c>
      <c r="R519" s="100" t="e">
        <f t="shared" ref="R519:R582" si="260">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x14ac:dyDescent="0.25">
      <c r="B520" s="237"/>
      <c r="C520" s="9"/>
      <c r="E520" s="65" t="e">
        <f>IF(OR($C$6="",$C$5="",$C$6=0,$C$5=0),"",IF((ROWS(E$6:E520)-1)&gt;$C$16+$C$13-$C$15,"",(ROWS(E$6:E520)-1)))</f>
        <v>#REF!</v>
      </c>
      <c r="F520" s="55" t="e">
        <f t="shared" ref="F520:F583" si="261">IF(E520="","",G519)</f>
        <v>#REF!</v>
      </c>
      <c r="G520" s="91" t="e">
        <f>IF(E520="","",OP!G520)</f>
        <v>#REF!</v>
      </c>
      <c r="H520" s="28" t="e">
        <f t="shared" si="257"/>
        <v>#REF!</v>
      </c>
      <c r="I520" s="56" t="e">
        <f t="shared" si="258"/>
        <v>#REF!</v>
      </c>
      <c r="J520" s="56" t="e">
        <f t="shared" ref="J520:J583" si="262">IF(E520="","",$C$18)</f>
        <v>#REF!</v>
      </c>
      <c r="K520" s="57" t="e">
        <f t="shared" ref="K520:K583" si="263">IF(E520="","",TRUNC((K519-L520),5))</f>
        <v>#REF!</v>
      </c>
      <c r="L520" s="57" t="e">
        <f t="shared" ref="L520:L583" si="264" xml:space="preserve">
IF(E520="","",
IF(AND($C$8&gt;$C$9,E520&gt;$C$13),$C$5/($C$16-1),
IF(E520&gt;$C$13,$C$5/$C$16,0)))</f>
        <v>#REF!</v>
      </c>
      <c r="M520" s="58" t="e">
        <f t="shared" si="259"/>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60"/>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x14ac:dyDescent="0.25">
      <c r="B521" s="237"/>
      <c r="C521" s="9"/>
      <c r="E521" s="65" t="e">
        <f>IF(OR($C$6="",$C$5="",$C$6=0,$C$5=0),"",IF((ROWS(E$6:E521)-1)&gt;$C$16+$C$13-$C$15,"",(ROWS(E$6:E521)-1)))</f>
        <v>#REF!</v>
      </c>
      <c r="F521" s="55" t="e">
        <f t="shared" si="261"/>
        <v>#REF!</v>
      </c>
      <c r="G521" s="91" t="e">
        <f>IF(E521="","",OP!G521)</f>
        <v>#REF!</v>
      </c>
      <c r="H521" s="28" t="e">
        <f t="shared" si="257"/>
        <v>#REF!</v>
      </c>
      <c r="I521" s="56" t="e">
        <f t="shared" si="258"/>
        <v>#REF!</v>
      </c>
      <c r="J521" s="56" t="e">
        <f t="shared" si="262"/>
        <v>#REF!</v>
      </c>
      <c r="K521" s="57" t="e">
        <f t="shared" si="263"/>
        <v>#REF!</v>
      </c>
      <c r="L521" s="57" t="e">
        <f t="shared" si="264"/>
        <v>#REF!</v>
      </c>
      <c r="M521" s="58" t="e">
        <f t="shared" si="259"/>
        <v>#REF!</v>
      </c>
      <c r="N521" s="58" t="e">
        <f t="shared" si="265"/>
        <v>#REF!</v>
      </c>
      <c r="O521" s="58" t="e">
        <f t="shared" si="266"/>
        <v>#REF!</v>
      </c>
      <c r="P521" s="59" t="e">
        <f t="shared" si="256"/>
        <v>#REF!</v>
      </c>
      <c r="Q521" s="29" t="e">
        <f t="shared" si="267"/>
        <v>#REF!</v>
      </c>
      <c r="R521" s="100" t="e">
        <f t="shared" si="260"/>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x14ac:dyDescent="0.25">
      <c r="B522" s="237"/>
      <c r="C522" s="9"/>
      <c r="E522" s="65" t="e">
        <f>IF(OR($C$6="",$C$5="",$C$6=0,$C$5=0),"",IF((ROWS(E$6:E522)-1)&gt;$C$16+$C$13-$C$15,"",(ROWS(E$6:E522)-1)))</f>
        <v>#REF!</v>
      </c>
      <c r="F522" s="55" t="e">
        <f t="shared" si="261"/>
        <v>#REF!</v>
      </c>
      <c r="G522" s="91" t="e">
        <f>IF(E522="","",OP!G522)</f>
        <v>#REF!</v>
      </c>
      <c r="H522" s="28" t="e">
        <f t="shared" si="257"/>
        <v>#REF!</v>
      </c>
      <c r="I522" s="56" t="e">
        <f t="shared" si="258"/>
        <v>#REF!</v>
      </c>
      <c r="J522" s="56" t="e">
        <f t="shared" si="262"/>
        <v>#REF!</v>
      </c>
      <c r="K522" s="57" t="e">
        <f t="shared" si="263"/>
        <v>#REF!</v>
      </c>
      <c r="L522" s="57" t="e">
        <f t="shared" si="264"/>
        <v>#REF!</v>
      </c>
      <c r="M522" s="58" t="e">
        <f t="shared" si="259"/>
        <v>#REF!</v>
      </c>
      <c r="N522" s="58" t="e">
        <f t="shared" si="265"/>
        <v>#REF!</v>
      </c>
      <c r="O522" s="58" t="e">
        <f t="shared" si="266"/>
        <v>#REF!</v>
      </c>
      <c r="P522" s="59" t="e">
        <f t="shared" si="256"/>
        <v>#REF!</v>
      </c>
      <c r="Q522" s="29" t="e">
        <f t="shared" si="267"/>
        <v>#REF!</v>
      </c>
      <c r="R522" s="100" t="e">
        <f t="shared" si="260"/>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x14ac:dyDescent="0.25">
      <c r="B523" s="237"/>
      <c r="C523" s="9"/>
      <c r="E523" s="65" t="e">
        <f>IF(OR($C$6="",$C$5="",$C$6=0,$C$5=0),"",IF((ROWS(E$6:E523)-1)&gt;$C$16+$C$13-$C$15,"",(ROWS(E$6:E523)-1)))</f>
        <v>#REF!</v>
      </c>
      <c r="F523" s="55" t="e">
        <f t="shared" si="261"/>
        <v>#REF!</v>
      </c>
      <c r="G523" s="91" t="e">
        <f>IF(E523="","",OP!G523)</f>
        <v>#REF!</v>
      </c>
      <c r="H523" s="28" t="e">
        <f t="shared" si="257"/>
        <v>#REF!</v>
      </c>
      <c r="I523" s="56" t="e">
        <f t="shared" si="258"/>
        <v>#REF!</v>
      </c>
      <c r="J523" s="56" t="e">
        <f t="shared" si="262"/>
        <v>#REF!</v>
      </c>
      <c r="K523" s="57" t="e">
        <f t="shared" si="263"/>
        <v>#REF!</v>
      </c>
      <c r="L523" s="57" t="e">
        <f t="shared" si="264"/>
        <v>#REF!</v>
      </c>
      <c r="M523" s="58" t="e">
        <f t="shared" si="259"/>
        <v>#REF!</v>
      </c>
      <c r="N523" s="58" t="e">
        <f t="shared" si="265"/>
        <v>#REF!</v>
      </c>
      <c r="O523" s="58" t="e">
        <f t="shared" si="266"/>
        <v>#REF!</v>
      </c>
      <c r="P523" s="59" t="e">
        <f t="shared" si="256"/>
        <v>#REF!</v>
      </c>
      <c r="Q523" s="29" t="e">
        <f t="shared" si="267"/>
        <v>#REF!</v>
      </c>
      <c r="R523" s="100" t="e">
        <f t="shared" si="260"/>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x14ac:dyDescent="0.25">
      <c r="B524" s="237"/>
      <c r="C524" s="9"/>
      <c r="E524" s="65" t="e">
        <f>IF(OR($C$6="",$C$5="",$C$6=0,$C$5=0),"",IF((ROWS(E$6:E524)-1)&gt;$C$16+$C$13-$C$15,"",(ROWS(E$6:E524)-1)))</f>
        <v>#REF!</v>
      </c>
      <c r="F524" s="55" t="e">
        <f t="shared" si="261"/>
        <v>#REF!</v>
      </c>
      <c r="G524" s="91" t="e">
        <f>IF(E524="","",OP!G524)</f>
        <v>#REF!</v>
      </c>
      <c r="H524" s="28" t="e">
        <f t="shared" si="257"/>
        <v>#REF!</v>
      </c>
      <c r="I524" s="56" t="e">
        <f t="shared" si="258"/>
        <v>#REF!</v>
      </c>
      <c r="J524" s="56" t="e">
        <f t="shared" si="262"/>
        <v>#REF!</v>
      </c>
      <c r="K524" s="57" t="e">
        <f t="shared" si="263"/>
        <v>#REF!</v>
      </c>
      <c r="L524" s="57" t="e">
        <f t="shared" si="264"/>
        <v>#REF!</v>
      </c>
      <c r="M524" s="58" t="e">
        <f t="shared" si="259"/>
        <v>#REF!</v>
      </c>
      <c r="N524" s="58" t="e">
        <f t="shared" si="265"/>
        <v>#REF!</v>
      </c>
      <c r="O524" s="58" t="e">
        <f t="shared" si="266"/>
        <v>#REF!</v>
      </c>
      <c r="P524" s="59" t="e">
        <f t="shared" si="256"/>
        <v>#REF!</v>
      </c>
      <c r="Q524" s="29" t="e">
        <f t="shared" si="267"/>
        <v>#REF!</v>
      </c>
      <c r="R524" s="100" t="e">
        <f t="shared" si="260"/>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x14ac:dyDescent="0.25">
      <c r="B525" s="237"/>
      <c r="C525" s="9"/>
      <c r="E525" s="65" t="e">
        <f>IF(OR($C$6="",$C$5="",$C$6=0,$C$5=0),"",IF((ROWS(E$6:E525)-1)&gt;$C$16+$C$13-$C$15,"",(ROWS(E$6:E525)-1)))</f>
        <v>#REF!</v>
      </c>
      <c r="F525" s="55" t="e">
        <f t="shared" si="261"/>
        <v>#REF!</v>
      </c>
      <c r="G525" s="91" t="e">
        <f>IF(E525="","",OP!G525)</f>
        <v>#REF!</v>
      </c>
      <c r="H525" s="28" t="e">
        <f t="shared" si="257"/>
        <v>#REF!</v>
      </c>
      <c r="I525" s="56" t="e">
        <f t="shared" si="258"/>
        <v>#REF!</v>
      </c>
      <c r="J525" s="56" t="e">
        <f t="shared" si="262"/>
        <v>#REF!</v>
      </c>
      <c r="K525" s="57" t="e">
        <f t="shared" si="263"/>
        <v>#REF!</v>
      </c>
      <c r="L525" s="57" t="e">
        <f t="shared" si="264"/>
        <v>#REF!</v>
      </c>
      <c r="M525" s="58" t="e">
        <f t="shared" si="259"/>
        <v>#REF!</v>
      </c>
      <c r="N525" s="58" t="e">
        <f t="shared" si="265"/>
        <v>#REF!</v>
      </c>
      <c r="O525" s="58" t="e">
        <f t="shared" si="266"/>
        <v>#REF!</v>
      </c>
      <c r="P525" s="59" t="e">
        <f t="shared" si="256"/>
        <v>#REF!</v>
      </c>
      <c r="Q525" s="29" t="e">
        <f t="shared" si="267"/>
        <v>#REF!</v>
      </c>
      <c r="R525" s="100" t="e">
        <f t="shared" si="260"/>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x14ac:dyDescent="0.25">
      <c r="B526" s="237"/>
      <c r="C526" s="9"/>
      <c r="E526" s="65" t="e">
        <f>IF(OR($C$6="",$C$5="",$C$6=0,$C$5=0),"",IF((ROWS(E$6:E526)-1)&gt;$C$16+$C$13-$C$15,"",(ROWS(E$6:E526)-1)))</f>
        <v>#REF!</v>
      </c>
      <c r="F526" s="55" t="e">
        <f t="shared" si="261"/>
        <v>#REF!</v>
      </c>
      <c r="G526" s="91" t="e">
        <f>IF(E526="","",OP!G526)</f>
        <v>#REF!</v>
      </c>
      <c r="H526" s="28" t="e">
        <f t="shared" si="257"/>
        <v>#REF!</v>
      </c>
      <c r="I526" s="56" t="e">
        <f t="shared" si="258"/>
        <v>#REF!</v>
      </c>
      <c r="J526" s="56" t="e">
        <f t="shared" si="262"/>
        <v>#REF!</v>
      </c>
      <c r="K526" s="57" t="e">
        <f t="shared" si="263"/>
        <v>#REF!</v>
      </c>
      <c r="L526" s="57" t="e">
        <f t="shared" si="264"/>
        <v>#REF!</v>
      </c>
      <c r="M526" s="58" t="e">
        <f t="shared" si="259"/>
        <v>#REF!</v>
      </c>
      <c r="N526" s="58" t="e">
        <f t="shared" si="265"/>
        <v>#REF!</v>
      </c>
      <c r="O526" s="58" t="e">
        <f t="shared" si="266"/>
        <v>#REF!</v>
      </c>
      <c r="P526" s="59" t="e">
        <f t="shared" si="256"/>
        <v>#REF!</v>
      </c>
      <c r="Q526" s="29" t="e">
        <f t="shared" si="267"/>
        <v>#REF!</v>
      </c>
      <c r="R526" s="100" t="e">
        <f t="shared" si="260"/>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x14ac:dyDescent="0.25">
      <c r="B527" s="237"/>
      <c r="C527" s="9"/>
      <c r="E527" s="65" t="e">
        <f>IF(OR($C$6="",$C$5="",$C$6=0,$C$5=0),"",IF((ROWS(E$6:E527)-1)&gt;$C$16+$C$13-$C$15,"",(ROWS(E$6:E527)-1)))</f>
        <v>#REF!</v>
      </c>
      <c r="F527" s="55" t="e">
        <f t="shared" si="261"/>
        <v>#REF!</v>
      </c>
      <c r="G527" s="91" t="e">
        <f>IF(E527="","",OP!G527)</f>
        <v>#REF!</v>
      </c>
      <c r="H527" s="28" t="e">
        <f t="shared" si="257"/>
        <v>#REF!</v>
      </c>
      <c r="I527" s="56" t="e">
        <f t="shared" si="258"/>
        <v>#REF!</v>
      </c>
      <c r="J527" s="56" t="e">
        <f t="shared" si="262"/>
        <v>#REF!</v>
      </c>
      <c r="K527" s="57" t="e">
        <f t="shared" si="263"/>
        <v>#REF!</v>
      </c>
      <c r="L527" s="57" t="e">
        <f t="shared" si="264"/>
        <v>#REF!</v>
      </c>
      <c r="M527" s="58" t="e">
        <f t="shared" si="259"/>
        <v>#REF!</v>
      </c>
      <c r="N527" s="58" t="e">
        <f t="shared" si="265"/>
        <v>#REF!</v>
      </c>
      <c r="O527" s="58" t="e">
        <f t="shared" si="266"/>
        <v>#REF!</v>
      </c>
      <c r="P527" s="59" t="e">
        <f t="shared" si="256"/>
        <v>#REF!</v>
      </c>
      <c r="Q527" s="29" t="e">
        <f t="shared" si="267"/>
        <v>#REF!</v>
      </c>
      <c r="R527" s="100" t="e">
        <f t="shared" si="260"/>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x14ac:dyDescent="0.25">
      <c r="B528" s="237"/>
      <c r="C528" s="9"/>
      <c r="E528" s="65" t="e">
        <f>IF(OR($C$6="",$C$5="",$C$6=0,$C$5=0),"",IF((ROWS(E$6:E528)-1)&gt;$C$16+$C$13-$C$15,"",(ROWS(E$6:E528)-1)))</f>
        <v>#REF!</v>
      </c>
      <c r="F528" s="55" t="e">
        <f t="shared" si="261"/>
        <v>#REF!</v>
      </c>
      <c r="G528" s="91" t="e">
        <f>IF(E528="","",OP!G528)</f>
        <v>#REF!</v>
      </c>
      <c r="H528" s="28" t="e">
        <f t="shared" si="257"/>
        <v>#REF!</v>
      </c>
      <c r="I528" s="56" t="e">
        <f t="shared" si="258"/>
        <v>#REF!</v>
      </c>
      <c r="J528" s="56" t="e">
        <f t="shared" si="262"/>
        <v>#REF!</v>
      </c>
      <c r="K528" s="57" t="e">
        <f t="shared" si="263"/>
        <v>#REF!</v>
      </c>
      <c r="L528" s="57" t="e">
        <f t="shared" si="264"/>
        <v>#REF!</v>
      </c>
      <c r="M528" s="58" t="e">
        <f t="shared" si="259"/>
        <v>#REF!</v>
      </c>
      <c r="N528" s="58" t="e">
        <f t="shared" si="265"/>
        <v>#REF!</v>
      </c>
      <c r="O528" s="58" t="e">
        <f t="shared" si="266"/>
        <v>#REF!</v>
      </c>
      <c r="P528" s="59" t="e">
        <f t="shared" si="256"/>
        <v>#REF!</v>
      </c>
      <c r="Q528" s="29" t="e">
        <f t="shared" si="267"/>
        <v>#REF!</v>
      </c>
      <c r="R528" s="100" t="e">
        <f t="shared" si="260"/>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x14ac:dyDescent="0.25">
      <c r="B529" s="237"/>
      <c r="C529" s="9"/>
      <c r="E529" s="65" t="e">
        <f>IF(OR($C$6="",$C$5="",$C$6=0,$C$5=0),"",IF((ROWS(E$6:E529)-1)&gt;$C$16+$C$13-$C$15,"",(ROWS(E$6:E529)-1)))</f>
        <v>#REF!</v>
      </c>
      <c r="F529" s="55" t="e">
        <f t="shared" si="261"/>
        <v>#REF!</v>
      </c>
      <c r="G529" s="91" t="e">
        <f>IF(E529="","",OP!G529)</f>
        <v>#REF!</v>
      </c>
      <c r="H529" s="28" t="e">
        <f t="shared" si="257"/>
        <v>#REF!</v>
      </c>
      <c r="I529" s="56" t="e">
        <f t="shared" si="258"/>
        <v>#REF!</v>
      </c>
      <c r="J529" s="56" t="e">
        <f t="shared" si="262"/>
        <v>#REF!</v>
      </c>
      <c r="K529" s="57" t="e">
        <f t="shared" si="263"/>
        <v>#REF!</v>
      </c>
      <c r="L529" s="57" t="e">
        <f t="shared" si="264"/>
        <v>#REF!</v>
      </c>
      <c r="M529" s="58" t="e">
        <f t="shared" si="259"/>
        <v>#REF!</v>
      </c>
      <c r="N529" s="58" t="e">
        <f t="shared" si="265"/>
        <v>#REF!</v>
      </c>
      <c r="O529" s="58" t="e">
        <f t="shared" si="266"/>
        <v>#REF!</v>
      </c>
      <c r="P529" s="59" t="e">
        <f t="shared" si="256"/>
        <v>#REF!</v>
      </c>
      <c r="Q529" s="29" t="e">
        <f t="shared" si="267"/>
        <v>#REF!</v>
      </c>
      <c r="R529" s="100" t="e">
        <f t="shared" si="260"/>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x14ac:dyDescent="0.25">
      <c r="B530" s="237"/>
      <c r="C530" s="9"/>
      <c r="E530" s="65" t="e">
        <f>IF(OR($C$6="",$C$5="",$C$6=0,$C$5=0),"",IF((ROWS(E$6:E530)-1)&gt;$C$16+$C$13-$C$15,"",(ROWS(E$6:E530)-1)))</f>
        <v>#REF!</v>
      </c>
      <c r="F530" s="55" t="e">
        <f t="shared" si="261"/>
        <v>#REF!</v>
      </c>
      <c r="G530" s="91" t="e">
        <f>IF(E530="","",OP!G530)</f>
        <v>#REF!</v>
      </c>
      <c r="H530" s="28" t="e">
        <f t="shared" si="257"/>
        <v>#REF!</v>
      </c>
      <c r="I530" s="56" t="e">
        <f t="shared" si="258"/>
        <v>#REF!</v>
      </c>
      <c r="J530" s="56" t="e">
        <f t="shared" si="262"/>
        <v>#REF!</v>
      </c>
      <c r="K530" s="57" t="e">
        <f t="shared" si="263"/>
        <v>#REF!</v>
      </c>
      <c r="L530" s="57" t="e">
        <f t="shared" si="264"/>
        <v>#REF!</v>
      </c>
      <c r="M530" s="58" t="e">
        <f t="shared" si="259"/>
        <v>#REF!</v>
      </c>
      <c r="N530" s="58" t="e">
        <f t="shared" si="265"/>
        <v>#REF!</v>
      </c>
      <c r="O530" s="58" t="e">
        <f t="shared" si="266"/>
        <v>#REF!</v>
      </c>
      <c r="P530" s="59" t="e">
        <f t="shared" si="256"/>
        <v>#REF!</v>
      </c>
      <c r="Q530" s="29" t="e">
        <f t="shared" si="267"/>
        <v>#REF!</v>
      </c>
      <c r="R530" s="100" t="e">
        <f t="shared" si="260"/>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x14ac:dyDescent="0.25">
      <c r="B531" s="237"/>
      <c r="C531" s="9"/>
      <c r="E531" s="65" t="e">
        <f>IF(OR($C$6="",$C$5="",$C$6=0,$C$5=0),"",IF((ROWS(E$6:E531)-1)&gt;$C$16+$C$13-$C$15,"",(ROWS(E$6:E531)-1)))</f>
        <v>#REF!</v>
      </c>
      <c r="F531" s="55" t="e">
        <f t="shared" si="261"/>
        <v>#REF!</v>
      </c>
      <c r="G531" s="91" t="e">
        <f>IF(E531="","",OP!G531)</f>
        <v>#REF!</v>
      </c>
      <c r="H531" s="28" t="e">
        <f t="shared" si="257"/>
        <v>#REF!</v>
      </c>
      <c r="I531" s="56" t="e">
        <f t="shared" si="258"/>
        <v>#REF!</v>
      </c>
      <c r="J531" s="56" t="e">
        <f t="shared" si="262"/>
        <v>#REF!</v>
      </c>
      <c r="K531" s="57" t="e">
        <f t="shared" si="263"/>
        <v>#REF!</v>
      </c>
      <c r="L531" s="57" t="e">
        <f t="shared" si="264"/>
        <v>#REF!</v>
      </c>
      <c r="M531" s="58" t="e">
        <f t="shared" si="259"/>
        <v>#REF!</v>
      </c>
      <c r="N531" s="58" t="e">
        <f t="shared" si="265"/>
        <v>#REF!</v>
      </c>
      <c r="O531" s="58" t="e">
        <f t="shared" si="266"/>
        <v>#REF!</v>
      </c>
      <c r="P531" s="59" t="e">
        <f t="shared" si="256"/>
        <v>#REF!</v>
      </c>
      <c r="Q531" s="29" t="e">
        <f t="shared" si="267"/>
        <v>#REF!</v>
      </c>
      <c r="R531" s="100" t="e">
        <f t="shared" si="260"/>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x14ac:dyDescent="0.25">
      <c r="B532" s="237"/>
      <c r="C532" s="9"/>
      <c r="E532" s="65" t="e">
        <f>IF(OR($C$6="",$C$5="",$C$6=0,$C$5=0),"",IF((ROWS(E$6:E532)-1)&gt;$C$16+$C$13-$C$15,"",(ROWS(E$6:E532)-1)))</f>
        <v>#REF!</v>
      </c>
      <c r="F532" s="55" t="e">
        <f t="shared" si="261"/>
        <v>#REF!</v>
      </c>
      <c r="G532" s="91" t="e">
        <f>IF(E532="","",OP!G532)</f>
        <v>#REF!</v>
      </c>
      <c r="H532" s="28" t="e">
        <f t="shared" si="257"/>
        <v>#REF!</v>
      </c>
      <c r="I532" s="56" t="e">
        <f t="shared" si="258"/>
        <v>#REF!</v>
      </c>
      <c r="J532" s="56" t="e">
        <f t="shared" si="262"/>
        <v>#REF!</v>
      </c>
      <c r="K532" s="57" t="e">
        <f t="shared" si="263"/>
        <v>#REF!</v>
      </c>
      <c r="L532" s="57" t="e">
        <f t="shared" si="264"/>
        <v>#REF!</v>
      </c>
      <c r="M532" s="58" t="e">
        <f t="shared" si="259"/>
        <v>#REF!</v>
      </c>
      <c r="N532" s="58" t="e">
        <f t="shared" si="265"/>
        <v>#REF!</v>
      </c>
      <c r="O532" s="58" t="e">
        <f t="shared" si="266"/>
        <v>#REF!</v>
      </c>
      <c r="P532" s="59" t="e">
        <f t="shared" si="256"/>
        <v>#REF!</v>
      </c>
      <c r="Q532" s="29" t="e">
        <f t="shared" si="267"/>
        <v>#REF!</v>
      </c>
      <c r="R532" s="100" t="e">
        <f t="shared" si="260"/>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x14ac:dyDescent="0.25">
      <c r="B533" s="237"/>
      <c r="C533" s="9"/>
      <c r="E533" s="65" t="e">
        <f>IF(OR($C$6="",$C$5="",$C$6=0,$C$5=0),"",IF((ROWS(E$6:E533)-1)&gt;$C$16+$C$13-$C$15,"",(ROWS(E$6:E533)-1)))</f>
        <v>#REF!</v>
      </c>
      <c r="F533" s="55" t="e">
        <f t="shared" si="261"/>
        <v>#REF!</v>
      </c>
      <c r="G533" s="91" t="e">
        <f>IF(E533="","",OP!G533)</f>
        <v>#REF!</v>
      </c>
      <c r="H533" s="28" t="e">
        <f t="shared" si="257"/>
        <v>#REF!</v>
      </c>
      <c r="I533" s="56" t="e">
        <f t="shared" si="258"/>
        <v>#REF!</v>
      </c>
      <c r="J533" s="56" t="e">
        <f t="shared" si="262"/>
        <v>#REF!</v>
      </c>
      <c r="K533" s="57" t="e">
        <f t="shared" si="263"/>
        <v>#REF!</v>
      </c>
      <c r="L533" s="57" t="e">
        <f t="shared" si="264"/>
        <v>#REF!</v>
      </c>
      <c r="M533" s="58" t="e">
        <f t="shared" si="259"/>
        <v>#REF!</v>
      </c>
      <c r="N533" s="58" t="e">
        <f t="shared" si="265"/>
        <v>#REF!</v>
      </c>
      <c r="O533" s="58" t="e">
        <f t="shared" si="266"/>
        <v>#REF!</v>
      </c>
      <c r="P533" s="59" t="e">
        <f t="shared" si="256"/>
        <v>#REF!</v>
      </c>
      <c r="Q533" s="29" t="e">
        <f t="shared" si="267"/>
        <v>#REF!</v>
      </c>
      <c r="R533" s="100" t="e">
        <f t="shared" si="260"/>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x14ac:dyDescent="0.25">
      <c r="B534" s="237"/>
      <c r="C534" s="9"/>
      <c r="E534" s="65" t="e">
        <f>IF(OR($C$6="",$C$5="",$C$6=0,$C$5=0),"",IF((ROWS(E$6:E534)-1)&gt;$C$16+$C$13-$C$15,"",(ROWS(E$6:E534)-1)))</f>
        <v>#REF!</v>
      </c>
      <c r="F534" s="55" t="e">
        <f t="shared" si="261"/>
        <v>#REF!</v>
      </c>
      <c r="G534" s="91" t="e">
        <f>IF(E534="","",OP!G534)</f>
        <v>#REF!</v>
      </c>
      <c r="H534" s="28" t="e">
        <f t="shared" si="257"/>
        <v>#REF!</v>
      </c>
      <c r="I534" s="56" t="e">
        <f t="shared" si="258"/>
        <v>#REF!</v>
      </c>
      <c r="J534" s="56" t="e">
        <f t="shared" si="262"/>
        <v>#REF!</v>
      </c>
      <c r="K534" s="57" t="e">
        <f t="shared" si="263"/>
        <v>#REF!</v>
      </c>
      <c r="L534" s="57" t="e">
        <f t="shared" si="264"/>
        <v>#REF!</v>
      </c>
      <c r="M534" s="58" t="e">
        <f t="shared" si="259"/>
        <v>#REF!</v>
      </c>
      <c r="N534" s="58" t="e">
        <f t="shared" si="265"/>
        <v>#REF!</v>
      </c>
      <c r="O534" s="58" t="e">
        <f t="shared" si="266"/>
        <v>#REF!</v>
      </c>
      <c r="P534" s="59" t="e">
        <f t="shared" si="256"/>
        <v>#REF!</v>
      </c>
      <c r="Q534" s="29" t="e">
        <f t="shared" si="267"/>
        <v>#REF!</v>
      </c>
      <c r="R534" s="100" t="e">
        <f t="shared" si="260"/>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x14ac:dyDescent="0.25">
      <c r="B535" s="237"/>
      <c r="C535" s="9"/>
      <c r="E535" s="65" t="e">
        <f>IF(OR($C$6="",$C$5="",$C$6=0,$C$5=0),"",IF((ROWS(E$6:E535)-1)&gt;$C$16+$C$13-$C$15,"",(ROWS(E$6:E535)-1)))</f>
        <v>#REF!</v>
      </c>
      <c r="F535" s="55" t="e">
        <f t="shared" si="261"/>
        <v>#REF!</v>
      </c>
      <c r="G535" s="91" t="e">
        <f>IF(E535="","",OP!G535)</f>
        <v>#REF!</v>
      </c>
      <c r="H535" s="28" t="e">
        <f t="shared" si="257"/>
        <v>#REF!</v>
      </c>
      <c r="I535" s="56" t="e">
        <f t="shared" si="258"/>
        <v>#REF!</v>
      </c>
      <c r="J535" s="56" t="e">
        <f t="shared" si="262"/>
        <v>#REF!</v>
      </c>
      <c r="K535" s="57" t="e">
        <f t="shared" si="263"/>
        <v>#REF!</v>
      </c>
      <c r="L535" s="57" t="e">
        <f t="shared" si="264"/>
        <v>#REF!</v>
      </c>
      <c r="M535" s="58" t="e">
        <f t="shared" si="259"/>
        <v>#REF!</v>
      </c>
      <c r="N535" s="58" t="e">
        <f t="shared" si="265"/>
        <v>#REF!</v>
      </c>
      <c r="O535" s="58" t="e">
        <f t="shared" si="266"/>
        <v>#REF!</v>
      </c>
      <c r="P535" s="59" t="e">
        <f t="shared" si="256"/>
        <v>#REF!</v>
      </c>
      <c r="Q535" s="29" t="e">
        <f t="shared" si="267"/>
        <v>#REF!</v>
      </c>
      <c r="R535" s="100" t="e">
        <f t="shared" si="260"/>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x14ac:dyDescent="0.25">
      <c r="B536" s="237"/>
      <c r="C536" s="9"/>
      <c r="E536" s="65" t="e">
        <f>IF(OR($C$6="",$C$5="",$C$6=0,$C$5=0),"",IF((ROWS(E$6:E536)-1)&gt;$C$16+$C$13-$C$15,"",(ROWS(E$6:E536)-1)))</f>
        <v>#REF!</v>
      </c>
      <c r="F536" s="55" t="e">
        <f t="shared" si="261"/>
        <v>#REF!</v>
      </c>
      <c r="G536" s="91" t="e">
        <f>IF(E536="","",OP!G536)</f>
        <v>#REF!</v>
      </c>
      <c r="H536" s="28" t="e">
        <f t="shared" si="257"/>
        <v>#REF!</v>
      </c>
      <c r="I536" s="56" t="e">
        <f t="shared" si="258"/>
        <v>#REF!</v>
      </c>
      <c r="J536" s="56" t="e">
        <f t="shared" si="262"/>
        <v>#REF!</v>
      </c>
      <c r="K536" s="57" t="e">
        <f t="shared" si="263"/>
        <v>#REF!</v>
      </c>
      <c r="L536" s="57" t="e">
        <f t="shared" si="264"/>
        <v>#REF!</v>
      </c>
      <c r="M536" s="58" t="e">
        <f t="shared" si="259"/>
        <v>#REF!</v>
      </c>
      <c r="N536" s="58" t="e">
        <f t="shared" si="265"/>
        <v>#REF!</v>
      </c>
      <c r="O536" s="58" t="e">
        <f t="shared" si="266"/>
        <v>#REF!</v>
      </c>
      <c r="P536" s="59" t="e">
        <f t="shared" si="256"/>
        <v>#REF!</v>
      </c>
      <c r="Q536" s="29" t="e">
        <f t="shared" si="267"/>
        <v>#REF!</v>
      </c>
      <c r="R536" s="100" t="e">
        <f t="shared" si="260"/>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x14ac:dyDescent="0.25">
      <c r="B537" s="237"/>
      <c r="C537" s="9"/>
      <c r="E537" s="65" t="e">
        <f>IF(OR($C$6="",$C$5="",$C$6=0,$C$5=0),"",IF((ROWS(E$6:E537)-1)&gt;$C$16+$C$13-$C$15,"",(ROWS(E$6:E537)-1)))</f>
        <v>#REF!</v>
      </c>
      <c r="F537" s="55" t="e">
        <f t="shared" si="261"/>
        <v>#REF!</v>
      </c>
      <c r="G537" s="91" t="e">
        <f>IF(E537="","",OP!G537)</f>
        <v>#REF!</v>
      </c>
      <c r="H537" s="28" t="e">
        <f t="shared" si="257"/>
        <v>#REF!</v>
      </c>
      <c r="I537" s="56" t="e">
        <f t="shared" si="258"/>
        <v>#REF!</v>
      </c>
      <c r="J537" s="56" t="e">
        <f t="shared" si="262"/>
        <v>#REF!</v>
      </c>
      <c r="K537" s="57" t="e">
        <f t="shared" si="263"/>
        <v>#REF!</v>
      </c>
      <c r="L537" s="57" t="e">
        <f t="shared" si="264"/>
        <v>#REF!</v>
      </c>
      <c r="M537" s="58" t="e">
        <f t="shared" si="259"/>
        <v>#REF!</v>
      </c>
      <c r="N537" s="58" t="e">
        <f t="shared" si="265"/>
        <v>#REF!</v>
      </c>
      <c r="O537" s="58" t="e">
        <f t="shared" si="266"/>
        <v>#REF!</v>
      </c>
      <c r="P537" s="59" t="e">
        <f t="shared" si="256"/>
        <v>#REF!</v>
      </c>
      <c r="Q537" s="29" t="e">
        <f t="shared" si="267"/>
        <v>#REF!</v>
      </c>
      <c r="R537" s="100" t="e">
        <f t="shared" si="260"/>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x14ac:dyDescent="0.25">
      <c r="B538" s="237"/>
      <c r="C538" s="9"/>
      <c r="E538" s="65" t="e">
        <f>IF(OR($C$6="",$C$5="",$C$6=0,$C$5=0),"",IF((ROWS(E$6:E538)-1)&gt;$C$16+$C$13-$C$15,"",(ROWS(E$6:E538)-1)))</f>
        <v>#REF!</v>
      </c>
      <c r="F538" s="55" t="e">
        <f t="shared" si="261"/>
        <v>#REF!</v>
      </c>
      <c r="G538" s="91" t="e">
        <f>IF(E538="","",OP!G538)</f>
        <v>#REF!</v>
      </c>
      <c r="H538" s="28" t="e">
        <f t="shared" si="257"/>
        <v>#REF!</v>
      </c>
      <c r="I538" s="56" t="e">
        <f t="shared" si="258"/>
        <v>#REF!</v>
      </c>
      <c r="J538" s="56" t="e">
        <f t="shared" si="262"/>
        <v>#REF!</v>
      </c>
      <c r="K538" s="57" t="e">
        <f t="shared" si="263"/>
        <v>#REF!</v>
      </c>
      <c r="L538" s="57" t="e">
        <f t="shared" si="264"/>
        <v>#REF!</v>
      </c>
      <c r="M538" s="58" t="e">
        <f t="shared" si="259"/>
        <v>#REF!</v>
      </c>
      <c r="N538" s="58" t="e">
        <f t="shared" si="265"/>
        <v>#REF!</v>
      </c>
      <c r="O538" s="58" t="e">
        <f t="shared" si="266"/>
        <v>#REF!</v>
      </c>
      <c r="P538" s="59" t="e">
        <f t="shared" si="256"/>
        <v>#REF!</v>
      </c>
      <c r="Q538" s="29" t="e">
        <f t="shared" si="267"/>
        <v>#REF!</v>
      </c>
      <c r="R538" s="100" t="e">
        <f t="shared" si="260"/>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x14ac:dyDescent="0.25">
      <c r="B539" s="237"/>
      <c r="C539" s="9"/>
      <c r="E539" s="65" t="e">
        <f>IF(OR($C$6="",$C$5="",$C$6=0,$C$5=0),"",IF((ROWS(E$6:E539)-1)&gt;$C$16+$C$13-$C$15,"",(ROWS(E$6:E539)-1)))</f>
        <v>#REF!</v>
      </c>
      <c r="F539" s="55" t="e">
        <f t="shared" si="261"/>
        <v>#REF!</v>
      </c>
      <c r="G539" s="91" t="e">
        <f>IF(E539="","",OP!G539)</f>
        <v>#REF!</v>
      </c>
      <c r="H539" s="28" t="e">
        <f t="shared" si="257"/>
        <v>#REF!</v>
      </c>
      <c r="I539" s="56" t="e">
        <f t="shared" si="258"/>
        <v>#REF!</v>
      </c>
      <c r="J539" s="56" t="e">
        <f t="shared" si="262"/>
        <v>#REF!</v>
      </c>
      <c r="K539" s="57" t="e">
        <f t="shared" si="263"/>
        <v>#REF!</v>
      </c>
      <c r="L539" s="57" t="e">
        <f t="shared" si="264"/>
        <v>#REF!</v>
      </c>
      <c r="M539" s="58" t="e">
        <f t="shared" si="259"/>
        <v>#REF!</v>
      </c>
      <c r="N539" s="58" t="e">
        <f t="shared" si="265"/>
        <v>#REF!</v>
      </c>
      <c r="O539" s="58" t="e">
        <f t="shared" si="266"/>
        <v>#REF!</v>
      </c>
      <c r="P539" s="59" t="e">
        <f t="shared" si="256"/>
        <v>#REF!</v>
      </c>
      <c r="Q539" s="29" t="e">
        <f t="shared" si="267"/>
        <v>#REF!</v>
      </c>
      <c r="R539" s="100" t="e">
        <f t="shared" si="260"/>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x14ac:dyDescent="0.25">
      <c r="B540" s="237"/>
      <c r="C540" s="9"/>
      <c r="E540" s="65" t="e">
        <f>IF(OR($C$6="",$C$5="",$C$6=0,$C$5=0),"",IF((ROWS(E$6:E540)-1)&gt;$C$16+$C$13-$C$15,"",(ROWS(E$6:E540)-1)))</f>
        <v>#REF!</v>
      </c>
      <c r="F540" s="55" t="e">
        <f t="shared" si="261"/>
        <v>#REF!</v>
      </c>
      <c r="G540" s="91" t="e">
        <f>IF(E540="","",OP!G540)</f>
        <v>#REF!</v>
      </c>
      <c r="H540" s="28" t="e">
        <f t="shared" si="257"/>
        <v>#REF!</v>
      </c>
      <c r="I540" s="56" t="e">
        <f t="shared" si="258"/>
        <v>#REF!</v>
      </c>
      <c r="J540" s="56" t="e">
        <f t="shared" si="262"/>
        <v>#REF!</v>
      </c>
      <c r="K540" s="57" t="e">
        <f t="shared" si="263"/>
        <v>#REF!</v>
      </c>
      <c r="L540" s="57" t="e">
        <f t="shared" si="264"/>
        <v>#REF!</v>
      </c>
      <c r="M540" s="58" t="e">
        <f t="shared" si="259"/>
        <v>#REF!</v>
      </c>
      <c r="N540" s="58" t="e">
        <f t="shared" si="265"/>
        <v>#REF!</v>
      </c>
      <c r="O540" s="58" t="e">
        <f t="shared" si="266"/>
        <v>#REF!</v>
      </c>
      <c r="P540" s="59" t="e">
        <f t="shared" si="256"/>
        <v>#REF!</v>
      </c>
      <c r="Q540" s="29" t="e">
        <f t="shared" si="267"/>
        <v>#REF!</v>
      </c>
      <c r="R540" s="100" t="e">
        <f t="shared" si="260"/>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x14ac:dyDescent="0.25">
      <c r="B541" s="237"/>
      <c r="C541" s="9"/>
      <c r="E541" s="65" t="e">
        <f>IF(OR($C$6="",$C$5="",$C$6=0,$C$5=0),"",IF((ROWS(E$6:E541)-1)&gt;$C$16+$C$13-$C$15,"",(ROWS(E$6:E541)-1)))</f>
        <v>#REF!</v>
      </c>
      <c r="F541" s="55" t="e">
        <f t="shared" si="261"/>
        <v>#REF!</v>
      </c>
      <c r="G541" s="91" t="e">
        <f>IF(E541="","",OP!G541)</f>
        <v>#REF!</v>
      </c>
      <c r="H541" s="28" t="e">
        <f t="shared" si="257"/>
        <v>#REF!</v>
      </c>
      <c r="I541" s="56" t="e">
        <f t="shared" si="258"/>
        <v>#REF!</v>
      </c>
      <c r="J541" s="56" t="e">
        <f t="shared" si="262"/>
        <v>#REF!</v>
      </c>
      <c r="K541" s="57" t="e">
        <f t="shared" si="263"/>
        <v>#REF!</v>
      </c>
      <c r="L541" s="57" t="e">
        <f t="shared" si="264"/>
        <v>#REF!</v>
      </c>
      <c r="M541" s="58" t="e">
        <f t="shared" si="259"/>
        <v>#REF!</v>
      </c>
      <c r="N541" s="58" t="e">
        <f t="shared" si="265"/>
        <v>#REF!</v>
      </c>
      <c r="O541" s="58" t="e">
        <f t="shared" si="266"/>
        <v>#REF!</v>
      </c>
      <c r="P541" s="59" t="e">
        <f t="shared" si="256"/>
        <v>#REF!</v>
      </c>
      <c r="Q541" s="29" t="e">
        <f t="shared" si="267"/>
        <v>#REF!</v>
      </c>
      <c r="R541" s="100" t="e">
        <f t="shared" si="260"/>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x14ac:dyDescent="0.25">
      <c r="B542" s="237"/>
      <c r="C542" s="9"/>
      <c r="E542" s="65" t="e">
        <f>IF(OR($C$6="",$C$5="",$C$6=0,$C$5=0),"",IF((ROWS(E$6:E542)-1)&gt;$C$16+$C$13-$C$15,"",(ROWS(E$6:E542)-1)))</f>
        <v>#REF!</v>
      </c>
      <c r="F542" s="55" t="e">
        <f t="shared" si="261"/>
        <v>#REF!</v>
      </c>
      <c r="G542" s="91" t="e">
        <f>IF(E542="","",OP!G542)</f>
        <v>#REF!</v>
      </c>
      <c r="H542" s="28" t="e">
        <f t="shared" si="257"/>
        <v>#REF!</v>
      </c>
      <c r="I542" s="56" t="e">
        <f t="shared" si="258"/>
        <v>#REF!</v>
      </c>
      <c r="J542" s="56" t="e">
        <f t="shared" si="262"/>
        <v>#REF!</v>
      </c>
      <c r="K542" s="57" t="e">
        <f t="shared" si="263"/>
        <v>#REF!</v>
      </c>
      <c r="L542" s="57" t="e">
        <f t="shared" si="264"/>
        <v>#REF!</v>
      </c>
      <c r="M542" s="58" t="e">
        <f t="shared" si="259"/>
        <v>#REF!</v>
      </c>
      <c r="N542" s="58" t="e">
        <f t="shared" si="265"/>
        <v>#REF!</v>
      </c>
      <c r="O542" s="58" t="e">
        <f t="shared" si="266"/>
        <v>#REF!</v>
      </c>
      <c r="P542" s="59" t="e">
        <f t="shared" si="256"/>
        <v>#REF!</v>
      </c>
      <c r="Q542" s="29" t="e">
        <f t="shared" si="267"/>
        <v>#REF!</v>
      </c>
      <c r="R542" s="100" t="e">
        <f t="shared" si="260"/>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x14ac:dyDescent="0.25">
      <c r="B543" s="237"/>
      <c r="C543" s="9"/>
      <c r="E543" s="65" t="e">
        <f>IF(OR($C$6="",$C$5="",$C$6=0,$C$5=0),"",IF((ROWS(E$6:E543)-1)&gt;$C$16+$C$13-$C$15,"",(ROWS(E$6:E543)-1)))</f>
        <v>#REF!</v>
      </c>
      <c r="F543" s="55" t="e">
        <f t="shared" si="261"/>
        <v>#REF!</v>
      </c>
      <c r="G543" s="91" t="e">
        <f>IF(E543="","",OP!G543)</f>
        <v>#REF!</v>
      </c>
      <c r="H543" s="28" t="e">
        <f t="shared" si="257"/>
        <v>#REF!</v>
      </c>
      <c r="I543" s="56" t="e">
        <f t="shared" si="258"/>
        <v>#REF!</v>
      </c>
      <c r="J543" s="56" t="e">
        <f t="shared" si="262"/>
        <v>#REF!</v>
      </c>
      <c r="K543" s="57" t="e">
        <f t="shared" si="263"/>
        <v>#REF!</v>
      </c>
      <c r="L543" s="57" t="e">
        <f t="shared" si="264"/>
        <v>#REF!</v>
      </c>
      <c r="M543" s="58" t="e">
        <f t="shared" si="259"/>
        <v>#REF!</v>
      </c>
      <c r="N543" s="58" t="e">
        <f t="shared" si="265"/>
        <v>#REF!</v>
      </c>
      <c r="O543" s="58" t="e">
        <f t="shared" si="266"/>
        <v>#REF!</v>
      </c>
      <c r="P543" s="59" t="e">
        <f t="shared" si="256"/>
        <v>#REF!</v>
      </c>
      <c r="Q543" s="29" t="e">
        <f t="shared" si="267"/>
        <v>#REF!</v>
      </c>
      <c r="R543" s="100" t="e">
        <f t="shared" si="260"/>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x14ac:dyDescent="0.25">
      <c r="B544" s="237"/>
      <c r="C544" s="9"/>
      <c r="E544" s="65" t="e">
        <f>IF(OR($C$6="",$C$5="",$C$6=0,$C$5=0),"",IF((ROWS(E$6:E544)-1)&gt;$C$16+$C$13-$C$15,"",(ROWS(E$6:E544)-1)))</f>
        <v>#REF!</v>
      </c>
      <c r="F544" s="55" t="e">
        <f t="shared" si="261"/>
        <v>#REF!</v>
      </c>
      <c r="G544" s="91" t="e">
        <f>IF(E544="","",OP!G544)</f>
        <v>#REF!</v>
      </c>
      <c r="H544" s="28" t="e">
        <f t="shared" si="257"/>
        <v>#REF!</v>
      </c>
      <c r="I544" s="56" t="e">
        <f t="shared" si="258"/>
        <v>#REF!</v>
      </c>
      <c r="J544" s="56" t="e">
        <f t="shared" si="262"/>
        <v>#REF!</v>
      </c>
      <c r="K544" s="57" t="e">
        <f t="shared" si="263"/>
        <v>#REF!</v>
      </c>
      <c r="L544" s="57" t="e">
        <f t="shared" si="264"/>
        <v>#REF!</v>
      </c>
      <c r="M544" s="58" t="e">
        <f t="shared" si="259"/>
        <v>#REF!</v>
      </c>
      <c r="N544" s="58" t="e">
        <f t="shared" si="265"/>
        <v>#REF!</v>
      </c>
      <c r="O544" s="58" t="e">
        <f t="shared" si="266"/>
        <v>#REF!</v>
      </c>
      <c r="P544" s="59" t="e">
        <f t="shared" si="256"/>
        <v>#REF!</v>
      </c>
      <c r="Q544" s="29" t="e">
        <f t="shared" si="267"/>
        <v>#REF!</v>
      </c>
      <c r="R544" s="100" t="e">
        <f t="shared" si="260"/>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x14ac:dyDescent="0.25">
      <c r="B545" s="237"/>
      <c r="C545" s="9"/>
      <c r="E545" s="65" t="e">
        <f>IF(OR($C$6="",$C$5="",$C$6=0,$C$5=0),"",IF((ROWS(E$6:E545)-1)&gt;$C$16+$C$13-$C$15,"",(ROWS(E$6:E545)-1)))</f>
        <v>#REF!</v>
      </c>
      <c r="F545" s="55" t="e">
        <f t="shared" si="261"/>
        <v>#REF!</v>
      </c>
      <c r="G545" s="91" t="e">
        <f>IF(E545="","",OP!G545)</f>
        <v>#REF!</v>
      </c>
      <c r="H545" s="28" t="e">
        <f t="shared" si="257"/>
        <v>#REF!</v>
      </c>
      <c r="I545" s="56" t="e">
        <f t="shared" si="258"/>
        <v>#REF!</v>
      </c>
      <c r="J545" s="56" t="e">
        <f t="shared" si="262"/>
        <v>#REF!</v>
      </c>
      <c r="K545" s="57" t="e">
        <f t="shared" si="263"/>
        <v>#REF!</v>
      </c>
      <c r="L545" s="57" t="e">
        <f t="shared" si="264"/>
        <v>#REF!</v>
      </c>
      <c r="M545" s="58" t="e">
        <f t="shared" si="259"/>
        <v>#REF!</v>
      </c>
      <c r="N545" s="58" t="e">
        <f t="shared" si="265"/>
        <v>#REF!</v>
      </c>
      <c r="O545" s="58" t="e">
        <f t="shared" si="266"/>
        <v>#REF!</v>
      </c>
      <c r="P545" s="59" t="e">
        <f t="shared" si="256"/>
        <v>#REF!</v>
      </c>
      <c r="Q545" s="29" t="e">
        <f t="shared" si="267"/>
        <v>#REF!</v>
      </c>
      <c r="R545" s="100" t="e">
        <f t="shared" si="260"/>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x14ac:dyDescent="0.25">
      <c r="B546" s="237"/>
      <c r="C546" s="9"/>
      <c r="E546" s="65" t="e">
        <f>IF(OR($C$6="",$C$5="",$C$6=0,$C$5=0),"",IF((ROWS(E$6:E546)-1)&gt;$C$16+$C$13-$C$15,"",(ROWS(E$6:E546)-1)))</f>
        <v>#REF!</v>
      </c>
      <c r="F546" s="55" t="e">
        <f t="shared" si="261"/>
        <v>#REF!</v>
      </c>
      <c r="G546" s="91" t="e">
        <f>IF(E546="","",OP!G546)</f>
        <v>#REF!</v>
      </c>
      <c r="H546" s="28" t="e">
        <f t="shared" si="257"/>
        <v>#REF!</v>
      </c>
      <c r="I546" s="56" t="e">
        <f t="shared" si="258"/>
        <v>#REF!</v>
      </c>
      <c r="J546" s="56" t="e">
        <f t="shared" si="262"/>
        <v>#REF!</v>
      </c>
      <c r="K546" s="57" t="e">
        <f t="shared" si="263"/>
        <v>#REF!</v>
      </c>
      <c r="L546" s="57" t="e">
        <f t="shared" si="264"/>
        <v>#REF!</v>
      </c>
      <c r="M546" s="58" t="e">
        <f t="shared" si="259"/>
        <v>#REF!</v>
      </c>
      <c r="N546" s="58" t="e">
        <f t="shared" si="265"/>
        <v>#REF!</v>
      </c>
      <c r="O546" s="58" t="e">
        <f t="shared" si="266"/>
        <v>#REF!</v>
      </c>
      <c r="P546" s="59" t="e">
        <f t="shared" si="256"/>
        <v>#REF!</v>
      </c>
      <c r="Q546" s="29" t="e">
        <f t="shared" si="267"/>
        <v>#REF!</v>
      </c>
      <c r="R546" s="100" t="e">
        <f t="shared" si="260"/>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x14ac:dyDescent="0.25">
      <c r="B547" s="237"/>
      <c r="C547" s="9"/>
      <c r="E547" s="65" t="e">
        <f>IF(OR($C$6="",$C$5="",$C$6=0,$C$5=0),"",IF((ROWS(E$6:E547)-1)&gt;$C$16+$C$13-$C$15,"",(ROWS(E$6:E547)-1)))</f>
        <v>#REF!</v>
      </c>
      <c r="F547" s="55" t="e">
        <f t="shared" si="261"/>
        <v>#REF!</v>
      </c>
      <c r="G547" s="91" t="e">
        <f>IF(E547="","",OP!G547)</f>
        <v>#REF!</v>
      </c>
      <c r="H547" s="28" t="e">
        <f t="shared" si="257"/>
        <v>#REF!</v>
      </c>
      <c r="I547" s="56" t="e">
        <f t="shared" si="258"/>
        <v>#REF!</v>
      </c>
      <c r="J547" s="56" t="e">
        <f t="shared" si="262"/>
        <v>#REF!</v>
      </c>
      <c r="K547" s="57" t="e">
        <f t="shared" si="263"/>
        <v>#REF!</v>
      </c>
      <c r="L547" s="57" t="e">
        <f t="shared" si="264"/>
        <v>#REF!</v>
      </c>
      <c r="M547" s="58" t="e">
        <f t="shared" si="259"/>
        <v>#REF!</v>
      </c>
      <c r="N547" s="58" t="e">
        <f t="shared" si="265"/>
        <v>#REF!</v>
      </c>
      <c r="O547" s="58" t="e">
        <f t="shared" si="266"/>
        <v>#REF!</v>
      </c>
      <c r="P547" s="59" t="e">
        <f t="shared" si="256"/>
        <v>#REF!</v>
      </c>
      <c r="Q547" s="29" t="e">
        <f t="shared" si="267"/>
        <v>#REF!</v>
      </c>
      <c r="R547" s="100" t="e">
        <f t="shared" si="260"/>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x14ac:dyDescent="0.25">
      <c r="B548" s="237"/>
      <c r="C548" s="9"/>
      <c r="E548" s="65" t="e">
        <f>IF(OR($C$6="",$C$5="",$C$6=0,$C$5=0),"",IF((ROWS(E$6:E548)-1)&gt;$C$16+$C$13-$C$15,"",(ROWS(E$6:E548)-1)))</f>
        <v>#REF!</v>
      </c>
      <c r="F548" s="55" t="e">
        <f t="shared" si="261"/>
        <v>#REF!</v>
      </c>
      <c r="G548" s="91" t="e">
        <f>IF(E548="","",OP!G548)</f>
        <v>#REF!</v>
      </c>
      <c r="H548" s="28" t="e">
        <f t="shared" si="257"/>
        <v>#REF!</v>
      </c>
      <c r="I548" s="56" t="e">
        <f t="shared" si="258"/>
        <v>#REF!</v>
      </c>
      <c r="J548" s="56" t="e">
        <f t="shared" si="262"/>
        <v>#REF!</v>
      </c>
      <c r="K548" s="57" t="e">
        <f t="shared" si="263"/>
        <v>#REF!</v>
      </c>
      <c r="L548" s="57" t="e">
        <f t="shared" si="264"/>
        <v>#REF!</v>
      </c>
      <c r="M548" s="58" t="e">
        <f t="shared" si="259"/>
        <v>#REF!</v>
      </c>
      <c r="N548" s="58" t="e">
        <f t="shared" si="265"/>
        <v>#REF!</v>
      </c>
      <c r="O548" s="58" t="e">
        <f t="shared" si="266"/>
        <v>#REF!</v>
      </c>
      <c r="P548" s="59" t="e">
        <f t="shared" si="256"/>
        <v>#REF!</v>
      </c>
      <c r="Q548" s="29" t="e">
        <f t="shared" si="267"/>
        <v>#REF!</v>
      </c>
      <c r="R548" s="100" t="e">
        <f t="shared" si="260"/>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x14ac:dyDescent="0.25">
      <c r="B549" s="237"/>
      <c r="C549" s="9"/>
      <c r="E549" s="65" t="e">
        <f>IF(OR($C$6="",$C$5="",$C$6=0,$C$5=0),"",IF((ROWS(E$6:E549)-1)&gt;$C$16+$C$13-$C$15,"",(ROWS(E$6:E549)-1)))</f>
        <v>#REF!</v>
      </c>
      <c r="F549" s="55" t="e">
        <f t="shared" si="261"/>
        <v>#REF!</v>
      </c>
      <c r="G549" s="91" t="e">
        <f>IF(E549="","",OP!G549)</f>
        <v>#REF!</v>
      </c>
      <c r="H549" s="28" t="e">
        <f t="shared" si="257"/>
        <v>#REF!</v>
      </c>
      <c r="I549" s="56" t="e">
        <f t="shared" si="258"/>
        <v>#REF!</v>
      </c>
      <c r="J549" s="56" t="e">
        <f t="shared" si="262"/>
        <v>#REF!</v>
      </c>
      <c r="K549" s="57" t="e">
        <f t="shared" si="263"/>
        <v>#REF!</v>
      </c>
      <c r="L549" s="57" t="e">
        <f t="shared" si="264"/>
        <v>#REF!</v>
      </c>
      <c r="M549" s="58" t="e">
        <f t="shared" si="259"/>
        <v>#REF!</v>
      </c>
      <c r="N549" s="58" t="e">
        <f t="shared" si="265"/>
        <v>#REF!</v>
      </c>
      <c r="O549" s="58" t="e">
        <f t="shared" si="266"/>
        <v>#REF!</v>
      </c>
      <c r="P549" s="59" t="e">
        <f t="shared" si="256"/>
        <v>#REF!</v>
      </c>
      <c r="Q549" s="29" t="e">
        <f t="shared" si="267"/>
        <v>#REF!</v>
      </c>
      <c r="R549" s="100" t="e">
        <f t="shared" si="260"/>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x14ac:dyDescent="0.25">
      <c r="B550" s="237"/>
      <c r="C550" s="9"/>
      <c r="E550" s="65" t="e">
        <f>IF(OR($C$6="",$C$5="",$C$6=0,$C$5=0),"",IF((ROWS(E$6:E550)-1)&gt;$C$16+$C$13-$C$15,"",(ROWS(E$6:E550)-1)))</f>
        <v>#REF!</v>
      </c>
      <c r="F550" s="55" t="e">
        <f t="shared" si="261"/>
        <v>#REF!</v>
      </c>
      <c r="G550" s="91" t="e">
        <f>IF(E550="","",OP!G550)</f>
        <v>#REF!</v>
      </c>
      <c r="H550" s="28" t="e">
        <f t="shared" si="257"/>
        <v>#REF!</v>
      </c>
      <c r="I550" s="56" t="e">
        <f t="shared" si="258"/>
        <v>#REF!</v>
      </c>
      <c r="J550" s="56" t="e">
        <f t="shared" si="262"/>
        <v>#REF!</v>
      </c>
      <c r="K550" s="57" t="e">
        <f t="shared" si="263"/>
        <v>#REF!</v>
      </c>
      <c r="L550" s="57" t="e">
        <f t="shared" si="264"/>
        <v>#REF!</v>
      </c>
      <c r="M550" s="58" t="e">
        <f t="shared" si="259"/>
        <v>#REF!</v>
      </c>
      <c r="N550" s="58" t="e">
        <f t="shared" si="265"/>
        <v>#REF!</v>
      </c>
      <c r="O550" s="58" t="e">
        <f t="shared" si="266"/>
        <v>#REF!</v>
      </c>
      <c r="P550" s="59" t="e">
        <f t="shared" si="256"/>
        <v>#REF!</v>
      </c>
      <c r="Q550" s="29" t="e">
        <f t="shared" si="267"/>
        <v>#REF!</v>
      </c>
      <c r="R550" s="100" t="e">
        <f t="shared" si="260"/>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x14ac:dyDescent="0.25">
      <c r="B551" s="237"/>
      <c r="C551" s="9"/>
      <c r="E551" s="65" t="e">
        <f>IF(OR($C$6="",$C$5="",$C$6=0,$C$5=0),"",IF((ROWS(E$6:E551)-1)&gt;$C$16+$C$13-$C$15,"",(ROWS(E$6:E551)-1)))</f>
        <v>#REF!</v>
      </c>
      <c r="F551" s="55" t="e">
        <f t="shared" si="261"/>
        <v>#REF!</v>
      </c>
      <c r="G551" s="91" t="e">
        <f>IF(E551="","",OP!G551)</f>
        <v>#REF!</v>
      </c>
      <c r="H551" s="28" t="e">
        <f t="shared" si="257"/>
        <v>#REF!</v>
      </c>
      <c r="I551" s="56" t="e">
        <f t="shared" si="258"/>
        <v>#REF!</v>
      </c>
      <c r="J551" s="56" t="e">
        <f t="shared" si="262"/>
        <v>#REF!</v>
      </c>
      <c r="K551" s="57" t="e">
        <f t="shared" si="263"/>
        <v>#REF!</v>
      </c>
      <c r="L551" s="57" t="e">
        <f t="shared" si="264"/>
        <v>#REF!</v>
      </c>
      <c r="M551" s="58" t="e">
        <f t="shared" si="259"/>
        <v>#REF!</v>
      </c>
      <c r="N551" s="58" t="e">
        <f t="shared" si="265"/>
        <v>#REF!</v>
      </c>
      <c r="O551" s="58" t="e">
        <f t="shared" si="266"/>
        <v>#REF!</v>
      </c>
      <c r="P551" s="59" t="e">
        <f t="shared" si="256"/>
        <v>#REF!</v>
      </c>
      <c r="Q551" s="29" t="e">
        <f t="shared" si="267"/>
        <v>#REF!</v>
      </c>
      <c r="R551" s="100" t="e">
        <f t="shared" si="260"/>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x14ac:dyDescent="0.25">
      <c r="B552" s="237"/>
      <c r="C552" s="9"/>
      <c r="E552" s="65" t="e">
        <f>IF(OR($C$6="",$C$5="",$C$6=0,$C$5=0),"",IF((ROWS(E$6:E552)-1)&gt;$C$16+$C$13-$C$15,"",(ROWS(E$6:E552)-1)))</f>
        <v>#REF!</v>
      </c>
      <c r="F552" s="55" t="e">
        <f t="shared" si="261"/>
        <v>#REF!</v>
      </c>
      <c r="G552" s="91" t="e">
        <f>IF(E552="","",OP!G552)</f>
        <v>#REF!</v>
      </c>
      <c r="H552" s="28" t="e">
        <f t="shared" si="257"/>
        <v>#REF!</v>
      </c>
      <c r="I552" s="56" t="e">
        <f t="shared" si="258"/>
        <v>#REF!</v>
      </c>
      <c r="J552" s="56" t="e">
        <f t="shared" si="262"/>
        <v>#REF!</v>
      </c>
      <c r="K552" s="57" t="e">
        <f t="shared" si="263"/>
        <v>#REF!</v>
      </c>
      <c r="L552" s="57" t="e">
        <f t="shared" si="264"/>
        <v>#REF!</v>
      </c>
      <c r="M552" s="58" t="e">
        <f t="shared" si="259"/>
        <v>#REF!</v>
      </c>
      <c r="N552" s="58" t="e">
        <f t="shared" si="265"/>
        <v>#REF!</v>
      </c>
      <c r="O552" s="58" t="e">
        <f t="shared" si="266"/>
        <v>#REF!</v>
      </c>
      <c r="P552" s="59" t="e">
        <f t="shared" si="256"/>
        <v>#REF!</v>
      </c>
      <c r="Q552" s="29" t="e">
        <f t="shared" si="267"/>
        <v>#REF!</v>
      </c>
      <c r="R552" s="100" t="e">
        <f t="shared" si="260"/>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x14ac:dyDescent="0.25">
      <c r="B553" s="237"/>
      <c r="C553" s="9"/>
      <c r="E553" s="65" t="e">
        <f>IF(OR($C$6="",$C$5="",$C$6=0,$C$5=0),"",IF((ROWS(E$6:E553)-1)&gt;$C$16+$C$13-$C$15,"",(ROWS(E$6:E553)-1)))</f>
        <v>#REF!</v>
      </c>
      <c r="F553" s="55" t="e">
        <f t="shared" si="261"/>
        <v>#REF!</v>
      </c>
      <c r="G553" s="91" t="e">
        <f>IF(E553="","",OP!G553)</f>
        <v>#REF!</v>
      </c>
      <c r="H553" s="28" t="e">
        <f t="shared" si="257"/>
        <v>#REF!</v>
      </c>
      <c r="I553" s="56" t="e">
        <f t="shared" si="258"/>
        <v>#REF!</v>
      </c>
      <c r="J553" s="56" t="e">
        <f t="shared" si="262"/>
        <v>#REF!</v>
      </c>
      <c r="K553" s="57" t="e">
        <f t="shared" si="263"/>
        <v>#REF!</v>
      </c>
      <c r="L553" s="57" t="e">
        <f t="shared" si="264"/>
        <v>#REF!</v>
      </c>
      <c r="M553" s="58" t="e">
        <f t="shared" si="259"/>
        <v>#REF!</v>
      </c>
      <c r="N553" s="58" t="e">
        <f t="shared" si="265"/>
        <v>#REF!</v>
      </c>
      <c r="O553" s="58" t="e">
        <f t="shared" si="266"/>
        <v>#REF!</v>
      </c>
      <c r="P553" s="59" t="e">
        <f t="shared" si="256"/>
        <v>#REF!</v>
      </c>
      <c r="Q553" s="29" t="e">
        <f t="shared" si="267"/>
        <v>#REF!</v>
      </c>
      <c r="R553" s="100" t="e">
        <f t="shared" si="260"/>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x14ac:dyDescent="0.25">
      <c r="B554" s="237"/>
      <c r="C554" s="9"/>
      <c r="E554" s="65" t="e">
        <f>IF(OR($C$6="",$C$5="",$C$6=0,$C$5=0),"",IF((ROWS(E$6:E554)-1)&gt;$C$16+$C$13-$C$15,"",(ROWS(E$6:E554)-1)))</f>
        <v>#REF!</v>
      </c>
      <c r="F554" s="55" t="e">
        <f t="shared" si="261"/>
        <v>#REF!</v>
      </c>
      <c r="G554" s="91" t="e">
        <f>IF(E554="","",OP!G554)</f>
        <v>#REF!</v>
      </c>
      <c r="H554" s="28" t="e">
        <f t="shared" si="257"/>
        <v>#REF!</v>
      </c>
      <c r="I554" s="56" t="e">
        <f t="shared" si="258"/>
        <v>#REF!</v>
      </c>
      <c r="J554" s="56" t="e">
        <f t="shared" si="262"/>
        <v>#REF!</v>
      </c>
      <c r="K554" s="57" t="e">
        <f t="shared" si="263"/>
        <v>#REF!</v>
      </c>
      <c r="L554" s="57" t="e">
        <f t="shared" si="264"/>
        <v>#REF!</v>
      </c>
      <c r="M554" s="58" t="e">
        <f t="shared" si="259"/>
        <v>#REF!</v>
      </c>
      <c r="N554" s="58" t="e">
        <f t="shared" si="265"/>
        <v>#REF!</v>
      </c>
      <c r="O554" s="58" t="e">
        <f t="shared" si="266"/>
        <v>#REF!</v>
      </c>
      <c r="P554" s="59" t="e">
        <f t="shared" si="256"/>
        <v>#REF!</v>
      </c>
      <c r="Q554" s="29" t="e">
        <f t="shared" si="267"/>
        <v>#REF!</v>
      </c>
      <c r="R554" s="100" t="e">
        <f t="shared" si="260"/>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x14ac:dyDescent="0.25">
      <c r="B555" s="237"/>
      <c r="C555" s="9"/>
      <c r="E555" s="65" t="e">
        <f>IF(OR($C$6="",$C$5="",$C$6=0,$C$5=0),"",IF((ROWS(E$6:E555)-1)&gt;$C$16+$C$13-$C$15,"",(ROWS(E$6:E555)-1)))</f>
        <v>#REF!</v>
      </c>
      <c r="F555" s="55" t="e">
        <f t="shared" si="261"/>
        <v>#REF!</v>
      </c>
      <c r="G555" s="91" t="e">
        <f>IF(E555="","",OP!G555)</f>
        <v>#REF!</v>
      </c>
      <c r="H555" s="28" t="e">
        <f t="shared" si="257"/>
        <v>#REF!</v>
      </c>
      <c r="I555" s="56" t="e">
        <f t="shared" si="258"/>
        <v>#REF!</v>
      </c>
      <c r="J555" s="56" t="e">
        <f t="shared" si="262"/>
        <v>#REF!</v>
      </c>
      <c r="K555" s="57" t="e">
        <f t="shared" si="263"/>
        <v>#REF!</v>
      </c>
      <c r="L555" s="57" t="e">
        <f t="shared" si="264"/>
        <v>#REF!</v>
      </c>
      <c r="M555" s="58" t="e">
        <f t="shared" si="259"/>
        <v>#REF!</v>
      </c>
      <c r="N555" s="58" t="e">
        <f t="shared" si="265"/>
        <v>#REF!</v>
      </c>
      <c r="O555" s="58" t="e">
        <f t="shared" si="266"/>
        <v>#REF!</v>
      </c>
      <c r="P555" s="59" t="e">
        <f t="shared" si="256"/>
        <v>#REF!</v>
      </c>
      <c r="Q555" s="29" t="e">
        <f t="shared" si="267"/>
        <v>#REF!</v>
      </c>
      <c r="R555" s="100" t="e">
        <f t="shared" si="260"/>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x14ac:dyDescent="0.25">
      <c r="B556" s="237"/>
      <c r="C556" s="9"/>
      <c r="E556" s="65" t="e">
        <f>IF(OR($C$6="",$C$5="",$C$6=0,$C$5=0),"",IF((ROWS(E$6:E556)-1)&gt;$C$16+$C$13-$C$15,"",(ROWS(E$6:E556)-1)))</f>
        <v>#REF!</v>
      </c>
      <c r="F556" s="55" t="e">
        <f t="shared" si="261"/>
        <v>#REF!</v>
      </c>
      <c r="G556" s="91" t="e">
        <f>IF(E556="","",OP!G556)</f>
        <v>#REF!</v>
      </c>
      <c r="H556" s="28" t="e">
        <f t="shared" si="257"/>
        <v>#REF!</v>
      </c>
      <c r="I556" s="56" t="e">
        <f t="shared" si="258"/>
        <v>#REF!</v>
      </c>
      <c r="J556" s="56" t="e">
        <f t="shared" si="262"/>
        <v>#REF!</v>
      </c>
      <c r="K556" s="57" t="e">
        <f t="shared" si="263"/>
        <v>#REF!</v>
      </c>
      <c r="L556" s="57" t="e">
        <f t="shared" si="264"/>
        <v>#REF!</v>
      </c>
      <c r="M556" s="58" t="e">
        <f t="shared" si="259"/>
        <v>#REF!</v>
      </c>
      <c r="N556" s="58" t="e">
        <f t="shared" si="265"/>
        <v>#REF!</v>
      </c>
      <c r="O556" s="58" t="e">
        <f t="shared" si="266"/>
        <v>#REF!</v>
      </c>
      <c r="P556" s="59" t="e">
        <f t="shared" si="256"/>
        <v>#REF!</v>
      </c>
      <c r="Q556" s="29" t="e">
        <f t="shared" si="267"/>
        <v>#REF!</v>
      </c>
      <c r="R556" s="100" t="e">
        <f t="shared" si="260"/>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x14ac:dyDescent="0.25">
      <c r="B557" s="237"/>
      <c r="C557" s="9"/>
      <c r="E557" s="65" t="e">
        <f>IF(OR($C$6="",$C$5="",$C$6=0,$C$5=0),"",IF((ROWS(E$6:E557)-1)&gt;$C$16+$C$13-$C$15,"",(ROWS(E$6:E557)-1)))</f>
        <v>#REF!</v>
      </c>
      <c r="F557" s="55" t="e">
        <f t="shared" si="261"/>
        <v>#REF!</v>
      </c>
      <c r="G557" s="91" t="e">
        <f>IF(E557="","",OP!G557)</f>
        <v>#REF!</v>
      </c>
      <c r="H557" s="28" t="e">
        <f t="shared" si="257"/>
        <v>#REF!</v>
      </c>
      <c r="I557" s="56" t="e">
        <f t="shared" si="258"/>
        <v>#REF!</v>
      </c>
      <c r="J557" s="56" t="e">
        <f t="shared" si="262"/>
        <v>#REF!</v>
      </c>
      <c r="K557" s="57" t="e">
        <f t="shared" si="263"/>
        <v>#REF!</v>
      </c>
      <c r="L557" s="57" t="e">
        <f t="shared" si="264"/>
        <v>#REF!</v>
      </c>
      <c r="M557" s="58" t="e">
        <f t="shared" si="259"/>
        <v>#REF!</v>
      </c>
      <c r="N557" s="58" t="e">
        <f t="shared" si="265"/>
        <v>#REF!</v>
      </c>
      <c r="O557" s="58" t="e">
        <f t="shared" si="266"/>
        <v>#REF!</v>
      </c>
      <c r="P557" s="59" t="e">
        <f t="shared" si="256"/>
        <v>#REF!</v>
      </c>
      <c r="Q557" s="29" t="e">
        <f t="shared" si="267"/>
        <v>#REF!</v>
      </c>
      <c r="R557" s="100" t="e">
        <f t="shared" si="260"/>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x14ac:dyDescent="0.25">
      <c r="B558" s="237"/>
      <c r="C558" s="9"/>
      <c r="E558" s="65" t="e">
        <f>IF(OR($C$6="",$C$5="",$C$6=0,$C$5=0),"",IF((ROWS(E$6:E558)-1)&gt;$C$16+$C$13-$C$15,"",(ROWS(E$6:E558)-1)))</f>
        <v>#REF!</v>
      </c>
      <c r="F558" s="55" t="e">
        <f t="shared" si="261"/>
        <v>#REF!</v>
      </c>
      <c r="G558" s="91" t="e">
        <f>IF(E558="","",OP!G558)</f>
        <v>#REF!</v>
      </c>
      <c r="H558" s="28" t="e">
        <f t="shared" si="257"/>
        <v>#REF!</v>
      </c>
      <c r="I558" s="56" t="e">
        <f t="shared" si="258"/>
        <v>#REF!</v>
      </c>
      <c r="J558" s="56" t="e">
        <f t="shared" si="262"/>
        <v>#REF!</v>
      </c>
      <c r="K558" s="57" t="e">
        <f t="shared" si="263"/>
        <v>#REF!</v>
      </c>
      <c r="L558" s="57" t="e">
        <f t="shared" si="264"/>
        <v>#REF!</v>
      </c>
      <c r="M558" s="58" t="e">
        <f t="shared" si="259"/>
        <v>#REF!</v>
      </c>
      <c r="N558" s="58" t="e">
        <f t="shared" si="265"/>
        <v>#REF!</v>
      </c>
      <c r="O558" s="58" t="e">
        <f t="shared" si="266"/>
        <v>#REF!</v>
      </c>
      <c r="P558" s="59" t="e">
        <f t="shared" si="256"/>
        <v>#REF!</v>
      </c>
      <c r="Q558" s="29" t="e">
        <f t="shared" si="267"/>
        <v>#REF!</v>
      </c>
      <c r="R558" s="100" t="e">
        <f t="shared" si="260"/>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x14ac:dyDescent="0.25">
      <c r="B559" s="237"/>
      <c r="C559" s="9"/>
      <c r="E559" s="65" t="e">
        <f>IF(OR($C$6="",$C$5="",$C$6=0,$C$5=0),"",IF((ROWS(E$6:E559)-1)&gt;$C$16+$C$13-$C$15,"",(ROWS(E$6:E559)-1)))</f>
        <v>#REF!</v>
      </c>
      <c r="F559" s="55" t="e">
        <f t="shared" si="261"/>
        <v>#REF!</v>
      </c>
      <c r="G559" s="91" t="e">
        <f>IF(E559="","",OP!G559)</f>
        <v>#REF!</v>
      </c>
      <c r="H559" s="28" t="e">
        <f t="shared" si="257"/>
        <v>#REF!</v>
      </c>
      <c r="I559" s="56" t="e">
        <f t="shared" si="258"/>
        <v>#REF!</v>
      </c>
      <c r="J559" s="56" t="e">
        <f t="shared" si="262"/>
        <v>#REF!</v>
      </c>
      <c r="K559" s="57" t="e">
        <f t="shared" si="263"/>
        <v>#REF!</v>
      </c>
      <c r="L559" s="57" t="e">
        <f t="shared" si="264"/>
        <v>#REF!</v>
      </c>
      <c r="M559" s="58" t="e">
        <f t="shared" si="259"/>
        <v>#REF!</v>
      </c>
      <c r="N559" s="58" t="e">
        <f t="shared" si="265"/>
        <v>#REF!</v>
      </c>
      <c r="O559" s="58" t="e">
        <f t="shared" si="266"/>
        <v>#REF!</v>
      </c>
      <c r="P559" s="59" t="e">
        <f t="shared" si="256"/>
        <v>#REF!</v>
      </c>
      <c r="Q559" s="29" t="e">
        <f t="shared" si="267"/>
        <v>#REF!</v>
      </c>
      <c r="R559" s="100" t="e">
        <f t="shared" si="260"/>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x14ac:dyDescent="0.25">
      <c r="B560" s="237"/>
      <c r="C560" s="9"/>
      <c r="E560" s="65" t="e">
        <f>IF(OR($C$6="",$C$5="",$C$6=0,$C$5=0),"",IF((ROWS(E$6:E560)-1)&gt;$C$16+$C$13-$C$15,"",(ROWS(E$6:E560)-1)))</f>
        <v>#REF!</v>
      </c>
      <c r="F560" s="55" t="e">
        <f t="shared" si="261"/>
        <v>#REF!</v>
      </c>
      <c r="G560" s="91" t="e">
        <f>IF(E560="","",OP!G560)</f>
        <v>#REF!</v>
      </c>
      <c r="H560" s="28" t="e">
        <f t="shared" si="257"/>
        <v>#REF!</v>
      </c>
      <c r="I560" s="56" t="e">
        <f t="shared" si="258"/>
        <v>#REF!</v>
      </c>
      <c r="J560" s="56" t="e">
        <f t="shared" si="262"/>
        <v>#REF!</v>
      </c>
      <c r="K560" s="57" t="e">
        <f t="shared" si="263"/>
        <v>#REF!</v>
      </c>
      <c r="L560" s="57" t="e">
        <f t="shared" si="264"/>
        <v>#REF!</v>
      </c>
      <c r="M560" s="58" t="e">
        <f t="shared" si="259"/>
        <v>#REF!</v>
      </c>
      <c r="N560" s="58" t="e">
        <f t="shared" si="265"/>
        <v>#REF!</v>
      </c>
      <c r="O560" s="58" t="e">
        <f t="shared" si="266"/>
        <v>#REF!</v>
      </c>
      <c r="P560" s="59" t="e">
        <f t="shared" si="256"/>
        <v>#REF!</v>
      </c>
      <c r="Q560" s="29" t="e">
        <f t="shared" si="267"/>
        <v>#REF!</v>
      </c>
      <c r="R560" s="100" t="e">
        <f t="shared" si="260"/>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x14ac:dyDescent="0.25">
      <c r="B561" s="237"/>
      <c r="C561" s="9"/>
      <c r="E561" s="65" t="e">
        <f>IF(OR($C$6="",$C$5="",$C$6=0,$C$5=0),"",IF((ROWS(E$6:E561)-1)&gt;$C$16+$C$13-$C$15,"",(ROWS(E$6:E561)-1)))</f>
        <v>#REF!</v>
      </c>
      <c r="F561" s="55" t="e">
        <f t="shared" si="261"/>
        <v>#REF!</v>
      </c>
      <c r="G561" s="91" t="e">
        <f>IF(E561="","",OP!G561)</f>
        <v>#REF!</v>
      </c>
      <c r="H561" s="28" t="e">
        <f t="shared" si="257"/>
        <v>#REF!</v>
      </c>
      <c r="I561" s="56" t="e">
        <f t="shared" si="258"/>
        <v>#REF!</v>
      </c>
      <c r="J561" s="56" t="e">
        <f t="shared" si="262"/>
        <v>#REF!</v>
      </c>
      <c r="K561" s="57" t="e">
        <f t="shared" si="263"/>
        <v>#REF!</v>
      </c>
      <c r="L561" s="57" t="e">
        <f t="shared" si="264"/>
        <v>#REF!</v>
      </c>
      <c r="M561" s="58" t="e">
        <f t="shared" si="259"/>
        <v>#REF!</v>
      </c>
      <c r="N561" s="58" t="e">
        <f t="shared" si="265"/>
        <v>#REF!</v>
      </c>
      <c r="O561" s="58" t="e">
        <f t="shared" si="266"/>
        <v>#REF!</v>
      </c>
      <c r="P561" s="59" t="e">
        <f t="shared" si="256"/>
        <v>#REF!</v>
      </c>
      <c r="Q561" s="29" t="e">
        <f t="shared" si="267"/>
        <v>#REF!</v>
      </c>
      <c r="R561" s="100" t="e">
        <f t="shared" si="260"/>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x14ac:dyDescent="0.25">
      <c r="B562" s="237"/>
      <c r="C562" s="9"/>
      <c r="E562" s="65" t="e">
        <f>IF(OR($C$6="",$C$5="",$C$6=0,$C$5=0),"",IF((ROWS(E$6:E562)-1)&gt;$C$16+$C$13-$C$15,"",(ROWS(E$6:E562)-1)))</f>
        <v>#REF!</v>
      </c>
      <c r="F562" s="55" t="e">
        <f t="shared" si="261"/>
        <v>#REF!</v>
      </c>
      <c r="G562" s="91" t="e">
        <f>IF(E562="","",OP!G562)</f>
        <v>#REF!</v>
      </c>
      <c r="H562" s="28" t="e">
        <f t="shared" si="257"/>
        <v>#REF!</v>
      </c>
      <c r="I562" s="56" t="e">
        <f t="shared" si="258"/>
        <v>#REF!</v>
      </c>
      <c r="J562" s="56" t="e">
        <f t="shared" si="262"/>
        <v>#REF!</v>
      </c>
      <c r="K562" s="57" t="e">
        <f t="shared" si="263"/>
        <v>#REF!</v>
      </c>
      <c r="L562" s="57" t="e">
        <f t="shared" si="264"/>
        <v>#REF!</v>
      </c>
      <c r="M562" s="58" t="e">
        <f t="shared" si="259"/>
        <v>#REF!</v>
      </c>
      <c r="N562" s="58" t="e">
        <f t="shared" si="265"/>
        <v>#REF!</v>
      </c>
      <c r="O562" s="58" t="e">
        <f t="shared" si="266"/>
        <v>#REF!</v>
      </c>
      <c r="P562" s="59" t="e">
        <f t="shared" si="256"/>
        <v>#REF!</v>
      </c>
      <c r="Q562" s="29" t="e">
        <f t="shared" si="267"/>
        <v>#REF!</v>
      </c>
      <c r="R562" s="100" t="e">
        <f t="shared" si="260"/>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x14ac:dyDescent="0.25">
      <c r="B563" s="237"/>
      <c r="C563" s="9"/>
      <c r="E563" s="65" t="e">
        <f>IF(OR($C$6="",$C$5="",$C$6=0,$C$5=0),"",IF((ROWS(E$6:E563)-1)&gt;$C$16+$C$13-$C$15,"",(ROWS(E$6:E563)-1)))</f>
        <v>#REF!</v>
      </c>
      <c r="F563" s="55" t="e">
        <f t="shared" si="261"/>
        <v>#REF!</v>
      </c>
      <c r="G563" s="91" t="e">
        <f>IF(E563="","",OP!G563)</f>
        <v>#REF!</v>
      </c>
      <c r="H563" s="28" t="e">
        <f t="shared" si="257"/>
        <v>#REF!</v>
      </c>
      <c r="I563" s="56" t="e">
        <f t="shared" si="258"/>
        <v>#REF!</v>
      </c>
      <c r="J563" s="56" t="e">
        <f t="shared" si="262"/>
        <v>#REF!</v>
      </c>
      <c r="K563" s="57" t="e">
        <f t="shared" si="263"/>
        <v>#REF!</v>
      </c>
      <c r="L563" s="57" t="e">
        <f t="shared" si="264"/>
        <v>#REF!</v>
      </c>
      <c r="M563" s="58" t="e">
        <f t="shared" si="259"/>
        <v>#REF!</v>
      </c>
      <c r="N563" s="58" t="e">
        <f t="shared" si="265"/>
        <v>#REF!</v>
      </c>
      <c r="O563" s="58" t="e">
        <f t="shared" si="266"/>
        <v>#REF!</v>
      </c>
      <c r="P563" s="59" t="e">
        <f t="shared" si="256"/>
        <v>#REF!</v>
      </c>
      <c r="Q563" s="29" t="e">
        <f t="shared" si="267"/>
        <v>#REF!</v>
      </c>
      <c r="R563" s="100" t="e">
        <f t="shared" si="260"/>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x14ac:dyDescent="0.25">
      <c r="B564" s="237"/>
      <c r="C564" s="9"/>
      <c r="E564" s="65" t="e">
        <f>IF(OR($C$6="",$C$5="",$C$6=0,$C$5=0),"",IF((ROWS(E$6:E564)-1)&gt;$C$16+$C$13-$C$15,"",(ROWS(E$6:E564)-1)))</f>
        <v>#REF!</v>
      </c>
      <c r="F564" s="55" t="e">
        <f t="shared" si="261"/>
        <v>#REF!</v>
      </c>
      <c r="G564" s="91" t="e">
        <f>IF(E564="","",OP!G564)</f>
        <v>#REF!</v>
      </c>
      <c r="H564" s="28" t="e">
        <f t="shared" si="257"/>
        <v>#REF!</v>
      </c>
      <c r="I564" s="56" t="e">
        <f t="shared" si="258"/>
        <v>#REF!</v>
      </c>
      <c r="J564" s="56" t="e">
        <f t="shared" si="262"/>
        <v>#REF!</v>
      </c>
      <c r="K564" s="57" t="e">
        <f t="shared" si="263"/>
        <v>#REF!</v>
      </c>
      <c r="L564" s="57" t="e">
        <f t="shared" si="264"/>
        <v>#REF!</v>
      </c>
      <c r="M564" s="58" t="e">
        <f t="shared" si="259"/>
        <v>#REF!</v>
      </c>
      <c r="N564" s="58" t="e">
        <f t="shared" si="265"/>
        <v>#REF!</v>
      </c>
      <c r="O564" s="58" t="e">
        <f t="shared" si="266"/>
        <v>#REF!</v>
      </c>
      <c r="P564" s="59" t="e">
        <f t="shared" si="256"/>
        <v>#REF!</v>
      </c>
      <c r="Q564" s="29" t="e">
        <f t="shared" si="267"/>
        <v>#REF!</v>
      </c>
      <c r="R564" s="100" t="e">
        <f t="shared" si="260"/>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x14ac:dyDescent="0.25">
      <c r="B565" s="237"/>
      <c r="C565" s="9"/>
      <c r="E565" s="65" t="e">
        <f>IF(OR($C$6="",$C$5="",$C$6=0,$C$5=0),"",IF((ROWS(E$6:E565)-1)&gt;$C$16+$C$13-$C$15,"",(ROWS(E$6:E565)-1)))</f>
        <v>#REF!</v>
      </c>
      <c r="F565" s="55" t="e">
        <f t="shared" si="261"/>
        <v>#REF!</v>
      </c>
      <c r="G565" s="91" t="e">
        <f>IF(E565="","",OP!G565)</f>
        <v>#REF!</v>
      </c>
      <c r="H565" s="28" t="e">
        <f t="shared" si="257"/>
        <v>#REF!</v>
      </c>
      <c r="I565" s="56" t="e">
        <f t="shared" si="258"/>
        <v>#REF!</v>
      </c>
      <c r="J565" s="56" t="e">
        <f t="shared" si="262"/>
        <v>#REF!</v>
      </c>
      <c r="K565" s="57" t="e">
        <f t="shared" si="263"/>
        <v>#REF!</v>
      </c>
      <c r="L565" s="57" t="e">
        <f t="shared" si="264"/>
        <v>#REF!</v>
      </c>
      <c r="M565" s="58" t="e">
        <f t="shared" si="259"/>
        <v>#REF!</v>
      </c>
      <c r="N565" s="58" t="e">
        <f t="shared" si="265"/>
        <v>#REF!</v>
      </c>
      <c r="O565" s="58" t="e">
        <f t="shared" si="266"/>
        <v>#REF!</v>
      </c>
      <c r="P565" s="59" t="e">
        <f t="shared" si="256"/>
        <v>#REF!</v>
      </c>
      <c r="Q565" s="29" t="e">
        <f t="shared" si="267"/>
        <v>#REF!</v>
      </c>
      <c r="R565" s="100" t="e">
        <f t="shared" si="260"/>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x14ac:dyDescent="0.25">
      <c r="B566" s="237"/>
      <c r="C566" s="9"/>
      <c r="E566" s="65" t="e">
        <f>IF(OR($C$6="",$C$5="",$C$6=0,$C$5=0),"",IF((ROWS(E$6:E566)-1)&gt;$C$16+$C$13-$C$15,"",(ROWS(E$6:E566)-1)))</f>
        <v>#REF!</v>
      </c>
      <c r="F566" s="55" t="e">
        <f t="shared" si="261"/>
        <v>#REF!</v>
      </c>
      <c r="G566" s="91" t="e">
        <f>IF(E566="","",OP!G566)</f>
        <v>#REF!</v>
      </c>
      <c r="H566" s="28" t="e">
        <f t="shared" si="257"/>
        <v>#REF!</v>
      </c>
      <c r="I566" s="56" t="e">
        <f t="shared" si="258"/>
        <v>#REF!</v>
      </c>
      <c r="J566" s="56" t="e">
        <f t="shared" si="262"/>
        <v>#REF!</v>
      </c>
      <c r="K566" s="57" t="e">
        <f t="shared" si="263"/>
        <v>#REF!</v>
      </c>
      <c r="L566" s="57" t="e">
        <f t="shared" si="264"/>
        <v>#REF!</v>
      </c>
      <c r="M566" s="58" t="e">
        <f t="shared" si="259"/>
        <v>#REF!</v>
      </c>
      <c r="N566" s="58" t="e">
        <f t="shared" si="265"/>
        <v>#REF!</v>
      </c>
      <c r="O566" s="58" t="e">
        <f t="shared" si="266"/>
        <v>#REF!</v>
      </c>
      <c r="P566" s="59" t="e">
        <f t="shared" si="256"/>
        <v>#REF!</v>
      </c>
      <c r="Q566" s="29" t="e">
        <f t="shared" si="267"/>
        <v>#REF!</v>
      </c>
      <c r="R566" s="100" t="e">
        <f t="shared" si="260"/>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x14ac:dyDescent="0.25">
      <c r="B567" s="237"/>
      <c r="C567" s="9"/>
      <c r="E567" s="65" t="e">
        <f>IF(OR($C$6="",$C$5="",$C$6=0,$C$5=0),"",IF((ROWS(E$6:E567)-1)&gt;$C$16+$C$13-$C$15,"",(ROWS(E$6:E567)-1)))</f>
        <v>#REF!</v>
      </c>
      <c r="F567" s="55" t="e">
        <f t="shared" si="261"/>
        <v>#REF!</v>
      </c>
      <c r="G567" s="91" t="e">
        <f>IF(E567="","",OP!G567)</f>
        <v>#REF!</v>
      </c>
      <c r="H567" s="28" t="e">
        <f t="shared" si="257"/>
        <v>#REF!</v>
      </c>
      <c r="I567" s="56" t="e">
        <f t="shared" si="258"/>
        <v>#REF!</v>
      </c>
      <c r="J567" s="56" t="e">
        <f t="shared" si="262"/>
        <v>#REF!</v>
      </c>
      <c r="K567" s="57" t="e">
        <f t="shared" si="263"/>
        <v>#REF!</v>
      </c>
      <c r="L567" s="57" t="e">
        <f t="shared" si="264"/>
        <v>#REF!</v>
      </c>
      <c r="M567" s="58" t="e">
        <f t="shared" si="259"/>
        <v>#REF!</v>
      </c>
      <c r="N567" s="58" t="e">
        <f t="shared" si="265"/>
        <v>#REF!</v>
      </c>
      <c r="O567" s="58" t="e">
        <f t="shared" si="266"/>
        <v>#REF!</v>
      </c>
      <c r="P567" s="59" t="e">
        <f t="shared" si="256"/>
        <v>#REF!</v>
      </c>
      <c r="Q567" s="29" t="e">
        <f t="shared" si="267"/>
        <v>#REF!</v>
      </c>
      <c r="R567" s="100" t="e">
        <f t="shared" si="260"/>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x14ac:dyDescent="0.25">
      <c r="B568" s="237"/>
      <c r="C568" s="9"/>
      <c r="E568" s="65" t="e">
        <f>IF(OR($C$6="",$C$5="",$C$6=0,$C$5=0),"",IF((ROWS(E$6:E568)-1)&gt;$C$16+$C$13-$C$15,"",(ROWS(E$6:E568)-1)))</f>
        <v>#REF!</v>
      </c>
      <c r="F568" s="55" t="e">
        <f t="shared" si="261"/>
        <v>#REF!</v>
      </c>
      <c r="G568" s="91" t="e">
        <f>IF(E568="","",OP!G568)</f>
        <v>#REF!</v>
      </c>
      <c r="H568" s="28" t="e">
        <f t="shared" si="257"/>
        <v>#REF!</v>
      </c>
      <c r="I568" s="56" t="e">
        <f t="shared" si="258"/>
        <v>#REF!</v>
      </c>
      <c r="J568" s="56" t="e">
        <f t="shared" si="262"/>
        <v>#REF!</v>
      </c>
      <c r="K568" s="57" t="e">
        <f t="shared" si="263"/>
        <v>#REF!</v>
      </c>
      <c r="L568" s="57" t="e">
        <f t="shared" si="264"/>
        <v>#REF!</v>
      </c>
      <c r="M568" s="58" t="e">
        <f t="shared" si="259"/>
        <v>#REF!</v>
      </c>
      <c r="N568" s="58" t="e">
        <f t="shared" si="265"/>
        <v>#REF!</v>
      </c>
      <c r="O568" s="58" t="e">
        <f t="shared" si="266"/>
        <v>#REF!</v>
      </c>
      <c r="P568" s="59" t="e">
        <f t="shared" si="256"/>
        <v>#REF!</v>
      </c>
      <c r="Q568" s="29" t="e">
        <f t="shared" si="267"/>
        <v>#REF!</v>
      </c>
      <c r="R568" s="100" t="e">
        <f t="shared" si="260"/>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x14ac:dyDescent="0.25">
      <c r="B569" s="237"/>
      <c r="C569" s="9"/>
      <c r="E569" s="65" t="e">
        <f>IF(OR($C$6="",$C$5="",$C$6=0,$C$5=0),"",IF((ROWS(E$6:E569)-1)&gt;$C$16+$C$13-$C$15,"",(ROWS(E$6:E569)-1)))</f>
        <v>#REF!</v>
      </c>
      <c r="F569" s="55" t="e">
        <f t="shared" si="261"/>
        <v>#REF!</v>
      </c>
      <c r="G569" s="91" t="e">
        <f>IF(E569="","",OP!G569)</f>
        <v>#REF!</v>
      </c>
      <c r="H569" s="28" t="e">
        <f t="shared" si="257"/>
        <v>#REF!</v>
      </c>
      <c r="I569" s="56" t="e">
        <f t="shared" si="258"/>
        <v>#REF!</v>
      </c>
      <c r="J569" s="56" t="e">
        <f t="shared" si="262"/>
        <v>#REF!</v>
      </c>
      <c r="K569" s="57" t="e">
        <f t="shared" si="263"/>
        <v>#REF!</v>
      </c>
      <c r="L569" s="57" t="e">
        <f t="shared" si="264"/>
        <v>#REF!</v>
      </c>
      <c r="M569" s="58" t="e">
        <f t="shared" si="259"/>
        <v>#REF!</v>
      </c>
      <c r="N569" s="58" t="e">
        <f t="shared" si="265"/>
        <v>#REF!</v>
      </c>
      <c r="O569" s="58" t="e">
        <f t="shared" si="266"/>
        <v>#REF!</v>
      </c>
      <c r="P569" s="59" t="e">
        <f t="shared" si="256"/>
        <v>#REF!</v>
      </c>
      <c r="Q569" s="29" t="e">
        <f t="shared" si="267"/>
        <v>#REF!</v>
      </c>
      <c r="R569" s="100" t="e">
        <f t="shared" si="260"/>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x14ac:dyDescent="0.25">
      <c r="B570" s="237"/>
      <c r="C570" s="9"/>
      <c r="E570" s="65" t="e">
        <f>IF(OR($C$6="",$C$5="",$C$6=0,$C$5=0),"",IF((ROWS(E$6:E570)-1)&gt;$C$16+$C$13-$C$15,"",(ROWS(E$6:E570)-1)))</f>
        <v>#REF!</v>
      </c>
      <c r="F570" s="55" t="e">
        <f t="shared" si="261"/>
        <v>#REF!</v>
      </c>
      <c r="G570" s="91" t="e">
        <f>IF(E570="","",OP!G570)</f>
        <v>#REF!</v>
      </c>
      <c r="H570" s="28" t="e">
        <f t="shared" si="257"/>
        <v>#REF!</v>
      </c>
      <c r="I570" s="56" t="e">
        <f t="shared" si="258"/>
        <v>#REF!</v>
      </c>
      <c r="J570" s="56" t="e">
        <f t="shared" si="262"/>
        <v>#REF!</v>
      </c>
      <c r="K570" s="57" t="e">
        <f t="shared" si="263"/>
        <v>#REF!</v>
      </c>
      <c r="L570" s="57" t="e">
        <f t="shared" si="264"/>
        <v>#REF!</v>
      </c>
      <c r="M570" s="58" t="e">
        <f t="shared" si="259"/>
        <v>#REF!</v>
      </c>
      <c r="N570" s="58" t="e">
        <f t="shared" si="265"/>
        <v>#REF!</v>
      </c>
      <c r="O570" s="58" t="e">
        <f t="shared" si="266"/>
        <v>#REF!</v>
      </c>
      <c r="P570" s="59" t="e">
        <f t="shared" si="256"/>
        <v>#REF!</v>
      </c>
      <c r="Q570" s="29" t="e">
        <f t="shared" si="267"/>
        <v>#REF!</v>
      </c>
      <c r="R570" s="100" t="e">
        <f t="shared" si="260"/>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x14ac:dyDescent="0.25">
      <c r="B571" s="237"/>
      <c r="C571" s="9"/>
      <c r="E571" s="65" t="e">
        <f>IF(OR($C$6="",$C$5="",$C$6=0,$C$5=0),"",IF((ROWS(E$6:E571)-1)&gt;$C$16+$C$13-$C$15,"",(ROWS(E$6:E571)-1)))</f>
        <v>#REF!</v>
      </c>
      <c r="F571" s="55" t="e">
        <f t="shared" si="261"/>
        <v>#REF!</v>
      </c>
      <c r="G571" s="91" t="e">
        <f>IF(E571="","",OP!G571)</f>
        <v>#REF!</v>
      </c>
      <c r="H571" s="28" t="e">
        <f t="shared" si="257"/>
        <v>#REF!</v>
      </c>
      <c r="I571" s="56" t="e">
        <f t="shared" si="258"/>
        <v>#REF!</v>
      </c>
      <c r="J571" s="56" t="e">
        <f t="shared" si="262"/>
        <v>#REF!</v>
      </c>
      <c r="K571" s="57" t="e">
        <f t="shared" si="263"/>
        <v>#REF!</v>
      </c>
      <c r="L571" s="57" t="e">
        <f t="shared" si="264"/>
        <v>#REF!</v>
      </c>
      <c r="M571" s="58" t="e">
        <f t="shared" si="259"/>
        <v>#REF!</v>
      </c>
      <c r="N571" s="58" t="e">
        <f t="shared" si="265"/>
        <v>#REF!</v>
      </c>
      <c r="O571" s="58" t="e">
        <f t="shared" si="266"/>
        <v>#REF!</v>
      </c>
      <c r="P571" s="59" t="e">
        <f t="shared" si="256"/>
        <v>#REF!</v>
      </c>
      <c r="Q571" s="29" t="e">
        <f t="shared" si="267"/>
        <v>#REF!</v>
      </c>
      <c r="R571" s="100" t="e">
        <f t="shared" si="260"/>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x14ac:dyDescent="0.25">
      <c r="B572" s="237"/>
      <c r="C572" s="9"/>
      <c r="E572" s="65" t="e">
        <f>IF(OR($C$6="",$C$5="",$C$6=0,$C$5=0),"",IF((ROWS(E$6:E572)-1)&gt;$C$16+$C$13-$C$15,"",(ROWS(E$6:E572)-1)))</f>
        <v>#REF!</v>
      </c>
      <c r="F572" s="55" t="e">
        <f t="shared" si="261"/>
        <v>#REF!</v>
      </c>
      <c r="G572" s="91" t="e">
        <f>IF(E572="","",OP!G572)</f>
        <v>#REF!</v>
      </c>
      <c r="H572" s="28" t="e">
        <f t="shared" si="257"/>
        <v>#REF!</v>
      </c>
      <c r="I572" s="56" t="e">
        <f t="shared" si="258"/>
        <v>#REF!</v>
      </c>
      <c r="J572" s="56" t="e">
        <f t="shared" si="262"/>
        <v>#REF!</v>
      </c>
      <c r="K572" s="57" t="e">
        <f t="shared" si="263"/>
        <v>#REF!</v>
      </c>
      <c r="L572" s="57" t="e">
        <f t="shared" si="264"/>
        <v>#REF!</v>
      </c>
      <c r="M572" s="58" t="e">
        <f t="shared" si="259"/>
        <v>#REF!</v>
      </c>
      <c r="N572" s="58" t="e">
        <f t="shared" si="265"/>
        <v>#REF!</v>
      </c>
      <c r="O572" s="58" t="e">
        <f t="shared" si="266"/>
        <v>#REF!</v>
      </c>
      <c r="P572" s="59" t="e">
        <f t="shared" si="256"/>
        <v>#REF!</v>
      </c>
      <c r="Q572" s="29" t="e">
        <f t="shared" si="267"/>
        <v>#REF!</v>
      </c>
      <c r="R572" s="100" t="e">
        <f t="shared" si="260"/>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x14ac:dyDescent="0.25">
      <c r="B573" s="237"/>
      <c r="C573" s="9"/>
      <c r="E573" s="65" t="e">
        <f>IF(OR($C$6="",$C$5="",$C$6=0,$C$5=0),"",IF((ROWS(E$6:E573)-1)&gt;$C$16+$C$13-$C$15,"",(ROWS(E$6:E573)-1)))</f>
        <v>#REF!</v>
      </c>
      <c r="F573" s="55" t="e">
        <f t="shared" si="261"/>
        <v>#REF!</v>
      </c>
      <c r="G573" s="91" t="e">
        <f>IF(E573="","",OP!G573)</f>
        <v>#REF!</v>
      </c>
      <c r="H573" s="28" t="e">
        <f t="shared" si="257"/>
        <v>#REF!</v>
      </c>
      <c r="I573" s="56" t="e">
        <f t="shared" si="258"/>
        <v>#REF!</v>
      </c>
      <c r="J573" s="56" t="e">
        <f t="shared" si="262"/>
        <v>#REF!</v>
      </c>
      <c r="K573" s="57" t="e">
        <f t="shared" si="263"/>
        <v>#REF!</v>
      </c>
      <c r="L573" s="57" t="e">
        <f t="shared" si="264"/>
        <v>#REF!</v>
      </c>
      <c r="M573" s="58" t="e">
        <f t="shared" si="259"/>
        <v>#REF!</v>
      </c>
      <c r="N573" s="58" t="e">
        <f t="shared" si="265"/>
        <v>#REF!</v>
      </c>
      <c r="O573" s="58" t="e">
        <f t="shared" si="266"/>
        <v>#REF!</v>
      </c>
      <c r="P573" s="59" t="e">
        <f t="shared" si="256"/>
        <v>#REF!</v>
      </c>
      <c r="Q573" s="29" t="e">
        <f t="shared" si="267"/>
        <v>#REF!</v>
      </c>
      <c r="R573" s="100" t="e">
        <f t="shared" si="260"/>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x14ac:dyDescent="0.25">
      <c r="B574" s="237"/>
      <c r="C574" s="9"/>
      <c r="E574" s="65" t="e">
        <f>IF(OR($C$6="",$C$5="",$C$6=0,$C$5=0),"",IF((ROWS(E$6:E574)-1)&gt;$C$16+$C$13-$C$15,"",(ROWS(E$6:E574)-1)))</f>
        <v>#REF!</v>
      </c>
      <c r="F574" s="55" t="e">
        <f t="shared" si="261"/>
        <v>#REF!</v>
      </c>
      <c r="G574" s="91" t="e">
        <f>IF(E574="","",OP!G574)</f>
        <v>#REF!</v>
      </c>
      <c r="H574" s="28" t="e">
        <f t="shared" si="257"/>
        <v>#REF!</v>
      </c>
      <c r="I574" s="56" t="e">
        <f t="shared" si="258"/>
        <v>#REF!</v>
      </c>
      <c r="J574" s="56" t="e">
        <f t="shared" si="262"/>
        <v>#REF!</v>
      </c>
      <c r="K574" s="57" t="e">
        <f t="shared" si="263"/>
        <v>#REF!</v>
      </c>
      <c r="L574" s="57" t="e">
        <f t="shared" si="264"/>
        <v>#REF!</v>
      </c>
      <c r="M574" s="58" t="e">
        <f t="shared" si="259"/>
        <v>#REF!</v>
      </c>
      <c r="N574" s="58" t="e">
        <f t="shared" si="265"/>
        <v>#REF!</v>
      </c>
      <c r="O574" s="58" t="e">
        <f t="shared" si="266"/>
        <v>#REF!</v>
      </c>
      <c r="P574" s="59" t="e">
        <f t="shared" si="256"/>
        <v>#REF!</v>
      </c>
      <c r="Q574" s="29" t="e">
        <f t="shared" si="267"/>
        <v>#REF!</v>
      </c>
      <c r="R574" s="100" t="e">
        <f t="shared" si="260"/>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x14ac:dyDescent="0.25">
      <c r="B575" s="237"/>
      <c r="C575" s="9"/>
      <c r="E575" s="65" t="e">
        <f>IF(OR($C$6="",$C$5="",$C$6=0,$C$5=0),"",IF((ROWS(E$6:E575)-1)&gt;$C$16+$C$13-$C$15,"",(ROWS(E$6:E575)-1)))</f>
        <v>#REF!</v>
      </c>
      <c r="F575" s="55" t="e">
        <f t="shared" si="261"/>
        <v>#REF!</v>
      </c>
      <c r="G575" s="91" t="e">
        <f>IF(E575="","",OP!G575)</f>
        <v>#REF!</v>
      </c>
      <c r="H575" s="28" t="e">
        <f t="shared" si="257"/>
        <v>#REF!</v>
      </c>
      <c r="I575" s="56" t="e">
        <f t="shared" si="258"/>
        <v>#REF!</v>
      </c>
      <c r="J575" s="56" t="e">
        <f t="shared" si="262"/>
        <v>#REF!</v>
      </c>
      <c r="K575" s="57" t="e">
        <f t="shared" si="263"/>
        <v>#REF!</v>
      </c>
      <c r="L575" s="57" t="e">
        <f t="shared" si="264"/>
        <v>#REF!</v>
      </c>
      <c r="M575" s="58" t="e">
        <f t="shared" si="259"/>
        <v>#REF!</v>
      </c>
      <c r="N575" s="58" t="e">
        <f t="shared" si="265"/>
        <v>#REF!</v>
      </c>
      <c r="O575" s="58" t="e">
        <f t="shared" si="266"/>
        <v>#REF!</v>
      </c>
      <c r="P575" s="59" t="e">
        <f t="shared" si="256"/>
        <v>#REF!</v>
      </c>
      <c r="Q575" s="29" t="e">
        <f t="shared" si="267"/>
        <v>#REF!</v>
      </c>
      <c r="R575" s="100" t="e">
        <f t="shared" si="260"/>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x14ac:dyDescent="0.25">
      <c r="B576" s="237"/>
      <c r="C576" s="9"/>
      <c r="E576" s="65" t="e">
        <f>IF(OR($C$6="",$C$5="",$C$6=0,$C$5=0),"",IF((ROWS(E$6:E576)-1)&gt;$C$16+$C$13-$C$15,"",(ROWS(E$6:E576)-1)))</f>
        <v>#REF!</v>
      </c>
      <c r="F576" s="55" t="e">
        <f t="shared" si="261"/>
        <v>#REF!</v>
      </c>
      <c r="G576" s="91" t="e">
        <f>IF(E576="","",OP!G576)</f>
        <v>#REF!</v>
      </c>
      <c r="H576" s="28" t="e">
        <f t="shared" si="257"/>
        <v>#REF!</v>
      </c>
      <c r="I576" s="56" t="e">
        <f t="shared" si="258"/>
        <v>#REF!</v>
      </c>
      <c r="J576" s="56" t="e">
        <f t="shared" si="262"/>
        <v>#REF!</v>
      </c>
      <c r="K576" s="57" t="e">
        <f t="shared" si="263"/>
        <v>#REF!</v>
      </c>
      <c r="L576" s="57" t="e">
        <f t="shared" si="264"/>
        <v>#REF!</v>
      </c>
      <c r="M576" s="58" t="e">
        <f t="shared" si="259"/>
        <v>#REF!</v>
      </c>
      <c r="N576" s="58" t="e">
        <f t="shared" si="265"/>
        <v>#REF!</v>
      </c>
      <c r="O576" s="58" t="e">
        <f t="shared" si="266"/>
        <v>#REF!</v>
      </c>
      <c r="P576" s="59" t="e">
        <f t="shared" si="256"/>
        <v>#REF!</v>
      </c>
      <c r="Q576" s="29" t="e">
        <f t="shared" si="267"/>
        <v>#REF!</v>
      </c>
      <c r="R576" s="100" t="e">
        <f t="shared" si="260"/>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x14ac:dyDescent="0.25">
      <c r="B577" s="237"/>
      <c r="C577" s="9"/>
      <c r="E577" s="65" t="e">
        <f>IF(OR($C$6="",$C$5="",$C$6=0,$C$5=0),"",IF((ROWS(E$6:E577)-1)&gt;$C$16+$C$13-$C$15,"",(ROWS(E$6:E577)-1)))</f>
        <v>#REF!</v>
      </c>
      <c r="F577" s="55" t="e">
        <f t="shared" si="261"/>
        <v>#REF!</v>
      </c>
      <c r="G577" s="91" t="e">
        <f>IF(E577="","",OP!G577)</f>
        <v>#REF!</v>
      </c>
      <c r="H577" s="28" t="e">
        <f t="shared" si="257"/>
        <v>#REF!</v>
      </c>
      <c r="I577" s="56" t="e">
        <f t="shared" si="258"/>
        <v>#REF!</v>
      </c>
      <c r="J577" s="56" t="e">
        <f t="shared" si="262"/>
        <v>#REF!</v>
      </c>
      <c r="K577" s="57" t="e">
        <f t="shared" si="263"/>
        <v>#REF!</v>
      </c>
      <c r="L577" s="57" t="e">
        <f t="shared" si="264"/>
        <v>#REF!</v>
      </c>
      <c r="M577" s="58" t="e">
        <f t="shared" si="259"/>
        <v>#REF!</v>
      </c>
      <c r="N577" s="58" t="e">
        <f t="shared" si="265"/>
        <v>#REF!</v>
      </c>
      <c r="O577" s="58" t="e">
        <f t="shared" si="266"/>
        <v>#REF!</v>
      </c>
      <c r="P577" s="59" t="e">
        <f t="shared" si="256"/>
        <v>#REF!</v>
      </c>
      <c r="Q577" s="29" t="e">
        <f t="shared" si="267"/>
        <v>#REF!</v>
      </c>
      <c r="R577" s="100" t="e">
        <f t="shared" si="260"/>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x14ac:dyDescent="0.25">
      <c r="B578" s="237"/>
      <c r="C578" s="9"/>
      <c r="E578" s="65" t="e">
        <f>IF(OR($C$6="",$C$5="",$C$6=0,$C$5=0),"",IF((ROWS(E$6:E578)-1)&gt;$C$16+$C$13-$C$15,"",(ROWS(E$6:E578)-1)))</f>
        <v>#REF!</v>
      </c>
      <c r="F578" s="55" t="e">
        <f t="shared" si="261"/>
        <v>#REF!</v>
      </c>
      <c r="G578" s="91" t="e">
        <f>IF(E578="","",OP!G578)</f>
        <v>#REF!</v>
      </c>
      <c r="H578" s="28" t="e">
        <f t="shared" si="257"/>
        <v>#REF!</v>
      </c>
      <c r="I578" s="56" t="e">
        <f t="shared" si="258"/>
        <v>#REF!</v>
      </c>
      <c r="J578" s="56" t="e">
        <f t="shared" si="262"/>
        <v>#REF!</v>
      </c>
      <c r="K578" s="57" t="e">
        <f t="shared" si="263"/>
        <v>#REF!</v>
      </c>
      <c r="L578" s="57" t="e">
        <f t="shared" si="264"/>
        <v>#REF!</v>
      </c>
      <c r="M578" s="58" t="e">
        <f t="shared" si="259"/>
        <v>#REF!</v>
      </c>
      <c r="N578" s="58" t="e">
        <f t="shared" si="265"/>
        <v>#REF!</v>
      </c>
      <c r="O578" s="58" t="e">
        <f t="shared" si="266"/>
        <v>#REF!</v>
      </c>
      <c r="P578" s="59" t="e">
        <f t="shared" si="256"/>
        <v>#REF!</v>
      </c>
      <c r="Q578" s="29" t="e">
        <f t="shared" si="267"/>
        <v>#REF!</v>
      </c>
      <c r="R578" s="100" t="e">
        <f t="shared" si="260"/>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x14ac:dyDescent="0.25">
      <c r="B579" s="237"/>
      <c r="C579" s="9"/>
      <c r="E579" s="65" t="e">
        <f>IF(OR($C$6="",$C$5="",$C$6=0,$C$5=0),"",IF((ROWS(E$6:E579)-1)&gt;$C$16+$C$13-$C$15,"",(ROWS(E$6:E579)-1)))</f>
        <v>#REF!</v>
      </c>
      <c r="F579" s="55" t="e">
        <f t="shared" si="261"/>
        <v>#REF!</v>
      </c>
      <c r="G579" s="91" t="e">
        <f>IF(E579="","",OP!G579)</f>
        <v>#REF!</v>
      </c>
      <c r="H579" s="28" t="e">
        <f t="shared" si="257"/>
        <v>#REF!</v>
      </c>
      <c r="I579" s="56" t="e">
        <f t="shared" si="258"/>
        <v>#REF!</v>
      </c>
      <c r="J579" s="56" t="e">
        <f t="shared" si="262"/>
        <v>#REF!</v>
      </c>
      <c r="K579" s="57" t="e">
        <f t="shared" si="263"/>
        <v>#REF!</v>
      </c>
      <c r="L579" s="57" t="e">
        <f t="shared" si="264"/>
        <v>#REF!</v>
      </c>
      <c r="M579" s="58" t="e">
        <f t="shared" si="259"/>
        <v>#REF!</v>
      </c>
      <c r="N579" s="58" t="e">
        <f t="shared" si="265"/>
        <v>#REF!</v>
      </c>
      <c r="O579" s="58" t="e">
        <f t="shared" si="266"/>
        <v>#REF!</v>
      </c>
      <c r="P579" s="59" t="e">
        <f t="shared" si="256"/>
        <v>#REF!</v>
      </c>
      <c r="Q579" s="29" t="e">
        <f t="shared" si="267"/>
        <v>#REF!</v>
      </c>
      <c r="R579" s="100" t="e">
        <f t="shared" si="260"/>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x14ac:dyDescent="0.25">
      <c r="B580" s="237"/>
      <c r="C580" s="9"/>
      <c r="E580" s="65" t="e">
        <f>IF(OR($C$6="",$C$5="",$C$6=0,$C$5=0),"",IF((ROWS(E$6:E580)-1)&gt;$C$16+$C$13-$C$15,"",(ROWS(E$6:E580)-1)))</f>
        <v>#REF!</v>
      </c>
      <c r="F580" s="55" t="e">
        <f t="shared" si="261"/>
        <v>#REF!</v>
      </c>
      <c r="G580" s="91" t="e">
        <f>IF(E580="","",OP!G580)</f>
        <v>#REF!</v>
      </c>
      <c r="H580" s="28" t="e">
        <f t="shared" si="257"/>
        <v>#REF!</v>
      </c>
      <c r="I580" s="56" t="e">
        <f t="shared" si="258"/>
        <v>#REF!</v>
      </c>
      <c r="J580" s="56" t="e">
        <f t="shared" si="262"/>
        <v>#REF!</v>
      </c>
      <c r="K580" s="57" t="e">
        <f t="shared" si="263"/>
        <v>#REF!</v>
      </c>
      <c r="L580" s="57" t="e">
        <f t="shared" si="264"/>
        <v>#REF!</v>
      </c>
      <c r="M580" s="58" t="e">
        <f t="shared" si="259"/>
        <v>#REF!</v>
      </c>
      <c r="N580" s="58" t="e">
        <f t="shared" si="265"/>
        <v>#REF!</v>
      </c>
      <c r="O580" s="58" t="e">
        <f t="shared" si="266"/>
        <v>#REF!</v>
      </c>
      <c r="P580" s="59" t="e">
        <f t="shared" si="256"/>
        <v>#REF!</v>
      </c>
      <c r="Q580" s="29" t="e">
        <f t="shared" si="267"/>
        <v>#REF!</v>
      </c>
      <c r="R580" s="100" t="e">
        <f t="shared" si="260"/>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x14ac:dyDescent="0.25">
      <c r="B581" s="237"/>
      <c r="C581" s="9"/>
      <c r="E581" s="65" t="e">
        <f>IF(OR($C$6="",$C$5="",$C$6=0,$C$5=0),"",IF((ROWS(E$6:E581)-1)&gt;$C$16+$C$13-$C$15,"",(ROWS(E$6:E581)-1)))</f>
        <v>#REF!</v>
      </c>
      <c r="F581" s="55" t="e">
        <f t="shared" si="261"/>
        <v>#REF!</v>
      </c>
      <c r="G581" s="91" t="e">
        <f>IF(E581="","",OP!G581)</f>
        <v>#REF!</v>
      </c>
      <c r="H581" s="28" t="e">
        <f t="shared" si="257"/>
        <v>#REF!</v>
      </c>
      <c r="I581" s="56" t="e">
        <f t="shared" si="258"/>
        <v>#REF!</v>
      </c>
      <c r="J581" s="56" t="e">
        <f t="shared" si="262"/>
        <v>#REF!</v>
      </c>
      <c r="K581" s="57" t="e">
        <f t="shared" si="263"/>
        <v>#REF!</v>
      </c>
      <c r="L581" s="57" t="e">
        <f t="shared" si="264"/>
        <v>#REF!</v>
      </c>
      <c r="M581" s="58" t="e">
        <f t="shared" si="259"/>
        <v>#REF!</v>
      </c>
      <c r="N581" s="58" t="e">
        <f t="shared" si="265"/>
        <v>#REF!</v>
      </c>
      <c r="O581" s="58" t="e">
        <f t="shared" si="266"/>
        <v>#REF!</v>
      </c>
      <c r="P581" s="59" t="e">
        <f t="shared" si="256"/>
        <v>#REF!</v>
      </c>
      <c r="Q581" s="29" t="e">
        <f t="shared" si="267"/>
        <v>#REF!</v>
      </c>
      <c r="R581" s="100" t="e">
        <f t="shared" si="260"/>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x14ac:dyDescent="0.25">
      <c r="B582" s="237"/>
      <c r="C582" s="9"/>
      <c r="E582" s="65" t="e">
        <f>IF(OR($C$6="",$C$5="",$C$6=0,$C$5=0),"",IF((ROWS(E$6:E582)-1)&gt;$C$16+$C$13-$C$15,"",(ROWS(E$6:E582)-1)))</f>
        <v>#REF!</v>
      </c>
      <c r="F582" s="55" t="e">
        <f t="shared" si="261"/>
        <v>#REF!</v>
      </c>
      <c r="G582" s="91" t="e">
        <f>IF(E582="","",OP!G582)</f>
        <v>#REF!</v>
      </c>
      <c r="H582" s="28" t="e">
        <f t="shared" si="257"/>
        <v>#REF!</v>
      </c>
      <c r="I582" s="56" t="e">
        <f t="shared" si="258"/>
        <v>#REF!</v>
      </c>
      <c r="J582" s="56" t="e">
        <f t="shared" si="262"/>
        <v>#REF!</v>
      </c>
      <c r="K582" s="57" t="e">
        <f t="shared" si="263"/>
        <v>#REF!</v>
      </c>
      <c r="L582" s="57" t="e">
        <f t="shared" si="264"/>
        <v>#REF!</v>
      </c>
      <c r="M582" s="58" t="e">
        <f t="shared" si="259"/>
        <v>#REF!</v>
      </c>
      <c r="N582" s="58" t="e">
        <f t="shared" si="265"/>
        <v>#REF!</v>
      </c>
      <c r="O582" s="58" t="e">
        <f t="shared" si="266"/>
        <v>#REF!</v>
      </c>
      <c r="P582" s="59" t="e">
        <f t="shared" ref="P582:P645" si="278">IF(E582="","",$C$23)</f>
        <v>#REF!</v>
      </c>
      <c r="Q582" s="29" t="e">
        <f t="shared" si="267"/>
        <v>#REF!</v>
      </c>
      <c r="R582" s="100" t="e">
        <f t="shared" si="260"/>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x14ac:dyDescent="0.25">
      <c r="B583" s="237"/>
      <c r="C583" s="9"/>
      <c r="E583" s="65" t="e">
        <f>IF(OR($C$6="",$C$5="",$C$6=0,$C$5=0),"",IF((ROWS(E$6:E583)-1)&gt;$C$16+$C$13-$C$15,"",(ROWS(E$6:E583)-1)))</f>
        <v>#REF!</v>
      </c>
      <c r="F583" s="55" t="e">
        <f t="shared" si="261"/>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2"/>
        <v>#REF!</v>
      </c>
      <c r="K583" s="57" t="e">
        <f t="shared" si="263"/>
        <v>#REF!</v>
      </c>
      <c r="L583" s="57" t="e">
        <f t="shared" si="264"/>
        <v>#REF!</v>
      </c>
      <c r="M583" s="58" t="e">
        <f t="shared" ref="M583:M646" si="281">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265"/>
        <v>#REF!</v>
      </c>
      <c r="O583" s="58" t="e">
        <f t="shared" si="266"/>
        <v>#REF!</v>
      </c>
      <c r="P583" s="59" t="e">
        <f t="shared" si="278"/>
        <v>#REF!</v>
      </c>
      <c r="Q583" s="29" t="e">
        <f t="shared" si="267"/>
        <v>#REF!</v>
      </c>
      <c r="R583" s="100" t="e">
        <f t="shared" ref="R583:R646" si="282">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x14ac:dyDescent="0.25">
      <c r="B584" s="237"/>
      <c r="C584" s="9"/>
      <c r="E584" s="65" t="e">
        <f>IF(OR($C$6="",$C$5="",$C$6=0,$C$5=0),"",IF((ROWS(E$6:E584)-1)&gt;$C$16+$C$13-$C$15,"",(ROWS(E$6:E584)-1)))</f>
        <v>#REF!</v>
      </c>
      <c r="F584" s="55" t="e">
        <f t="shared" ref="F584:F647" si="283">IF(E584="","",G583)</f>
        <v>#REF!</v>
      </c>
      <c r="G584" s="91" t="e">
        <f>IF(E584="","",OP!G584)</f>
        <v>#REF!</v>
      </c>
      <c r="H584" s="28" t="e">
        <f t="shared" si="279"/>
        <v>#REF!</v>
      </c>
      <c r="I584" s="56" t="e">
        <f t="shared" si="280"/>
        <v>#REF!</v>
      </c>
      <c r="J584" s="56" t="e">
        <f t="shared" ref="J584:J647" si="284">IF(E584="","",$C$18)</f>
        <v>#REF!</v>
      </c>
      <c r="K584" s="57" t="e">
        <f t="shared" ref="K584:K647" si="285">IF(E584="","",TRUNC((K583-L584),5))</f>
        <v>#REF!</v>
      </c>
      <c r="L584" s="57" t="e">
        <f t="shared" ref="L584:L647" si="286" xml:space="preserve">
IF(E584="","",
IF(AND($C$8&gt;$C$9,E584&gt;$C$13),$C$5/($C$16-1),
IF(E584&gt;$C$13,$C$5/$C$16,0)))</f>
        <v>#REF!</v>
      </c>
      <c r="M584" s="58" t="e">
        <f t="shared" si="281"/>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2"/>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x14ac:dyDescent="0.25">
      <c r="B585" s="237"/>
      <c r="C585" s="9"/>
      <c r="E585" s="65" t="e">
        <f>IF(OR($C$6="",$C$5="",$C$6=0,$C$5=0),"",IF((ROWS(E$6:E585)-1)&gt;$C$16+$C$13-$C$15,"",(ROWS(E$6:E585)-1)))</f>
        <v>#REF!</v>
      </c>
      <c r="F585" s="55" t="e">
        <f t="shared" si="283"/>
        <v>#REF!</v>
      </c>
      <c r="G585" s="91" t="e">
        <f>IF(E585="","",OP!G585)</f>
        <v>#REF!</v>
      </c>
      <c r="H585" s="28" t="e">
        <f t="shared" si="279"/>
        <v>#REF!</v>
      </c>
      <c r="I585" s="56" t="e">
        <f t="shared" si="280"/>
        <v>#REF!</v>
      </c>
      <c r="J585" s="56" t="e">
        <f t="shared" si="284"/>
        <v>#REF!</v>
      </c>
      <c r="K585" s="57" t="e">
        <f t="shared" si="285"/>
        <v>#REF!</v>
      </c>
      <c r="L585" s="57" t="e">
        <f t="shared" si="286"/>
        <v>#REF!</v>
      </c>
      <c r="M585" s="58" t="e">
        <f t="shared" si="281"/>
        <v>#REF!</v>
      </c>
      <c r="N585" s="58" t="e">
        <f t="shared" si="287"/>
        <v>#REF!</v>
      </c>
      <c r="O585" s="58" t="e">
        <f t="shared" si="288"/>
        <v>#REF!</v>
      </c>
      <c r="P585" s="59" t="e">
        <f t="shared" si="278"/>
        <v>#REF!</v>
      </c>
      <c r="Q585" s="29" t="e">
        <f t="shared" si="289"/>
        <v>#REF!</v>
      </c>
      <c r="R585" s="100" t="e">
        <f t="shared" si="282"/>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x14ac:dyDescent="0.25">
      <c r="B586" s="237"/>
      <c r="C586" s="9"/>
      <c r="E586" s="65" t="e">
        <f>IF(OR($C$6="",$C$5="",$C$6=0,$C$5=0),"",IF((ROWS(E$6:E586)-1)&gt;$C$16+$C$13-$C$15,"",(ROWS(E$6:E586)-1)))</f>
        <v>#REF!</v>
      </c>
      <c r="F586" s="55" t="e">
        <f t="shared" si="283"/>
        <v>#REF!</v>
      </c>
      <c r="G586" s="91" t="e">
        <f>IF(E586="","",OP!G586)</f>
        <v>#REF!</v>
      </c>
      <c r="H586" s="28" t="e">
        <f t="shared" si="279"/>
        <v>#REF!</v>
      </c>
      <c r="I586" s="56" t="e">
        <f t="shared" si="280"/>
        <v>#REF!</v>
      </c>
      <c r="J586" s="56" t="e">
        <f t="shared" si="284"/>
        <v>#REF!</v>
      </c>
      <c r="K586" s="57" t="e">
        <f t="shared" si="285"/>
        <v>#REF!</v>
      </c>
      <c r="L586" s="57" t="e">
        <f t="shared" si="286"/>
        <v>#REF!</v>
      </c>
      <c r="M586" s="58" t="e">
        <f t="shared" si="281"/>
        <v>#REF!</v>
      </c>
      <c r="N586" s="58" t="e">
        <f t="shared" si="287"/>
        <v>#REF!</v>
      </c>
      <c r="O586" s="58" t="e">
        <f t="shared" si="288"/>
        <v>#REF!</v>
      </c>
      <c r="P586" s="59" t="e">
        <f t="shared" si="278"/>
        <v>#REF!</v>
      </c>
      <c r="Q586" s="29" t="e">
        <f t="shared" si="289"/>
        <v>#REF!</v>
      </c>
      <c r="R586" s="100" t="e">
        <f t="shared" si="282"/>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x14ac:dyDescent="0.25">
      <c r="B587" s="237"/>
      <c r="C587" s="9"/>
      <c r="E587" s="65" t="e">
        <f>IF(OR($C$6="",$C$5="",$C$6=0,$C$5=0),"",IF((ROWS(E$6:E587)-1)&gt;$C$16+$C$13-$C$15,"",(ROWS(E$6:E587)-1)))</f>
        <v>#REF!</v>
      </c>
      <c r="F587" s="55" t="e">
        <f t="shared" si="283"/>
        <v>#REF!</v>
      </c>
      <c r="G587" s="91" t="e">
        <f>IF(E587="","",OP!G587)</f>
        <v>#REF!</v>
      </c>
      <c r="H587" s="28" t="e">
        <f t="shared" si="279"/>
        <v>#REF!</v>
      </c>
      <c r="I587" s="56" t="e">
        <f t="shared" si="280"/>
        <v>#REF!</v>
      </c>
      <c r="J587" s="56" t="e">
        <f t="shared" si="284"/>
        <v>#REF!</v>
      </c>
      <c r="K587" s="57" t="e">
        <f t="shared" si="285"/>
        <v>#REF!</v>
      </c>
      <c r="L587" s="57" t="e">
        <f t="shared" si="286"/>
        <v>#REF!</v>
      </c>
      <c r="M587" s="58" t="e">
        <f t="shared" si="281"/>
        <v>#REF!</v>
      </c>
      <c r="N587" s="58" t="e">
        <f t="shared" si="287"/>
        <v>#REF!</v>
      </c>
      <c r="O587" s="58" t="e">
        <f t="shared" si="288"/>
        <v>#REF!</v>
      </c>
      <c r="P587" s="59" t="e">
        <f t="shared" si="278"/>
        <v>#REF!</v>
      </c>
      <c r="Q587" s="29" t="e">
        <f t="shared" si="289"/>
        <v>#REF!</v>
      </c>
      <c r="R587" s="100" t="e">
        <f t="shared" si="282"/>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x14ac:dyDescent="0.25">
      <c r="B588" s="237"/>
      <c r="C588" s="9"/>
      <c r="E588" s="65" t="e">
        <f>IF(OR($C$6="",$C$5="",$C$6=0,$C$5=0),"",IF((ROWS(E$6:E588)-1)&gt;$C$16+$C$13-$C$15,"",(ROWS(E$6:E588)-1)))</f>
        <v>#REF!</v>
      </c>
      <c r="F588" s="55" t="e">
        <f t="shared" si="283"/>
        <v>#REF!</v>
      </c>
      <c r="G588" s="91" t="e">
        <f>IF(E588="","",OP!G588)</f>
        <v>#REF!</v>
      </c>
      <c r="H588" s="28" t="e">
        <f t="shared" si="279"/>
        <v>#REF!</v>
      </c>
      <c r="I588" s="56" t="e">
        <f t="shared" si="280"/>
        <v>#REF!</v>
      </c>
      <c r="J588" s="56" t="e">
        <f t="shared" si="284"/>
        <v>#REF!</v>
      </c>
      <c r="K588" s="57" t="e">
        <f t="shared" si="285"/>
        <v>#REF!</v>
      </c>
      <c r="L588" s="57" t="e">
        <f t="shared" si="286"/>
        <v>#REF!</v>
      </c>
      <c r="M588" s="58" t="e">
        <f t="shared" si="281"/>
        <v>#REF!</v>
      </c>
      <c r="N588" s="58" t="e">
        <f t="shared" si="287"/>
        <v>#REF!</v>
      </c>
      <c r="O588" s="58" t="e">
        <f t="shared" si="288"/>
        <v>#REF!</v>
      </c>
      <c r="P588" s="59" t="e">
        <f t="shared" si="278"/>
        <v>#REF!</v>
      </c>
      <c r="Q588" s="29" t="e">
        <f t="shared" si="289"/>
        <v>#REF!</v>
      </c>
      <c r="R588" s="100" t="e">
        <f t="shared" si="282"/>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x14ac:dyDescent="0.25">
      <c r="B589" s="237"/>
      <c r="C589" s="9"/>
      <c r="E589" s="65" t="e">
        <f>IF(OR($C$6="",$C$5="",$C$6=0,$C$5=0),"",IF((ROWS(E$6:E589)-1)&gt;$C$16+$C$13-$C$15,"",(ROWS(E$6:E589)-1)))</f>
        <v>#REF!</v>
      </c>
      <c r="F589" s="55" t="e">
        <f t="shared" si="283"/>
        <v>#REF!</v>
      </c>
      <c r="G589" s="91" t="e">
        <f>IF(E589="","",OP!G589)</f>
        <v>#REF!</v>
      </c>
      <c r="H589" s="28" t="e">
        <f t="shared" si="279"/>
        <v>#REF!</v>
      </c>
      <c r="I589" s="56" t="e">
        <f t="shared" si="280"/>
        <v>#REF!</v>
      </c>
      <c r="J589" s="56" t="e">
        <f t="shared" si="284"/>
        <v>#REF!</v>
      </c>
      <c r="K589" s="57" t="e">
        <f t="shared" si="285"/>
        <v>#REF!</v>
      </c>
      <c r="L589" s="57" t="e">
        <f t="shared" si="286"/>
        <v>#REF!</v>
      </c>
      <c r="M589" s="58" t="e">
        <f t="shared" si="281"/>
        <v>#REF!</v>
      </c>
      <c r="N589" s="58" t="e">
        <f t="shared" si="287"/>
        <v>#REF!</v>
      </c>
      <c r="O589" s="58" t="e">
        <f t="shared" si="288"/>
        <v>#REF!</v>
      </c>
      <c r="P589" s="59" t="e">
        <f t="shared" si="278"/>
        <v>#REF!</v>
      </c>
      <c r="Q589" s="29" t="e">
        <f t="shared" si="289"/>
        <v>#REF!</v>
      </c>
      <c r="R589" s="100" t="e">
        <f t="shared" si="282"/>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x14ac:dyDescent="0.25">
      <c r="B590" s="237"/>
      <c r="C590" s="9"/>
      <c r="E590" s="65" t="e">
        <f>IF(OR($C$6="",$C$5="",$C$6=0,$C$5=0),"",IF((ROWS(E$6:E590)-1)&gt;$C$16+$C$13-$C$15,"",(ROWS(E$6:E590)-1)))</f>
        <v>#REF!</v>
      </c>
      <c r="F590" s="55" t="e">
        <f t="shared" si="283"/>
        <v>#REF!</v>
      </c>
      <c r="G590" s="91" t="e">
        <f>IF(E590="","",OP!G590)</f>
        <v>#REF!</v>
      </c>
      <c r="H590" s="28" t="e">
        <f t="shared" si="279"/>
        <v>#REF!</v>
      </c>
      <c r="I590" s="56" t="e">
        <f t="shared" si="280"/>
        <v>#REF!</v>
      </c>
      <c r="J590" s="56" t="e">
        <f t="shared" si="284"/>
        <v>#REF!</v>
      </c>
      <c r="K590" s="57" t="e">
        <f t="shared" si="285"/>
        <v>#REF!</v>
      </c>
      <c r="L590" s="57" t="e">
        <f t="shared" si="286"/>
        <v>#REF!</v>
      </c>
      <c r="M590" s="58" t="e">
        <f t="shared" si="281"/>
        <v>#REF!</v>
      </c>
      <c r="N590" s="58" t="e">
        <f t="shared" si="287"/>
        <v>#REF!</v>
      </c>
      <c r="O590" s="58" t="e">
        <f t="shared" si="288"/>
        <v>#REF!</v>
      </c>
      <c r="P590" s="59" t="e">
        <f t="shared" si="278"/>
        <v>#REF!</v>
      </c>
      <c r="Q590" s="29" t="e">
        <f t="shared" si="289"/>
        <v>#REF!</v>
      </c>
      <c r="R590" s="100" t="e">
        <f t="shared" si="282"/>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x14ac:dyDescent="0.25">
      <c r="B591" s="237"/>
      <c r="C591" s="9"/>
      <c r="E591" s="65" t="e">
        <f>IF(OR($C$6="",$C$5="",$C$6=0,$C$5=0),"",IF((ROWS(E$6:E591)-1)&gt;$C$16+$C$13-$C$15,"",(ROWS(E$6:E591)-1)))</f>
        <v>#REF!</v>
      </c>
      <c r="F591" s="55" t="e">
        <f t="shared" si="283"/>
        <v>#REF!</v>
      </c>
      <c r="G591" s="91" t="e">
        <f>IF(E591="","",OP!G591)</f>
        <v>#REF!</v>
      </c>
      <c r="H591" s="28" t="e">
        <f t="shared" si="279"/>
        <v>#REF!</v>
      </c>
      <c r="I591" s="56" t="e">
        <f t="shared" si="280"/>
        <v>#REF!</v>
      </c>
      <c r="J591" s="56" t="e">
        <f t="shared" si="284"/>
        <v>#REF!</v>
      </c>
      <c r="K591" s="57" t="e">
        <f t="shared" si="285"/>
        <v>#REF!</v>
      </c>
      <c r="L591" s="57" t="e">
        <f t="shared" si="286"/>
        <v>#REF!</v>
      </c>
      <c r="M591" s="58" t="e">
        <f t="shared" si="281"/>
        <v>#REF!</v>
      </c>
      <c r="N591" s="58" t="e">
        <f t="shared" si="287"/>
        <v>#REF!</v>
      </c>
      <c r="O591" s="58" t="e">
        <f t="shared" si="288"/>
        <v>#REF!</v>
      </c>
      <c r="P591" s="59" t="e">
        <f t="shared" si="278"/>
        <v>#REF!</v>
      </c>
      <c r="Q591" s="29" t="e">
        <f t="shared" si="289"/>
        <v>#REF!</v>
      </c>
      <c r="R591" s="100" t="e">
        <f t="shared" si="282"/>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x14ac:dyDescent="0.25">
      <c r="B592" s="237"/>
      <c r="C592" s="9"/>
      <c r="E592" s="65" t="e">
        <f>IF(OR($C$6="",$C$5="",$C$6=0,$C$5=0),"",IF((ROWS(E$6:E592)-1)&gt;$C$16+$C$13-$C$15,"",(ROWS(E$6:E592)-1)))</f>
        <v>#REF!</v>
      </c>
      <c r="F592" s="55" t="e">
        <f t="shared" si="283"/>
        <v>#REF!</v>
      </c>
      <c r="G592" s="91" t="e">
        <f>IF(E592="","",OP!G592)</f>
        <v>#REF!</v>
      </c>
      <c r="H592" s="28" t="e">
        <f t="shared" si="279"/>
        <v>#REF!</v>
      </c>
      <c r="I592" s="56" t="e">
        <f t="shared" si="280"/>
        <v>#REF!</v>
      </c>
      <c r="J592" s="56" t="e">
        <f t="shared" si="284"/>
        <v>#REF!</v>
      </c>
      <c r="K592" s="57" t="e">
        <f t="shared" si="285"/>
        <v>#REF!</v>
      </c>
      <c r="L592" s="57" t="e">
        <f t="shared" si="286"/>
        <v>#REF!</v>
      </c>
      <c r="M592" s="58" t="e">
        <f t="shared" si="281"/>
        <v>#REF!</v>
      </c>
      <c r="N592" s="58" t="e">
        <f t="shared" si="287"/>
        <v>#REF!</v>
      </c>
      <c r="O592" s="58" t="e">
        <f t="shared" si="288"/>
        <v>#REF!</v>
      </c>
      <c r="P592" s="59" t="e">
        <f t="shared" si="278"/>
        <v>#REF!</v>
      </c>
      <c r="Q592" s="29" t="e">
        <f t="shared" si="289"/>
        <v>#REF!</v>
      </c>
      <c r="R592" s="100" t="e">
        <f t="shared" si="282"/>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x14ac:dyDescent="0.25">
      <c r="B593" s="237"/>
      <c r="C593" s="9"/>
      <c r="E593" s="65" t="e">
        <f>IF(OR($C$6="",$C$5="",$C$6=0,$C$5=0),"",IF((ROWS(E$6:E593)-1)&gt;$C$16+$C$13-$C$15,"",(ROWS(E$6:E593)-1)))</f>
        <v>#REF!</v>
      </c>
      <c r="F593" s="55" t="e">
        <f t="shared" si="283"/>
        <v>#REF!</v>
      </c>
      <c r="G593" s="91" t="e">
        <f>IF(E593="","",OP!G593)</f>
        <v>#REF!</v>
      </c>
      <c r="H593" s="28" t="e">
        <f t="shared" si="279"/>
        <v>#REF!</v>
      </c>
      <c r="I593" s="56" t="e">
        <f t="shared" si="280"/>
        <v>#REF!</v>
      </c>
      <c r="J593" s="56" t="e">
        <f t="shared" si="284"/>
        <v>#REF!</v>
      </c>
      <c r="K593" s="57" t="e">
        <f t="shared" si="285"/>
        <v>#REF!</v>
      </c>
      <c r="L593" s="57" t="e">
        <f t="shared" si="286"/>
        <v>#REF!</v>
      </c>
      <c r="M593" s="58" t="e">
        <f t="shared" si="281"/>
        <v>#REF!</v>
      </c>
      <c r="N593" s="58" t="e">
        <f t="shared" si="287"/>
        <v>#REF!</v>
      </c>
      <c r="O593" s="58" t="e">
        <f t="shared" si="288"/>
        <v>#REF!</v>
      </c>
      <c r="P593" s="59" t="e">
        <f t="shared" si="278"/>
        <v>#REF!</v>
      </c>
      <c r="Q593" s="29" t="e">
        <f t="shared" si="289"/>
        <v>#REF!</v>
      </c>
      <c r="R593" s="100" t="e">
        <f t="shared" si="282"/>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x14ac:dyDescent="0.25">
      <c r="B594" s="237"/>
      <c r="C594" s="9"/>
      <c r="E594" s="65" t="e">
        <f>IF(OR($C$6="",$C$5="",$C$6=0,$C$5=0),"",IF((ROWS(E$6:E594)-1)&gt;$C$16+$C$13-$C$15,"",(ROWS(E$6:E594)-1)))</f>
        <v>#REF!</v>
      </c>
      <c r="F594" s="55" t="e">
        <f t="shared" si="283"/>
        <v>#REF!</v>
      </c>
      <c r="G594" s="91" t="e">
        <f>IF(E594="","",OP!G594)</f>
        <v>#REF!</v>
      </c>
      <c r="H594" s="28" t="e">
        <f t="shared" si="279"/>
        <v>#REF!</v>
      </c>
      <c r="I594" s="56" t="e">
        <f t="shared" si="280"/>
        <v>#REF!</v>
      </c>
      <c r="J594" s="56" t="e">
        <f t="shared" si="284"/>
        <v>#REF!</v>
      </c>
      <c r="K594" s="57" t="e">
        <f t="shared" si="285"/>
        <v>#REF!</v>
      </c>
      <c r="L594" s="57" t="e">
        <f t="shared" si="286"/>
        <v>#REF!</v>
      </c>
      <c r="M594" s="58" t="e">
        <f t="shared" si="281"/>
        <v>#REF!</v>
      </c>
      <c r="N594" s="58" t="e">
        <f t="shared" si="287"/>
        <v>#REF!</v>
      </c>
      <c r="O594" s="58" t="e">
        <f t="shared" si="288"/>
        <v>#REF!</v>
      </c>
      <c r="P594" s="59" t="e">
        <f t="shared" si="278"/>
        <v>#REF!</v>
      </c>
      <c r="Q594" s="29" t="e">
        <f t="shared" si="289"/>
        <v>#REF!</v>
      </c>
      <c r="R594" s="100" t="e">
        <f t="shared" si="282"/>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x14ac:dyDescent="0.25">
      <c r="B595" s="237"/>
      <c r="C595" s="9"/>
      <c r="E595" s="65" t="e">
        <f>IF(OR($C$6="",$C$5="",$C$6=0,$C$5=0),"",IF((ROWS(E$6:E595)-1)&gt;$C$16+$C$13-$C$15,"",(ROWS(E$6:E595)-1)))</f>
        <v>#REF!</v>
      </c>
      <c r="F595" s="55" t="e">
        <f t="shared" si="283"/>
        <v>#REF!</v>
      </c>
      <c r="G595" s="91" t="e">
        <f>IF(E595="","",OP!G595)</f>
        <v>#REF!</v>
      </c>
      <c r="H595" s="28" t="e">
        <f t="shared" si="279"/>
        <v>#REF!</v>
      </c>
      <c r="I595" s="56" t="e">
        <f t="shared" si="280"/>
        <v>#REF!</v>
      </c>
      <c r="J595" s="56" t="e">
        <f t="shared" si="284"/>
        <v>#REF!</v>
      </c>
      <c r="K595" s="57" t="e">
        <f t="shared" si="285"/>
        <v>#REF!</v>
      </c>
      <c r="L595" s="57" t="e">
        <f t="shared" si="286"/>
        <v>#REF!</v>
      </c>
      <c r="M595" s="58" t="e">
        <f t="shared" si="281"/>
        <v>#REF!</v>
      </c>
      <c r="N595" s="58" t="e">
        <f t="shared" si="287"/>
        <v>#REF!</v>
      </c>
      <c r="O595" s="58" t="e">
        <f t="shared" si="288"/>
        <v>#REF!</v>
      </c>
      <c r="P595" s="59" t="e">
        <f t="shared" si="278"/>
        <v>#REF!</v>
      </c>
      <c r="Q595" s="29" t="e">
        <f t="shared" si="289"/>
        <v>#REF!</v>
      </c>
      <c r="R595" s="100" t="e">
        <f t="shared" si="282"/>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x14ac:dyDescent="0.25">
      <c r="B596" s="237"/>
      <c r="C596" s="9"/>
      <c r="E596" s="65" t="e">
        <f>IF(OR($C$6="",$C$5="",$C$6=0,$C$5=0),"",IF((ROWS(E$6:E596)-1)&gt;$C$16+$C$13-$C$15,"",(ROWS(E$6:E596)-1)))</f>
        <v>#REF!</v>
      </c>
      <c r="F596" s="55" t="e">
        <f t="shared" si="283"/>
        <v>#REF!</v>
      </c>
      <c r="G596" s="91" t="e">
        <f>IF(E596="","",OP!G596)</f>
        <v>#REF!</v>
      </c>
      <c r="H596" s="28" t="e">
        <f t="shared" si="279"/>
        <v>#REF!</v>
      </c>
      <c r="I596" s="56" t="e">
        <f t="shared" si="280"/>
        <v>#REF!</v>
      </c>
      <c r="J596" s="56" t="e">
        <f t="shared" si="284"/>
        <v>#REF!</v>
      </c>
      <c r="K596" s="57" t="e">
        <f t="shared" si="285"/>
        <v>#REF!</v>
      </c>
      <c r="L596" s="57" t="e">
        <f t="shared" si="286"/>
        <v>#REF!</v>
      </c>
      <c r="M596" s="58" t="e">
        <f t="shared" si="281"/>
        <v>#REF!</v>
      </c>
      <c r="N596" s="58" t="e">
        <f t="shared" si="287"/>
        <v>#REF!</v>
      </c>
      <c r="O596" s="58" t="e">
        <f t="shared" si="288"/>
        <v>#REF!</v>
      </c>
      <c r="P596" s="59" t="e">
        <f t="shared" si="278"/>
        <v>#REF!</v>
      </c>
      <c r="Q596" s="29" t="e">
        <f t="shared" si="289"/>
        <v>#REF!</v>
      </c>
      <c r="R596" s="100" t="e">
        <f t="shared" si="282"/>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x14ac:dyDescent="0.25">
      <c r="B597" s="237"/>
      <c r="C597" s="9"/>
      <c r="E597" s="65" t="e">
        <f>IF(OR($C$6="",$C$5="",$C$6=0,$C$5=0),"",IF((ROWS(E$6:E597)-1)&gt;$C$16+$C$13-$C$15,"",(ROWS(E$6:E597)-1)))</f>
        <v>#REF!</v>
      </c>
      <c r="F597" s="55" t="e">
        <f t="shared" si="283"/>
        <v>#REF!</v>
      </c>
      <c r="G597" s="91" t="e">
        <f>IF(E597="","",OP!G597)</f>
        <v>#REF!</v>
      </c>
      <c r="H597" s="28" t="e">
        <f t="shared" si="279"/>
        <v>#REF!</v>
      </c>
      <c r="I597" s="56" t="e">
        <f t="shared" si="280"/>
        <v>#REF!</v>
      </c>
      <c r="J597" s="56" t="e">
        <f t="shared" si="284"/>
        <v>#REF!</v>
      </c>
      <c r="K597" s="57" t="e">
        <f t="shared" si="285"/>
        <v>#REF!</v>
      </c>
      <c r="L597" s="57" t="e">
        <f t="shared" si="286"/>
        <v>#REF!</v>
      </c>
      <c r="M597" s="58" t="e">
        <f t="shared" si="281"/>
        <v>#REF!</v>
      </c>
      <c r="N597" s="58" t="e">
        <f t="shared" si="287"/>
        <v>#REF!</v>
      </c>
      <c r="O597" s="58" t="e">
        <f t="shared" si="288"/>
        <v>#REF!</v>
      </c>
      <c r="P597" s="59" t="e">
        <f t="shared" si="278"/>
        <v>#REF!</v>
      </c>
      <c r="Q597" s="29" t="e">
        <f t="shared" si="289"/>
        <v>#REF!</v>
      </c>
      <c r="R597" s="100" t="e">
        <f t="shared" si="282"/>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x14ac:dyDescent="0.25">
      <c r="B598" s="237"/>
      <c r="C598" s="9"/>
      <c r="E598" s="65" t="e">
        <f>IF(OR($C$6="",$C$5="",$C$6=0,$C$5=0),"",IF((ROWS(E$6:E598)-1)&gt;$C$16+$C$13-$C$15,"",(ROWS(E$6:E598)-1)))</f>
        <v>#REF!</v>
      </c>
      <c r="F598" s="55" t="e">
        <f t="shared" si="283"/>
        <v>#REF!</v>
      </c>
      <c r="G598" s="91" t="e">
        <f>IF(E598="","",OP!G598)</f>
        <v>#REF!</v>
      </c>
      <c r="H598" s="28" t="e">
        <f t="shared" si="279"/>
        <v>#REF!</v>
      </c>
      <c r="I598" s="56" t="e">
        <f t="shared" si="280"/>
        <v>#REF!</v>
      </c>
      <c r="J598" s="56" t="e">
        <f t="shared" si="284"/>
        <v>#REF!</v>
      </c>
      <c r="K598" s="57" t="e">
        <f t="shared" si="285"/>
        <v>#REF!</v>
      </c>
      <c r="L598" s="57" t="e">
        <f t="shared" si="286"/>
        <v>#REF!</v>
      </c>
      <c r="M598" s="58" t="e">
        <f t="shared" si="281"/>
        <v>#REF!</v>
      </c>
      <c r="N598" s="58" t="e">
        <f t="shared" si="287"/>
        <v>#REF!</v>
      </c>
      <c r="O598" s="58" t="e">
        <f t="shared" si="288"/>
        <v>#REF!</v>
      </c>
      <c r="P598" s="59" t="e">
        <f t="shared" si="278"/>
        <v>#REF!</v>
      </c>
      <c r="Q598" s="29" t="e">
        <f t="shared" si="289"/>
        <v>#REF!</v>
      </c>
      <c r="R598" s="100" t="e">
        <f t="shared" si="282"/>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x14ac:dyDescent="0.25">
      <c r="B599" s="237"/>
      <c r="C599" s="9"/>
      <c r="E599" s="65" t="e">
        <f>IF(OR($C$6="",$C$5="",$C$6=0,$C$5=0),"",IF((ROWS(E$6:E599)-1)&gt;$C$16+$C$13-$C$15,"",(ROWS(E$6:E599)-1)))</f>
        <v>#REF!</v>
      </c>
      <c r="F599" s="55" t="e">
        <f t="shared" si="283"/>
        <v>#REF!</v>
      </c>
      <c r="G599" s="91" t="e">
        <f>IF(E599="","",OP!G599)</f>
        <v>#REF!</v>
      </c>
      <c r="H599" s="28" t="e">
        <f t="shared" si="279"/>
        <v>#REF!</v>
      </c>
      <c r="I599" s="56" t="e">
        <f t="shared" si="280"/>
        <v>#REF!</v>
      </c>
      <c r="J599" s="56" t="e">
        <f t="shared" si="284"/>
        <v>#REF!</v>
      </c>
      <c r="K599" s="57" t="e">
        <f t="shared" si="285"/>
        <v>#REF!</v>
      </c>
      <c r="L599" s="57" t="e">
        <f t="shared" si="286"/>
        <v>#REF!</v>
      </c>
      <c r="M599" s="58" t="e">
        <f t="shared" si="281"/>
        <v>#REF!</v>
      </c>
      <c r="N599" s="58" t="e">
        <f t="shared" si="287"/>
        <v>#REF!</v>
      </c>
      <c r="O599" s="58" t="e">
        <f t="shared" si="288"/>
        <v>#REF!</v>
      </c>
      <c r="P599" s="59" t="e">
        <f t="shared" si="278"/>
        <v>#REF!</v>
      </c>
      <c r="Q599" s="29" t="e">
        <f t="shared" si="289"/>
        <v>#REF!</v>
      </c>
      <c r="R599" s="100" t="e">
        <f t="shared" si="282"/>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x14ac:dyDescent="0.25">
      <c r="B600" s="237"/>
      <c r="C600" s="9"/>
      <c r="E600" s="65" t="e">
        <f>IF(OR($C$6="",$C$5="",$C$6=0,$C$5=0),"",IF((ROWS(E$6:E600)-1)&gt;$C$16+$C$13-$C$15,"",(ROWS(E$6:E600)-1)))</f>
        <v>#REF!</v>
      </c>
      <c r="F600" s="55" t="e">
        <f t="shared" si="283"/>
        <v>#REF!</v>
      </c>
      <c r="G600" s="91" t="e">
        <f>IF(E600="","",OP!G600)</f>
        <v>#REF!</v>
      </c>
      <c r="H600" s="28" t="e">
        <f t="shared" si="279"/>
        <v>#REF!</v>
      </c>
      <c r="I600" s="56" t="e">
        <f t="shared" si="280"/>
        <v>#REF!</v>
      </c>
      <c r="J600" s="56" t="e">
        <f t="shared" si="284"/>
        <v>#REF!</v>
      </c>
      <c r="K600" s="57" t="e">
        <f t="shared" si="285"/>
        <v>#REF!</v>
      </c>
      <c r="L600" s="57" t="e">
        <f t="shared" si="286"/>
        <v>#REF!</v>
      </c>
      <c r="M600" s="58" t="e">
        <f t="shared" si="281"/>
        <v>#REF!</v>
      </c>
      <c r="N600" s="58" t="e">
        <f t="shared" si="287"/>
        <v>#REF!</v>
      </c>
      <c r="O600" s="58" t="e">
        <f t="shared" si="288"/>
        <v>#REF!</v>
      </c>
      <c r="P600" s="59" t="e">
        <f t="shared" si="278"/>
        <v>#REF!</v>
      </c>
      <c r="Q600" s="29" t="e">
        <f t="shared" si="289"/>
        <v>#REF!</v>
      </c>
      <c r="R600" s="100" t="e">
        <f t="shared" si="282"/>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x14ac:dyDescent="0.25">
      <c r="B601" s="237"/>
      <c r="C601" s="9"/>
      <c r="E601" s="65" t="e">
        <f>IF(OR($C$6="",$C$5="",$C$6=0,$C$5=0),"",IF((ROWS(E$6:E601)-1)&gt;$C$16+$C$13-$C$15,"",(ROWS(E$6:E601)-1)))</f>
        <v>#REF!</v>
      </c>
      <c r="F601" s="55" t="e">
        <f t="shared" si="283"/>
        <v>#REF!</v>
      </c>
      <c r="G601" s="91" t="e">
        <f>IF(E601="","",OP!G601)</f>
        <v>#REF!</v>
      </c>
      <c r="H601" s="28" t="e">
        <f t="shared" si="279"/>
        <v>#REF!</v>
      </c>
      <c r="I601" s="56" t="e">
        <f t="shared" si="280"/>
        <v>#REF!</v>
      </c>
      <c r="J601" s="56" t="e">
        <f t="shared" si="284"/>
        <v>#REF!</v>
      </c>
      <c r="K601" s="57" t="e">
        <f t="shared" si="285"/>
        <v>#REF!</v>
      </c>
      <c r="L601" s="57" t="e">
        <f t="shared" si="286"/>
        <v>#REF!</v>
      </c>
      <c r="M601" s="58" t="e">
        <f t="shared" si="281"/>
        <v>#REF!</v>
      </c>
      <c r="N601" s="58" t="e">
        <f t="shared" si="287"/>
        <v>#REF!</v>
      </c>
      <c r="O601" s="58" t="e">
        <f t="shared" si="288"/>
        <v>#REF!</v>
      </c>
      <c r="P601" s="59" t="e">
        <f t="shared" si="278"/>
        <v>#REF!</v>
      </c>
      <c r="Q601" s="29" t="e">
        <f t="shared" si="289"/>
        <v>#REF!</v>
      </c>
      <c r="R601" s="100" t="e">
        <f t="shared" si="282"/>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x14ac:dyDescent="0.25">
      <c r="B602" s="237"/>
      <c r="C602" s="9"/>
      <c r="E602" s="65" t="e">
        <f>IF(OR($C$6="",$C$5="",$C$6=0,$C$5=0),"",IF((ROWS(E$6:E602)-1)&gt;$C$16+$C$13-$C$15,"",(ROWS(E$6:E602)-1)))</f>
        <v>#REF!</v>
      </c>
      <c r="F602" s="55" t="e">
        <f t="shared" si="283"/>
        <v>#REF!</v>
      </c>
      <c r="G602" s="91" t="e">
        <f>IF(E602="","",OP!G602)</f>
        <v>#REF!</v>
      </c>
      <c r="H602" s="28" t="e">
        <f t="shared" si="279"/>
        <v>#REF!</v>
      </c>
      <c r="I602" s="56" t="e">
        <f t="shared" si="280"/>
        <v>#REF!</v>
      </c>
      <c r="J602" s="56" t="e">
        <f t="shared" si="284"/>
        <v>#REF!</v>
      </c>
      <c r="K602" s="57" t="e">
        <f t="shared" si="285"/>
        <v>#REF!</v>
      </c>
      <c r="L602" s="57" t="e">
        <f t="shared" si="286"/>
        <v>#REF!</v>
      </c>
      <c r="M602" s="58" t="e">
        <f t="shared" si="281"/>
        <v>#REF!</v>
      </c>
      <c r="N602" s="58" t="e">
        <f t="shared" si="287"/>
        <v>#REF!</v>
      </c>
      <c r="O602" s="58" t="e">
        <f t="shared" si="288"/>
        <v>#REF!</v>
      </c>
      <c r="P602" s="59" t="e">
        <f t="shared" si="278"/>
        <v>#REF!</v>
      </c>
      <c r="Q602" s="29" t="e">
        <f t="shared" si="289"/>
        <v>#REF!</v>
      </c>
      <c r="R602" s="100" t="e">
        <f t="shared" si="282"/>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x14ac:dyDescent="0.25">
      <c r="B603" s="237"/>
      <c r="C603" s="9"/>
      <c r="E603" s="65" t="e">
        <f>IF(OR($C$6="",$C$5="",$C$6=0,$C$5=0),"",IF((ROWS(E$6:E603)-1)&gt;$C$16+$C$13-$C$15,"",(ROWS(E$6:E603)-1)))</f>
        <v>#REF!</v>
      </c>
      <c r="F603" s="55" t="e">
        <f t="shared" si="283"/>
        <v>#REF!</v>
      </c>
      <c r="G603" s="91" t="e">
        <f>IF(E603="","",OP!G603)</f>
        <v>#REF!</v>
      </c>
      <c r="H603" s="28" t="e">
        <f t="shared" si="279"/>
        <v>#REF!</v>
      </c>
      <c r="I603" s="56" t="e">
        <f t="shared" si="280"/>
        <v>#REF!</v>
      </c>
      <c r="J603" s="56" t="e">
        <f t="shared" si="284"/>
        <v>#REF!</v>
      </c>
      <c r="K603" s="57" t="e">
        <f t="shared" si="285"/>
        <v>#REF!</v>
      </c>
      <c r="L603" s="57" t="e">
        <f t="shared" si="286"/>
        <v>#REF!</v>
      </c>
      <c r="M603" s="58" t="e">
        <f t="shared" si="281"/>
        <v>#REF!</v>
      </c>
      <c r="N603" s="58" t="e">
        <f t="shared" si="287"/>
        <v>#REF!</v>
      </c>
      <c r="O603" s="58" t="e">
        <f t="shared" si="288"/>
        <v>#REF!</v>
      </c>
      <c r="P603" s="59" t="e">
        <f t="shared" si="278"/>
        <v>#REF!</v>
      </c>
      <c r="Q603" s="29" t="e">
        <f t="shared" si="289"/>
        <v>#REF!</v>
      </c>
      <c r="R603" s="100" t="e">
        <f t="shared" si="282"/>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x14ac:dyDescent="0.25">
      <c r="B604" s="237"/>
      <c r="C604" s="9"/>
      <c r="E604" s="65" t="e">
        <f>IF(OR($C$6="",$C$5="",$C$6=0,$C$5=0),"",IF((ROWS(E$6:E604)-1)&gt;$C$16+$C$13-$C$15,"",(ROWS(E$6:E604)-1)))</f>
        <v>#REF!</v>
      </c>
      <c r="F604" s="55" t="e">
        <f t="shared" si="283"/>
        <v>#REF!</v>
      </c>
      <c r="G604" s="91" t="e">
        <f>IF(E604="","",OP!G604)</f>
        <v>#REF!</v>
      </c>
      <c r="H604" s="28" t="e">
        <f t="shared" si="279"/>
        <v>#REF!</v>
      </c>
      <c r="I604" s="56" t="e">
        <f t="shared" si="280"/>
        <v>#REF!</v>
      </c>
      <c r="J604" s="56" t="e">
        <f t="shared" si="284"/>
        <v>#REF!</v>
      </c>
      <c r="K604" s="57" t="e">
        <f t="shared" si="285"/>
        <v>#REF!</v>
      </c>
      <c r="L604" s="57" t="e">
        <f t="shared" si="286"/>
        <v>#REF!</v>
      </c>
      <c r="M604" s="58" t="e">
        <f t="shared" si="281"/>
        <v>#REF!</v>
      </c>
      <c r="N604" s="58" t="e">
        <f t="shared" si="287"/>
        <v>#REF!</v>
      </c>
      <c r="O604" s="58" t="e">
        <f t="shared" si="288"/>
        <v>#REF!</v>
      </c>
      <c r="P604" s="59" t="e">
        <f t="shared" si="278"/>
        <v>#REF!</v>
      </c>
      <c r="Q604" s="29" t="e">
        <f t="shared" si="289"/>
        <v>#REF!</v>
      </c>
      <c r="R604" s="100" t="e">
        <f t="shared" si="282"/>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x14ac:dyDescent="0.25">
      <c r="B605" s="237"/>
      <c r="C605" s="9"/>
      <c r="E605" s="65" t="e">
        <f>IF(OR($C$6="",$C$5="",$C$6=0,$C$5=0),"",IF((ROWS(E$6:E605)-1)&gt;$C$16+$C$13-$C$15,"",(ROWS(E$6:E605)-1)))</f>
        <v>#REF!</v>
      </c>
      <c r="F605" s="55" t="e">
        <f t="shared" si="283"/>
        <v>#REF!</v>
      </c>
      <c r="G605" s="91" t="e">
        <f>IF(E605="","",OP!G605)</f>
        <v>#REF!</v>
      </c>
      <c r="H605" s="28" t="e">
        <f t="shared" si="279"/>
        <v>#REF!</v>
      </c>
      <c r="I605" s="56" t="e">
        <f t="shared" si="280"/>
        <v>#REF!</v>
      </c>
      <c r="J605" s="56" t="e">
        <f t="shared" si="284"/>
        <v>#REF!</v>
      </c>
      <c r="K605" s="57" t="e">
        <f t="shared" si="285"/>
        <v>#REF!</v>
      </c>
      <c r="L605" s="57" t="e">
        <f t="shared" si="286"/>
        <v>#REF!</v>
      </c>
      <c r="M605" s="58" t="e">
        <f t="shared" si="281"/>
        <v>#REF!</v>
      </c>
      <c r="N605" s="58" t="e">
        <f t="shared" si="287"/>
        <v>#REF!</v>
      </c>
      <c r="O605" s="58" t="e">
        <f t="shared" si="288"/>
        <v>#REF!</v>
      </c>
      <c r="P605" s="59" t="e">
        <f t="shared" si="278"/>
        <v>#REF!</v>
      </c>
      <c r="Q605" s="29" t="e">
        <f t="shared" si="289"/>
        <v>#REF!</v>
      </c>
      <c r="R605" s="100" t="e">
        <f t="shared" si="282"/>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x14ac:dyDescent="0.25">
      <c r="B606" s="237"/>
      <c r="C606" s="9"/>
      <c r="E606" s="65" t="e">
        <f>IF(OR($C$6="",$C$5="",$C$6=0,$C$5=0),"",IF((ROWS(E$6:E606)-1)&gt;$C$16+$C$13-$C$15,"",(ROWS(E$6:E606)-1)))</f>
        <v>#REF!</v>
      </c>
      <c r="F606" s="55" t="e">
        <f t="shared" si="283"/>
        <v>#REF!</v>
      </c>
      <c r="G606" s="91" t="e">
        <f>IF(E606="","",OP!G606)</f>
        <v>#REF!</v>
      </c>
      <c r="H606" s="28" t="e">
        <f t="shared" si="279"/>
        <v>#REF!</v>
      </c>
      <c r="I606" s="56" t="e">
        <f t="shared" si="280"/>
        <v>#REF!</v>
      </c>
      <c r="J606" s="56" t="e">
        <f t="shared" si="284"/>
        <v>#REF!</v>
      </c>
      <c r="K606" s="57" t="e">
        <f t="shared" si="285"/>
        <v>#REF!</v>
      </c>
      <c r="L606" s="57" t="e">
        <f t="shared" si="286"/>
        <v>#REF!</v>
      </c>
      <c r="M606" s="58" t="e">
        <f t="shared" si="281"/>
        <v>#REF!</v>
      </c>
      <c r="N606" s="58" t="e">
        <f t="shared" si="287"/>
        <v>#REF!</v>
      </c>
      <c r="O606" s="58" t="e">
        <f t="shared" si="288"/>
        <v>#REF!</v>
      </c>
      <c r="P606" s="59" t="e">
        <f t="shared" si="278"/>
        <v>#REF!</v>
      </c>
      <c r="Q606" s="29" t="e">
        <f t="shared" si="289"/>
        <v>#REF!</v>
      </c>
      <c r="R606" s="100" t="e">
        <f t="shared" si="282"/>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x14ac:dyDescent="0.25">
      <c r="B607" s="237"/>
      <c r="C607" s="9"/>
      <c r="E607" s="65" t="e">
        <f>IF(OR($C$6="",$C$5="",$C$6=0,$C$5=0),"",IF((ROWS(E$6:E607)-1)&gt;$C$16+$C$13-$C$15,"",(ROWS(E$6:E607)-1)))</f>
        <v>#REF!</v>
      </c>
      <c r="F607" s="55" t="e">
        <f t="shared" si="283"/>
        <v>#REF!</v>
      </c>
      <c r="G607" s="91" t="e">
        <f>IF(E607="","",OP!G607)</f>
        <v>#REF!</v>
      </c>
      <c r="H607" s="28" t="e">
        <f t="shared" si="279"/>
        <v>#REF!</v>
      </c>
      <c r="I607" s="56" t="e">
        <f t="shared" si="280"/>
        <v>#REF!</v>
      </c>
      <c r="J607" s="56" t="e">
        <f t="shared" si="284"/>
        <v>#REF!</v>
      </c>
      <c r="K607" s="57" t="e">
        <f t="shared" si="285"/>
        <v>#REF!</v>
      </c>
      <c r="L607" s="57" t="e">
        <f t="shared" si="286"/>
        <v>#REF!</v>
      </c>
      <c r="M607" s="58" t="e">
        <f t="shared" si="281"/>
        <v>#REF!</v>
      </c>
      <c r="N607" s="58" t="e">
        <f t="shared" si="287"/>
        <v>#REF!</v>
      </c>
      <c r="O607" s="58" t="e">
        <f t="shared" si="288"/>
        <v>#REF!</v>
      </c>
      <c r="P607" s="59" t="e">
        <f t="shared" si="278"/>
        <v>#REF!</v>
      </c>
      <c r="Q607" s="29" t="e">
        <f t="shared" si="289"/>
        <v>#REF!</v>
      </c>
      <c r="R607" s="100" t="e">
        <f t="shared" si="282"/>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x14ac:dyDescent="0.25">
      <c r="B608" s="237"/>
      <c r="C608" s="9"/>
      <c r="E608" s="65" t="e">
        <f>IF(OR($C$6="",$C$5="",$C$6=0,$C$5=0),"",IF((ROWS(E$6:E608)-1)&gt;$C$16+$C$13-$C$15,"",(ROWS(E$6:E608)-1)))</f>
        <v>#REF!</v>
      </c>
      <c r="F608" s="55" t="e">
        <f t="shared" si="283"/>
        <v>#REF!</v>
      </c>
      <c r="G608" s="91" t="e">
        <f>IF(E608="","",OP!G608)</f>
        <v>#REF!</v>
      </c>
      <c r="H608" s="28" t="e">
        <f t="shared" si="279"/>
        <v>#REF!</v>
      </c>
      <c r="I608" s="56" t="e">
        <f t="shared" si="280"/>
        <v>#REF!</v>
      </c>
      <c r="J608" s="56" t="e">
        <f t="shared" si="284"/>
        <v>#REF!</v>
      </c>
      <c r="K608" s="57" t="e">
        <f t="shared" si="285"/>
        <v>#REF!</v>
      </c>
      <c r="L608" s="57" t="e">
        <f t="shared" si="286"/>
        <v>#REF!</v>
      </c>
      <c r="M608" s="58" t="e">
        <f t="shared" si="281"/>
        <v>#REF!</v>
      </c>
      <c r="N608" s="58" t="e">
        <f t="shared" si="287"/>
        <v>#REF!</v>
      </c>
      <c r="O608" s="58" t="e">
        <f t="shared" si="288"/>
        <v>#REF!</v>
      </c>
      <c r="P608" s="59" t="e">
        <f t="shared" si="278"/>
        <v>#REF!</v>
      </c>
      <c r="Q608" s="29" t="e">
        <f t="shared" si="289"/>
        <v>#REF!</v>
      </c>
      <c r="R608" s="100" t="e">
        <f t="shared" si="282"/>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x14ac:dyDescent="0.25">
      <c r="B609" s="237"/>
      <c r="C609" s="9"/>
      <c r="E609" s="65" t="e">
        <f>IF(OR($C$6="",$C$5="",$C$6=0,$C$5=0),"",IF((ROWS(E$6:E609)-1)&gt;$C$16+$C$13-$C$15,"",(ROWS(E$6:E609)-1)))</f>
        <v>#REF!</v>
      </c>
      <c r="F609" s="55" t="e">
        <f t="shared" si="283"/>
        <v>#REF!</v>
      </c>
      <c r="G609" s="91" t="e">
        <f>IF(E609="","",OP!G609)</f>
        <v>#REF!</v>
      </c>
      <c r="H609" s="28" t="e">
        <f t="shared" si="279"/>
        <v>#REF!</v>
      </c>
      <c r="I609" s="56" t="e">
        <f t="shared" si="280"/>
        <v>#REF!</v>
      </c>
      <c r="J609" s="56" t="e">
        <f t="shared" si="284"/>
        <v>#REF!</v>
      </c>
      <c r="K609" s="57" t="e">
        <f t="shared" si="285"/>
        <v>#REF!</v>
      </c>
      <c r="L609" s="57" t="e">
        <f t="shared" si="286"/>
        <v>#REF!</v>
      </c>
      <c r="M609" s="58" t="e">
        <f t="shared" si="281"/>
        <v>#REF!</v>
      </c>
      <c r="N609" s="58" t="e">
        <f t="shared" si="287"/>
        <v>#REF!</v>
      </c>
      <c r="O609" s="58" t="e">
        <f t="shared" si="288"/>
        <v>#REF!</v>
      </c>
      <c r="P609" s="59" t="e">
        <f t="shared" si="278"/>
        <v>#REF!</v>
      </c>
      <c r="Q609" s="29" t="e">
        <f t="shared" si="289"/>
        <v>#REF!</v>
      </c>
      <c r="R609" s="100" t="e">
        <f t="shared" si="282"/>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x14ac:dyDescent="0.25">
      <c r="B610" s="237"/>
      <c r="C610" s="9"/>
      <c r="E610" s="65" t="e">
        <f>IF(OR($C$6="",$C$5="",$C$6=0,$C$5=0),"",IF((ROWS(E$6:E610)-1)&gt;$C$16+$C$13-$C$15,"",(ROWS(E$6:E610)-1)))</f>
        <v>#REF!</v>
      </c>
      <c r="F610" s="55" t="e">
        <f t="shared" si="283"/>
        <v>#REF!</v>
      </c>
      <c r="G610" s="91" t="e">
        <f>IF(E610="","",OP!G610)</f>
        <v>#REF!</v>
      </c>
      <c r="H610" s="28" t="e">
        <f t="shared" si="279"/>
        <v>#REF!</v>
      </c>
      <c r="I610" s="56" t="e">
        <f t="shared" si="280"/>
        <v>#REF!</v>
      </c>
      <c r="J610" s="56" t="e">
        <f t="shared" si="284"/>
        <v>#REF!</v>
      </c>
      <c r="K610" s="57" t="e">
        <f t="shared" si="285"/>
        <v>#REF!</v>
      </c>
      <c r="L610" s="57" t="e">
        <f t="shared" si="286"/>
        <v>#REF!</v>
      </c>
      <c r="M610" s="58" t="e">
        <f t="shared" si="281"/>
        <v>#REF!</v>
      </c>
      <c r="N610" s="58" t="e">
        <f t="shared" si="287"/>
        <v>#REF!</v>
      </c>
      <c r="O610" s="58" t="e">
        <f t="shared" si="288"/>
        <v>#REF!</v>
      </c>
      <c r="P610" s="59" t="e">
        <f t="shared" si="278"/>
        <v>#REF!</v>
      </c>
      <c r="Q610" s="29" t="e">
        <f t="shared" si="289"/>
        <v>#REF!</v>
      </c>
      <c r="R610" s="100" t="e">
        <f t="shared" si="282"/>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x14ac:dyDescent="0.25">
      <c r="B611" s="237"/>
      <c r="C611" s="9"/>
      <c r="E611" s="65" t="e">
        <f>IF(OR($C$6="",$C$5="",$C$6=0,$C$5=0),"",IF((ROWS(E$6:E611)-1)&gt;$C$16+$C$13-$C$15,"",(ROWS(E$6:E611)-1)))</f>
        <v>#REF!</v>
      </c>
      <c r="F611" s="55" t="e">
        <f t="shared" si="283"/>
        <v>#REF!</v>
      </c>
      <c r="G611" s="91" t="e">
        <f>IF(E611="","",OP!G611)</f>
        <v>#REF!</v>
      </c>
      <c r="H611" s="28" t="e">
        <f t="shared" si="279"/>
        <v>#REF!</v>
      </c>
      <c r="I611" s="56" t="e">
        <f t="shared" si="280"/>
        <v>#REF!</v>
      </c>
      <c r="J611" s="56" t="e">
        <f t="shared" si="284"/>
        <v>#REF!</v>
      </c>
      <c r="K611" s="57" t="e">
        <f t="shared" si="285"/>
        <v>#REF!</v>
      </c>
      <c r="L611" s="57" t="e">
        <f t="shared" si="286"/>
        <v>#REF!</v>
      </c>
      <c r="M611" s="58" t="e">
        <f t="shared" si="281"/>
        <v>#REF!</v>
      </c>
      <c r="N611" s="58" t="e">
        <f t="shared" si="287"/>
        <v>#REF!</v>
      </c>
      <c r="O611" s="58" t="e">
        <f t="shared" si="288"/>
        <v>#REF!</v>
      </c>
      <c r="P611" s="59" t="e">
        <f t="shared" si="278"/>
        <v>#REF!</v>
      </c>
      <c r="Q611" s="29" t="e">
        <f t="shared" si="289"/>
        <v>#REF!</v>
      </c>
      <c r="R611" s="100" t="e">
        <f t="shared" si="282"/>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x14ac:dyDescent="0.25">
      <c r="B612" s="237"/>
      <c r="C612" s="9"/>
      <c r="E612" s="65" t="e">
        <f>IF(OR($C$6="",$C$5="",$C$6=0,$C$5=0),"",IF((ROWS(E$6:E612)-1)&gt;$C$16+$C$13-$C$15,"",(ROWS(E$6:E612)-1)))</f>
        <v>#REF!</v>
      </c>
      <c r="F612" s="55" t="e">
        <f t="shared" si="283"/>
        <v>#REF!</v>
      </c>
      <c r="G612" s="91" t="e">
        <f>IF(E612="","",OP!G612)</f>
        <v>#REF!</v>
      </c>
      <c r="H612" s="28" t="e">
        <f t="shared" si="279"/>
        <v>#REF!</v>
      </c>
      <c r="I612" s="56" t="e">
        <f t="shared" si="280"/>
        <v>#REF!</v>
      </c>
      <c r="J612" s="56" t="e">
        <f t="shared" si="284"/>
        <v>#REF!</v>
      </c>
      <c r="K612" s="57" t="e">
        <f t="shared" si="285"/>
        <v>#REF!</v>
      </c>
      <c r="L612" s="57" t="e">
        <f t="shared" si="286"/>
        <v>#REF!</v>
      </c>
      <c r="M612" s="58" t="e">
        <f t="shared" si="281"/>
        <v>#REF!</v>
      </c>
      <c r="N612" s="58" t="e">
        <f t="shared" si="287"/>
        <v>#REF!</v>
      </c>
      <c r="O612" s="58" t="e">
        <f t="shared" si="288"/>
        <v>#REF!</v>
      </c>
      <c r="P612" s="59" t="e">
        <f t="shared" si="278"/>
        <v>#REF!</v>
      </c>
      <c r="Q612" s="29" t="e">
        <f t="shared" si="289"/>
        <v>#REF!</v>
      </c>
      <c r="R612" s="100" t="e">
        <f t="shared" si="282"/>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x14ac:dyDescent="0.25">
      <c r="B613" s="237"/>
      <c r="C613" s="9"/>
      <c r="E613" s="65" t="e">
        <f>IF(OR($C$6="",$C$5="",$C$6=0,$C$5=0),"",IF((ROWS(E$6:E613)-1)&gt;$C$16+$C$13-$C$15,"",(ROWS(E$6:E613)-1)))</f>
        <v>#REF!</v>
      </c>
      <c r="F613" s="55" t="e">
        <f t="shared" si="283"/>
        <v>#REF!</v>
      </c>
      <c r="G613" s="91" t="e">
        <f>IF(E613="","",OP!G613)</f>
        <v>#REF!</v>
      </c>
      <c r="H613" s="28" t="e">
        <f t="shared" si="279"/>
        <v>#REF!</v>
      </c>
      <c r="I613" s="56" t="e">
        <f t="shared" si="280"/>
        <v>#REF!</v>
      </c>
      <c r="J613" s="56" t="e">
        <f t="shared" si="284"/>
        <v>#REF!</v>
      </c>
      <c r="K613" s="57" t="e">
        <f t="shared" si="285"/>
        <v>#REF!</v>
      </c>
      <c r="L613" s="57" t="e">
        <f t="shared" si="286"/>
        <v>#REF!</v>
      </c>
      <c r="M613" s="58" t="e">
        <f t="shared" si="281"/>
        <v>#REF!</v>
      </c>
      <c r="N613" s="58" t="e">
        <f t="shared" si="287"/>
        <v>#REF!</v>
      </c>
      <c r="O613" s="58" t="e">
        <f t="shared" si="288"/>
        <v>#REF!</v>
      </c>
      <c r="P613" s="59" t="e">
        <f t="shared" si="278"/>
        <v>#REF!</v>
      </c>
      <c r="Q613" s="29" t="e">
        <f t="shared" si="289"/>
        <v>#REF!</v>
      </c>
      <c r="R613" s="100" t="e">
        <f t="shared" si="282"/>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x14ac:dyDescent="0.25">
      <c r="B614" s="237"/>
      <c r="C614" s="9"/>
      <c r="E614" s="65" t="e">
        <f>IF(OR($C$6="",$C$5="",$C$6=0,$C$5=0),"",IF((ROWS(E$6:E614)-1)&gt;$C$16+$C$13-$C$15,"",(ROWS(E$6:E614)-1)))</f>
        <v>#REF!</v>
      </c>
      <c r="F614" s="55" t="e">
        <f t="shared" si="283"/>
        <v>#REF!</v>
      </c>
      <c r="G614" s="91" t="e">
        <f>IF(E614="","",OP!G614)</f>
        <v>#REF!</v>
      </c>
      <c r="H614" s="28" t="e">
        <f t="shared" si="279"/>
        <v>#REF!</v>
      </c>
      <c r="I614" s="56" t="e">
        <f t="shared" si="280"/>
        <v>#REF!</v>
      </c>
      <c r="J614" s="56" t="e">
        <f t="shared" si="284"/>
        <v>#REF!</v>
      </c>
      <c r="K614" s="57" t="e">
        <f t="shared" si="285"/>
        <v>#REF!</v>
      </c>
      <c r="L614" s="57" t="e">
        <f t="shared" si="286"/>
        <v>#REF!</v>
      </c>
      <c r="M614" s="58" t="e">
        <f t="shared" si="281"/>
        <v>#REF!</v>
      </c>
      <c r="N614" s="58" t="e">
        <f t="shared" si="287"/>
        <v>#REF!</v>
      </c>
      <c r="O614" s="58" t="e">
        <f t="shared" si="288"/>
        <v>#REF!</v>
      </c>
      <c r="P614" s="59" t="e">
        <f t="shared" si="278"/>
        <v>#REF!</v>
      </c>
      <c r="Q614" s="29" t="e">
        <f t="shared" si="289"/>
        <v>#REF!</v>
      </c>
      <c r="R614" s="100" t="e">
        <f t="shared" si="282"/>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x14ac:dyDescent="0.25">
      <c r="B615" s="237"/>
      <c r="C615" s="9"/>
      <c r="E615" s="65" t="e">
        <f>IF(OR($C$6="",$C$5="",$C$6=0,$C$5=0),"",IF((ROWS(E$6:E615)-1)&gt;$C$16+$C$13-$C$15,"",(ROWS(E$6:E615)-1)))</f>
        <v>#REF!</v>
      </c>
      <c r="F615" s="55" t="e">
        <f t="shared" si="283"/>
        <v>#REF!</v>
      </c>
      <c r="G615" s="91" t="e">
        <f>IF(E615="","",OP!G615)</f>
        <v>#REF!</v>
      </c>
      <c r="H615" s="28" t="e">
        <f t="shared" si="279"/>
        <v>#REF!</v>
      </c>
      <c r="I615" s="56" t="e">
        <f t="shared" si="280"/>
        <v>#REF!</v>
      </c>
      <c r="J615" s="56" t="e">
        <f t="shared" si="284"/>
        <v>#REF!</v>
      </c>
      <c r="K615" s="57" t="e">
        <f t="shared" si="285"/>
        <v>#REF!</v>
      </c>
      <c r="L615" s="57" t="e">
        <f t="shared" si="286"/>
        <v>#REF!</v>
      </c>
      <c r="M615" s="58" t="e">
        <f t="shared" si="281"/>
        <v>#REF!</v>
      </c>
      <c r="N615" s="58" t="e">
        <f t="shared" si="287"/>
        <v>#REF!</v>
      </c>
      <c r="O615" s="58" t="e">
        <f t="shared" si="288"/>
        <v>#REF!</v>
      </c>
      <c r="P615" s="59" t="e">
        <f t="shared" si="278"/>
        <v>#REF!</v>
      </c>
      <c r="Q615" s="29" t="e">
        <f t="shared" si="289"/>
        <v>#REF!</v>
      </c>
      <c r="R615" s="100" t="e">
        <f t="shared" si="282"/>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x14ac:dyDescent="0.25">
      <c r="B616" s="237"/>
      <c r="C616" s="9"/>
      <c r="E616" s="65" t="e">
        <f>IF(OR($C$6="",$C$5="",$C$6=0,$C$5=0),"",IF((ROWS(E$6:E616)-1)&gt;$C$16+$C$13-$C$15,"",(ROWS(E$6:E616)-1)))</f>
        <v>#REF!</v>
      </c>
      <c r="F616" s="55" t="e">
        <f t="shared" si="283"/>
        <v>#REF!</v>
      </c>
      <c r="G616" s="91" t="e">
        <f>IF(E616="","",OP!G616)</f>
        <v>#REF!</v>
      </c>
      <c r="H616" s="28" t="e">
        <f t="shared" si="279"/>
        <v>#REF!</v>
      </c>
      <c r="I616" s="56" t="e">
        <f t="shared" si="280"/>
        <v>#REF!</v>
      </c>
      <c r="J616" s="56" t="e">
        <f t="shared" si="284"/>
        <v>#REF!</v>
      </c>
      <c r="K616" s="57" t="e">
        <f t="shared" si="285"/>
        <v>#REF!</v>
      </c>
      <c r="L616" s="57" t="e">
        <f t="shared" si="286"/>
        <v>#REF!</v>
      </c>
      <c r="M616" s="58" t="e">
        <f t="shared" si="281"/>
        <v>#REF!</v>
      </c>
      <c r="N616" s="58" t="e">
        <f t="shared" si="287"/>
        <v>#REF!</v>
      </c>
      <c r="O616" s="58" t="e">
        <f t="shared" si="288"/>
        <v>#REF!</v>
      </c>
      <c r="P616" s="59" t="e">
        <f t="shared" si="278"/>
        <v>#REF!</v>
      </c>
      <c r="Q616" s="29" t="e">
        <f t="shared" si="289"/>
        <v>#REF!</v>
      </c>
      <c r="R616" s="100" t="e">
        <f t="shared" si="282"/>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x14ac:dyDescent="0.25">
      <c r="B617" s="237"/>
      <c r="C617" s="9"/>
      <c r="E617" s="65" t="e">
        <f>IF(OR($C$6="",$C$5="",$C$6=0,$C$5=0),"",IF((ROWS(E$6:E617)-1)&gt;$C$16+$C$13-$C$15,"",(ROWS(E$6:E617)-1)))</f>
        <v>#REF!</v>
      </c>
      <c r="F617" s="55" t="e">
        <f t="shared" si="283"/>
        <v>#REF!</v>
      </c>
      <c r="G617" s="91" t="e">
        <f>IF(E617="","",OP!G617)</f>
        <v>#REF!</v>
      </c>
      <c r="H617" s="28" t="e">
        <f t="shared" si="279"/>
        <v>#REF!</v>
      </c>
      <c r="I617" s="56" t="e">
        <f t="shared" si="280"/>
        <v>#REF!</v>
      </c>
      <c r="J617" s="56" t="e">
        <f t="shared" si="284"/>
        <v>#REF!</v>
      </c>
      <c r="K617" s="57" t="e">
        <f t="shared" si="285"/>
        <v>#REF!</v>
      </c>
      <c r="L617" s="57" t="e">
        <f t="shared" si="286"/>
        <v>#REF!</v>
      </c>
      <c r="M617" s="58" t="e">
        <f t="shared" si="281"/>
        <v>#REF!</v>
      </c>
      <c r="N617" s="58" t="e">
        <f t="shared" si="287"/>
        <v>#REF!</v>
      </c>
      <c r="O617" s="58" t="e">
        <f t="shared" si="288"/>
        <v>#REF!</v>
      </c>
      <c r="P617" s="59" t="e">
        <f t="shared" si="278"/>
        <v>#REF!</v>
      </c>
      <c r="Q617" s="29" t="e">
        <f t="shared" si="289"/>
        <v>#REF!</v>
      </c>
      <c r="R617" s="100" t="e">
        <f t="shared" si="282"/>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x14ac:dyDescent="0.25">
      <c r="B618" s="237"/>
      <c r="C618" s="9"/>
      <c r="E618" s="65" t="e">
        <f>IF(OR($C$6="",$C$5="",$C$6=0,$C$5=0),"",IF((ROWS(E$6:E618)-1)&gt;$C$16+$C$13-$C$15,"",(ROWS(E$6:E618)-1)))</f>
        <v>#REF!</v>
      </c>
      <c r="F618" s="55" t="e">
        <f t="shared" si="283"/>
        <v>#REF!</v>
      </c>
      <c r="G618" s="91" t="e">
        <f>IF(E618="","",OP!G618)</f>
        <v>#REF!</v>
      </c>
      <c r="H618" s="28" t="e">
        <f t="shared" si="279"/>
        <v>#REF!</v>
      </c>
      <c r="I618" s="56" t="e">
        <f t="shared" si="280"/>
        <v>#REF!</v>
      </c>
      <c r="J618" s="56" t="e">
        <f t="shared" si="284"/>
        <v>#REF!</v>
      </c>
      <c r="K618" s="57" t="e">
        <f t="shared" si="285"/>
        <v>#REF!</v>
      </c>
      <c r="L618" s="57" t="e">
        <f t="shared" si="286"/>
        <v>#REF!</v>
      </c>
      <c r="M618" s="58" t="e">
        <f t="shared" si="281"/>
        <v>#REF!</v>
      </c>
      <c r="N618" s="58" t="e">
        <f t="shared" si="287"/>
        <v>#REF!</v>
      </c>
      <c r="O618" s="58" t="e">
        <f t="shared" si="288"/>
        <v>#REF!</v>
      </c>
      <c r="P618" s="59" t="e">
        <f t="shared" si="278"/>
        <v>#REF!</v>
      </c>
      <c r="Q618" s="29" t="e">
        <f t="shared" si="289"/>
        <v>#REF!</v>
      </c>
      <c r="R618" s="100" t="e">
        <f t="shared" si="282"/>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x14ac:dyDescent="0.25">
      <c r="B619" s="237"/>
      <c r="C619" s="9"/>
      <c r="E619" s="65" t="e">
        <f>IF(OR($C$6="",$C$5="",$C$6=0,$C$5=0),"",IF((ROWS(E$6:E619)-1)&gt;$C$16+$C$13-$C$15,"",(ROWS(E$6:E619)-1)))</f>
        <v>#REF!</v>
      </c>
      <c r="F619" s="55" t="e">
        <f t="shared" si="283"/>
        <v>#REF!</v>
      </c>
      <c r="G619" s="91" t="e">
        <f>IF(E619="","",OP!G619)</f>
        <v>#REF!</v>
      </c>
      <c r="H619" s="28" t="e">
        <f t="shared" si="279"/>
        <v>#REF!</v>
      </c>
      <c r="I619" s="56" t="e">
        <f t="shared" si="280"/>
        <v>#REF!</v>
      </c>
      <c r="J619" s="56" t="e">
        <f t="shared" si="284"/>
        <v>#REF!</v>
      </c>
      <c r="K619" s="57" t="e">
        <f t="shared" si="285"/>
        <v>#REF!</v>
      </c>
      <c r="L619" s="57" t="e">
        <f t="shared" si="286"/>
        <v>#REF!</v>
      </c>
      <c r="M619" s="58" t="e">
        <f t="shared" si="281"/>
        <v>#REF!</v>
      </c>
      <c r="N619" s="58" t="e">
        <f t="shared" si="287"/>
        <v>#REF!</v>
      </c>
      <c r="O619" s="58" t="e">
        <f t="shared" si="288"/>
        <v>#REF!</v>
      </c>
      <c r="P619" s="59" t="e">
        <f t="shared" si="278"/>
        <v>#REF!</v>
      </c>
      <c r="Q619" s="29" t="e">
        <f t="shared" si="289"/>
        <v>#REF!</v>
      </c>
      <c r="R619" s="100" t="e">
        <f t="shared" si="282"/>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x14ac:dyDescent="0.25">
      <c r="B620" s="237"/>
      <c r="C620" s="9"/>
      <c r="E620" s="65" t="e">
        <f>IF(OR($C$6="",$C$5="",$C$6=0,$C$5=0),"",IF((ROWS(E$6:E620)-1)&gt;$C$16+$C$13-$C$15,"",(ROWS(E$6:E620)-1)))</f>
        <v>#REF!</v>
      </c>
      <c r="F620" s="55" t="e">
        <f t="shared" si="283"/>
        <v>#REF!</v>
      </c>
      <c r="G620" s="91" t="e">
        <f>IF(E620="","",OP!G620)</f>
        <v>#REF!</v>
      </c>
      <c r="H620" s="28" t="e">
        <f t="shared" si="279"/>
        <v>#REF!</v>
      </c>
      <c r="I620" s="56" t="e">
        <f t="shared" si="280"/>
        <v>#REF!</v>
      </c>
      <c r="J620" s="56" t="e">
        <f t="shared" si="284"/>
        <v>#REF!</v>
      </c>
      <c r="K620" s="57" t="e">
        <f t="shared" si="285"/>
        <v>#REF!</v>
      </c>
      <c r="L620" s="57" t="e">
        <f t="shared" si="286"/>
        <v>#REF!</v>
      </c>
      <c r="M620" s="58" t="e">
        <f t="shared" si="281"/>
        <v>#REF!</v>
      </c>
      <c r="N620" s="58" t="e">
        <f t="shared" si="287"/>
        <v>#REF!</v>
      </c>
      <c r="O620" s="58" t="e">
        <f t="shared" si="288"/>
        <v>#REF!</v>
      </c>
      <c r="P620" s="59" t="e">
        <f t="shared" si="278"/>
        <v>#REF!</v>
      </c>
      <c r="Q620" s="29" t="e">
        <f t="shared" si="289"/>
        <v>#REF!</v>
      </c>
      <c r="R620" s="100" t="e">
        <f t="shared" si="282"/>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x14ac:dyDescent="0.25">
      <c r="B621" s="237"/>
      <c r="C621" s="9"/>
      <c r="E621" s="65" t="e">
        <f>IF(OR($C$6="",$C$5="",$C$6=0,$C$5=0),"",IF((ROWS(E$6:E621)-1)&gt;$C$16+$C$13-$C$15,"",(ROWS(E$6:E621)-1)))</f>
        <v>#REF!</v>
      </c>
      <c r="F621" s="55" t="e">
        <f t="shared" si="283"/>
        <v>#REF!</v>
      </c>
      <c r="G621" s="91" t="e">
        <f>IF(E621="","",OP!G621)</f>
        <v>#REF!</v>
      </c>
      <c r="H621" s="28" t="e">
        <f t="shared" si="279"/>
        <v>#REF!</v>
      </c>
      <c r="I621" s="56" t="e">
        <f t="shared" si="280"/>
        <v>#REF!</v>
      </c>
      <c r="J621" s="56" t="e">
        <f t="shared" si="284"/>
        <v>#REF!</v>
      </c>
      <c r="K621" s="57" t="e">
        <f t="shared" si="285"/>
        <v>#REF!</v>
      </c>
      <c r="L621" s="57" t="e">
        <f t="shared" si="286"/>
        <v>#REF!</v>
      </c>
      <c r="M621" s="58" t="e">
        <f t="shared" si="281"/>
        <v>#REF!</v>
      </c>
      <c r="N621" s="58" t="e">
        <f t="shared" si="287"/>
        <v>#REF!</v>
      </c>
      <c r="O621" s="58" t="e">
        <f t="shared" si="288"/>
        <v>#REF!</v>
      </c>
      <c r="P621" s="59" t="e">
        <f t="shared" si="278"/>
        <v>#REF!</v>
      </c>
      <c r="Q621" s="29" t="e">
        <f t="shared" si="289"/>
        <v>#REF!</v>
      </c>
      <c r="R621" s="100" t="e">
        <f t="shared" si="282"/>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x14ac:dyDescent="0.25">
      <c r="B622" s="237"/>
      <c r="C622" s="9"/>
      <c r="E622" s="65" t="e">
        <f>IF(OR($C$6="",$C$5="",$C$6=0,$C$5=0),"",IF((ROWS(E$6:E622)-1)&gt;$C$16+$C$13-$C$15,"",(ROWS(E$6:E622)-1)))</f>
        <v>#REF!</v>
      </c>
      <c r="F622" s="55" t="e">
        <f t="shared" si="283"/>
        <v>#REF!</v>
      </c>
      <c r="G622" s="91" t="e">
        <f>IF(E622="","",OP!G622)</f>
        <v>#REF!</v>
      </c>
      <c r="H622" s="28" t="e">
        <f t="shared" si="279"/>
        <v>#REF!</v>
      </c>
      <c r="I622" s="56" t="e">
        <f t="shared" si="280"/>
        <v>#REF!</v>
      </c>
      <c r="J622" s="56" t="e">
        <f t="shared" si="284"/>
        <v>#REF!</v>
      </c>
      <c r="K622" s="57" t="e">
        <f t="shared" si="285"/>
        <v>#REF!</v>
      </c>
      <c r="L622" s="57" t="e">
        <f t="shared" si="286"/>
        <v>#REF!</v>
      </c>
      <c r="M622" s="58" t="e">
        <f t="shared" si="281"/>
        <v>#REF!</v>
      </c>
      <c r="N622" s="58" t="e">
        <f t="shared" si="287"/>
        <v>#REF!</v>
      </c>
      <c r="O622" s="58" t="e">
        <f t="shared" si="288"/>
        <v>#REF!</v>
      </c>
      <c r="P622" s="59" t="e">
        <f t="shared" si="278"/>
        <v>#REF!</v>
      </c>
      <c r="Q622" s="29" t="e">
        <f t="shared" si="289"/>
        <v>#REF!</v>
      </c>
      <c r="R622" s="100" t="e">
        <f t="shared" si="282"/>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x14ac:dyDescent="0.25">
      <c r="B623" s="237"/>
      <c r="C623" s="9"/>
      <c r="E623" s="65" t="e">
        <f>IF(OR($C$6="",$C$5="",$C$6=0,$C$5=0),"",IF((ROWS(E$6:E623)-1)&gt;$C$16+$C$13-$C$15,"",(ROWS(E$6:E623)-1)))</f>
        <v>#REF!</v>
      </c>
      <c r="F623" s="55" t="e">
        <f t="shared" si="283"/>
        <v>#REF!</v>
      </c>
      <c r="G623" s="91" t="e">
        <f>IF(E623="","",OP!G623)</f>
        <v>#REF!</v>
      </c>
      <c r="H623" s="28" t="e">
        <f t="shared" si="279"/>
        <v>#REF!</v>
      </c>
      <c r="I623" s="56" t="e">
        <f t="shared" si="280"/>
        <v>#REF!</v>
      </c>
      <c r="J623" s="56" t="e">
        <f t="shared" si="284"/>
        <v>#REF!</v>
      </c>
      <c r="K623" s="57" t="e">
        <f t="shared" si="285"/>
        <v>#REF!</v>
      </c>
      <c r="L623" s="57" t="e">
        <f t="shared" si="286"/>
        <v>#REF!</v>
      </c>
      <c r="M623" s="58" t="e">
        <f t="shared" si="281"/>
        <v>#REF!</v>
      </c>
      <c r="N623" s="58" t="e">
        <f t="shared" si="287"/>
        <v>#REF!</v>
      </c>
      <c r="O623" s="58" t="e">
        <f t="shared" si="288"/>
        <v>#REF!</v>
      </c>
      <c r="P623" s="59" t="e">
        <f t="shared" si="278"/>
        <v>#REF!</v>
      </c>
      <c r="Q623" s="29" t="e">
        <f t="shared" si="289"/>
        <v>#REF!</v>
      </c>
      <c r="R623" s="100" t="e">
        <f t="shared" si="282"/>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x14ac:dyDescent="0.25">
      <c r="B624" s="237"/>
      <c r="C624" s="9"/>
      <c r="E624" s="65" t="e">
        <f>IF(OR($C$6="",$C$5="",$C$6=0,$C$5=0),"",IF((ROWS(E$6:E624)-1)&gt;$C$16+$C$13-$C$15,"",(ROWS(E$6:E624)-1)))</f>
        <v>#REF!</v>
      </c>
      <c r="F624" s="55" t="e">
        <f t="shared" si="283"/>
        <v>#REF!</v>
      </c>
      <c r="G624" s="91" t="e">
        <f>IF(E624="","",OP!G624)</f>
        <v>#REF!</v>
      </c>
      <c r="H624" s="28" t="e">
        <f t="shared" si="279"/>
        <v>#REF!</v>
      </c>
      <c r="I624" s="56" t="e">
        <f t="shared" si="280"/>
        <v>#REF!</v>
      </c>
      <c r="J624" s="56" t="e">
        <f t="shared" si="284"/>
        <v>#REF!</v>
      </c>
      <c r="K624" s="57" t="e">
        <f t="shared" si="285"/>
        <v>#REF!</v>
      </c>
      <c r="L624" s="57" t="e">
        <f t="shared" si="286"/>
        <v>#REF!</v>
      </c>
      <c r="M624" s="58" t="e">
        <f t="shared" si="281"/>
        <v>#REF!</v>
      </c>
      <c r="N624" s="58" t="e">
        <f t="shared" si="287"/>
        <v>#REF!</v>
      </c>
      <c r="O624" s="58" t="e">
        <f t="shared" si="288"/>
        <v>#REF!</v>
      </c>
      <c r="P624" s="59" t="e">
        <f t="shared" si="278"/>
        <v>#REF!</v>
      </c>
      <c r="Q624" s="29" t="e">
        <f t="shared" si="289"/>
        <v>#REF!</v>
      </c>
      <c r="R624" s="100" t="e">
        <f t="shared" si="282"/>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x14ac:dyDescent="0.25">
      <c r="B625" s="237"/>
      <c r="C625" s="9"/>
      <c r="E625" s="65" t="e">
        <f>IF(OR($C$6="",$C$5="",$C$6=0,$C$5=0),"",IF((ROWS(E$6:E625)-1)&gt;$C$16+$C$13-$C$15,"",(ROWS(E$6:E625)-1)))</f>
        <v>#REF!</v>
      </c>
      <c r="F625" s="55" t="e">
        <f t="shared" si="283"/>
        <v>#REF!</v>
      </c>
      <c r="G625" s="91" t="e">
        <f>IF(E625="","",OP!G625)</f>
        <v>#REF!</v>
      </c>
      <c r="H625" s="28" t="e">
        <f t="shared" si="279"/>
        <v>#REF!</v>
      </c>
      <c r="I625" s="56" t="e">
        <f t="shared" si="280"/>
        <v>#REF!</v>
      </c>
      <c r="J625" s="56" t="e">
        <f t="shared" si="284"/>
        <v>#REF!</v>
      </c>
      <c r="K625" s="57" t="e">
        <f t="shared" si="285"/>
        <v>#REF!</v>
      </c>
      <c r="L625" s="57" t="e">
        <f t="shared" si="286"/>
        <v>#REF!</v>
      </c>
      <c r="M625" s="58" t="e">
        <f t="shared" si="281"/>
        <v>#REF!</v>
      </c>
      <c r="N625" s="58" t="e">
        <f t="shared" si="287"/>
        <v>#REF!</v>
      </c>
      <c r="O625" s="58" t="e">
        <f t="shared" si="288"/>
        <v>#REF!</v>
      </c>
      <c r="P625" s="59" t="e">
        <f t="shared" si="278"/>
        <v>#REF!</v>
      </c>
      <c r="Q625" s="29" t="e">
        <f t="shared" si="289"/>
        <v>#REF!</v>
      </c>
      <c r="R625" s="100" t="e">
        <f t="shared" si="282"/>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x14ac:dyDescent="0.25">
      <c r="B626" s="237"/>
      <c r="C626" s="9"/>
      <c r="E626" s="65" t="e">
        <f>IF(OR($C$6="",$C$5="",$C$6=0,$C$5=0),"",IF((ROWS(E$6:E626)-1)&gt;$C$16+$C$13-$C$15,"",(ROWS(E$6:E626)-1)))</f>
        <v>#REF!</v>
      </c>
      <c r="F626" s="55" t="e">
        <f t="shared" si="283"/>
        <v>#REF!</v>
      </c>
      <c r="G626" s="91" t="e">
        <f>IF(E626="","",OP!G626)</f>
        <v>#REF!</v>
      </c>
      <c r="H626" s="28" t="e">
        <f t="shared" si="279"/>
        <v>#REF!</v>
      </c>
      <c r="I626" s="56" t="e">
        <f t="shared" si="280"/>
        <v>#REF!</v>
      </c>
      <c r="J626" s="56" t="e">
        <f t="shared" si="284"/>
        <v>#REF!</v>
      </c>
      <c r="K626" s="57" t="e">
        <f t="shared" si="285"/>
        <v>#REF!</v>
      </c>
      <c r="L626" s="57" t="e">
        <f t="shared" si="286"/>
        <v>#REF!</v>
      </c>
      <c r="M626" s="58" t="e">
        <f t="shared" si="281"/>
        <v>#REF!</v>
      </c>
      <c r="N626" s="58" t="e">
        <f t="shared" si="287"/>
        <v>#REF!</v>
      </c>
      <c r="O626" s="58" t="e">
        <f t="shared" si="288"/>
        <v>#REF!</v>
      </c>
      <c r="P626" s="59" t="e">
        <f t="shared" si="278"/>
        <v>#REF!</v>
      </c>
      <c r="Q626" s="29" t="e">
        <f t="shared" si="289"/>
        <v>#REF!</v>
      </c>
      <c r="R626" s="100" t="e">
        <f t="shared" si="282"/>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x14ac:dyDescent="0.25">
      <c r="B627" s="237"/>
      <c r="C627" s="9"/>
      <c r="E627" s="65" t="e">
        <f>IF(OR($C$6="",$C$5="",$C$6=0,$C$5=0),"",IF((ROWS(E$6:E627)-1)&gt;$C$16+$C$13-$C$15,"",(ROWS(E$6:E627)-1)))</f>
        <v>#REF!</v>
      </c>
      <c r="F627" s="55" t="e">
        <f t="shared" si="283"/>
        <v>#REF!</v>
      </c>
      <c r="G627" s="91" t="e">
        <f>IF(E627="","",OP!G627)</f>
        <v>#REF!</v>
      </c>
      <c r="H627" s="28" t="e">
        <f t="shared" si="279"/>
        <v>#REF!</v>
      </c>
      <c r="I627" s="56" t="e">
        <f t="shared" si="280"/>
        <v>#REF!</v>
      </c>
      <c r="J627" s="56" t="e">
        <f t="shared" si="284"/>
        <v>#REF!</v>
      </c>
      <c r="K627" s="57" t="e">
        <f t="shared" si="285"/>
        <v>#REF!</v>
      </c>
      <c r="L627" s="57" t="e">
        <f t="shared" si="286"/>
        <v>#REF!</v>
      </c>
      <c r="M627" s="58" t="e">
        <f t="shared" si="281"/>
        <v>#REF!</v>
      </c>
      <c r="N627" s="58" t="e">
        <f t="shared" si="287"/>
        <v>#REF!</v>
      </c>
      <c r="O627" s="58" t="e">
        <f t="shared" si="288"/>
        <v>#REF!</v>
      </c>
      <c r="P627" s="59" t="e">
        <f t="shared" si="278"/>
        <v>#REF!</v>
      </c>
      <c r="Q627" s="29" t="e">
        <f t="shared" si="289"/>
        <v>#REF!</v>
      </c>
      <c r="R627" s="100" t="e">
        <f t="shared" si="282"/>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x14ac:dyDescent="0.25">
      <c r="B628" s="237"/>
      <c r="C628" s="9"/>
      <c r="E628" s="65" t="e">
        <f>IF(OR($C$6="",$C$5="",$C$6=0,$C$5=0),"",IF((ROWS(E$6:E628)-1)&gt;$C$16+$C$13-$C$15,"",(ROWS(E$6:E628)-1)))</f>
        <v>#REF!</v>
      </c>
      <c r="F628" s="55" t="e">
        <f t="shared" si="283"/>
        <v>#REF!</v>
      </c>
      <c r="G628" s="91" t="e">
        <f>IF(E628="","",OP!G628)</f>
        <v>#REF!</v>
      </c>
      <c r="H628" s="28" t="e">
        <f t="shared" si="279"/>
        <v>#REF!</v>
      </c>
      <c r="I628" s="56" t="e">
        <f t="shared" si="280"/>
        <v>#REF!</v>
      </c>
      <c r="J628" s="56" t="e">
        <f t="shared" si="284"/>
        <v>#REF!</v>
      </c>
      <c r="K628" s="57" t="e">
        <f t="shared" si="285"/>
        <v>#REF!</v>
      </c>
      <c r="L628" s="57" t="e">
        <f t="shared" si="286"/>
        <v>#REF!</v>
      </c>
      <c r="M628" s="58" t="e">
        <f t="shared" si="281"/>
        <v>#REF!</v>
      </c>
      <c r="N628" s="58" t="e">
        <f t="shared" si="287"/>
        <v>#REF!</v>
      </c>
      <c r="O628" s="58" t="e">
        <f t="shared" si="288"/>
        <v>#REF!</v>
      </c>
      <c r="P628" s="59" t="e">
        <f t="shared" si="278"/>
        <v>#REF!</v>
      </c>
      <c r="Q628" s="29" t="e">
        <f t="shared" si="289"/>
        <v>#REF!</v>
      </c>
      <c r="R628" s="100" t="e">
        <f t="shared" si="282"/>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x14ac:dyDescent="0.25">
      <c r="B629" s="237"/>
      <c r="C629" s="9"/>
      <c r="E629" s="65" t="e">
        <f>IF(OR($C$6="",$C$5="",$C$6=0,$C$5=0),"",IF((ROWS(E$6:E629)-1)&gt;$C$16+$C$13-$C$15,"",(ROWS(E$6:E629)-1)))</f>
        <v>#REF!</v>
      </c>
      <c r="F629" s="55" t="e">
        <f t="shared" si="283"/>
        <v>#REF!</v>
      </c>
      <c r="G629" s="91" t="e">
        <f>IF(E629="","",OP!G629)</f>
        <v>#REF!</v>
      </c>
      <c r="H629" s="28" t="e">
        <f t="shared" si="279"/>
        <v>#REF!</v>
      </c>
      <c r="I629" s="56" t="e">
        <f t="shared" si="280"/>
        <v>#REF!</v>
      </c>
      <c r="J629" s="56" t="e">
        <f t="shared" si="284"/>
        <v>#REF!</v>
      </c>
      <c r="K629" s="57" t="e">
        <f t="shared" si="285"/>
        <v>#REF!</v>
      </c>
      <c r="L629" s="57" t="e">
        <f t="shared" si="286"/>
        <v>#REF!</v>
      </c>
      <c r="M629" s="58" t="e">
        <f t="shared" si="281"/>
        <v>#REF!</v>
      </c>
      <c r="N629" s="58" t="e">
        <f t="shared" si="287"/>
        <v>#REF!</v>
      </c>
      <c r="O629" s="58" t="e">
        <f t="shared" si="288"/>
        <v>#REF!</v>
      </c>
      <c r="P629" s="59" t="e">
        <f t="shared" si="278"/>
        <v>#REF!</v>
      </c>
      <c r="Q629" s="29" t="e">
        <f t="shared" si="289"/>
        <v>#REF!</v>
      </c>
      <c r="R629" s="100" t="e">
        <f t="shared" si="282"/>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x14ac:dyDescent="0.25">
      <c r="B630" s="237"/>
      <c r="C630" s="9"/>
      <c r="E630" s="65" t="e">
        <f>IF(OR($C$6="",$C$5="",$C$6=0,$C$5=0),"",IF((ROWS(E$6:E630)-1)&gt;$C$16+$C$13-$C$15,"",(ROWS(E$6:E630)-1)))</f>
        <v>#REF!</v>
      </c>
      <c r="F630" s="55" t="e">
        <f t="shared" si="283"/>
        <v>#REF!</v>
      </c>
      <c r="G630" s="91" t="e">
        <f>IF(E630="","",OP!G630)</f>
        <v>#REF!</v>
      </c>
      <c r="H630" s="28" t="e">
        <f t="shared" si="279"/>
        <v>#REF!</v>
      </c>
      <c r="I630" s="56" t="e">
        <f t="shared" si="280"/>
        <v>#REF!</v>
      </c>
      <c r="J630" s="56" t="e">
        <f t="shared" si="284"/>
        <v>#REF!</v>
      </c>
      <c r="K630" s="57" t="e">
        <f t="shared" si="285"/>
        <v>#REF!</v>
      </c>
      <c r="L630" s="57" t="e">
        <f t="shared" si="286"/>
        <v>#REF!</v>
      </c>
      <c r="M630" s="58" t="e">
        <f t="shared" si="281"/>
        <v>#REF!</v>
      </c>
      <c r="N630" s="58" t="e">
        <f t="shared" si="287"/>
        <v>#REF!</v>
      </c>
      <c r="O630" s="58" t="e">
        <f t="shared" si="288"/>
        <v>#REF!</v>
      </c>
      <c r="P630" s="59" t="e">
        <f t="shared" si="278"/>
        <v>#REF!</v>
      </c>
      <c r="Q630" s="29" t="e">
        <f t="shared" si="289"/>
        <v>#REF!</v>
      </c>
      <c r="R630" s="100" t="e">
        <f t="shared" si="282"/>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x14ac:dyDescent="0.25">
      <c r="B631" s="237"/>
      <c r="C631" s="9"/>
      <c r="E631" s="65" t="e">
        <f>IF(OR($C$6="",$C$5="",$C$6=0,$C$5=0),"",IF((ROWS(E$6:E631)-1)&gt;$C$16+$C$13-$C$15,"",(ROWS(E$6:E631)-1)))</f>
        <v>#REF!</v>
      </c>
      <c r="F631" s="55" t="e">
        <f t="shared" si="283"/>
        <v>#REF!</v>
      </c>
      <c r="G631" s="91" t="e">
        <f>IF(E631="","",OP!G631)</f>
        <v>#REF!</v>
      </c>
      <c r="H631" s="28" t="e">
        <f t="shared" si="279"/>
        <v>#REF!</v>
      </c>
      <c r="I631" s="56" t="e">
        <f t="shared" si="280"/>
        <v>#REF!</v>
      </c>
      <c r="J631" s="56" t="e">
        <f t="shared" si="284"/>
        <v>#REF!</v>
      </c>
      <c r="K631" s="57" t="e">
        <f t="shared" si="285"/>
        <v>#REF!</v>
      </c>
      <c r="L631" s="57" t="e">
        <f t="shared" si="286"/>
        <v>#REF!</v>
      </c>
      <c r="M631" s="58" t="e">
        <f t="shared" si="281"/>
        <v>#REF!</v>
      </c>
      <c r="N631" s="58" t="e">
        <f t="shared" si="287"/>
        <v>#REF!</v>
      </c>
      <c r="O631" s="58" t="e">
        <f t="shared" si="288"/>
        <v>#REF!</v>
      </c>
      <c r="P631" s="59" t="e">
        <f t="shared" si="278"/>
        <v>#REF!</v>
      </c>
      <c r="Q631" s="29" t="e">
        <f t="shared" si="289"/>
        <v>#REF!</v>
      </c>
      <c r="R631" s="100" t="e">
        <f t="shared" si="282"/>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x14ac:dyDescent="0.25">
      <c r="B632" s="237"/>
      <c r="C632" s="9"/>
      <c r="E632" s="65" t="e">
        <f>IF(OR($C$6="",$C$5="",$C$6=0,$C$5=0),"",IF((ROWS(E$6:E632)-1)&gt;$C$16+$C$13-$C$15,"",(ROWS(E$6:E632)-1)))</f>
        <v>#REF!</v>
      </c>
      <c r="F632" s="55" t="e">
        <f t="shared" si="283"/>
        <v>#REF!</v>
      </c>
      <c r="G632" s="91" t="e">
        <f>IF(E632="","",OP!G632)</f>
        <v>#REF!</v>
      </c>
      <c r="H632" s="28" t="e">
        <f t="shared" si="279"/>
        <v>#REF!</v>
      </c>
      <c r="I632" s="56" t="e">
        <f t="shared" si="280"/>
        <v>#REF!</v>
      </c>
      <c r="J632" s="56" t="e">
        <f t="shared" si="284"/>
        <v>#REF!</v>
      </c>
      <c r="K632" s="57" t="e">
        <f t="shared" si="285"/>
        <v>#REF!</v>
      </c>
      <c r="L632" s="57" t="e">
        <f t="shared" si="286"/>
        <v>#REF!</v>
      </c>
      <c r="M632" s="58" t="e">
        <f t="shared" si="281"/>
        <v>#REF!</v>
      </c>
      <c r="N632" s="58" t="e">
        <f t="shared" si="287"/>
        <v>#REF!</v>
      </c>
      <c r="O632" s="58" t="e">
        <f t="shared" si="288"/>
        <v>#REF!</v>
      </c>
      <c r="P632" s="59" t="e">
        <f t="shared" si="278"/>
        <v>#REF!</v>
      </c>
      <c r="Q632" s="29" t="e">
        <f t="shared" si="289"/>
        <v>#REF!</v>
      </c>
      <c r="R632" s="100" t="e">
        <f t="shared" si="282"/>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x14ac:dyDescent="0.25">
      <c r="B633" s="237"/>
      <c r="C633" s="9"/>
      <c r="E633" s="65" t="e">
        <f>IF(OR($C$6="",$C$5="",$C$6=0,$C$5=0),"",IF((ROWS(E$6:E633)-1)&gt;$C$16+$C$13-$C$15,"",(ROWS(E$6:E633)-1)))</f>
        <v>#REF!</v>
      </c>
      <c r="F633" s="55" t="e">
        <f t="shared" si="283"/>
        <v>#REF!</v>
      </c>
      <c r="G633" s="91" t="e">
        <f>IF(E633="","",OP!G633)</f>
        <v>#REF!</v>
      </c>
      <c r="H633" s="28" t="e">
        <f t="shared" si="279"/>
        <v>#REF!</v>
      </c>
      <c r="I633" s="56" t="e">
        <f t="shared" si="280"/>
        <v>#REF!</v>
      </c>
      <c r="J633" s="56" t="e">
        <f t="shared" si="284"/>
        <v>#REF!</v>
      </c>
      <c r="K633" s="57" t="e">
        <f t="shared" si="285"/>
        <v>#REF!</v>
      </c>
      <c r="L633" s="57" t="e">
        <f t="shared" si="286"/>
        <v>#REF!</v>
      </c>
      <c r="M633" s="58" t="e">
        <f t="shared" si="281"/>
        <v>#REF!</v>
      </c>
      <c r="N633" s="58" t="e">
        <f t="shared" si="287"/>
        <v>#REF!</v>
      </c>
      <c r="O633" s="58" t="e">
        <f t="shared" si="288"/>
        <v>#REF!</v>
      </c>
      <c r="P633" s="59" t="e">
        <f t="shared" si="278"/>
        <v>#REF!</v>
      </c>
      <c r="Q633" s="29" t="e">
        <f t="shared" si="289"/>
        <v>#REF!</v>
      </c>
      <c r="R633" s="100" t="e">
        <f t="shared" si="282"/>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x14ac:dyDescent="0.25">
      <c r="B634" s="237"/>
      <c r="C634" s="9"/>
      <c r="E634" s="65" t="e">
        <f>IF(OR($C$6="",$C$5="",$C$6=0,$C$5=0),"",IF((ROWS(E$6:E634)-1)&gt;$C$16+$C$13-$C$15,"",(ROWS(E$6:E634)-1)))</f>
        <v>#REF!</v>
      </c>
      <c r="F634" s="55" t="e">
        <f t="shared" si="283"/>
        <v>#REF!</v>
      </c>
      <c r="G634" s="91" t="e">
        <f>IF(E634="","",OP!G634)</f>
        <v>#REF!</v>
      </c>
      <c r="H634" s="28" t="e">
        <f t="shared" si="279"/>
        <v>#REF!</v>
      </c>
      <c r="I634" s="56" t="e">
        <f t="shared" si="280"/>
        <v>#REF!</v>
      </c>
      <c r="J634" s="56" t="e">
        <f t="shared" si="284"/>
        <v>#REF!</v>
      </c>
      <c r="K634" s="57" t="e">
        <f t="shared" si="285"/>
        <v>#REF!</v>
      </c>
      <c r="L634" s="57" t="e">
        <f t="shared" si="286"/>
        <v>#REF!</v>
      </c>
      <c r="M634" s="58" t="e">
        <f t="shared" si="281"/>
        <v>#REF!</v>
      </c>
      <c r="N634" s="58" t="e">
        <f t="shared" si="287"/>
        <v>#REF!</v>
      </c>
      <c r="O634" s="58" t="e">
        <f t="shared" si="288"/>
        <v>#REF!</v>
      </c>
      <c r="P634" s="59" t="e">
        <f t="shared" si="278"/>
        <v>#REF!</v>
      </c>
      <c r="Q634" s="29" t="e">
        <f t="shared" si="289"/>
        <v>#REF!</v>
      </c>
      <c r="R634" s="100" t="e">
        <f t="shared" si="282"/>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x14ac:dyDescent="0.25">
      <c r="B635" s="237"/>
      <c r="C635" s="9"/>
      <c r="E635" s="65" t="e">
        <f>IF(OR($C$6="",$C$5="",$C$6=0,$C$5=0),"",IF((ROWS(E$6:E635)-1)&gt;$C$16+$C$13-$C$15,"",(ROWS(E$6:E635)-1)))</f>
        <v>#REF!</v>
      </c>
      <c r="F635" s="55" t="e">
        <f t="shared" si="283"/>
        <v>#REF!</v>
      </c>
      <c r="G635" s="91" t="e">
        <f>IF(E635="","",OP!G635)</f>
        <v>#REF!</v>
      </c>
      <c r="H635" s="28" t="e">
        <f t="shared" si="279"/>
        <v>#REF!</v>
      </c>
      <c r="I635" s="56" t="e">
        <f t="shared" si="280"/>
        <v>#REF!</v>
      </c>
      <c r="J635" s="56" t="e">
        <f t="shared" si="284"/>
        <v>#REF!</v>
      </c>
      <c r="K635" s="57" t="e">
        <f t="shared" si="285"/>
        <v>#REF!</v>
      </c>
      <c r="L635" s="57" t="e">
        <f t="shared" si="286"/>
        <v>#REF!</v>
      </c>
      <c r="M635" s="58" t="e">
        <f t="shared" si="281"/>
        <v>#REF!</v>
      </c>
      <c r="N635" s="58" t="e">
        <f t="shared" si="287"/>
        <v>#REF!</v>
      </c>
      <c r="O635" s="58" t="e">
        <f t="shared" si="288"/>
        <v>#REF!</v>
      </c>
      <c r="P635" s="59" t="e">
        <f t="shared" si="278"/>
        <v>#REF!</v>
      </c>
      <c r="Q635" s="29" t="e">
        <f t="shared" si="289"/>
        <v>#REF!</v>
      </c>
      <c r="R635" s="100" t="e">
        <f t="shared" si="282"/>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x14ac:dyDescent="0.25">
      <c r="B636" s="237"/>
      <c r="C636" s="9"/>
      <c r="E636" s="65" t="e">
        <f>IF(OR($C$6="",$C$5="",$C$6=0,$C$5=0),"",IF((ROWS(E$6:E636)-1)&gt;$C$16+$C$13-$C$15,"",(ROWS(E$6:E636)-1)))</f>
        <v>#REF!</v>
      </c>
      <c r="F636" s="55" t="e">
        <f t="shared" si="283"/>
        <v>#REF!</v>
      </c>
      <c r="G636" s="91" t="e">
        <f>IF(E636="","",OP!G636)</f>
        <v>#REF!</v>
      </c>
      <c r="H636" s="28" t="e">
        <f t="shared" si="279"/>
        <v>#REF!</v>
      </c>
      <c r="I636" s="56" t="e">
        <f t="shared" si="280"/>
        <v>#REF!</v>
      </c>
      <c r="J636" s="56" t="e">
        <f t="shared" si="284"/>
        <v>#REF!</v>
      </c>
      <c r="K636" s="57" t="e">
        <f t="shared" si="285"/>
        <v>#REF!</v>
      </c>
      <c r="L636" s="57" t="e">
        <f t="shared" si="286"/>
        <v>#REF!</v>
      </c>
      <c r="M636" s="58" t="e">
        <f t="shared" si="281"/>
        <v>#REF!</v>
      </c>
      <c r="N636" s="58" t="e">
        <f t="shared" si="287"/>
        <v>#REF!</v>
      </c>
      <c r="O636" s="58" t="e">
        <f t="shared" si="288"/>
        <v>#REF!</v>
      </c>
      <c r="P636" s="59" t="e">
        <f t="shared" si="278"/>
        <v>#REF!</v>
      </c>
      <c r="Q636" s="29" t="e">
        <f t="shared" si="289"/>
        <v>#REF!</v>
      </c>
      <c r="R636" s="100" t="e">
        <f t="shared" si="282"/>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x14ac:dyDescent="0.25">
      <c r="B637" s="237"/>
      <c r="C637" s="9"/>
      <c r="E637" s="65" t="e">
        <f>IF(OR($C$6="",$C$5="",$C$6=0,$C$5=0),"",IF((ROWS(E$6:E637)-1)&gt;$C$16+$C$13-$C$15,"",(ROWS(E$6:E637)-1)))</f>
        <v>#REF!</v>
      </c>
      <c r="F637" s="55" t="e">
        <f t="shared" si="283"/>
        <v>#REF!</v>
      </c>
      <c r="G637" s="91" t="e">
        <f>IF(E637="","",OP!G637)</f>
        <v>#REF!</v>
      </c>
      <c r="H637" s="28" t="e">
        <f t="shared" si="279"/>
        <v>#REF!</v>
      </c>
      <c r="I637" s="56" t="e">
        <f t="shared" si="280"/>
        <v>#REF!</v>
      </c>
      <c r="J637" s="56" t="e">
        <f t="shared" si="284"/>
        <v>#REF!</v>
      </c>
      <c r="K637" s="57" t="e">
        <f t="shared" si="285"/>
        <v>#REF!</v>
      </c>
      <c r="L637" s="57" t="e">
        <f t="shared" si="286"/>
        <v>#REF!</v>
      </c>
      <c r="M637" s="58" t="e">
        <f t="shared" si="281"/>
        <v>#REF!</v>
      </c>
      <c r="N637" s="58" t="e">
        <f t="shared" si="287"/>
        <v>#REF!</v>
      </c>
      <c r="O637" s="58" t="e">
        <f t="shared" si="288"/>
        <v>#REF!</v>
      </c>
      <c r="P637" s="59" t="e">
        <f t="shared" si="278"/>
        <v>#REF!</v>
      </c>
      <c r="Q637" s="29" t="e">
        <f t="shared" si="289"/>
        <v>#REF!</v>
      </c>
      <c r="R637" s="100" t="e">
        <f t="shared" si="282"/>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x14ac:dyDescent="0.25">
      <c r="B638" s="237"/>
      <c r="C638" s="9"/>
      <c r="E638" s="65" t="e">
        <f>IF(OR($C$6="",$C$5="",$C$6=0,$C$5=0),"",IF((ROWS(E$6:E638)-1)&gt;$C$16+$C$13-$C$15,"",(ROWS(E$6:E638)-1)))</f>
        <v>#REF!</v>
      </c>
      <c r="F638" s="55" t="e">
        <f t="shared" si="283"/>
        <v>#REF!</v>
      </c>
      <c r="G638" s="91" t="e">
        <f>IF(E638="","",OP!G638)</f>
        <v>#REF!</v>
      </c>
      <c r="H638" s="28" t="e">
        <f t="shared" si="279"/>
        <v>#REF!</v>
      </c>
      <c r="I638" s="56" t="e">
        <f t="shared" si="280"/>
        <v>#REF!</v>
      </c>
      <c r="J638" s="56" t="e">
        <f t="shared" si="284"/>
        <v>#REF!</v>
      </c>
      <c r="K638" s="57" t="e">
        <f t="shared" si="285"/>
        <v>#REF!</v>
      </c>
      <c r="L638" s="57" t="e">
        <f t="shared" si="286"/>
        <v>#REF!</v>
      </c>
      <c r="M638" s="58" t="e">
        <f t="shared" si="281"/>
        <v>#REF!</v>
      </c>
      <c r="N638" s="58" t="e">
        <f t="shared" si="287"/>
        <v>#REF!</v>
      </c>
      <c r="O638" s="58" t="e">
        <f t="shared" si="288"/>
        <v>#REF!</v>
      </c>
      <c r="P638" s="59" t="e">
        <f t="shared" si="278"/>
        <v>#REF!</v>
      </c>
      <c r="Q638" s="29" t="e">
        <f t="shared" si="289"/>
        <v>#REF!</v>
      </c>
      <c r="R638" s="100" t="e">
        <f t="shared" si="282"/>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x14ac:dyDescent="0.25">
      <c r="B639" s="237"/>
      <c r="C639" s="9"/>
      <c r="E639" s="65" t="e">
        <f>IF(OR($C$6="",$C$5="",$C$6=0,$C$5=0),"",IF((ROWS(E$6:E639)-1)&gt;$C$16+$C$13-$C$15,"",(ROWS(E$6:E639)-1)))</f>
        <v>#REF!</v>
      </c>
      <c r="F639" s="55" t="e">
        <f t="shared" si="283"/>
        <v>#REF!</v>
      </c>
      <c r="G639" s="91" t="e">
        <f>IF(E639="","",OP!G639)</f>
        <v>#REF!</v>
      </c>
      <c r="H639" s="28" t="e">
        <f t="shared" si="279"/>
        <v>#REF!</v>
      </c>
      <c r="I639" s="56" t="e">
        <f t="shared" si="280"/>
        <v>#REF!</v>
      </c>
      <c r="J639" s="56" t="e">
        <f t="shared" si="284"/>
        <v>#REF!</v>
      </c>
      <c r="K639" s="57" t="e">
        <f t="shared" si="285"/>
        <v>#REF!</v>
      </c>
      <c r="L639" s="57" t="e">
        <f t="shared" si="286"/>
        <v>#REF!</v>
      </c>
      <c r="M639" s="58" t="e">
        <f t="shared" si="281"/>
        <v>#REF!</v>
      </c>
      <c r="N639" s="58" t="e">
        <f t="shared" si="287"/>
        <v>#REF!</v>
      </c>
      <c r="O639" s="58" t="e">
        <f t="shared" si="288"/>
        <v>#REF!</v>
      </c>
      <c r="P639" s="59" t="e">
        <f t="shared" si="278"/>
        <v>#REF!</v>
      </c>
      <c r="Q639" s="29" t="e">
        <f t="shared" si="289"/>
        <v>#REF!</v>
      </c>
      <c r="R639" s="100" t="e">
        <f t="shared" si="282"/>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x14ac:dyDescent="0.25">
      <c r="B640" s="237"/>
      <c r="C640" s="9"/>
      <c r="E640" s="65" t="e">
        <f>IF(OR($C$6="",$C$5="",$C$6=0,$C$5=0),"",IF((ROWS(E$6:E640)-1)&gt;$C$16+$C$13-$C$15,"",(ROWS(E$6:E640)-1)))</f>
        <v>#REF!</v>
      </c>
      <c r="F640" s="55" t="e">
        <f t="shared" si="283"/>
        <v>#REF!</v>
      </c>
      <c r="G640" s="91" t="e">
        <f>IF(E640="","",OP!G640)</f>
        <v>#REF!</v>
      </c>
      <c r="H640" s="28" t="e">
        <f t="shared" si="279"/>
        <v>#REF!</v>
      </c>
      <c r="I640" s="56" t="e">
        <f t="shared" si="280"/>
        <v>#REF!</v>
      </c>
      <c r="J640" s="56" t="e">
        <f t="shared" si="284"/>
        <v>#REF!</v>
      </c>
      <c r="K640" s="57" t="e">
        <f t="shared" si="285"/>
        <v>#REF!</v>
      </c>
      <c r="L640" s="57" t="e">
        <f t="shared" si="286"/>
        <v>#REF!</v>
      </c>
      <c r="M640" s="58" t="e">
        <f t="shared" si="281"/>
        <v>#REF!</v>
      </c>
      <c r="N640" s="58" t="e">
        <f t="shared" si="287"/>
        <v>#REF!</v>
      </c>
      <c r="O640" s="58" t="e">
        <f t="shared" si="288"/>
        <v>#REF!</v>
      </c>
      <c r="P640" s="59" t="e">
        <f t="shared" si="278"/>
        <v>#REF!</v>
      </c>
      <c r="Q640" s="29" t="e">
        <f t="shared" si="289"/>
        <v>#REF!</v>
      </c>
      <c r="R640" s="100" t="e">
        <f t="shared" si="282"/>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x14ac:dyDescent="0.25">
      <c r="B641" s="237"/>
      <c r="C641" s="9"/>
      <c r="E641" s="65" t="e">
        <f>IF(OR($C$6="",$C$5="",$C$6=0,$C$5=0),"",IF((ROWS(E$6:E641)-1)&gt;$C$16+$C$13-$C$15,"",(ROWS(E$6:E641)-1)))</f>
        <v>#REF!</v>
      </c>
      <c r="F641" s="55" t="e">
        <f t="shared" si="283"/>
        <v>#REF!</v>
      </c>
      <c r="G641" s="91" t="e">
        <f>IF(E641="","",OP!G641)</f>
        <v>#REF!</v>
      </c>
      <c r="H641" s="28" t="e">
        <f t="shared" si="279"/>
        <v>#REF!</v>
      </c>
      <c r="I641" s="56" t="e">
        <f t="shared" si="280"/>
        <v>#REF!</v>
      </c>
      <c r="J641" s="56" t="e">
        <f t="shared" si="284"/>
        <v>#REF!</v>
      </c>
      <c r="K641" s="57" t="e">
        <f t="shared" si="285"/>
        <v>#REF!</v>
      </c>
      <c r="L641" s="57" t="e">
        <f t="shared" si="286"/>
        <v>#REF!</v>
      </c>
      <c r="M641" s="58" t="e">
        <f t="shared" si="281"/>
        <v>#REF!</v>
      </c>
      <c r="N641" s="58" t="e">
        <f t="shared" si="287"/>
        <v>#REF!</v>
      </c>
      <c r="O641" s="58" t="e">
        <f t="shared" si="288"/>
        <v>#REF!</v>
      </c>
      <c r="P641" s="59" t="e">
        <f t="shared" si="278"/>
        <v>#REF!</v>
      </c>
      <c r="Q641" s="29" t="e">
        <f t="shared" si="289"/>
        <v>#REF!</v>
      </c>
      <c r="R641" s="100" t="e">
        <f t="shared" si="282"/>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x14ac:dyDescent="0.25">
      <c r="B642" s="237"/>
      <c r="C642" s="9"/>
      <c r="E642" s="65" t="e">
        <f>IF(OR($C$6="",$C$5="",$C$6=0,$C$5=0),"",IF((ROWS(E$6:E642)-1)&gt;$C$16+$C$13-$C$15,"",(ROWS(E$6:E642)-1)))</f>
        <v>#REF!</v>
      </c>
      <c r="F642" s="55" t="e">
        <f t="shared" si="283"/>
        <v>#REF!</v>
      </c>
      <c r="G642" s="91" t="e">
        <f>IF(E642="","",OP!G642)</f>
        <v>#REF!</v>
      </c>
      <c r="H642" s="28" t="e">
        <f t="shared" si="279"/>
        <v>#REF!</v>
      </c>
      <c r="I642" s="56" t="e">
        <f t="shared" si="280"/>
        <v>#REF!</v>
      </c>
      <c r="J642" s="56" t="e">
        <f t="shared" si="284"/>
        <v>#REF!</v>
      </c>
      <c r="K642" s="57" t="e">
        <f t="shared" si="285"/>
        <v>#REF!</v>
      </c>
      <c r="L642" s="57" t="e">
        <f t="shared" si="286"/>
        <v>#REF!</v>
      </c>
      <c r="M642" s="58" t="e">
        <f t="shared" si="281"/>
        <v>#REF!</v>
      </c>
      <c r="N642" s="58" t="e">
        <f t="shared" si="287"/>
        <v>#REF!</v>
      </c>
      <c r="O642" s="58" t="e">
        <f t="shared" si="288"/>
        <v>#REF!</v>
      </c>
      <c r="P642" s="59" t="e">
        <f t="shared" si="278"/>
        <v>#REF!</v>
      </c>
      <c r="Q642" s="29" t="e">
        <f t="shared" si="289"/>
        <v>#REF!</v>
      </c>
      <c r="R642" s="100" t="e">
        <f t="shared" si="282"/>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x14ac:dyDescent="0.25">
      <c r="B643" s="237"/>
      <c r="C643" s="9"/>
      <c r="E643" s="65" t="e">
        <f>IF(OR($C$6="",$C$5="",$C$6=0,$C$5=0),"",IF((ROWS(E$6:E643)-1)&gt;$C$16+$C$13-$C$15,"",(ROWS(E$6:E643)-1)))</f>
        <v>#REF!</v>
      </c>
      <c r="F643" s="55" t="e">
        <f t="shared" si="283"/>
        <v>#REF!</v>
      </c>
      <c r="G643" s="91" t="e">
        <f>IF(E643="","",OP!G643)</f>
        <v>#REF!</v>
      </c>
      <c r="H643" s="28" t="e">
        <f t="shared" si="279"/>
        <v>#REF!</v>
      </c>
      <c r="I643" s="56" t="e">
        <f t="shared" si="280"/>
        <v>#REF!</v>
      </c>
      <c r="J643" s="56" t="e">
        <f t="shared" si="284"/>
        <v>#REF!</v>
      </c>
      <c r="K643" s="57" t="e">
        <f t="shared" si="285"/>
        <v>#REF!</v>
      </c>
      <c r="L643" s="57" t="e">
        <f t="shared" si="286"/>
        <v>#REF!</v>
      </c>
      <c r="M643" s="58" t="e">
        <f t="shared" si="281"/>
        <v>#REF!</v>
      </c>
      <c r="N643" s="58" t="e">
        <f t="shared" si="287"/>
        <v>#REF!</v>
      </c>
      <c r="O643" s="58" t="e">
        <f t="shared" si="288"/>
        <v>#REF!</v>
      </c>
      <c r="P643" s="59" t="e">
        <f t="shared" si="278"/>
        <v>#REF!</v>
      </c>
      <c r="Q643" s="29" t="e">
        <f t="shared" si="289"/>
        <v>#REF!</v>
      </c>
      <c r="R643" s="100" t="e">
        <f t="shared" si="282"/>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x14ac:dyDescent="0.25">
      <c r="B644" s="237"/>
      <c r="C644" s="9"/>
      <c r="E644" s="65" t="e">
        <f>IF(OR($C$6="",$C$5="",$C$6=0,$C$5=0),"",IF((ROWS(E$6:E644)-1)&gt;$C$16+$C$13-$C$15,"",(ROWS(E$6:E644)-1)))</f>
        <v>#REF!</v>
      </c>
      <c r="F644" s="55" t="e">
        <f t="shared" si="283"/>
        <v>#REF!</v>
      </c>
      <c r="G644" s="91" t="e">
        <f>IF(E644="","",OP!G644)</f>
        <v>#REF!</v>
      </c>
      <c r="H644" s="28" t="e">
        <f t="shared" si="279"/>
        <v>#REF!</v>
      </c>
      <c r="I644" s="56" t="e">
        <f t="shared" si="280"/>
        <v>#REF!</v>
      </c>
      <c r="J644" s="56" t="e">
        <f t="shared" si="284"/>
        <v>#REF!</v>
      </c>
      <c r="K644" s="57" t="e">
        <f t="shared" si="285"/>
        <v>#REF!</v>
      </c>
      <c r="L644" s="57" t="e">
        <f t="shared" si="286"/>
        <v>#REF!</v>
      </c>
      <c r="M644" s="58" t="e">
        <f t="shared" si="281"/>
        <v>#REF!</v>
      </c>
      <c r="N644" s="58" t="e">
        <f t="shared" si="287"/>
        <v>#REF!</v>
      </c>
      <c r="O644" s="58" t="e">
        <f t="shared" si="288"/>
        <v>#REF!</v>
      </c>
      <c r="P644" s="59" t="e">
        <f t="shared" si="278"/>
        <v>#REF!</v>
      </c>
      <c r="Q644" s="29" t="e">
        <f t="shared" si="289"/>
        <v>#REF!</v>
      </c>
      <c r="R644" s="100" t="e">
        <f t="shared" si="282"/>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x14ac:dyDescent="0.25">
      <c r="B645" s="237"/>
      <c r="C645" s="9"/>
      <c r="E645" s="65" t="e">
        <f>IF(OR($C$6="",$C$5="",$C$6=0,$C$5=0),"",IF((ROWS(E$6:E645)-1)&gt;$C$16+$C$13-$C$15,"",(ROWS(E$6:E645)-1)))</f>
        <v>#REF!</v>
      </c>
      <c r="F645" s="55" t="e">
        <f t="shared" si="283"/>
        <v>#REF!</v>
      </c>
      <c r="G645" s="91" t="e">
        <f>IF(E645="","",OP!G645)</f>
        <v>#REF!</v>
      </c>
      <c r="H645" s="28" t="e">
        <f t="shared" si="279"/>
        <v>#REF!</v>
      </c>
      <c r="I645" s="56" t="e">
        <f t="shared" si="280"/>
        <v>#REF!</v>
      </c>
      <c r="J645" s="56" t="e">
        <f t="shared" si="284"/>
        <v>#REF!</v>
      </c>
      <c r="K645" s="57" t="e">
        <f t="shared" si="285"/>
        <v>#REF!</v>
      </c>
      <c r="L645" s="57" t="e">
        <f t="shared" si="286"/>
        <v>#REF!</v>
      </c>
      <c r="M645" s="58" t="e">
        <f t="shared" si="281"/>
        <v>#REF!</v>
      </c>
      <c r="N645" s="58" t="e">
        <f t="shared" si="287"/>
        <v>#REF!</v>
      </c>
      <c r="O645" s="58" t="e">
        <f t="shared" si="288"/>
        <v>#REF!</v>
      </c>
      <c r="P645" s="59" t="e">
        <f t="shared" si="278"/>
        <v>#REF!</v>
      </c>
      <c r="Q645" s="29" t="e">
        <f t="shared" si="289"/>
        <v>#REF!</v>
      </c>
      <c r="R645" s="100" t="e">
        <f t="shared" si="282"/>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x14ac:dyDescent="0.25">
      <c r="B646" s="237"/>
      <c r="C646" s="9"/>
      <c r="E646" s="65" t="e">
        <f>IF(OR($C$6="",$C$5="",$C$6=0,$C$5=0),"",IF((ROWS(E$6:E646)-1)&gt;$C$16+$C$13-$C$15,"",(ROWS(E$6:E646)-1)))</f>
        <v>#REF!</v>
      </c>
      <c r="F646" s="55" t="e">
        <f t="shared" si="283"/>
        <v>#REF!</v>
      </c>
      <c r="G646" s="91" t="e">
        <f>IF(E646="","",OP!G646)</f>
        <v>#REF!</v>
      </c>
      <c r="H646" s="28" t="e">
        <f t="shared" si="279"/>
        <v>#REF!</v>
      </c>
      <c r="I646" s="56" t="e">
        <f t="shared" si="280"/>
        <v>#REF!</v>
      </c>
      <c r="J646" s="56" t="e">
        <f t="shared" si="284"/>
        <v>#REF!</v>
      </c>
      <c r="K646" s="57" t="e">
        <f t="shared" si="285"/>
        <v>#REF!</v>
      </c>
      <c r="L646" s="57" t="e">
        <f t="shared" si="286"/>
        <v>#REF!</v>
      </c>
      <c r="M646" s="58" t="e">
        <f t="shared" si="281"/>
        <v>#REF!</v>
      </c>
      <c r="N646" s="58" t="e">
        <f t="shared" si="287"/>
        <v>#REF!</v>
      </c>
      <c r="O646" s="58" t="e">
        <f t="shared" si="288"/>
        <v>#REF!</v>
      </c>
      <c r="P646" s="59" t="e">
        <f t="shared" ref="P646:P700" si="300">IF(E646="","",$C$23)</f>
        <v>#REF!</v>
      </c>
      <c r="Q646" s="29" t="e">
        <f t="shared" si="289"/>
        <v>#REF!</v>
      </c>
      <c r="R646" s="100" t="e">
        <f t="shared" si="282"/>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x14ac:dyDescent="0.25">
      <c r="B647" s="237"/>
      <c r="C647" s="9"/>
      <c r="E647" s="65" t="e">
        <f>IF(OR($C$6="",$C$5="",$C$6=0,$C$5=0),"",IF((ROWS(E$6:E647)-1)&gt;$C$16+$C$13-$C$15,"",(ROWS(E$6:E647)-1)))</f>
        <v>#REF!</v>
      </c>
      <c r="F647" s="55" t="e">
        <f t="shared" si="283"/>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4"/>
        <v>#REF!</v>
      </c>
      <c r="K647" s="57" t="e">
        <f t="shared" si="285"/>
        <v>#REF!</v>
      </c>
      <c r="L647" s="57" t="e">
        <f t="shared" si="286"/>
        <v>#REF!</v>
      </c>
      <c r="M647" s="58" t="e">
        <f t="shared" ref="M647:M700" si="303">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287"/>
        <v>#REF!</v>
      </c>
      <c r="O647" s="58" t="e">
        <f t="shared" si="288"/>
        <v>#REF!</v>
      </c>
      <c r="P647" s="59" t="e">
        <f t="shared" si="300"/>
        <v>#REF!</v>
      </c>
      <c r="Q647" s="29" t="e">
        <f t="shared" si="289"/>
        <v>#REF!</v>
      </c>
      <c r="R647" s="100" t="e">
        <f t="shared" ref="R647:R700" si="304">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x14ac:dyDescent="0.25">
      <c r="B648" s="237"/>
      <c r="C648" s="9"/>
      <c r="E648" s="65" t="e">
        <f>IF(OR($C$6="",$C$5="",$C$6=0,$C$5=0),"",IF((ROWS(E$6:E648)-1)&gt;$C$16+$C$13-$C$15,"",(ROWS(E$6:E648)-1)))</f>
        <v>#REF!</v>
      </c>
      <c r="F648" s="55" t="e">
        <f t="shared" ref="F648:F700" si="305">IF(E648="","",G647)</f>
        <v>#REF!</v>
      </c>
      <c r="G648" s="91" t="e">
        <f>IF(E648="","",OP!G648)</f>
        <v>#REF!</v>
      </c>
      <c r="H648" s="28" t="e">
        <f t="shared" si="301"/>
        <v>#REF!</v>
      </c>
      <c r="I648" s="56" t="e">
        <f t="shared" si="302"/>
        <v>#REF!</v>
      </c>
      <c r="J648" s="56" t="e">
        <f t="shared" ref="J648:J700" si="306">IF(E648="","",$C$18)</f>
        <v>#REF!</v>
      </c>
      <c r="K648" s="57" t="e">
        <f t="shared" ref="K648:K700" si="307">IF(E648="","",TRUNC((K647-L648),5))</f>
        <v>#REF!</v>
      </c>
      <c r="L648" s="57" t="e">
        <f t="shared" ref="L648:L700" si="308" xml:space="preserve">
IF(E648="","",
IF(AND($C$8&gt;$C$9,E648&gt;$C$13),$C$5/($C$16-1),
IF(E648&gt;$C$13,$C$5/$C$16,0)))</f>
        <v>#REF!</v>
      </c>
      <c r="M648" s="58" t="e">
        <f t="shared" si="303"/>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4"/>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x14ac:dyDescent="0.25">
      <c r="B649" s="237"/>
      <c r="C649" s="9"/>
      <c r="E649" s="65" t="e">
        <f>IF(OR($C$6="",$C$5="",$C$6=0,$C$5=0),"",IF((ROWS(E$6:E649)-1)&gt;$C$16+$C$13-$C$15,"",(ROWS(E$6:E649)-1)))</f>
        <v>#REF!</v>
      </c>
      <c r="F649" s="55" t="e">
        <f t="shared" si="305"/>
        <v>#REF!</v>
      </c>
      <c r="G649" s="91" t="e">
        <f>IF(E649="","",OP!G649)</f>
        <v>#REF!</v>
      </c>
      <c r="H649" s="28" t="e">
        <f t="shared" si="301"/>
        <v>#REF!</v>
      </c>
      <c r="I649" s="56" t="e">
        <f t="shared" si="302"/>
        <v>#REF!</v>
      </c>
      <c r="J649" s="56" t="e">
        <f t="shared" si="306"/>
        <v>#REF!</v>
      </c>
      <c r="K649" s="57" t="e">
        <f t="shared" si="307"/>
        <v>#REF!</v>
      </c>
      <c r="L649" s="57" t="e">
        <f t="shared" si="308"/>
        <v>#REF!</v>
      </c>
      <c r="M649" s="58" t="e">
        <f t="shared" si="303"/>
        <v>#REF!</v>
      </c>
      <c r="N649" s="58" t="e">
        <f t="shared" si="309"/>
        <v>#REF!</v>
      </c>
      <c r="O649" s="58" t="e">
        <f t="shared" si="310"/>
        <v>#REF!</v>
      </c>
      <c r="P649" s="59" t="e">
        <f t="shared" si="300"/>
        <v>#REF!</v>
      </c>
      <c r="Q649" s="29" t="e">
        <f t="shared" si="311"/>
        <v>#REF!</v>
      </c>
      <c r="R649" s="100" t="e">
        <f t="shared" si="304"/>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x14ac:dyDescent="0.25">
      <c r="B650" s="237"/>
      <c r="C650" s="9"/>
      <c r="E650" s="65" t="e">
        <f>IF(OR($C$6="",$C$5="",$C$6=0,$C$5=0),"",IF((ROWS(E$6:E650)-1)&gt;$C$16+$C$13-$C$15,"",(ROWS(E$6:E650)-1)))</f>
        <v>#REF!</v>
      </c>
      <c r="F650" s="55" t="e">
        <f t="shared" si="305"/>
        <v>#REF!</v>
      </c>
      <c r="G650" s="91" t="e">
        <f>IF(E650="","",OP!G650)</f>
        <v>#REF!</v>
      </c>
      <c r="H650" s="28" t="e">
        <f t="shared" si="301"/>
        <v>#REF!</v>
      </c>
      <c r="I650" s="56" t="e">
        <f t="shared" si="302"/>
        <v>#REF!</v>
      </c>
      <c r="J650" s="56" t="e">
        <f t="shared" si="306"/>
        <v>#REF!</v>
      </c>
      <c r="K650" s="57" t="e">
        <f t="shared" si="307"/>
        <v>#REF!</v>
      </c>
      <c r="L650" s="57" t="e">
        <f t="shared" si="308"/>
        <v>#REF!</v>
      </c>
      <c r="M650" s="58" t="e">
        <f t="shared" si="303"/>
        <v>#REF!</v>
      </c>
      <c r="N650" s="58" t="e">
        <f t="shared" si="309"/>
        <v>#REF!</v>
      </c>
      <c r="O650" s="58" t="e">
        <f t="shared" si="310"/>
        <v>#REF!</v>
      </c>
      <c r="P650" s="59" t="e">
        <f t="shared" si="300"/>
        <v>#REF!</v>
      </c>
      <c r="Q650" s="29" t="e">
        <f t="shared" si="311"/>
        <v>#REF!</v>
      </c>
      <c r="R650" s="100" t="e">
        <f t="shared" si="304"/>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x14ac:dyDescent="0.25">
      <c r="B651" s="237"/>
      <c r="C651" s="9"/>
      <c r="E651" s="65" t="e">
        <f>IF(OR($C$6="",$C$5="",$C$6=0,$C$5=0),"",IF((ROWS(E$6:E651)-1)&gt;$C$16+$C$13-$C$15,"",(ROWS(E$6:E651)-1)))</f>
        <v>#REF!</v>
      </c>
      <c r="F651" s="55" t="e">
        <f t="shared" si="305"/>
        <v>#REF!</v>
      </c>
      <c r="G651" s="91" t="e">
        <f>IF(E651="","",OP!G651)</f>
        <v>#REF!</v>
      </c>
      <c r="H651" s="28" t="e">
        <f t="shared" si="301"/>
        <v>#REF!</v>
      </c>
      <c r="I651" s="56" t="e">
        <f t="shared" si="302"/>
        <v>#REF!</v>
      </c>
      <c r="J651" s="56" t="e">
        <f t="shared" si="306"/>
        <v>#REF!</v>
      </c>
      <c r="K651" s="57" t="e">
        <f t="shared" si="307"/>
        <v>#REF!</v>
      </c>
      <c r="L651" s="57" t="e">
        <f t="shared" si="308"/>
        <v>#REF!</v>
      </c>
      <c r="M651" s="58" t="e">
        <f t="shared" si="303"/>
        <v>#REF!</v>
      </c>
      <c r="N651" s="58" t="e">
        <f t="shared" si="309"/>
        <v>#REF!</v>
      </c>
      <c r="O651" s="58" t="e">
        <f t="shared" si="310"/>
        <v>#REF!</v>
      </c>
      <c r="P651" s="59" t="e">
        <f t="shared" si="300"/>
        <v>#REF!</v>
      </c>
      <c r="Q651" s="29" t="e">
        <f t="shared" si="311"/>
        <v>#REF!</v>
      </c>
      <c r="R651" s="100" t="e">
        <f t="shared" si="304"/>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x14ac:dyDescent="0.25">
      <c r="B652" s="237"/>
      <c r="C652" s="9"/>
      <c r="E652" s="65" t="e">
        <f>IF(OR($C$6="",$C$5="",$C$6=0,$C$5=0),"",IF((ROWS(E$6:E652)-1)&gt;$C$16+$C$13-$C$15,"",(ROWS(E$6:E652)-1)))</f>
        <v>#REF!</v>
      </c>
      <c r="F652" s="55" t="e">
        <f t="shared" si="305"/>
        <v>#REF!</v>
      </c>
      <c r="G652" s="91" t="e">
        <f>IF(E652="","",OP!G652)</f>
        <v>#REF!</v>
      </c>
      <c r="H652" s="28" t="e">
        <f t="shared" si="301"/>
        <v>#REF!</v>
      </c>
      <c r="I652" s="56" t="e">
        <f t="shared" si="302"/>
        <v>#REF!</v>
      </c>
      <c r="J652" s="56" t="e">
        <f t="shared" si="306"/>
        <v>#REF!</v>
      </c>
      <c r="K652" s="57" t="e">
        <f t="shared" si="307"/>
        <v>#REF!</v>
      </c>
      <c r="L652" s="57" t="e">
        <f t="shared" si="308"/>
        <v>#REF!</v>
      </c>
      <c r="M652" s="58" t="e">
        <f t="shared" si="303"/>
        <v>#REF!</v>
      </c>
      <c r="N652" s="58" t="e">
        <f t="shared" si="309"/>
        <v>#REF!</v>
      </c>
      <c r="O652" s="58" t="e">
        <f t="shared" si="310"/>
        <v>#REF!</v>
      </c>
      <c r="P652" s="59" t="e">
        <f t="shared" si="300"/>
        <v>#REF!</v>
      </c>
      <c r="Q652" s="29" t="e">
        <f t="shared" si="311"/>
        <v>#REF!</v>
      </c>
      <c r="R652" s="100" t="e">
        <f t="shared" si="304"/>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x14ac:dyDescent="0.25">
      <c r="B653" s="237"/>
      <c r="C653" s="9"/>
      <c r="E653" s="65" t="e">
        <f>IF(OR($C$6="",$C$5="",$C$6=0,$C$5=0),"",IF((ROWS(E$6:E653)-1)&gt;$C$16+$C$13-$C$15,"",(ROWS(E$6:E653)-1)))</f>
        <v>#REF!</v>
      </c>
      <c r="F653" s="55" t="e">
        <f t="shared" si="305"/>
        <v>#REF!</v>
      </c>
      <c r="G653" s="91" t="e">
        <f>IF(E653="","",OP!G653)</f>
        <v>#REF!</v>
      </c>
      <c r="H653" s="28" t="e">
        <f t="shared" si="301"/>
        <v>#REF!</v>
      </c>
      <c r="I653" s="56" t="e">
        <f t="shared" si="302"/>
        <v>#REF!</v>
      </c>
      <c r="J653" s="56" t="e">
        <f t="shared" si="306"/>
        <v>#REF!</v>
      </c>
      <c r="K653" s="57" t="e">
        <f t="shared" si="307"/>
        <v>#REF!</v>
      </c>
      <c r="L653" s="57" t="e">
        <f t="shared" si="308"/>
        <v>#REF!</v>
      </c>
      <c r="M653" s="58" t="e">
        <f t="shared" si="303"/>
        <v>#REF!</v>
      </c>
      <c r="N653" s="58" t="e">
        <f t="shared" si="309"/>
        <v>#REF!</v>
      </c>
      <c r="O653" s="58" t="e">
        <f t="shared" si="310"/>
        <v>#REF!</v>
      </c>
      <c r="P653" s="59" t="e">
        <f t="shared" si="300"/>
        <v>#REF!</v>
      </c>
      <c r="Q653" s="29" t="e">
        <f t="shared" si="311"/>
        <v>#REF!</v>
      </c>
      <c r="R653" s="100" t="e">
        <f t="shared" si="304"/>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x14ac:dyDescent="0.25">
      <c r="B654" s="237"/>
      <c r="C654" s="9"/>
      <c r="E654" s="65" t="e">
        <f>IF(OR($C$6="",$C$5="",$C$6=0,$C$5=0),"",IF((ROWS(E$6:E654)-1)&gt;$C$16+$C$13-$C$15,"",(ROWS(E$6:E654)-1)))</f>
        <v>#REF!</v>
      </c>
      <c r="F654" s="55" t="e">
        <f t="shared" si="305"/>
        <v>#REF!</v>
      </c>
      <c r="G654" s="91" t="e">
        <f>IF(E654="","",OP!G654)</f>
        <v>#REF!</v>
      </c>
      <c r="H654" s="28" t="e">
        <f t="shared" si="301"/>
        <v>#REF!</v>
      </c>
      <c r="I654" s="56" t="e">
        <f t="shared" si="302"/>
        <v>#REF!</v>
      </c>
      <c r="J654" s="56" t="e">
        <f t="shared" si="306"/>
        <v>#REF!</v>
      </c>
      <c r="K654" s="57" t="e">
        <f t="shared" si="307"/>
        <v>#REF!</v>
      </c>
      <c r="L654" s="57" t="e">
        <f t="shared" si="308"/>
        <v>#REF!</v>
      </c>
      <c r="M654" s="58" t="e">
        <f t="shared" si="303"/>
        <v>#REF!</v>
      </c>
      <c r="N654" s="58" t="e">
        <f t="shared" si="309"/>
        <v>#REF!</v>
      </c>
      <c r="O654" s="58" t="e">
        <f t="shared" si="310"/>
        <v>#REF!</v>
      </c>
      <c r="P654" s="59" t="e">
        <f t="shared" si="300"/>
        <v>#REF!</v>
      </c>
      <c r="Q654" s="29" t="e">
        <f t="shared" si="311"/>
        <v>#REF!</v>
      </c>
      <c r="R654" s="100" t="e">
        <f t="shared" si="304"/>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x14ac:dyDescent="0.25">
      <c r="B655" s="237"/>
      <c r="C655" s="9"/>
      <c r="E655" s="65" t="e">
        <f>IF(OR($C$6="",$C$5="",$C$6=0,$C$5=0),"",IF((ROWS(E$6:E655)-1)&gt;$C$16+$C$13-$C$15,"",(ROWS(E$6:E655)-1)))</f>
        <v>#REF!</v>
      </c>
      <c r="F655" s="55" t="e">
        <f t="shared" si="305"/>
        <v>#REF!</v>
      </c>
      <c r="G655" s="91" t="e">
        <f>IF(E655="","",OP!G655)</f>
        <v>#REF!</v>
      </c>
      <c r="H655" s="28" t="e">
        <f t="shared" si="301"/>
        <v>#REF!</v>
      </c>
      <c r="I655" s="56" t="e">
        <f t="shared" si="302"/>
        <v>#REF!</v>
      </c>
      <c r="J655" s="56" t="e">
        <f t="shared" si="306"/>
        <v>#REF!</v>
      </c>
      <c r="K655" s="57" t="e">
        <f t="shared" si="307"/>
        <v>#REF!</v>
      </c>
      <c r="L655" s="57" t="e">
        <f t="shared" si="308"/>
        <v>#REF!</v>
      </c>
      <c r="M655" s="58" t="e">
        <f t="shared" si="303"/>
        <v>#REF!</v>
      </c>
      <c r="N655" s="58" t="e">
        <f t="shared" si="309"/>
        <v>#REF!</v>
      </c>
      <c r="O655" s="58" t="e">
        <f t="shared" si="310"/>
        <v>#REF!</v>
      </c>
      <c r="P655" s="59" t="e">
        <f t="shared" si="300"/>
        <v>#REF!</v>
      </c>
      <c r="Q655" s="29" t="e">
        <f t="shared" si="311"/>
        <v>#REF!</v>
      </c>
      <c r="R655" s="100" t="e">
        <f t="shared" si="304"/>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x14ac:dyDescent="0.25">
      <c r="B656" s="237"/>
      <c r="C656" s="9"/>
      <c r="E656" s="65" t="e">
        <f>IF(OR($C$6="",$C$5="",$C$6=0,$C$5=0),"",IF((ROWS(E$6:E656)-1)&gt;$C$16+$C$13-$C$15,"",(ROWS(E$6:E656)-1)))</f>
        <v>#REF!</v>
      </c>
      <c r="F656" s="55" t="e">
        <f t="shared" si="305"/>
        <v>#REF!</v>
      </c>
      <c r="G656" s="91" t="e">
        <f>IF(E656="","",OP!G656)</f>
        <v>#REF!</v>
      </c>
      <c r="H656" s="28" t="e">
        <f t="shared" si="301"/>
        <v>#REF!</v>
      </c>
      <c r="I656" s="56" t="e">
        <f t="shared" si="302"/>
        <v>#REF!</v>
      </c>
      <c r="J656" s="56" t="e">
        <f t="shared" si="306"/>
        <v>#REF!</v>
      </c>
      <c r="K656" s="57" t="e">
        <f t="shared" si="307"/>
        <v>#REF!</v>
      </c>
      <c r="L656" s="57" t="e">
        <f t="shared" si="308"/>
        <v>#REF!</v>
      </c>
      <c r="M656" s="58" t="e">
        <f t="shared" si="303"/>
        <v>#REF!</v>
      </c>
      <c r="N656" s="58" t="e">
        <f t="shared" si="309"/>
        <v>#REF!</v>
      </c>
      <c r="O656" s="58" t="e">
        <f t="shared" si="310"/>
        <v>#REF!</v>
      </c>
      <c r="P656" s="59" t="e">
        <f t="shared" si="300"/>
        <v>#REF!</v>
      </c>
      <c r="Q656" s="29" t="e">
        <f t="shared" si="311"/>
        <v>#REF!</v>
      </c>
      <c r="R656" s="100" t="e">
        <f t="shared" si="304"/>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x14ac:dyDescent="0.25">
      <c r="B657" s="237"/>
      <c r="C657" s="9"/>
      <c r="E657" s="65" t="e">
        <f>IF(OR($C$6="",$C$5="",$C$6=0,$C$5=0),"",IF((ROWS(E$6:E657)-1)&gt;$C$16+$C$13-$C$15,"",(ROWS(E$6:E657)-1)))</f>
        <v>#REF!</v>
      </c>
      <c r="F657" s="55" t="e">
        <f t="shared" si="305"/>
        <v>#REF!</v>
      </c>
      <c r="G657" s="91" t="e">
        <f>IF(E657="","",OP!G657)</f>
        <v>#REF!</v>
      </c>
      <c r="H657" s="28" t="e">
        <f t="shared" si="301"/>
        <v>#REF!</v>
      </c>
      <c r="I657" s="56" t="e">
        <f t="shared" si="302"/>
        <v>#REF!</v>
      </c>
      <c r="J657" s="56" t="e">
        <f t="shared" si="306"/>
        <v>#REF!</v>
      </c>
      <c r="K657" s="57" t="e">
        <f t="shared" si="307"/>
        <v>#REF!</v>
      </c>
      <c r="L657" s="57" t="e">
        <f t="shared" si="308"/>
        <v>#REF!</v>
      </c>
      <c r="M657" s="58" t="e">
        <f t="shared" si="303"/>
        <v>#REF!</v>
      </c>
      <c r="N657" s="58" t="e">
        <f t="shared" si="309"/>
        <v>#REF!</v>
      </c>
      <c r="O657" s="58" t="e">
        <f t="shared" si="310"/>
        <v>#REF!</v>
      </c>
      <c r="P657" s="59" t="e">
        <f t="shared" si="300"/>
        <v>#REF!</v>
      </c>
      <c r="Q657" s="29" t="e">
        <f t="shared" si="311"/>
        <v>#REF!</v>
      </c>
      <c r="R657" s="100" t="e">
        <f t="shared" si="304"/>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x14ac:dyDescent="0.25">
      <c r="B658" s="237"/>
      <c r="C658" s="9"/>
      <c r="E658" s="65" t="e">
        <f>IF(OR($C$6="",$C$5="",$C$6=0,$C$5=0),"",IF((ROWS(E$6:E658)-1)&gt;$C$16+$C$13-$C$15,"",(ROWS(E$6:E658)-1)))</f>
        <v>#REF!</v>
      </c>
      <c r="F658" s="55" t="e">
        <f t="shared" si="305"/>
        <v>#REF!</v>
      </c>
      <c r="G658" s="91" t="e">
        <f>IF(E658="","",OP!G658)</f>
        <v>#REF!</v>
      </c>
      <c r="H658" s="28" t="e">
        <f t="shared" si="301"/>
        <v>#REF!</v>
      </c>
      <c r="I658" s="56" t="e">
        <f t="shared" si="302"/>
        <v>#REF!</v>
      </c>
      <c r="J658" s="56" t="e">
        <f t="shared" si="306"/>
        <v>#REF!</v>
      </c>
      <c r="K658" s="57" t="e">
        <f t="shared" si="307"/>
        <v>#REF!</v>
      </c>
      <c r="L658" s="57" t="e">
        <f t="shared" si="308"/>
        <v>#REF!</v>
      </c>
      <c r="M658" s="58" t="e">
        <f t="shared" si="303"/>
        <v>#REF!</v>
      </c>
      <c r="N658" s="58" t="e">
        <f t="shared" si="309"/>
        <v>#REF!</v>
      </c>
      <c r="O658" s="58" t="e">
        <f t="shared" si="310"/>
        <v>#REF!</v>
      </c>
      <c r="P658" s="59" t="e">
        <f t="shared" si="300"/>
        <v>#REF!</v>
      </c>
      <c r="Q658" s="29" t="e">
        <f t="shared" si="311"/>
        <v>#REF!</v>
      </c>
      <c r="R658" s="100" t="e">
        <f t="shared" si="304"/>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x14ac:dyDescent="0.25">
      <c r="B659" s="237"/>
      <c r="C659" s="9"/>
      <c r="E659" s="65" t="e">
        <f>IF(OR($C$6="",$C$5="",$C$6=0,$C$5=0),"",IF((ROWS(E$6:E659)-1)&gt;$C$16+$C$13-$C$15,"",(ROWS(E$6:E659)-1)))</f>
        <v>#REF!</v>
      </c>
      <c r="F659" s="55" t="e">
        <f t="shared" si="305"/>
        <v>#REF!</v>
      </c>
      <c r="G659" s="91" t="e">
        <f>IF(E659="","",OP!G659)</f>
        <v>#REF!</v>
      </c>
      <c r="H659" s="28" t="e">
        <f t="shared" si="301"/>
        <v>#REF!</v>
      </c>
      <c r="I659" s="56" t="e">
        <f t="shared" si="302"/>
        <v>#REF!</v>
      </c>
      <c r="J659" s="56" t="e">
        <f t="shared" si="306"/>
        <v>#REF!</v>
      </c>
      <c r="K659" s="57" t="e">
        <f t="shared" si="307"/>
        <v>#REF!</v>
      </c>
      <c r="L659" s="57" t="e">
        <f t="shared" si="308"/>
        <v>#REF!</v>
      </c>
      <c r="M659" s="58" t="e">
        <f t="shared" si="303"/>
        <v>#REF!</v>
      </c>
      <c r="N659" s="58" t="e">
        <f t="shared" si="309"/>
        <v>#REF!</v>
      </c>
      <c r="O659" s="58" t="e">
        <f t="shared" si="310"/>
        <v>#REF!</v>
      </c>
      <c r="P659" s="59" t="e">
        <f t="shared" si="300"/>
        <v>#REF!</v>
      </c>
      <c r="Q659" s="29" t="e">
        <f t="shared" si="311"/>
        <v>#REF!</v>
      </c>
      <c r="R659" s="100" t="e">
        <f t="shared" si="304"/>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x14ac:dyDescent="0.25">
      <c r="B660" s="237"/>
      <c r="C660" s="9"/>
      <c r="E660" s="65" t="e">
        <f>IF(OR($C$6="",$C$5="",$C$6=0,$C$5=0),"",IF((ROWS(E$6:E660)-1)&gt;$C$16+$C$13-$C$15,"",(ROWS(E$6:E660)-1)))</f>
        <v>#REF!</v>
      </c>
      <c r="F660" s="55" t="e">
        <f t="shared" si="305"/>
        <v>#REF!</v>
      </c>
      <c r="G660" s="91" t="e">
        <f>IF(E660="","",OP!G660)</f>
        <v>#REF!</v>
      </c>
      <c r="H660" s="28" t="e">
        <f t="shared" si="301"/>
        <v>#REF!</v>
      </c>
      <c r="I660" s="56" t="e">
        <f t="shared" si="302"/>
        <v>#REF!</v>
      </c>
      <c r="J660" s="56" t="e">
        <f t="shared" si="306"/>
        <v>#REF!</v>
      </c>
      <c r="K660" s="57" t="e">
        <f t="shared" si="307"/>
        <v>#REF!</v>
      </c>
      <c r="L660" s="57" t="e">
        <f t="shared" si="308"/>
        <v>#REF!</v>
      </c>
      <c r="M660" s="58" t="e">
        <f t="shared" si="303"/>
        <v>#REF!</v>
      </c>
      <c r="N660" s="58" t="e">
        <f t="shared" si="309"/>
        <v>#REF!</v>
      </c>
      <c r="O660" s="58" t="e">
        <f t="shared" si="310"/>
        <v>#REF!</v>
      </c>
      <c r="P660" s="59" t="e">
        <f t="shared" si="300"/>
        <v>#REF!</v>
      </c>
      <c r="Q660" s="29" t="e">
        <f t="shared" si="311"/>
        <v>#REF!</v>
      </c>
      <c r="R660" s="100" t="e">
        <f t="shared" si="304"/>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x14ac:dyDescent="0.25">
      <c r="B661" s="237"/>
      <c r="C661" s="9"/>
      <c r="E661" s="65" t="e">
        <f>IF(OR($C$6="",$C$5="",$C$6=0,$C$5=0),"",IF((ROWS(E$6:E661)-1)&gt;$C$16+$C$13-$C$15,"",(ROWS(E$6:E661)-1)))</f>
        <v>#REF!</v>
      </c>
      <c r="F661" s="55" t="e">
        <f t="shared" si="305"/>
        <v>#REF!</v>
      </c>
      <c r="G661" s="91" t="e">
        <f>IF(E661="","",OP!G661)</f>
        <v>#REF!</v>
      </c>
      <c r="H661" s="28" t="e">
        <f t="shared" si="301"/>
        <v>#REF!</v>
      </c>
      <c r="I661" s="56" t="e">
        <f t="shared" si="302"/>
        <v>#REF!</v>
      </c>
      <c r="J661" s="56" t="e">
        <f t="shared" si="306"/>
        <v>#REF!</v>
      </c>
      <c r="K661" s="57" t="e">
        <f t="shared" si="307"/>
        <v>#REF!</v>
      </c>
      <c r="L661" s="57" t="e">
        <f t="shared" si="308"/>
        <v>#REF!</v>
      </c>
      <c r="M661" s="58" t="e">
        <f t="shared" si="303"/>
        <v>#REF!</v>
      </c>
      <c r="N661" s="58" t="e">
        <f t="shared" si="309"/>
        <v>#REF!</v>
      </c>
      <c r="O661" s="58" t="e">
        <f t="shared" si="310"/>
        <v>#REF!</v>
      </c>
      <c r="P661" s="59" t="e">
        <f t="shared" si="300"/>
        <v>#REF!</v>
      </c>
      <c r="Q661" s="29" t="e">
        <f t="shared" si="311"/>
        <v>#REF!</v>
      </c>
      <c r="R661" s="100" t="e">
        <f t="shared" si="304"/>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x14ac:dyDescent="0.25">
      <c r="B662" s="237"/>
      <c r="C662" s="9"/>
      <c r="E662" s="65" t="e">
        <f>IF(OR($C$6="",$C$5="",$C$6=0,$C$5=0),"",IF((ROWS(E$6:E662)-1)&gt;$C$16+$C$13-$C$15,"",(ROWS(E$6:E662)-1)))</f>
        <v>#REF!</v>
      </c>
      <c r="F662" s="55" t="e">
        <f t="shared" si="305"/>
        <v>#REF!</v>
      </c>
      <c r="G662" s="91" t="e">
        <f>IF(E662="","",OP!G662)</f>
        <v>#REF!</v>
      </c>
      <c r="H662" s="28" t="e">
        <f t="shared" si="301"/>
        <v>#REF!</v>
      </c>
      <c r="I662" s="56" t="e">
        <f t="shared" si="302"/>
        <v>#REF!</v>
      </c>
      <c r="J662" s="56" t="e">
        <f t="shared" si="306"/>
        <v>#REF!</v>
      </c>
      <c r="K662" s="57" t="e">
        <f t="shared" si="307"/>
        <v>#REF!</v>
      </c>
      <c r="L662" s="57" t="e">
        <f t="shared" si="308"/>
        <v>#REF!</v>
      </c>
      <c r="M662" s="58" t="e">
        <f t="shared" si="303"/>
        <v>#REF!</v>
      </c>
      <c r="N662" s="58" t="e">
        <f t="shared" si="309"/>
        <v>#REF!</v>
      </c>
      <c r="O662" s="58" t="e">
        <f t="shared" si="310"/>
        <v>#REF!</v>
      </c>
      <c r="P662" s="59" t="e">
        <f t="shared" si="300"/>
        <v>#REF!</v>
      </c>
      <c r="Q662" s="29" t="e">
        <f t="shared" si="311"/>
        <v>#REF!</v>
      </c>
      <c r="R662" s="100" t="e">
        <f t="shared" si="304"/>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x14ac:dyDescent="0.25">
      <c r="B663" s="237"/>
      <c r="C663" s="9"/>
      <c r="E663" s="65" t="e">
        <f>IF(OR($C$6="",$C$5="",$C$6=0,$C$5=0),"",IF((ROWS(E$6:E663)-1)&gt;$C$16+$C$13-$C$15,"",(ROWS(E$6:E663)-1)))</f>
        <v>#REF!</v>
      </c>
      <c r="F663" s="55" t="e">
        <f t="shared" si="305"/>
        <v>#REF!</v>
      </c>
      <c r="G663" s="91" t="e">
        <f>IF(E663="","",OP!G663)</f>
        <v>#REF!</v>
      </c>
      <c r="H663" s="28" t="e">
        <f t="shared" si="301"/>
        <v>#REF!</v>
      </c>
      <c r="I663" s="56" t="e">
        <f t="shared" si="302"/>
        <v>#REF!</v>
      </c>
      <c r="J663" s="56" t="e">
        <f t="shared" si="306"/>
        <v>#REF!</v>
      </c>
      <c r="K663" s="57" t="e">
        <f t="shared" si="307"/>
        <v>#REF!</v>
      </c>
      <c r="L663" s="57" t="e">
        <f t="shared" si="308"/>
        <v>#REF!</v>
      </c>
      <c r="M663" s="58" t="e">
        <f t="shared" si="303"/>
        <v>#REF!</v>
      </c>
      <c r="N663" s="58" t="e">
        <f t="shared" si="309"/>
        <v>#REF!</v>
      </c>
      <c r="O663" s="58" t="e">
        <f t="shared" si="310"/>
        <v>#REF!</v>
      </c>
      <c r="P663" s="59" t="e">
        <f t="shared" si="300"/>
        <v>#REF!</v>
      </c>
      <c r="Q663" s="29" t="e">
        <f t="shared" si="311"/>
        <v>#REF!</v>
      </c>
      <c r="R663" s="100" t="e">
        <f t="shared" si="304"/>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x14ac:dyDescent="0.25">
      <c r="B664" s="237"/>
      <c r="C664" s="9"/>
      <c r="E664" s="65" t="e">
        <f>IF(OR($C$6="",$C$5="",$C$6=0,$C$5=0),"",IF((ROWS(E$6:E664)-1)&gt;$C$16+$C$13-$C$15,"",(ROWS(E$6:E664)-1)))</f>
        <v>#REF!</v>
      </c>
      <c r="F664" s="55" t="e">
        <f t="shared" si="305"/>
        <v>#REF!</v>
      </c>
      <c r="G664" s="91" t="e">
        <f>IF(E664="","",OP!G664)</f>
        <v>#REF!</v>
      </c>
      <c r="H664" s="28" t="e">
        <f t="shared" si="301"/>
        <v>#REF!</v>
      </c>
      <c r="I664" s="56" t="e">
        <f t="shared" si="302"/>
        <v>#REF!</v>
      </c>
      <c r="J664" s="56" t="e">
        <f t="shared" si="306"/>
        <v>#REF!</v>
      </c>
      <c r="K664" s="57" t="e">
        <f t="shared" si="307"/>
        <v>#REF!</v>
      </c>
      <c r="L664" s="57" t="e">
        <f t="shared" si="308"/>
        <v>#REF!</v>
      </c>
      <c r="M664" s="58" t="e">
        <f t="shared" si="303"/>
        <v>#REF!</v>
      </c>
      <c r="N664" s="58" t="e">
        <f t="shared" si="309"/>
        <v>#REF!</v>
      </c>
      <c r="O664" s="58" t="e">
        <f t="shared" si="310"/>
        <v>#REF!</v>
      </c>
      <c r="P664" s="59" t="e">
        <f t="shared" si="300"/>
        <v>#REF!</v>
      </c>
      <c r="Q664" s="29" t="e">
        <f t="shared" si="311"/>
        <v>#REF!</v>
      </c>
      <c r="R664" s="100" t="e">
        <f t="shared" si="304"/>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x14ac:dyDescent="0.25">
      <c r="B665" s="237"/>
      <c r="C665" s="9"/>
      <c r="E665" s="65" t="e">
        <f>IF(OR($C$6="",$C$5="",$C$6=0,$C$5=0),"",IF((ROWS(E$6:E665)-1)&gt;$C$16+$C$13-$C$15,"",(ROWS(E$6:E665)-1)))</f>
        <v>#REF!</v>
      </c>
      <c r="F665" s="55" t="e">
        <f t="shared" si="305"/>
        <v>#REF!</v>
      </c>
      <c r="G665" s="91" t="e">
        <f>IF(E665="","",OP!G665)</f>
        <v>#REF!</v>
      </c>
      <c r="H665" s="28" t="e">
        <f t="shared" si="301"/>
        <v>#REF!</v>
      </c>
      <c r="I665" s="56" t="e">
        <f t="shared" si="302"/>
        <v>#REF!</v>
      </c>
      <c r="J665" s="56" t="e">
        <f t="shared" si="306"/>
        <v>#REF!</v>
      </c>
      <c r="K665" s="57" t="e">
        <f t="shared" si="307"/>
        <v>#REF!</v>
      </c>
      <c r="L665" s="57" t="e">
        <f t="shared" si="308"/>
        <v>#REF!</v>
      </c>
      <c r="M665" s="58" t="e">
        <f t="shared" si="303"/>
        <v>#REF!</v>
      </c>
      <c r="N665" s="58" t="e">
        <f t="shared" si="309"/>
        <v>#REF!</v>
      </c>
      <c r="O665" s="58" t="e">
        <f t="shared" si="310"/>
        <v>#REF!</v>
      </c>
      <c r="P665" s="59" t="e">
        <f t="shared" si="300"/>
        <v>#REF!</v>
      </c>
      <c r="Q665" s="29" t="e">
        <f t="shared" si="311"/>
        <v>#REF!</v>
      </c>
      <c r="R665" s="100" t="e">
        <f t="shared" si="304"/>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x14ac:dyDescent="0.25">
      <c r="B666" s="237"/>
      <c r="C666" s="9"/>
      <c r="E666" s="65" t="e">
        <f>IF(OR($C$6="",$C$5="",$C$6=0,$C$5=0),"",IF((ROWS(E$6:E666)-1)&gt;$C$16+$C$13-$C$15,"",(ROWS(E$6:E666)-1)))</f>
        <v>#REF!</v>
      </c>
      <c r="F666" s="55" t="e">
        <f t="shared" si="305"/>
        <v>#REF!</v>
      </c>
      <c r="G666" s="91" t="e">
        <f>IF(E666="","",OP!G666)</f>
        <v>#REF!</v>
      </c>
      <c r="H666" s="28" t="e">
        <f t="shared" si="301"/>
        <v>#REF!</v>
      </c>
      <c r="I666" s="56" t="e">
        <f t="shared" si="302"/>
        <v>#REF!</v>
      </c>
      <c r="J666" s="56" t="e">
        <f t="shared" si="306"/>
        <v>#REF!</v>
      </c>
      <c r="K666" s="57" t="e">
        <f t="shared" si="307"/>
        <v>#REF!</v>
      </c>
      <c r="L666" s="57" t="e">
        <f t="shared" si="308"/>
        <v>#REF!</v>
      </c>
      <c r="M666" s="58" t="e">
        <f t="shared" si="303"/>
        <v>#REF!</v>
      </c>
      <c r="N666" s="58" t="e">
        <f t="shared" si="309"/>
        <v>#REF!</v>
      </c>
      <c r="O666" s="58" t="e">
        <f t="shared" si="310"/>
        <v>#REF!</v>
      </c>
      <c r="P666" s="59" t="e">
        <f t="shared" si="300"/>
        <v>#REF!</v>
      </c>
      <c r="Q666" s="29" t="e">
        <f t="shared" si="311"/>
        <v>#REF!</v>
      </c>
      <c r="R666" s="100" t="e">
        <f t="shared" si="304"/>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x14ac:dyDescent="0.25">
      <c r="B667" s="237"/>
      <c r="C667" s="9"/>
      <c r="E667" s="65" t="e">
        <f>IF(OR($C$6="",$C$5="",$C$6=0,$C$5=0),"",IF((ROWS(E$6:E667)-1)&gt;$C$16+$C$13-$C$15,"",(ROWS(E$6:E667)-1)))</f>
        <v>#REF!</v>
      </c>
      <c r="F667" s="55" t="e">
        <f t="shared" si="305"/>
        <v>#REF!</v>
      </c>
      <c r="G667" s="91" t="e">
        <f>IF(E667="","",OP!G667)</f>
        <v>#REF!</v>
      </c>
      <c r="H667" s="28" t="e">
        <f t="shared" si="301"/>
        <v>#REF!</v>
      </c>
      <c r="I667" s="56" t="e">
        <f t="shared" si="302"/>
        <v>#REF!</v>
      </c>
      <c r="J667" s="56" t="e">
        <f t="shared" si="306"/>
        <v>#REF!</v>
      </c>
      <c r="K667" s="57" t="e">
        <f t="shared" si="307"/>
        <v>#REF!</v>
      </c>
      <c r="L667" s="57" t="e">
        <f t="shared" si="308"/>
        <v>#REF!</v>
      </c>
      <c r="M667" s="58" t="e">
        <f t="shared" si="303"/>
        <v>#REF!</v>
      </c>
      <c r="N667" s="58" t="e">
        <f t="shared" si="309"/>
        <v>#REF!</v>
      </c>
      <c r="O667" s="58" t="e">
        <f t="shared" si="310"/>
        <v>#REF!</v>
      </c>
      <c r="P667" s="59" t="e">
        <f t="shared" si="300"/>
        <v>#REF!</v>
      </c>
      <c r="Q667" s="29" t="e">
        <f t="shared" si="311"/>
        <v>#REF!</v>
      </c>
      <c r="R667" s="100" t="e">
        <f t="shared" si="304"/>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x14ac:dyDescent="0.25">
      <c r="B668" s="237"/>
      <c r="C668" s="9"/>
      <c r="E668" s="65" t="e">
        <f>IF(OR($C$6="",$C$5="",$C$6=0,$C$5=0),"",IF((ROWS(E$6:E668)-1)&gt;$C$16+$C$13-$C$15,"",(ROWS(E$6:E668)-1)))</f>
        <v>#REF!</v>
      </c>
      <c r="F668" s="55" t="e">
        <f t="shared" si="305"/>
        <v>#REF!</v>
      </c>
      <c r="G668" s="91" t="e">
        <f>IF(E668="","",OP!G668)</f>
        <v>#REF!</v>
      </c>
      <c r="H668" s="28" t="e">
        <f t="shared" si="301"/>
        <v>#REF!</v>
      </c>
      <c r="I668" s="56" t="e">
        <f t="shared" si="302"/>
        <v>#REF!</v>
      </c>
      <c r="J668" s="56" t="e">
        <f t="shared" si="306"/>
        <v>#REF!</v>
      </c>
      <c r="K668" s="57" t="e">
        <f t="shared" si="307"/>
        <v>#REF!</v>
      </c>
      <c r="L668" s="57" t="e">
        <f t="shared" si="308"/>
        <v>#REF!</v>
      </c>
      <c r="M668" s="58" t="e">
        <f t="shared" si="303"/>
        <v>#REF!</v>
      </c>
      <c r="N668" s="58" t="e">
        <f t="shared" si="309"/>
        <v>#REF!</v>
      </c>
      <c r="O668" s="58" t="e">
        <f t="shared" si="310"/>
        <v>#REF!</v>
      </c>
      <c r="P668" s="59" t="e">
        <f t="shared" si="300"/>
        <v>#REF!</v>
      </c>
      <c r="Q668" s="29" t="e">
        <f t="shared" si="311"/>
        <v>#REF!</v>
      </c>
      <c r="R668" s="100" t="e">
        <f t="shared" si="304"/>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x14ac:dyDescent="0.25">
      <c r="B669" s="237"/>
      <c r="C669" s="9"/>
      <c r="E669" s="65" t="e">
        <f>IF(OR($C$6="",$C$5="",$C$6=0,$C$5=0),"",IF((ROWS(E$6:E669)-1)&gt;$C$16+$C$13-$C$15,"",(ROWS(E$6:E669)-1)))</f>
        <v>#REF!</v>
      </c>
      <c r="F669" s="55" t="e">
        <f t="shared" si="305"/>
        <v>#REF!</v>
      </c>
      <c r="G669" s="91" t="e">
        <f>IF(E669="","",OP!G669)</f>
        <v>#REF!</v>
      </c>
      <c r="H669" s="28" t="e">
        <f t="shared" si="301"/>
        <v>#REF!</v>
      </c>
      <c r="I669" s="56" t="e">
        <f t="shared" si="302"/>
        <v>#REF!</v>
      </c>
      <c r="J669" s="56" t="e">
        <f t="shared" si="306"/>
        <v>#REF!</v>
      </c>
      <c r="K669" s="57" t="e">
        <f t="shared" si="307"/>
        <v>#REF!</v>
      </c>
      <c r="L669" s="57" t="e">
        <f t="shared" si="308"/>
        <v>#REF!</v>
      </c>
      <c r="M669" s="58" t="e">
        <f t="shared" si="303"/>
        <v>#REF!</v>
      </c>
      <c r="N669" s="58" t="e">
        <f t="shared" si="309"/>
        <v>#REF!</v>
      </c>
      <c r="O669" s="58" t="e">
        <f t="shared" si="310"/>
        <v>#REF!</v>
      </c>
      <c r="P669" s="59" t="e">
        <f t="shared" si="300"/>
        <v>#REF!</v>
      </c>
      <c r="Q669" s="29" t="e">
        <f t="shared" si="311"/>
        <v>#REF!</v>
      </c>
      <c r="R669" s="100" t="e">
        <f t="shared" si="304"/>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x14ac:dyDescent="0.25">
      <c r="B670" s="237"/>
      <c r="C670" s="9"/>
      <c r="E670" s="65" t="e">
        <f>IF(OR($C$6="",$C$5="",$C$6=0,$C$5=0),"",IF((ROWS(E$6:E670)-1)&gt;$C$16+$C$13-$C$15,"",(ROWS(E$6:E670)-1)))</f>
        <v>#REF!</v>
      </c>
      <c r="F670" s="55" t="e">
        <f t="shared" si="305"/>
        <v>#REF!</v>
      </c>
      <c r="G670" s="91" t="e">
        <f>IF(E670="","",OP!G670)</f>
        <v>#REF!</v>
      </c>
      <c r="H670" s="28" t="e">
        <f t="shared" si="301"/>
        <v>#REF!</v>
      </c>
      <c r="I670" s="56" t="e">
        <f t="shared" si="302"/>
        <v>#REF!</v>
      </c>
      <c r="J670" s="56" t="e">
        <f t="shared" si="306"/>
        <v>#REF!</v>
      </c>
      <c r="K670" s="57" t="e">
        <f t="shared" si="307"/>
        <v>#REF!</v>
      </c>
      <c r="L670" s="57" t="e">
        <f t="shared" si="308"/>
        <v>#REF!</v>
      </c>
      <c r="M670" s="58" t="e">
        <f t="shared" si="303"/>
        <v>#REF!</v>
      </c>
      <c r="N670" s="58" t="e">
        <f t="shared" si="309"/>
        <v>#REF!</v>
      </c>
      <c r="O670" s="58" t="e">
        <f t="shared" si="310"/>
        <v>#REF!</v>
      </c>
      <c r="P670" s="59" t="e">
        <f t="shared" si="300"/>
        <v>#REF!</v>
      </c>
      <c r="Q670" s="29" t="e">
        <f t="shared" si="311"/>
        <v>#REF!</v>
      </c>
      <c r="R670" s="100" t="e">
        <f t="shared" si="304"/>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x14ac:dyDescent="0.25">
      <c r="B671" s="237"/>
      <c r="C671" s="9"/>
      <c r="E671" s="65" t="e">
        <f>IF(OR($C$6="",$C$5="",$C$6=0,$C$5=0),"",IF((ROWS(E$6:E671)-1)&gt;$C$16+$C$13-$C$15,"",(ROWS(E$6:E671)-1)))</f>
        <v>#REF!</v>
      </c>
      <c r="F671" s="55" t="e">
        <f t="shared" si="305"/>
        <v>#REF!</v>
      </c>
      <c r="G671" s="91" t="e">
        <f>IF(E671="","",OP!G671)</f>
        <v>#REF!</v>
      </c>
      <c r="H671" s="28" t="e">
        <f t="shared" si="301"/>
        <v>#REF!</v>
      </c>
      <c r="I671" s="56" t="e">
        <f t="shared" si="302"/>
        <v>#REF!</v>
      </c>
      <c r="J671" s="56" t="e">
        <f t="shared" si="306"/>
        <v>#REF!</v>
      </c>
      <c r="K671" s="57" t="e">
        <f t="shared" si="307"/>
        <v>#REF!</v>
      </c>
      <c r="L671" s="57" t="e">
        <f t="shared" si="308"/>
        <v>#REF!</v>
      </c>
      <c r="M671" s="58" t="e">
        <f t="shared" si="303"/>
        <v>#REF!</v>
      </c>
      <c r="N671" s="58" t="e">
        <f t="shared" si="309"/>
        <v>#REF!</v>
      </c>
      <c r="O671" s="58" t="e">
        <f t="shared" si="310"/>
        <v>#REF!</v>
      </c>
      <c r="P671" s="59" t="e">
        <f t="shared" si="300"/>
        <v>#REF!</v>
      </c>
      <c r="Q671" s="29" t="e">
        <f t="shared" si="311"/>
        <v>#REF!</v>
      </c>
      <c r="R671" s="100" t="e">
        <f t="shared" si="304"/>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x14ac:dyDescent="0.25">
      <c r="B672" s="237"/>
      <c r="C672" s="9"/>
      <c r="E672" s="65" t="e">
        <f>IF(OR($C$6="",$C$5="",$C$6=0,$C$5=0),"",IF((ROWS(E$6:E672)-1)&gt;$C$16+$C$13-$C$15,"",(ROWS(E$6:E672)-1)))</f>
        <v>#REF!</v>
      </c>
      <c r="F672" s="55" t="e">
        <f t="shared" si="305"/>
        <v>#REF!</v>
      </c>
      <c r="G672" s="91" t="e">
        <f>IF(E672="","",OP!G672)</f>
        <v>#REF!</v>
      </c>
      <c r="H672" s="28" t="e">
        <f t="shared" si="301"/>
        <v>#REF!</v>
      </c>
      <c r="I672" s="56" t="e">
        <f t="shared" si="302"/>
        <v>#REF!</v>
      </c>
      <c r="J672" s="56" t="e">
        <f t="shared" si="306"/>
        <v>#REF!</v>
      </c>
      <c r="K672" s="57" t="e">
        <f t="shared" si="307"/>
        <v>#REF!</v>
      </c>
      <c r="L672" s="57" t="e">
        <f t="shared" si="308"/>
        <v>#REF!</v>
      </c>
      <c r="M672" s="58" t="e">
        <f t="shared" si="303"/>
        <v>#REF!</v>
      </c>
      <c r="N672" s="58" t="e">
        <f t="shared" si="309"/>
        <v>#REF!</v>
      </c>
      <c r="O672" s="58" t="e">
        <f t="shared" si="310"/>
        <v>#REF!</v>
      </c>
      <c r="P672" s="59" t="e">
        <f t="shared" si="300"/>
        <v>#REF!</v>
      </c>
      <c r="Q672" s="29" t="e">
        <f t="shared" si="311"/>
        <v>#REF!</v>
      </c>
      <c r="R672" s="100" t="e">
        <f t="shared" si="304"/>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x14ac:dyDescent="0.25">
      <c r="B673" s="237"/>
      <c r="C673" s="9"/>
      <c r="E673" s="65" t="e">
        <f>IF(OR($C$6="",$C$5="",$C$6=0,$C$5=0),"",IF((ROWS(E$6:E673)-1)&gt;$C$16+$C$13-$C$15,"",(ROWS(E$6:E673)-1)))</f>
        <v>#REF!</v>
      </c>
      <c r="F673" s="55" t="e">
        <f t="shared" si="305"/>
        <v>#REF!</v>
      </c>
      <c r="G673" s="91" t="e">
        <f>IF(E673="","",OP!G673)</f>
        <v>#REF!</v>
      </c>
      <c r="H673" s="28" t="e">
        <f t="shared" si="301"/>
        <v>#REF!</v>
      </c>
      <c r="I673" s="56" t="e">
        <f t="shared" si="302"/>
        <v>#REF!</v>
      </c>
      <c r="J673" s="56" t="e">
        <f t="shared" si="306"/>
        <v>#REF!</v>
      </c>
      <c r="K673" s="57" t="e">
        <f t="shared" si="307"/>
        <v>#REF!</v>
      </c>
      <c r="L673" s="57" t="e">
        <f t="shared" si="308"/>
        <v>#REF!</v>
      </c>
      <c r="M673" s="58" t="e">
        <f t="shared" si="303"/>
        <v>#REF!</v>
      </c>
      <c r="N673" s="58" t="e">
        <f t="shared" si="309"/>
        <v>#REF!</v>
      </c>
      <c r="O673" s="58" t="e">
        <f t="shared" si="310"/>
        <v>#REF!</v>
      </c>
      <c r="P673" s="59" t="e">
        <f t="shared" si="300"/>
        <v>#REF!</v>
      </c>
      <c r="Q673" s="29" t="e">
        <f t="shared" si="311"/>
        <v>#REF!</v>
      </c>
      <c r="R673" s="100" t="e">
        <f t="shared" si="304"/>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x14ac:dyDescent="0.25">
      <c r="B674" s="237"/>
      <c r="C674" s="9"/>
      <c r="E674" s="65" t="e">
        <f>IF(OR($C$6="",$C$5="",$C$6=0,$C$5=0),"",IF((ROWS(E$6:E674)-1)&gt;$C$16+$C$13-$C$15,"",(ROWS(E$6:E674)-1)))</f>
        <v>#REF!</v>
      </c>
      <c r="F674" s="55" t="e">
        <f t="shared" si="305"/>
        <v>#REF!</v>
      </c>
      <c r="G674" s="91" t="e">
        <f>IF(E674="","",OP!G674)</f>
        <v>#REF!</v>
      </c>
      <c r="H674" s="28" t="e">
        <f t="shared" si="301"/>
        <v>#REF!</v>
      </c>
      <c r="I674" s="56" t="e">
        <f t="shared" si="302"/>
        <v>#REF!</v>
      </c>
      <c r="J674" s="56" t="e">
        <f t="shared" si="306"/>
        <v>#REF!</v>
      </c>
      <c r="K674" s="57" t="e">
        <f t="shared" si="307"/>
        <v>#REF!</v>
      </c>
      <c r="L674" s="57" t="e">
        <f t="shared" si="308"/>
        <v>#REF!</v>
      </c>
      <c r="M674" s="58" t="e">
        <f t="shared" si="303"/>
        <v>#REF!</v>
      </c>
      <c r="N674" s="58" t="e">
        <f t="shared" si="309"/>
        <v>#REF!</v>
      </c>
      <c r="O674" s="58" t="e">
        <f t="shared" si="310"/>
        <v>#REF!</v>
      </c>
      <c r="P674" s="59" t="e">
        <f t="shared" si="300"/>
        <v>#REF!</v>
      </c>
      <c r="Q674" s="29" t="e">
        <f t="shared" si="311"/>
        <v>#REF!</v>
      </c>
      <c r="R674" s="100" t="e">
        <f t="shared" si="304"/>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x14ac:dyDescent="0.25">
      <c r="B675" s="237"/>
      <c r="C675" s="9"/>
      <c r="E675" s="65" t="e">
        <f>IF(OR($C$6="",$C$5="",$C$6=0,$C$5=0),"",IF((ROWS(E$6:E675)-1)&gt;$C$16+$C$13-$C$15,"",(ROWS(E$6:E675)-1)))</f>
        <v>#REF!</v>
      </c>
      <c r="F675" s="55" t="e">
        <f t="shared" si="305"/>
        <v>#REF!</v>
      </c>
      <c r="G675" s="91" t="e">
        <f>IF(E675="","",OP!G675)</f>
        <v>#REF!</v>
      </c>
      <c r="H675" s="28" t="e">
        <f t="shared" si="301"/>
        <v>#REF!</v>
      </c>
      <c r="I675" s="56" t="e">
        <f t="shared" si="302"/>
        <v>#REF!</v>
      </c>
      <c r="J675" s="56" t="e">
        <f t="shared" si="306"/>
        <v>#REF!</v>
      </c>
      <c r="K675" s="57" t="e">
        <f t="shared" si="307"/>
        <v>#REF!</v>
      </c>
      <c r="L675" s="57" t="e">
        <f t="shared" si="308"/>
        <v>#REF!</v>
      </c>
      <c r="M675" s="58" t="e">
        <f t="shared" si="303"/>
        <v>#REF!</v>
      </c>
      <c r="N675" s="58" t="e">
        <f t="shared" si="309"/>
        <v>#REF!</v>
      </c>
      <c r="O675" s="58" t="e">
        <f t="shared" si="310"/>
        <v>#REF!</v>
      </c>
      <c r="P675" s="59" t="e">
        <f t="shared" si="300"/>
        <v>#REF!</v>
      </c>
      <c r="Q675" s="29" t="e">
        <f t="shared" si="311"/>
        <v>#REF!</v>
      </c>
      <c r="R675" s="100" t="e">
        <f t="shared" si="304"/>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x14ac:dyDescent="0.25">
      <c r="B676" s="237"/>
      <c r="C676" s="9"/>
      <c r="E676" s="65" t="e">
        <f>IF(OR($C$6="",$C$5="",$C$6=0,$C$5=0),"",IF((ROWS(E$6:E676)-1)&gt;$C$16+$C$13-$C$15,"",(ROWS(E$6:E676)-1)))</f>
        <v>#REF!</v>
      </c>
      <c r="F676" s="55" t="e">
        <f t="shared" si="305"/>
        <v>#REF!</v>
      </c>
      <c r="G676" s="91" t="e">
        <f>IF(E676="","",OP!G676)</f>
        <v>#REF!</v>
      </c>
      <c r="H676" s="28" t="e">
        <f t="shared" si="301"/>
        <v>#REF!</v>
      </c>
      <c r="I676" s="56" t="e">
        <f t="shared" si="302"/>
        <v>#REF!</v>
      </c>
      <c r="J676" s="56" t="e">
        <f t="shared" si="306"/>
        <v>#REF!</v>
      </c>
      <c r="K676" s="57" t="e">
        <f t="shared" si="307"/>
        <v>#REF!</v>
      </c>
      <c r="L676" s="57" t="e">
        <f t="shared" si="308"/>
        <v>#REF!</v>
      </c>
      <c r="M676" s="58" t="e">
        <f t="shared" si="303"/>
        <v>#REF!</v>
      </c>
      <c r="N676" s="58" t="e">
        <f t="shared" si="309"/>
        <v>#REF!</v>
      </c>
      <c r="O676" s="58" t="e">
        <f t="shared" si="310"/>
        <v>#REF!</v>
      </c>
      <c r="P676" s="59" t="e">
        <f t="shared" si="300"/>
        <v>#REF!</v>
      </c>
      <c r="Q676" s="29" t="e">
        <f t="shared" si="311"/>
        <v>#REF!</v>
      </c>
      <c r="R676" s="100" t="e">
        <f t="shared" si="304"/>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x14ac:dyDescent="0.25">
      <c r="B677" s="237"/>
      <c r="C677" s="9"/>
      <c r="E677" s="65" t="e">
        <f>IF(OR($C$6="",$C$5="",$C$6=0,$C$5=0),"",IF((ROWS(E$6:E677)-1)&gt;$C$16+$C$13-$C$15,"",(ROWS(E$6:E677)-1)))</f>
        <v>#REF!</v>
      </c>
      <c r="F677" s="55" t="e">
        <f t="shared" si="305"/>
        <v>#REF!</v>
      </c>
      <c r="G677" s="91" t="e">
        <f>IF(E677="","",OP!G677)</f>
        <v>#REF!</v>
      </c>
      <c r="H677" s="28" t="e">
        <f t="shared" si="301"/>
        <v>#REF!</v>
      </c>
      <c r="I677" s="56" t="e">
        <f t="shared" si="302"/>
        <v>#REF!</v>
      </c>
      <c r="J677" s="56" t="e">
        <f t="shared" si="306"/>
        <v>#REF!</v>
      </c>
      <c r="K677" s="57" t="e">
        <f t="shared" si="307"/>
        <v>#REF!</v>
      </c>
      <c r="L677" s="57" t="e">
        <f t="shared" si="308"/>
        <v>#REF!</v>
      </c>
      <c r="M677" s="58" t="e">
        <f t="shared" si="303"/>
        <v>#REF!</v>
      </c>
      <c r="N677" s="58" t="e">
        <f t="shared" si="309"/>
        <v>#REF!</v>
      </c>
      <c r="O677" s="58" t="e">
        <f t="shared" si="310"/>
        <v>#REF!</v>
      </c>
      <c r="P677" s="59" t="e">
        <f t="shared" si="300"/>
        <v>#REF!</v>
      </c>
      <c r="Q677" s="29" t="e">
        <f t="shared" si="311"/>
        <v>#REF!</v>
      </c>
      <c r="R677" s="100" t="e">
        <f t="shared" si="304"/>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x14ac:dyDescent="0.25">
      <c r="B678" s="237"/>
      <c r="C678" s="9"/>
      <c r="E678" s="65" t="e">
        <f>IF(OR($C$6="",$C$5="",$C$6=0,$C$5=0),"",IF((ROWS(E$6:E678)-1)&gt;$C$16+$C$13-$C$15,"",(ROWS(E$6:E678)-1)))</f>
        <v>#REF!</v>
      </c>
      <c r="F678" s="55" t="e">
        <f t="shared" si="305"/>
        <v>#REF!</v>
      </c>
      <c r="G678" s="91" t="e">
        <f>IF(E678="","",OP!G678)</f>
        <v>#REF!</v>
      </c>
      <c r="H678" s="28" t="e">
        <f t="shared" si="301"/>
        <v>#REF!</v>
      </c>
      <c r="I678" s="56" t="e">
        <f t="shared" si="302"/>
        <v>#REF!</v>
      </c>
      <c r="J678" s="56" t="e">
        <f t="shared" si="306"/>
        <v>#REF!</v>
      </c>
      <c r="K678" s="57" t="e">
        <f t="shared" si="307"/>
        <v>#REF!</v>
      </c>
      <c r="L678" s="57" t="e">
        <f t="shared" si="308"/>
        <v>#REF!</v>
      </c>
      <c r="M678" s="58" t="e">
        <f t="shared" si="303"/>
        <v>#REF!</v>
      </c>
      <c r="N678" s="58" t="e">
        <f t="shared" si="309"/>
        <v>#REF!</v>
      </c>
      <c r="O678" s="58" t="e">
        <f t="shared" si="310"/>
        <v>#REF!</v>
      </c>
      <c r="P678" s="59" t="e">
        <f t="shared" si="300"/>
        <v>#REF!</v>
      </c>
      <c r="Q678" s="29" t="e">
        <f t="shared" si="311"/>
        <v>#REF!</v>
      </c>
      <c r="R678" s="100" t="e">
        <f t="shared" si="304"/>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x14ac:dyDescent="0.25">
      <c r="B679" s="237"/>
      <c r="C679" s="9"/>
      <c r="E679" s="65" t="e">
        <f>IF(OR($C$6="",$C$5="",$C$6=0,$C$5=0),"",IF((ROWS(E$6:E679)-1)&gt;$C$16+$C$13-$C$15,"",(ROWS(E$6:E679)-1)))</f>
        <v>#REF!</v>
      </c>
      <c r="F679" s="55" t="e">
        <f t="shared" si="305"/>
        <v>#REF!</v>
      </c>
      <c r="G679" s="91" t="e">
        <f>IF(E679="","",OP!G679)</f>
        <v>#REF!</v>
      </c>
      <c r="H679" s="28" t="e">
        <f t="shared" si="301"/>
        <v>#REF!</v>
      </c>
      <c r="I679" s="56" t="e">
        <f t="shared" si="302"/>
        <v>#REF!</v>
      </c>
      <c r="J679" s="56" t="e">
        <f t="shared" si="306"/>
        <v>#REF!</v>
      </c>
      <c r="K679" s="57" t="e">
        <f t="shared" si="307"/>
        <v>#REF!</v>
      </c>
      <c r="L679" s="57" t="e">
        <f t="shared" si="308"/>
        <v>#REF!</v>
      </c>
      <c r="M679" s="58" t="e">
        <f t="shared" si="303"/>
        <v>#REF!</v>
      </c>
      <c r="N679" s="58" t="e">
        <f t="shared" si="309"/>
        <v>#REF!</v>
      </c>
      <c r="O679" s="58" t="e">
        <f t="shared" si="310"/>
        <v>#REF!</v>
      </c>
      <c r="P679" s="59" t="e">
        <f t="shared" si="300"/>
        <v>#REF!</v>
      </c>
      <c r="Q679" s="29" t="e">
        <f t="shared" si="311"/>
        <v>#REF!</v>
      </c>
      <c r="R679" s="100" t="e">
        <f t="shared" si="304"/>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x14ac:dyDescent="0.25">
      <c r="B680" s="237"/>
      <c r="C680" s="9"/>
      <c r="E680" s="65" t="e">
        <f>IF(OR($C$6="",$C$5="",$C$6=0,$C$5=0),"",IF((ROWS(E$6:E680)-1)&gt;$C$16+$C$13-$C$15,"",(ROWS(E$6:E680)-1)))</f>
        <v>#REF!</v>
      </c>
      <c r="F680" s="55" t="e">
        <f t="shared" si="305"/>
        <v>#REF!</v>
      </c>
      <c r="G680" s="91" t="e">
        <f>IF(E680="","",OP!G680)</f>
        <v>#REF!</v>
      </c>
      <c r="H680" s="28" t="e">
        <f t="shared" si="301"/>
        <v>#REF!</v>
      </c>
      <c r="I680" s="56" t="e">
        <f t="shared" si="302"/>
        <v>#REF!</v>
      </c>
      <c r="J680" s="56" t="e">
        <f t="shared" si="306"/>
        <v>#REF!</v>
      </c>
      <c r="K680" s="57" t="e">
        <f t="shared" si="307"/>
        <v>#REF!</v>
      </c>
      <c r="L680" s="57" t="e">
        <f t="shared" si="308"/>
        <v>#REF!</v>
      </c>
      <c r="M680" s="58" t="e">
        <f t="shared" si="303"/>
        <v>#REF!</v>
      </c>
      <c r="N680" s="58" t="e">
        <f t="shared" si="309"/>
        <v>#REF!</v>
      </c>
      <c r="O680" s="58" t="e">
        <f t="shared" si="310"/>
        <v>#REF!</v>
      </c>
      <c r="P680" s="59" t="e">
        <f t="shared" si="300"/>
        <v>#REF!</v>
      </c>
      <c r="Q680" s="29" t="e">
        <f t="shared" si="311"/>
        <v>#REF!</v>
      </c>
      <c r="R680" s="100" t="e">
        <f t="shared" si="304"/>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x14ac:dyDescent="0.25">
      <c r="B681" s="237"/>
      <c r="C681" s="9"/>
      <c r="E681" s="65" t="e">
        <f>IF(OR($C$6="",$C$5="",$C$6=0,$C$5=0),"",IF((ROWS(E$6:E681)-1)&gt;$C$16+$C$13-$C$15,"",(ROWS(E$6:E681)-1)))</f>
        <v>#REF!</v>
      </c>
      <c r="F681" s="55" t="e">
        <f t="shared" si="305"/>
        <v>#REF!</v>
      </c>
      <c r="G681" s="91" t="e">
        <f>IF(E681="","",OP!G681)</f>
        <v>#REF!</v>
      </c>
      <c r="H681" s="28" t="e">
        <f t="shared" si="301"/>
        <v>#REF!</v>
      </c>
      <c r="I681" s="56" t="e">
        <f t="shared" si="302"/>
        <v>#REF!</v>
      </c>
      <c r="J681" s="56" t="e">
        <f t="shared" si="306"/>
        <v>#REF!</v>
      </c>
      <c r="K681" s="57" t="e">
        <f t="shared" si="307"/>
        <v>#REF!</v>
      </c>
      <c r="L681" s="57" t="e">
        <f t="shared" si="308"/>
        <v>#REF!</v>
      </c>
      <c r="M681" s="58" t="e">
        <f t="shared" si="303"/>
        <v>#REF!</v>
      </c>
      <c r="N681" s="58" t="e">
        <f t="shared" si="309"/>
        <v>#REF!</v>
      </c>
      <c r="O681" s="58" t="e">
        <f t="shared" si="310"/>
        <v>#REF!</v>
      </c>
      <c r="P681" s="59" t="e">
        <f t="shared" si="300"/>
        <v>#REF!</v>
      </c>
      <c r="Q681" s="29" t="e">
        <f t="shared" si="311"/>
        <v>#REF!</v>
      </c>
      <c r="R681" s="100" t="e">
        <f t="shared" si="304"/>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x14ac:dyDescent="0.25">
      <c r="B682" s="237"/>
      <c r="C682" s="9"/>
      <c r="E682" s="65" t="e">
        <f>IF(OR($C$6="",$C$5="",$C$6=0,$C$5=0),"",IF((ROWS(E$6:E682)-1)&gt;$C$16+$C$13-$C$15,"",(ROWS(E$6:E682)-1)))</f>
        <v>#REF!</v>
      </c>
      <c r="F682" s="55" t="e">
        <f t="shared" si="305"/>
        <v>#REF!</v>
      </c>
      <c r="G682" s="91" t="e">
        <f>IF(E682="","",OP!G682)</f>
        <v>#REF!</v>
      </c>
      <c r="H682" s="28" t="e">
        <f t="shared" si="301"/>
        <v>#REF!</v>
      </c>
      <c r="I682" s="56" t="e">
        <f t="shared" si="302"/>
        <v>#REF!</v>
      </c>
      <c r="J682" s="56" t="e">
        <f t="shared" si="306"/>
        <v>#REF!</v>
      </c>
      <c r="K682" s="57" t="e">
        <f t="shared" si="307"/>
        <v>#REF!</v>
      </c>
      <c r="L682" s="57" t="e">
        <f t="shared" si="308"/>
        <v>#REF!</v>
      </c>
      <c r="M682" s="58" t="e">
        <f t="shared" si="303"/>
        <v>#REF!</v>
      </c>
      <c r="N682" s="58" t="e">
        <f t="shared" si="309"/>
        <v>#REF!</v>
      </c>
      <c r="O682" s="58" t="e">
        <f t="shared" si="310"/>
        <v>#REF!</v>
      </c>
      <c r="P682" s="59" t="e">
        <f t="shared" si="300"/>
        <v>#REF!</v>
      </c>
      <c r="Q682" s="29" t="e">
        <f t="shared" si="311"/>
        <v>#REF!</v>
      </c>
      <c r="R682" s="100" t="e">
        <f t="shared" si="304"/>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x14ac:dyDescent="0.25">
      <c r="B683" s="237"/>
      <c r="C683" s="9"/>
      <c r="E683" s="65" t="e">
        <f>IF(OR($C$6="",$C$5="",$C$6=0,$C$5=0),"",IF((ROWS(E$6:E683)-1)&gt;$C$16+$C$13-$C$15,"",(ROWS(E$6:E683)-1)))</f>
        <v>#REF!</v>
      </c>
      <c r="F683" s="55" t="e">
        <f t="shared" si="305"/>
        <v>#REF!</v>
      </c>
      <c r="G683" s="91" t="e">
        <f>IF(E683="","",OP!G683)</f>
        <v>#REF!</v>
      </c>
      <c r="H683" s="28" t="e">
        <f t="shared" si="301"/>
        <v>#REF!</v>
      </c>
      <c r="I683" s="56" t="e">
        <f t="shared" si="302"/>
        <v>#REF!</v>
      </c>
      <c r="J683" s="56" t="e">
        <f t="shared" si="306"/>
        <v>#REF!</v>
      </c>
      <c r="K683" s="57" t="e">
        <f t="shared" si="307"/>
        <v>#REF!</v>
      </c>
      <c r="L683" s="57" t="e">
        <f t="shared" si="308"/>
        <v>#REF!</v>
      </c>
      <c r="M683" s="58" t="e">
        <f t="shared" si="303"/>
        <v>#REF!</v>
      </c>
      <c r="N683" s="58" t="e">
        <f t="shared" si="309"/>
        <v>#REF!</v>
      </c>
      <c r="O683" s="58" t="e">
        <f t="shared" si="310"/>
        <v>#REF!</v>
      </c>
      <c r="P683" s="59" t="e">
        <f t="shared" si="300"/>
        <v>#REF!</v>
      </c>
      <c r="Q683" s="29" t="e">
        <f t="shared" si="311"/>
        <v>#REF!</v>
      </c>
      <c r="R683" s="100" t="e">
        <f t="shared" si="304"/>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x14ac:dyDescent="0.25">
      <c r="B684" s="237"/>
      <c r="C684" s="9"/>
      <c r="E684" s="65" t="e">
        <f>IF(OR($C$6="",$C$5="",$C$6=0,$C$5=0),"",IF((ROWS(E$6:E684)-1)&gt;$C$16+$C$13-$C$15,"",(ROWS(E$6:E684)-1)))</f>
        <v>#REF!</v>
      </c>
      <c r="F684" s="55" t="e">
        <f t="shared" si="305"/>
        <v>#REF!</v>
      </c>
      <c r="G684" s="91" t="e">
        <f>IF(E684="","",OP!G684)</f>
        <v>#REF!</v>
      </c>
      <c r="H684" s="28" t="e">
        <f t="shared" si="301"/>
        <v>#REF!</v>
      </c>
      <c r="I684" s="56" t="e">
        <f t="shared" si="302"/>
        <v>#REF!</v>
      </c>
      <c r="J684" s="56" t="e">
        <f t="shared" si="306"/>
        <v>#REF!</v>
      </c>
      <c r="K684" s="57" t="e">
        <f t="shared" si="307"/>
        <v>#REF!</v>
      </c>
      <c r="L684" s="57" t="e">
        <f t="shared" si="308"/>
        <v>#REF!</v>
      </c>
      <c r="M684" s="58" t="e">
        <f t="shared" si="303"/>
        <v>#REF!</v>
      </c>
      <c r="N684" s="58" t="e">
        <f t="shared" si="309"/>
        <v>#REF!</v>
      </c>
      <c r="O684" s="58" t="e">
        <f t="shared" si="310"/>
        <v>#REF!</v>
      </c>
      <c r="P684" s="59" t="e">
        <f t="shared" si="300"/>
        <v>#REF!</v>
      </c>
      <c r="Q684" s="29" t="e">
        <f t="shared" si="311"/>
        <v>#REF!</v>
      </c>
      <c r="R684" s="100" t="e">
        <f t="shared" si="304"/>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x14ac:dyDescent="0.25">
      <c r="B685" s="237"/>
      <c r="C685" s="9"/>
      <c r="E685" s="65" t="e">
        <f>IF(OR($C$6="",$C$5="",$C$6=0,$C$5=0),"",IF((ROWS(E$6:E685)-1)&gt;$C$16+$C$13-$C$15,"",(ROWS(E$6:E685)-1)))</f>
        <v>#REF!</v>
      </c>
      <c r="F685" s="55" t="e">
        <f t="shared" si="305"/>
        <v>#REF!</v>
      </c>
      <c r="G685" s="91" t="e">
        <f>IF(E685="","",OP!G685)</f>
        <v>#REF!</v>
      </c>
      <c r="H685" s="28" t="e">
        <f t="shared" si="301"/>
        <v>#REF!</v>
      </c>
      <c r="I685" s="56" t="e">
        <f t="shared" si="302"/>
        <v>#REF!</v>
      </c>
      <c r="J685" s="56" t="e">
        <f t="shared" si="306"/>
        <v>#REF!</v>
      </c>
      <c r="K685" s="57" t="e">
        <f t="shared" si="307"/>
        <v>#REF!</v>
      </c>
      <c r="L685" s="57" t="e">
        <f t="shared" si="308"/>
        <v>#REF!</v>
      </c>
      <c r="M685" s="58" t="e">
        <f t="shared" si="303"/>
        <v>#REF!</v>
      </c>
      <c r="N685" s="58" t="e">
        <f t="shared" si="309"/>
        <v>#REF!</v>
      </c>
      <c r="O685" s="58" t="e">
        <f t="shared" si="310"/>
        <v>#REF!</v>
      </c>
      <c r="P685" s="59" t="e">
        <f t="shared" si="300"/>
        <v>#REF!</v>
      </c>
      <c r="Q685" s="29" t="e">
        <f t="shared" si="311"/>
        <v>#REF!</v>
      </c>
      <c r="R685" s="100" t="e">
        <f t="shared" si="304"/>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x14ac:dyDescent="0.25">
      <c r="B686" s="237"/>
      <c r="C686" s="9"/>
      <c r="E686" s="65" t="e">
        <f>IF(OR($C$6="",$C$5="",$C$6=0,$C$5=0),"",IF((ROWS(E$6:E686)-1)&gt;$C$16+$C$13-$C$15,"",(ROWS(E$6:E686)-1)))</f>
        <v>#REF!</v>
      </c>
      <c r="F686" s="55" t="e">
        <f t="shared" si="305"/>
        <v>#REF!</v>
      </c>
      <c r="G686" s="91" t="e">
        <f>IF(E686="","",OP!G686)</f>
        <v>#REF!</v>
      </c>
      <c r="H686" s="28" t="e">
        <f t="shared" si="301"/>
        <v>#REF!</v>
      </c>
      <c r="I686" s="56" t="e">
        <f t="shared" si="302"/>
        <v>#REF!</v>
      </c>
      <c r="J686" s="56" t="e">
        <f t="shared" si="306"/>
        <v>#REF!</v>
      </c>
      <c r="K686" s="57" t="e">
        <f t="shared" si="307"/>
        <v>#REF!</v>
      </c>
      <c r="L686" s="57" t="e">
        <f t="shared" si="308"/>
        <v>#REF!</v>
      </c>
      <c r="M686" s="58" t="e">
        <f t="shared" si="303"/>
        <v>#REF!</v>
      </c>
      <c r="N686" s="58" t="e">
        <f t="shared" si="309"/>
        <v>#REF!</v>
      </c>
      <c r="O686" s="58" t="e">
        <f t="shared" si="310"/>
        <v>#REF!</v>
      </c>
      <c r="P686" s="59" t="e">
        <f t="shared" si="300"/>
        <v>#REF!</v>
      </c>
      <c r="Q686" s="29" t="e">
        <f t="shared" si="311"/>
        <v>#REF!</v>
      </c>
      <c r="R686" s="100" t="e">
        <f t="shared" si="304"/>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x14ac:dyDescent="0.25">
      <c r="B687" s="237"/>
      <c r="C687" s="9"/>
      <c r="E687" s="65" t="e">
        <f>IF(OR($C$6="",$C$5="",$C$6=0,$C$5=0),"",IF((ROWS(E$6:E687)-1)&gt;$C$16+$C$13-$C$15,"",(ROWS(E$6:E687)-1)))</f>
        <v>#REF!</v>
      </c>
      <c r="F687" s="55" t="e">
        <f t="shared" si="305"/>
        <v>#REF!</v>
      </c>
      <c r="G687" s="91" t="e">
        <f>IF(E687="","",OP!G687)</f>
        <v>#REF!</v>
      </c>
      <c r="H687" s="28" t="e">
        <f t="shared" si="301"/>
        <v>#REF!</v>
      </c>
      <c r="I687" s="56" t="e">
        <f t="shared" si="302"/>
        <v>#REF!</v>
      </c>
      <c r="J687" s="56" t="e">
        <f t="shared" si="306"/>
        <v>#REF!</v>
      </c>
      <c r="K687" s="57" t="e">
        <f t="shared" si="307"/>
        <v>#REF!</v>
      </c>
      <c r="L687" s="57" t="e">
        <f t="shared" si="308"/>
        <v>#REF!</v>
      </c>
      <c r="M687" s="58" t="e">
        <f t="shared" si="303"/>
        <v>#REF!</v>
      </c>
      <c r="N687" s="58" t="e">
        <f t="shared" si="309"/>
        <v>#REF!</v>
      </c>
      <c r="O687" s="58" t="e">
        <f t="shared" si="310"/>
        <v>#REF!</v>
      </c>
      <c r="P687" s="59" t="e">
        <f t="shared" si="300"/>
        <v>#REF!</v>
      </c>
      <c r="Q687" s="29" t="e">
        <f t="shared" si="311"/>
        <v>#REF!</v>
      </c>
      <c r="R687" s="100" t="e">
        <f t="shared" si="304"/>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x14ac:dyDescent="0.25">
      <c r="B688" s="237"/>
      <c r="C688" s="9"/>
      <c r="E688" s="65" t="e">
        <f>IF(OR($C$6="",$C$5="",$C$6=0,$C$5=0),"",IF((ROWS(E$6:E688)-1)&gt;$C$16+$C$13-$C$15,"",(ROWS(E$6:E688)-1)))</f>
        <v>#REF!</v>
      </c>
      <c r="F688" s="55" t="e">
        <f t="shared" si="305"/>
        <v>#REF!</v>
      </c>
      <c r="G688" s="91" t="e">
        <f>IF(E688="","",OP!G688)</f>
        <v>#REF!</v>
      </c>
      <c r="H688" s="28" t="e">
        <f t="shared" si="301"/>
        <v>#REF!</v>
      </c>
      <c r="I688" s="56" t="e">
        <f t="shared" si="302"/>
        <v>#REF!</v>
      </c>
      <c r="J688" s="56" t="e">
        <f t="shared" si="306"/>
        <v>#REF!</v>
      </c>
      <c r="K688" s="57" t="e">
        <f t="shared" si="307"/>
        <v>#REF!</v>
      </c>
      <c r="L688" s="57" t="e">
        <f t="shared" si="308"/>
        <v>#REF!</v>
      </c>
      <c r="M688" s="58" t="e">
        <f t="shared" si="303"/>
        <v>#REF!</v>
      </c>
      <c r="N688" s="58" t="e">
        <f t="shared" si="309"/>
        <v>#REF!</v>
      </c>
      <c r="O688" s="58" t="e">
        <f t="shared" si="310"/>
        <v>#REF!</v>
      </c>
      <c r="P688" s="59" t="e">
        <f t="shared" si="300"/>
        <v>#REF!</v>
      </c>
      <c r="Q688" s="29" t="e">
        <f t="shared" si="311"/>
        <v>#REF!</v>
      </c>
      <c r="R688" s="100" t="e">
        <f t="shared" si="304"/>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x14ac:dyDescent="0.25">
      <c r="B689" s="237"/>
      <c r="C689" s="9"/>
      <c r="E689" s="65" t="e">
        <f>IF(OR($C$6="",$C$5="",$C$6=0,$C$5=0),"",IF((ROWS(E$6:E689)-1)&gt;$C$16+$C$13-$C$15,"",(ROWS(E$6:E689)-1)))</f>
        <v>#REF!</v>
      </c>
      <c r="F689" s="55" t="e">
        <f t="shared" si="305"/>
        <v>#REF!</v>
      </c>
      <c r="G689" s="91" t="e">
        <f>IF(E689="","",OP!G689)</f>
        <v>#REF!</v>
      </c>
      <c r="H689" s="28" t="e">
        <f t="shared" si="301"/>
        <v>#REF!</v>
      </c>
      <c r="I689" s="56" t="e">
        <f t="shared" si="302"/>
        <v>#REF!</v>
      </c>
      <c r="J689" s="56" t="e">
        <f t="shared" si="306"/>
        <v>#REF!</v>
      </c>
      <c r="K689" s="57" t="e">
        <f t="shared" si="307"/>
        <v>#REF!</v>
      </c>
      <c r="L689" s="57" t="e">
        <f t="shared" si="308"/>
        <v>#REF!</v>
      </c>
      <c r="M689" s="58" t="e">
        <f t="shared" si="303"/>
        <v>#REF!</v>
      </c>
      <c r="N689" s="58" t="e">
        <f t="shared" si="309"/>
        <v>#REF!</v>
      </c>
      <c r="O689" s="58" t="e">
        <f t="shared" si="310"/>
        <v>#REF!</v>
      </c>
      <c r="P689" s="59" t="e">
        <f t="shared" si="300"/>
        <v>#REF!</v>
      </c>
      <c r="Q689" s="29" t="e">
        <f t="shared" si="311"/>
        <v>#REF!</v>
      </c>
      <c r="R689" s="100" t="e">
        <f t="shared" si="304"/>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x14ac:dyDescent="0.25">
      <c r="B690" s="237"/>
      <c r="C690" s="9"/>
      <c r="E690" s="65" t="e">
        <f>IF(OR($C$6="",$C$5="",$C$6=0,$C$5=0),"",IF((ROWS(E$6:E690)-1)&gt;$C$16+$C$13-$C$15,"",(ROWS(E$6:E690)-1)))</f>
        <v>#REF!</v>
      </c>
      <c r="F690" s="55" t="e">
        <f t="shared" si="305"/>
        <v>#REF!</v>
      </c>
      <c r="G690" s="91" t="e">
        <f>IF(E690="","",OP!G690)</f>
        <v>#REF!</v>
      </c>
      <c r="H690" s="28" t="e">
        <f t="shared" si="301"/>
        <v>#REF!</v>
      </c>
      <c r="I690" s="56" t="e">
        <f t="shared" si="302"/>
        <v>#REF!</v>
      </c>
      <c r="J690" s="56" t="e">
        <f t="shared" si="306"/>
        <v>#REF!</v>
      </c>
      <c r="K690" s="57" t="e">
        <f t="shared" si="307"/>
        <v>#REF!</v>
      </c>
      <c r="L690" s="57" t="e">
        <f t="shared" si="308"/>
        <v>#REF!</v>
      </c>
      <c r="M690" s="58" t="e">
        <f t="shared" si="303"/>
        <v>#REF!</v>
      </c>
      <c r="N690" s="58" t="e">
        <f t="shared" si="309"/>
        <v>#REF!</v>
      </c>
      <c r="O690" s="58" t="e">
        <f t="shared" si="310"/>
        <v>#REF!</v>
      </c>
      <c r="P690" s="59" t="e">
        <f t="shared" si="300"/>
        <v>#REF!</v>
      </c>
      <c r="Q690" s="29" t="e">
        <f t="shared" si="311"/>
        <v>#REF!</v>
      </c>
      <c r="R690" s="100" t="e">
        <f t="shared" si="304"/>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x14ac:dyDescent="0.25">
      <c r="B691" s="237"/>
      <c r="C691" s="9"/>
      <c r="E691" s="65" t="e">
        <f>IF(OR($C$6="",$C$5="",$C$6=0,$C$5=0),"",IF((ROWS(E$6:E691)-1)&gt;$C$16+$C$13-$C$15,"",(ROWS(E$6:E691)-1)))</f>
        <v>#REF!</v>
      </c>
      <c r="F691" s="55" t="e">
        <f t="shared" si="305"/>
        <v>#REF!</v>
      </c>
      <c r="G691" s="91" t="e">
        <f>IF(E691="","",OP!G691)</f>
        <v>#REF!</v>
      </c>
      <c r="H691" s="28" t="e">
        <f t="shared" si="301"/>
        <v>#REF!</v>
      </c>
      <c r="I691" s="56" t="e">
        <f t="shared" si="302"/>
        <v>#REF!</v>
      </c>
      <c r="J691" s="56" t="e">
        <f t="shared" si="306"/>
        <v>#REF!</v>
      </c>
      <c r="K691" s="57" t="e">
        <f t="shared" si="307"/>
        <v>#REF!</v>
      </c>
      <c r="L691" s="57" t="e">
        <f t="shared" si="308"/>
        <v>#REF!</v>
      </c>
      <c r="M691" s="58" t="e">
        <f t="shared" si="303"/>
        <v>#REF!</v>
      </c>
      <c r="N691" s="58" t="e">
        <f t="shared" si="309"/>
        <v>#REF!</v>
      </c>
      <c r="O691" s="58" t="e">
        <f t="shared" si="310"/>
        <v>#REF!</v>
      </c>
      <c r="P691" s="59" t="e">
        <f t="shared" si="300"/>
        <v>#REF!</v>
      </c>
      <c r="Q691" s="29" t="e">
        <f t="shared" si="311"/>
        <v>#REF!</v>
      </c>
      <c r="R691" s="100" t="e">
        <f t="shared" si="304"/>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x14ac:dyDescent="0.25">
      <c r="B692" s="237"/>
      <c r="C692" s="9"/>
      <c r="E692" s="65" t="e">
        <f>IF(OR($C$6="",$C$5="",$C$6=0,$C$5=0),"",IF((ROWS(E$6:E692)-1)&gt;$C$16+$C$13-$C$15,"",(ROWS(E$6:E692)-1)))</f>
        <v>#REF!</v>
      </c>
      <c r="F692" s="55" t="e">
        <f t="shared" si="305"/>
        <v>#REF!</v>
      </c>
      <c r="G692" s="91" t="e">
        <f>IF(E692="","",OP!G692)</f>
        <v>#REF!</v>
      </c>
      <c r="H692" s="28" t="e">
        <f t="shared" si="301"/>
        <v>#REF!</v>
      </c>
      <c r="I692" s="56" t="e">
        <f t="shared" si="302"/>
        <v>#REF!</v>
      </c>
      <c r="J692" s="56" t="e">
        <f t="shared" si="306"/>
        <v>#REF!</v>
      </c>
      <c r="K692" s="57" t="e">
        <f t="shared" si="307"/>
        <v>#REF!</v>
      </c>
      <c r="L692" s="57" t="e">
        <f t="shared" si="308"/>
        <v>#REF!</v>
      </c>
      <c r="M692" s="58" t="e">
        <f t="shared" si="303"/>
        <v>#REF!</v>
      </c>
      <c r="N692" s="58" t="e">
        <f t="shared" si="309"/>
        <v>#REF!</v>
      </c>
      <c r="O692" s="58" t="e">
        <f t="shared" si="310"/>
        <v>#REF!</v>
      </c>
      <c r="P692" s="59" t="e">
        <f t="shared" si="300"/>
        <v>#REF!</v>
      </c>
      <c r="Q692" s="29" t="e">
        <f t="shared" si="311"/>
        <v>#REF!</v>
      </c>
      <c r="R692" s="100" t="e">
        <f t="shared" si="304"/>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x14ac:dyDescent="0.25">
      <c r="B693" s="237"/>
      <c r="C693" s="9"/>
      <c r="E693" s="65" t="e">
        <f>IF(OR($C$6="",$C$5="",$C$6=0,$C$5=0),"",IF((ROWS(E$6:E693)-1)&gt;$C$16+$C$13-$C$15,"",(ROWS(E$6:E693)-1)))</f>
        <v>#REF!</v>
      </c>
      <c r="F693" s="55" t="e">
        <f t="shared" si="305"/>
        <v>#REF!</v>
      </c>
      <c r="G693" s="91" t="e">
        <f>IF(E693="","",OP!G693)</f>
        <v>#REF!</v>
      </c>
      <c r="H693" s="28" t="e">
        <f t="shared" si="301"/>
        <v>#REF!</v>
      </c>
      <c r="I693" s="56" t="e">
        <f t="shared" si="302"/>
        <v>#REF!</v>
      </c>
      <c r="J693" s="56" t="e">
        <f t="shared" si="306"/>
        <v>#REF!</v>
      </c>
      <c r="K693" s="57" t="e">
        <f t="shared" si="307"/>
        <v>#REF!</v>
      </c>
      <c r="L693" s="57" t="e">
        <f t="shared" si="308"/>
        <v>#REF!</v>
      </c>
      <c r="M693" s="58" t="e">
        <f t="shared" si="303"/>
        <v>#REF!</v>
      </c>
      <c r="N693" s="58" t="e">
        <f t="shared" si="309"/>
        <v>#REF!</v>
      </c>
      <c r="O693" s="58" t="e">
        <f t="shared" si="310"/>
        <v>#REF!</v>
      </c>
      <c r="P693" s="59" t="e">
        <f t="shared" si="300"/>
        <v>#REF!</v>
      </c>
      <c r="Q693" s="29" t="e">
        <f t="shared" si="311"/>
        <v>#REF!</v>
      </c>
      <c r="R693" s="100" t="e">
        <f t="shared" si="304"/>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x14ac:dyDescent="0.25">
      <c r="B694" s="237"/>
      <c r="C694" s="9"/>
      <c r="E694" s="65" t="e">
        <f>IF(OR($C$6="",$C$5="",$C$6=0,$C$5=0),"",IF((ROWS(E$6:E694)-1)&gt;$C$16+$C$13-$C$15,"",(ROWS(E$6:E694)-1)))</f>
        <v>#REF!</v>
      </c>
      <c r="F694" s="55" t="e">
        <f t="shared" si="305"/>
        <v>#REF!</v>
      </c>
      <c r="G694" s="91" t="e">
        <f>IF(E694="","",OP!G694)</f>
        <v>#REF!</v>
      </c>
      <c r="H694" s="28" t="e">
        <f t="shared" si="301"/>
        <v>#REF!</v>
      </c>
      <c r="I694" s="56" t="e">
        <f t="shared" si="302"/>
        <v>#REF!</v>
      </c>
      <c r="J694" s="56" t="e">
        <f t="shared" si="306"/>
        <v>#REF!</v>
      </c>
      <c r="K694" s="57" t="e">
        <f t="shared" si="307"/>
        <v>#REF!</v>
      </c>
      <c r="L694" s="57" t="e">
        <f t="shared" si="308"/>
        <v>#REF!</v>
      </c>
      <c r="M694" s="58" t="e">
        <f t="shared" si="303"/>
        <v>#REF!</v>
      </c>
      <c r="N694" s="58" t="e">
        <f t="shared" si="309"/>
        <v>#REF!</v>
      </c>
      <c r="O694" s="58" t="e">
        <f t="shared" si="310"/>
        <v>#REF!</v>
      </c>
      <c r="P694" s="59" t="e">
        <f t="shared" si="300"/>
        <v>#REF!</v>
      </c>
      <c r="Q694" s="29" t="e">
        <f t="shared" si="311"/>
        <v>#REF!</v>
      </c>
      <c r="R694" s="100" t="e">
        <f t="shared" si="304"/>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x14ac:dyDescent="0.25">
      <c r="B695" s="237"/>
      <c r="C695" s="9"/>
      <c r="E695" s="65" t="e">
        <f>IF(OR($C$6="",$C$5="",$C$6=0,$C$5=0),"",IF((ROWS(E$6:E695)-1)&gt;$C$16+$C$13-$C$15,"",(ROWS(E$6:E695)-1)))</f>
        <v>#REF!</v>
      </c>
      <c r="F695" s="55" t="e">
        <f t="shared" si="305"/>
        <v>#REF!</v>
      </c>
      <c r="G695" s="91" t="e">
        <f>IF(E695="","",OP!G695)</f>
        <v>#REF!</v>
      </c>
      <c r="H695" s="28" t="e">
        <f t="shared" si="301"/>
        <v>#REF!</v>
      </c>
      <c r="I695" s="56" t="e">
        <f t="shared" si="302"/>
        <v>#REF!</v>
      </c>
      <c r="J695" s="56" t="e">
        <f t="shared" si="306"/>
        <v>#REF!</v>
      </c>
      <c r="K695" s="57" t="e">
        <f t="shared" si="307"/>
        <v>#REF!</v>
      </c>
      <c r="L695" s="57" t="e">
        <f t="shared" si="308"/>
        <v>#REF!</v>
      </c>
      <c r="M695" s="58" t="e">
        <f t="shared" si="303"/>
        <v>#REF!</v>
      </c>
      <c r="N695" s="58" t="e">
        <f t="shared" si="309"/>
        <v>#REF!</v>
      </c>
      <c r="O695" s="58" t="e">
        <f t="shared" si="310"/>
        <v>#REF!</v>
      </c>
      <c r="P695" s="59" t="e">
        <f t="shared" si="300"/>
        <v>#REF!</v>
      </c>
      <c r="Q695" s="29" t="e">
        <f t="shared" si="311"/>
        <v>#REF!</v>
      </c>
      <c r="R695" s="100" t="e">
        <f t="shared" si="304"/>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x14ac:dyDescent="0.25">
      <c r="B696" s="237"/>
      <c r="C696" s="9"/>
      <c r="E696" s="65" t="e">
        <f>IF(OR($C$6="",$C$5="",$C$6=0,$C$5=0),"",IF((ROWS(E$6:E696)-1)&gt;$C$16+$C$13-$C$15,"",(ROWS(E$6:E696)-1)))</f>
        <v>#REF!</v>
      </c>
      <c r="F696" s="55" t="e">
        <f t="shared" si="305"/>
        <v>#REF!</v>
      </c>
      <c r="G696" s="91" t="e">
        <f>IF(E696="","",OP!G696)</f>
        <v>#REF!</v>
      </c>
      <c r="H696" s="28" t="e">
        <f t="shared" si="301"/>
        <v>#REF!</v>
      </c>
      <c r="I696" s="56" t="e">
        <f t="shared" si="302"/>
        <v>#REF!</v>
      </c>
      <c r="J696" s="56" t="e">
        <f t="shared" si="306"/>
        <v>#REF!</v>
      </c>
      <c r="K696" s="57" t="e">
        <f t="shared" si="307"/>
        <v>#REF!</v>
      </c>
      <c r="L696" s="57" t="e">
        <f t="shared" si="308"/>
        <v>#REF!</v>
      </c>
      <c r="M696" s="58" t="e">
        <f t="shared" si="303"/>
        <v>#REF!</v>
      </c>
      <c r="N696" s="58" t="e">
        <f t="shared" si="309"/>
        <v>#REF!</v>
      </c>
      <c r="O696" s="58" t="e">
        <f t="shared" si="310"/>
        <v>#REF!</v>
      </c>
      <c r="P696" s="59" t="e">
        <f t="shared" si="300"/>
        <v>#REF!</v>
      </c>
      <c r="Q696" s="29" t="e">
        <f t="shared" si="311"/>
        <v>#REF!</v>
      </c>
      <c r="R696" s="100" t="e">
        <f t="shared" si="304"/>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x14ac:dyDescent="0.25">
      <c r="B697" s="237"/>
      <c r="C697" s="9"/>
      <c r="E697" s="65" t="e">
        <f>IF(OR($C$6="",$C$5="",$C$6=0,$C$5=0),"",IF((ROWS(E$6:E697)-1)&gt;$C$16+$C$13-$C$15,"",(ROWS(E$6:E697)-1)))</f>
        <v>#REF!</v>
      </c>
      <c r="F697" s="55" t="e">
        <f t="shared" si="305"/>
        <v>#REF!</v>
      </c>
      <c r="G697" s="91" t="e">
        <f>IF(E697="","",OP!G697)</f>
        <v>#REF!</v>
      </c>
      <c r="H697" s="28" t="e">
        <f t="shared" si="301"/>
        <v>#REF!</v>
      </c>
      <c r="I697" s="56" t="e">
        <f t="shared" si="302"/>
        <v>#REF!</v>
      </c>
      <c r="J697" s="56" t="e">
        <f t="shared" si="306"/>
        <v>#REF!</v>
      </c>
      <c r="K697" s="57" t="e">
        <f t="shared" si="307"/>
        <v>#REF!</v>
      </c>
      <c r="L697" s="57" t="e">
        <f t="shared" si="308"/>
        <v>#REF!</v>
      </c>
      <c r="M697" s="58" t="e">
        <f t="shared" si="303"/>
        <v>#REF!</v>
      </c>
      <c r="N697" s="58" t="e">
        <f t="shared" si="309"/>
        <v>#REF!</v>
      </c>
      <c r="O697" s="58" t="e">
        <f t="shared" si="310"/>
        <v>#REF!</v>
      </c>
      <c r="P697" s="59" t="e">
        <f t="shared" si="300"/>
        <v>#REF!</v>
      </c>
      <c r="Q697" s="29" t="e">
        <f t="shared" si="311"/>
        <v>#REF!</v>
      </c>
      <c r="R697" s="100" t="e">
        <f t="shared" si="304"/>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x14ac:dyDescent="0.25">
      <c r="B698" s="237"/>
      <c r="C698" s="9"/>
      <c r="E698" s="65" t="e">
        <f>IF(OR($C$6="",$C$5="",$C$6=0,$C$5=0),"",IF((ROWS(E$6:E698)-1)&gt;$C$16+$C$13-$C$15,"",(ROWS(E$6:E698)-1)))</f>
        <v>#REF!</v>
      </c>
      <c r="F698" s="55" t="e">
        <f t="shared" si="305"/>
        <v>#REF!</v>
      </c>
      <c r="G698" s="91" t="e">
        <f>IF(E698="","",OP!G698)</f>
        <v>#REF!</v>
      </c>
      <c r="H698" s="28" t="e">
        <f t="shared" si="301"/>
        <v>#REF!</v>
      </c>
      <c r="I698" s="56" t="e">
        <f t="shared" si="302"/>
        <v>#REF!</v>
      </c>
      <c r="J698" s="56" t="e">
        <f t="shared" si="306"/>
        <v>#REF!</v>
      </c>
      <c r="K698" s="57" t="e">
        <f t="shared" si="307"/>
        <v>#REF!</v>
      </c>
      <c r="L698" s="57" t="e">
        <f t="shared" si="308"/>
        <v>#REF!</v>
      </c>
      <c r="M698" s="58" t="e">
        <f t="shared" si="303"/>
        <v>#REF!</v>
      </c>
      <c r="N698" s="58" t="e">
        <f t="shared" si="309"/>
        <v>#REF!</v>
      </c>
      <c r="O698" s="58" t="e">
        <f t="shared" si="310"/>
        <v>#REF!</v>
      </c>
      <c r="P698" s="59" t="e">
        <f t="shared" si="300"/>
        <v>#REF!</v>
      </c>
      <c r="Q698" s="29" t="e">
        <f t="shared" si="311"/>
        <v>#REF!</v>
      </c>
      <c r="R698" s="100" t="e">
        <f t="shared" si="304"/>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x14ac:dyDescent="0.25">
      <c r="B699" s="237"/>
      <c r="C699" s="9"/>
      <c r="E699" s="65" t="e">
        <f>IF(OR($C$6="",$C$5="",$C$6=0,$C$5=0),"",IF((ROWS(E$6:E699)-1)&gt;$C$16+$C$13-$C$15,"",(ROWS(E$6:E699)-1)))</f>
        <v>#REF!</v>
      </c>
      <c r="F699" s="55" t="e">
        <f t="shared" si="305"/>
        <v>#REF!</v>
      </c>
      <c r="G699" s="91" t="e">
        <f>IF(E699="","",OP!G699)</f>
        <v>#REF!</v>
      </c>
      <c r="H699" s="28" t="e">
        <f t="shared" si="301"/>
        <v>#REF!</v>
      </c>
      <c r="I699" s="56" t="e">
        <f t="shared" si="302"/>
        <v>#REF!</v>
      </c>
      <c r="J699" s="56" t="e">
        <f t="shared" si="306"/>
        <v>#REF!</v>
      </c>
      <c r="K699" s="57" t="e">
        <f t="shared" si="307"/>
        <v>#REF!</v>
      </c>
      <c r="L699" s="57" t="e">
        <f t="shared" si="308"/>
        <v>#REF!</v>
      </c>
      <c r="M699" s="58" t="e">
        <f t="shared" si="303"/>
        <v>#REF!</v>
      </c>
      <c r="N699" s="58" t="e">
        <f t="shared" si="309"/>
        <v>#REF!</v>
      </c>
      <c r="O699" s="58" t="e">
        <f t="shared" si="310"/>
        <v>#REF!</v>
      </c>
      <c r="P699" s="59" t="e">
        <f t="shared" si="300"/>
        <v>#REF!</v>
      </c>
      <c r="Q699" s="29" t="e">
        <f t="shared" si="311"/>
        <v>#REF!</v>
      </c>
      <c r="R699" s="100" t="e">
        <f t="shared" si="304"/>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x14ac:dyDescent="0.25">
      <c r="B700" s="237"/>
      <c r="C700" s="9"/>
      <c r="E700" s="65" t="e">
        <f>IF(OR($C$6="",$C$5="",$C$6=0,$C$5=0),"",IF((ROWS(E$6:E700)-1)&gt;$C$16+$C$13-$C$15,"",(ROWS(E$6:E700)-1)))</f>
        <v>#REF!</v>
      </c>
      <c r="F700" s="55" t="e">
        <f t="shared" si="305"/>
        <v>#REF!</v>
      </c>
      <c r="G700" s="91" t="e">
        <f>IF(E700="","",OP!G700)</f>
        <v>#REF!</v>
      </c>
      <c r="H700" s="28" t="e">
        <f t="shared" si="301"/>
        <v>#REF!</v>
      </c>
      <c r="I700" s="56" t="e">
        <f t="shared" si="302"/>
        <v>#REF!</v>
      </c>
      <c r="J700" s="56" t="e">
        <f t="shared" si="306"/>
        <v>#REF!</v>
      </c>
      <c r="K700" s="57" t="e">
        <f t="shared" si="307"/>
        <v>#REF!</v>
      </c>
      <c r="L700" s="57" t="e">
        <f t="shared" si="308"/>
        <v>#REF!</v>
      </c>
      <c r="M700" s="58" t="e">
        <f t="shared" si="303"/>
        <v>#REF!</v>
      </c>
      <c r="N700" s="58" t="e">
        <f t="shared" si="309"/>
        <v>#REF!</v>
      </c>
      <c r="O700" s="58" t="e">
        <f t="shared" si="310"/>
        <v>#REF!</v>
      </c>
      <c r="P700" s="59" t="e">
        <f t="shared" si="300"/>
        <v>#REF!</v>
      </c>
      <c r="Q700" s="29" t="e">
        <f t="shared" si="311"/>
        <v>#REF!</v>
      </c>
      <c r="R700" s="100" t="e">
        <f t="shared" si="304"/>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x14ac:dyDescent="0.25">
      <c r="B701" s="237"/>
      <c r="C701" s="9"/>
    </row>
    <row r="702" spans="2:33" x14ac:dyDescent="0.25">
      <c r="B702" s="237"/>
      <c r="C702" s="9"/>
    </row>
    <row r="703" spans="2:33" x14ac:dyDescent="0.25">
      <c r="B703" s="237"/>
      <c r="C703" s="9"/>
    </row>
    <row r="704" spans="2:33"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g0DERb2l3Z5Ynffaz2PFXdsg2fk1iq1QJazJNY6hssud8UI2pSAOoawj+kOk2GJjip3HDazVdonS0XRHQI5X1Q==" saltValue="9PJpqb+tq/f00LqKQIhn9g==" spinCount="100000" sheet="1" selectLockedCells="1" selectUnlockedCells="1"/>
  <mergeCells count="1">
    <mergeCell ref="G2:P2"/>
  </mergeCells>
  <conditionalFormatting sqref="E6:Q700">
    <cfRule type="containsBlanks" dxfId="66" priority="8" stopIfTrue="1">
      <formula>LEN(TRIM(E6))=0</formula>
    </cfRule>
  </conditionalFormatting>
  <conditionalFormatting sqref="F7:F700">
    <cfRule type="expression" dxfId="65" priority="7">
      <formula>F7=C$8</formula>
    </cfRule>
  </conditionalFormatting>
  <conditionalFormatting sqref="G7:G700">
    <cfRule type="expression" dxfId="64" priority="4">
      <formula>G7=C$11</formula>
    </cfRule>
    <cfRule type="expression" dxfId="63" priority="5">
      <formula>G7=C$10</formula>
    </cfRule>
    <cfRule type="expression" dxfId="62" priority="6">
      <formula>G7=C$8</formula>
    </cfRule>
  </conditionalFormatting>
  <conditionalFormatting sqref="R6:R700">
    <cfRule type="containsBlanks" dxfId="61" priority="1">
      <formula>LEN(TRIM(R6))=0</formula>
    </cfRule>
    <cfRule type="expression" dxfId="60" priority="2">
      <formula>R6="REDOVNA"</formula>
    </cfRule>
    <cfRule type="expression" dxfId="59"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ignoredErrors>
    <ignoredError sqref="C20:C25 C27:C28" formula="1"/>
    <ignoredError sqref="C29" evalError="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A6A2-9786-4B34-A459-A935279A8752}">
  <sheetPr codeName="List15">
    <tabColor rgb="FFFF0000"/>
    <pageSetUpPr fitToPage="1"/>
  </sheetPr>
  <dimension ref="A1:EZ1000"/>
  <sheetViews>
    <sheetView workbookViewId="0"/>
  </sheetViews>
  <sheetFormatPr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bestFit="1" customWidth="1"/>
    <col min="14" max="15" width="16.42578125" style="16" customWidth="1"/>
    <col min="16" max="16" width="10.7109375" style="16" customWidth="1"/>
    <col min="17" max="17" width="13.7109375" style="16" customWidth="1"/>
    <col min="18" max="18" width="15.28515625" customWidth="1"/>
    <col min="19" max="20" width="8.85546875" style="9"/>
    <col min="21" max="23" width="9.140625" style="240"/>
    <col min="24" max="24" width="13.28515625" style="240" bestFit="1" customWidth="1"/>
    <col min="25" max="26" width="14" style="240" bestFit="1" customWidth="1"/>
    <col min="27" max="27" width="17.5703125" style="240" bestFit="1" customWidth="1"/>
    <col min="28" max="28" width="14" style="240" bestFit="1" customWidth="1"/>
    <col min="29" max="29" width="14" style="240" customWidth="1"/>
    <col min="30" max="34" width="10.140625" style="240" bestFit="1" customWidth="1"/>
    <col min="35" max="35" width="12.140625" style="240" bestFit="1" customWidth="1"/>
    <col min="36" max="36" width="10.85546875" style="240" bestFit="1" customWidth="1"/>
    <col min="37" max="37" width="13.42578125" style="240" bestFit="1" customWidth="1"/>
    <col min="38" max="38" width="10.140625" style="240" bestFit="1" customWidth="1"/>
    <col min="39" max="40" width="12.7109375" style="240" bestFit="1" customWidth="1"/>
    <col min="41" max="44" width="10.140625" style="240" bestFit="1" customWidth="1"/>
    <col min="45" max="45" width="12.140625" style="240" customWidth="1"/>
    <col min="46" max="46" width="12.5703125" style="240" bestFit="1" customWidth="1"/>
    <col min="47" max="47" width="10.85546875" style="240" bestFit="1" customWidth="1"/>
    <col min="48" max="48" width="13.42578125" style="240" bestFit="1" customWidth="1"/>
    <col min="49" max="49" width="10.140625" style="240" bestFit="1" customWidth="1"/>
    <col min="50" max="50" width="12.7109375" style="240" bestFit="1" customWidth="1"/>
    <col min="51" max="55" width="10.140625" style="240" bestFit="1" customWidth="1"/>
    <col min="56" max="56" width="9.140625" style="240"/>
    <col min="57" max="58" width="10.85546875" style="240" bestFit="1" customWidth="1"/>
    <col min="59" max="59" width="13.42578125" style="240" bestFit="1" customWidth="1"/>
    <col min="60" max="65" width="10.140625" style="240" bestFit="1" customWidth="1"/>
    <col min="66" max="67" width="10.140625" style="240" customWidth="1"/>
    <col min="68" max="68" width="10.140625" style="240" bestFit="1" customWidth="1"/>
    <col min="69" max="69" width="9.140625" style="240"/>
    <col min="70" max="156" width="8.85546875" style="9"/>
  </cols>
  <sheetData>
    <row r="1" spans="2:69" s="9" customFormat="1" x14ac:dyDescent="0.25">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x14ac:dyDescent="0.25">
      <c r="B2" s="9"/>
      <c r="C2" s="9"/>
      <c r="E2" s="9"/>
      <c r="F2" s="9"/>
      <c r="G2" s="1128" t="e">
        <f>IF(#REF!="rate - nepravilne","","DRŽAVNA POTPORA (38.a) - ENERGETSKE UŠTEDE / OIE - PLAN OTPLATE - PRAVILNE RATE")</f>
        <v>#REF!</v>
      </c>
      <c r="H2" s="1129"/>
      <c r="I2" s="1129"/>
      <c r="J2" s="1129"/>
      <c r="K2" s="1129"/>
      <c r="L2" s="1129"/>
      <c r="M2" s="1129"/>
      <c r="N2" s="1129"/>
      <c r="O2" s="1129"/>
      <c r="P2" s="1130"/>
      <c r="Q2" s="9"/>
      <c r="R2" s="9"/>
      <c r="AA2" s="265"/>
      <c r="AB2" s="265"/>
      <c r="AC2" s="265"/>
      <c r="AD2" s="265"/>
      <c r="AF2" s="240" t="s">
        <v>3579</v>
      </c>
      <c r="BM2" s="265"/>
      <c r="BN2" s="265"/>
      <c r="BO2" s="265"/>
    </row>
    <row r="3" spans="2:69" s="9" customFormat="1" x14ac:dyDescent="0.25">
      <c r="B3" s="237"/>
      <c r="C3" s="243"/>
      <c r="E3" s="238"/>
      <c r="F3" s="238"/>
      <c r="G3" s="238"/>
      <c r="H3" s="238"/>
      <c r="I3" s="238"/>
      <c r="J3" s="238"/>
      <c r="K3" s="242"/>
      <c r="L3" s="242"/>
      <c r="M3" s="238"/>
      <c r="N3" s="238"/>
      <c r="O3" s="238"/>
      <c r="P3" s="238"/>
      <c r="Q3" s="238"/>
      <c r="U3" s="240"/>
      <c r="V3" s="240"/>
      <c r="W3" s="240"/>
      <c r="X3" s="264" t="s">
        <v>3439</v>
      </c>
      <c r="Y3" s="240"/>
      <c r="Z3" s="240"/>
      <c r="AA3" s="240"/>
      <c r="AB3" s="240"/>
      <c r="AC3" s="240"/>
      <c r="AD3" s="240"/>
      <c r="AE3" s="240"/>
      <c r="AF3" s="240"/>
      <c r="AG3" s="240"/>
      <c r="AH3" s="240"/>
      <c r="AI3" s="264" t="s">
        <v>3443</v>
      </c>
      <c r="AJ3" s="265"/>
      <c r="AK3" s="240"/>
      <c r="AL3" s="240"/>
      <c r="AM3" s="240"/>
      <c r="AN3" s="240"/>
      <c r="AO3" s="240"/>
      <c r="AP3" s="240"/>
      <c r="AQ3" s="240"/>
      <c r="AR3" s="240"/>
      <c r="AS3" s="240"/>
      <c r="AT3" s="264" t="s">
        <v>3477</v>
      </c>
      <c r="AU3" s="265"/>
      <c r="AV3" s="240"/>
      <c r="AW3" s="240"/>
      <c r="AX3" s="240"/>
      <c r="AY3" s="240"/>
      <c r="AZ3" s="240"/>
      <c r="BA3" s="240"/>
      <c r="BB3" s="240"/>
      <c r="BC3" s="240"/>
      <c r="BD3" s="240"/>
      <c r="BE3" s="264" t="s">
        <v>3481</v>
      </c>
      <c r="BF3" s="265"/>
      <c r="BG3" s="240"/>
      <c r="BH3" s="240"/>
      <c r="BI3" s="240"/>
      <c r="BJ3" s="240"/>
      <c r="BK3" s="240"/>
      <c r="BL3" s="240"/>
      <c r="BM3" s="240"/>
      <c r="BN3" s="240"/>
      <c r="BO3" s="240"/>
      <c r="BP3" s="240"/>
      <c r="BQ3" s="240"/>
    </row>
    <row r="4" spans="2:69" ht="38.25" customHeight="1" x14ac:dyDescent="0.25">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3593</v>
      </c>
      <c r="R4" s="63" t="s">
        <v>3594</v>
      </c>
      <c r="X4" s="267" t="s">
        <v>3595</v>
      </c>
      <c r="Y4" s="267" t="s">
        <v>3596</v>
      </c>
      <c r="Z4" s="267" t="s">
        <v>3597</v>
      </c>
      <c r="AA4" s="239" t="s">
        <v>3598</v>
      </c>
      <c r="AB4" s="239" t="s">
        <v>3599</v>
      </c>
      <c r="AC4" s="239" t="s">
        <v>3600</v>
      </c>
      <c r="AD4" s="239" t="s">
        <v>3601</v>
      </c>
      <c r="AE4" s="239" t="s">
        <v>3602</v>
      </c>
      <c r="AF4" s="239" t="s">
        <v>3603</v>
      </c>
      <c r="AG4" s="239"/>
      <c r="AI4" s="267" t="s">
        <v>3595</v>
      </c>
      <c r="AJ4" s="267" t="s">
        <v>3595</v>
      </c>
      <c r="AK4" s="267" t="s">
        <v>3597</v>
      </c>
      <c r="AL4" s="239" t="s">
        <v>3604</v>
      </c>
      <c r="AM4" s="239" t="s">
        <v>3599</v>
      </c>
      <c r="AN4" s="239" t="s">
        <v>3600</v>
      </c>
      <c r="AO4" s="239"/>
      <c r="AP4" s="239" t="s">
        <v>3601</v>
      </c>
      <c r="AQ4" s="239" t="s">
        <v>3602</v>
      </c>
      <c r="AR4" s="268" t="s">
        <v>3605</v>
      </c>
      <c r="AT4" s="267" t="s">
        <v>3595</v>
      </c>
      <c r="AU4" s="267" t="s">
        <v>3595</v>
      </c>
      <c r="AV4" s="267" t="s">
        <v>3597</v>
      </c>
      <c r="AW4" s="239" t="s">
        <v>3604</v>
      </c>
      <c r="AX4" s="239" t="s">
        <v>3599</v>
      </c>
      <c r="AY4" s="239" t="s">
        <v>3600</v>
      </c>
      <c r="AZ4" s="239"/>
      <c r="BA4" s="239" t="s">
        <v>3601</v>
      </c>
      <c r="BB4" s="239" t="s">
        <v>3602</v>
      </c>
      <c r="BC4" s="268" t="s">
        <v>3605</v>
      </c>
      <c r="BE4" s="267" t="s">
        <v>3595</v>
      </c>
      <c r="BF4" s="267" t="s">
        <v>3595</v>
      </c>
      <c r="BG4" s="267" t="s">
        <v>3597</v>
      </c>
      <c r="BH4" s="239" t="s">
        <v>3604</v>
      </c>
      <c r="BI4" s="239" t="s">
        <v>3599</v>
      </c>
      <c r="BJ4" s="239" t="s">
        <v>3600</v>
      </c>
      <c r="BK4" s="239"/>
      <c r="BL4" s="239" t="s">
        <v>3601</v>
      </c>
      <c r="BM4" s="239" t="s">
        <v>3602</v>
      </c>
      <c r="BN4" s="239" t="s">
        <v>3599</v>
      </c>
      <c r="BO4" s="239"/>
      <c r="BP4" s="268" t="s">
        <v>3605</v>
      </c>
      <c r="BQ4" s="265"/>
    </row>
    <row r="5" spans="2:69" x14ac:dyDescent="0.25">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3606</v>
      </c>
      <c r="Y5" s="269" t="s">
        <v>3607</v>
      </c>
      <c r="Z5" s="269" t="s">
        <v>3607</v>
      </c>
      <c r="AA5" s="269" t="s">
        <v>3606</v>
      </c>
      <c r="AB5" s="269" t="s">
        <v>3607</v>
      </c>
      <c r="AC5" s="269" t="s">
        <v>3607</v>
      </c>
    </row>
    <row r="6" spans="2:69" x14ac:dyDescent="0.25">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3608</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3605</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x14ac:dyDescent="0.25">
      <c r="B7" s="19" t="s">
        <v>3609</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3610</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x14ac:dyDescent="0.25">
      <c r="B8" s="19" t="s">
        <v>3448</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1"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3611</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x14ac:dyDescent="0.25">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3612</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x14ac:dyDescent="0.25">
      <c r="B10" s="31" t="s">
        <v>3613</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3614</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x14ac:dyDescent="0.25">
      <c r="B11" s="31" t="s">
        <v>3615</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x14ac:dyDescent="0.25">
      <c r="B12" s="31" t="s">
        <v>3616</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x14ac:dyDescent="0.25">
      <c r="B13" s="31" t="s">
        <v>3617</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x14ac:dyDescent="0.25">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x14ac:dyDescent="0.25">
      <c r="B15" s="31" t="s">
        <v>3619</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x14ac:dyDescent="0.25">
      <c r="B16" s="19" t="s">
        <v>3450</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x14ac:dyDescent="0.25">
      <c r="B17" s="31" t="s">
        <v>3620</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x14ac:dyDescent="0.25">
      <c r="B18" s="19" t="s">
        <v>3586</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x14ac:dyDescent="0.25">
      <c r="B19" s="19" t="s">
        <v>3621</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x14ac:dyDescent="0.25">
      <c r="B20" s="19" t="s">
        <v>3585</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x14ac:dyDescent="0.25">
      <c r="B21" s="19" t="s">
        <v>3622</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x14ac:dyDescent="0.25">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x14ac:dyDescent="0.25">
      <c r="B23" s="19" t="s">
        <v>3623</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x14ac:dyDescent="0.25">
      <c r="B24" s="19" t="s">
        <v>3624</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x14ac:dyDescent="0.25">
      <c r="B25" s="50" t="s">
        <v>3625</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x14ac:dyDescent="0.25">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x14ac:dyDescent="0.25">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x14ac:dyDescent="0.25">
      <c r="B28" s="249" t="s">
        <v>3626</v>
      </c>
      <c r="C28" s="250" t="s">
        <v>3627</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x14ac:dyDescent="0.25">
      <c r="B29" s="251" t="s">
        <v>3439</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x14ac:dyDescent="0.25">
      <c r="B30" s="251" t="s">
        <v>3443</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x14ac:dyDescent="0.25">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x14ac:dyDescent="0.25">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x14ac:dyDescent="0.25">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x14ac:dyDescent="0.25">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x14ac:dyDescent="0.25">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x14ac:dyDescent="0.25">
      <c r="B36" s="249" t="s">
        <v>3628</v>
      </c>
      <c r="C36" s="250" t="s">
        <v>3629</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x14ac:dyDescent="0.25">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x14ac:dyDescent="0.25">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x14ac:dyDescent="0.25">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x14ac:dyDescent="0.25">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x14ac:dyDescent="0.25">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x14ac:dyDescent="0.25">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x14ac:dyDescent="0.25">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x14ac:dyDescent="0.25">
      <c r="B44" s="251" t="s">
        <v>3630</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x14ac:dyDescent="0.25">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x14ac:dyDescent="0.25">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x14ac:dyDescent="0.25">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x14ac:dyDescent="0.25">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x14ac:dyDescent="0.25">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x14ac:dyDescent="0.25">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x14ac:dyDescent="0.25">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x14ac:dyDescent="0.25">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x14ac:dyDescent="0.25">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x14ac:dyDescent="0.25">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x14ac:dyDescent="0.25">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x14ac:dyDescent="0.25">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x14ac:dyDescent="0.25">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x14ac:dyDescent="0.25">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x14ac:dyDescent="0.25">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x14ac:dyDescent="0.25">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x14ac:dyDescent="0.25">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x14ac:dyDescent="0.25">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x14ac:dyDescent="0.25">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x14ac:dyDescent="0.25">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x14ac:dyDescent="0.2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x14ac:dyDescent="0.2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x14ac:dyDescent="0.2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x14ac:dyDescent="0.2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x14ac:dyDescent="0.2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x14ac:dyDescent="0.2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x14ac:dyDescent="0.2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si="16"/>
        <v>#REF!</v>
      </c>
      <c r="N71" s="58" t="e">
        <f t="shared" si="17"/>
        <v>#REF!</v>
      </c>
      <c r="O71" s="58" t="e">
        <f t="shared" si="18"/>
        <v>#REF!</v>
      </c>
      <c r="P71" s="59" t="e">
        <f t="shared" si="62"/>
        <v>#REF!</v>
      </c>
      <c r="Q71" s="29" t="e">
        <f t="shared" si="19"/>
        <v>#REF!</v>
      </c>
      <c r="R71" s="100" t="e">
        <f t="shared" ref="R71:R134" si="65">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x14ac:dyDescent="0.25">
      <c r="B72" s="237"/>
      <c r="C72" s="9"/>
      <c r="E72" s="65" t="e">
        <f>IF(OR($C$6="",$C$5="",$C$6=0,$C$5=0),"",IF((ROWS(E$6:E72)-1)&gt;$C$16+$C$13-$C$15,"",(ROWS(E$6:E72)-1)))</f>
        <v>#REF!</v>
      </c>
      <c r="F72" s="55" t="e">
        <f t="shared" ref="F72:F135" si="66">IF(E72="","",G71)</f>
        <v>#REF!</v>
      </c>
      <c r="G72" s="91" t="e">
        <f>IF(E72="","",OP!G72)</f>
        <v>#REF!</v>
      </c>
      <c r="H72" s="28" t="e">
        <f t="shared" si="63"/>
        <v>#REF!</v>
      </c>
      <c r="I72" s="56" t="e">
        <f t="shared" si="64"/>
        <v>#REF!</v>
      </c>
      <c r="J72" s="56" t="e">
        <f t="shared" ref="J72:J135" si="67">IF(E72="","",$C$18)</f>
        <v>#REF!</v>
      </c>
      <c r="K72" s="57" t="e">
        <f t="shared" ref="K72:K135" si="68">IF(E72="","",TRUNC((K71-L72),5))</f>
        <v>#REF!</v>
      </c>
      <c r="L72" s="57" t="e">
        <f t="shared" ref="L72:L135" si="69" xml:space="preserve">
IF(E72="","",
IF(AND($C$8&gt;$C$9,E72&gt;$C$13),$C$5/($C$16-1),
IF(E72&gt;$C$13,$C$5/$C$16,0)))</f>
        <v>#REF!</v>
      </c>
      <c r="M72" s="58" t="e">
        <f t="shared" ref="M72:M135" si="70">IF(E72="","",
IF($C$24="m SBD / g SBD",(H72*I72*K71)/(DATE(YEAR(G72),12,31)-DATE(YEAR(G72),1,1)+1),
IF($C$24="m SBD / g 360",(H72*I72*K71)/360,
IF($C$24="m SBD / g 365",(H72*I72*K71)/365,
IF($C$24="m 30 / g SBD",($C$41*I72*K71)/(DATE(YEAR(G72),12,31)-DATE(YEAR(G72),1,1)+1),
IF($C$24="m 30 / g 360",($C$41*I72*K71)/360,
IF($C$24="m 30 / g 365",($C$41*I72*K71)/365,
)))))))</f>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5"/>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x14ac:dyDescent="0.25">
      <c r="B73" s="237"/>
      <c r="C73" s="9"/>
      <c r="E73" s="65" t="e">
        <f>IF(OR($C$6="",$C$5="",$C$6=0,$C$5=0),"",IF((ROWS(E$6:E73)-1)&gt;$C$16+$C$13-$C$15,"",(ROWS(E$6:E73)-1)))</f>
        <v>#REF!</v>
      </c>
      <c r="F73" s="55" t="e">
        <f t="shared" si="66"/>
        <v>#REF!</v>
      </c>
      <c r="G73" s="91" t="e">
        <f>IF(E73="","",OP!G73)</f>
        <v>#REF!</v>
      </c>
      <c r="H73" s="28" t="e">
        <f t="shared" si="63"/>
        <v>#REF!</v>
      </c>
      <c r="I73" s="56" t="e">
        <f t="shared" si="64"/>
        <v>#REF!</v>
      </c>
      <c r="J73" s="56" t="e">
        <f t="shared" si="67"/>
        <v>#REF!</v>
      </c>
      <c r="K73" s="57" t="e">
        <f t="shared" si="68"/>
        <v>#REF!</v>
      </c>
      <c r="L73" s="57" t="e">
        <f t="shared" si="69"/>
        <v>#REF!</v>
      </c>
      <c r="M73" s="58" t="e">
        <f t="shared" si="70"/>
        <v>#REF!</v>
      </c>
      <c r="N73" s="58" t="e">
        <f t="shared" si="71"/>
        <v>#REF!</v>
      </c>
      <c r="O73" s="58" t="e">
        <f t="shared" si="72"/>
        <v>#REF!</v>
      </c>
      <c r="P73" s="59" t="e">
        <f t="shared" si="62"/>
        <v>#REF!</v>
      </c>
      <c r="Q73" s="29" t="e">
        <f t="shared" si="73"/>
        <v>#REF!</v>
      </c>
      <c r="R73" s="100" t="e">
        <f t="shared" si="65"/>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x14ac:dyDescent="0.25">
      <c r="B74" s="237"/>
      <c r="C74" s="9"/>
      <c r="E74" s="65" t="e">
        <f>IF(OR($C$6="",$C$5="",$C$6=0,$C$5=0),"",IF((ROWS(E$6:E74)-1)&gt;$C$16+$C$13-$C$15,"",(ROWS(E$6:E74)-1)))</f>
        <v>#REF!</v>
      </c>
      <c r="F74" s="55" t="e">
        <f t="shared" si="66"/>
        <v>#REF!</v>
      </c>
      <c r="G74" s="91" t="e">
        <f>IF(E74="","",OP!G74)</f>
        <v>#REF!</v>
      </c>
      <c r="H74" s="28" t="e">
        <f t="shared" si="63"/>
        <v>#REF!</v>
      </c>
      <c r="I74" s="56" t="e">
        <f t="shared" si="64"/>
        <v>#REF!</v>
      </c>
      <c r="J74" s="56" t="e">
        <f t="shared" si="67"/>
        <v>#REF!</v>
      </c>
      <c r="K74" s="57" t="e">
        <f t="shared" si="68"/>
        <v>#REF!</v>
      </c>
      <c r="L74" s="57" t="e">
        <f t="shared" si="69"/>
        <v>#REF!</v>
      </c>
      <c r="M74" s="58" t="e">
        <f t="shared" si="70"/>
        <v>#REF!</v>
      </c>
      <c r="N74" s="58" t="e">
        <f t="shared" si="71"/>
        <v>#REF!</v>
      </c>
      <c r="O74" s="58" t="e">
        <f t="shared" si="72"/>
        <v>#REF!</v>
      </c>
      <c r="P74" s="59" t="e">
        <f t="shared" si="62"/>
        <v>#REF!</v>
      </c>
      <c r="Q74" s="29" t="e">
        <f t="shared" si="73"/>
        <v>#REF!</v>
      </c>
      <c r="R74" s="100" t="e">
        <f t="shared" si="65"/>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x14ac:dyDescent="0.25">
      <c r="B75" s="237"/>
      <c r="C75" s="9"/>
      <c r="E75" s="65" t="e">
        <f>IF(OR($C$6="",$C$5="",$C$6=0,$C$5=0),"",IF((ROWS(E$6:E75)-1)&gt;$C$16+$C$13-$C$15,"",(ROWS(E$6:E75)-1)))</f>
        <v>#REF!</v>
      </c>
      <c r="F75" s="55" t="e">
        <f t="shared" si="66"/>
        <v>#REF!</v>
      </c>
      <c r="G75" s="91" t="e">
        <f>IF(E75="","",OP!G75)</f>
        <v>#REF!</v>
      </c>
      <c r="H75" s="28" t="e">
        <f t="shared" si="63"/>
        <v>#REF!</v>
      </c>
      <c r="I75" s="56" t="e">
        <f t="shared" si="64"/>
        <v>#REF!</v>
      </c>
      <c r="J75" s="56" t="e">
        <f t="shared" si="67"/>
        <v>#REF!</v>
      </c>
      <c r="K75" s="57" t="e">
        <f t="shared" si="68"/>
        <v>#REF!</v>
      </c>
      <c r="L75" s="57" t="e">
        <f t="shared" si="69"/>
        <v>#REF!</v>
      </c>
      <c r="M75" s="58" t="e">
        <f t="shared" si="70"/>
        <v>#REF!</v>
      </c>
      <c r="N75" s="58" t="e">
        <f t="shared" si="71"/>
        <v>#REF!</v>
      </c>
      <c r="O75" s="58" t="e">
        <f t="shared" si="72"/>
        <v>#REF!</v>
      </c>
      <c r="P75" s="59" t="e">
        <f t="shared" si="62"/>
        <v>#REF!</v>
      </c>
      <c r="Q75" s="29" t="e">
        <f t="shared" si="73"/>
        <v>#REF!</v>
      </c>
      <c r="R75" s="100" t="e">
        <f t="shared" si="65"/>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x14ac:dyDescent="0.25">
      <c r="B76" s="237"/>
      <c r="C76" s="9"/>
      <c r="E76" s="65" t="e">
        <f>IF(OR($C$6="",$C$5="",$C$6=0,$C$5=0),"",IF((ROWS(E$6:E76)-1)&gt;$C$16+$C$13-$C$15,"",(ROWS(E$6:E76)-1)))</f>
        <v>#REF!</v>
      </c>
      <c r="F76" s="55" t="e">
        <f t="shared" si="66"/>
        <v>#REF!</v>
      </c>
      <c r="G76" s="91" t="e">
        <f>IF(E76="","",OP!G76)</f>
        <v>#REF!</v>
      </c>
      <c r="H76" s="28" t="e">
        <f t="shared" si="63"/>
        <v>#REF!</v>
      </c>
      <c r="I76" s="56" t="e">
        <f t="shared" si="64"/>
        <v>#REF!</v>
      </c>
      <c r="J76" s="56" t="e">
        <f t="shared" si="67"/>
        <v>#REF!</v>
      </c>
      <c r="K76" s="57" t="e">
        <f t="shared" si="68"/>
        <v>#REF!</v>
      </c>
      <c r="L76" s="57" t="e">
        <f t="shared" si="69"/>
        <v>#REF!</v>
      </c>
      <c r="M76" s="58" t="e">
        <f t="shared" si="70"/>
        <v>#REF!</v>
      </c>
      <c r="N76" s="58" t="e">
        <f t="shared" si="71"/>
        <v>#REF!</v>
      </c>
      <c r="O76" s="58" t="e">
        <f t="shared" si="72"/>
        <v>#REF!</v>
      </c>
      <c r="P76" s="59" t="e">
        <f t="shared" si="62"/>
        <v>#REF!</v>
      </c>
      <c r="Q76" s="29" t="e">
        <f t="shared" si="73"/>
        <v>#REF!</v>
      </c>
      <c r="R76" s="100" t="e">
        <f t="shared" si="65"/>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x14ac:dyDescent="0.25">
      <c r="B77" s="237"/>
      <c r="C77" s="9"/>
      <c r="E77" s="65" t="e">
        <f>IF(OR($C$6="",$C$5="",$C$6=0,$C$5=0),"",IF((ROWS(E$6:E77)-1)&gt;$C$16+$C$13-$C$15,"",(ROWS(E$6:E77)-1)))</f>
        <v>#REF!</v>
      </c>
      <c r="F77" s="55" t="e">
        <f t="shared" si="66"/>
        <v>#REF!</v>
      </c>
      <c r="G77" s="91" t="e">
        <f>IF(E77="","",OP!G77)</f>
        <v>#REF!</v>
      </c>
      <c r="H77" s="28" t="e">
        <f t="shared" si="63"/>
        <v>#REF!</v>
      </c>
      <c r="I77" s="56" t="e">
        <f t="shared" si="64"/>
        <v>#REF!</v>
      </c>
      <c r="J77" s="56" t="e">
        <f t="shared" si="67"/>
        <v>#REF!</v>
      </c>
      <c r="K77" s="57" t="e">
        <f t="shared" si="68"/>
        <v>#REF!</v>
      </c>
      <c r="L77" s="57" t="e">
        <f t="shared" si="69"/>
        <v>#REF!</v>
      </c>
      <c r="M77" s="58" t="e">
        <f t="shared" si="70"/>
        <v>#REF!</v>
      </c>
      <c r="N77" s="58" t="e">
        <f t="shared" si="71"/>
        <v>#REF!</v>
      </c>
      <c r="O77" s="58" t="e">
        <f t="shared" si="72"/>
        <v>#REF!</v>
      </c>
      <c r="P77" s="59" t="e">
        <f t="shared" si="62"/>
        <v>#REF!</v>
      </c>
      <c r="Q77" s="29" t="e">
        <f t="shared" si="73"/>
        <v>#REF!</v>
      </c>
      <c r="R77" s="100" t="e">
        <f t="shared" si="65"/>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x14ac:dyDescent="0.25">
      <c r="B78" s="237"/>
      <c r="C78" s="9"/>
      <c r="E78" s="65" t="e">
        <f>IF(OR($C$6="",$C$5="",$C$6=0,$C$5=0),"",IF((ROWS(E$6:E78)-1)&gt;$C$16+$C$13-$C$15,"",(ROWS(E$6:E78)-1)))</f>
        <v>#REF!</v>
      </c>
      <c r="F78" s="55" t="e">
        <f t="shared" si="66"/>
        <v>#REF!</v>
      </c>
      <c r="G78" s="91" t="e">
        <f>IF(E78="","",OP!G78)</f>
        <v>#REF!</v>
      </c>
      <c r="H78" s="28" t="e">
        <f t="shared" si="63"/>
        <v>#REF!</v>
      </c>
      <c r="I78" s="56" t="e">
        <f t="shared" si="64"/>
        <v>#REF!</v>
      </c>
      <c r="J78" s="56" t="e">
        <f t="shared" si="67"/>
        <v>#REF!</v>
      </c>
      <c r="K78" s="57" t="e">
        <f t="shared" si="68"/>
        <v>#REF!</v>
      </c>
      <c r="L78" s="57" t="e">
        <f t="shared" si="69"/>
        <v>#REF!</v>
      </c>
      <c r="M78" s="58" t="e">
        <f t="shared" si="70"/>
        <v>#REF!</v>
      </c>
      <c r="N78" s="58" t="e">
        <f t="shared" si="71"/>
        <v>#REF!</v>
      </c>
      <c r="O78" s="58" t="e">
        <f t="shared" si="72"/>
        <v>#REF!</v>
      </c>
      <c r="P78" s="59" t="e">
        <f t="shared" si="62"/>
        <v>#REF!</v>
      </c>
      <c r="Q78" s="29" t="e">
        <f t="shared" si="73"/>
        <v>#REF!</v>
      </c>
      <c r="R78" s="100" t="e">
        <f t="shared" si="65"/>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x14ac:dyDescent="0.25">
      <c r="B79" s="237"/>
      <c r="C79" s="9"/>
      <c r="E79" s="65" t="e">
        <f>IF(OR($C$6="",$C$5="",$C$6=0,$C$5=0),"",IF((ROWS(E$6:E79)-1)&gt;$C$16+$C$13-$C$15,"",(ROWS(E$6:E79)-1)))</f>
        <v>#REF!</v>
      </c>
      <c r="F79" s="55" t="e">
        <f t="shared" si="66"/>
        <v>#REF!</v>
      </c>
      <c r="G79" s="91" t="e">
        <f>IF(E79="","",OP!G79)</f>
        <v>#REF!</v>
      </c>
      <c r="H79" s="28" t="e">
        <f t="shared" si="63"/>
        <v>#REF!</v>
      </c>
      <c r="I79" s="56" t="e">
        <f t="shared" si="64"/>
        <v>#REF!</v>
      </c>
      <c r="J79" s="56" t="e">
        <f t="shared" si="67"/>
        <v>#REF!</v>
      </c>
      <c r="K79" s="57" t="e">
        <f t="shared" si="68"/>
        <v>#REF!</v>
      </c>
      <c r="L79" s="57" t="e">
        <f t="shared" si="69"/>
        <v>#REF!</v>
      </c>
      <c r="M79" s="58" t="e">
        <f t="shared" si="70"/>
        <v>#REF!</v>
      </c>
      <c r="N79" s="58" t="e">
        <f t="shared" si="71"/>
        <v>#REF!</v>
      </c>
      <c r="O79" s="58" t="e">
        <f t="shared" si="72"/>
        <v>#REF!</v>
      </c>
      <c r="P79" s="59" t="e">
        <f t="shared" si="62"/>
        <v>#REF!</v>
      </c>
      <c r="Q79" s="29" t="e">
        <f t="shared" si="73"/>
        <v>#REF!</v>
      </c>
      <c r="R79" s="100" t="e">
        <f t="shared" si="65"/>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x14ac:dyDescent="0.25">
      <c r="B80" s="237"/>
      <c r="C80" s="9"/>
      <c r="E80" s="65" t="e">
        <f>IF(OR($C$6="",$C$5="",$C$6=0,$C$5=0),"",IF((ROWS(E$6:E80)-1)&gt;$C$16+$C$13-$C$15,"",(ROWS(E$6:E80)-1)))</f>
        <v>#REF!</v>
      </c>
      <c r="F80" s="55" t="e">
        <f t="shared" si="66"/>
        <v>#REF!</v>
      </c>
      <c r="G80" s="91" t="e">
        <f>IF(E80="","",OP!G80)</f>
        <v>#REF!</v>
      </c>
      <c r="H80" s="28" t="e">
        <f t="shared" si="63"/>
        <v>#REF!</v>
      </c>
      <c r="I80" s="56" t="e">
        <f t="shared" si="64"/>
        <v>#REF!</v>
      </c>
      <c r="J80" s="56" t="e">
        <f t="shared" si="67"/>
        <v>#REF!</v>
      </c>
      <c r="K80" s="57" t="e">
        <f t="shared" si="68"/>
        <v>#REF!</v>
      </c>
      <c r="L80" s="57" t="e">
        <f t="shared" si="69"/>
        <v>#REF!</v>
      </c>
      <c r="M80" s="58" t="e">
        <f t="shared" si="70"/>
        <v>#REF!</v>
      </c>
      <c r="N80" s="58" t="e">
        <f t="shared" si="71"/>
        <v>#REF!</v>
      </c>
      <c r="O80" s="58" t="e">
        <f t="shared" si="72"/>
        <v>#REF!</v>
      </c>
      <c r="P80" s="59" t="e">
        <f t="shared" si="62"/>
        <v>#REF!</v>
      </c>
      <c r="Q80" s="29" t="e">
        <f t="shared" si="73"/>
        <v>#REF!</v>
      </c>
      <c r="R80" s="100" t="e">
        <f t="shared" si="65"/>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x14ac:dyDescent="0.25">
      <c r="B81" s="237"/>
      <c r="C81" s="9"/>
      <c r="E81" s="65" t="e">
        <f>IF(OR($C$6="",$C$5="",$C$6=0,$C$5=0),"",IF((ROWS(E$6:E81)-1)&gt;$C$16+$C$13-$C$15,"",(ROWS(E$6:E81)-1)))</f>
        <v>#REF!</v>
      </c>
      <c r="F81" s="55" t="e">
        <f t="shared" si="66"/>
        <v>#REF!</v>
      </c>
      <c r="G81" s="91" t="e">
        <f>IF(E81="","",OP!G81)</f>
        <v>#REF!</v>
      </c>
      <c r="H81" s="28" t="e">
        <f t="shared" si="63"/>
        <v>#REF!</v>
      </c>
      <c r="I81" s="56" t="e">
        <f t="shared" si="64"/>
        <v>#REF!</v>
      </c>
      <c r="J81" s="56" t="e">
        <f t="shared" si="67"/>
        <v>#REF!</v>
      </c>
      <c r="K81" s="57" t="e">
        <f t="shared" si="68"/>
        <v>#REF!</v>
      </c>
      <c r="L81" s="57" t="e">
        <f t="shared" si="69"/>
        <v>#REF!</v>
      </c>
      <c r="M81" s="58" t="e">
        <f t="shared" si="70"/>
        <v>#REF!</v>
      </c>
      <c r="N81" s="58" t="e">
        <f t="shared" si="71"/>
        <v>#REF!</v>
      </c>
      <c r="O81" s="58" t="e">
        <f t="shared" si="72"/>
        <v>#REF!</v>
      </c>
      <c r="P81" s="59" t="e">
        <f t="shared" si="62"/>
        <v>#REF!</v>
      </c>
      <c r="Q81" s="29" t="e">
        <f t="shared" si="73"/>
        <v>#REF!</v>
      </c>
      <c r="R81" s="100" t="e">
        <f t="shared" si="65"/>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x14ac:dyDescent="0.25">
      <c r="B82" s="237"/>
      <c r="C82" s="9"/>
      <c r="E82" s="65" t="e">
        <f>IF(OR($C$6="",$C$5="",$C$6=0,$C$5=0),"",IF((ROWS(E$6:E82)-1)&gt;$C$16+$C$13-$C$15,"",(ROWS(E$6:E82)-1)))</f>
        <v>#REF!</v>
      </c>
      <c r="F82" s="55" t="e">
        <f t="shared" si="66"/>
        <v>#REF!</v>
      </c>
      <c r="G82" s="91" t="e">
        <f>IF(E82="","",OP!G82)</f>
        <v>#REF!</v>
      </c>
      <c r="H82" s="28" t="e">
        <f t="shared" si="63"/>
        <v>#REF!</v>
      </c>
      <c r="I82" s="56" t="e">
        <f t="shared" si="64"/>
        <v>#REF!</v>
      </c>
      <c r="J82" s="56" t="e">
        <f t="shared" si="67"/>
        <v>#REF!</v>
      </c>
      <c r="K82" s="57" t="e">
        <f t="shared" si="68"/>
        <v>#REF!</v>
      </c>
      <c r="L82" s="57" t="e">
        <f t="shared" si="69"/>
        <v>#REF!</v>
      </c>
      <c r="M82" s="58" t="e">
        <f t="shared" si="70"/>
        <v>#REF!</v>
      </c>
      <c r="N82" s="58" t="e">
        <f t="shared" si="71"/>
        <v>#REF!</v>
      </c>
      <c r="O82" s="58" t="e">
        <f t="shared" si="72"/>
        <v>#REF!</v>
      </c>
      <c r="P82" s="59" t="e">
        <f t="shared" si="62"/>
        <v>#REF!</v>
      </c>
      <c r="Q82" s="29" t="e">
        <f t="shared" si="73"/>
        <v>#REF!</v>
      </c>
      <c r="R82" s="100" t="e">
        <f t="shared" si="65"/>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x14ac:dyDescent="0.25">
      <c r="B83" s="237"/>
      <c r="C83" s="9"/>
      <c r="E83" s="65" t="e">
        <f>IF(OR($C$6="",$C$5="",$C$6=0,$C$5=0),"",IF((ROWS(E$6:E83)-1)&gt;$C$16+$C$13-$C$15,"",(ROWS(E$6:E83)-1)))</f>
        <v>#REF!</v>
      </c>
      <c r="F83" s="55" t="e">
        <f t="shared" si="66"/>
        <v>#REF!</v>
      </c>
      <c r="G83" s="91" t="e">
        <f>IF(E83="","",OP!G83)</f>
        <v>#REF!</v>
      </c>
      <c r="H83" s="28" t="e">
        <f t="shared" si="63"/>
        <v>#REF!</v>
      </c>
      <c r="I83" s="56" t="e">
        <f t="shared" si="64"/>
        <v>#REF!</v>
      </c>
      <c r="J83" s="56" t="e">
        <f t="shared" si="67"/>
        <v>#REF!</v>
      </c>
      <c r="K83" s="57" t="e">
        <f t="shared" si="68"/>
        <v>#REF!</v>
      </c>
      <c r="L83" s="57" t="e">
        <f t="shared" si="69"/>
        <v>#REF!</v>
      </c>
      <c r="M83" s="58" t="e">
        <f t="shared" si="70"/>
        <v>#REF!</v>
      </c>
      <c r="N83" s="58" t="e">
        <f t="shared" si="71"/>
        <v>#REF!</v>
      </c>
      <c r="O83" s="58" t="e">
        <f t="shared" si="72"/>
        <v>#REF!</v>
      </c>
      <c r="P83" s="59" t="e">
        <f t="shared" si="62"/>
        <v>#REF!</v>
      </c>
      <c r="Q83" s="29" t="e">
        <f t="shared" si="73"/>
        <v>#REF!</v>
      </c>
      <c r="R83" s="100" t="e">
        <f t="shared" si="65"/>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x14ac:dyDescent="0.25">
      <c r="B84" s="237"/>
      <c r="C84" s="9"/>
      <c r="E84" s="65" t="e">
        <f>IF(OR($C$6="",$C$5="",$C$6=0,$C$5=0),"",IF((ROWS(E$6:E84)-1)&gt;$C$16+$C$13-$C$15,"",(ROWS(E$6:E84)-1)))</f>
        <v>#REF!</v>
      </c>
      <c r="F84" s="55" t="e">
        <f t="shared" si="66"/>
        <v>#REF!</v>
      </c>
      <c r="G84" s="91" t="e">
        <f>IF(E84="","",OP!G84)</f>
        <v>#REF!</v>
      </c>
      <c r="H84" s="28" t="e">
        <f t="shared" si="63"/>
        <v>#REF!</v>
      </c>
      <c r="I84" s="56" t="e">
        <f t="shared" si="64"/>
        <v>#REF!</v>
      </c>
      <c r="J84" s="56" t="e">
        <f t="shared" si="67"/>
        <v>#REF!</v>
      </c>
      <c r="K84" s="57" t="e">
        <f t="shared" si="68"/>
        <v>#REF!</v>
      </c>
      <c r="L84" s="57" t="e">
        <f t="shared" si="69"/>
        <v>#REF!</v>
      </c>
      <c r="M84" s="58" t="e">
        <f t="shared" si="70"/>
        <v>#REF!</v>
      </c>
      <c r="N84" s="58" t="e">
        <f t="shared" si="71"/>
        <v>#REF!</v>
      </c>
      <c r="O84" s="58" t="e">
        <f t="shared" si="72"/>
        <v>#REF!</v>
      </c>
      <c r="P84" s="59" t="e">
        <f t="shared" si="62"/>
        <v>#REF!</v>
      </c>
      <c r="Q84" s="29" t="e">
        <f t="shared" si="73"/>
        <v>#REF!</v>
      </c>
      <c r="R84" s="100" t="e">
        <f t="shared" si="65"/>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x14ac:dyDescent="0.25">
      <c r="B85" s="237"/>
      <c r="C85" s="9"/>
      <c r="E85" s="65" t="e">
        <f>IF(OR($C$6="",$C$5="",$C$6=0,$C$5=0),"",IF((ROWS(E$6:E85)-1)&gt;$C$16+$C$13-$C$15,"",(ROWS(E$6:E85)-1)))</f>
        <v>#REF!</v>
      </c>
      <c r="F85" s="55" t="e">
        <f t="shared" si="66"/>
        <v>#REF!</v>
      </c>
      <c r="G85" s="91" t="e">
        <f>IF(E85="","",OP!G85)</f>
        <v>#REF!</v>
      </c>
      <c r="H85" s="28" t="e">
        <f t="shared" si="63"/>
        <v>#REF!</v>
      </c>
      <c r="I85" s="56" t="e">
        <f t="shared" si="64"/>
        <v>#REF!</v>
      </c>
      <c r="J85" s="56" t="e">
        <f t="shared" si="67"/>
        <v>#REF!</v>
      </c>
      <c r="K85" s="57" t="e">
        <f t="shared" si="68"/>
        <v>#REF!</v>
      </c>
      <c r="L85" s="57" t="e">
        <f t="shared" si="69"/>
        <v>#REF!</v>
      </c>
      <c r="M85" s="58" t="e">
        <f t="shared" si="70"/>
        <v>#REF!</v>
      </c>
      <c r="N85" s="58" t="e">
        <f t="shared" si="71"/>
        <v>#REF!</v>
      </c>
      <c r="O85" s="58" t="e">
        <f t="shared" si="72"/>
        <v>#REF!</v>
      </c>
      <c r="P85" s="59" t="e">
        <f t="shared" si="62"/>
        <v>#REF!</v>
      </c>
      <c r="Q85" s="29" t="e">
        <f t="shared" si="73"/>
        <v>#REF!</v>
      </c>
      <c r="R85" s="100" t="e">
        <f t="shared" si="65"/>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x14ac:dyDescent="0.25">
      <c r="B86" s="237"/>
      <c r="C86" s="9"/>
      <c r="E86" s="65" t="e">
        <f>IF(OR($C$6="",$C$5="",$C$6=0,$C$5=0),"",IF((ROWS(E$6:E86)-1)&gt;$C$16+$C$13-$C$15,"",(ROWS(E$6:E86)-1)))</f>
        <v>#REF!</v>
      </c>
      <c r="F86" s="55" t="e">
        <f t="shared" si="66"/>
        <v>#REF!</v>
      </c>
      <c r="G86" s="91" t="e">
        <f>IF(E86="","",OP!G86)</f>
        <v>#REF!</v>
      </c>
      <c r="H86" s="28" t="e">
        <f t="shared" si="63"/>
        <v>#REF!</v>
      </c>
      <c r="I86" s="56" t="e">
        <f t="shared" si="64"/>
        <v>#REF!</v>
      </c>
      <c r="J86" s="56" t="e">
        <f t="shared" si="67"/>
        <v>#REF!</v>
      </c>
      <c r="K86" s="57" t="e">
        <f t="shared" si="68"/>
        <v>#REF!</v>
      </c>
      <c r="L86" s="57" t="e">
        <f t="shared" si="69"/>
        <v>#REF!</v>
      </c>
      <c r="M86" s="58" t="e">
        <f t="shared" si="70"/>
        <v>#REF!</v>
      </c>
      <c r="N86" s="58" t="e">
        <f t="shared" si="71"/>
        <v>#REF!</v>
      </c>
      <c r="O86" s="58" t="e">
        <f t="shared" si="72"/>
        <v>#REF!</v>
      </c>
      <c r="P86" s="59" t="e">
        <f t="shared" si="62"/>
        <v>#REF!</v>
      </c>
      <c r="Q86" s="29" t="e">
        <f t="shared" si="73"/>
        <v>#REF!</v>
      </c>
      <c r="R86" s="100" t="e">
        <f t="shared" si="65"/>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x14ac:dyDescent="0.25">
      <c r="B87" s="237"/>
      <c r="C87" s="9"/>
      <c r="E87" s="65" t="e">
        <f>IF(OR($C$6="",$C$5="",$C$6=0,$C$5=0),"",IF((ROWS(E$6:E87)-1)&gt;$C$16+$C$13-$C$15,"",(ROWS(E$6:E87)-1)))</f>
        <v>#REF!</v>
      </c>
      <c r="F87" s="55" t="e">
        <f t="shared" si="66"/>
        <v>#REF!</v>
      </c>
      <c r="G87" s="91" t="e">
        <f>IF(E87="","",OP!G87)</f>
        <v>#REF!</v>
      </c>
      <c r="H87" s="28" t="e">
        <f t="shared" si="63"/>
        <v>#REF!</v>
      </c>
      <c r="I87" s="56" t="e">
        <f t="shared" si="64"/>
        <v>#REF!</v>
      </c>
      <c r="J87" s="56" t="e">
        <f t="shared" si="67"/>
        <v>#REF!</v>
      </c>
      <c r="K87" s="57" t="e">
        <f t="shared" si="68"/>
        <v>#REF!</v>
      </c>
      <c r="L87" s="57" t="e">
        <f t="shared" si="69"/>
        <v>#REF!</v>
      </c>
      <c r="M87" s="58" t="e">
        <f t="shared" si="70"/>
        <v>#REF!</v>
      </c>
      <c r="N87" s="58" t="e">
        <f t="shared" si="71"/>
        <v>#REF!</v>
      </c>
      <c r="O87" s="58" t="e">
        <f t="shared" si="72"/>
        <v>#REF!</v>
      </c>
      <c r="P87" s="59" t="e">
        <f t="shared" si="62"/>
        <v>#REF!</v>
      </c>
      <c r="Q87" s="29" t="e">
        <f t="shared" si="73"/>
        <v>#REF!</v>
      </c>
      <c r="R87" s="100" t="e">
        <f t="shared" si="65"/>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x14ac:dyDescent="0.25">
      <c r="B88" s="237"/>
      <c r="C88" s="9"/>
      <c r="E88" s="65" t="e">
        <f>IF(OR($C$6="",$C$5="",$C$6=0,$C$5=0),"",IF((ROWS(E$6:E88)-1)&gt;$C$16+$C$13-$C$15,"",(ROWS(E$6:E88)-1)))</f>
        <v>#REF!</v>
      </c>
      <c r="F88" s="55" t="e">
        <f t="shared" si="66"/>
        <v>#REF!</v>
      </c>
      <c r="G88" s="91" t="e">
        <f>IF(E88="","",OP!G88)</f>
        <v>#REF!</v>
      </c>
      <c r="H88" s="28" t="e">
        <f t="shared" si="63"/>
        <v>#REF!</v>
      </c>
      <c r="I88" s="56" t="e">
        <f t="shared" si="64"/>
        <v>#REF!</v>
      </c>
      <c r="J88" s="56" t="e">
        <f t="shared" si="67"/>
        <v>#REF!</v>
      </c>
      <c r="K88" s="57" t="e">
        <f t="shared" si="68"/>
        <v>#REF!</v>
      </c>
      <c r="L88" s="57" t="e">
        <f t="shared" si="69"/>
        <v>#REF!</v>
      </c>
      <c r="M88" s="58" t="e">
        <f t="shared" si="70"/>
        <v>#REF!</v>
      </c>
      <c r="N88" s="58" t="e">
        <f t="shared" si="71"/>
        <v>#REF!</v>
      </c>
      <c r="O88" s="58" t="e">
        <f t="shared" si="72"/>
        <v>#REF!</v>
      </c>
      <c r="P88" s="59" t="e">
        <f t="shared" si="62"/>
        <v>#REF!</v>
      </c>
      <c r="Q88" s="29" t="e">
        <f t="shared" si="73"/>
        <v>#REF!</v>
      </c>
      <c r="R88" s="100" t="e">
        <f t="shared" si="65"/>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x14ac:dyDescent="0.25">
      <c r="B89" s="237"/>
      <c r="C89" s="9"/>
      <c r="E89" s="65" t="e">
        <f>IF(OR($C$6="",$C$5="",$C$6=0,$C$5=0),"",IF((ROWS(E$6:E89)-1)&gt;$C$16+$C$13-$C$15,"",(ROWS(E$6:E89)-1)))</f>
        <v>#REF!</v>
      </c>
      <c r="F89" s="55" t="e">
        <f t="shared" si="66"/>
        <v>#REF!</v>
      </c>
      <c r="G89" s="91" t="e">
        <f>IF(E89="","",OP!G89)</f>
        <v>#REF!</v>
      </c>
      <c r="H89" s="28" t="e">
        <f t="shared" si="63"/>
        <v>#REF!</v>
      </c>
      <c r="I89" s="56" t="e">
        <f t="shared" si="64"/>
        <v>#REF!</v>
      </c>
      <c r="J89" s="56" t="e">
        <f t="shared" si="67"/>
        <v>#REF!</v>
      </c>
      <c r="K89" s="57" t="e">
        <f t="shared" si="68"/>
        <v>#REF!</v>
      </c>
      <c r="L89" s="57" t="e">
        <f t="shared" si="69"/>
        <v>#REF!</v>
      </c>
      <c r="M89" s="58" t="e">
        <f t="shared" si="70"/>
        <v>#REF!</v>
      </c>
      <c r="N89" s="58" t="e">
        <f t="shared" si="71"/>
        <v>#REF!</v>
      </c>
      <c r="O89" s="58" t="e">
        <f t="shared" si="72"/>
        <v>#REF!</v>
      </c>
      <c r="P89" s="59" t="e">
        <f t="shared" si="62"/>
        <v>#REF!</v>
      </c>
      <c r="Q89" s="29" t="e">
        <f t="shared" si="73"/>
        <v>#REF!</v>
      </c>
      <c r="R89" s="100" t="e">
        <f t="shared" si="65"/>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x14ac:dyDescent="0.25">
      <c r="B90" s="237"/>
      <c r="C90" s="9"/>
      <c r="E90" s="65" t="e">
        <f>IF(OR($C$6="",$C$5="",$C$6=0,$C$5=0),"",IF((ROWS(E$6:E90)-1)&gt;$C$16+$C$13-$C$15,"",(ROWS(E$6:E90)-1)))</f>
        <v>#REF!</v>
      </c>
      <c r="F90" s="55" t="e">
        <f t="shared" si="66"/>
        <v>#REF!</v>
      </c>
      <c r="G90" s="91" t="e">
        <f>IF(E90="","",OP!G90)</f>
        <v>#REF!</v>
      </c>
      <c r="H90" s="28" t="e">
        <f t="shared" si="63"/>
        <v>#REF!</v>
      </c>
      <c r="I90" s="56" t="e">
        <f t="shared" si="64"/>
        <v>#REF!</v>
      </c>
      <c r="J90" s="56" t="e">
        <f t="shared" si="67"/>
        <v>#REF!</v>
      </c>
      <c r="K90" s="57" t="e">
        <f t="shared" si="68"/>
        <v>#REF!</v>
      </c>
      <c r="L90" s="57" t="e">
        <f t="shared" si="69"/>
        <v>#REF!</v>
      </c>
      <c r="M90" s="58" t="e">
        <f t="shared" si="70"/>
        <v>#REF!</v>
      </c>
      <c r="N90" s="58" t="e">
        <f t="shared" si="71"/>
        <v>#REF!</v>
      </c>
      <c r="O90" s="58" t="e">
        <f t="shared" si="72"/>
        <v>#REF!</v>
      </c>
      <c r="P90" s="59" t="e">
        <f t="shared" si="62"/>
        <v>#REF!</v>
      </c>
      <c r="Q90" s="29" t="e">
        <f t="shared" si="73"/>
        <v>#REF!</v>
      </c>
      <c r="R90" s="100" t="e">
        <f t="shared" si="65"/>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x14ac:dyDescent="0.25">
      <c r="B91" s="237"/>
      <c r="C91" s="9"/>
      <c r="E91" s="65" t="e">
        <f>IF(OR($C$6="",$C$5="",$C$6=0,$C$5=0),"",IF((ROWS(E$6:E91)-1)&gt;$C$16+$C$13-$C$15,"",(ROWS(E$6:E91)-1)))</f>
        <v>#REF!</v>
      </c>
      <c r="F91" s="55" t="e">
        <f t="shared" si="66"/>
        <v>#REF!</v>
      </c>
      <c r="G91" s="91" t="e">
        <f>IF(E91="","",OP!G91)</f>
        <v>#REF!</v>
      </c>
      <c r="H91" s="28" t="e">
        <f t="shared" si="63"/>
        <v>#REF!</v>
      </c>
      <c r="I91" s="56" t="e">
        <f t="shared" si="64"/>
        <v>#REF!</v>
      </c>
      <c r="J91" s="56" t="e">
        <f t="shared" si="67"/>
        <v>#REF!</v>
      </c>
      <c r="K91" s="57" t="e">
        <f t="shared" si="68"/>
        <v>#REF!</v>
      </c>
      <c r="L91" s="57" t="e">
        <f t="shared" si="69"/>
        <v>#REF!</v>
      </c>
      <c r="M91" s="58" t="e">
        <f t="shared" si="70"/>
        <v>#REF!</v>
      </c>
      <c r="N91" s="58" t="e">
        <f t="shared" si="71"/>
        <v>#REF!</v>
      </c>
      <c r="O91" s="58" t="e">
        <f t="shared" si="72"/>
        <v>#REF!</v>
      </c>
      <c r="P91" s="59" t="e">
        <f t="shared" si="62"/>
        <v>#REF!</v>
      </c>
      <c r="Q91" s="29" t="e">
        <f t="shared" si="73"/>
        <v>#REF!</v>
      </c>
      <c r="R91" s="100" t="e">
        <f t="shared" si="65"/>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x14ac:dyDescent="0.25">
      <c r="B92" s="237"/>
      <c r="C92" s="9"/>
      <c r="E92" s="65" t="e">
        <f>IF(OR($C$6="",$C$5="",$C$6=0,$C$5=0),"",IF((ROWS(E$6:E92)-1)&gt;$C$16+$C$13-$C$15,"",(ROWS(E$6:E92)-1)))</f>
        <v>#REF!</v>
      </c>
      <c r="F92" s="55" t="e">
        <f t="shared" si="66"/>
        <v>#REF!</v>
      </c>
      <c r="G92" s="91" t="e">
        <f>IF(E92="","",OP!G92)</f>
        <v>#REF!</v>
      </c>
      <c r="H92" s="28" t="e">
        <f t="shared" si="63"/>
        <v>#REF!</v>
      </c>
      <c r="I92" s="56" t="e">
        <f t="shared" si="64"/>
        <v>#REF!</v>
      </c>
      <c r="J92" s="56" t="e">
        <f t="shared" si="67"/>
        <v>#REF!</v>
      </c>
      <c r="K92" s="57" t="e">
        <f t="shared" si="68"/>
        <v>#REF!</v>
      </c>
      <c r="L92" s="57" t="e">
        <f t="shared" si="69"/>
        <v>#REF!</v>
      </c>
      <c r="M92" s="58" t="e">
        <f t="shared" si="70"/>
        <v>#REF!</v>
      </c>
      <c r="N92" s="58" t="e">
        <f t="shared" si="71"/>
        <v>#REF!</v>
      </c>
      <c r="O92" s="58" t="e">
        <f t="shared" si="72"/>
        <v>#REF!</v>
      </c>
      <c r="P92" s="59" t="e">
        <f t="shared" si="62"/>
        <v>#REF!</v>
      </c>
      <c r="Q92" s="29" t="e">
        <f t="shared" si="73"/>
        <v>#REF!</v>
      </c>
      <c r="R92" s="100" t="e">
        <f t="shared" si="65"/>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x14ac:dyDescent="0.25">
      <c r="B93" s="237"/>
      <c r="C93" s="9"/>
      <c r="E93" s="65" t="e">
        <f>IF(OR($C$6="",$C$5="",$C$6=0,$C$5=0),"",IF((ROWS(E$6:E93)-1)&gt;$C$16+$C$13-$C$15,"",(ROWS(E$6:E93)-1)))</f>
        <v>#REF!</v>
      </c>
      <c r="F93" s="55" t="e">
        <f t="shared" si="66"/>
        <v>#REF!</v>
      </c>
      <c r="G93" s="91" t="e">
        <f>IF(E93="","",OP!G93)</f>
        <v>#REF!</v>
      </c>
      <c r="H93" s="28" t="e">
        <f t="shared" si="63"/>
        <v>#REF!</v>
      </c>
      <c r="I93" s="56" t="e">
        <f t="shared" si="64"/>
        <v>#REF!</v>
      </c>
      <c r="J93" s="56" t="e">
        <f t="shared" si="67"/>
        <v>#REF!</v>
      </c>
      <c r="K93" s="57" t="e">
        <f t="shared" si="68"/>
        <v>#REF!</v>
      </c>
      <c r="L93" s="57" t="e">
        <f t="shared" si="69"/>
        <v>#REF!</v>
      </c>
      <c r="M93" s="58" t="e">
        <f t="shared" si="70"/>
        <v>#REF!</v>
      </c>
      <c r="N93" s="58" t="e">
        <f t="shared" si="71"/>
        <v>#REF!</v>
      </c>
      <c r="O93" s="58" t="e">
        <f t="shared" si="72"/>
        <v>#REF!</v>
      </c>
      <c r="P93" s="59" t="e">
        <f t="shared" si="62"/>
        <v>#REF!</v>
      </c>
      <c r="Q93" s="29" t="e">
        <f t="shared" si="73"/>
        <v>#REF!</v>
      </c>
      <c r="R93" s="100" t="e">
        <f t="shared" si="65"/>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x14ac:dyDescent="0.25">
      <c r="B94" s="237"/>
      <c r="C94" s="9"/>
      <c r="E94" s="65" t="e">
        <f>IF(OR($C$6="",$C$5="",$C$6=0,$C$5=0),"",IF((ROWS(E$6:E94)-1)&gt;$C$16+$C$13-$C$15,"",(ROWS(E$6:E94)-1)))</f>
        <v>#REF!</v>
      </c>
      <c r="F94" s="55" t="e">
        <f t="shared" si="66"/>
        <v>#REF!</v>
      </c>
      <c r="G94" s="91" t="e">
        <f>IF(E94="","",OP!G94)</f>
        <v>#REF!</v>
      </c>
      <c r="H94" s="28" t="e">
        <f t="shared" si="63"/>
        <v>#REF!</v>
      </c>
      <c r="I94" s="56" t="e">
        <f t="shared" si="64"/>
        <v>#REF!</v>
      </c>
      <c r="J94" s="56" t="e">
        <f t="shared" si="67"/>
        <v>#REF!</v>
      </c>
      <c r="K94" s="57" t="e">
        <f t="shared" si="68"/>
        <v>#REF!</v>
      </c>
      <c r="L94" s="57" t="e">
        <f t="shared" si="69"/>
        <v>#REF!</v>
      </c>
      <c r="M94" s="58" t="e">
        <f t="shared" si="70"/>
        <v>#REF!</v>
      </c>
      <c r="N94" s="58" t="e">
        <f t="shared" si="71"/>
        <v>#REF!</v>
      </c>
      <c r="O94" s="58" t="e">
        <f t="shared" si="72"/>
        <v>#REF!</v>
      </c>
      <c r="P94" s="59" t="e">
        <f t="shared" si="62"/>
        <v>#REF!</v>
      </c>
      <c r="Q94" s="29" t="e">
        <f t="shared" si="73"/>
        <v>#REF!</v>
      </c>
      <c r="R94" s="100" t="e">
        <f t="shared" si="65"/>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x14ac:dyDescent="0.25">
      <c r="B95" s="237"/>
      <c r="C95" s="9"/>
      <c r="E95" s="65" t="e">
        <f>IF(OR($C$6="",$C$5="",$C$6=0,$C$5=0),"",IF((ROWS(E$6:E95)-1)&gt;$C$16+$C$13-$C$15,"",(ROWS(E$6:E95)-1)))</f>
        <v>#REF!</v>
      </c>
      <c r="F95" s="55" t="e">
        <f t="shared" si="66"/>
        <v>#REF!</v>
      </c>
      <c r="G95" s="91" t="e">
        <f>IF(E95="","",OP!G95)</f>
        <v>#REF!</v>
      </c>
      <c r="H95" s="28" t="e">
        <f t="shared" si="63"/>
        <v>#REF!</v>
      </c>
      <c r="I95" s="56" t="e">
        <f t="shared" si="64"/>
        <v>#REF!</v>
      </c>
      <c r="J95" s="56" t="e">
        <f t="shared" si="67"/>
        <v>#REF!</v>
      </c>
      <c r="K95" s="57" t="e">
        <f t="shared" si="68"/>
        <v>#REF!</v>
      </c>
      <c r="L95" s="57" t="e">
        <f t="shared" si="69"/>
        <v>#REF!</v>
      </c>
      <c r="M95" s="58" t="e">
        <f t="shared" si="70"/>
        <v>#REF!</v>
      </c>
      <c r="N95" s="58" t="e">
        <f t="shared" si="71"/>
        <v>#REF!</v>
      </c>
      <c r="O95" s="58" t="e">
        <f t="shared" si="72"/>
        <v>#REF!</v>
      </c>
      <c r="P95" s="59" t="e">
        <f t="shared" si="62"/>
        <v>#REF!</v>
      </c>
      <c r="Q95" s="29" t="e">
        <f t="shared" si="73"/>
        <v>#REF!</v>
      </c>
      <c r="R95" s="100" t="e">
        <f t="shared" si="65"/>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x14ac:dyDescent="0.25">
      <c r="B96" s="237"/>
      <c r="C96" s="9"/>
      <c r="E96" s="65" t="e">
        <f>IF(OR($C$6="",$C$5="",$C$6=0,$C$5=0),"",IF((ROWS(E$6:E96)-1)&gt;$C$16+$C$13-$C$15,"",(ROWS(E$6:E96)-1)))</f>
        <v>#REF!</v>
      </c>
      <c r="F96" s="55" t="e">
        <f t="shared" si="66"/>
        <v>#REF!</v>
      </c>
      <c r="G96" s="91" t="e">
        <f>IF(E96="","",OP!G96)</f>
        <v>#REF!</v>
      </c>
      <c r="H96" s="28" t="e">
        <f t="shared" si="63"/>
        <v>#REF!</v>
      </c>
      <c r="I96" s="56" t="e">
        <f t="shared" si="64"/>
        <v>#REF!</v>
      </c>
      <c r="J96" s="56" t="e">
        <f t="shared" si="67"/>
        <v>#REF!</v>
      </c>
      <c r="K96" s="57" t="e">
        <f t="shared" si="68"/>
        <v>#REF!</v>
      </c>
      <c r="L96" s="57" t="e">
        <f t="shared" si="69"/>
        <v>#REF!</v>
      </c>
      <c r="M96" s="58" t="e">
        <f t="shared" si="70"/>
        <v>#REF!</v>
      </c>
      <c r="N96" s="58" t="e">
        <f t="shared" si="71"/>
        <v>#REF!</v>
      </c>
      <c r="O96" s="58" t="e">
        <f t="shared" si="72"/>
        <v>#REF!</v>
      </c>
      <c r="P96" s="59" t="e">
        <f t="shared" si="62"/>
        <v>#REF!</v>
      </c>
      <c r="Q96" s="29" t="e">
        <f t="shared" si="73"/>
        <v>#REF!</v>
      </c>
      <c r="R96" s="100" t="e">
        <f t="shared" si="65"/>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x14ac:dyDescent="0.25">
      <c r="B97" s="237"/>
      <c r="C97" s="9"/>
      <c r="E97" s="65" t="e">
        <f>IF(OR($C$6="",$C$5="",$C$6=0,$C$5=0),"",IF((ROWS(E$6:E97)-1)&gt;$C$16+$C$13-$C$15,"",(ROWS(E$6:E97)-1)))</f>
        <v>#REF!</v>
      </c>
      <c r="F97" s="55" t="e">
        <f t="shared" si="66"/>
        <v>#REF!</v>
      </c>
      <c r="G97" s="91" t="e">
        <f>IF(E97="","",OP!G97)</f>
        <v>#REF!</v>
      </c>
      <c r="H97" s="28" t="e">
        <f t="shared" si="63"/>
        <v>#REF!</v>
      </c>
      <c r="I97" s="56" t="e">
        <f t="shared" si="64"/>
        <v>#REF!</v>
      </c>
      <c r="J97" s="56" t="e">
        <f t="shared" si="67"/>
        <v>#REF!</v>
      </c>
      <c r="K97" s="57" t="e">
        <f t="shared" si="68"/>
        <v>#REF!</v>
      </c>
      <c r="L97" s="57" t="e">
        <f t="shared" si="69"/>
        <v>#REF!</v>
      </c>
      <c r="M97" s="58" t="e">
        <f t="shared" si="70"/>
        <v>#REF!</v>
      </c>
      <c r="N97" s="58" t="e">
        <f t="shared" si="71"/>
        <v>#REF!</v>
      </c>
      <c r="O97" s="58" t="e">
        <f t="shared" si="72"/>
        <v>#REF!</v>
      </c>
      <c r="P97" s="59" t="e">
        <f t="shared" si="62"/>
        <v>#REF!</v>
      </c>
      <c r="Q97" s="29" t="e">
        <f t="shared" si="73"/>
        <v>#REF!</v>
      </c>
      <c r="R97" s="100" t="e">
        <f t="shared" si="65"/>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x14ac:dyDescent="0.25">
      <c r="B98" s="237"/>
      <c r="C98" s="9"/>
      <c r="E98" s="65" t="e">
        <f>IF(OR($C$6="",$C$5="",$C$6=0,$C$5=0),"",IF((ROWS(E$6:E98)-1)&gt;$C$16+$C$13-$C$15,"",(ROWS(E$6:E98)-1)))</f>
        <v>#REF!</v>
      </c>
      <c r="F98" s="55" t="e">
        <f t="shared" si="66"/>
        <v>#REF!</v>
      </c>
      <c r="G98" s="91" t="e">
        <f>IF(E98="","",OP!G98)</f>
        <v>#REF!</v>
      </c>
      <c r="H98" s="28" t="e">
        <f t="shared" si="63"/>
        <v>#REF!</v>
      </c>
      <c r="I98" s="56" t="e">
        <f t="shared" si="64"/>
        <v>#REF!</v>
      </c>
      <c r="J98" s="56" t="e">
        <f t="shared" si="67"/>
        <v>#REF!</v>
      </c>
      <c r="K98" s="57" t="e">
        <f t="shared" si="68"/>
        <v>#REF!</v>
      </c>
      <c r="L98" s="57" t="e">
        <f t="shared" si="69"/>
        <v>#REF!</v>
      </c>
      <c r="M98" s="58" t="e">
        <f t="shared" si="70"/>
        <v>#REF!</v>
      </c>
      <c r="N98" s="58" t="e">
        <f t="shared" si="71"/>
        <v>#REF!</v>
      </c>
      <c r="O98" s="58" t="e">
        <f t="shared" si="72"/>
        <v>#REF!</v>
      </c>
      <c r="P98" s="59" t="e">
        <f t="shared" si="62"/>
        <v>#REF!</v>
      </c>
      <c r="Q98" s="29" t="e">
        <f t="shared" si="73"/>
        <v>#REF!</v>
      </c>
      <c r="R98" s="100" t="e">
        <f t="shared" si="65"/>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x14ac:dyDescent="0.25">
      <c r="B99" s="237"/>
      <c r="C99" s="9"/>
      <c r="E99" s="65" t="e">
        <f>IF(OR($C$6="",$C$5="",$C$6=0,$C$5=0),"",IF((ROWS(E$6:E99)-1)&gt;$C$16+$C$13-$C$15,"",(ROWS(E$6:E99)-1)))</f>
        <v>#REF!</v>
      </c>
      <c r="F99" s="55" t="e">
        <f t="shared" si="66"/>
        <v>#REF!</v>
      </c>
      <c r="G99" s="91" t="e">
        <f>IF(E99="","",OP!G99)</f>
        <v>#REF!</v>
      </c>
      <c r="H99" s="28" t="e">
        <f t="shared" si="63"/>
        <v>#REF!</v>
      </c>
      <c r="I99" s="56" t="e">
        <f t="shared" si="64"/>
        <v>#REF!</v>
      </c>
      <c r="J99" s="56" t="e">
        <f t="shared" si="67"/>
        <v>#REF!</v>
      </c>
      <c r="K99" s="57" t="e">
        <f t="shared" si="68"/>
        <v>#REF!</v>
      </c>
      <c r="L99" s="57" t="e">
        <f t="shared" si="69"/>
        <v>#REF!</v>
      </c>
      <c r="M99" s="58" t="e">
        <f t="shared" si="70"/>
        <v>#REF!</v>
      </c>
      <c r="N99" s="58" t="e">
        <f t="shared" si="71"/>
        <v>#REF!</v>
      </c>
      <c r="O99" s="58" t="e">
        <f t="shared" si="72"/>
        <v>#REF!</v>
      </c>
      <c r="P99" s="59" t="e">
        <f t="shared" si="62"/>
        <v>#REF!</v>
      </c>
      <c r="Q99" s="29" t="e">
        <f t="shared" si="73"/>
        <v>#REF!</v>
      </c>
      <c r="R99" s="100" t="e">
        <f t="shared" si="65"/>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x14ac:dyDescent="0.25">
      <c r="B100" s="237"/>
      <c r="C100" s="9"/>
      <c r="E100" s="65" t="e">
        <f>IF(OR($C$6="",$C$5="",$C$6=0,$C$5=0),"",IF((ROWS(E$6:E100)-1)&gt;$C$16+$C$13-$C$15,"",(ROWS(E$6:E100)-1)))</f>
        <v>#REF!</v>
      </c>
      <c r="F100" s="55" t="e">
        <f t="shared" si="66"/>
        <v>#REF!</v>
      </c>
      <c r="G100" s="91" t="e">
        <f>IF(E100="","",OP!G100)</f>
        <v>#REF!</v>
      </c>
      <c r="H100" s="28" t="e">
        <f t="shared" si="63"/>
        <v>#REF!</v>
      </c>
      <c r="I100" s="56" t="e">
        <f t="shared" si="64"/>
        <v>#REF!</v>
      </c>
      <c r="J100" s="56" t="e">
        <f t="shared" si="67"/>
        <v>#REF!</v>
      </c>
      <c r="K100" s="57" t="e">
        <f t="shared" si="68"/>
        <v>#REF!</v>
      </c>
      <c r="L100" s="57" t="e">
        <f t="shared" si="69"/>
        <v>#REF!</v>
      </c>
      <c r="M100" s="58" t="e">
        <f t="shared" si="70"/>
        <v>#REF!</v>
      </c>
      <c r="N100" s="58" t="e">
        <f t="shared" si="71"/>
        <v>#REF!</v>
      </c>
      <c r="O100" s="58" t="e">
        <f t="shared" si="72"/>
        <v>#REF!</v>
      </c>
      <c r="P100" s="59" t="e">
        <f t="shared" si="62"/>
        <v>#REF!</v>
      </c>
      <c r="Q100" s="29" t="e">
        <f t="shared" si="73"/>
        <v>#REF!</v>
      </c>
      <c r="R100" s="100" t="e">
        <f t="shared" si="65"/>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x14ac:dyDescent="0.25">
      <c r="B101" s="237"/>
      <c r="C101" s="9"/>
      <c r="E101" s="65" t="e">
        <f>IF(OR($C$6="",$C$5="",$C$6=0,$C$5=0),"",IF((ROWS(E$6:E101)-1)&gt;$C$16+$C$13-$C$15,"",(ROWS(E$6:E101)-1)))</f>
        <v>#REF!</v>
      </c>
      <c r="F101" s="55" t="e">
        <f t="shared" si="66"/>
        <v>#REF!</v>
      </c>
      <c r="G101" s="91" t="e">
        <f>IF(E101="","",OP!G101)</f>
        <v>#REF!</v>
      </c>
      <c r="H101" s="28" t="e">
        <f t="shared" si="63"/>
        <v>#REF!</v>
      </c>
      <c r="I101" s="56" t="e">
        <f t="shared" si="64"/>
        <v>#REF!</v>
      </c>
      <c r="J101" s="56" t="e">
        <f t="shared" si="67"/>
        <v>#REF!</v>
      </c>
      <c r="K101" s="57" t="e">
        <f t="shared" si="68"/>
        <v>#REF!</v>
      </c>
      <c r="L101" s="57" t="e">
        <f t="shared" si="69"/>
        <v>#REF!</v>
      </c>
      <c r="M101" s="58" t="e">
        <f t="shared" si="70"/>
        <v>#REF!</v>
      </c>
      <c r="N101" s="58" t="e">
        <f t="shared" si="71"/>
        <v>#REF!</v>
      </c>
      <c r="O101" s="58" t="e">
        <f t="shared" si="72"/>
        <v>#REF!</v>
      </c>
      <c r="P101" s="59" t="e">
        <f t="shared" si="62"/>
        <v>#REF!</v>
      </c>
      <c r="Q101" s="29" t="e">
        <f t="shared" si="73"/>
        <v>#REF!</v>
      </c>
      <c r="R101" s="100" t="e">
        <f t="shared" si="65"/>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x14ac:dyDescent="0.25">
      <c r="B102" s="237"/>
      <c r="C102" s="9"/>
      <c r="E102" s="65" t="e">
        <f>IF(OR($C$6="",$C$5="",$C$6=0,$C$5=0),"",IF((ROWS(E$6:E102)-1)&gt;$C$16+$C$13-$C$15,"",(ROWS(E$6:E102)-1)))</f>
        <v>#REF!</v>
      </c>
      <c r="F102" s="55" t="e">
        <f t="shared" si="66"/>
        <v>#REF!</v>
      </c>
      <c r="G102" s="91" t="e">
        <f>IF(E102="","",OP!G102)</f>
        <v>#REF!</v>
      </c>
      <c r="H102" s="28" t="e">
        <f t="shared" si="63"/>
        <v>#REF!</v>
      </c>
      <c r="I102" s="56" t="e">
        <f t="shared" si="64"/>
        <v>#REF!</v>
      </c>
      <c r="J102" s="56" t="e">
        <f t="shared" si="67"/>
        <v>#REF!</v>
      </c>
      <c r="K102" s="57" t="e">
        <f t="shared" si="68"/>
        <v>#REF!</v>
      </c>
      <c r="L102" s="57" t="e">
        <f t="shared" si="69"/>
        <v>#REF!</v>
      </c>
      <c r="M102" s="58" t="e">
        <f t="shared" si="70"/>
        <v>#REF!</v>
      </c>
      <c r="N102" s="58" t="e">
        <f t="shared" si="71"/>
        <v>#REF!</v>
      </c>
      <c r="O102" s="58" t="e">
        <f t="shared" si="72"/>
        <v>#REF!</v>
      </c>
      <c r="P102" s="59" t="e">
        <f t="shared" si="62"/>
        <v>#REF!</v>
      </c>
      <c r="Q102" s="29" t="e">
        <f t="shared" si="73"/>
        <v>#REF!</v>
      </c>
      <c r="R102" s="100" t="e">
        <f t="shared" si="65"/>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x14ac:dyDescent="0.25">
      <c r="B103" s="237"/>
      <c r="C103" s="9"/>
      <c r="E103" s="65" t="e">
        <f>IF(OR($C$6="",$C$5="",$C$6=0,$C$5=0),"",IF((ROWS(E$6:E103)-1)&gt;$C$16+$C$13-$C$15,"",(ROWS(E$6:E103)-1)))</f>
        <v>#REF!</v>
      </c>
      <c r="F103" s="55" t="e">
        <f t="shared" si="66"/>
        <v>#REF!</v>
      </c>
      <c r="G103" s="91" t="e">
        <f>IF(E103="","",OP!G103)</f>
        <v>#REF!</v>
      </c>
      <c r="H103" s="28" t="e">
        <f t="shared" si="63"/>
        <v>#REF!</v>
      </c>
      <c r="I103" s="56" t="e">
        <f t="shared" si="64"/>
        <v>#REF!</v>
      </c>
      <c r="J103" s="56" t="e">
        <f t="shared" si="67"/>
        <v>#REF!</v>
      </c>
      <c r="K103" s="57" t="e">
        <f t="shared" si="68"/>
        <v>#REF!</v>
      </c>
      <c r="L103" s="57" t="e">
        <f t="shared" si="69"/>
        <v>#REF!</v>
      </c>
      <c r="M103" s="58" t="e">
        <f t="shared" si="70"/>
        <v>#REF!</v>
      </c>
      <c r="N103" s="58" t="e">
        <f t="shared" si="71"/>
        <v>#REF!</v>
      </c>
      <c r="O103" s="58" t="e">
        <f t="shared" si="72"/>
        <v>#REF!</v>
      </c>
      <c r="P103" s="59" t="e">
        <f t="shared" si="62"/>
        <v>#REF!</v>
      </c>
      <c r="Q103" s="29" t="e">
        <f t="shared" si="73"/>
        <v>#REF!</v>
      </c>
      <c r="R103" s="100" t="e">
        <f t="shared" si="65"/>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x14ac:dyDescent="0.25">
      <c r="B104" s="237"/>
      <c r="C104" s="9"/>
      <c r="E104" s="65" t="e">
        <f>IF(OR($C$6="",$C$5="",$C$6=0,$C$5=0),"",IF((ROWS(E$6:E104)-1)&gt;$C$16+$C$13-$C$15,"",(ROWS(E$6:E104)-1)))</f>
        <v>#REF!</v>
      </c>
      <c r="F104" s="55" t="e">
        <f t="shared" si="66"/>
        <v>#REF!</v>
      </c>
      <c r="G104" s="91" t="e">
        <f>IF(E104="","",OP!G104)</f>
        <v>#REF!</v>
      </c>
      <c r="H104" s="28" t="e">
        <f t="shared" si="63"/>
        <v>#REF!</v>
      </c>
      <c r="I104" s="56" t="e">
        <f t="shared" si="64"/>
        <v>#REF!</v>
      </c>
      <c r="J104" s="56" t="e">
        <f t="shared" si="67"/>
        <v>#REF!</v>
      </c>
      <c r="K104" s="57" t="e">
        <f t="shared" si="68"/>
        <v>#REF!</v>
      </c>
      <c r="L104" s="57" t="e">
        <f t="shared" si="69"/>
        <v>#REF!</v>
      </c>
      <c r="M104" s="58" t="e">
        <f t="shared" si="70"/>
        <v>#REF!</v>
      </c>
      <c r="N104" s="58" t="e">
        <f t="shared" si="71"/>
        <v>#REF!</v>
      </c>
      <c r="O104" s="58" t="e">
        <f t="shared" si="72"/>
        <v>#REF!</v>
      </c>
      <c r="P104" s="59" t="e">
        <f t="shared" si="62"/>
        <v>#REF!</v>
      </c>
      <c r="Q104" s="29" t="e">
        <f t="shared" si="73"/>
        <v>#REF!</v>
      </c>
      <c r="R104" s="100" t="e">
        <f t="shared" si="65"/>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x14ac:dyDescent="0.25">
      <c r="B105" s="237"/>
      <c r="C105" s="9"/>
      <c r="E105" s="65" t="e">
        <f>IF(OR($C$6="",$C$5="",$C$6=0,$C$5=0),"",IF((ROWS(E$6:E105)-1)&gt;$C$16+$C$13-$C$15,"",(ROWS(E$6:E105)-1)))</f>
        <v>#REF!</v>
      </c>
      <c r="F105" s="55" t="e">
        <f t="shared" si="66"/>
        <v>#REF!</v>
      </c>
      <c r="G105" s="91" t="e">
        <f>IF(E105="","",OP!G105)</f>
        <v>#REF!</v>
      </c>
      <c r="H105" s="28" t="e">
        <f t="shared" si="63"/>
        <v>#REF!</v>
      </c>
      <c r="I105" s="56" t="e">
        <f t="shared" si="64"/>
        <v>#REF!</v>
      </c>
      <c r="J105" s="56" t="e">
        <f t="shared" si="67"/>
        <v>#REF!</v>
      </c>
      <c r="K105" s="57" t="e">
        <f t="shared" si="68"/>
        <v>#REF!</v>
      </c>
      <c r="L105" s="57" t="e">
        <f t="shared" si="69"/>
        <v>#REF!</v>
      </c>
      <c r="M105" s="58" t="e">
        <f t="shared" si="70"/>
        <v>#REF!</v>
      </c>
      <c r="N105" s="58" t="e">
        <f t="shared" si="71"/>
        <v>#REF!</v>
      </c>
      <c r="O105" s="58" t="e">
        <f t="shared" si="72"/>
        <v>#REF!</v>
      </c>
      <c r="P105" s="59" t="e">
        <f t="shared" si="62"/>
        <v>#REF!</v>
      </c>
      <c r="Q105" s="29" t="e">
        <f t="shared" si="73"/>
        <v>#REF!</v>
      </c>
      <c r="R105" s="100" t="e">
        <f t="shared" si="65"/>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x14ac:dyDescent="0.25">
      <c r="B106" s="237"/>
      <c r="C106" s="9"/>
      <c r="E106" s="65" t="e">
        <f>IF(OR($C$6="",$C$5="",$C$6=0,$C$5=0),"",IF((ROWS(E$6:E106)-1)&gt;$C$16+$C$13-$C$15,"",(ROWS(E$6:E106)-1)))</f>
        <v>#REF!</v>
      </c>
      <c r="F106" s="55" t="e">
        <f t="shared" si="66"/>
        <v>#REF!</v>
      </c>
      <c r="G106" s="91" t="e">
        <f>IF(E106="","",OP!G106)</f>
        <v>#REF!</v>
      </c>
      <c r="H106" s="28" t="e">
        <f t="shared" si="63"/>
        <v>#REF!</v>
      </c>
      <c r="I106" s="56" t="e">
        <f t="shared" si="64"/>
        <v>#REF!</v>
      </c>
      <c r="J106" s="56" t="e">
        <f t="shared" si="67"/>
        <v>#REF!</v>
      </c>
      <c r="K106" s="57" t="e">
        <f t="shared" si="68"/>
        <v>#REF!</v>
      </c>
      <c r="L106" s="57" t="e">
        <f t="shared" si="69"/>
        <v>#REF!</v>
      </c>
      <c r="M106" s="58" t="e">
        <f t="shared" si="70"/>
        <v>#REF!</v>
      </c>
      <c r="N106" s="58" t="e">
        <f t="shared" si="71"/>
        <v>#REF!</v>
      </c>
      <c r="O106" s="58" t="e">
        <f t="shared" si="72"/>
        <v>#REF!</v>
      </c>
      <c r="P106" s="59" t="e">
        <f t="shared" si="62"/>
        <v>#REF!</v>
      </c>
      <c r="Q106" s="29" t="e">
        <f t="shared" si="73"/>
        <v>#REF!</v>
      </c>
      <c r="R106" s="100" t="e">
        <f t="shared" si="65"/>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x14ac:dyDescent="0.25">
      <c r="B107" s="237"/>
      <c r="C107" s="9"/>
      <c r="E107" s="65" t="e">
        <f>IF(OR($C$6="",$C$5="",$C$6=0,$C$5=0),"",IF((ROWS(E$6:E107)-1)&gt;$C$16+$C$13-$C$15,"",(ROWS(E$6:E107)-1)))</f>
        <v>#REF!</v>
      </c>
      <c r="F107" s="55" t="e">
        <f t="shared" si="66"/>
        <v>#REF!</v>
      </c>
      <c r="G107" s="91" t="e">
        <f>IF(E107="","",OP!G107)</f>
        <v>#REF!</v>
      </c>
      <c r="H107" s="28" t="e">
        <f t="shared" si="63"/>
        <v>#REF!</v>
      </c>
      <c r="I107" s="56" t="e">
        <f t="shared" si="64"/>
        <v>#REF!</v>
      </c>
      <c r="J107" s="56" t="e">
        <f t="shared" si="67"/>
        <v>#REF!</v>
      </c>
      <c r="K107" s="57" t="e">
        <f t="shared" si="68"/>
        <v>#REF!</v>
      </c>
      <c r="L107" s="57" t="e">
        <f t="shared" si="69"/>
        <v>#REF!</v>
      </c>
      <c r="M107" s="58" t="e">
        <f t="shared" si="70"/>
        <v>#REF!</v>
      </c>
      <c r="N107" s="58" t="e">
        <f t="shared" si="71"/>
        <v>#REF!</v>
      </c>
      <c r="O107" s="58" t="e">
        <f t="shared" si="72"/>
        <v>#REF!</v>
      </c>
      <c r="P107" s="59" t="e">
        <f t="shared" si="62"/>
        <v>#REF!</v>
      </c>
      <c r="Q107" s="29" t="e">
        <f t="shared" si="73"/>
        <v>#REF!</v>
      </c>
      <c r="R107" s="100" t="e">
        <f t="shared" si="65"/>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x14ac:dyDescent="0.25">
      <c r="B108" s="237"/>
      <c r="C108" s="9"/>
      <c r="E108" s="65" t="e">
        <f>IF(OR($C$6="",$C$5="",$C$6=0,$C$5=0),"",IF((ROWS(E$6:E108)-1)&gt;$C$16+$C$13-$C$15,"",(ROWS(E$6:E108)-1)))</f>
        <v>#REF!</v>
      </c>
      <c r="F108" s="55" t="e">
        <f t="shared" si="66"/>
        <v>#REF!</v>
      </c>
      <c r="G108" s="91" t="e">
        <f>IF(E108="","",OP!G108)</f>
        <v>#REF!</v>
      </c>
      <c r="H108" s="28" t="e">
        <f t="shared" si="63"/>
        <v>#REF!</v>
      </c>
      <c r="I108" s="56" t="e">
        <f t="shared" si="64"/>
        <v>#REF!</v>
      </c>
      <c r="J108" s="56" t="e">
        <f t="shared" si="67"/>
        <v>#REF!</v>
      </c>
      <c r="K108" s="57" t="e">
        <f t="shared" si="68"/>
        <v>#REF!</v>
      </c>
      <c r="L108" s="57" t="e">
        <f t="shared" si="69"/>
        <v>#REF!</v>
      </c>
      <c r="M108" s="58" t="e">
        <f t="shared" si="70"/>
        <v>#REF!</v>
      </c>
      <c r="N108" s="58" t="e">
        <f t="shared" si="71"/>
        <v>#REF!</v>
      </c>
      <c r="O108" s="58" t="e">
        <f t="shared" si="72"/>
        <v>#REF!</v>
      </c>
      <c r="P108" s="59" t="e">
        <f t="shared" si="62"/>
        <v>#REF!</v>
      </c>
      <c r="Q108" s="29" t="e">
        <f t="shared" si="73"/>
        <v>#REF!</v>
      </c>
      <c r="R108" s="100" t="e">
        <f t="shared" si="65"/>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x14ac:dyDescent="0.25">
      <c r="B109" s="237"/>
      <c r="C109" s="9"/>
      <c r="E109" s="65" t="e">
        <f>IF(OR($C$6="",$C$5="",$C$6=0,$C$5=0),"",IF((ROWS(E$6:E109)-1)&gt;$C$16+$C$13-$C$15,"",(ROWS(E$6:E109)-1)))</f>
        <v>#REF!</v>
      </c>
      <c r="F109" s="55" t="e">
        <f t="shared" si="66"/>
        <v>#REF!</v>
      </c>
      <c r="G109" s="91" t="e">
        <f>IF(E109="","",OP!G109)</f>
        <v>#REF!</v>
      </c>
      <c r="H109" s="28" t="e">
        <f t="shared" si="63"/>
        <v>#REF!</v>
      </c>
      <c r="I109" s="56" t="e">
        <f t="shared" si="64"/>
        <v>#REF!</v>
      </c>
      <c r="J109" s="56" t="e">
        <f t="shared" si="67"/>
        <v>#REF!</v>
      </c>
      <c r="K109" s="57" t="e">
        <f t="shared" si="68"/>
        <v>#REF!</v>
      </c>
      <c r="L109" s="57" t="e">
        <f t="shared" si="69"/>
        <v>#REF!</v>
      </c>
      <c r="M109" s="58" t="e">
        <f t="shared" si="70"/>
        <v>#REF!</v>
      </c>
      <c r="N109" s="58" t="e">
        <f t="shared" si="71"/>
        <v>#REF!</v>
      </c>
      <c r="O109" s="58" t="e">
        <f t="shared" si="72"/>
        <v>#REF!</v>
      </c>
      <c r="P109" s="59" t="e">
        <f t="shared" si="62"/>
        <v>#REF!</v>
      </c>
      <c r="Q109" s="29" t="e">
        <f t="shared" si="73"/>
        <v>#REF!</v>
      </c>
      <c r="R109" s="100" t="e">
        <f t="shared" si="65"/>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x14ac:dyDescent="0.25">
      <c r="B110" s="237"/>
      <c r="C110" s="9"/>
      <c r="E110" s="65" t="e">
        <f>IF(OR($C$6="",$C$5="",$C$6=0,$C$5=0),"",IF((ROWS(E$6:E110)-1)&gt;$C$16+$C$13-$C$15,"",(ROWS(E$6:E110)-1)))</f>
        <v>#REF!</v>
      </c>
      <c r="F110" s="55" t="e">
        <f t="shared" si="66"/>
        <v>#REF!</v>
      </c>
      <c r="G110" s="91" t="e">
        <f>IF(E110="","",OP!G110)</f>
        <v>#REF!</v>
      </c>
      <c r="H110" s="28" t="e">
        <f t="shared" si="63"/>
        <v>#REF!</v>
      </c>
      <c r="I110" s="56" t="e">
        <f t="shared" si="64"/>
        <v>#REF!</v>
      </c>
      <c r="J110" s="56" t="e">
        <f t="shared" si="67"/>
        <v>#REF!</v>
      </c>
      <c r="K110" s="57" t="e">
        <f t="shared" si="68"/>
        <v>#REF!</v>
      </c>
      <c r="L110" s="57" t="e">
        <f t="shared" si="69"/>
        <v>#REF!</v>
      </c>
      <c r="M110" s="58" t="e">
        <f t="shared" si="70"/>
        <v>#REF!</v>
      </c>
      <c r="N110" s="58" t="e">
        <f t="shared" si="71"/>
        <v>#REF!</v>
      </c>
      <c r="O110" s="58" t="e">
        <f t="shared" si="72"/>
        <v>#REF!</v>
      </c>
      <c r="P110" s="59" t="e">
        <f t="shared" si="62"/>
        <v>#REF!</v>
      </c>
      <c r="Q110" s="29" t="e">
        <f t="shared" si="73"/>
        <v>#REF!</v>
      </c>
      <c r="R110" s="100" t="e">
        <f t="shared" si="65"/>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x14ac:dyDescent="0.25">
      <c r="B111" s="237"/>
      <c r="C111" s="9"/>
      <c r="E111" s="65" t="e">
        <f>IF(OR($C$6="",$C$5="",$C$6=0,$C$5=0),"",IF((ROWS(E$6:E111)-1)&gt;$C$16+$C$13-$C$15,"",(ROWS(E$6:E111)-1)))</f>
        <v>#REF!</v>
      </c>
      <c r="F111" s="55" t="e">
        <f t="shared" si="66"/>
        <v>#REF!</v>
      </c>
      <c r="G111" s="91" t="e">
        <f>IF(E111="","",OP!G111)</f>
        <v>#REF!</v>
      </c>
      <c r="H111" s="28" t="e">
        <f t="shared" si="63"/>
        <v>#REF!</v>
      </c>
      <c r="I111" s="56" t="e">
        <f t="shared" si="64"/>
        <v>#REF!</v>
      </c>
      <c r="J111" s="56" t="e">
        <f t="shared" si="67"/>
        <v>#REF!</v>
      </c>
      <c r="K111" s="57" t="e">
        <f t="shared" si="68"/>
        <v>#REF!</v>
      </c>
      <c r="L111" s="57" t="e">
        <f t="shared" si="69"/>
        <v>#REF!</v>
      </c>
      <c r="M111" s="58" t="e">
        <f t="shared" si="70"/>
        <v>#REF!</v>
      </c>
      <c r="N111" s="58" t="e">
        <f t="shared" si="71"/>
        <v>#REF!</v>
      </c>
      <c r="O111" s="58" t="e">
        <f t="shared" si="72"/>
        <v>#REF!</v>
      </c>
      <c r="P111" s="59" t="e">
        <f t="shared" si="62"/>
        <v>#REF!</v>
      </c>
      <c r="Q111" s="29" t="e">
        <f t="shared" si="73"/>
        <v>#REF!</v>
      </c>
      <c r="R111" s="100" t="e">
        <f t="shared" si="65"/>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x14ac:dyDescent="0.25">
      <c r="B112" s="237"/>
      <c r="C112" s="9"/>
      <c r="E112" s="65" t="e">
        <f>IF(OR($C$6="",$C$5="",$C$6=0,$C$5=0),"",IF((ROWS(E$6:E112)-1)&gt;$C$16+$C$13-$C$15,"",(ROWS(E$6:E112)-1)))</f>
        <v>#REF!</v>
      </c>
      <c r="F112" s="55" t="e">
        <f t="shared" si="66"/>
        <v>#REF!</v>
      </c>
      <c r="G112" s="91" t="e">
        <f>IF(E112="","",OP!G112)</f>
        <v>#REF!</v>
      </c>
      <c r="H112" s="28" t="e">
        <f t="shared" si="63"/>
        <v>#REF!</v>
      </c>
      <c r="I112" s="56" t="e">
        <f t="shared" si="64"/>
        <v>#REF!</v>
      </c>
      <c r="J112" s="56" t="e">
        <f t="shared" si="67"/>
        <v>#REF!</v>
      </c>
      <c r="K112" s="57" t="e">
        <f t="shared" si="68"/>
        <v>#REF!</v>
      </c>
      <c r="L112" s="57" t="e">
        <f t="shared" si="69"/>
        <v>#REF!</v>
      </c>
      <c r="M112" s="58" t="e">
        <f t="shared" si="70"/>
        <v>#REF!</v>
      </c>
      <c r="N112" s="58" t="e">
        <f t="shared" si="71"/>
        <v>#REF!</v>
      </c>
      <c r="O112" s="58" t="e">
        <f t="shared" si="72"/>
        <v>#REF!</v>
      </c>
      <c r="P112" s="59" t="e">
        <f t="shared" si="62"/>
        <v>#REF!</v>
      </c>
      <c r="Q112" s="29" t="e">
        <f t="shared" si="73"/>
        <v>#REF!</v>
      </c>
      <c r="R112" s="100" t="e">
        <f t="shared" si="65"/>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x14ac:dyDescent="0.25">
      <c r="B113" s="237"/>
      <c r="C113" s="9"/>
      <c r="E113" s="65" t="e">
        <f>IF(OR($C$6="",$C$5="",$C$6=0,$C$5=0),"",IF((ROWS(E$6:E113)-1)&gt;$C$16+$C$13-$C$15,"",(ROWS(E$6:E113)-1)))</f>
        <v>#REF!</v>
      </c>
      <c r="F113" s="55" t="e">
        <f t="shared" si="66"/>
        <v>#REF!</v>
      </c>
      <c r="G113" s="91" t="e">
        <f>IF(E113="","",OP!G113)</f>
        <v>#REF!</v>
      </c>
      <c r="H113" s="28" t="e">
        <f t="shared" si="63"/>
        <v>#REF!</v>
      </c>
      <c r="I113" s="56" t="e">
        <f t="shared" si="64"/>
        <v>#REF!</v>
      </c>
      <c r="J113" s="56" t="e">
        <f t="shared" si="67"/>
        <v>#REF!</v>
      </c>
      <c r="K113" s="57" t="e">
        <f t="shared" si="68"/>
        <v>#REF!</v>
      </c>
      <c r="L113" s="57" t="e">
        <f t="shared" si="69"/>
        <v>#REF!</v>
      </c>
      <c r="M113" s="58" t="e">
        <f t="shared" si="70"/>
        <v>#REF!</v>
      </c>
      <c r="N113" s="58" t="e">
        <f t="shared" si="71"/>
        <v>#REF!</v>
      </c>
      <c r="O113" s="58" t="e">
        <f t="shared" si="72"/>
        <v>#REF!</v>
      </c>
      <c r="P113" s="59" t="e">
        <f t="shared" si="62"/>
        <v>#REF!</v>
      </c>
      <c r="Q113" s="29" t="e">
        <f t="shared" si="73"/>
        <v>#REF!</v>
      </c>
      <c r="R113" s="100" t="e">
        <f t="shared" si="65"/>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x14ac:dyDescent="0.25">
      <c r="B114" s="237"/>
      <c r="C114" s="9"/>
      <c r="E114" s="65" t="e">
        <f>IF(OR($C$6="",$C$5="",$C$6=0,$C$5=0),"",IF((ROWS(E$6:E114)-1)&gt;$C$16+$C$13-$C$15,"",(ROWS(E$6:E114)-1)))</f>
        <v>#REF!</v>
      </c>
      <c r="F114" s="55" t="e">
        <f t="shared" si="66"/>
        <v>#REF!</v>
      </c>
      <c r="G114" s="91" t="e">
        <f>IF(E114="","",OP!G114)</f>
        <v>#REF!</v>
      </c>
      <c r="H114" s="28" t="e">
        <f t="shared" si="63"/>
        <v>#REF!</v>
      </c>
      <c r="I114" s="56" t="e">
        <f t="shared" si="64"/>
        <v>#REF!</v>
      </c>
      <c r="J114" s="56" t="e">
        <f t="shared" si="67"/>
        <v>#REF!</v>
      </c>
      <c r="K114" s="57" t="e">
        <f t="shared" si="68"/>
        <v>#REF!</v>
      </c>
      <c r="L114" s="57" t="e">
        <f t="shared" si="69"/>
        <v>#REF!</v>
      </c>
      <c r="M114" s="58" t="e">
        <f t="shared" si="70"/>
        <v>#REF!</v>
      </c>
      <c r="N114" s="58" t="e">
        <f t="shared" si="71"/>
        <v>#REF!</v>
      </c>
      <c r="O114" s="58" t="e">
        <f t="shared" si="72"/>
        <v>#REF!</v>
      </c>
      <c r="P114" s="59" t="e">
        <f t="shared" si="62"/>
        <v>#REF!</v>
      </c>
      <c r="Q114" s="29" t="e">
        <f t="shared" si="73"/>
        <v>#REF!</v>
      </c>
      <c r="R114" s="100" t="e">
        <f t="shared" si="65"/>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x14ac:dyDescent="0.25">
      <c r="B115" s="237"/>
      <c r="C115" s="9"/>
      <c r="E115" s="65" t="e">
        <f>IF(OR($C$6="",$C$5="",$C$6=0,$C$5=0),"",IF((ROWS(E$6:E115)-1)&gt;$C$16+$C$13-$C$15,"",(ROWS(E$6:E115)-1)))</f>
        <v>#REF!</v>
      </c>
      <c r="F115" s="55" t="e">
        <f t="shared" si="66"/>
        <v>#REF!</v>
      </c>
      <c r="G115" s="91" t="e">
        <f>IF(E115="","",OP!G115)</f>
        <v>#REF!</v>
      </c>
      <c r="H115" s="28" t="e">
        <f t="shared" si="63"/>
        <v>#REF!</v>
      </c>
      <c r="I115" s="56" t="e">
        <f t="shared" si="64"/>
        <v>#REF!</v>
      </c>
      <c r="J115" s="56" t="e">
        <f t="shared" si="67"/>
        <v>#REF!</v>
      </c>
      <c r="K115" s="57" t="e">
        <f t="shared" si="68"/>
        <v>#REF!</v>
      </c>
      <c r="L115" s="57" t="e">
        <f t="shared" si="69"/>
        <v>#REF!</v>
      </c>
      <c r="M115" s="58" t="e">
        <f t="shared" si="70"/>
        <v>#REF!</v>
      </c>
      <c r="N115" s="58" t="e">
        <f t="shared" si="71"/>
        <v>#REF!</v>
      </c>
      <c r="O115" s="58" t="e">
        <f t="shared" si="72"/>
        <v>#REF!</v>
      </c>
      <c r="P115" s="59" t="e">
        <f t="shared" si="62"/>
        <v>#REF!</v>
      </c>
      <c r="Q115" s="29" t="e">
        <f t="shared" si="73"/>
        <v>#REF!</v>
      </c>
      <c r="R115" s="100" t="e">
        <f t="shared" si="65"/>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x14ac:dyDescent="0.25">
      <c r="B116" s="237"/>
      <c r="C116" s="9"/>
      <c r="E116" s="65" t="e">
        <f>IF(OR($C$6="",$C$5="",$C$6=0,$C$5=0),"",IF((ROWS(E$6:E116)-1)&gt;$C$16+$C$13-$C$15,"",(ROWS(E$6:E116)-1)))</f>
        <v>#REF!</v>
      </c>
      <c r="F116" s="55" t="e">
        <f t="shared" si="66"/>
        <v>#REF!</v>
      </c>
      <c r="G116" s="91" t="e">
        <f>IF(E116="","",OP!G116)</f>
        <v>#REF!</v>
      </c>
      <c r="H116" s="28" t="e">
        <f t="shared" si="63"/>
        <v>#REF!</v>
      </c>
      <c r="I116" s="56" t="e">
        <f t="shared" si="64"/>
        <v>#REF!</v>
      </c>
      <c r="J116" s="56" t="e">
        <f t="shared" si="67"/>
        <v>#REF!</v>
      </c>
      <c r="K116" s="57" t="e">
        <f t="shared" si="68"/>
        <v>#REF!</v>
      </c>
      <c r="L116" s="57" t="e">
        <f t="shared" si="69"/>
        <v>#REF!</v>
      </c>
      <c r="M116" s="58" t="e">
        <f t="shared" si="70"/>
        <v>#REF!</v>
      </c>
      <c r="N116" s="58" t="e">
        <f t="shared" si="71"/>
        <v>#REF!</v>
      </c>
      <c r="O116" s="58" t="e">
        <f t="shared" si="72"/>
        <v>#REF!</v>
      </c>
      <c r="P116" s="59" t="e">
        <f t="shared" si="62"/>
        <v>#REF!</v>
      </c>
      <c r="Q116" s="29" t="e">
        <f t="shared" si="73"/>
        <v>#REF!</v>
      </c>
      <c r="R116" s="100" t="e">
        <f t="shared" si="65"/>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x14ac:dyDescent="0.25">
      <c r="B117" s="237"/>
      <c r="C117" s="9"/>
      <c r="E117" s="65" t="e">
        <f>IF(OR($C$6="",$C$5="",$C$6=0,$C$5=0),"",IF((ROWS(E$6:E117)-1)&gt;$C$16+$C$13-$C$15,"",(ROWS(E$6:E117)-1)))</f>
        <v>#REF!</v>
      </c>
      <c r="F117" s="55" t="e">
        <f t="shared" si="66"/>
        <v>#REF!</v>
      </c>
      <c r="G117" s="91" t="e">
        <f>IF(E117="","",OP!G117)</f>
        <v>#REF!</v>
      </c>
      <c r="H117" s="28" t="e">
        <f t="shared" si="63"/>
        <v>#REF!</v>
      </c>
      <c r="I117" s="56" t="e">
        <f t="shared" si="64"/>
        <v>#REF!</v>
      </c>
      <c r="J117" s="56" t="e">
        <f t="shared" si="67"/>
        <v>#REF!</v>
      </c>
      <c r="K117" s="57" t="e">
        <f t="shared" si="68"/>
        <v>#REF!</v>
      </c>
      <c r="L117" s="57" t="e">
        <f t="shared" si="69"/>
        <v>#REF!</v>
      </c>
      <c r="M117" s="58" t="e">
        <f t="shared" si="70"/>
        <v>#REF!</v>
      </c>
      <c r="N117" s="58" t="e">
        <f t="shared" si="71"/>
        <v>#REF!</v>
      </c>
      <c r="O117" s="58" t="e">
        <f t="shared" si="72"/>
        <v>#REF!</v>
      </c>
      <c r="P117" s="59" t="e">
        <f t="shared" si="62"/>
        <v>#REF!</v>
      </c>
      <c r="Q117" s="29" t="e">
        <f t="shared" si="73"/>
        <v>#REF!</v>
      </c>
      <c r="R117" s="100" t="e">
        <f t="shared" si="65"/>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x14ac:dyDescent="0.25">
      <c r="B118" s="237"/>
      <c r="C118" s="9"/>
      <c r="E118" s="65" t="e">
        <f>IF(OR($C$6="",$C$5="",$C$6=0,$C$5=0),"",IF((ROWS(E$6:E118)-1)&gt;$C$16+$C$13-$C$15,"",(ROWS(E$6:E118)-1)))</f>
        <v>#REF!</v>
      </c>
      <c r="F118" s="55" t="e">
        <f t="shared" si="66"/>
        <v>#REF!</v>
      </c>
      <c r="G118" s="91" t="e">
        <f>IF(E118="","",OP!G118)</f>
        <v>#REF!</v>
      </c>
      <c r="H118" s="28" t="e">
        <f t="shared" si="63"/>
        <v>#REF!</v>
      </c>
      <c r="I118" s="56" t="e">
        <f t="shared" si="64"/>
        <v>#REF!</v>
      </c>
      <c r="J118" s="56" t="e">
        <f t="shared" si="67"/>
        <v>#REF!</v>
      </c>
      <c r="K118" s="57" t="e">
        <f t="shared" si="68"/>
        <v>#REF!</v>
      </c>
      <c r="L118" s="57" t="e">
        <f t="shared" si="69"/>
        <v>#REF!</v>
      </c>
      <c r="M118" s="58" t="e">
        <f t="shared" si="70"/>
        <v>#REF!</v>
      </c>
      <c r="N118" s="58" t="e">
        <f t="shared" si="71"/>
        <v>#REF!</v>
      </c>
      <c r="O118" s="58" t="e">
        <f t="shared" si="72"/>
        <v>#REF!</v>
      </c>
      <c r="P118" s="59" t="e">
        <f t="shared" si="62"/>
        <v>#REF!</v>
      </c>
      <c r="Q118" s="29" t="e">
        <f t="shared" si="73"/>
        <v>#REF!</v>
      </c>
      <c r="R118" s="100" t="e">
        <f t="shared" si="65"/>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x14ac:dyDescent="0.25">
      <c r="B119" s="237"/>
      <c r="C119" s="9"/>
      <c r="E119" s="65" t="e">
        <f>IF(OR($C$6="",$C$5="",$C$6=0,$C$5=0),"",IF((ROWS(E$6:E119)-1)&gt;$C$16+$C$13-$C$15,"",(ROWS(E$6:E119)-1)))</f>
        <v>#REF!</v>
      </c>
      <c r="F119" s="55" t="e">
        <f t="shared" si="66"/>
        <v>#REF!</v>
      </c>
      <c r="G119" s="91" t="e">
        <f>IF(E119="","",OP!G119)</f>
        <v>#REF!</v>
      </c>
      <c r="H119" s="28" t="e">
        <f t="shared" si="63"/>
        <v>#REF!</v>
      </c>
      <c r="I119" s="56" t="e">
        <f t="shared" si="64"/>
        <v>#REF!</v>
      </c>
      <c r="J119" s="56" t="e">
        <f t="shared" si="67"/>
        <v>#REF!</v>
      </c>
      <c r="K119" s="57" t="e">
        <f t="shared" si="68"/>
        <v>#REF!</v>
      </c>
      <c r="L119" s="57" t="e">
        <f t="shared" si="69"/>
        <v>#REF!</v>
      </c>
      <c r="M119" s="58" t="e">
        <f t="shared" si="70"/>
        <v>#REF!</v>
      </c>
      <c r="N119" s="58" t="e">
        <f t="shared" si="71"/>
        <v>#REF!</v>
      </c>
      <c r="O119" s="58" t="e">
        <f t="shared" si="72"/>
        <v>#REF!</v>
      </c>
      <c r="P119" s="59" t="e">
        <f t="shared" si="62"/>
        <v>#REF!</v>
      </c>
      <c r="Q119" s="29" t="e">
        <f t="shared" si="73"/>
        <v>#REF!</v>
      </c>
      <c r="R119" s="100" t="e">
        <f t="shared" si="65"/>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x14ac:dyDescent="0.25">
      <c r="B120" s="237"/>
      <c r="C120" s="9"/>
      <c r="E120" s="65" t="e">
        <f>IF(OR($C$6="",$C$5="",$C$6=0,$C$5=0),"",IF((ROWS(E$6:E120)-1)&gt;$C$16+$C$13-$C$15,"",(ROWS(E$6:E120)-1)))</f>
        <v>#REF!</v>
      </c>
      <c r="F120" s="55" t="e">
        <f t="shared" si="66"/>
        <v>#REF!</v>
      </c>
      <c r="G120" s="91" t="e">
        <f>IF(E120="","",OP!G120)</f>
        <v>#REF!</v>
      </c>
      <c r="H120" s="28" t="e">
        <f t="shared" si="63"/>
        <v>#REF!</v>
      </c>
      <c r="I120" s="56" t="e">
        <f t="shared" si="64"/>
        <v>#REF!</v>
      </c>
      <c r="J120" s="56" t="e">
        <f t="shared" si="67"/>
        <v>#REF!</v>
      </c>
      <c r="K120" s="57" t="e">
        <f t="shared" si="68"/>
        <v>#REF!</v>
      </c>
      <c r="L120" s="57" t="e">
        <f t="shared" si="69"/>
        <v>#REF!</v>
      </c>
      <c r="M120" s="58" t="e">
        <f t="shared" si="70"/>
        <v>#REF!</v>
      </c>
      <c r="N120" s="58" t="e">
        <f t="shared" si="71"/>
        <v>#REF!</v>
      </c>
      <c r="O120" s="58" t="e">
        <f t="shared" si="72"/>
        <v>#REF!</v>
      </c>
      <c r="P120" s="59" t="e">
        <f t="shared" si="62"/>
        <v>#REF!</v>
      </c>
      <c r="Q120" s="29" t="e">
        <f t="shared" si="73"/>
        <v>#REF!</v>
      </c>
      <c r="R120" s="100" t="e">
        <f t="shared" si="65"/>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x14ac:dyDescent="0.25">
      <c r="B121" s="237"/>
      <c r="C121" s="9"/>
      <c r="E121" s="65" t="e">
        <f>IF(OR($C$6="",$C$5="",$C$6=0,$C$5=0),"",IF((ROWS(E$6:E121)-1)&gt;$C$16+$C$13-$C$15,"",(ROWS(E$6:E121)-1)))</f>
        <v>#REF!</v>
      </c>
      <c r="F121" s="55" t="e">
        <f t="shared" si="66"/>
        <v>#REF!</v>
      </c>
      <c r="G121" s="91" t="e">
        <f>IF(E121="","",OP!G121)</f>
        <v>#REF!</v>
      </c>
      <c r="H121" s="28" t="e">
        <f t="shared" si="63"/>
        <v>#REF!</v>
      </c>
      <c r="I121" s="56" t="e">
        <f t="shared" si="64"/>
        <v>#REF!</v>
      </c>
      <c r="J121" s="56" t="e">
        <f t="shared" si="67"/>
        <v>#REF!</v>
      </c>
      <c r="K121" s="57" t="e">
        <f t="shared" si="68"/>
        <v>#REF!</v>
      </c>
      <c r="L121" s="57" t="e">
        <f t="shared" si="69"/>
        <v>#REF!</v>
      </c>
      <c r="M121" s="58" t="e">
        <f t="shared" si="70"/>
        <v>#REF!</v>
      </c>
      <c r="N121" s="58" t="e">
        <f t="shared" si="71"/>
        <v>#REF!</v>
      </c>
      <c r="O121" s="58" t="e">
        <f t="shared" si="72"/>
        <v>#REF!</v>
      </c>
      <c r="P121" s="59" t="e">
        <f t="shared" si="62"/>
        <v>#REF!</v>
      </c>
      <c r="Q121" s="29" t="e">
        <f t="shared" si="73"/>
        <v>#REF!</v>
      </c>
      <c r="R121" s="100" t="e">
        <f t="shared" si="65"/>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x14ac:dyDescent="0.25">
      <c r="B122" s="237"/>
      <c r="C122" s="9"/>
      <c r="E122" s="65" t="e">
        <f>IF(OR($C$6="",$C$5="",$C$6=0,$C$5=0),"",IF((ROWS(E$6:E122)-1)&gt;$C$16+$C$13-$C$15,"",(ROWS(E$6:E122)-1)))</f>
        <v>#REF!</v>
      </c>
      <c r="F122" s="55" t="e">
        <f t="shared" si="66"/>
        <v>#REF!</v>
      </c>
      <c r="G122" s="91" t="e">
        <f>IF(E122="","",OP!G122)</f>
        <v>#REF!</v>
      </c>
      <c r="H122" s="28" t="e">
        <f t="shared" si="63"/>
        <v>#REF!</v>
      </c>
      <c r="I122" s="56" t="e">
        <f t="shared" si="64"/>
        <v>#REF!</v>
      </c>
      <c r="J122" s="56" t="e">
        <f t="shared" si="67"/>
        <v>#REF!</v>
      </c>
      <c r="K122" s="57" t="e">
        <f t="shared" si="68"/>
        <v>#REF!</v>
      </c>
      <c r="L122" s="57" t="e">
        <f t="shared" si="69"/>
        <v>#REF!</v>
      </c>
      <c r="M122" s="58" t="e">
        <f t="shared" si="70"/>
        <v>#REF!</v>
      </c>
      <c r="N122" s="58" t="e">
        <f t="shared" si="71"/>
        <v>#REF!</v>
      </c>
      <c r="O122" s="58" t="e">
        <f t="shared" si="72"/>
        <v>#REF!</v>
      </c>
      <c r="P122" s="59" t="e">
        <f t="shared" si="62"/>
        <v>#REF!</v>
      </c>
      <c r="Q122" s="29" t="e">
        <f t="shared" si="73"/>
        <v>#REF!</v>
      </c>
      <c r="R122" s="100" t="e">
        <f t="shared" si="65"/>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x14ac:dyDescent="0.25">
      <c r="B123" s="237"/>
      <c r="C123" s="9"/>
      <c r="E123" s="65" t="e">
        <f>IF(OR($C$6="",$C$5="",$C$6=0,$C$5=0),"",IF((ROWS(E$6:E123)-1)&gt;$C$16+$C$13-$C$15,"",(ROWS(E$6:E123)-1)))</f>
        <v>#REF!</v>
      </c>
      <c r="F123" s="55" t="e">
        <f t="shared" si="66"/>
        <v>#REF!</v>
      </c>
      <c r="G123" s="91" t="e">
        <f>IF(E123="","",OP!G123)</f>
        <v>#REF!</v>
      </c>
      <c r="H123" s="28" t="e">
        <f t="shared" si="63"/>
        <v>#REF!</v>
      </c>
      <c r="I123" s="56" t="e">
        <f t="shared" si="64"/>
        <v>#REF!</v>
      </c>
      <c r="J123" s="56" t="e">
        <f t="shared" si="67"/>
        <v>#REF!</v>
      </c>
      <c r="K123" s="57" t="e">
        <f t="shared" si="68"/>
        <v>#REF!</v>
      </c>
      <c r="L123" s="57" t="e">
        <f t="shared" si="69"/>
        <v>#REF!</v>
      </c>
      <c r="M123" s="58" t="e">
        <f t="shared" si="70"/>
        <v>#REF!</v>
      </c>
      <c r="N123" s="58" t="e">
        <f t="shared" si="71"/>
        <v>#REF!</v>
      </c>
      <c r="O123" s="58" t="e">
        <f t="shared" si="72"/>
        <v>#REF!</v>
      </c>
      <c r="P123" s="59" t="e">
        <f t="shared" si="62"/>
        <v>#REF!</v>
      </c>
      <c r="Q123" s="29" t="e">
        <f t="shared" si="73"/>
        <v>#REF!</v>
      </c>
      <c r="R123" s="100" t="e">
        <f t="shared" si="65"/>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x14ac:dyDescent="0.25">
      <c r="B124" s="237"/>
      <c r="C124" s="9"/>
      <c r="E124" s="65" t="e">
        <f>IF(OR($C$6="",$C$5="",$C$6=0,$C$5=0),"",IF((ROWS(E$6:E124)-1)&gt;$C$16+$C$13-$C$15,"",(ROWS(E$6:E124)-1)))</f>
        <v>#REF!</v>
      </c>
      <c r="F124" s="55" t="e">
        <f t="shared" si="66"/>
        <v>#REF!</v>
      </c>
      <c r="G124" s="91" t="e">
        <f>IF(E124="","",OP!G124)</f>
        <v>#REF!</v>
      </c>
      <c r="H124" s="28" t="e">
        <f t="shared" si="63"/>
        <v>#REF!</v>
      </c>
      <c r="I124" s="56" t="e">
        <f t="shared" si="64"/>
        <v>#REF!</v>
      </c>
      <c r="J124" s="56" t="e">
        <f t="shared" si="67"/>
        <v>#REF!</v>
      </c>
      <c r="K124" s="57" t="e">
        <f t="shared" si="68"/>
        <v>#REF!</v>
      </c>
      <c r="L124" s="57" t="e">
        <f t="shared" si="69"/>
        <v>#REF!</v>
      </c>
      <c r="M124" s="58" t="e">
        <f t="shared" si="70"/>
        <v>#REF!</v>
      </c>
      <c r="N124" s="58" t="e">
        <f t="shared" si="71"/>
        <v>#REF!</v>
      </c>
      <c r="O124" s="58" t="e">
        <f t="shared" si="72"/>
        <v>#REF!</v>
      </c>
      <c r="P124" s="59" t="e">
        <f t="shared" si="62"/>
        <v>#REF!</v>
      </c>
      <c r="Q124" s="29" t="e">
        <f t="shared" si="73"/>
        <v>#REF!</v>
      </c>
      <c r="R124" s="100" t="e">
        <f t="shared" si="65"/>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x14ac:dyDescent="0.25">
      <c r="B125" s="237"/>
      <c r="C125" s="9"/>
      <c r="E125" s="65" t="e">
        <f>IF(OR($C$6="",$C$5="",$C$6=0,$C$5=0),"",IF((ROWS(E$6:E125)-1)&gt;$C$16+$C$13-$C$15,"",(ROWS(E$6:E125)-1)))</f>
        <v>#REF!</v>
      </c>
      <c r="F125" s="55" t="e">
        <f t="shared" si="66"/>
        <v>#REF!</v>
      </c>
      <c r="G125" s="91" t="e">
        <f>IF(E125="","",OP!G125)</f>
        <v>#REF!</v>
      </c>
      <c r="H125" s="28" t="e">
        <f t="shared" si="63"/>
        <v>#REF!</v>
      </c>
      <c r="I125" s="56" t="e">
        <f t="shared" si="64"/>
        <v>#REF!</v>
      </c>
      <c r="J125" s="56" t="e">
        <f t="shared" si="67"/>
        <v>#REF!</v>
      </c>
      <c r="K125" s="57" t="e">
        <f t="shared" si="68"/>
        <v>#REF!</v>
      </c>
      <c r="L125" s="57" t="e">
        <f t="shared" si="69"/>
        <v>#REF!</v>
      </c>
      <c r="M125" s="58" t="e">
        <f t="shared" si="70"/>
        <v>#REF!</v>
      </c>
      <c r="N125" s="58" t="e">
        <f t="shared" si="71"/>
        <v>#REF!</v>
      </c>
      <c r="O125" s="58" t="e">
        <f t="shared" si="72"/>
        <v>#REF!</v>
      </c>
      <c r="P125" s="59" t="e">
        <f t="shared" si="62"/>
        <v>#REF!</v>
      </c>
      <c r="Q125" s="29" t="e">
        <f t="shared" si="73"/>
        <v>#REF!</v>
      </c>
      <c r="R125" s="100" t="e">
        <f t="shared" si="65"/>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x14ac:dyDescent="0.25">
      <c r="B126" s="237"/>
      <c r="C126" s="9"/>
      <c r="E126" s="65" t="e">
        <f>IF(OR($C$6="",$C$5="",$C$6=0,$C$5=0),"",IF((ROWS(E$6:E126)-1)&gt;$C$16+$C$13-$C$15,"",(ROWS(E$6:E126)-1)))</f>
        <v>#REF!</v>
      </c>
      <c r="F126" s="55" t="e">
        <f t="shared" si="66"/>
        <v>#REF!</v>
      </c>
      <c r="G126" s="91" t="e">
        <f>IF(E126="","",OP!G126)</f>
        <v>#REF!</v>
      </c>
      <c r="H126" s="28" t="e">
        <f t="shared" si="63"/>
        <v>#REF!</v>
      </c>
      <c r="I126" s="56" t="e">
        <f t="shared" si="64"/>
        <v>#REF!</v>
      </c>
      <c r="J126" s="56" t="e">
        <f t="shared" si="67"/>
        <v>#REF!</v>
      </c>
      <c r="K126" s="57" t="e">
        <f t="shared" si="68"/>
        <v>#REF!</v>
      </c>
      <c r="L126" s="57" t="e">
        <f t="shared" si="69"/>
        <v>#REF!</v>
      </c>
      <c r="M126" s="58" t="e">
        <f t="shared" si="70"/>
        <v>#REF!</v>
      </c>
      <c r="N126" s="58" t="e">
        <f t="shared" si="71"/>
        <v>#REF!</v>
      </c>
      <c r="O126" s="58" t="e">
        <f t="shared" si="72"/>
        <v>#REF!</v>
      </c>
      <c r="P126" s="59" t="e">
        <f t="shared" si="62"/>
        <v>#REF!</v>
      </c>
      <c r="Q126" s="29" t="e">
        <f t="shared" si="73"/>
        <v>#REF!</v>
      </c>
      <c r="R126" s="100" t="e">
        <f t="shared" si="65"/>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x14ac:dyDescent="0.25">
      <c r="B127" s="237"/>
      <c r="C127" s="9"/>
      <c r="E127" s="65" t="e">
        <f>IF(OR($C$6="",$C$5="",$C$6=0,$C$5=0),"",IF((ROWS(E$6:E127)-1)&gt;$C$16+$C$13-$C$15,"",(ROWS(E$6:E127)-1)))</f>
        <v>#REF!</v>
      </c>
      <c r="F127" s="55" t="e">
        <f t="shared" si="66"/>
        <v>#REF!</v>
      </c>
      <c r="G127" s="91" t="e">
        <f>IF(E127="","",OP!G127)</f>
        <v>#REF!</v>
      </c>
      <c r="H127" s="28" t="e">
        <f t="shared" si="63"/>
        <v>#REF!</v>
      </c>
      <c r="I127" s="56" t="e">
        <f t="shared" si="64"/>
        <v>#REF!</v>
      </c>
      <c r="J127" s="56" t="e">
        <f t="shared" si="67"/>
        <v>#REF!</v>
      </c>
      <c r="K127" s="57" t="e">
        <f t="shared" si="68"/>
        <v>#REF!</v>
      </c>
      <c r="L127" s="57" t="e">
        <f t="shared" si="69"/>
        <v>#REF!</v>
      </c>
      <c r="M127" s="58" t="e">
        <f t="shared" si="70"/>
        <v>#REF!</v>
      </c>
      <c r="N127" s="58" t="e">
        <f t="shared" si="71"/>
        <v>#REF!</v>
      </c>
      <c r="O127" s="58" t="e">
        <f t="shared" si="72"/>
        <v>#REF!</v>
      </c>
      <c r="P127" s="59" t="e">
        <f t="shared" si="62"/>
        <v>#REF!</v>
      </c>
      <c r="Q127" s="29" t="e">
        <f t="shared" si="73"/>
        <v>#REF!</v>
      </c>
      <c r="R127" s="100" t="e">
        <f t="shared" si="65"/>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x14ac:dyDescent="0.25">
      <c r="B128" s="237"/>
      <c r="C128" s="9"/>
      <c r="E128" s="65" t="e">
        <f>IF(OR($C$6="",$C$5="",$C$6=0,$C$5=0),"",IF((ROWS(E$6:E128)-1)&gt;$C$16+$C$13-$C$15,"",(ROWS(E$6:E128)-1)))</f>
        <v>#REF!</v>
      </c>
      <c r="F128" s="55" t="e">
        <f t="shared" si="66"/>
        <v>#REF!</v>
      </c>
      <c r="G128" s="91" t="e">
        <f>IF(E128="","",OP!G128)</f>
        <v>#REF!</v>
      </c>
      <c r="H128" s="28" t="e">
        <f t="shared" si="63"/>
        <v>#REF!</v>
      </c>
      <c r="I128" s="56" t="e">
        <f t="shared" si="64"/>
        <v>#REF!</v>
      </c>
      <c r="J128" s="56" t="e">
        <f t="shared" si="67"/>
        <v>#REF!</v>
      </c>
      <c r="K128" s="57" t="e">
        <f t="shared" si="68"/>
        <v>#REF!</v>
      </c>
      <c r="L128" s="57" t="e">
        <f t="shared" si="69"/>
        <v>#REF!</v>
      </c>
      <c r="M128" s="58" t="e">
        <f t="shared" si="70"/>
        <v>#REF!</v>
      </c>
      <c r="N128" s="58" t="e">
        <f t="shared" si="71"/>
        <v>#REF!</v>
      </c>
      <c r="O128" s="58" t="e">
        <f t="shared" si="72"/>
        <v>#REF!</v>
      </c>
      <c r="P128" s="59" t="e">
        <f t="shared" si="62"/>
        <v>#REF!</v>
      </c>
      <c r="Q128" s="29" t="e">
        <f t="shared" si="73"/>
        <v>#REF!</v>
      </c>
      <c r="R128" s="100" t="e">
        <f t="shared" si="65"/>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x14ac:dyDescent="0.25">
      <c r="B129" s="237"/>
      <c r="C129" s="9"/>
      <c r="E129" s="65" t="e">
        <f>IF(OR($C$6="",$C$5="",$C$6=0,$C$5=0),"",IF((ROWS(E$6:E129)-1)&gt;$C$16+$C$13-$C$15,"",(ROWS(E$6:E129)-1)))</f>
        <v>#REF!</v>
      </c>
      <c r="F129" s="55" t="e">
        <f t="shared" si="66"/>
        <v>#REF!</v>
      </c>
      <c r="G129" s="91" t="e">
        <f>IF(E129="","",OP!G129)</f>
        <v>#REF!</v>
      </c>
      <c r="H129" s="28" t="e">
        <f t="shared" si="63"/>
        <v>#REF!</v>
      </c>
      <c r="I129" s="56" t="e">
        <f t="shared" si="64"/>
        <v>#REF!</v>
      </c>
      <c r="J129" s="56" t="e">
        <f t="shared" si="67"/>
        <v>#REF!</v>
      </c>
      <c r="K129" s="57" t="e">
        <f t="shared" si="68"/>
        <v>#REF!</v>
      </c>
      <c r="L129" s="57" t="e">
        <f t="shared" si="69"/>
        <v>#REF!</v>
      </c>
      <c r="M129" s="58" t="e">
        <f t="shared" si="70"/>
        <v>#REF!</v>
      </c>
      <c r="N129" s="58" t="e">
        <f t="shared" si="71"/>
        <v>#REF!</v>
      </c>
      <c r="O129" s="58" t="e">
        <f t="shared" si="72"/>
        <v>#REF!</v>
      </c>
      <c r="P129" s="59" t="e">
        <f t="shared" si="62"/>
        <v>#REF!</v>
      </c>
      <c r="Q129" s="29" t="e">
        <f t="shared" si="73"/>
        <v>#REF!</v>
      </c>
      <c r="R129" s="100" t="e">
        <f t="shared" si="65"/>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x14ac:dyDescent="0.25">
      <c r="B130" s="237"/>
      <c r="C130" s="9"/>
      <c r="E130" s="65" t="e">
        <f>IF(OR($C$6="",$C$5="",$C$6=0,$C$5=0),"",IF((ROWS(E$6:E130)-1)&gt;$C$16+$C$13-$C$15,"",(ROWS(E$6:E130)-1)))</f>
        <v>#REF!</v>
      </c>
      <c r="F130" s="55" t="e">
        <f t="shared" si="66"/>
        <v>#REF!</v>
      </c>
      <c r="G130" s="91" t="e">
        <f>IF(E130="","",OP!G130)</f>
        <v>#REF!</v>
      </c>
      <c r="H130" s="28" t="e">
        <f t="shared" si="63"/>
        <v>#REF!</v>
      </c>
      <c r="I130" s="56" t="e">
        <f t="shared" si="64"/>
        <v>#REF!</v>
      </c>
      <c r="J130" s="56" t="e">
        <f t="shared" si="67"/>
        <v>#REF!</v>
      </c>
      <c r="K130" s="57" t="e">
        <f t="shared" si="68"/>
        <v>#REF!</v>
      </c>
      <c r="L130" s="57" t="e">
        <f t="shared" si="69"/>
        <v>#REF!</v>
      </c>
      <c r="M130" s="58" t="e">
        <f t="shared" si="70"/>
        <v>#REF!</v>
      </c>
      <c r="N130" s="58" t="e">
        <f t="shared" si="71"/>
        <v>#REF!</v>
      </c>
      <c r="O130" s="58" t="e">
        <f t="shared" si="72"/>
        <v>#REF!</v>
      </c>
      <c r="P130" s="59" t="e">
        <f t="shared" si="62"/>
        <v>#REF!</v>
      </c>
      <c r="Q130" s="29" t="e">
        <f t="shared" si="73"/>
        <v>#REF!</v>
      </c>
      <c r="R130" s="100" t="e">
        <f t="shared" si="65"/>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x14ac:dyDescent="0.25">
      <c r="B131" s="237"/>
      <c r="C131" s="9"/>
      <c r="E131" s="65" t="e">
        <f>IF(OR($C$6="",$C$5="",$C$6=0,$C$5=0),"",IF((ROWS(E$6:E131)-1)&gt;$C$16+$C$13-$C$15,"",(ROWS(E$6:E131)-1)))</f>
        <v>#REF!</v>
      </c>
      <c r="F131" s="55" t="e">
        <f t="shared" si="66"/>
        <v>#REF!</v>
      </c>
      <c r="G131" s="91" t="e">
        <f>IF(E131="","",OP!G131)</f>
        <v>#REF!</v>
      </c>
      <c r="H131" s="28" t="e">
        <f t="shared" si="63"/>
        <v>#REF!</v>
      </c>
      <c r="I131" s="56" t="e">
        <f t="shared" si="64"/>
        <v>#REF!</v>
      </c>
      <c r="J131" s="56" t="e">
        <f t="shared" si="67"/>
        <v>#REF!</v>
      </c>
      <c r="K131" s="57" t="e">
        <f t="shared" si="68"/>
        <v>#REF!</v>
      </c>
      <c r="L131" s="57" t="e">
        <f t="shared" si="69"/>
        <v>#REF!</v>
      </c>
      <c r="M131" s="58" t="e">
        <f t="shared" si="70"/>
        <v>#REF!</v>
      </c>
      <c r="N131" s="58" t="e">
        <f t="shared" si="71"/>
        <v>#REF!</v>
      </c>
      <c r="O131" s="58" t="e">
        <f t="shared" si="72"/>
        <v>#REF!</v>
      </c>
      <c r="P131" s="59" t="e">
        <f t="shared" si="62"/>
        <v>#REF!</v>
      </c>
      <c r="Q131" s="29" t="e">
        <f t="shared" si="73"/>
        <v>#REF!</v>
      </c>
      <c r="R131" s="100" t="e">
        <f t="shared" si="65"/>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x14ac:dyDescent="0.25">
      <c r="B132" s="237"/>
      <c r="C132" s="9"/>
      <c r="E132" s="65" t="e">
        <f>IF(OR($C$6="",$C$5="",$C$6=0,$C$5=0),"",IF((ROWS(E$6:E132)-1)&gt;$C$16+$C$13-$C$15,"",(ROWS(E$6:E132)-1)))</f>
        <v>#REF!</v>
      </c>
      <c r="F132" s="55" t="e">
        <f t="shared" si="66"/>
        <v>#REF!</v>
      </c>
      <c r="G132" s="91" t="e">
        <f>IF(E132="","",OP!G132)</f>
        <v>#REF!</v>
      </c>
      <c r="H132" s="28" t="e">
        <f t="shared" si="63"/>
        <v>#REF!</v>
      </c>
      <c r="I132" s="56" t="e">
        <f t="shared" si="64"/>
        <v>#REF!</v>
      </c>
      <c r="J132" s="56" t="e">
        <f t="shared" si="67"/>
        <v>#REF!</v>
      </c>
      <c r="K132" s="57" t="e">
        <f t="shared" si="68"/>
        <v>#REF!</v>
      </c>
      <c r="L132" s="57" t="e">
        <f t="shared" si="69"/>
        <v>#REF!</v>
      </c>
      <c r="M132" s="58" t="e">
        <f t="shared" si="70"/>
        <v>#REF!</v>
      </c>
      <c r="N132" s="58" t="e">
        <f t="shared" si="71"/>
        <v>#REF!</v>
      </c>
      <c r="O132" s="58" t="e">
        <f t="shared" si="72"/>
        <v>#REF!</v>
      </c>
      <c r="P132" s="59" t="e">
        <f t="shared" si="62"/>
        <v>#REF!</v>
      </c>
      <c r="Q132" s="29" t="e">
        <f t="shared" si="73"/>
        <v>#REF!</v>
      </c>
      <c r="R132" s="100" t="e">
        <f t="shared" si="65"/>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x14ac:dyDescent="0.25">
      <c r="B133" s="237"/>
      <c r="C133" s="9"/>
      <c r="E133" s="65" t="e">
        <f>IF(OR($C$6="",$C$5="",$C$6=0,$C$5=0),"",IF((ROWS(E$6:E133)-1)&gt;$C$16+$C$13-$C$15,"",(ROWS(E$6:E133)-1)))</f>
        <v>#REF!</v>
      </c>
      <c r="F133" s="55" t="e">
        <f t="shared" si="66"/>
        <v>#REF!</v>
      </c>
      <c r="G133" s="91" t="e">
        <f>IF(E133="","",OP!G133)</f>
        <v>#REF!</v>
      </c>
      <c r="H133" s="28" t="e">
        <f t="shared" si="63"/>
        <v>#REF!</v>
      </c>
      <c r="I133" s="56" t="e">
        <f t="shared" si="64"/>
        <v>#REF!</v>
      </c>
      <c r="J133" s="56" t="e">
        <f t="shared" si="67"/>
        <v>#REF!</v>
      </c>
      <c r="K133" s="57" t="e">
        <f t="shared" si="68"/>
        <v>#REF!</v>
      </c>
      <c r="L133" s="57" t="e">
        <f t="shared" si="69"/>
        <v>#REF!</v>
      </c>
      <c r="M133" s="58" t="e">
        <f t="shared" si="70"/>
        <v>#REF!</v>
      </c>
      <c r="N133" s="58" t="e">
        <f t="shared" si="71"/>
        <v>#REF!</v>
      </c>
      <c r="O133" s="58" t="e">
        <f t="shared" si="72"/>
        <v>#REF!</v>
      </c>
      <c r="P133" s="59" t="e">
        <f t="shared" si="62"/>
        <v>#REF!</v>
      </c>
      <c r="Q133" s="29" t="e">
        <f t="shared" si="73"/>
        <v>#REF!</v>
      </c>
      <c r="R133" s="100" t="e">
        <f t="shared" si="65"/>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x14ac:dyDescent="0.25">
      <c r="B134" s="237"/>
      <c r="C134" s="9"/>
      <c r="E134" s="65" t="e">
        <f>IF(OR($C$6="",$C$5="",$C$6=0,$C$5=0),"",IF((ROWS(E$6:E134)-1)&gt;$C$16+$C$13-$C$15,"",(ROWS(E$6:E134)-1)))</f>
        <v>#REF!</v>
      </c>
      <c r="F134" s="55" t="e">
        <f t="shared" si="66"/>
        <v>#REF!</v>
      </c>
      <c r="G134" s="91" t="e">
        <f>IF(E134="","",OP!G134)</f>
        <v>#REF!</v>
      </c>
      <c r="H134" s="28" t="e">
        <f t="shared" si="63"/>
        <v>#REF!</v>
      </c>
      <c r="I134" s="56" t="e">
        <f t="shared" si="64"/>
        <v>#REF!</v>
      </c>
      <c r="J134" s="56" t="e">
        <f t="shared" si="67"/>
        <v>#REF!</v>
      </c>
      <c r="K134" s="57" t="e">
        <f t="shared" si="68"/>
        <v>#REF!</v>
      </c>
      <c r="L134" s="57" t="e">
        <f t="shared" si="69"/>
        <v>#REF!</v>
      </c>
      <c r="M134" s="58" t="e">
        <f t="shared" si="70"/>
        <v>#REF!</v>
      </c>
      <c r="N134" s="58" t="e">
        <f t="shared" si="71"/>
        <v>#REF!</v>
      </c>
      <c r="O134" s="58" t="e">
        <f t="shared" si="72"/>
        <v>#REF!</v>
      </c>
      <c r="P134" s="59" t="e">
        <f t="shared" ref="P134:P197" si="104">IF(E134="","",$C$23)</f>
        <v>#REF!</v>
      </c>
      <c r="Q134" s="29" t="e">
        <f t="shared" si="73"/>
        <v>#REF!</v>
      </c>
      <c r="R134" s="100" t="e">
        <f t="shared" si="65"/>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x14ac:dyDescent="0.25">
      <c r="B135" s="237"/>
      <c r="C135" s="9"/>
      <c r="E135" s="65" t="e">
        <f>IF(OR($C$6="",$C$5="",$C$6=0,$C$5=0),"",IF((ROWS(E$6:E135)-1)&gt;$C$16+$C$13-$C$15,"",(ROWS(E$6:E135)-1)))</f>
        <v>#REF!</v>
      </c>
      <c r="F135" s="55" t="e">
        <f t="shared" si="66"/>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7"/>
        <v>#REF!</v>
      </c>
      <c r="K135" s="57" t="e">
        <f t="shared" si="68"/>
        <v>#REF!</v>
      </c>
      <c r="L135" s="57" t="e">
        <f t="shared" si="69"/>
        <v>#REF!</v>
      </c>
      <c r="M135" s="58" t="e">
        <f t="shared" si="70"/>
        <v>#REF!</v>
      </c>
      <c r="N135" s="58" t="e">
        <f t="shared" si="71"/>
        <v>#REF!</v>
      </c>
      <c r="O135" s="58" t="e">
        <f t="shared" si="72"/>
        <v>#REF!</v>
      </c>
      <c r="P135" s="59" t="e">
        <f t="shared" si="104"/>
        <v>#REF!</v>
      </c>
      <c r="Q135" s="29" t="e">
        <f t="shared" si="73"/>
        <v>#REF!</v>
      </c>
      <c r="R135" s="100" t="e">
        <f t="shared" ref="R135:R198" si="107">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x14ac:dyDescent="0.25">
      <c r="B136" s="237"/>
      <c r="C136" s="9"/>
      <c r="E136" s="65" t="e">
        <f>IF(OR($C$6="",$C$5="",$C$6=0,$C$5=0),"",IF((ROWS(E$6:E136)-1)&gt;$C$16+$C$13-$C$15,"",(ROWS(E$6:E136)-1)))</f>
        <v>#REF!</v>
      </c>
      <c r="F136" s="55" t="e">
        <f t="shared" ref="F136:F199" si="108">IF(E136="","",G135)</f>
        <v>#REF!</v>
      </c>
      <c r="G136" s="91" t="e">
        <f>IF(E136="","",OP!G136)</f>
        <v>#REF!</v>
      </c>
      <c r="H136" s="28" t="e">
        <f t="shared" si="105"/>
        <v>#REF!</v>
      </c>
      <c r="I136" s="56" t="e">
        <f t="shared" si="106"/>
        <v>#REF!</v>
      </c>
      <c r="J136" s="56" t="e">
        <f t="shared" ref="J136:J199" si="109">IF(E136="","",$C$18)</f>
        <v>#REF!</v>
      </c>
      <c r="K136" s="57" t="e">
        <f t="shared" ref="K136:K199" si="110">IF(E136="","",TRUNC((K135-L136),5))</f>
        <v>#REF!</v>
      </c>
      <c r="L136" s="57" t="e">
        <f t="shared" ref="L136:L199" si="111" xml:space="preserve">
IF(E136="","",
IF(AND($C$8&gt;$C$9,E136&gt;$C$13),$C$5/($C$16-1),
IF(E136&gt;$C$13,$C$5/$C$16,0)))</f>
        <v>#REF!</v>
      </c>
      <c r="M136" s="58" t="e">
        <f t="shared" ref="M136:M199" si="112">IF(E136="","",
IF($C$24="m SBD / g SBD",(H136*I136*K135)/(DATE(YEAR(G136),12,31)-DATE(YEAR(G136),1,1)+1),
IF($C$24="m SBD / g 360",(H136*I136*K135)/360,
IF($C$24="m SBD / g 365",(H136*I136*K135)/365,
IF($C$24="m 30 / g SBD",($C$41*I136*K135)/(DATE(YEAR(G136),12,31)-DATE(YEAR(G136),1,1)+1),
IF($C$24="m 30 / g 360",($C$41*I136*K135)/360,
IF($C$24="m 30 / g 365",($C$41*I136*K135)/365,
)))))))</f>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7"/>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x14ac:dyDescent="0.25">
      <c r="B137" s="237"/>
      <c r="C137" s="9"/>
      <c r="E137" s="65" t="e">
        <f>IF(OR($C$6="",$C$5="",$C$6=0,$C$5=0),"",IF((ROWS(E$6:E137)-1)&gt;$C$16+$C$13-$C$15,"",(ROWS(E$6:E137)-1)))</f>
        <v>#REF!</v>
      </c>
      <c r="F137" s="55" t="e">
        <f t="shared" si="108"/>
        <v>#REF!</v>
      </c>
      <c r="G137" s="91" t="e">
        <f>IF(E137="","",OP!G137)</f>
        <v>#REF!</v>
      </c>
      <c r="H137" s="28" t="e">
        <f t="shared" si="105"/>
        <v>#REF!</v>
      </c>
      <c r="I137" s="56" t="e">
        <f t="shared" si="106"/>
        <v>#REF!</v>
      </c>
      <c r="J137" s="56" t="e">
        <f t="shared" si="109"/>
        <v>#REF!</v>
      </c>
      <c r="K137" s="57" t="e">
        <f t="shared" si="110"/>
        <v>#REF!</v>
      </c>
      <c r="L137" s="57" t="e">
        <f t="shared" si="111"/>
        <v>#REF!</v>
      </c>
      <c r="M137" s="58" t="e">
        <f t="shared" si="112"/>
        <v>#REF!</v>
      </c>
      <c r="N137" s="58" t="e">
        <f t="shared" si="113"/>
        <v>#REF!</v>
      </c>
      <c r="O137" s="58" t="e">
        <f t="shared" si="114"/>
        <v>#REF!</v>
      </c>
      <c r="P137" s="59" t="e">
        <f t="shared" si="104"/>
        <v>#REF!</v>
      </c>
      <c r="Q137" s="29" t="e">
        <f t="shared" si="115"/>
        <v>#REF!</v>
      </c>
      <c r="R137" s="100" t="e">
        <f t="shared" si="107"/>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x14ac:dyDescent="0.25">
      <c r="B138" s="237"/>
      <c r="C138" s="9"/>
      <c r="E138" s="65" t="e">
        <f>IF(OR($C$6="",$C$5="",$C$6=0,$C$5=0),"",IF((ROWS(E$6:E138)-1)&gt;$C$16+$C$13-$C$15,"",(ROWS(E$6:E138)-1)))</f>
        <v>#REF!</v>
      </c>
      <c r="F138" s="55" t="e">
        <f t="shared" si="108"/>
        <v>#REF!</v>
      </c>
      <c r="G138" s="91" t="e">
        <f>IF(E138="","",OP!G138)</f>
        <v>#REF!</v>
      </c>
      <c r="H138" s="28" t="e">
        <f t="shared" si="105"/>
        <v>#REF!</v>
      </c>
      <c r="I138" s="56" t="e">
        <f t="shared" si="106"/>
        <v>#REF!</v>
      </c>
      <c r="J138" s="56" t="e">
        <f t="shared" si="109"/>
        <v>#REF!</v>
      </c>
      <c r="K138" s="57" t="e">
        <f t="shared" si="110"/>
        <v>#REF!</v>
      </c>
      <c r="L138" s="57" t="e">
        <f t="shared" si="111"/>
        <v>#REF!</v>
      </c>
      <c r="M138" s="58" t="e">
        <f t="shared" si="112"/>
        <v>#REF!</v>
      </c>
      <c r="N138" s="58" t="e">
        <f t="shared" si="113"/>
        <v>#REF!</v>
      </c>
      <c r="O138" s="58" t="e">
        <f t="shared" si="114"/>
        <v>#REF!</v>
      </c>
      <c r="P138" s="59" t="e">
        <f t="shared" si="104"/>
        <v>#REF!</v>
      </c>
      <c r="Q138" s="29" t="e">
        <f t="shared" si="115"/>
        <v>#REF!</v>
      </c>
      <c r="R138" s="100" t="e">
        <f t="shared" si="107"/>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x14ac:dyDescent="0.25">
      <c r="B139" s="237"/>
      <c r="C139" s="9"/>
      <c r="E139" s="65" t="e">
        <f>IF(OR($C$6="",$C$5="",$C$6=0,$C$5=0),"",IF((ROWS(E$6:E139)-1)&gt;$C$16+$C$13-$C$15,"",(ROWS(E$6:E139)-1)))</f>
        <v>#REF!</v>
      </c>
      <c r="F139" s="55" t="e">
        <f t="shared" si="108"/>
        <v>#REF!</v>
      </c>
      <c r="G139" s="91" t="e">
        <f>IF(E139="","",OP!G139)</f>
        <v>#REF!</v>
      </c>
      <c r="H139" s="28" t="e">
        <f t="shared" si="105"/>
        <v>#REF!</v>
      </c>
      <c r="I139" s="56" t="e">
        <f t="shared" si="106"/>
        <v>#REF!</v>
      </c>
      <c r="J139" s="56" t="e">
        <f t="shared" si="109"/>
        <v>#REF!</v>
      </c>
      <c r="K139" s="57" t="e">
        <f t="shared" si="110"/>
        <v>#REF!</v>
      </c>
      <c r="L139" s="57" t="e">
        <f t="shared" si="111"/>
        <v>#REF!</v>
      </c>
      <c r="M139" s="58" t="e">
        <f t="shared" si="112"/>
        <v>#REF!</v>
      </c>
      <c r="N139" s="58" t="e">
        <f t="shared" si="113"/>
        <v>#REF!</v>
      </c>
      <c r="O139" s="58" t="e">
        <f t="shared" si="114"/>
        <v>#REF!</v>
      </c>
      <c r="P139" s="59" t="e">
        <f t="shared" si="104"/>
        <v>#REF!</v>
      </c>
      <c r="Q139" s="29" t="e">
        <f t="shared" si="115"/>
        <v>#REF!</v>
      </c>
      <c r="R139" s="100" t="e">
        <f t="shared" si="107"/>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x14ac:dyDescent="0.25">
      <c r="B140" s="237"/>
      <c r="C140" s="9"/>
      <c r="E140" s="65" t="e">
        <f>IF(OR($C$6="",$C$5="",$C$6=0,$C$5=0),"",IF((ROWS(E$6:E140)-1)&gt;$C$16+$C$13-$C$15,"",(ROWS(E$6:E140)-1)))</f>
        <v>#REF!</v>
      </c>
      <c r="F140" s="55" t="e">
        <f t="shared" si="108"/>
        <v>#REF!</v>
      </c>
      <c r="G140" s="91" t="e">
        <f>IF(E140="","",OP!G140)</f>
        <v>#REF!</v>
      </c>
      <c r="H140" s="28" t="e">
        <f t="shared" si="105"/>
        <v>#REF!</v>
      </c>
      <c r="I140" s="56" t="e">
        <f t="shared" si="106"/>
        <v>#REF!</v>
      </c>
      <c r="J140" s="56" t="e">
        <f t="shared" si="109"/>
        <v>#REF!</v>
      </c>
      <c r="K140" s="57" t="e">
        <f t="shared" si="110"/>
        <v>#REF!</v>
      </c>
      <c r="L140" s="57" t="e">
        <f t="shared" si="111"/>
        <v>#REF!</v>
      </c>
      <c r="M140" s="58" t="e">
        <f t="shared" si="112"/>
        <v>#REF!</v>
      </c>
      <c r="N140" s="58" t="e">
        <f t="shared" si="113"/>
        <v>#REF!</v>
      </c>
      <c r="O140" s="58" t="e">
        <f t="shared" si="114"/>
        <v>#REF!</v>
      </c>
      <c r="P140" s="59" t="e">
        <f t="shared" si="104"/>
        <v>#REF!</v>
      </c>
      <c r="Q140" s="29" t="e">
        <f t="shared" si="115"/>
        <v>#REF!</v>
      </c>
      <c r="R140" s="100" t="e">
        <f t="shared" si="107"/>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x14ac:dyDescent="0.25">
      <c r="B141" s="237"/>
      <c r="C141" s="9"/>
      <c r="E141" s="65" t="e">
        <f>IF(OR($C$6="",$C$5="",$C$6=0,$C$5=0),"",IF((ROWS(E$6:E141)-1)&gt;$C$16+$C$13-$C$15,"",(ROWS(E$6:E141)-1)))</f>
        <v>#REF!</v>
      </c>
      <c r="F141" s="55" t="e">
        <f t="shared" si="108"/>
        <v>#REF!</v>
      </c>
      <c r="G141" s="91" t="e">
        <f>IF(E141="","",OP!G141)</f>
        <v>#REF!</v>
      </c>
      <c r="H141" s="28" t="e">
        <f t="shared" si="105"/>
        <v>#REF!</v>
      </c>
      <c r="I141" s="56" t="e">
        <f t="shared" si="106"/>
        <v>#REF!</v>
      </c>
      <c r="J141" s="56" t="e">
        <f t="shared" si="109"/>
        <v>#REF!</v>
      </c>
      <c r="K141" s="57" t="e">
        <f t="shared" si="110"/>
        <v>#REF!</v>
      </c>
      <c r="L141" s="57" t="e">
        <f t="shared" si="111"/>
        <v>#REF!</v>
      </c>
      <c r="M141" s="58" t="e">
        <f t="shared" si="112"/>
        <v>#REF!</v>
      </c>
      <c r="N141" s="58" t="e">
        <f t="shared" si="113"/>
        <v>#REF!</v>
      </c>
      <c r="O141" s="58" t="e">
        <f t="shared" si="114"/>
        <v>#REF!</v>
      </c>
      <c r="P141" s="59" t="e">
        <f t="shared" si="104"/>
        <v>#REF!</v>
      </c>
      <c r="Q141" s="29" t="e">
        <f t="shared" si="115"/>
        <v>#REF!</v>
      </c>
      <c r="R141" s="100" t="e">
        <f t="shared" si="107"/>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x14ac:dyDescent="0.25">
      <c r="B142" s="237"/>
      <c r="C142" s="9"/>
      <c r="E142" s="65" t="e">
        <f>IF(OR($C$6="",$C$5="",$C$6=0,$C$5=0),"",IF((ROWS(E$6:E142)-1)&gt;$C$16+$C$13-$C$15,"",(ROWS(E$6:E142)-1)))</f>
        <v>#REF!</v>
      </c>
      <c r="F142" s="55" t="e">
        <f t="shared" si="108"/>
        <v>#REF!</v>
      </c>
      <c r="G142" s="91" t="e">
        <f>IF(E142="","",OP!G142)</f>
        <v>#REF!</v>
      </c>
      <c r="H142" s="28" t="e">
        <f t="shared" si="105"/>
        <v>#REF!</v>
      </c>
      <c r="I142" s="56" t="e">
        <f t="shared" si="106"/>
        <v>#REF!</v>
      </c>
      <c r="J142" s="56" t="e">
        <f t="shared" si="109"/>
        <v>#REF!</v>
      </c>
      <c r="K142" s="57" t="e">
        <f t="shared" si="110"/>
        <v>#REF!</v>
      </c>
      <c r="L142" s="57" t="e">
        <f t="shared" si="111"/>
        <v>#REF!</v>
      </c>
      <c r="M142" s="58" t="e">
        <f t="shared" si="112"/>
        <v>#REF!</v>
      </c>
      <c r="N142" s="58" t="e">
        <f t="shared" si="113"/>
        <v>#REF!</v>
      </c>
      <c r="O142" s="58" t="e">
        <f t="shared" si="114"/>
        <v>#REF!</v>
      </c>
      <c r="P142" s="59" t="e">
        <f t="shared" si="104"/>
        <v>#REF!</v>
      </c>
      <c r="Q142" s="29" t="e">
        <f t="shared" si="115"/>
        <v>#REF!</v>
      </c>
      <c r="R142" s="100" t="e">
        <f t="shared" si="107"/>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x14ac:dyDescent="0.25">
      <c r="B143" s="237"/>
      <c r="C143" s="9"/>
      <c r="E143" s="65" t="e">
        <f>IF(OR($C$6="",$C$5="",$C$6=0,$C$5=0),"",IF((ROWS(E$6:E143)-1)&gt;$C$16+$C$13-$C$15,"",(ROWS(E$6:E143)-1)))</f>
        <v>#REF!</v>
      </c>
      <c r="F143" s="55" t="e">
        <f t="shared" si="108"/>
        <v>#REF!</v>
      </c>
      <c r="G143" s="91" t="e">
        <f>IF(E143="","",OP!G143)</f>
        <v>#REF!</v>
      </c>
      <c r="H143" s="28" t="e">
        <f t="shared" si="105"/>
        <v>#REF!</v>
      </c>
      <c r="I143" s="56" t="e">
        <f t="shared" si="106"/>
        <v>#REF!</v>
      </c>
      <c r="J143" s="56" t="e">
        <f t="shared" si="109"/>
        <v>#REF!</v>
      </c>
      <c r="K143" s="57" t="e">
        <f t="shared" si="110"/>
        <v>#REF!</v>
      </c>
      <c r="L143" s="57" t="e">
        <f t="shared" si="111"/>
        <v>#REF!</v>
      </c>
      <c r="M143" s="58" t="e">
        <f t="shared" si="112"/>
        <v>#REF!</v>
      </c>
      <c r="N143" s="58" t="e">
        <f t="shared" si="113"/>
        <v>#REF!</v>
      </c>
      <c r="O143" s="58" t="e">
        <f t="shared" si="114"/>
        <v>#REF!</v>
      </c>
      <c r="P143" s="59" t="e">
        <f t="shared" si="104"/>
        <v>#REF!</v>
      </c>
      <c r="Q143" s="29" t="e">
        <f t="shared" si="115"/>
        <v>#REF!</v>
      </c>
      <c r="R143" s="100" t="e">
        <f t="shared" si="107"/>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x14ac:dyDescent="0.25">
      <c r="B144" s="237"/>
      <c r="C144" s="9"/>
      <c r="E144" s="65" t="e">
        <f>IF(OR($C$6="",$C$5="",$C$6=0,$C$5=0),"",IF((ROWS(E$6:E144)-1)&gt;$C$16+$C$13-$C$15,"",(ROWS(E$6:E144)-1)))</f>
        <v>#REF!</v>
      </c>
      <c r="F144" s="55" t="e">
        <f t="shared" si="108"/>
        <v>#REF!</v>
      </c>
      <c r="G144" s="91" t="e">
        <f>IF(E144="","",OP!G144)</f>
        <v>#REF!</v>
      </c>
      <c r="H144" s="28" t="e">
        <f t="shared" si="105"/>
        <v>#REF!</v>
      </c>
      <c r="I144" s="56" t="e">
        <f t="shared" si="106"/>
        <v>#REF!</v>
      </c>
      <c r="J144" s="56" t="e">
        <f t="shared" si="109"/>
        <v>#REF!</v>
      </c>
      <c r="K144" s="57" t="e">
        <f t="shared" si="110"/>
        <v>#REF!</v>
      </c>
      <c r="L144" s="57" t="e">
        <f t="shared" si="111"/>
        <v>#REF!</v>
      </c>
      <c r="M144" s="58" t="e">
        <f t="shared" si="112"/>
        <v>#REF!</v>
      </c>
      <c r="N144" s="58" t="e">
        <f t="shared" si="113"/>
        <v>#REF!</v>
      </c>
      <c r="O144" s="58" t="e">
        <f t="shared" si="114"/>
        <v>#REF!</v>
      </c>
      <c r="P144" s="59" t="e">
        <f t="shared" si="104"/>
        <v>#REF!</v>
      </c>
      <c r="Q144" s="29" t="e">
        <f t="shared" si="115"/>
        <v>#REF!</v>
      </c>
      <c r="R144" s="100" t="e">
        <f t="shared" si="107"/>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x14ac:dyDescent="0.25">
      <c r="B145" s="237"/>
      <c r="C145" s="9"/>
      <c r="E145" s="65" t="e">
        <f>IF(OR($C$6="",$C$5="",$C$6=0,$C$5=0),"",IF((ROWS(E$6:E145)-1)&gt;$C$16+$C$13-$C$15,"",(ROWS(E$6:E145)-1)))</f>
        <v>#REF!</v>
      </c>
      <c r="F145" s="55" t="e">
        <f t="shared" si="108"/>
        <v>#REF!</v>
      </c>
      <c r="G145" s="91" t="e">
        <f>IF(E145="","",OP!G145)</f>
        <v>#REF!</v>
      </c>
      <c r="H145" s="28" t="e">
        <f t="shared" si="105"/>
        <v>#REF!</v>
      </c>
      <c r="I145" s="56" t="e">
        <f t="shared" si="106"/>
        <v>#REF!</v>
      </c>
      <c r="J145" s="56" t="e">
        <f t="shared" si="109"/>
        <v>#REF!</v>
      </c>
      <c r="K145" s="57" t="e">
        <f t="shared" si="110"/>
        <v>#REF!</v>
      </c>
      <c r="L145" s="57" t="e">
        <f t="shared" si="111"/>
        <v>#REF!</v>
      </c>
      <c r="M145" s="58" t="e">
        <f t="shared" si="112"/>
        <v>#REF!</v>
      </c>
      <c r="N145" s="58" t="e">
        <f t="shared" si="113"/>
        <v>#REF!</v>
      </c>
      <c r="O145" s="58" t="e">
        <f t="shared" si="114"/>
        <v>#REF!</v>
      </c>
      <c r="P145" s="59" t="e">
        <f t="shared" si="104"/>
        <v>#REF!</v>
      </c>
      <c r="Q145" s="29" t="e">
        <f t="shared" si="115"/>
        <v>#REF!</v>
      </c>
      <c r="R145" s="100" t="e">
        <f t="shared" si="107"/>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x14ac:dyDescent="0.25">
      <c r="B146" s="237"/>
      <c r="C146" s="9"/>
      <c r="E146" s="65" t="e">
        <f>IF(OR($C$6="",$C$5="",$C$6=0,$C$5=0),"",IF((ROWS(E$6:E146)-1)&gt;$C$16+$C$13-$C$15,"",(ROWS(E$6:E146)-1)))</f>
        <v>#REF!</v>
      </c>
      <c r="F146" s="55" t="e">
        <f t="shared" si="108"/>
        <v>#REF!</v>
      </c>
      <c r="G146" s="91" t="e">
        <f>IF(E146="","",OP!G146)</f>
        <v>#REF!</v>
      </c>
      <c r="H146" s="28" t="e">
        <f t="shared" si="105"/>
        <v>#REF!</v>
      </c>
      <c r="I146" s="56" t="e">
        <f t="shared" si="106"/>
        <v>#REF!</v>
      </c>
      <c r="J146" s="56" t="e">
        <f t="shared" si="109"/>
        <v>#REF!</v>
      </c>
      <c r="K146" s="57" t="e">
        <f t="shared" si="110"/>
        <v>#REF!</v>
      </c>
      <c r="L146" s="57" t="e">
        <f t="shared" si="111"/>
        <v>#REF!</v>
      </c>
      <c r="M146" s="58" t="e">
        <f t="shared" si="112"/>
        <v>#REF!</v>
      </c>
      <c r="N146" s="58" t="e">
        <f t="shared" si="113"/>
        <v>#REF!</v>
      </c>
      <c r="O146" s="58" t="e">
        <f t="shared" si="114"/>
        <v>#REF!</v>
      </c>
      <c r="P146" s="59" t="e">
        <f t="shared" si="104"/>
        <v>#REF!</v>
      </c>
      <c r="Q146" s="29" t="e">
        <f t="shared" si="115"/>
        <v>#REF!</v>
      </c>
      <c r="R146" s="100" t="e">
        <f t="shared" si="107"/>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x14ac:dyDescent="0.25">
      <c r="B147" s="237"/>
      <c r="C147" s="9"/>
      <c r="E147" s="65" t="e">
        <f>IF(OR($C$6="",$C$5="",$C$6=0,$C$5=0),"",IF((ROWS(E$6:E147)-1)&gt;$C$16+$C$13-$C$15,"",(ROWS(E$6:E147)-1)))</f>
        <v>#REF!</v>
      </c>
      <c r="F147" s="55" t="e">
        <f t="shared" si="108"/>
        <v>#REF!</v>
      </c>
      <c r="G147" s="91" t="e">
        <f>IF(E147="","",OP!G147)</f>
        <v>#REF!</v>
      </c>
      <c r="H147" s="28" t="e">
        <f t="shared" si="105"/>
        <v>#REF!</v>
      </c>
      <c r="I147" s="56" t="e">
        <f t="shared" si="106"/>
        <v>#REF!</v>
      </c>
      <c r="J147" s="56" t="e">
        <f t="shared" si="109"/>
        <v>#REF!</v>
      </c>
      <c r="K147" s="57" t="e">
        <f t="shared" si="110"/>
        <v>#REF!</v>
      </c>
      <c r="L147" s="57" t="e">
        <f t="shared" si="111"/>
        <v>#REF!</v>
      </c>
      <c r="M147" s="58" t="e">
        <f t="shared" si="112"/>
        <v>#REF!</v>
      </c>
      <c r="N147" s="58" t="e">
        <f t="shared" si="113"/>
        <v>#REF!</v>
      </c>
      <c r="O147" s="58" t="e">
        <f t="shared" si="114"/>
        <v>#REF!</v>
      </c>
      <c r="P147" s="59" t="e">
        <f t="shared" si="104"/>
        <v>#REF!</v>
      </c>
      <c r="Q147" s="29" t="e">
        <f t="shared" si="115"/>
        <v>#REF!</v>
      </c>
      <c r="R147" s="100" t="e">
        <f t="shared" si="107"/>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x14ac:dyDescent="0.25">
      <c r="B148" s="237"/>
      <c r="C148" s="9"/>
      <c r="E148" s="65" t="e">
        <f>IF(OR($C$6="",$C$5="",$C$6=0,$C$5=0),"",IF((ROWS(E$6:E148)-1)&gt;$C$16+$C$13-$C$15,"",(ROWS(E$6:E148)-1)))</f>
        <v>#REF!</v>
      </c>
      <c r="F148" s="55" t="e">
        <f t="shared" si="108"/>
        <v>#REF!</v>
      </c>
      <c r="G148" s="91" t="e">
        <f>IF(E148="","",OP!G148)</f>
        <v>#REF!</v>
      </c>
      <c r="H148" s="28" t="e">
        <f t="shared" si="105"/>
        <v>#REF!</v>
      </c>
      <c r="I148" s="56" t="e">
        <f t="shared" si="106"/>
        <v>#REF!</v>
      </c>
      <c r="J148" s="56" t="e">
        <f t="shared" si="109"/>
        <v>#REF!</v>
      </c>
      <c r="K148" s="57" t="e">
        <f t="shared" si="110"/>
        <v>#REF!</v>
      </c>
      <c r="L148" s="57" t="e">
        <f t="shared" si="111"/>
        <v>#REF!</v>
      </c>
      <c r="M148" s="58" t="e">
        <f t="shared" si="112"/>
        <v>#REF!</v>
      </c>
      <c r="N148" s="58" t="e">
        <f t="shared" si="113"/>
        <v>#REF!</v>
      </c>
      <c r="O148" s="58" t="e">
        <f t="shared" si="114"/>
        <v>#REF!</v>
      </c>
      <c r="P148" s="59" t="e">
        <f t="shared" si="104"/>
        <v>#REF!</v>
      </c>
      <c r="Q148" s="29" t="e">
        <f t="shared" si="115"/>
        <v>#REF!</v>
      </c>
      <c r="R148" s="100" t="e">
        <f t="shared" si="107"/>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x14ac:dyDescent="0.25">
      <c r="B149" s="237"/>
      <c r="C149" s="9"/>
      <c r="E149" s="65" t="e">
        <f>IF(OR($C$6="",$C$5="",$C$6=0,$C$5=0),"",IF((ROWS(E$6:E149)-1)&gt;$C$16+$C$13-$C$15,"",(ROWS(E$6:E149)-1)))</f>
        <v>#REF!</v>
      </c>
      <c r="F149" s="55" t="e">
        <f t="shared" si="108"/>
        <v>#REF!</v>
      </c>
      <c r="G149" s="91" t="e">
        <f>IF(E149="","",OP!G149)</f>
        <v>#REF!</v>
      </c>
      <c r="H149" s="28" t="e">
        <f t="shared" si="105"/>
        <v>#REF!</v>
      </c>
      <c r="I149" s="56" t="e">
        <f t="shared" si="106"/>
        <v>#REF!</v>
      </c>
      <c r="J149" s="56" t="e">
        <f t="shared" si="109"/>
        <v>#REF!</v>
      </c>
      <c r="K149" s="57" t="e">
        <f t="shared" si="110"/>
        <v>#REF!</v>
      </c>
      <c r="L149" s="57" t="e">
        <f t="shared" si="111"/>
        <v>#REF!</v>
      </c>
      <c r="M149" s="58" t="e">
        <f t="shared" si="112"/>
        <v>#REF!</v>
      </c>
      <c r="N149" s="58" t="e">
        <f t="shared" si="113"/>
        <v>#REF!</v>
      </c>
      <c r="O149" s="58" t="e">
        <f t="shared" si="114"/>
        <v>#REF!</v>
      </c>
      <c r="P149" s="59" t="e">
        <f t="shared" si="104"/>
        <v>#REF!</v>
      </c>
      <c r="Q149" s="29" t="e">
        <f t="shared" si="115"/>
        <v>#REF!</v>
      </c>
      <c r="R149" s="100" t="e">
        <f t="shared" si="107"/>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x14ac:dyDescent="0.25">
      <c r="B150" s="237"/>
      <c r="C150" s="9"/>
      <c r="E150" s="65" t="e">
        <f>IF(OR($C$6="",$C$5="",$C$6=0,$C$5=0),"",IF((ROWS(E$6:E150)-1)&gt;$C$16+$C$13-$C$15,"",(ROWS(E$6:E150)-1)))</f>
        <v>#REF!</v>
      </c>
      <c r="F150" s="55" t="e">
        <f t="shared" si="108"/>
        <v>#REF!</v>
      </c>
      <c r="G150" s="91" t="e">
        <f>IF(E150="","",OP!G150)</f>
        <v>#REF!</v>
      </c>
      <c r="H150" s="28" t="e">
        <f t="shared" si="105"/>
        <v>#REF!</v>
      </c>
      <c r="I150" s="56" t="e">
        <f t="shared" si="106"/>
        <v>#REF!</v>
      </c>
      <c r="J150" s="56" t="e">
        <f t="shared" si="109"/>
        <v>#REF!</v>
      </c>
      <c r="K150" s="57" t="e">
        <f t="shared" si="110"/>
        <v>#REF!</v>
      </c>
      <c r="L150" s="57" t="e">
        <f t="shared" si="111"/>
        <v>#REF!</v>
      </c>
      <c r="M150" s="58" t="e">
        <f t="shared" si="112"/>
        <v>#REF!</v>
      </c>
      <c r="N150" s="58" t="e">
        <f t="shared" si="113"/>
        <v>#REF!</v>
      </c>
      <c r="O150" s="58" t="e">
        <f t="shared" si="114"/>
        <v>#REF!</v>
      </c>
      <c r="P150" s="59" t="e">
        <f t="shared" si="104"/>
        <v>#REF!</v>
      </c>
      <c r="Q150" s="29" t="e">
        <f t="shared" si="115"/>
        <v>#REF!</v>
      </c>
      <c r="R150" s="100" t="e">
        <f t="shared" si="107"/>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x14ac:dyDescent="0.25">
      <c r="B151" s="237"/>
      <c r="C151" s="9"/>
      <c r="E151" s="65" t="e">
        <f>IF(OR($C$6="",$C$5="",$C$6=0,$C$5=0),"",IF((ROWS(E$6:E151)-1)&gt;$C$16+$C$13-$C$15,"",(ROWS(E$6:E151)-1)))</f>
        <v>#REF!</v>
      </c>
      <c r="F151" s="55" t="e">
        <f t="shared" si="108"/>
        <v>#REF!</v>
      </c>
      <c r="G151" s="91" t="e">
        <f>IF(E151="","",OP!G151)</f>
        <v>#REF!</v>
      </c>
      <c r="H151" s="28" t="e">
        <f t="shared" si="105"/>
        <v>#REF!</v>
      </c>
      <c r="I151" s="56" t="e">
        <f t="shared" si="106"/>
        <v>#REF!</v>
      </c>
      <c r="J151" s="56" t="e">
        <f t="shared" si="109"/>
        <v>#REF!</v>
      </c>
      <c r="K151" s="57" t="e">
        <f t="shared" si="110"/>
        <v>#REF!</v>
      </c>
      <c r="L151" s="57" t="e">
        <f t="shared" si="111"/>
        <v>#REF!</v>
      </c>
      <c r="M151" s="58" t="e">
        <f t="shared" si="112"/>
        <v>#REF!</v>
      </c>
      <c r="N151" s="58" t="e">
        <f t="shared" si="113"/>
        <v>#REF!</v>
      </c>
      <c r="O151" s="58" t="e">
        <f t="shared" si="114"/>
        <v>#REF!</v>
      </c>
      <c r="P151" s="59" t="e">
        <f t="shared" si="104"/>
        <v>#REF!</v>
      </c>
      <c r="Q151" s="29" t="e">
        <f t="shared" si="115"/>
        <v>#REF!</v>
      </c>
      <c r="R151" s="100" t="e">
        <f t="shared" si="107"/>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x14ac:dyDescent="0.25">
      <c r="B152" s="237"/>
      <c r="C152" s="9"/>
      <c r="E152" s="65" t="e">
        <f>IF(OR($C$6="",$C$5="",$C$6=0,$C$5=0),"",IF((ROWS(E$6:E152)-1)&gt;$C$16+$C$13-$C$15,"",(ROWS(E$6:E152)-1)))</f>
        <v>#REF!</v>
      </c>
      <c r="F152" s="55" t="e">
        <f t="shared" si="108"/>
        <v>#REF!</v>
      </c>
      <c r="G152" s="91" t="e">
        <f>IF(E152="","",OP!G152)</f>
        <v>#REF!</v>
      </c>
      <c r="H152" s="28" t="e">
        <f t="shared" si="105"/>
        <v>#REF!</v>
      </c>
      <c r="I152" s="56" t="e">
        <f t="shared" si="106"/>
        <v>#REF!</v>
      </c>
      <c r="J152" s="56" t="e">
        <f t="shared" si="109"/>
        <v>#REF!</v>
      </c>
      <c r="K152" s="57" t="e">
        <f t="shared" si="110"/>
        <v>#REF!</v>
      </c>
      <c r="L152" s="57" t="e">
        <f t="shared" si="111"/>
        <v>#REF!</v>
      </c>
      <c r="M152" s="58" t="e">
        <f t="shared" si="112"/>
        <v>#REF!</v>
      </c>
      <c r="N152" s="58" t="e">
        <f t="shared" si="113"/>
        <v>#REF!</v>
      </c>
      <c r="O152" s="58" t="e">
        <f t="shared" si="114"/>
        <v>#REF!</v>
      </c>
      <c r="P152" s="59" t="e">
        <f t="shared" si="104"/>
        <v>#REF!</v>
      </c>
      <c r="Q152" s="29" t="e">
        <f t="shared" si="115"/>
        <v>#REF!</v>
      </c>
      <c r="R152" s="100" t="e">
        <f t="shared" si="107"/>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x14ac:dyDescent="0.25">
      <c r="B153" s="237"/>
      <c r="C153" s="9"/>
      <c r="E153" s="65" t="e">
        <f>IF(OR($C$6="",$C$5="",$C$6=0,$C$5=0),"",IF((ROWS(E$6:E153)-1)&gt;$C$16+$C$13-$C$15,"",(ROWS(E$6:E153)-1)))</f>
        <v>#REF!</v>
      </c>
      <c r="F153" s="55" t="e">
        <f t="shared" si="108"/>
        <v>#REF!</v>
      </c>
      <c r="G153" s="91" t="e">
        <f>IF(E153="","",OP!G153)</f>
        <v>#REF!</v>
      </c>
      <c r="H153" s="28" t="e">
        <f t="shared" si="105"/>
        <v>#REF!</v>
      </c>
      <c r="I153" s="56" t="e">
        <f t="shared" si="106"/>
        <v>#REF!</v>
      </c>
      <c r="J153" s="56" t="e">
        <f t="shared" si="109"/>
        <v>#REF!</v>
      </c>
      <c r="K153" s="57" t="e">
        <f t="shared" si="110"/>
        <v>#REF!</v>
      </c>
      <c r="L153" s="57" t="e">
        <f t="shared" si="111"/>
        <v>#REF!</v>
      </c>
      <c r="M153" s="58" t="e">
        <f t="shared" si="112"/>
        <v>#REF!</v>
      </c>
      <c r="N153" s="58" t="e">
        <f t="shared" si="113"/>
        <v>#REF!</v>
      </c>
      <c r="O153" s="58" t="e">
        <f t="shared" si="114"/>
        <v>#REF!</v>
      </c>
      <c r="P153" s="59" t="e">
        <f t="shared" si="104"/>
        <v>#REF!</v>
      </c>
      <c r="Q153" s="29" t="e">
        <f t="shared" si="115"/>
        <v>#REF!</v>
      </c>
      <c r="R153" s="100" t="e">
        <f t="shared" si="107"/>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x14ac:dyDescent="0.25">
      <c r="B154" s="237"/>
      <c r="C154" s="9"/>
      <c r="E154" s="65" t="e">
        <f>IF(OR($C$6="",$C$5="",$C$6=0,$C$5=0),"",IF((ROWS(E$6:E154)-1)&gt;$C$16+$C$13-$C$15,"",(ROWS(E$6:E154)-1)))</f>
        <v>#REF!</v>
      </c>
      <c r="F154" s="55" t="e">
        <f t="shared" si="108"/>
        <v>#REF!</v>
      </c>
      <c r="G154" s="91" t="e">
        <f>IF(E154="","",OP!G154)</f>
        <v>#REF!</v>
      </c>
      <c r="H154" s="28" t="e">
        <f t="shared" si="105"/>
        <v>#REF!</v>
      </c>
      <c r="I154" s="56" t="e">
        <f t="shared" si="106"/>
        <v>#REF!</v>
      </c>
      <c r="J154" s="56" t="e">
        <f t="shared" si="109"/>
        <v>#REF!</v>
      </c>
      <c r="K154" s="57" t="e">
        <f t="shared" si="110"/>
        <v>#REF!</v>
      </c>
      <c r="L154" s="57" t="e">
        <f t="shared" si="111"/>
        <v>#REF!</v>
      </c>
      <c r="M154" s="58" t="e">
        <f t="shared" si="112"/>
        <v>#REF!</v>
      </c>
      <c r="N154" s="58" t="e">
        <f t="shared" si="113"/>
        <v>#REF!</v>
      </c>
      <c r="O154" s="58" t="e">
        <f t="shared" si="114"/>
        <v>#REF!</v>
      </c>
      <c r="P154" s="59" t="e">
        <f t="shared" si="104"/>
        <v>#REF!</v>
      </c>
      <c r="Q154" s="29" t="e">
        <f t="shared" si="115"/>
        <v>#REF!</v>
      </c>
      <c r="R154" s="100" t="e">
        <f t="shared" si="107"/>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x14ac:dyDescent="0.25">
      <c r="B155" s="237"/>
      <c r="C155" s="9"/>
      <c r="E155" s="65" t="e">
        <f>IF(OR($C$6="",$C$5="",$C$6=0,$C$5=0),"",IF((ROWS(E$6:E155)-1)&gt;$C$16+$C$13-$C$15,"",(ROWS(E$6:E155)-1)))</f>
        <v>#REF!</v>
      </c>
      <c r="F155" s="55" t="e">
        <f t="shared" si="108"/>
        <v>#REF!</v>
      </c>
      <c r="G155" s="91" t="e">
        <f>IF(E155="","",OP!G155)</f>
        <v>#REF!</v>
      </c>
      <c r="H155" s="28" t="e">
        <f t="shared" si="105"/>
        <v>#REF!</v>
      </c>
      <c r="I155" s="56" t="e">
        <f t="shared" si="106"/>
        <v>#REF!</v>
      </c>
      <c r="J155" s="56" t="e">
        <f t="shared" si="109"/>
        <v>#REF!</v>
      </c>
      <c r="K155" s="57" t="e">
        <f t="shared" si="110"/>
        <v>#REF!</v>
      </c>
      <c r="L155" s="57" t="e">
        <f t="shared" si="111"/>
        <v>#REF!</v>
      </c>
      <c r="M155" s="58" t="e">
        <f t="shared" si="112"/>
        <v>#REF!</v>
      </c>
      <c r="N155" s="58" t="e">
        <f t="shared" si="113"/>
        <v>#REF!</v>
      </c>
      <c r="O155" s="58" t="e">
        <f t="shared" si="114"/>
        <v>#REF!</v>
      </c>
      <c r="P155" s="59" t="e">
        <f t="shared" si="104"/>
        <v>#REF!</v>
      </c>
      <c r="Q155" s="29" t="e">
        <f t="shared" si="115"/>
        <v>#REF!</v>
      </c>
      <c r="R155" s="100" t="e">
        <f t="shared" si="107"/>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x14ac:dyDescent="0.25">
      <c r="B156" s="237"/>
      <c r="C156" s="9"/>
      <c r="E156" s="65" t="e">
        <f>IF(OR($C$6="",$C$5="",$C$6=0,$C$5=0),"",IF((ROWS(E$6:E156)-1)&gt;$C$16+$C$13-$C$15,"",(ROWS(E$6:E156)-1)))</f>
        <v>#REF!</v>
      </c>
      <c r="F156" s="55" t="e">
        <f t="shared" si="108"/>
        <v>#REF!</v>
      </c>
      <c r="G156" s="91" t="e">
        <f>IF(E156="","",OP!G156)</f>
        <v>#REF!</v>
      </c>
      <c r="H156" s="28" t="e">
        <f t="shared" si="105"/>
        <v>#REF!</v>
      </c>
      <c r="I156" s="56" t="e">
        <f t="shared" si="106"/>
        <v>#REF!</v>
      </c>
      <c r="J156" s="56" t="e">
        <f t="shared" si="109"/>
        <v>#REF!</v>
      </c>
      <c r="K156" s="57" t="e">
        <f t="shared" si="110"/>
        <v>#REF!</v>
      </c>
      <c r="L156" s="57" t="e">
        <f t="shared" si="111"/>
        <v>#REF!</v>
      </c>
      <c r="M156" s="58" t="e">
        <f t="shared" si="112"/>
        <v>#REF!</v>
      </c>
      <c r="N156" s="58" t="e">
        <f t="shared" si="113"/>
        <v>#REF!</v>
      </c>
      <c r="O156" s="58" t="e">
        <f t="shared" si="114"/>
        <v>#REF!</v>
      </c>
      <c r="P156" s="59" t="e">
        <f t="shared" si="104"/>
        <v>#REF!</v>
      </c>
      <c r="Q156" s="29" t="e">
        <f t="shared" si="115"/>
        <v>#REF!</v>
      </c>
      <c r="R156" s="100" t="e">
        <f t="shared" si="107"/>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x14ac:dyDescent="0.25">
      <c r="B157" s="237"/>
      <c r="C157" s="9"/>
      <c r="E157" s="65" t="e">
        <f>IF(OR($C$6="",$C$5="",$C$6=0,$C$5=0),"",IF((ROWS(E$6:E157)-1)&gt;$C$16+$C$13-$C$15,"",(ROWS(E$6:E157)-1)))</f>
        <v>#REF!</v>
      </c>
      <c r="F157" s="55" t="e">
        <f t="shared" si="108"/>
        <v>#REF!</v>
      </c>
      <c r="G157" s="91" t="e">
        <f>IF(E157="","",OP!G157)</f>
        <v>#REF!</v>
      </c>
      <c r="H157" s="28" t="e">
        <f t="shared" si="105"/>
        <v>#REF!</v>
      </c>
      <c r="I157" s="56" t="e">
        <f t="shared" si="106"/>
        <v>#REF!</v>
      </c>
      <c r="J157" s="56" t="e">
        <f t="shared" si="109"/>
        <v>#REF!</v>
      </c>
      <c r="K157" s="57" t="e">
        <f t="shared" si="110"/>
        <v>#REF!</v>
      </c>
      <c r="L157" s="57" t="e">
        <f t="shared" si="111"/>
        <v>#REF!</v>
      </c>
      <c r="M157" s="58" t="e">
        <f t="shared" si="112"/>
        <v>#REF!</v>
      </c>
      <c r="N157" s="58" t="e">
        <f t="shared" si="113"/>
        <v>#REF!</v>
      </c>
      <c r="O157" s="58" t="e">
        <f t="shared" si="114"/>
        <v>#REF!</v>
      </c>
      <c r="P157" s="59" t="e">
        <f t="shared" si="104"/>
        <v>#REF!</v>
      </c>
      <c r="Q157" s="29" t="e">
        <f t="shared" si="115"/>
        <v>#REF!</v>
      </c>
      <c r="R157" s="100" t="e">
        <f t="shared" si="107"/>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x14ac:dyDescent="0.25">
      <c r="B158" s="237"/>
      <c r="C158" s="9"/>
      <c r="E158" s="65" t="e">
        <f>IF(OR($C$6="",$C$5="",$C$6=0,$C$5=0),"",IF((ROWS(E$6:E158)-1)&gt;$C$16+$C$13-$C$15,"",(ROWS(E$6:E158)-1)))</f>
        <v>#REF!</v>
      </c>
      <c r="F158" s="55" t="e">
        <f t="shared" si="108"/>
        <v>#REF!</v>
      </c>
      <c r="G158" s="91" t="e">
        <f>IF(E158="","",OP!G158)</f>
        <v>#REF!</v>
      </c>
      <c r="H158" s="28" t="e">
        <f t="shared" si="105"/>
        <v>#REF!</v>
      </c>
      <c r="I158" s="56" t="e">
        <f t="shared" si="106"/>
        <v>#REF!</v>
      </c>
      <c r="J158" s="56" t="e">
        <f t="shared" si="109"/>
        <v>#REF!</v>
      </c>
      <c r="K158" s="57" t="e">
        <f t="shared" si="110"/>
        <v>#REF!</v>
      </c>
      <c r="L158" s="57" t="e">
        <f t="shared" si="111"/>
        <v>#REF!</v>
      </c>
      <c r="M158" s="58" t="e">
        <f t="shared" si="112"/>
        <v>#REF!</v>
      </c>
      <c r="N158" s="58" t="e">
        <f t="shared" si="113"/>
        <v>#REF!</v>
      </c>
      <c r="O158" s="58" t="e">
        <f t="shared" si="114"/>
        <v>#REF!</v>
      </c>
      <c r="P158" s="59" t="e">
        <f t="shared" si="104"/>
        <v>#REF!</v>
      </c>
      <c r="Q158" s="29" t="e">
        <f t="shared" si="115"/>
        <v>#REF!</v>
      </c>
      <c r="R158" s="100" t="e">
        <f t="shared" si="107"/>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x14ac:dyDescent="0.25">
      <c r="B159" s="237"/>
      <c r="C159" s="9"/>
      <c r="E159" s="65" t="e">
        <f>IF(OR($C$6="",$C$5="",$C$6=0,$C$5=0),"",IF((ROWS(E$6:E159)-1)&gt;$C$16+$C$13-$C$15,"",(ROWS(E$6:E159)-1)))</f>
        <v>#REF!</v>
      </c>
      <c r="F159" s="55" t="e">
        <f t="shared" si="108"/>
        <v>#REF!</v>
      </c>
      <c r="G159" s="91" t="e">
        <f>IF(E159="","",OP!G159)</f>
        <v>#REF!</v>
      </c>
      <c r="H159" s="28" t="e">
        <f t="shared" si="105"/>
        <v>#REF!</v>
      </c>
      <c r="I159" s="56" t="e">
        <f t="shared" si="106"/>
        <v>#REF!</v>
      </c>
      <c r="J159" s="56" t="e">
        <f t="shared" si="109"/>
        <v>#REF!</v>
      </c>
      <c r="K159" s="57" t="e">
        <f t="shared" si="110"/>
        <v>#REF!</v>
      </c>
      <c r="L159" s="57" t="e">
        <f t="shared" si="111"/>
        <v>#REF!</v>
      </c>
      <c r="M159" s="58" t="e">
        <f t="shared" si="112"/>
        <v>#REF!</v>
      </c>
      <c r="N159" s="58" t="e">
        <f t="shared" si="113"/>
        <v>#REF!</v>
      </c>
      <c r="O159" s="58" t="e">
        <f t="shared" si="114"/>
        <v>#REF!</v>
      </c>
      <c r="P159" s="59" t="e">
        <f t="shared" si="104"/>
        <v>#REF!</v>
      </c>
      <c r="Q159" s="29" t="e">
        <f t="shared" si="115"/>
        <v>#REF!</v>
      </c>
      <c r="R159" s="100" t="e">
        <f t="shared" si="107"/>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x14ac:dyDescent="0.25">
      <c r="B160" s="237"/>
      <c r="C160" s="9"/>
      <c r="E160" s="65" t="e">
        <f>IF(OR($C$6="",$C$5="",$C$6=0,$C$5=0),"",IF((ROWS(E$6:E160)-1)&gt;$C$16+$C$13-$C$15,"",(ROWS(E$6:E160)-1)))</f>
        <v>#REF!</v>
      </c>
      <c r="F160" s="55" t="e">
        <f t="shared" si="108"/>
        <v>#REF!</v>
      </c>
      <c r="G160" s="91" t="e">
        <f>IF(E160="","",OP!G160)</f>
        <v>#REF!</v>
      </c>
      <c r="H160" s="28" t="e">
        <f t="shared" si="105"/>
        <v>#REF!</v>
      </c>
      <c r="I160" s="56" t="e">
        <f t="shared" si="106"/>
        <v>#REF!</v>
      </c>
      <c r="J160" s="56" t="e">
        <f t="shared" si="109"/>
        <v>#REF!</v>
      </c>
      <c r="K160" s="57" t="e">
        <f t="shared" si="110"/>
        <v>#REF!</v>
      </c>
      <c r="L160" s="57" t="e">
        <f t="shared" si="111"/>
        <v>#REF!</v>
      </c>
      <c r="M160" s="58" t="e">
        <f t="shared" si="112"/>
        <v>#REF!</v>
      </c>
      <c r="N160" s="58" t="e">
        <f t="shared" si="113"/>
        <v>#REF!</v>
      </c>
      <c r="O160" s="58" t="e">
        <f t="shared" si="114"/>
        <v>#REF!</v>
      </c>
      <c r="P160" s="59" t="e">
        <f t="shared" si="104"/>
        <v>#REF!</v>
      </c>
      <c r="Q160" s="29" t="e">
        <f t="shared" si="115"/>
        <v>#REF!</v>
      </c>
      <c r="R160" s="100" t="e">
        <f t="shared" si="107"/>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x14ac:dyDescent="0.25">
      <c r="B161" s="237"/>
      <c r="C161" s="9"/>
      <c r="E161" s="65" t="e">
        <f>IF(OR($C$6="",$C$5="",$C$6=0,$C$5=0),"",IF((ROWS(E$6:E161)-1)&gt;$C$16+$C$13-$C$15,"",(ROWS(E$6:E161)-1)))</f>
        <v>#REF!</v>
      </c>
      <c r="F161" s="55" t="e">
        <f t="shared" si="108"/>
        <v>#REF!</v>
      </c>
      <c r="G161" s="91" t="e">
        <f>IF(E161="","",OP!G161)</f>
        <v>#REF!</v>
      </c>
      <c r="H161" s="28" t="e">
        <f t="shared" si="105"/>
        <v>#REF!</v>
      </c>
      <c r="I161" s="56" t="e">
        <f t="shared" si="106"/>
        <v>#REF!</v>
      </c>
      <c r="J161" s="56" t="e">
        <f t="shared" si="109"/>
        <v>#REF!</v>
      </c>
      <c r="K161" s="57" t="e">
        <f t="shared" si="110"/>
        <v>#REF!</v>
      </c>
      <c r="L161" s="57" t="e">
        <f t="shared" si="111"/>
        <v>#REF!</v>
      </c>
      <c r="M161" s="58" t="e">
        <f t="shared" si="112"/>
        <v>#REF!</v>
      </c>
      <c r="N161" s="58" t="e">
        <f t="shared" si="113"/>
        <v>#REF!</v>
      </c>
      <c r="O161" s="58" t="e">
        <f t="shared" si="114"/>
        <v>#REF!</v>
      </c>
      <c r="P161" s="59" t="e">
        <f t="shared" si="104"/>
        <v>#REF!</v>
      </c>
      <c r="Q161" s="29" t="e">
        <f t="shared" si="115"/>
        <v>#REF!</v>
      </c>
      <c r="R161" s="100" t="e">
        <f t="shared" si="107"/>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x14ac:dyDescent="0.25">
      <c r="B162" s="237"/>
      <c r="C162" s="9"/>
      <c r="E162" s="65" t="e">
        <f>IF(OR($C$6="",$C$5="",$C$6=0,$C$5=0),"",IF((ROWS(E$6:E162)-1)&gt;$C$16+$C$13-$C$15,"",(ROWS(E$6:E162)-1)))</f>
        <v>#REF!</v>
      </c>
      <c r="F162" s="55" t="e">
        <f t="shared" si="108"/>
        <v>#REF!</v>
      </c>
      <c r="G162" s="91" t="e">
        <f>IF(E162="","",OP!G162)</f>
        <v>#REF!</v>
      </c>
      <c r="H162" s="28" t="e">
        <f t="shared" si="105"/>
        <v>#REF!</v>
      </c>
      <c r="I162" s="56" t="e">
        <f t="shared" si="106"/>
        <v>#REF!</v>
      </c>
      <c r="J162" s="56" t="e">
        <f t="shared" si="109"/>
        <v>#REF!</v>
      </c>
      <c r="K162" s="57" t="e">
        <f t="shared" si="110"/>
        <v>#REF!</v>
      </c>
      <c r="L162" s="57" t="e">
        <f t="shared" si="111"/>
        <v>#REF!</v>
      </c>
      <c r="M162" s="58" t="e">
        <f t="shared" si="112"/>
        <v>#REF!</v>
      </c>
      <c r="N162" s="58" t="e">
        <f t="shared" si="113"/>
        <v>#REF!</v>
      </c>
      <c r="O162" s="58" t="e">
        <f t="shared" si="114"/>
        <v>#REF!</v>
      </c>
      <c r="P162" s="59" t="e">
        <f t="shared" si="104"/>
        <v>#REF!</v>
      </c>
      <c r="Q162" s="29" t="e">
        <f t="shared" si="115"/>
        <v>#REF!</v>
      </c>
      <c r="R162" s="100" t="e">
        <f t="shared" si="107"/>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x14ac:dyDescent="0.25">
      <c r="B163" s="237"/>
      <c r="C163" s="9"/>
      <c r="E163" s="65" t="e">
        <f>IF(OR($C$6="",$C$5="",$C$6=0,$C$5=0),"",IF((ROWS(E$6:E163)-1)&gt;$C$16+$C$13-$C$15,"",(ROWS(E$6:E163)-1)))</f>
        <v>#REF!</v>
      </c>
      <c r="F163" s="55" t="e">
        <f t="shared" si="108"/>
        <v>#REF!</v>
      </c>
      <c r="G163" s="91" t="e">
        <f>IF(E163="","",OP!G163)</f>
        <v>#REF!</v>
      </c>
      <c r="H163" s="28" t="e">
        <f t="shared" si="105"/>
        <v>#REF!</v>
      </c>
      <c r="I163" s="56" t="e">
        <f t="shared" si="106"/>
        <v>#REF!</v>
      </c>
      <c r="J163" s="56" t="e">
        <f t="shared" si="109"/>
        <v>#REF!</v>
      </c>
      <c r="K163" s="57" t="e">
        <f t="shared" si="110"/>
        <v>#REF!</v>
      </c>
      <c r="L163" s="57" t="e">
        <f t="shared" si="111"/>
        <v>#REF!</v>
      </c>
      <c r="M163" s="58" t="e">
        <f t="shared" si="112"/>
        <v>#REF!</v>
      </c>
      <c r="N163" s="58" t="e">
        <f t="shared" si="113"/>
        <v>#REF!</v>
      </c>
      <c r="O163" s="58" t="e">
        <f t="shared" si="114"/>
        <v>#REF!</v>
      </c>
      <c r="P163" s="59" t="e">
        <f t="shared" si="104"/>
        <v>#REF!</v>
      </c>
      <c r="Q163" s="29" t="e">
        <f t="shared" si="115"/>
        <v>#REF!</v>
      </c>
      <c r="R163" s="100" t="e">
        <f t="shared" si="107"/>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x14ac:dyDescent="0.25">
      <c r="B164" s="237"/>
      <c r="C164" s="9"/>
      <c r="E164" s="65" t="e">
        <f>IF(OR($C$6="",$C$5="",$C$6=0,$C$5=0),"",IF((ROWS(E$6:E164)-1)&gt;$C$16+$C$13-$C$15,"",(ROWS(E$6:E164)-1)))</f>
        <v>#REF!</v>
      </c>
      <c r="F164" s="55" t="e">
        <f t="shared" si="108"/>
        <v>#REF!</v>
      </c>
      <c r="G164" s="91" t="e">
        <f>IF(E164="","",OP!G164)</f>
        <v>#REF!</v>
      </c>
      <c r="H164" s="28" t="e">
        <f t="shared" si="105"/>
        <v>#REF!</v>
      </c>
      <c r="I164" s="56" t="e">
        <f t="shared" si="106"/>
        <v>#REF!</v>
      </c>
      <c r="J164" s="56" t="e">
        <f t="shared" si="109"/>
        <v>#REF!</v>
      </c>
      <c r="K164" s="57" t="e">
        <f t="shared" si="110"/>
        <v>#REF!</v>
      </c>
      <c r="L164" s="57" t="e">
        <f t="shared" si="111"/>
        <v>#REF!</v>
      </c>
      <c r="M164" s="58" t="e">
        <f t="shared" si="112"/>
        <v>#REF!</v>
      </c>
      <c r="N164" s="58" t="e">
        <f t="shared" si="113"/>
        <v>#REF!</v>
      </c>
      <c r="O164" s="58" t="e">
        <f t="shared" si="114"/>
        <v>#REF!</v>
      </c>
      <c r="P164" s="59" t="e">
        <f t="shared" si="104"/>
        <v>#REF!</v>
      </c>
      <c r="Q164" s="29" t="e">
        <f t="shared" si="115"/>
        <v>#REF!</v>
      </c>
      <c r="R164" s="100" t="e">
        <f t="shared" si="107"/>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x14ac:dyDescent="0.25">
      <c r="B165" s="237"/>
      <c r="C165" s="9"/>
      <c r="E165" s="65" t="e">
        <f>IF(OR($C$6="",$C$5="",$C$6=0,$C$5=0),"",IF((ROWS(E$6:E165)-1)&gt;$C$16+$C$13-$C$15,"",(ROWS(E$6:E165)-1)))</f>
        <v>#REF!</v>
      </c>
      <c r="F165" s="55" t="e">
        <f t="shared" si="108"/>
        <v>#REF!</v>
      </c>
      <c r="G165" s="91" t="e">
        <f>IF(E165="","",OP!G165)</f>
        <v>#REF!</v>
      </c>
      <c r="H165" s="28" t="e">
        <f t="shared" si="105"/>
        <v>#REF!</v>
      </c>
      <c r="I165" s="56" t="e">
        <f t="shared" si="106"/>
        <v>#REF!</v>
      </c>
      <c r="J165" s="56" t="e">
        <f t="shared" si="109"/>
        <v>#REF!</v>
      </c>
      <c r="K165" s="57" t="e">
        <f t="shared" si="110"/>
        <v>#REF!</v>
      </c>
      <c r="L165" s="57" t="e">
        <f t="shared" si="111"/>
        <v>#REF!</v>
      </c>
      <c r="M165" s="58" t="e">
        <f t="shared" si="112"/>
        <v>#REF!</v>
      </c>
      <c r="N165" s="58" t="e">
        <f t="shared" si="113"/>
        <v>#REF!</v>
      </c>
      <c r="O165" s="58" t="e">
        <f t="shared" si="114"/>
        <v>#REF!</v>
      </c>
      <c r="P165" s="59" t="e">
        <f t="shared" si="104"/>
        <v>#REF!</v>
      </c>
      <c r="Q165" s="29" t="e">
        <f t="shared" si="115"/>
        <v>#REF!</v>
      </c>
      <c r="R165" s="100" t="e">
        <f t="shared" si="107"/>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x14ac:dyDescent="0.25">
      <c r="B166" s="237"/>
      <c r="C166" s="9"/>
      <c r="E166" s="65" t="e">
        <f>IF(OR($C$6="",$C$5="",$C$6=0,$C$5=0),"",IF((ROWS(E$6:E166)-1)&gt;$C$16+$C$13-$C$15,"",(ROWS(E$6:E166)-1)))</f>
        <v>#REF!</v>
      </c>
      <c r="F166" s="55" t="e">
        <f t="shared" si="108"/>
        <v>#REF!</v>
      </c>
      <c r="G166" s="91" t="e">
        <f>IF(E166="","",OP!G166)</f>
        <v>#REF!</v>
      </c>
      <c r="H166" s="28" t="e">
        <f t="shared" si="105"/>
        <v>#REF!</v>
      </c>
      <c r="I166" s="56" t="e">
        <f t="shared" si="106"/>
        <v>#REF!</v>
      </c>
      <c r="J166" s="56" t="e">
        <f t="shared" si="109"/>
        <v>#REF!</v>
      </c>
      <c r="K166" s="57" t="e">
        <f t="shared" si="110"/>
        <v>#REF!</v>
      </c>
      <c r="L166" s="57" t="e">
        <f t="shared" si="111"/>
        <v>#REF!</v>
      </c>
      <c r="M166" s="58" t="e">
        <f t="shared" si="112"/>
        <v>#REF!</v>
      </c>
      <c r="N166" s="58" t="e">
        <f t="shared" si="113"/>
        <v>#REF!</v>
      </c>
      <c r="O166" s="58" t="e">
        <f t="shared" si="114"/>
        <v>#REF!</v>
      </c>
      <c r="P166" s="59" t="e">
        <f t="shared" si="104"/>
        <v>#REF!</v>
      </c>
      <c r="Q166" s="29" t="e">
        <f t="shared" si="115"/>
        <v>#REF!</v>
      </c>
      <c r="R166" s="100" t="e">
        <f t="shared" si="107"/>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x14ac:dyDescent="0.25">
      <c r="B167" s="237"/>
      <c r="C167" s="9"/>
      <c r="E167" s="65" t="e">
        <f>IF(OR($C$6="",$C$5="",$C$6=0,$C$5=0),"",IF((ROWS(E$6:E167)-1)&gt;$C$16+$C$13-$C$15,"",(ROWS(E$6:E167)-1)))</f>
        <v>#REF!</v>
      </c>
      <c r="F167" s="55" t="e">
        <f t="shared" si="108"/>
        <v>#REF!</v>
      </c>
      <c r="G167" s="91" t="e">
        <f>IF(E167="","",OP!G167)</f>
        <v>#REF!</v>
      </c>
      <c r="H167" s="28" t="e">
        <f t="shared" si="105"/>
        <v>#REF!</v>
      </c>
      <c r="I167" s="56" t="e">
        <f t="shared" si="106"/>
        <v>#REF!</v>
      </c>
      <c r="J167" s="56" t="e">
        <f t="shared" si="109"/>
        <v>#REF!</v>
      </c>
      <c r="K167" s="57" t="e">
        <f t="shared" si="110"/>
        <v>#REF!</v>
      </c>
      <c r="L167" s="57" t="e">
        <f t="shared" si="111"/>
        <v>#REF!</v>
      </c>
      <c r="M167" s="58" t="e">
        <f t="shared" si="112"/>
        <v>#REF!</v>
      </c>
      <c r="N167" s="58" t="e">
        <f t="shared" si="113"/>
        <v>#REF!</v>
      </c>
      <c r="O167" s="58" t="e">
        <f t="shared" si="114"/>
        <v>#REF!</v>
      </c>
      <c r="P167" s="59" t="e">
        <f t="shared" si="104"/>
        <v>#REF!</v>
      </c>
      <c r="Q167" s="29" t="e">
        <f t="shared" si="115"/>
        <v>#REF!</v>
      </c>
      <c r="R167" s="100" t="e">
        <f t="shared" si="107"/>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x14ac:dyDescent="0.25">
      <c r="B168" s="237"/>
      <c r="C168" s="9"/>
      <c r="E168" s="65" t="e">
        <f>IF(OR($C$6="",$C$5="",$C$6=0,$C$5=0),"",IF((ROWS(E$6:E168)-1)&gt;$C$16+$C$13-$C$15,"",(ROWS(E$6:E168)-1)))</f>
        <v>#REF!</v>
      </c>
      <c r="F168" s="55" t="e">
        <f t="shared" si="108"/>
        <v>#REF!</v>
      </c>
      <c r="G168" s="91" t="e">
        <f>IF(E168="","",OP!G168)</f>
        <v>#REF!</v>
      </c>
      <c r="H168" s="28" t="e">
        <f t="shared" si="105"/>
        <v>#REF!</v>
      </c>
      <c r="I168" s="56" t="e">
        <f t="shared" si="106"/>
        <v>#REF!</v>
      </c>
      <c r="J168" s="56" t="e">
        <f t="shared" si="109"/>
        <v>#REF!</v>
      </c>
      <c r="K168" s="57" t="e">
        <f t="shared" si="110"/>
        <v>#REF!</v>
      </c>
      <c r="L168" s="57" t="e">
        <f t="shared" si="111"/>
        <v>#REF!</v>
      </c>
      <c r="M168" s="58" t="e">
        <f t="shared" si="112"/>
        <v>#REF!</v>
      </c>
      <c r="N168" s="58" t="e">
        <f t="shared" si="113"/>
        <v>#REF!</v>
      </c>
      <c r="O168" s="58" t="e">
        <f t="shared" si="114"/>
        <v>#REF!</v>
      </c>
      <c r="P168" s="59" t="e">
        <f t="shared" si="104"/>
        <v>#REF!</v>
      </c>
      <c r="Q168" s="29" t="e">
        <f t="shared" si="115"/>
        <v>#REF!</v>
      </c>
      <c r="R168" s="100" t="e">
        <f t="shared" si="107"/>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x14ac:dyDescent="0.25">
      <c r="B169" s="237"/>
      <c r="C169" s="9"/>
      <c r="E169" s="65" t="e">
        <f>IF(OR($C$6="",$C$5="",$C$6=0,$C$5=0),"",IF((ROWS(E$6:E169)-1)&gt;$C$16+$C$13-$C$15,"",(ROWS(E$6:E169)-1)))</f>
        <v>#REF!</v>
      </c>
      <c r="F169" s="55" t="e">
        <f t="shared" si="108"/>
        <v>#REF!</v>
      </c>
      <c r="G169" s="91" t="e">
        <f>IF(E169="","",OP!G169)</f>
        <v>#REF!</v>
      </c>
      <c r="H169" s="28" t="e">
        <f t="shared" si="105"/>
        <v>#REF!</v>
      </c>
      <c r="I169" s="56" t="e">
        <f t="shared" si="106"/>
        <v>#REF!</v>
      </c>
      <c r="J169" s="56" t="e">
        <f t="shared" si="109"/>
        <v>#REF!</v>
      </c>
      <c r="K169" s="57" t="e">
        <f t="shared" si="110"/>
        <v>#REF!</v>
      </c>
      <c r="L169" s="57" t="e">
        <f t="shared" si="111"/>
        <v>#REF!</v>
      </c>
      <c r="M169" s="58" t="e">
        <f t="shared" si="112"/>
        <v>#REF!</v>
      </c>
      <c r="N169" s="58" t="e">
        <f t="shared" si="113"/>
        <v>#REF!</v>
      </c>
      <c r="O169" s="58" t="e">
        <f t="shared" si="114"/>
        <v>#REF!</v>
      </c>
      <c r="P169" s="59" t="e">
        <f t="shared" si="104"/>
        <v>#REF!</v>
      </c>
      <c r="Q169" s="29" t="e">
        <f t="shared" si="115"/>
        <v>#REF!</v>
      </c>
      <c r="R169" s="100" t="e">
        <f t="shared" si="107"/>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x14ac:dyDescent="0.25">
      <c r="B170" s="237"/>
      <c r="C170" s="9"/>
      <c r="E170" s="65" t="e">
        <f>IF(OR($C$6="",$C$5="",$C$6=0,$C$5=0),"",IF((ROWS(E$6:E170)-1)&gt;$C$16+$C$13-$C$15,"",(ROWS(E$6:E170)-1)))</f>
        <v>#REF!</v>
      </c>
      <c r="F170" s="55" t="e">
        <f t="shared" si="108"/>
        <v>#REF!</v>
      </c>
      <c r="G170" s="91" t="e">
        <f>IF(E170="","",OP!G170)</f>
        <v>#REF!</v>
      </c>
      <c r="H170" s="28" t="e">
        <f t="shared" si="105"/>
        <v>#REF!</v>
      </c>
      <c r="I170" s="56" t="e">
        <f t="shared" si="106"/>
        <v>#REF!</v>
      </c>
      <c r="J170" s="56" t="e">
        <f t="shared" si="109"/>
        <v>#REF!</v>
      </c>
      <c r="K170" s="57" t="e">
        <f t="shared" si="110"/>
        <v>#REF!</v>
      </c>
      <c r="L170" s="57" t="e">
        <f t="shared" si="111"/>
        <v>#REF!</v>
      </c>
      <c r="M170" s="58" t="e">
        <f t="shared" si="112"/>
        <v>#REF!</v>
      </c>
      <c r="N170" s="58" t="e">
        <f t="shared" si="113"/>
        <v>#REF!</v>
      </c>
      <c r="O170" s="58" t="e">
        <f t="shared" si="114"/>
        <v>#REF!</v>
      </c>
      <c r="P170" s="59" t="e">
        <f t="shared" si="104"/>
        <v>#REF!</v>
      </c>
      <c r="Q170" s="29" t="e">
        <f t="shared" si="115"/>
        <v>#REF!</v>
      </c>
      <c r="R170" s="100" t="e">
        <f t="shared" si="107"/>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x14ac:dyDescent="0.25">
      <c r="B171" s="237"/>
      <c r="C171" s="9"/>
      <c r="E171" s="65" t="e">
        <f>IF(OR($C$6="",$C$5="",$C$6=0,$C$5=0),"",IF((ROWS(E$6:E171)-1)&gt;$C$16+$C$13-$C$15,"",(ROWS(E$6:E171)-1)))</f>
        <v>#REF!</v>
      </c>
      <c r="F171" s="55" t="e">
        <f t="shared" si="108"/>
        <v>#REF!</v>
      </c>
      <c r="G171" s="91" t="e">
        <f>IF(E171="","",OP!G171)</f>
        <v>#REF!</v>
      </c>
      <c r="H171" s="28" t="e">
        <f t="shared" si="105"/>
        <v>#REF!</v>
      </c>
      <c r="I171" s="56" t="e">
        <f t="shared" si="106"/>
        <v>#REF!</v>
      </c>
      <c r="J171" s="56" t="e">
        <f t="shared" si="109"/>
        <v>#REF!</v>
      </c>
      <c r="K171" s="57" t="e">
        <f t="shared" si="110"/>
        <v>#REF!</v>
      </c>
      <c r="L171" s="57" t="e">
        <f t="shared" si="111"/>
        <v>#REF!</v>
      </c>
      <c r="M171" s="58" t="e">
        <f t="shared" si="112"/>
        <v>#REF!</v>
      </c>
      <c r="N171" s="58" t="e">
        <f t="shared" si="113"/>
        <v>#REF!</v>
      </c>
      <c r="O171" s="58" t="e">
        <f t="shared" si="114"/>
        <v>#REF!</v>
      </c>
      <c r="P171" s="59" t="e">
        <f t="shared" si="104"/>
        <v>#REF!</v>
      </c>
      <c r="Q171" s="29" t="e">
        <f t="shared" si="115"/>
        <v>#REF!</v>
      </c>
      <c r="R171" s="100" t="e">
        <f t="shared" si="107"/>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x14ac:dyDescent="0.25">
      <c r="B172" s="237"/>
      <c r="C172" s="9"/>
      <c r="E172" s="65" t="e">
        <f>IF(OR($C$6="",$C$5="",$C$6=0,$C$5=0),"",IF((ROWS(E$6:E172)-1)&gt;$C$16+$C$13-$C$15,"",(ROWS(E$6:E172)-1)))</f>
        <v>#REF!</v>
      </c>
      <c r="F172" s="55" t="e">
        <f t="shared" si="108"/>
        <v>#REF!</v>
      </c>
      <c r="G172" s="91" t="e">
        <f>IF(E172="","",OP!G172)</f>
        <v>#REF!</v>
      </c>
      <c r="H172" s="28" t="e">
        <f t="shared" si="105"/>
        <v>#REF!</v>
      </c>
      <c r="I172" s="56" t="e">
        <f t="shared" si="106"/>
        <v>#REF!</v>
      </c>
      <c r="J172" s="56" t="e">
        <f t="shared" si="109"/>
        <v>#REF!</v>
      </c>
      <c r="K172" s="57" t="e">
        <f t="shared" si="110"/>
        <v>#REF!</v>
      </c>
      <c r="L172" s="57" t="e">
        <f t="shared" si="111"/>
        <v>#REF!</v>
      </c>
      <c r="M172" s="58" t="e">
        <f t="shared" si="112"/>
        <v>#REF!</v>
      </c>
      <c r="N172" s="58" t="e">
        <f t="shared" si="113"/>
        <v>#REF!</v>
      </c>
      <c r="O172" s="58" t="e">
        <f t="shared" si="114"/>
        <v>#REF!</v>
      </c>
      <c r="P172" s="59" t="e">
        <f t="shared" si="104"/>
        <v>#REF!</v>
      </c>
      <c r="Q172" s="29" t="e">
        <f t="shared" si="115"/>
        <v>#REF!</v>
      </c>
      <c r="R172" s="100" t="e">
        <f t="shared" si="107"/>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x14ac:dyDescent="0.25">
      <c r="B173" s="237"/>
      <c r="C173" s="9"/>
      <c r="E173" s="65" t="e">
        <f>IF(OR($C$6="",$C$5="",$C$6=0,$C$5=0),"",IF((ROWS(E$6:E173)-1)&gt;$C$16+$C$13-$C$15,"",(ROWS(E$6:E173)-1)))</f>
        <v>#REF!</v>
      </c>
      <c r="F173" s="55" t="e">
        <f t="shared" si="108"/>
        <v>#REF!</v>
      </c>
      <c r="G173" s="91" t="e">
        <f>IF(E173="","",OP!G173)</f>
        <v>#REF!</v>
      </c>
      <c r="H173" s="28" t="e">
        <f t="shared" si="105"/>
        <v>#REF!</v>
      </c>
      <c r="I173" s="56" t="e">
        <f t="shared" si="106"/>
        <v>#REF!</v>
      </c>
      <c r="J173" s="56" t="e">
        <f t="shared" si="109"/>
        <v>#REF!</v>
      </c>
      <c r="K173" s="57" t="e">
        <f t="shared" si="110"/>
        <v>#REF!</v>
      </c>
      <c r="L173" s="57" t="e">
        <f t="shared" si="111"/>
        <v>#REF!</v>
      </c>
      <c r="M173" s="58" t="e">
        <f t="shared" si="112"/>
        <v>#REF!</v>
      </c>
      <c r="N173" s="58" t="e">
        <f t="shared" si="113"/>
        <v>#REF!</v>
      </c>
      <c r="O173" s="58" t="e">
        <f t="shared" si="114"/>
        <v>#REF!</v>
      </c>
      <c r="P173" s="59" t="e">
        <f t="shared" si="104"/>
        <v>#REF!</v>
      </c>
      <c r="Q173" s="29" t="e">
        <f t="shared" si="115"/>
        <v>#REF!</v>
      </c>
      <c r="R173" s="100" t="e">
        <f t="shared" si="107"/>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x14ac:dyDescent="0.25">
      <c r="B174" s="237"/>
      <c r="C174" s="9"/>
      <c r="E174" s="65" t="e">
        <f>IF(OR($C$6="",$C$5="",$C$6=0,$C$5=0),"",IF((ROWS(E$6:E174)-1)&gt;$C$16+$C$13-$C$15,"",(ROWS(E$6:E174)-1)))</f>
        <v>#REF!</v>
      </c>
      <c r="F174" s="55" t="e">
        <f t="shared" si="108"/>
        <v>#REF!</v>
      </c>
      <c r="G174" s="91" t="e">
        <f>IF(E174="","",OP!G174)</f>
        <v>#REF!</v>
      </c>
      <c r="H174" s="28" t="e">
        <f t="shared" si="105"/>
        <v>#REF!</v>
      </c>
      <c r="I174" s="56" t="e">
        <f t="shared" si="106"/>
        <v>#REF!</v>
      </c>
      <c r="J174" s="56" t="e">
        <f t="shared" si="109"/>
        <v>#REF!</v>
      </c>
      <c r="K174" s="57" t="e">
        <f t="shared" si="110"/>
        <v>#REF!</v>
      </c>
      <c r="L174" s="57" t="e">
        <f t="shared" si="111"/>
        <v>#REF!</v>
      </c>
      <c r="M174" s="58" t="e">
        <f t="shared" si="112"/>
        <v>#REF!</v>
      </c>
      <c r="N174" s="58" t="e">
        <f t="shared" si="113"/>
        <v>#REF!</v>
      </c>
      <c r="O174" s="58" t="e">
        <f t="shared" si="114"/>
        <v>#REF!</v>
      </c>
      <c r="P174" s="59" t="e">
        <f t="shared" si="104"/>
        <v>#REF!</v>
      </c>
      <c r="Q174" s="29" t="e">
        <f t="shared" si="115"/>
        <v>#REF!</v>
      </c>
      <c r="R174" s="100" t="e">
        <f t="shared" si="107"/>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x14ac:dyDescent="0.25">
      <c r="B175" s="237"/>
      <c r="C175" s="9"/>
      <c r="E175" s="65" t="e">
        <f>IF(OR($C$6="",$C$5="",$C$6=0,$C$5=0),"",IF((ROWS(E$6:E175)-1)&gt;$C$16+$C$13-$C$15,"",(ROWS(E$6:E175)-1)))</f>
        <v>#REF!</v>
      </c>
      <c r="F175" s="55" t="e">
        <f t="shared" si="108"/>
        <v>#REF!</v>
      </c>
      <c r="G175" s="91" t="e">
        <f>IF(E175="","",OP!G175)</f>
        <v>#REF!</v>
      </c>
      <c r="H175" s="28" t="e">
        <f t="shared" si="105"/>
        <v>#REF!</v>
      </c>
      <c r="I175" s="56" t="e">
        <f t="shared" si="106"/>
        <v>#REF!</v>
      </c>
      <c r="J175" s="56" t="e">
        <f t="shared" si="109"/>
        <v>#REF!</v>
      </c>
      <c r="K175" s="57" t="e">
        <f t="shared" si="110"/>
        <v>#REF!</v>
      </c>
      <c r="L175" s="57" t="e">
        <f t="shared" si="111"/>
        <v>#REF!</v>
      </c>
      <c r="M175" s="58" t="e">
        <f t="shared" si="112"/>
        <v>#REF!</v>
      </c>
      <c r="N175" s="58" t="e">
        <f t="shared" si="113"/>
        <v>#REF!</v>
      </c>
      <c r="O175" s="58" t="e">
        <f t="shared" si="114"/>
        <v>#REF!</v>
      </c>
      <c r="P175" s="59" t="e">
        <f t="shared" si="104"/>
        <v>#REF!</v>
      </c>
      <c r="Q175" s="29" t="e">
        <f t="shared" si="115"/>
        <v>#REF!</v>
      </c>
      <c r="R175" s="100" t="e">
        <f t="shared" si="107"/>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x14ac:dyDescent="0.25">
      <c r="B176" s="237"/>
      <c r="C176" s="9"/>
      <c r="E176" s="65" t="e">
        <f>IF(OR($C$6="",$C$5="",$C$6=0,$C$5=0),"",IF((ROWS(E$6:E176)-1)&gt;$C$16+$C$13-$C$15,"",(ROWS(E$6:E176)-1)))</f>
        <v>#REF!</v>
      </c>
      <c r="F176" s="55" t="e">
        <f t="shared" si="108"/>
        <v>#REF!</v>
      </c>
      <c r="G176" s="91" t="e">
        <f>IF(E176="","",OP!G176)</f>
        <v>#REF!</v>
      </c>
      <c r="H176" s="28" t="e">
        <f t="shared" si="105"/>
        <v>#REF!</v>
      </c>
      <c r="I176" s="56" t="e">
        <f t="shared" si="106"/>
        <v>#REF!</v>
      </c>
      <c r="J176" s="56" t="e">
        <f t="shared" si="109"/>
        <v>#REF!</v>
      </c>
      <c r="K176" s="57" t="e">
        <f t="shared" si="110"/>
        <v>#REF!</v>
      </c>
      <c r="L176" s="57" t="e">
        <f t="shared" si="111"/>
        <v>#REF!</v>
      </c>
      <c r="M176" s="58" t="e">
        <f t="shared" si="112"/>
        <v>#REF!</v>
      </c>
      <c r="N176" s="58" t="e">
        <f t="shared" si="113"/>
        <v>#REF!</v>
      </c>
      <c r="O176" s="58" t="e">
        <f t="shared" si="114"/>
        <v>#REF!</v>
      </c>
      <c r="P176" s="59" t="e">
        <f t="shared" si="104"/>
        <v>#REF!</v>
      </c>
      <c r="Q176" s="29" t="e">
        <f t="shared" si="115"/>
        <v>#REF!</v>
      </c>
      <c r="R176" s="100" t="e">
        <f t="shared" si="107"/>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x14ac:dyDescent="0.25">
      <c r="B177" s="237"/>
      <c r="C177" s="9"/>
      <c r="E177" s="65" t="e">
        <f>IF(OR($C$6="",$C$5="",$C$6=0,$C$5=0),"",IF((ROWS(E$6:E177)-1)&gt;$C$16+$C$13-$C$15,"",(ROWS(E$6:E177)-1)))</f>
        <v>#REF!</v>
      </c>
      <c r="F177" s="55" t="e">
        <f t="shared" si="108"/>
        <v>#REF!</v>
      </c>
      <c r="G177" s="91" t="e">
        <f>IF(E177="","",OP!G177)</f>
        <v>#REF!</v>
      </c>
      <c r="H177" s="28" t="e">
        <f t="shared" si="105"/>
        <v>#REF!</v>
      </c>
      <c r="I177" s="56" t="e">
        <f t="shared" si="106"/>
        <v>#REF!</v>
      </c>
      <c r="J177" s="56" t="e">
        <f t="shared" si="109"/>
        <v>#REF!</v>
      </c>
      <c r="K177" s="57" t="e">
        <f t="shared" si="110"/>
        <v>#REF!</v>
      </c>
      <c r="L177" s="57" t="e">
        <f t="shared" si="111"/>
        <v>#REF!</v>
      </c>
      <c r="M177" s="58" t="e">
        <f t="shared" si="112"/>
        <v>#REF!</v>
      </c>
      <c r="N177" s="58" t="e">
        <f t="shared" si="113"/>
        <v>#REF!</v>
      </c>
      <c r="O177" s="58" t="e">
        <f t="shared" si="114"/>
        <v>#REF!</v>
      </c>
      <c r="P177" s="59" t="e">
        <f t="shared" si="104"/>
        <v>#REF!</v>
      </c>
      <c r="Q177" s="29" t="e">
        <f t="shared" si="115"/>
        <v>#REF!</v>
      </c>
      <c r="R177" s="100" t="e">
        <f t="shared" si="107"/>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x14ac:dyDescent="0.25">
      <c r="B178" s="237"/>
      <c r="C178" s="9"/>
      <c r="E178" s="65" t="e">
        <f>IF(OR($C$6="",$C$5="",$C$6=0,$C$5=0),"",IF((ROWS(E$6:E178)-1)&gt;$C$16+$C$13-$C$15,"",(ROWS(E$6:E178)-1)))</f>
        <v>#REF!</v>
      </c>
      <c r="F178" s="55" t="e">
        <f t="shared" si="108"/>
        <v>#REF!</v>
      </c>
      <c r="G178" s="91" t="e">
        <f>IF(E178="","",OP!G178)</f>
        <v>#REF!</v>
      </c>
      <c r="H178" s="28" t="e">
        <f t="shared" si="105"/>
        <v>#REF!</v>
      </c>
      <c r="I178" s="56" t="e">
        <f t="shared" si="106"/>
        <v>#REF!</v>
      </c>
      <c r="J178" s="56" t="e">
        <f t="shared" si="109"/>
        <v>#REF!</v>
      </c>
      <c r="K178" s="57" t="e">
        <f t="shared" si="110"/>
        <v>#REF!</v>
      </c>
      <c r="L178" s="57" t="e">
        <f t="shared" si="111"/>
        <v>#REF!</v>
      </c>
      <c r="M178" s="58" t="e">
        <f t="shared" si="112"/>
        <v>#REF!</v>
      </c>
      <c r="N178" s="58" t="e">
        <f t="shared" si="113"/>
        <v>#REF!</v>
      </c>
      <c r="O178" s="58" t="e">
        <f t="shared" si="114"/>
        <v>#REF!</v>
      </c>
      <c r="P178" s="59" t="e">
        <f t="shared" si="104"/>
        <v>#REF!</v>
      </c>
      <c r="Q178" s="29" t="e">
        <f t="shared" si="115"/>
        <v>#REF!</v>
      </c>
      <c r="R178" s="100" t="e">
        <f t="shared" si="107"/>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x14ac:dyDescent="0.25">
      <c r="B179" s="237"/>
      <c r="C179" s="9"/>
      <c r="E179" s="65" t="e">
        <f>IF(OR($C$6="",$C$5="",$C$6=0,$C$5=0),"",IF((ROWS(E$6:E179)-1)&gt;$C$16+$C$13-$C$15,"",(ROWS(E$6:E179)-1)))</f>
        <v>#REF!</v>
      </c>
      <c r="F179" s="55" t="e">
        <f t="shared" si="108"/>
        <v>#REF!</v>
      </c>
      <c r="G179" s="91" t="e">
        <f>IF(E179="","",OP!G179)</f>
        <v>#REF!</v>
      </c>
      <c r="H179" s="28" t="e">
        <f t="shared" si="105"/>
        <v>#REF!</v>
      </c>
      <c r="I179" s="56" t="e">
        <f t="shared" si="106"/>
        <v>#REF!</v>
      </c>
      <c r="J179" s="56" t="e">
        <f t="shared" si="109"/>
        <v>#REF!</v>
      </c>
      <c r="K179" s="57" t="e">
        <f t="shared" si="110"/>
        <v>#REF!</v>
      </c>
      <c r="L179" s="57" t="e">
        <f t="shared" si="111"/>
        <v>#REF!</v>
      </c>
      <c r="M179" s="58" t="e">
        <f t="shared" si="112"/>
        <v>#REF!</v>
      </c>
      <c r="N179" s="58" t="e">
        <f t="shared" si="113"/>
        <v>#REF!</v>
      </c>
      <c r="O179" s="58" t="e">
        <f t="shared" si="114"/>
        <v>#REF!</v>
      </c>
      <c r="P179" s="59" t="e">
        <f t="shared" si="104"/>
        <v>#REF!</v>
      </c>
      <c r="Q179" s="29" t="e">
        <f t="shared" si="115"/>
        <v>#REF!</v>
      </c>
      <c r="R179" s="100" t="e">
        <f t="shared" si="107"/>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x14ac:dyDescent="0.25">
      <c r="B180" s="237"/>
      <c r="C180" s="9"/>
      <c r="E180" s="65" t="e">
        <f>IF(OR($C$6="",$C$5="",$C$6=0,$C$5=0),"",IF((ROWS(E$6:E180)-1)&gt;$C$16+$C$13-$C$15,"",(ROWS(E$6:E180)-1)))</f>
        <v>#REF!</v>
      </c>
      <c r="F180" s="55" t="e">
        <f t="shared" si="108"/>
        <v>#REF!</v>
      </c>
      <c r="G180" s="91" t="e">
        <f>IF(E180="","",OP!G180)</f>
        <v>#REF!</v>
      </c>
      <c r="H180" s="28" t="e">
        <f t="shared" si="105"/>
        <v>#REF!</v>
      </c>
      <c r="I180" s="56" t="e">
        <f t="shared" si="106"/>
        <v>#REF!</v>
      </c>
      <c r="J180" s="56" t="e">
        <f t="shared" si="109"/>
        <v>#REF!</v>
      </c>
      <c r="K180" s="57" t="e">
        <f t="shared" si="110"/>
        <v>#REF!</v>
      </c>
      <c r="L180" s="57" t="e">
        <f t="shared" si="111"/>
        <v>#REF!</v>
      </c>
      <c r="M180" s="58" t="e">
        <f t="shared" si="112"/>
        <v>#REF!</v>
      </c>
      <c r="N180" s="58" t="e">
        <f t="shared" si="113"/>
        <v>#REF!</v>
      </c>
      <c r="O180" s="58" t="e">
        <f t="shared" si="114"/>
        <v>#REF!</v>
      </c>
      <c r="P180" s="59" t="e">
        <f t="shared" si="104"/>
        <v>#REF!</v>
      </c>
      <c r="Q180" s="29" t="e">
        <f t="shared" si="115"/>
        <v>#REF!</v>
      </c>
      <c r="R180" s="100" t="e">
        <f t="shared" si="107"/>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x14ac:dyDescent="0.25">
      <c r="B181" s="237"/>
      <c r="C181" s="9"/>
      <c r="E181" s="65" t="e">
        <f>IF(OR($C$6="",$C$5="",$C$6=0,$C$5=0),"",IF((ROWS(E$6:E181)-1)&gt;$C$16+$C$13-$C$15,"",(ROWS(E$6:E181)-1)))</f>
        <v>#REF!</v>
      </c>
      <c r="F181" s="55" t="e">
        <f t="shared" si="108"/>
        <v>#REF!</v>
      </c>
      <c r="G181" s="91" t="e">
        <f>IF(E181="","",OP!G181)</f>
        <v>#REF!</v>
      </c>
      <c r="H181" s="28" t="e">
        <f t="shared" si="105"/>
        <v>#REF!</v>
      </c>
      <c r="I181" s="56" t="e">
        <f t="shared" si="106"/>
        <v>#REF!</v>
      </c>
      <c r="J181" s="56" t="e">
        <f t="shared" si="109"/>
        <v>#REF!</v>
      </c>
      <c r="K181" s="57" t="e">
        <f t="shared" si="110"/>
        <v>#REF!</v>
      </c>
      <c r="L181" s="57" t="e">
        <f t="shared" si="111"/>
        <v>#REF!</v>
      </c>
      <c r="M181" s="58" t="e">
        <f t="shared" si="112"/>
        <v>#REF!</v>
      </c>
      <c r="N181" s="58" t="e">
        <f t="shared" si="113"/>
        <v>#REF!</v>
      </c>
      <c r="O181" s="58" t="e">
        <f t="shared" si="114"/>
        <v>#REF!</v>
      </c>
      <c r="P181" s="59" t="e">
        <f t="shared" si="104"/>
        <v>#REF!</v>
      </c>
      <c r="Q181" s="29" t="e">
        <f t="shared" si="115"/>
        <v>#REF!</v>
      </c>
      <c r="R181" s="100" t="e">
        <f t="shared" si="107"/>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x14ac:dyDescent="0.25">
      <c r="B182" s="237"/>
      <c r="C182" s="9"/>
      <c r="E182" s="65" t="e">
        <f>IF(OR($C$6="",$C$5="",$C$6=0,$C$5=0),"",IF((ROWS(E$6:E182)-1)&gt;$C$16+$C$13-$C$15,"",(ROWS(E$6:E182)-1)))</f>
        <v>#REF!</v>
      </c>
      <c r="F182" s="55" t="e">
        <f t="shared" si="108"/>
        <v>#REF!</v>
      </c>
      <c r="G182" s="91" t="e">
        <f>IF(E182="","",OP!G182)</f>
        <v>#REF!</v>
      </c>
      <c r="H182" s="28" t="e">
        <f t="shared" si="105"/>
        <v>#REF!</v>
      </c>
      <c r="I182" s="56" t="e">
        <f t="shared" si="106"/>
        <v>#REF!</v>
      </c>
      <c r="J182" s="56" t="e">
        <f t="shared" si="109"/>
        <v>#REF!</v>
      </c>
      <c r="K182" s="57" t="e">
        <f t="shared" si="110"/>
        <v>#REF!</v>
      </c>
      <c r="L182" s="57" t="e">
        <f t="shared" si="111"/>
        <v>#REF!</v>
      </c>
      <c r="M182" s="58" t="e">
        <f t="shared" si="112"/>
        <v>#REF!</v>
      </c>
      <c r="N182" s="58" t="e">
        <f t="shared" si="113"/>
        <v>#REF!</v>
      </c>
      <c r="O182" s="58" t="e">
        <f t="shared" si="114"/>
        <v>#REF!</v>
      </c>
      <c r="P182" s="59" t="e">
        <f t="shared" si="104"/>
        <v>#REF!</v>
      </c>
      <c r="Q182" s="29" t="e">
        <f t="shared" si="115"/>
        <v>#REF!</v>
      </c>
      <c r="R182" s="100" t="e">
        <f t="shared" si="107"/>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x14ac:dyDescent="0.25">
      <c r="B183" s="237"/>
      <c r="C183" s="9"/>
      <c r="E183" s="65" t="e">
        <f>IF(OR($C$6="",$C$5="",$C$6=0,$C$5=0),"",IF((ROWS(E$6:E183)-1)&gt;$C$16+$C$13-$C$15,"",(ROWS(E$6:E183)-1)))</f>
        <v>#REF!</v>
      </c>
      <c r="F183" s="55" t="e">
        <f t="shared" si="108"/>
        <v>#REF!</v>
      </c>
      <c r="G183" s="91" t="e">
        <f>IF(E183="","",OP!G183)</f>
        <v>#REF!</v>
      </c>
      <c r="H183" s="28" t="e">
        <f t="shared" si="105"/>
        <v>#REF!</v>
      </c>
      <c r="I183" s="56" t="e">
        <f t="shared" si="106"/>
        <v>#REF!</v>
      </c>
      <c r="J183" s="56" t="e">
        <f t="shared" si="109"/>
        <v>#REF!</v>
      </c>
      <c r="K183" s="57" t="e">
        <f t="shared" si="110"/>
        <v>#REF!</v>
      </c>
      <c r="L183" s="57" t="e">
        <f t="shared" si="111"/>
        <v>#REF!</v>
      </c>
      <c r="M183" s="58" t="e">
        <f t="shared" si="112"/>
        <v>#REF!</v>
      </c>
      <c r="N183" s="58" t="e">
        <f t="shared" si="113"/>
        <v>#REF!</v>
      </c>
      <c r="O183" s="58" t="e">
        <f t="shared" si="114"/>
        <v>#REF!</v>
      </c>
      <c r="P183" s="59" t="e">
        <f t="shared" si="104"/>
        <v>#REF!</v>
      </c>
      <c r="Q183" s="29" t="e">
        <f t="shared" si="115"/>
        <v>#REF!</v>
      </c>
      <c r="R183" s="100" t="e">
        <f t="shared" si="107"/>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x14ac:dyDescent="0.25">
      <c r="B184" s="237"/>
      <c r="C184" s="9"/>
      <c r="E184" s="65" t="e">
        <f>IF(OR($C$6="",$C$5="",$C$6=0,$C$5=0),"",IF((ROWS(E$6:E184)-1)&gt;$C$16+$C$13-$C$15,"",(ROWS(E$6:E184)-1)))</f>
        <v>#REF!</v>
      </c>
      <c r="F184" s="55" t="e">
        <f t="shared" si="108"/>
        <v>#REF!</v>
      </c>
      <c r="G184" s="91" t="e">
        <f>IF(E184="","",OP!G184)</f>
        <v>#REF!</v>
      </c>
      <c r="H184" s="28" t="e">
        <f t="shared" si="105"/>
        <v>#REF!</v>
      </c>
      <c r="I184" s="56" t="e">
        <f t="shared" si="106"/>
        <v>#REF!</v>
      </c>
      <c r="J184" s="56" t="e">
        <f t="shared" si="109"/>
        <v>#REF!</v>
      </c>
      <c r="K184" s="57" t="e">
        <f t="shared" si="110"/>
        <v>#REF!</v>
      </c>
      <c r="L184" s="57" t="e">
        <f t="shared" si="111"/>
        <v>#REF!</v>
      </c>
      <c r="M184" s="58" t="e">
        <f t="shared" si="112"/>
        <v>#REF!</v>
      </c>
      <c r="N184" s="58" t="e">
        <f t="shared" si="113"/>
        <v>#REF!</v>
      </c>
      <c r="O184" s="58" t="e">
        <f t="shared" si="114"/>
        <v>#REF!</v>
      </c>
      <c r="P184" s="59" t="e">
        <f t="shared" si="104"/>
        <v>#REF!</v>
      </c>
      <c r="Q184" s="29" t="e">
        <f t="shared" si="115"/>
        <v>#REF!</v>
      </c>
      <c r="R184" s="100" t="e">
        <f t="shared" si="107"/>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x14ac:dyDescent="0.25">
      <c r="B185" s="237"/>
      <c r="C185" s="9"/>
      <c r="E185" s="65" t="e">
        <f>IF(OR($C$6="",$C$5="",$C$6=0,$C$5=0),"",IF((ROWS(E$6:E185)-1)&gt;$C$16+$C$13-$C$15,"",(ROWS(E$6:E185)-1)))</f>
        <v>#REF!</v>
      </c>
      <c r="F185" s="55" t="e">
        <f t="shared" si="108"/>
        <v>#REF!</v>
      </c>
      <c r="G185" s="91" t="e">
        <f>IF(E185="","",OP!G185)</f>
        <v>#REF!</v>
      </c>
      <c r="H185" s="28" t="e">
        <f t="shared" si="105"/>
        <v>#REF!</v>
      </c>
      <c r="I185" s="56" t="e">
        <f t="shared" si="106"/>
        <v>#REF!</v>
      </c>
      <c r="J185" s="56" t="e">
        <f t="shared" si="109"/>
        <v>#REF!</v>
      </c>
      <c r="K185" s="57" t="e">
        <f t="shared" si="110"/>
        <v>#REF!</v>
      </c>
      <c r="L185" s="57" t="e">
        <f t="shared" si="111"/>
        <v>#REF!</v>
      </c>
      <c r="M185" s="58" t="e">
        <f t="shared" si="112"/>
        <v>#REF!</v>
      </c>
      <c r="N185" s="58" t="e">
        <f t="shared" si="113"/>
        <v>#REF!</v>
      </c>
      <c r="O185" s="58" t="e">
        <f t="shared" si="114"/>
        <v>#REF!</v>
      </c>
      <c r="P185" s="59" t="e">
        <f t="shared" si="104"/>
        <v>#REF!</v>
      </c>
      <c r="Q185" s="29" t="e">
        <f t="shared" si="115"/>
        <v>#REF!</v>
      </c>
      <c r="R185" s="100" t="e">
        <f t="shared" si="107"/>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x14ac:dyDescent="0.25">
      <c r="B186" s="237"/>
      <c r="C186" s="9"/>
      <c r="E186" s="65" t="e">
        <f>IF(OR($C$6="",$C$5="",$C$6=0,$C$5=0),"",IF((ROWS(E$6:E186)-1)&gt;$C$16+$C$13-$C$15,"",(ROWS(E$6:E186)-1)))</f>
        <v>#REF!</v>
      </c>
      <c r="F186" s="55" t="e">
        <f t="shared" si="108"/>
        <v>#REF!</v>
      </c>
      <c r="G186" s="91" t="e">
        <f>IF(E186="","",OP!G186)</f>
        <v>#REF!</v>
      </c>
      <c r="H186" s="28" t="e">
        <f t="shared" si="105"/>
        <v>#REF!</v>
      </c>
      <c r="I186" s="56" t="e">
        <f t="shared" si="106"/>
        <v>#REF!</v>
      </c>
      <c r="J186" s="56" t="e">
        <f t="shared" si="109"/>
        <v>#REF!</v>
      </c>
      <c r="K186" s="57" t="e">
        <f t="shared" si="110"/>
        <v>#REF!</v>
      </c>
      <c r="L186" s="57" t="e">
        <f t="shared" si="111"/>
        <v>#REF!</v>
      </c>
      <c r="M186" s="58" t="e">
        <f t="shared" si="112"/>
        <v>#REF!</v>
      </c>
      <c r="N186" s="58" t="e">
        <f t="shared" si="113"/>
        <v>#REF!</v>
      </c>
      <c r="O186" s="58" t="e">
        <f t="shared" si="114"/>
        <v>#REF!</v>
      </c>
      <c r="P186" s="59" t="e">
        <f t="shared" si="104"/>
        <v>#REF!</v>
      </c>
      <c r="Q186" s="29" t="e">
        <f t="shared" si="115"/>
        <v>#REF!</v>
      </c>
      <c r="R186" s="100" t="e">
        <f t="shared" si="107"/>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x14ac:dyDescent="0.25">
      <c r="B187" s="237"/>
      <c r="C187" s="9"/>
      <c r="E187" s="65" t="e">
        <f>IF(OR($C$6="",$C$5="",$C$6=0,$C$5=0),"",IF((ROWS(E$6:E187)-1)&gt;$C$16+$C$13-$C$15,"",(ROWS(E$6:E187)-1)))</f>
        <v>#REF!</v>
      </c>
      <c r="F187" s="55" t="e">
        <f t="shared" si="108"/>
        <v>#REF!</v>
      </c>
      <c r="G187" s="91" t="e">
        <f>IF(E187="","",OP!G187)</f>
        <v>#REF!</v>
      </c>
      <c r="H187" s="28" t="e">
        <f t="shared" si="105"/>
        <v>#REF!</v>
      </c>
      <c r="I187" s="56" t="e">
        <f t="shared" si="106"/>
        <v>#REF!</v>
      </c>
      <c r="J187" s="56" t="e">
        <f t="shared" si="109"/>
        <v>#REF!</v>
      </c>
      <c r="K187" s="57" t="e">
        <f t="shared" si="110"/>
        <v>#REF!</v>
      </c>
      <c r="L187" s="57" t="e">
        <f t="shared" si="111"/>
        <v>#REF!</v>
      </c>
      <c r="M187" s="58" t="e">
        <f t="shared" si="112"/>
        <v>#REF!</v>
      </c>
      <c r="N187" s="58" t="e">
        <f t="shared" si="113"/>
        <v>#REF!</v>
      </c>
      <c r="O187" s="58" t="e">
        <f t="shared" si="114"/>
        <v>#REF!</v>
      </c>
      <c r="P187" s="59" t="e">
        <f t="shared" si="104"/>
        <v>#REF!</v>
      </c>
      <c r="Q187" s="29" t="e">
        <f t="shared" si="115"/>
        <v>#REF!</v>
      </c>
      <c r="R187" s="100" t="e">
        <f t="shared" si="107"/>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x14ac:dyDescent="0.25">
      <c r="B188" s="237"/>
      <c r="C188" s="9"/>
      <c r="E188" s="65" t="e">
        <f>IF(OR($C$6="",$C$5="",$C$6=0,$C$5=0),"",IF((ROWS(E$6:E188)-1)&gt;$C$16+$C$13-$C$15,"",(ROWS(E$6:E188)-1)))</f>
        <v>#REF!</v>
      </c>
      <c r="F188" s="55" t="e">
        <f t="shared" si="108"/>
        <v>#REF!</v>
      </c>
      <c r="G188" s="91" t="e">
        <f>IF(E188="","",OP!G188)</f>
        <v>#REF!</v>
      </c>
      <c r="H188" s="28" t="e">
        <f t="shared" si="105"/>
        <v>#REF!</v>
      </c>
      <c r="I188" s="56" t="e">
        <f t="shared" si="106"/>
        <v>#REF!</v>
      </c>
      <c r="J188" s="56" t="e">
        <f t="shared" si="109"/>
        <v>#REF!</v>
      </c>
      <c r="K188" s="57" t="e">
        <f t="shared" si="110"/>
        <v>#REF!</v>
      </c>
      <c r="L188" s="57" t="e">
        <f t="shared" si="111"/>
        <v>#REF!</v>
      </c>
      <c r="M188" s="58" t="e">
        <f t="shared" si="112"/>
        <v>#REF!</v>
      </c>
      <c r="N188" s="58" t="e">
        <f t="shared" si="113"/>
        <v>#REF!</v>
      </c>
      <c r="O188" s="58" t="e">
        <f t="shared" si="114"/>
        <v>#REF!</v>
      </c>
      <c r="P188" s="59" t="e">
        <f t="shared" si="104"/>
        <v>#REF!</v>
      </c>
      <c r="Q188" s="29" t="e">
        <f t="shared" si="115"/>
        <v>#REF!</v>
      </c>
      <c r="R188" s="100" t="e">
        <f t="shared" si="107"/>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x14ac:dyDescent="0.25">
      <c r="B189" s="237"/>
      <c r="C189" s="9"/>
      <c r="E189" s="65" t="e">
        <f>IF(OR($C$6="",$C$5="",$C$6=0,$C$5=0),"",IF((ROWS(E$6:E189)-1)&gt;$C$16+$C$13-$C$15,"",(ROWS(E$6:E189)-1)))</f>
        <v>#REF!</v>
      </c>
      <c r="F189" s="55" t="e">
        <f t="shared" si="108"/>
        <v>#REF!</v>
      </c>
      <c r="G189" s="91" t="e">
        <f>IF(E189="","",OP!G189)</f>
        <v>#REF!</v>
      </c>
      <c r="H189" s="28" t="e">
        <f t="shared" si="105"/>
        <v>#REF!</v>
      </c>
      <c r="I189" s="56" t="e">
        <f t="shared" si="106"/>
        <v>#REF!</v>
      </c>
      <c r="J189" s="56" t="e">
        <f t="shared" si="109"/>
        <v>#REF!</v>
      </c>
      <c r="K189" s="57" t="e">
        <f t="shared" si="110"/>
        <v>#REF!</v>
      </c>
      <c r="L189" s="57" t="e">
        <f t="shared" si="111"/>
        <v>#REF!</v>
      </c>
      <c r="M189" s="58" t="e">
        <f t="shared" si="112"/>
        <v>#REF!</v>
      </c>
      <c r="N189" s="58" t="e">
        <f t="shared" si="113"/>
        <v>#REF!</v>
      </c>
      <c r="O189" s="58" t="e">
        <f t="shared" si="114"/>
        <v>#REF!</v>
      </c>
      <c r="P189" s="59" t="e">
        <f t="shared" si="104"/>
        <v>#REF!</v>
      </c>
      <c r="Q189" s="29" t="e">
        <f t="shared" si="115"/>
        <v>#REF!</v>
      </c>
      <c r="R189" s="100" t="e">
        <f t="shared" si="107"/>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x14ac:dyDescent="0.25">
      <c r="B190" s="237"/>
      <c r="C190" s="9"/>
      <c r="E190" s="65" t="e">
        <f>IF(OR($C$6="",$C$5="",$C$6=0,$C$5=0),"",IF((ROWS(E$6:E190)-1)&gt;$C$16+$C$13-$C$15,"",(ROWS(E$6:E190)-1)))</f>
        <v>#REF!</v>
      </c>
      <c r="F190" s="55" t="e">
        <f t="shared" si="108"/>
        <v>#REF!</v>
      </c>
      <c r="G190" s="91" t="e">
        <f>IF(E190="","",OP!G190)</f>
        <v>#REF!</v>
      </c>
      <c r="H190" s="28" t="e">
        <f t="shared" si="105"/>
        <v>#REF!</v>
      </c>
      <c r="I190" s="56" t="e">
        <f t="shared" si="106"/>
        <v>#REF!</v>
      </c>
      <c r="J190" s="56" t="e">
        <f t="shared" si="109"/>
        <v>#REF!</v>
      </c>
      <c r="K190" s="57" t="e">
        <f t="shared" si="110"/>
        <v>#REF!</v>
      </c>
      <c r="L190" s="57" t="e">
        <f t="shared" si="111"/>
        <v>#REF!</v>
      </c>
      <c r="M190" s="58" t="e">
        <f t="shared" si="112"/>
        <v>#REF!</v>
      </c>
      <c r="N190" s="58" t="e">
        <f t="shared" si="113"/>
        <v>#REF!</v>
      </c>
      <c r="O190" s="58" t="e">
        <f t="shared" si="114"/>
        <v>#REF!</v>
      </c>
      <c r="P190" s="59" t="e">
        <f t="shared" si="104"/>
        <v>#REF!</v>
      </c>
      <c r="Q190" s="29" t="e">
        <f t="shared" si="115"/>
        <v>#REF!</v>
      </c>
      <c r="R190" s="100" t="e">
        <f t="shared" si="107"/>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x14ac:dyDescent="0.25">
      <c r="B191" s="237"/>
      <c r="C191" s="9"/>
      <c r="E191" s="65" t="e">
        <f>IF(OR($C$6="",$C$5="",$C$6=0,$C$5=0),"",IF((ROWS(E$6:E191)-1)&gt;$C$16+$C$13-$C$15,"",(ROWS(E$6:E191)-1)))</f>
        <v>#REF!</v>
      </c>
      <c r="F191" s="55" t="e">
        <f t="shared" si="108"/>
        <v>#REF!</v>
      </c>
      <c r="G191" s="91" t="e">
        <f>IF(E191="","",OP!G191)</f>
        <v>#REF!</v>
      </c>
      <c r="H191" s="28" t="e">
        <f t="shared" si="105"/>
        <v>#REF!</v>
      </c>
      <c r="I191" s="56" t="e">
        <f t="shared" si="106"/>
        <v>#REF!</v>
      </c>
      <c r="J191" s="56" t="e">
        <f t="shared" si="109"/>
        <v>#REF!</v>
      </c>
      <c r="K191" s="57" t="e">
        <f t="shared" si="110"/>
        <v>#REF!</v>
      </c>
      <c r="L191" s="57" t="e">
        <f t="shared" si="111"/>
        <v>#REF!</v>
      </c>
      <c r="M191" s="58" t="e">
        <f t="shared" si="112"/>
        <v>#REF!</v>
      </c>
      <c r="N191" s="58" t="e">
        <f t="shared" si="113"/>
        <v>#REF!</v>
      </c>
      <c r="O191" s="58" t="e">
        <f t="shared" si="114"/>
        <v>#REF!</v>
      </c>
      <c r="P191" s="59" t="e">
        <f t="shared" si="104"/>
        <v>#REF!</v>
      </c>
      <c r="Q191" s="29" t="e">
        <f t="shared" si="115"/>
        <v>#REF!</v>
      </c>
      <c r="R191" s="100" t="e">
        <f t="shared" si="107"/>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x14ac:dyDescent="0.25">
      <c r="B192" s="237"/>
      <c r="C192" s="9"/>
      <c r="E192" s="65" t="e">
        <f>IF(OR($C$6="",$C$5="",$C$6=0,$C$5=0),"",IF((ROWS(E$6:E192)-1)&gt;$C$16+$C$13-$C$15,"",(ROWS(E$6:E192)-1)))</f>
        <v>#REF!</v>
      </c>
      <c r="F192" s="55" t="e">
        <f t="shared" si="108"/>
        <v>#REF!</v>
      </c>
      <c r="G192" s="91" t="e">
        <f>IF(E192="","",OP!G192)</f>
        <v>#REF!</v>
      </c>
      <c r="H192" s="28" t="e">
        <f t="shared" si="105"/>
        <v>#REF!</v>
      </c>
      <c r="I192" s="56" t="e">
        <f t="shared" si="106"/>
        <v>#REF!</v>
      </c>
      <c r="J192" s="56" t="e">
        <f t="shared" si="109"/>
        <v>#REF!</v>
      </c>
      <c r="K192" s="57" t="e">
        <f t="shared" si="110"/>
        <v>#REF!</v>
      </c>
      <c r="L192" s="57" t="e">
        <f t="shared" si="111"/>
        <v>#REF!</v>
      </c>
      <c r="M192" s="58" t="e">
        <f t="shared" si="112"/>
        <v>#REF!</v>
      </c>
      <c r="N192" s="58" t="e">
        <f t="shared" si="113"/>
        <v>#REF!</v>
      </c>
      <c r="O192" s="58" t="e">
        <f t="shared" si="114"/>
        <v>#REF!</v>
      </c>
      <c r="P192" s="59" t="e">
        <f t="shared" si="104"/>
        <v>#REF!</v>
      </c>
      <c r="Q192" s="29" t="e">
        <f t="shared" si="115"/>
        <v>#REF!</v>
      </c>
      <c r="R192" s="100" t="e">
        <f t="shared" si="107"/>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x14ac:dyDescent="0.25">
      <c r="B193" s="237"/>
      <c r="C193" s="9"/>
      <c r="E193" s="65" t="e">
        <f>IF(OR($C$6="",$C$5="",$C$6=0,$C$5=0),"",IF((ROWS(E$6:E193)-1)&gt;$C$16+$C$13-$C$15,"",(ROWS(E$6:E193)-1)))</f>
        <v>#REF!</v>
      </c>
      <c r="F193" s="55" t="e">
        <f t="shared" si="108"/>
        <v>#REF!</v>
      </c>
      <c r="G193" s="91" t="e">
        <f>IF(E193="","",OP!G193)</f>
        <v>#REF!</v>
      </c>
      <c r="H193" s="28" t="e">
        <f t="shared" si="105"/>
        <v>#REF!</v>
      </c>
      <c r="I193" s="56" t="e">
        <f t="shared" si="106"/>
        <v>#REF!</v>
      </c>
      <c r="J193" s="56" t="e">
        <f t="shared" si="109"/>
        <v>#REF!</v>
      </c>
      <c r="K193" s="57" t="e">
        <f t="shared" si="110"/>
        <v>#REF!</v>
      </c>
      <c r="L193" s="57" t="e">
        <f t="shared" si="111"/>
        <v>#REF!</v>
      </c>
      <c r="M193" s="58" t="e">
        <f t="shared" si="112"/>
        <v>#REF!</v>
      </c>
      <c r="N193" s="58" t="e">
        <f t="shared" si="113"/>
        <v>#REF!</v>
      </c>
      <c r="O193" s="58" t="e">
        <f t="shared" si="114"/>
        <v>#REF!</v>
      </c>
      <c r="P193" s="59" t="e">
        <f t="shared" si="104"/>
        <v>#REF!</v>
      </c>
      <c r="Q193" s="29" t="e">
        <f t="shared" si="115"/>
        <v>#REF!</v>
      </c>
      <c r="R193" s="100" t="e">
        <f t="shared" si="107"/>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x14ac:dyDescent="0.25">
      <c r="B194" s="237"/>
      <c r="C194" s="9"/>
      <c r="E194" s="65" t="e">
        <f>IF(OR($C$6="",$C$5="",$C$6=0,$C$5=0),"",IF((ROWS(E$6:E194)-1)&gt;$C$16+$C$13-$C$15,"",(ROWS(E$6:E194)-1)))</f>
        <v>#REF!</v>
      </c>
      <c r="F194" s="55" t="e">
        <f t="shared" si="108"/>
        <v>#REF!</v>
      </c>
      <c r="G194" s="91" t="e">
        <f>IF(E194="","",OP!G194)</f>
        <v>#REF!</v>
      </c>
      <c r="H194" s="28" t="e">
        <f t="shared" si="105"/>
        <v>#REF!</v>
      </c>
      <c r="I194" s="56" t="e">
        <f t="shared" si="106"/>
        <v>#REF!</v>
      </c>
      <c r="J194" s="56" t="e">
        <f t="shared" si="109"/>
        <v>#REF!</v>
      </c>
      <c r="K194" s="57" t="e">
        <f t="shared" si="110"/>
        <v>#REF!</v>
      </c>
      <c r="L194" s="57" t="e">
        <f t="shared" si="111"/>
        <v>#REF!</v>
      </c>
      <c r="M194" s="58" t="e">
        <f t="shared" si="112"/>
        <v>#REF!</v>
      </c>
      <c r="N194" s="58" t="e">
        <f t="shared" si="113"/>
        <v>#REF!</v>
      </c>
      <c r="O194" s="58" t="e">
        <f t="shared" si="114"/>
        <v>#REF!</v>
      </c>
      <c r="P194" s="59" t="e">
        <f t="shared" si="104"/>
        <v>#REF!</v>
      </c>
      <c r="Q194" s="29" t="e">
        <f t="shared" si="115"/>
        <v>#REF!</v>
      </c>
      <c r="R194" s="100" t="e">
        <f t="shared" si="107"/>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x14ac:dyDescent="0.25">
      <c r="B195" s="237"/>
      <c r="C195" s="9"/>
      <c r="E195" s="65" t="e">
        <f>IF(OR($C$6="",$C$5="",$C$6=0,$C$5=0),"",IF((ROWS(E$6:E195)-1)&gt;$C$16+$C$13-$C$15,"",(ROWS(E$6:E195)-1)))</f>
        <v>#REF!</v>
      </c>
      <c r="F195" s="55" t="e">
        <f t="shared" si="108"/>
        <v>#REF!</v>
      </c>
      <c r="G195" s="91" t="e">
        <f>IF(E195="","",OP!G195)</f>
        <v>#REF!</v>
      </c>
      <c r="H195" s="28" t="e">
        <f t="shared" si="105"/>
        <v>#REF!</v>
      </c>
      <c r="I195" s="56" t="e">
        <f t="shared" si="106"/>
        <v>#REF!</v>
      </c>
      <c r="J195" s="56" t="e">
        <f t="shared" si="109"/>
        <v>#REF!</v>
      </c>
      <c r="K195" s="57" t="e">
        <f t="shared" si="110"/>
        <v>#REF!</v>
      </c>
      <c r="L195" s="57" t="e">
        <f t="shared" si="111"/>
        <v>#REF!</v>
      </c>
      <c r="M195" s="58" t="e">
        <f t="shared" si="112"/>
        <v>#REF!</v>
      </c>
      <c r="N195" s="58" t="e">
        <f t="shared" si="113"/>
        <v>#REF!</v>
      </c>
      <c r="O195" s="58" t="e">
        <f t="shared" si="114"/>
        <v>#REF!</v>
      </c>
      <c r="P195" s="59" t="e">
        <f t="shared" si="104"/>
        <v>#REF!</v>
      </c>
      <c r="Q195" s="29" t="e">
        <f t="shared" si="115"/>
        <v>#REF!</v>
      </c>
      <c r="R195" s="100" t="e">
        <f t="shared" si="107"/>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x14ac:dyDescent="0.25">
      <c r="B196" s="237"/>
      <c r="C196" s="9"/>
      <c r="E196" s="65" t="e">
        <f>IF(OR($C$6="",$C$5="",$C$6=0,$C$5=0),"",IF((ROWS(E$6:E196)-1)&gt;$C$16+$C$13-$C$15,"",(ROWS(E$6:E196)-1)))</f>
        <v>#REF!</v>
      </c>
      <c r="F196" s="55" t="e">
        <f t="shared" si="108"/>
        <v>#REF!</v>
      </c>
      <c r="G196" s="91" t="e">
        <f>IF(E196="","",OP!G196)</f>
        <v>#REF!</v>
      </c>
      <c r="H196" s="28" t="e">
        <f t="shared" si="105"/>
        <v>#REF!</v>
      </c>
      <c r="I196" s="56" t="e">
        <f t="shared" si="106"/>
        <v>#REF!</v>
      </c>
      <c r="J196" s="56" t="e">
        <f t="shared" si="109"/>
        <v>#REF!</v>
      </c>
      <c r="K196" s="57" t="e">
        <f t="shared" si="110"/>
        <v>#REF!</v>
      </c>
      <c r="L196" s="57" t="e">
        <f t="shared" si="111"/>
        <v>#REF!</v>
      </c>
      <c r="M196" s="58" t="e">
        <f t="shared" si="112"/>
        <v>#REF!</v>
      </c>
      <c r="N196" s="58" t="e">
        <f t="shared" si="113"/>
        <v>#REF!</v>
      </c>
      <c r="O196" s="58" t="e">
        <f t="shared" si="114"/>
        <v>#REF!</v>
      </c>
      <c r="P196" s="59" t="e">
        <f t="shared" si="104"/>
        <v>#REF!</v>
      </c>
      <c r="Q196" s="29" t="e">
        <f t="shared" si="115"/>
        <v>#REF!</v>
      </c>
      <c r="R196" s="100" t="e">
        <f t="shared" si="107"/>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x14ac:dyDescent="0.25">
      <c r="B197" s="237"/>
      <c r="C197" s="9"/>
      <c r="E197" s="65" t="e">
        <f>IF(OR($C$6="",$C$5="",$C$6=0,$C$5=0),"",IF((ROWS(E$6:E197)-1)&gt;$C$16+$C$13-$C$15,"",(ROWS(E$6:E197)-1)))</f>
        <v>#REF!</v>
      </c>
      <c r="F197" s="55" t="e">
        <f t="shared" si="108"/>
        <v>#REF!</v>
      </c>
      <c r="G197" s="91" t="e">
        <f>IF(E197="","",OP!G197)</f>
        <v>#REF!</v>
      </c>
      <c r="H197" s="28" t="e">
        <f t="shared" si="105"/>
        <v>#REF!</v>
      </c>
      <c r="I197" s="56" t="e">
        <f t="shared" si="106"/>
        <v>#REF!</v>
      </c>
      <c r="J197" s="56" t="e">
        <f t="shared" si="109"/>
        <v>#REF!</v>
      </c>
      <c r="K197" s="57" t="e">
        <f t="shared" si="110"/>
        <v>#REF!</v>
      </c>
      <c r="L197" s="57" t="e">
        <f t="shared" si="111"/>
        <v>#REF!</v>
      </c>
      <c r="M197" s="58" t="e">
        <f t="shared" si="112"/>
        <v>#REF!</v>
      </c>
      <c r="N197" s="58" t="e">
        <f t="shared" si="113"/>
        <v>#REF!</v>
      </c>
      <c r="O197" s="58" t="e">
        <f t="shared" si="114"/>
        <v>#REF!</v>
      </c>
      <c r="P197" s="59" t="e">
        <f t="shared" si="104"/>
        <v>#REF!</v>
      </c>
      <c r="Q197" s="29" t="e">
        <f t="shared" si="115"/>
        <v>#REF!</v>
      </c>
      <c r="R197" s="100" t="e">
        <f t="shared" si="107"/>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x14ac:dyDescent="0.25">
      <c r="B198" s="237"/>
      <c r="C198" s="9"/>
      <c r="E198" s="65" t="e">
        <f>IF(OR($C$6="",$C$5="",$C$6=0,$C$5=0),"",IF((ROWS(E$6:E198)-1)&gt;$C$16+$C$13-$C$15,"",(ROWS(E$6:E198)-1)))</f>
        <v>#REF!</v>
      </c>
      <c r="F198" s="55" t="e">
        <f t="shared" si="108"/>
        <v>#REF!</v>
      </c>
      <c r="G198" s="91" t="e">
        <f>IF(E198="","",OP!G198)</f>
        <v>#REF!</v>
      </c>
      <c r="H198" s="28" t="e">
        <f t="shared" si="105"/>
        <v>#REF!</v>
      </c>
      <c r="I198" s="56" t="e">
        <f t="shared" si="106"/>
        <v>#REF!</v>
      </c>
      <c r="J198" s="56" t="e">
        <f t="shared" si="109"/>
        <v>#REF!</v>
      </c>
      <c r="K198" s="57" t="e">
        <f t="shared" si="110"/>
        <v>#REF!</v>
      </c>
      <c r="L198" s="57" t="e">
        <f t="shared" si="111"/>
        <v>#REF!</v>
      </c>
      <c r="M198" s="58" t="e">
        <f t="shared" si="112"/>
        <v>#REF!</v>
      </c>
      <c r="N198" s="58" t="e">
        <f t="shared" si="113"/>
        <v>#REF!</v>
      </c>
      <c r="O198" s="58" t="e">
        <f t="shared" si="114"/>
        <v>#REF!</v>
      </c>
      <c r="P198" s="59" t="e">
        <f t="shared" ref="P198:P261" si="136">IF(E198="","",$C$23)</f>
        <v>#REF!</v>
      </c>
      <c r="Q198" s="29" t="e">
        <f t="shared" si="115"/>
        <v>#REF!</v>
      </c>
      <c r="R198" s="100" t="e">
        <f t="shared" si="107"/>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x14ac:dyDescent="0.25">
      <c r="B199" s="237"/>
      <c r="C199" s="9"/>
      <c r="E199" s="65" t="e">
        <f>IF(OR($C$6="",$C$5="",$C$6=0,$C$5=0),"",IF((ROWS(E$6:E199)-1)&gt;$C$16+$C$13-$C$15,"",(ROWS(E$6:E199)-1)))</f>
        <v>#REF!</v>
      </c>
      <c r="F199" s="55" t="e">
        <f t="shared" si="108"/>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09"/>
        <v>#REF!</v>
      </c>
      <c r="K199" s="57" t="e">
        <f t="shared" si="110"/>
        <v>#REF!</v>
      </c>
      <c r="L199" s="57" t="e">
        <f t="shared" si="111"/>
        <v>#REF!</v>
      </c>
      <c r="M199" s="58" t="e">
        <f t="shared" si="112"/>
        <v>#REF!</v>
      </c>
      <c r="N199" s="58" t="e">
        <f t="shared" si="113"/>
        <v>#REF!</v>
      </c>
      <c r="O199" s="58" t="e">
        <f t="shared" si="114"/>
        <v>#REF!</v>
      </c>
      <c r="P199" s="59" t="e">
        <f t="shared" si="136"/>
        <v>#REF!</v>
      </c>
      <c r="Q199" s="29" t="e">
        <f t="shared" si="115"/>
        <v>#REF!</v>
      </c>
      <c r="R199" s="100" t="e">
        <f t="shared" ref="R199:R262" si="139">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x14ac:dyDescent="0.25">
      <c r="B200" s="237"/>
      <c r="C200" s="9"/>
      <c r="E200" s="65" t="e">
        <f>IF(OR($C$6="",$C$5="",$C$6=0,$C$5=0),"",IF((ROWS(E$6:E200)-1)&gt;$C$16+$C$13-$C$15,"",(ROWS(E$6:E200)-1)))</f>
        <v>#REF!</v>
      </c>
      <c r="F200" s="55" t="e">
        <f t="shared" ref="F200:F263" si="140">IF(E200="","",G199)</f>
        <v>#REF!</v>
      </c>
      <c r="G200" s="91" t="e">
        <f>IF(E200="","",OP!G200)</f>
        <v>#REF!</v>
      </c>
      <c r="H200" s="28" t="e">
        <f t="shared" si="137"/>
        <v>#REF!</v>
      </c>
      <c r="I200" s="56" t="e">
        <f t="shared" si="138"/>
        <v>#REF!</v>
      </c>
      <c r="J200" s="56" t="e">
        <f t="shared" ref="J200:J263" si="141">IF(E200="","",$C$18)</f>
        <v>#REF!</v>
      </c>
      <c r="K200" s="57" t="e">
        <f t="shared" ref="K200:K263" si="142">IF(E200="","",TRUNC((K199-L200),5))</f>
        <v>#REF!</v>
      </c>
      <c r="L200" s="57" t="e">
        <f t="shared" ref="L200:L263" si="143" xml:space="preserve">
IF(E200="","",
IF(AND($C$8&gt;$C$9,E200&gt;$C$13),$C$5/($C$16-1),
IF(E200&gt;$C$13,$C$5/$C$16,0)))</f>
        <v>#REF!</v>
      </c>
      <c r="M200" s="58" t="e">
        <f t="shared" ref="M200:M263" si="144">IF(E200="","",
IF($C$24="m SBD / g SBD",(H200*I200*K199)/(DATE(YEAR(G200),12,31)-DATE(YEAR(G200),1,1)+1),
IF($C$24="m SBD / g 360",(H200*I200*K199)/360,
IF($C$24="m SBD / g 365",(H200*I200*K199)/365,
IF($C$24="m 30 / g SBD",($C$41*I200*K199)/(DATE(YEAR(G200),12,31)-DATE(YEAR(G200),1,1)+1),
IF($C$24="m 30 / g 360",($C$41*I200*K199)/360,
IF($C$24="m 30 / g 365",($C$41*I200*K199)/365,
)))))))</f>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39"/>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x14ac:dyDescent="0.25">
      <c r="B201" s="237"/>
      <c r="C201" s="9"/>
      <c r="E201" s="65" t="e">
        <f>IF(OR($C$6="",$C$5="",$C$6=0,$C$5=0),"",IF((ROWS(E$6:E201)-1)&gt;$C$16+$C$13-$C$15,"",(ROWS(E$6:E201)-1)))</f>
        <v>#REF!</v>
      </c>
      <c r="F201" s="55" t="e">
        <f t="shared" si="140"/>
        <v>#REF!</v>
      </c>
      <c r="G201" s="91" t="e">
        <f>IF(E201="","",OP!G201)</f>
        <v>#REF!</v>
      </c>
      <c r="H201" s="28" t="e">
        <f t="shared" si="137"/>
        <v>#REF!</v>
      </c>
      <c r="I201" s="56" t="e">
        <f t="shared" si="138"/>
        <v>#REF!</v>
      </c>
      <c r="J201" s="56" t="e">
        <f t="shared" si="141"/>
        <v>#REF!</v>
      </c>
      <c r="K201" s="57" t="e">
        <f t="shared" si="142"/>
        <v>#REF!</v>
      </c>
      <c r="L201" s="57" t="e">
        <f t="shared" si="143"/>
        <v>#REF!</v>
      </c>
      <c r="M201" s="58" t="e">
        <f t="shared" si="144"/>
        <v>#REF!</v>
      </c>
      <c r="N201" s="58" t="e">
        <f t="shared" si="145"/>
        <v>#REF!</v>
      </c>
      <c r="O201" s="58" t="e">
        <f t="shared" si="146"/>
        <v>#REF!</v>
      </c>
      <c r="P201" s="59" t="e">
        <f t="shared" si="136"/>
        <v>#REF!</v>
      </c>
      <c r="Q201" s="29" t="e">
        <f t="shared" si="147"/>
        <v>#REF!</v>
      </c>
      <c r="R201" s="100" t="e">
        <f t="shared" si="139"/>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x14ac:dyDescent="0.25">
      <c r="B202" s="237"/>
      <c r="C202" s="9"/>
      <c r="E202" s="65" t="e">
        <f>IF(OR($C$6="",$C$5="",$C$6=0,$C$5=0),"",IF((ROWS(E$6:E202)-1)&gt;$C$16+$C$13-$C$15,"",(ROWS(E$6:E202)-1)))</f>
        <v>#REF!</v>
      </c>
      <c r="F202" s="55" t="e">
        <f t="shared" si="140"/>
        <v>#REF!</v>
      </c>
      <c r="G202" s="91" t="e">
        <f>IF(E202="","",OP!G202)</f>
        <v>#REF!</v>
      </c>
      <c r="H202" s="28" t="e">
        <f t="shared" si="137"/>
        <v>#REF!</v>
      </c>
      <c r="I202" s="56" t="e">
        <f t="shared" si="138"/>
        <v>#REF!</v>
      </c>
      <c r="J202" s="56" t="e">
        <f t="shared" si="141"/>
        <v>#REF!</v>
      </c>
      <c r="K202" s="57" t="e">
        <f t="shared" si="142"/>
        <v>#REF!</v>
      </c>
      <c r="L202" s="57" t="e">
        <f t="shared" si="143"/>
        <v>#REF!</v>
      </c>
      <c r="M202" s="58" t="e">
        <f t="shared" si="144"/>
        <v>#REF!</v>
      </c>
      <c r="N202" s="58" t="e">
        <f t="shared" si="145"/>
        <v>#REF!</v>
      </c>
      <c r="O202" s="58" t="e">
        <f t="shared" si="146"/>
        <v>#REF!</v>
      </c>
      <c r="P202" s="59" t="e">
        <f t="shared" si="136"/>
        <v>#REF!</v>
      </c>
      <c r="Q202" s="29" t="e">
        <f t="shared" si="147"/>
        <v>#REF!</v>
      </c>
      <c r="R202" s="100" t="e">
        <f t="shared" si="139"/>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x14ac:dyDescent="0.25">
      <c r="B203" s="237"/>
      <c r="C203" s="9"/>
      <c r="E203" s="65" t="e">
        <f>IF(OR($C$6="",$C$5="",$C$6=0,$C$5=0),"",IF((ROWS(E$6:E203)-1)&gt;$C$16+$C$13-$C$15,"",(ROWS(E$6:E203)-1)))</f>
        <v>#REF!</v>
      </c>
      <c r="F203" s="55" t="e">
        <f t="shared" si="140"/>
        <v>#REF!</v>
      </c>
      <c r="G203" s="91" t="e">
        <f>IF(E203="","",OP!G203)</f>
        <v>#REF!</v>
      </c>
      <c r="H203" s="28" t="e">
        <f t="shared" si="137"/>
        <v>#REF!</v>
      </c>
      <c r="I203" s="56" t="e">
        <f t="shared" si="138"/>
        <v>#REF!</v>
      </c>
      <c r="J203" s="56" t="e">
        <f t="shared" si="141"/>
        <v>#REF!</v>
      </c>
      <c r="K203" s="57" t="e">
        <f t="shared" si="142"/>
        <v>#REF!</v>
      </c>
      <c r="L203" s="57" t="e">
        <f t="shared" si="143"/>
        <v>#REF!</v>
      </c>
      <c r="M203" s="58" t="e">
        <f t="shared" si="144"/>
        <v>#REF!</v>
      </c>
      <c r="N203" s="58" t="e">
        <f t="shared" si="145"/>
        <v>#REF!</v>
      </c>
      <c r="O203" s="58" t="e">
        <f t="shared" si="146"/>
        <v>#REF!</v>
      </c>
      <c r="P203" s="59" t="e">
        <f t="shared" si="136"/>
        <v>#REF!</v>
      </c>
      <c r="Q203" s="29" t="e">
        <f t="shared" si="147"/>
        <v>#REF!</v>
      </c>
      <c r="R203" s="100" t="e">
        <f t="shared" si="139"/>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x14ac:dyDescent="0.25">
      <c r="B204" s="237"/>
      <c r="C204" s="9"/>
      <c r="E204" s="65" t="e">
        <f>IF(OR($C$6="",$C$5="",$C$6=0,$C$5=0),"",IF((ROWS(E$6:E204)-1)&gt;$C$16+$C$13-$C$15,"",(ROWS(E$6:E204)-1)))</f>
        <v>#REF!</v>
      </c>
      <c r="F204" s="55" t="e">
        <f t="shared" si="140"/>
        <v>#REF!</v>
      </c>
      <c r="G204" s="91" t="e">
        <f>IF(E204="","",OP!G204)</f>
        <v>#REF!</v>
      </c>
      <c r="H204" s="28" t="e">
        <f t="shared" si="137"/>
        <v>#REF!</v>
      </c>
      <c r="I204" s="56" t="e">
        <f t="shared" si="138"/>
        <v>#REF!</v>
      </c>
      <c r="J204" s="56" t="e">
        <f t="shared" si="141"/>
        <v>#REF!</v>
      </c>
      <c r="K204" s="57" t="e">
        <f t="shared" si="142"/>
        <v>#REF!</v>
      </c>
      <c r="L204" s="57" t="e">
        <f t="shared" si="143"/>
        <v>#REF!</v>
      </c>
      <c r="M204" s="58" t="e">
        <f t="shared" si="144"/>
        <v>#REF!</v>
      </c>
      <c r="N204" s="58" t="e">
        <f t="shared" si="145"/>
        <v>#REF!</v>
      </c>
      <c r="O204" s="58" t="e">
        <f t="shared" si="146"/>
        <v>#REF!</v>
      </c>
      <c r="P204" s="59" t="e">
        <f t="shared" si="136"/>
        <v>#REF!</v>
      </c>
      <c r="Q204" s="29" t="e">
        <f t="shared" si="147"/>
        <v>#REF!</v>
      </c>
      <c r="R204" s="100" t="e">
        <f t="shared" si="139"/>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x14ac:dyDescent="0.25">
      <c r="B205" s="237"/>
      <c r="C205" s="9"/>
      <c r="E205" s="65" t="e">
        <f>IF(OR($C$6="",$C$5="",$C$6=0,$C$5=0),"",IF((ROWS(E$6:E205)-1)&gt;$C$16+$C$13-$C$15,"",(ROWS(E$6:E205)-1)))</f>
        <v>#REF!</v>
      </c>
      <c r="F205" s="55" t="e">
        <f t="shared" si="140"/>
        <v>#REF!</v>
      </c>
      <c r="G205" s="91" t="e">
        <f>IF(E205="","",OP!G205)</f>
        <v>#REF!</v>
      </c>
      <c r="H205" s="28" t="e">
        <f t="shared" si="137"/>
        <v>#REF!</v>
      </c>
      <c r="I205" s="56" t="e">
        <f t="shared" si="138"/>
        <v>#REF!</v>
      </c>
      <c r="J205" s="56" t="e">
        <f t="shared" si="141"/>
        <v>#REF!</v>
      </c>
      <c r="K205" s="57" t="e">
        <f t="shared" si="142"/>
        <v>#REF!</v>
      </c>
      <c r="L205" s="57" t="e">
        <f t="shared" si="143"/>
        <v>#REF!</v>
      </c>
      <c r="M205" s="58" t="e">
        <f t="shared" si="144"/>
        <v>#REF!</v>
      </c>
      <c r="N205" s="58" t="e">
        <f t="shared" si="145"/>
        <v>#REF!</v>
      </c>
      <c r="O205" s="58" t="e">
        <f t="shared" si="146"/>
        <v>#REF!</v>
      </c>
      <c r="P205" s="59" t="e">
        <f t="shared" si="136"/>
        <v>#REF!</v>
      </c>
      <c r="Q205" s="29" t="e">
        <f t="shared" si="147"/>
        <v>#REF!</v>
      </c>
      <c r="R205" s="100" t="e">
        <f t="shared" si="139"/>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x14ac:dyDescent="0.25">
      <c r="B206" s="237"/>
      <c r="C206" s="9"/>
      <c r="E206" s="65" t="e">
        <f>IF(OR($C$6="",$C$5="",$C$6=0,$C$5=0),"",IF((ROWS(E$6:E206)-1)&gt;$C$16+$C$13-$C$15,"",(ROWS(E$6:E206)-1)))</f>
        <v>#REF!</v>
      </c>
      <c r="F206" s="55" t="e">
        <f t="shared" si="140"/>
        <v>#REF!</v>
      </c>
      <c r="G206" s="91" t="e">
        <f>IF(E206="","",OP!G206)</f>
        <v>#REF!</v>
      </c>
      <c r="H206" s="28" t="e">
        <f t="shared" si="137"/>
        <v>#REF!</v>
      </c>
      <c r="I206" s="56" t="e">
        <f t="shared" si="138"/>
        <v>#REF!</v>
      </c>
      <c r="J206" s="56" t="e">
        <f t="shared" si="141"/>
        <v>#REF!</v>
      </c>
      <c r="K206" s="57" t="e">
        <f t="shared" si="142"/>
        <v>#REF!</v>
      </c>
      <c r="L206" s="57" t="e">
        <f t="shared" si="143"/>
        <v>#REF!</v>
      </c>
      <c r="M206" s="58" t="e">
        <f t="shared" si="144"/>
        <v>#REF!</v>
      </c>
      <c r="N206" s="58" t="e">
        <f t="shared" si="145"/>
        <v>#REF!</v>
      </c>
      <c r="O206" s="58" t="e">
        <f t="shared" si="146"/>
        <v>#REF!</v>
      </c>
      <c r="P206" s="59" t="e">
        <f t="shared" si="136"/>
        <v>#REF!</v>
      </c>
      <c r="Q206" s="29" t="e">
        <f t="shared" si="147"/>
        <v>#REF!</v>
      </c>
      <c r="R206" s="100" t="e">
        <f t="shared" si="139"/>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x14ac:dyDescent="0.25">
      <c r="B207" s="237"/>
      <c r="C207" s="9"/>
      <c r="E207" s="65" t="e">
        <f>IF(OR($C$6="",$C$5="",$C$6=0,$C$5=0),"",IF((ROWS(E$6:E207)-1)&gt;$C$16+$C$13-$C$15,"",(ROWS(E$6:E207)-1)))</f>
        <v>#REF!</v>
      </c>
      <c r="F207" s="55" t="e">
        <f t="shared" si="140"/>
        <v>#REF!</v>
      </c>
      <c r="G207" s="91" t="e">
        <f>IF(E207="","",OP!G207)</f>
        <v>#REF!</v>
      </c>
      <c r="H207" s="28" t="e">
        <f t="shared" si="137"/>
        <v>#REF!</v>
      </c>
      <c r="I207" s="56" t="e">
        <f t="shared" si="138"/>
        <v>#REF!</v>
      </c>
      <c r="J207" s="56" t="e">
        <f t="shared" si="141"/>
        <v>#REF!</v>
      </c>
      <c r="K207" s="57" t="e">
        <f t="shared" si="142"/>
        <v>#REF!</v>
      </c>
      <c r="L207" s="57" t="e">
        <f t="shared" si="143"/>
        <v>#REF!</v>
      </c>
      <c r="M207" s="58" t="e">
        <f t="shared" si="144"/>
        <v>#REF!</v>
      </c>
      <c r="N207" s="58" t="e">
        <f t="shared" si="145"/>
        <v>#REF!</v>
      </c>
      <c r="O207" s="58" t="e">
        <f t="shared" si="146"/>
        <v>#REF!</v>
      </c>
      <c r="P207" s="59" t="e">
        <f t="shared" si="136"/>
        <v>#REF!</v>
      </c>
      <c r="Q207" s="29" t="e">
        <f t="shared" si="147"/>
        <v>#REF!</v>
      </c>
      <c r="R207" s="100" t="e">
        <f t="shared" si="139"/>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x14ac:dyDescent="0.25">
      <c r="B208" s="237"/>
      <c r="C208" s="9"/>
      <c r="E208" s="65" t="e">
        <f>IF(OR($C$6="",$C$5="",$C$6=0,$C$5=0),"",IF((ROWS(E$6:E208)-1)&gt;$C$16+$C$13-$C$15,"",(ROWS(E$6:E208)-1)))</f>
        <v>#REF!</v>
      </c>
      <c r="F208" s="55" t="e">
        <f t="shared" si="140"/>
        <v>#REF!</v>
      </c>
      <c r="G208" s="91" t="e">
        <f>IF(E208="","",OP!G208)</f>
        <v>#REF!</v>
      </c>
      <c r="H208" s="28" t="e">
        <f t="shared" si="137"/>
        <v>#REF!</v>
      </c>
      <c r="I208" s="56" t="e">
        <f t="shared" si="138"/>
        <v>#REF!</v>
      </c>
      <c r="J208" s="56" t="e">
        <f t="shared" si="141"/>
        <v>#REF!</v>
      </c>
      <c r="K208" s="57" t="e">
        <f t="shared" si="142"/>
        <v>#REF!</v>
      </c>
      <c r="L208" s="57" t="e">
        <f t="shared" si="143"/>
        <v>#REF!</v>
      </c>
      <c r="M208" s="58" t="e">
        <f t="shared" si="144"/>
        <v>#REF!</v>
      </c>
      <c r="N208" s="58" t="e">
        <f t="shared" si="145"/>
        <v>#REF!</v>
      </c>
      <c r="O208" s="58" t="e">
        <f t="shared" si="146"/>
        <v>#REF!</v>
      </c>
      <c r="P208" s="59" t="e">
        <f t="shared" si="136"/>
        <v>#REF!</v>
      </c>
      <c r="Q208" s="29" t="e">
        <f t="shared" si="147"/>
        <v>#REF!</v>
      </c>
      <c r="R208" s="100" t="e">
        <f t="shared" si="139"/>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x14ac:dyDescent="0.25">
      <c r="B209" s="237"/>
      <c r="C209" s="9"/>
      <c r="E209" s="65" t="e">
        <f>IF(OR($C$6="",$C$5="",$C$6=0,$C$5=0),"",IF((ROWS(E$6:E209)-1)&gt;$C$16+$C$13-$C$15,"",(ROWS(E$6:E209)-1)))</f>
        <v>#REF!</v>
      </c>
      <c r="F209" s="55" t="e">
        <f t="shared" si="140"/>
        <v>#REF!</v>
      </c>
      <c r="G209" s="91" t="e">
        <f>IF(E209="","",OP!G209)</f>
        <v>#REF!</v>
      </c>
      <c r="H209" s="28" t="e">
        <f t="shared" si="137"/>
        <v>#REF!</v>
      </c>
      <c r="I209" s="56" t="e">
        <f t="shared" si="138"/>
        <v>#REF!</v>
      </c>
      <c r="J209" s="56" t="e">
        <f t="shared" si="141"/>
        <v>#REF!</v>
      </c>
      <c r="K209" s="57" t="e">
        <f t="shared" si="142"/>
        <v>#REF!</v>
      </c>
      <c r="L209" s="57" t="e">
        <f t="shared" si="143"/>
        <v>#REF!</v>
      </c>
      <c r="M209" s="58" t="e">
        <f t="shared" si="144"/>
        <v>#REF!</v>
      </c>
      <c r="N209" s="58" t="e">
        <f t="shared" si="145"/>
        <v>#REF!</v>
      </c>
      <c r="O209" s="58" t="e">
        <f t="shared" si="146"/>
        <v>#REF!</v>
      </c>
      <c r="P209" s="59" t="e">
        <f t="shared" si="136"/>
        <v>#REF!</v>
      </c>
      <c r="Q209" s="29" t="e">
        <f t="shared" si="147"/>
        <v>#REF!</v>
      </c>
      <c r="R209" s="100" t="e">
        <f t="shared" si="139"/>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x14ac:dyDescent="0.25">
      <c r="B210" s="237"/>
      <c r="C210" s="9"/>
      <c r="E210" s="65" t="e">
        <f>IF(OR($C$6="",$C$5="",$C$6=0,$C$5=0),"",IF((ROWS(E$6:E210)-1)&gt;$C$16+$C$13-$C$15,"",(ROWS(E$6:E210)-1)))</f>
        <v>#REF!</v>
      </c>
      <c r="F210" s="55" t="e">
        <f t="shared" si="140"/>
        <v>#REF!</v>
      </c>
      <c r="G210" s="91" t="e">
        <f>IF(E210="","",OP!G210)</f>
        <v>#REF!</v>
      </c>
      <c r="H210" s="28" t="e">
        <f t="shared" si="137"/>
        <v>#REF!</v>
      </c>
      <c r="I210" s="56" t="e">
        <f t="shared" si="138"/>
        <v>#REF!</v>
      </c>
      <c r="J210" s="56" t="e">
        <f t="shared" si="141"/>
        <v>#REF!</v>
      </c>
      <c r="K210" s="57" t="e">
        <f t="shared" si="142"/>
        <v>#REF!</v>
      </c>
      <c r="L210" s="57" t="e">
        <f t="shared" si="143"/>
        <v>#REF!</v>
      </c>
      <c r="M210" s="58" t="e">
        <f t="shared" si="144"/>
        <v>#REF!</v>
      </c>
      <c r="N210" s="58" t="e">
        <f t="shared" si="145"/>
        <v>#REF!</v>
      </c>
      <c r="O210" s="58" t="e">
        <f t="shared" si="146"/>
        <v>#REF!</v>
      </c>
      <c r="P210" s="59" t="e">
        <f t="shared" si="136"/>
        <v>#REF!</v>
      </c>
      <c r="Q210" s="29" t="e">
        <f t="shared" si="147"/>
        <v>#REF!</v>
      </c>
      <c r="R210" s="100" t="e">
        <f t="shared" si="139"/>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x14ac:dyDescent="0.25">
      <c r="B211" s="237"/>
      <c r="C211" s="9"/>
      <c r="E211" s="65" t="e">
        <f>IF(OR($C$6="",$C$5="",$C$6=0,$C$5=0),"",IF((ROWS(E$6:E211)-1)&gt;$C$16+$C$13-$C$15,"",(ROWS(E$6:E211)-1)))</f>
        <v>#REF!</v>
      </c>
      <c r="F211" s="55" t="e">
        <f t="shared" si="140"/>
        <v>#REF!</v>
      </c>
      <c r="G211" s="91" t="e">
        <f>IF(E211="","",OP!G211)</f>
        <v>#REF!</v>
      </c>
      <c r="H211" s="28" t="e">
        <f t="shared" si="137"/>
        <v>#REF!</v>
      </c>
      <c r="I211" s="56" t="e">
        <f t="shared" si="138"/>
        <v>#REF!</v>
      </c>
      <c r="J211" s="56" t="e">
        <f t="shared" si="141"/>
        <v>#REF!</v>
      </c>
      <c r="K211" s="57" t="e">
        <f t="shared" si="142"/>
        <v>#REF!</v>
      </c>
      <c r="L211" s="57" t="e">
        <f t="shared" si="143"/>
        <v>#REF!</v>
      </c>
      <c r="M211" s="58" t="e">
        <f t="shared" si="144"/>
        <v>#REF!</v>
      </c>
      <c r="N211" s="58" t="e">
        <f t="shared" si="145"/>
        <v>#REF!</v>
      </c>
      <c r="O211" s="58" t="e">
        <f t="shared" si="146"/>
        <v>#REF!</v>
      </c>
      <c r="P211" s="59" t="e">
        <f t="shared" si="136"/>
        <v>#REF!</v>
      </c>
      <c r="Q211" s="29" t="e">
        <f t="shared" si="147"/>
        <v>#REF!</v>
      </c>
      <c r="R211" s="100" t="e">
        <f t="shared" si="139"/>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x14ac:dyDescent="0.25">
      <c r="B212" s="237"/>
      <c r="C212" s="9"/>
      <c r="E212" s="65" t="e">
        <f>IF(OR($C$6="",$C$5="",$C$6=0,$C$5=0),"",IF((ROWS(E$6:E212)-1)&gt;$C$16+$C$13-$C$15,"",(ROWS(E$6:E212)-1)))</f>
        <v>#REF!</v>
      </c>
      <c r="F212" s="55" t="e">
        <f t="shared" si="140"/>
        <v>#REF!</v>
      </c>
      <c r="G212" s="91" t="e">
        <f>IF(E212="","",OP!G212)</f>
        <v>#REF!</v>
      </c>
      <c r="H212" s="28" t="e">
        <f t="shared" si="137"/>
        <v>#REF!</v>
      </c>
      <c r="I212" s="56" t="e">
        <f t="shared" si="138"/>
        <v>#REF!</v>
      </c>
      <c r="J212" s="56" t="e">
        <f t="shared" si="141"/>
        <v>#REF!</v>
      </c>
      <c r="K212" s="57" t="e">
        <f t="shared" si="142"/>
        <v>#REF!</v>
      </c>
      <c r="L212" s="57" t="e">
        <f t="shared" si="143"/>
        <v>#REF!</v>
      </c>
      <c r="M212" s="58" t="e">
        <f t="shared" si="144"/>
        <v>#REF!</v>
      </c>
      <c r="N212" s="58" t="e">
        <f t="shared" si="145"/>
        <v>#REF!</v>
      </c>
      <c r="O212" s="58" t="e">
        <f t="shared" si="146"/>
        <v>#REF!</v>
      </c>
      <c r="P212" s="59" t="e">
        <f t="shared" si="136"/>
        <v>#REF!</v>
      </c>
      <c r="Q212" s="29" t="e">
        <f t="shared" si="147"/>
        <v>#REF!</v>
      </c>
      <c r="R212" s="100" t="e">
        <f t="shared" si="139"/>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x14ac:dyDescent="0.25">
      <c r="B213" s="237"/>
      <c r="C213" s="9"/>
      <c r="E213" s="65" t="e">
        <f>IF(OR($C$6="",$C$5="",$C$6=0,$C$5=0),"",IF((ROWS(E$6:E213)-1)&gt;$C$16+$C$13-$C$15,"",(ROWS(E$6:E213)-1)))</f>
        <v>#REF!</v>
      </c>
      <c r="F213" s="55" t="e">
        <f t="shared" si="140"/>
        <v>#REF!</v>
      </c>
      <c r="G213" s="91" t="e">
        <f>IF(E213="","",OP!G213)</f>
        <v>#REF!</v>
      </c>
      <c r="H213" s="28" t="e">
        <f t="shared" si="137"/>
        <v>#REF!</v>
      </c>
      <c r="I213" s="56" t="e">
        <f t="shared" si="138"/>
        <v>#REF!</v>
      </c>
      <c r="J213" s="56" t="e">
        <f t="shared" si="141"/>
        <v>#REF!</v>
      </c>
      <c r="K213" s="57" t="e">
        <f t="shared" si="142"/>
        <v>#REF!</v>
      </c>
      <c r="L213" s="57" t="e">
        <f t="shared" si="143"/>
        <v>#REF!</v>
      </c>
      <c r="M213" s="58" t="e">
        <f t="shared" si="144"/>
        <v>#REF!</v>
      </c>
      <c r="N213" s="58" t="e">
        <f t="shared" si="145"/>
        <v>#REF!</v>
      </c>
      <c r="O213" s="58" t="e">
        <f t="shared" si="146"/>
        <v>#REF!</v>
      </c>
      <c r="P213" s="59" t="e">
        <f t="shared" si="136"/>
        <v>#REF!</v>
      </c>
      <c r="Q213" s="29" t="e">
        <f t="shared" si="147"/>
        <v>#REF!</v>
      </c>
      <c r="R213" s="100" t="e">
        <f t="shared" si="139"/>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x14ac:dyDescent="0.25">
      <c r="B214" s="237"/>
      <c r="C214" s="9"/>
      <c r="E214" s="65" t="e">
        <f>IF(OR($C$6="",$C$5="",$C$6=0,$C$5=0),"",IF((ROWS(E$6:E214)-1)&gt;$C$16+$C$13-$C$15,"",(ROWS(E$6:E214)-1)))</f>
        <v>#REF!</v>
      </c>
      <c r="F214" s="55" t="e">
        <f t="shared" si="140"/>
        <v>#REF!</v>
      </c>
      <c r="G214" s="91" t="e">
        <f>IF(E214="","",OP!G214)</f>
        <v>#REF!</v>
      </c>
      <c r="H214" s="28" t="e">
        <f t="shared" si="137"/>
        <v>#REF!</v>
      </c>
      <c r="I214" s="56" t="e">
        <f t="shared" si="138"/>
        <v>#REF!</v>
      </c>
      <c r="J214" s="56" t="e">
        <f t="shared" si="141"/>
        <v>#REF!</v>
      </c>
      <c r="K214" s="57" t="e">
        <f t="shared" si="142"/>
        <v>#REF!</v>
      </c>
      <c r="L214" s="57" t="e">
        <f t="shared" si="143"/>
        <v>#REF!</v>
      </c>
      <c r="M214" s="58" t="e">
        <f t="shared" si="144"/>
        <v>#REF!</v>
      </c>
      <c r="N214" s="58" t="e">
        <f t="shared" si="145"/>
        <v>#REF!</v>
      </c>
      <c r="O214" s="58" t="e">
        <f t="shared" si="146"/>
        <v>#REF!</v>
      </c>
      <c r="P214" s="59" t="e">
        <f t="shared" si="136"/>
        <v>#REF!</v>
      </c>
      <c r="Q214" s="29" t="e">
        <f t="shared" si="147"/>
        <v>#REF!</v>
      </c>
      <c r="R214" s="100" t="e">
        <f t="shared" si="139"/>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x14ac:dyDescent="0.25">
      <c r="B215" s="237"/>
      <c r="C215" s="9"/>
      <c r="E215" s="65" t="e">
        <f>IF(OR($C$6="",$C$5="",$C$6=0,$C$5=0),"",IF((ROWS(E$6:E215)-1)&gt;$C$16+$C$13-$C$15,"",(ROWS(E$6:E215)-1)))</f>
        <v>#REF!</v>
      </c>
      <c r="F215" s="55" t="e">
        <f t="shared" si="140"/>
        <v>#REF!</v>
      </c>
      <c r="G215" s="91" t="e">
        <f>IF(E215="","",OP!G215)</f>
        <v>#REF!</v>
      </c>
      <c r="H215" s="28" t="e">
        <f t="shared" si="137"/>
        <v>#REF!</v>
      </c>
      <c r="I215" s="56" t="e">
        <f t="shared" si="138"/>
        <v>#REF!</v>
      </c>
      <c r="J215" s="56" t="e">
        <f t="shared" si="141"/>
        <v>#REF!</v>
      </c>
      <c r="K215" s="57" t="e">
        <f t="shared" si="142"/>
        <v>#REF!</v>
      </c>
      <c r="L215" s="57" t="e">
        <f t="shared" si="143"/>
        <v>#REF!</v>
      </c>
      <c r="M215" s="58" t="e">
        <f t="shared" si="144"/>
        <v>#REF!</v>
      </c>
      <c r="N215" s="58" t="e">
        <f t="shared" si="145"/>
        <v>#REF!</v>
      </c>
      <c r="O215" s="58" t="e">
        <f t="shared" si="146"/>
        <v>#REF!</v>
      </c>
      <c r="P215" s="59" t="e">
        <f t="shared" si="136"/>
        <v>#REF!</v>
      </c>
      <c r="Q215" s="29" t="e">
        <f t="shared" si="147"/>
        <v>#REF!</v>
      </c>
      <c r="R215" s="100" t="e">
        <f t="shared" si="139"/>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x14ac:dyDescent="0.25">
      <c r="B216" s="237"/>
      <c r="C216" s="9"/>
      <c r="E216" s="65" t="e">
        <f>IF(OR($C$6="",$C$5="",$C$6=0,$C$5=0),"",IF((ROWS(E$6:E216)-1)&gt;$C$16+$C$13-$C$15,"",(ROWS(E$6:E216)-1)))</f>
        <v>#REF!</v>
      </c>
      <c r="F216" s="55" t="e">
        <f t="shared" si="140"/>
        <v>#REF!</v>
      </c>
      <c r="G216" s="91" t="e">
        <f>IF(E216="","",OP!G216)</f>
        <v>#REF!</v>
      </c>
      <c r="H216" s="28" t="e">
        <f t="shared" si="137"/>
        <v>#REF!</v>
      </c>
      <c r="I216" s="56" t="e">
        <f t="shared" si="138"/>
        <v>#REF!</v>
      </c>
      <c r="J216" s="56" t="e">
        <f t="shared" si="141"/>
        <v>#REF!</v>
      </c>
      <c r="K216" s="57" t="e">
        <f t="shared" si="142"/>
        <v>#REF!</v>
      </c>
      <c r="L216" s="57" t="e">
        <f t="shared" si="143"/>
        <v>#REF!</v>
      </c>
      <c r="M216" s="58" t="e">
        <f t="shared" si="144"/>
        <v>#REF!</v>
      </c>
      <c r="N216" s="58" t="e">
        <f t="shared" si="145"/>
        <v>#REF!</v>
      </c>
      <c r="O216" s="58" t="e">
        <f t="shared" si="146"/>
        <v>#REF!</v>
      </c>
      <c r="P216" s="59" t="e">
        <f t="shared" si="136"/>
        <v>#REF!</v>
      </c>
      <c r="Q216" s="29" t="e">
        <f t="shared" si="147"/>
        <v>#REF!</v>
      </c>
      <c r="R216" s="100" t="e">
        <f t="shared" si="139"/>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x14ac:dyDescent="0.25">
      <c r="B217" s="237"/>
      <c r="C217" s="9"/>
      <c r="E217" s="65" t="e">
        <f>IF(OR($C$6="",$C$5="",$C$6=0,$C$5=0),"",IF((ROWS(E$6:E217)-1)&gt;$C$16+$C$13-$C$15,"",(ROWS(E$6:E217)-1)))</f>
        <v>#REF!</v>
      </c>
      <c r="F217" s="55" t="e">
        <f t="shared" si="140"/>
        <v>#REF!</v>
      </c>
      <c r="G217" s="91" t="e">
        <f>IF(E217="","",OP!G217)</f>
        <v>#REF!</v>
      </c>
      <c r="H217" s="28" t="e">
        <f t="shared" si="137"/>
        <v>#REF!</v>
      </c>
      <c r="I217" s="56" t="e">
        <f t="shared" si="138"/>
        <v>#REF!</v>
      </c>
      <c r="J217" s="56" t="e">
        <f t="shared" si="141"/>
        <v>#REF!</v>
      </c>
      <c r="K217" s="57" t="e">
        <f t="shared" si="142"/>
        <v>#REF!</v>
      </c>
      <c r="L217" s="57" t="e">
        <f t="shared" si="143"/>
        <v>#REF!</v>
      </c>
      <c r="M217" s="58" t="e">
        <f t="shared" si="144"/>
        <v>#REF!</v>
      </c>
      <c r="N217" s="58" t="e">
        <f t="shared" si="145"/>
        <v>#REF!</v>
      </c>
      <c r="O217" s="58" t="e">
        <f t="shared" si="146"/>
        <v>#REF!</v>
      </c>
      <c r="P217" s="59" t="e">
        <f t="shared" si="136"/>
        <v>#REF!</v>
      </c>
      <c r="Q217" s="29" t="e">
        <f t="shared" si="147"/>
        <v>#REF!</v>
      </c>
      <c r="R217" s="100" t="e">
        <f t="shared" si="139"/>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x14ac:dyDescent="0.25">
      <c r="B218" s="237"/>
      <c r="C218" s="9"/>
      <c r="E218" s="65" t="e">
        <f>IF(OR($C$6="",$C$5="",$C$6=0,$C$5=0),"",IF((ROWS(E$6:E218)-1)&gt;$C$16+$C$13-$C$15,"",(ROWS(E$6:E218)-1)))</f>
        <v>#REF!</v>
      </c>
      <c r="F218" s="55" t="e">
        <f t="shared" si="140"/>
        <v>#REF!</v>
      </c>
      <c r="G218" s="91" t="e">
        <f>IF(E218="","",OP!G218)</f>
        <v>#REF!</v>
      </c>
      <c r="H218" s="28" t="e">
        <f t="shared" si="137"/>
        <v>#REF!</v>
      </c>
      <c r="I218" s="56" t="e">
        <f t="shared" si="138"/>
        <v>#REF!</v>
      </c>
      <c r="J218" s="56" t="e">
        <f t="shared" si="141"/>
        <v>#REF!</v>
      </c>
      <c r="K218" s="57" t="e">
        <f t="shared" si="142"/>
        <v>#REF!</v>
      </c>
      <c r="L218" s="57" t="e">
        <f t="shared" si="143"/>
        <v>#REF!</v>
      </c>
      <c r="M218" s="58" t="e">
        <f t="shared" si="144"/>
        <v>#REF!</v>
      </c>
      <c r="N218" s="58" t="e">
        <f t="shared" si="145"/>
        <v>#REF!</v>
      </c>
      <c r="O218" s="58" t="e">
        <f t="shared" si="146"/>
        <v>#REF!</v>
      </c>
      <c r="P218" s="59" t="e">
        <f t="shared" si="136"/>
        <v>#REF!</v>
      </c>
      <c r="Q218" s="29" t="e">
        <f t="shared" si="147"/>
        <v>#REF!</v>
      </c>
      <c r="R218" s="100" t="e">
        <f t="shared" si="139"/>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x14ac:dyDescent="0.25">
      <c r="B219" s="237"/>
      <c r="C219" s="9"/>
      <c r="E219" s="65" t="e">
        <f>IF(OR($C$6="",$C$5="",$C$6=0,$C$5=0),"",IF((ROWS(E$6:E219)-1)&gt;$C$16+$C$13-$C$15,"",(ROWS(E$6:E219)-1)))</f>
        <v>#REF!</v>
      </c>
      <c r="F219" s="55" t="e">
        <f t="shared" si="140"/>
        <v>#REF!</v>
      </c>
      <c r="G219" s="91" t="e">
        <f>IF(E219="","",OP!G219)</f>
        <v>#REF!</v>
      </c>
      <c r="H219" s="28" t="e">
        <f t="shared" si="137"/>
        <v>#REF!</v>
      </c>
      <c r="I219" s="56" t="e">
        <f t="shared" si="138"/>
        <v>#REF!</v>
      </c>
      <c r="J219" s="56" t="e">
        <f t="shared" si="141"/>
        <v>#REF!</v>
      </c>
      <c r="K219" s="57" t="e">
        <f t="shared" si="142"/>
        <v>#REF!</v>
      </c>
      <c r="L219" s="57" t="e">
        <f t="shared" si="143"/>
        <v>#REF!</v>
      </c>
      <c r="M219" s="58" t="e">
        <f t="shared" si="144"/>
        <v>#REF!</v>
      </c>
      <c r="N219" s="58" t="e">
        <f t="shared" si="145"/>
        <v>#REF!</v>
      </c>
      <c r="O219" s="58" t="e">
        <f t="shared" si="146"/>
        <v>#REF!</v>
      </c>
      <c r="P219" s="59" t="e">
        <f t="shared" si="136"/>
        <v>#REF!</v>
      </c>
      <c r="Q219" s="29" t="e">
        <f t="shared" si="147"/>
        <v>#REF!</v>
      </c>
      <c r="R219" s="100" t="e">
        <f t="shared" si="139"/>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x14ac:dyDescent="0.25">
      <c r="B220" s="237"/>
      <c r="C220" s="9"/>
      <c r="E220" s="65" t="e">
        <f>IF(OR($C$6="",$C$5="",$C$6=0,$C$5=0),"",IF((ROWS(E$6:E220)-1)&gt;$C$16+$C$13-$C$15,"",(ROWS(E$6:E220)-1)))</f>
        <v>#REF!</v>
      </c>
      <c r="F220" s="55" t="e">
        <f t="shared" si="140"/>
        <v>#REF!</v>
      </c>
      <c r="G220" s="91" t="e">
        <f>IF(E220="","",OP!G220)</f>
        <v>#REF!</v>
      </c>
      <c r="H220" s="28" t="e">
        <f t="shared" si="137"/>
        <v>#REF!</v>
      </c>
      <c r="I220" s="56" t="e">
        <f t="shared" si="138"/>
        <v>#REF!</v>
      </c>
      <c r="J220" s="56" t="e">
        <f t="shared" si="141"/>
        <v>#REF!</v>
      </c>
      <c r="K220" s="57" t="e">
        <f t="shared" si="142"/>
        <v>#REF!</v>
      </c>
      <c r="L220" s="57" t="e">
        <f t="shared" si="143"/>
        <v>#REF!</v>
      </c>
      <c r="M220" s="58" t="e">
        <f t="shared" si="144"/>
        <v>#REF!</v>
      </c>
      <c r="N220" s="58" t="e">
        <f t="shared" si="145"/>
        <v>#REF!</v>
      </c>
      <c r="O220" s="58" t="e">
        <f t="shared" si="146"/>
        <v>#REF!</v>
      </c>
      <c r="P220" s="59" t="e">
        <f t="shared" si="136"/>
        <v>#REF!</v>
      </c>
      <c r="Q220" s="29" t="e">
        <f t="shared" si="147"/>
        <v>#REF!</v>
      </c>
      <c r="R220" s="100" t="e">
        <f t="shared" si="139"/>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x14ac:dyDescent="0.25">
      <c r="B221" s="237"/>
      <c r="C221" s="9"/>
      <c r="E221" s="65" t="e">
        <f>IF(OR($C$6="",$C$5="",$C$6=0,$C$5=0),"",IF((ROWS(E$6:E221)-1)&gt;$C$16+$C$13-$C$15,"",(ROWS(E$6:E221)-1)))</f>
        <v>#REF!</v>
      </c>
      <c r="F221" s="55" t="e">
        <f t="shared" si="140"/>
        <v>#REF!</v>
      </c>
      <c r="G221" s="91" t="e">
        <f>IF(E221="","",OP!G221)</f>
        <v>#REF!</v>
      </c>
      <c r="H221" s="28" t="e">
        <f t="shared" si="137"/>
        <v>#REF!</v>
      </c>
      <c r="I221" s="56" t="e">
        <f t="shared" si="138"/>
        <v>#REF!</v>
      </c>
      <c r="J221" s="56" t="e">
        <f t="shared" si="141"/>
        <v>#REF!</v>
      </c>
      <c r="K221" s="57" t="e">
        <f t="shared" si="142"/>
        <v>#REF!</v>
      </c>
      <c r="L221" s="57" t="e">
        <f t="shared" si="143"/>
        <v>#REF!</v>
      </c>
      <c r="M221" s="58" t="e">
        <f t="shared" si="144"/>
        <v>#REF!</v>
      </c>
      <c r="N221" s="58" t="e">
        <f t="shared" si="145"/>
        <v>#REF!</v>
      </c>
      <c r="O221" s="58" t="e">
        <f t="shared" si="146"/>
        <v>#REF!</v>
      </c>
      <c r="P221" s="59" t="e">
        <f t="shared" si="136"/>
        <v>#REF!</v>
      </c>
      <c r="Q221" s="29" t="e">
        <f t="shared" si="147"/>
        <v>#REF!</v>
      </c>
      <c r="R221" s="100" t="e">
        <f t="shared" si="139"/>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x14ac:dyDescent="0.25">
      <c r="B222" s="237"/>
      <c r="C222" s="9"/>
      <c r="E222" s="65" t="e">
        <f>IF(OR($C$6="",$C$5="",$C$6=0,$C$5=0),"",IF((ROWS(E$6:E222)-1)&gt;$C$16+$C$13-$C$15,"",(ROWS(E$6:E222)-1)))</f>
        <v>#REF!</v>
      </c>
      <c r="F222" s="55" t="e">
        <f t="shared" si="140"/>
        <v>#REF!</v>
      </c>
      <c r="G222" s="91" t="e">
        <f>IF(E222="","",OP!G222)</f>
        <v>#REF!</v>
      </c>
      <c r="H222" s="28" t="e">
        <f t="shared" si="137"/>
        <v>#REF!</v>
      </c>
      <c r="I222" s="56" t="e">
        <f t="shared" si="138"/>
        <v>#REF!</v>
      </c>
      <c r="J222" s="56" t="e">
        <f t="shared" si="141"/>
        <v>#REF!</v>
      </c>
      <c r="K222" s="57" t="e">
        <f t="shared" si="142"/>
        <v>#REF!</v>
      </c>
      <c r="L222" s="57" t="e">
        <f t="shared" si="143"/>
        <v>#REF!</v>
      </c>
      <c r="M222" s="58" t="e">
        <f t="shared" si="144"/>
        <v>#REF!</v>
      </c>
      <c r="N222" s="58" t="e">
        <f t="shared" si="145"/>
        <v>#REF!</v>
      </c>
      <c r="O222" s="58" t="e">
        <f t="shared" si="146"/>
        <v>#REF!</v>
      </c>
      <c r="P222" s="59" t="e">
        <f t="shared" si="136"/>
        <v>#REF!</v>
      </c>
      <c r="Q222" s="29" t="e">
        <f t="shared" si="147"/>
        <v>#REF!</v>
      </c>
      <c r="R222" s="100" t="e">
        <f t="shared" si="139"/>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x14ac:dyDescent="0.25">
      <c r="B223" s="237"/>
      <c r="C223" s="9"/>
      <c r="E223" s="65" t="e">
        <f>IF(OR($C$6="",$C$5="",$C$6=0,$C$5=0),"",IF((ROWS(E$6:E223)-1)&gt;$C$16+$C$13-$C$15,"",(ROWS(E$6:E223)-1)))</f>
        <v>#REF!</v>
      </c>
      <c r="F223" s="55" t="e">
        <f t="shared" si="140"/>
        <v>#REF!</v>
      </c>
      <c r="G223" s="91" t="e">
        <f>IF(E223="","",OP!G223)</f>
        <v>#REF!</v>
      </c>
      <c r="H223" s="28" t="e">
        <f t="shared" si="137"/>
        <v>#REF!</v>
      </c>
      <c r="I223" s="56" t="e">
        <f t="shared" si="138"/>
        <v>#REF!</v>
      </c>
      <c r="J223" s="56" t="e">
        <f t="shared" si="141"/>
        <v>#REF!</v>
      </c>
      <c r="K223" s="57" t="e">
        <f t="shared" si="142"/>
        <v>#REF!</v>
      </c>
      <c r="L223" s="57" t="e">
        <f t="shared" si="143"/>
        <v>#REF!</v>
      </c>
      <c r="M223" s="58" t="e">
        <f t="shared" si="144"/>
        <v>#REF!</v>
      </c>
      <c r="N223" s="58" t="e">
        <f t="shared" si="145"/>
        <v>#REF!</v>
      </c>
      <c r="O223" s="58" t="e">
        <f t="shared" si="146"/>
        <v>#REF!</v>
      </c>
      <c r="P223" s="59" t="e">
        <f t="shared" si="136"/>
        <v>#REF!</v>
      </c>
      <c r="Q223" s="29" t="e">
        <f t="shared" si="147"/>
        <v>#REF!</v>
      </c>
      <c r="R223" s="100" t="e">
        <f t="shared" si="139"/>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x14ac:dyDescent="0.25">
      <c r="B224" s="237"/>
      <c r="C224" s="9"/>
      <c r="E224" s="65" t="e">
        <f>IF(OR($C$6="",$C$5="",$C$6=0,$C$5=0),"",IF((ROWS(E$6:E224)-1)&gt;$C$16+$C$13-$C$15,"",(ROWS(E$6:E224)-1)))</f>
        <v>#REF!</v>
      </c>
      <c r="F224" s="55" t="e">
        <f t="shared" si="140"/>
        <v>#REF!</v>
      </c>
      <c r="G224" s="91" t="e">
        <f>IF(E224="","",OP!G224)</f>
        <v>#REF!</v>
      </c>
      <c r="H224" s="28" t="e">
        <f t="shared" si="137"/>
        <v>#REF!</v>
      </c>
      <c r="I224" s="56" t="e">
        <f t="shared" si="138"/>
        <v>#REF!</v>
      </c>
      <c r="J224" s="56" t="e">
        <f t="shared" si="141"/>
        <v>#REF!</v>
      </c>
      <c r="K224" s="57" t="e">
        <f t="shared" si="142"/>
        <v>#REF!</v>
      </c>
      <c r="L224" s="57" t="e">
        <f t="shared" si="143"/>
        <v>#REF!</v>
      </c>
      <c r="M224" s="58" t="e">
        <f t="shared" si="144"/>
        <v>#REF!</v>
      </c>
      <c r="N224" s="58" t="e">
        <f t="shared" si="145"/>
        <v>#REF!</v>
      </c>
      <c r="O224" s="58" t="e">
        <f t="shared" si="146"/>
        <v>#REF!</v>
      </c>
      <c r="P224" s="59" t="e">
        <f t="shared" si="136"/>
        <v>#REF!</v>
      </c>
      <c r="Q224" s="29" t="e">
        <f t="shared" si="147"/>
        <v>#REF!</v>
      </c>
      <c r="R224" s="100" t="e">
        <f t="shared" si="139"/>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x14ac:dyDescent="0.25">
      <c r="B225" s="237"/>
      <c r="C225" s="9"/>
      <c r="E225" s="65" t="e">
        <f>IF(OR($C$6="",$C$5="",$C$6=0,$C$5=0),"",IF((ROWS(E$6:E225)-1)&gt;$C$16+$C$13-$C$15,"",(ROWS(E$6:E225)-1)))</f>
        <v>#REF!</v>
      </c>
      <c r="F225" s="55" t="e">
        <f t="shared" si="140"/>
        <v>#REF!</v>
      </c>
      <c r="G225" s="91" t="e">
        <f>IF(E225="","",OP!G225)</f>
        <v>#REF!</v>
      </c>
      <c r="H225" s="28" t="e">
        <f t="shared" si="137"/>
        <v>#REF!</v>
      </c>
      <c r="I225" s="56" t="e">
        <f t="shared" si="138"/>
        <v>#REF!</v>
      </c>
      <c r="J225" s="56" t="e">
        <f t="shared" si="141"/>
        <v>#REF!</v>
      </c>
      <c r="K225" s="57" t="e">
        <f t="shared" si="142"/>
        <v>#REF!</v>
      </c>
      <c r="L225" s="57" t="e">
        <f t="shared" si="143"/>
        <v>#REF!</v>
      </c>
      <c r="M225" s="58" t="e">
        <f t="shared" si="144"/>
        <v>#REF!</v>
      </c>
      <c r="N225" s="58" t="e">
        <f t="shared" si="145"/>
        <v>#REF!</v>
      </c>
      <c r="O225" s="58" t="e">
        <f t="shared" si="146"/>
        <v>#REF!</v>
      </c>
      <c r="P225" s="59" t="e">
        <f t="shared" si="136"/>
        <v>#REF!</v>
      </c>
      <c r="Q225" s="29" t="e">
        <f t="shared" si="147"/>
        <v>#REF!</v>
      </c>
      <c r="R225" s="100" t="e">
        <f t="shared" si="139"/>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x14ac:dyDescent="0.25">
      <c r="B226" s="237"/>
      <c r="C226" s="9"/>
      <c r="E226" s="65" t="e">
        <f>IF(OR($C$6="",$C$5="",$C$6=0,$C$5=0),"",IF((ROWS(E$6:E226)-1)&gt;$C$16+$C$13-$C$15,"",(ROWS(E$6:E226)-1)))</f>
        <v>#REF!</v>
      </c>
      <c r="F226" s="55" t="e">
        <f t="shared" si="140"/>
        <v>#REF!</v>
      </c>
      <c r="G226" s="91" t="e">
        <f>IF(E226="","",OP!G226)</f>
        <v>#REF!</v>
      </c>
      <c r="H226" s="28" t="e">
        <f t="shared" si="137"/>
        <v>#REF!</v>
      </c>
      <c r="I226" s="56" t="e">
        <f t="shared" si="138"/>
        <v>#REF!</v>
      </c>
      <c r="J226" s="56" t="e">
        <f t="shared" si="141"/>
        <v>#REF!</v>
      </c>
      <c r="K226" s="57" t="e">
        <f t="shared" si="142"/>
        <v>#REF!</v>
      </c>
      <c r="L226" s="57" t="e">
        <f t="shared" si="143"/>
        <v>#REF!</v>
      </c>
      <c r="M226" s="58" t="e">
        <f t="shared" si="144"/>
        <v>#REF!</v>
      </c>
      <c r="N226" s="58" t="e">
        <f t="shared" si="145"/>
        <v>#REF!</v>
      </c>
      <c r="O226" s="58" t="e">
        <f t="shared" si="146"/>
        <v>#REF!</v>
      </c>
      <c r="P226" s="59" t="e">
        <f t="shared" si="136"/>
        <v>#REF!</v>
      </c>
      <c r="Q226" s="29" t="e">
        <f t="shared" si="147"/>
        <v>#REF!</v>
      </c>
      <c r="R226" s="100" t="e">
        <f t="shared" si="139"/>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x14ac:dyDescent="0.25">
      <c r="B227" s="237"/>
      <c r="C227" s="9"/>
      <c r="E227" s="65" t="e">
        <f>IF(OR($C$6="",$C$5="",$C$6=0,$C$5=0),"",IF((ROWS(E$6:E227)-1)&gt;$C$16+$C$13-$C$15,"",(ROWS(E$6:E227)-1)))</f>
        <v>#REF!</v>
      </c>
      <c r="F227" s="55" t="e">
        <f t="shared" si="140"/>
        <v>#REF!</v>
      </c>
      <c r="G227" s="91" t="e">
        <f>IF(E227="","",OP!G227)</f>
        <v>#REF!</v>
      </c>
      <c r="H227" s="28" t="e">
        <f t="shared" si="137"/>
        <v>#REF!</v>
      </c>
      <c r="I227" s="56" t="e">
        <f t="shared" si="138"/>
        <v>#REF!</v>
      </c>
      <c r="J227" s="56" t="e">
        <f t="shared" si="141"/>
        <v>#REF!</v>
      </c>
      <c r="K227" s="57" t="e">
        <f t="shared" si="142"/>
        <v>#REF!</v>
      </c>
      <c r="L227" s="57" t="e">
        <f t="shared" si="143"/>
        <v>#REF!</v>
      </c>
      <c r="M227" s="58" t="e">
        <f t="shared" si="144"/>
        <v>#REF!</v>
      </c>
      <c r="N227" s="58" t="e">
        <f t="shared" si="145"/>
        <v>#REF!</v>
      </c>
      <c r="O227" s="58" t="e">
        <f t="shared" si="146"/>
        <v>#REF!</v>
      </c>
      <c r="P227" s="59" t="e">
        <f t="shared" si="136"/>
        <v>#REF!</v>
      </c>
      <c r="Q227" s="29" t="e">
        <f t="shared" si="147"/>
        <v>#REF!</v>
      </c>
      <c r="R227" s="100" t="e">
        <f t="shared" si="139"/>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x14ac:dyDescent="0.25">
      <c r="B228" s="237"/>
      <c r="C228" s="9"/>
      <c r="E228" s="65" t="e">
        <f>IF(OR($C$6="",$C$5="",$C$6=0,$C$5=0),"",IF((ROWS(E$6:E228)-1)&gt;$C$16+$C$13-$C$15,"",(ROWS(E$6:E228)-1)))</f>
        <v>#REF!</v>
      </c>
      <c r="F228" s="55" t="e">
        <f t="shared" si="140"/>
        <v>#REF!</v>
      </c>
      <c r="G228" s="91" t="e">
        <f>IF(E228="","",OP!G228)</f>
        <v>#REF!</v>
      </c>
      <c r="H228" s="28" t="e">
        <f t="shared" si="137"/>
        <v>#REF!</v>
      </c>
      <c r="I228" s="56" t="e">
        <f t="shared" si="138"/>
        <v>#REF!</v>
      </c>
      <c r="J228" s="56" t="e">
        <f t="shared" si="141"/>
        <v>#REF!</v>
      </c>
      <c r="K228" s="57" t="e">
        <f t="shared" si="142"/>
        <v>#REF!</v>
      </c>
      <c r="L228" s="57" t="e">
        <f t="shared" si="143"/>
        <v>#REF!</v>
      </c>
      <c r="M228" s="58" t="e">
        <f t="shared" si="144"/>
        <v>#REF!</v>
      </c>
      <c r="N228" s="58" t="e">
        <f t="shared" si="145"/>
        <v>#REF!</v>
      </c>
      <c r="O228" s="58" t="e">
        <f t="shared" si="146"/>
        <v>#REF!</v>
      </c>
      <c r="P228" s="59" t="e">
        <f t="shared" si="136"/>
        <v>#REF!</v>
      </c>
      <c r="Q228" s="29" t="e">
        <f t="shared" si="147"/>
        <v>#REF!</v>
      </c>
      <c r="R228" s="100" t="e">
        <f t="shared" si="139"/>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x14ac:dyDescent="0.25">
      <c r="B229" s="237"/>
      <c r="C229" s="9"/>
      <c r="E229" s="65" t="e">
        <f>IF(OR($C$6="",$C$5="",$C$6=0,$C$5=0),"",IF((ROWS(E$6:E229)-1)&gt;$C$16+$C$13-$C$15,"",(ROWS(E$6:E229)-1)))</f>
        <v>#REF!</v>
      </c>
      <c r="F229" s="55" t="e">
        <f t="shared" si="140"/>
        <v>#REF!</v>
      </c>
      <c r="G229" s="91" t="e">
        <f>IF(E229="","",OP!G229)</f>
        <v>#REF!</v>
      </c>
      <c r="H229" s="28" t="e">
        <f t="shared" si="137"/>
        <v>#REF!</v>
      </c>
      <c r="I229" s="56" t="e">
        <f t="shared" si="138"/>
        <v>#REF!</v>
      </c>
      <c r="J229" s="56" t="e">
        <f t="shared" si="141"/>
        <v>#REF!</v>
      </c>
      <c r="K229" s="57" t="e">
        <f t="shared" si="142"/>
        <v>#REF!</v>
      </c>
      <c r="L229" s="57" t="e">
        <f t="shared" si="143"/>
        <v>#REF!</v>
      </c>
      <c r="M229" s="58" t="e">
        <f t="shared" si="144"/>
        <v>#REF!</v>
      </c>
      <c r="N229" s="58" t="e">
        <f t="shared" si="145"/>
        <v>#REF!</v>
      </c>
      <c r="O229" s="58" t="e">
        <f t="shared" si="146"/>
        <v>#REF!</v>
      </c>
      <c r="P229" s="59" t="e">
        <f t="shared" si="136"/>
        <v>#REF!</v>
      </c>
      <c r="Q229" s="29" t="e">
        <f t="shared" si="147"/>
        <v>#REF!</v>
      </c>
      <c r="R229" s="100" t="e">
        <f t="shared" si="139"/>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x14ac:dyDescent="0.25">
      <c r="B230" s="237"/>
      <c r="C230" s="9"/>
      <c r="E230" s="65" t="e">
        <f>IF(OR($C$6="",$C$5="",$C$6=0,$C$5=0),"",IF((ROWS(E$6:E230)-1)&gt;$C$16+$C$13-$C$15,"",(ROWS(E$6:E230)-1)))</f>
        <v>#REF!</v>
      </c>
      <c r="F230" s="55" t="e">
        <f t="shared" si="140"/>
        <v>#REF!</v>
      </c>
      <c r="G230" s="91" t="e">
        <f>IF(E230="","",OP!G230)</f>
        <v>#REF!</v>
      </c>
      <c r="H230" s="28" t="e">
        <f t="shared" si="137"/>
        <v>#REF!</v>
      </c>
      <c r="I230" s="56" t="e">
        <f t="shared" si="138"/>
        <v>#REF!</v>
      </c>
      <c r="J230" s="56" t="e">
        <f t="shared" si="141"/>
        <v>#REF!</v>
      </c>
      <c r="K230" s="57" t="e">
        <f t="shared" si="142"/>
        <v>#REF!</v>
      </c>
      <c r="L230" s="57" t="e">
        <f t="shared" si="143"/>
        <v>#REF!</v>
      </c>
      <c r="M230" s="58" t="e">
        <f t="shared" si="144"/>
        <v>#REF!</v>
      </c>
      <c r="N230" s="58" t="e">
        <f t="shared" si="145"/>
        <v>#REF!</v>
      </c>
      <c r="O230" s="58" t="e">
        <f t="shared" si="146"/>
        <v>#REF!</v>
      </c>
      <c r="P230" s="59" t="e">
        <f t="shared" si="136"/>
        <v>#REF!</v>
      </c>
      <c r="Q230" s="29" t="e">
        <f t="shared" si="147"/>
        <v>#REF!</v>
      </c>
      <c r="R230" s="100" t="e">
        <f t="shared" si="139"/>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x14ac:dyDescent="0.25">
      <c r="B231" s="237"/>
      <c r="C231" s="9"/>
      <c r="E231" s="65" t="e">
        <f>IF(OR($C$6="",$C$5="",$C$6=0,$C$5=0),"",IF((ROWS(E$6:E231)-1)&gt;$C$16+$C$13-$C$15,"",(ROWS(E$6:E231)-1)))</f>
        <v>#REF!</v>
      </c>
      <c r="F231" s="55" t="e">
        <f t="shared" si="140"/>
        <v>#REF!</v>
      </c>
      <c r="G231" s="91" t="e">
        <f>IF(E231="","",OP!G231)</f>
        <v>#REF!</v>
      </c>
      <c r="H231" s="28" t="e">
        <f t="shared" si="137"/>
        <v>#REF!</v>
      </c>
      <c r="I231" s="56" t="e">
        <f t="shared" si="138"/>
        <v>#REF!</v>
      </c>
      <c r="J231" s="56" t="e">
        <f t="shared" si="141"/>
        <v>#REF!</v>
      </c>
      <c r="K231" s="57" t="e">
        <f t="shared" si="142"/>
        <v>#REF!</v>
      </c>
      <c r="L231" s="57" t="e">
        <f t="shared" si="143"/>
        <v>#REF!</v>
      </c>
      <c r="M231" s="58" t="e">
        <f t="shared" si="144"/>
        <v>#REF!</v>
      </c>
      <c r="N231" s="58" t="e">
        <f t="shared" si="145"/>
        <v>#REF!</v>
      </c>
      <c r="O231" s="58" t="e">
        <f t="shared" si="146"/>
        <v>#REF!</v>
      </c>
      <c r="P231" s="59" t="e">
        <f t="shared" si="136"/>
        <v>#REF!</v>
      </c>
      <c r="Q231" s="29" t="e">
        <f t="shared" si="147"/>
        <v>#REF!</v>
      </c>
      <c r="R231" s="100" t="e">
        <f t="shared" si="139"/>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x14ac:dyDescent="0.25">
      <c r="B232" s="237"/>
      <c r="C232" s="9"/>
      <c r="E232" s="65" t="e">
        <f>IF(OR($C$6="",$C$5="",$C$6=0,$C$5=0),"",IF((ROWS(E$6:E232)-1)&gt;$C$16+$C$13-$C$15,"",(ROWS(E$6:E232)-1)))</f>
        <v>#REF!</v>
      </c>
      <c r="F232" s="55" t="e">
        <f t="shared" si="140"/>
        <v>#REF!</v>
      </c>
      <c r="G232" s="91" t="e">
        <f>IF(E232="","",OP!G232)</f>
        <v>#REF!</v>
      </c>
      <c r="H232" s="28" t="e">
        <f t="shared" si="137"/>
        <v>#REF!</v>
      </c>
      <c r="I232" s="56" t="e">
        <f t="shared" si="138"/>
        <v>#REF!</v>
      </c>
      <c r="J232" s="56" t="e">
        <f t="shared" si="141"/>
        <v>#REF!</v>
      </c>
      <c r="K232" s="57" t="e">
        <f t="shared" si="142"/>
        <v>#REF!</v>
      </c>
      <c r="L232" s="57" t="e">
        <f t="shared" si="143"/>
        <v>#REF!</v>
      </c>
      <c r="M232" s="58" t="e">
        <f t="shared" si="144"/>
        <v>#REF!</v>
      </c>
      <c r="N232" s="58" t="e">
        <f t="shared" si="145"/>
        <v>#REF!</v>
      </c>
      <c r="O232" s="58" t="e">
        <f t="shared" si="146"/>
        <v>#REF!</v>
      </c>
      <c r="P232" s="59" t="e">
        <f t="shared" si="136"/>
        <v>#REF!</v>
      </c>
      <c r="Q232" s="29" t="e">
        <f t="shared" si="147"/>
        <v>#REF!</v>
      </c>
      <c r="R232" s="100" t="e">
        <f t="shared" si="139"/>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x14ac:dyDescent="0.25">
      <c r="B233" s="237"/>
      <c r="C233" s="9"/>
      <c r="E233" s="65" t="e">
        <f>IF(OR($C$6="",$C$5="",$C$6=0,$C$5=0),"",IF((ROWS(E$6:E233)-1)&gt;$C$16+$C$13-$C$15,"",(ROWS(E$6:E233)-1)))</f>
        <v>#REF!</v>
      </c>
      <c r="F233" s="55" t="e">
        <f t="shared" si="140"/>
        <v>#REF!</v>
      </c>
      <c r="G233" s="91" t="e">
        <f>IF(E233="","",OP!G233)</f>
        <v>#REF!</v>
      </c>
      <c r="H233" s="28" t="e">
        <f t="shared" si="137"/>
        <v>#REF!</v>
      </c>
      <c r="I233" s="56" t="e">
        <f t="shared" si="138"/>
        <v>#REF!</v>
      </c>
      <c r="J233" s="56" t="e">
        <f t="shared" si="141"/>
        <v>#REF!</v>
      </c>
      <c r="K233" s="57" t="e">
        <f t="shared" si="142"/>
        <v>#REF!</v>
      </c>
      <c r="L233" s="57" t="e">
        <f t="shared" si="143"/>
        <v>#REF!</v>
      </c>
      <c r="M233" s="58" t="e">
        <f t="shared" si="144"/>
        <v>#REF!</v>
      </c>
      <c r="N233" s="58" t="e">
        <f t="shared" si="145"/>
        <v>#REF!</v>
      </c>
      <c r="O233" s="58" t="e">
        <f t="shared" si="146"/>
        <v>#REF!</v>
      </c>
      <c r="P233" s="59" t="e">
        <f t="shared" si="136"/>
        <v>#REF!</v>
      </c>
      <c r="Q233" s="29" t="e">
        <f t="shared" si="147"/>
        <v>#REF!</v>
      </c>
      <c r="R233" s="100" t="e">
        <f t="shared" si="139"/>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x14ac:dyDescent="0.25">
      <c r="B234" s="237"/>
      <c r="C234" s="9"/>
      <c r="E234" s="65" t="e">
        <f>IF(OR($C$6="",$C$5="",$C$6=0,$C$5=0),"",IF((ROWS(E$6:E234)-1)&gt;$C$16+$C$13-$C$15,"",(ROWS(E$6:E234)-1)))</f>
        <v>#REF!</v>
      </c>
      <c r="F234" s="55" t="e">
        <f t="shared" si="140"/>
        <v>#REF!</v>
      </c>
      <c r="G234" s="91" t="e">
        <f>IF(E234="","",OP!G234)</f>
        <v>#REF!</v>
      </c>
      <c r="H234" s="28" t="e">
        <f t="shared" si="137"/>
        <v>#REF!</v>
      </c>
      <c r="I234" s="56" t="e">
        <f t="shared" si="138"/>
        <v>#REF!</v>
      </c>
      <c r="J234" s="56" t="e">
        <f t="shared" si="141"/>
        <v>#REF!</v>
      </c>
      <c r="K234" s="57" t="e">
        <f t="shared" si="142"/>
        <v>#REF!</v>
      </c>
      <c r="L234" s="57" t="e">
        <f t="shared" si="143"/>
        <v>#REF!</v>
      </c>
      <c r="M234" s="58" t="e">
        <f t="shared" si="144"/>
        <v>#REF!</v>
      </c>
      <c r="N234" s="58" t="e">
        <f t="shared" si="145"/>
        <v>#REF!</v>
      </c>
      <c r="O234" s="58" t="e">
        <f t="shared" si="146"/>
        <v>#REF!</v>
      </c>
      <c r="P234" s="59" t="e">
        <f t="shared" si="136"/>
        <v>#REF!</v>
      </c>
      <c r="Q234" s="29" t="e">
        <f t="shared" si="147"/>
        <v>#REF!</v>
      </c>
      <c r="R234" s="100" t="e">
        <f t="shared" si="139"/>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x14ac:dyDescent="0.25">
      <c r="B235" s="237"/>
      <c r="C235" s="9"/>
      <c r="E235" s="65" t="e">
        <f>IF(OR($C$6="",$C$5="",$C$6=0,$C$5=0),"",IF((ROWS(E$6:E235)-1)&gt;$C$16+$C$13-$C$15,"",(ROWS(E$6:E235)-1)))</f>
        <v>#REF!</v>
      </c>
      <c r="F235" s="55" t="e">
        <f t="shared" si="140"/>
        <v>#REF!</v>
      </c>
      <c r="G235" s="91" t="e">
        <f>IF(E235="","",OP!G235)</f>
        <v>#REF!</v>
      </c>
      <c r="H235" s="28" t="e">
        <f t="shared" si="137"/>
        <v>#REF!</v>
      </c>
      <c r="I235" s="56" t="e">
        <f t="shared" si="138"/>
        <v>#REF!</v>
      </c>
      <c r="J235" s="56" t="e">
        <f t="shared" si="141"/>
        <v>#REF!</v>
      </c>
      <c r="K235" s="57" t="e">
        <f t="shared" si="142"/>
        <v>#REF!</v>
      </c>
      <c r="L235" s="57" t="e">
        <f t="shared" si="143"/>
        <v>#REF!</v>
      </c>
      <c r="M235" s="58" t="e">
        <f t="shared" si="144"/>
        <v>#REF!</v>
      </c>
      <c r="N235" s="58" t="e">
        <f t="shared" si="145"/>
        <v>#REF!</v>
      </c>
      <c r="O235" s="58" t="e">
        <f t="shared" si="146"/>
        <v>#REF!</v>
      </c>
      <c r="P235" s="59" t="e">
        <f t="shared" si="136"/>
        <v>#REF!</v>
      </c>
      <c r="Q235" s="29" t="e">
        <f t="shared" si="147"/>
        <v>#REF!</v>
      </c>
      <c r="R235" s="100" t="e">
        <f t="shared" si="139"/>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x14ac:dyDescent="0.25">
      <c r="B236" s="237"/>
      <c r="C236" s="9"/>
      <c r="E236" s="65" t="e">
        <f>IF(OR($C$6="",$C$5="",$C$6=0,$C$5=0),"",IF((ROWS(E$6:E236)-1)&gt;$C$16+$C$13-$C$15,"",(ROWS(E$6:E236)-1)))</f>
        <v>#REF!</v>
      </c>
      <c r="F236" s="55" t="e">
        <f t="shared" si="140"/>
        <v>#REF!</v>
      </c>
      <c r="G236" s="91" t="e">
        <f>IF(E236="","",OP!G236)</f>
        <v>#REF!</v>
      </c>
      <c r="H236" s="28" t="e">
        <f t="shared" si="137"/>
        <v>#REF!</v>
      </c>
      <c r="I236" s="56" t="e">
        <f t="shared" si="138"/>
        <v>#REF!</v>
      </c>
      <c r="J236" s="56" t="e">
        <f t="shared" si="141"/>
        <v>#REF!</v>
      </c>
      <c r="K236" s="57" t="e">
        <f t="shared" si="142"/>
        <v>#REF!</v>
      </c>
      <c r="L236" s="57" t="e">
        <f t="shared" si="143"/>
        <v>#REF!</v>
      </c>
      <c r="M236" s="58" t="e">
        <f t="shared" si="144"/>
        <v>#REF!</v>
      </c>
      <c r="N236" s="58" t="e">
        <f t="shared" si="145"/>
        <v>#REF!</v>
      </c>
      <c r="O236" s="58" t="e">
        <f t="shared" si="146"/>
        <v>#REF!</v>
      </c>
      <c r="P236" s="59" t="e">
        <f t="shared" si="136"/>
        <v>#REF!</v>
      </c>
      <c r="Q236" s="29" t="e">
        <f t="shared" si="147"/>
        <v>#REF!</v>
      </c>
      <c r="R236" s="100" t="e">
        <f t="shared" si="139"/>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x14ac:dyDescent="0.25">
      <c r="B237" s="237"/>
      <c r="C237" s="9"/>
      <c r="E237" s="65" t="e">
        <f>IF(OR($C$6="",$C$5="",$C$6=0,$C$5=0),"",IF((ROWS(E$6:E237)-1)&gt;$C$16+$C$13-$C$15,"",(ROWS(E$6:E237)-1)))</f>
        <v>#REF!</v>
      </c>
      <c r="F237" s="55" t="e">
        <f t="shared" si="140"/>
        <v>#REF!</v>
      </c>
      <c r="G237" s="91" t="e">
        <f>IF(E237="","",OP!G237)</f>
        <v>#REF!</v>
      </c>
      <c r="H237" s="28" t="e">
        <f t="shared" si="137"/>
        <v>#REF!</v>
      </c>
      <c r="I237" s="56" t="e">
        <f t="shared" si="138"/>
        <v>#REF!</v>
      </c>
      <c r="J237" s="56" t="e">
        <f t="shared" si="141"/>
        <v>#REF!</v>
      </c>
      <c r="K237" s="57" t="e">
        <f t="shared" si="142"/>
        <v>#REF!</v>
      </c>
      <c r="L237" s="57" t="e">
        <f t="shared" si="143"/>
        <v>#REF!</v>
      </c>
      <c r="M237" s="58" t="e">
        <f t="shared" si="144"/>
        <v>#REF!</v>
      </c>
      <c r="N237" s="58" t="e">
        <f t="shared" si="145"/>
        <v>#REF!</v>
      </c>
      <c r="O237" s="58" t="e">
        <f t="shared" si="146"/>
        <v>#REF!</v>
      </c>
      <c r="P237" s="59" t="e">
        <f t="shared" si="136"/>
        <v>#REF!</v>
      </c>
      <c r="Q237" s="29" t="e">
        <f t="shared" si="147"/>
        <v>#REF!</v>
      </c>
      <c r="R237" s="100" t="e">
        <f t="shared" si="139"/>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x14ac:dyDescent="0.25">
      <c r="B238" s="237"/>
      <c r="C238" s="9"/>
      <c r="E238" s="65" t="e">
        <f>IF(OR($C$6="",$C$5="",$C$6=0,$C$5=0),"",IF((ROWS(E$6:E238)-1)&gt;$C$16+$C$13-$C$15,"",(ROWS(E$6:E238)-1)))</f>
        <v>#REF!</v>
      </c>
      <c r="F238" s="55" t="e">
        <f t="shared" si="140"/>
        <v>#REF!</v>
      </c>
      <c r="G238" s="91" t="e">
        <f>IF(E238="","",OP!G238)</f>
        <v>#REF!</v>
      </c>
      <c r="H238" s="28" t="e">
        <f t="shared" si="137"/>
        <v>#REF!</v>
      </c>
      <c r="I238" s="56" t="e">
        <f t="shared" si="138"/>
        <v>#REF!</v>
      </c>
      <c r="J238" s="56" t="e">
        <f t="shared" si="141"/>
        <v>#REF!</v>
      </c>
      <c r="K238" s="57" t="e">
        <f t="shared" si="142"/>
        <v>#REF!</v>
      </c>
      <c r="L238" s="57" t="e">
        <f t="shared" si="143"/>
        <v>#REF!</v>
      </c>
      <c r="M238" s="58" t="e">
        <f t="shared" si="144"/>
        <v>#REF!</v>
      </c>
      <c r="N238" s="58" t="e">
        <f t="shared" si="145"/>
        <v>#REF!</v>
      </c>
      <c r="O238" s="58" t="e">
        <f t="shared" si="146"/>
        <v>#REF!</v>
      </c>
      <c r="P238" s="59" t="e">
        <f t="shared" si="136"/>
        <v>#REF!</v>
      </c>
      <c r="Q238" s="29" t="e">
        <f t="shared" si="147"/>
        <v>#REF!</v>
      </c>
      <c r="R238" s="100" t="e">
        <f t="shared" si="139"/>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x14ac:dyDescent="0.25">
      <c r="B239" s="237"/>
      <c r="C239" s="9"/>
      <c r="E239" s="65" t="e">
        <f>IF(OR($C$6="",$C$5="",$C$6=0,$C$5=0),"",IF((ROWS(E$6:E239)-1)&gt;$C$16+$C$13-$C$15,"",(ROWS(E$6:E239)-1)))</f>
        <v>#REF!</v>
      </c>
      <c r="F239" s="55" t="e">
        <f t="shared" si="140"/>
        <v>#REF!</v>
      </c>
      <c r="G239" s="91" t="e">
        <f>IF(E239="","",OP!G239)</f>
        <v>#REF!</v>
      </c>
      <c r="H239" s="28" t="e">
        <f t="shared" si="137"/>
        <v>#REF!</v>
      </c>
      <c r="I239" s="56" t="e">
        <f t="shared" si="138"/>
        <v>#REF!</v>
      </c>
      <c r="J239" s="56" t="e">
        <f t="shared" si="141"/>
        <v>#REF!</v>
      </c>
      <c r="K239" s="57" t="e">
        <f t="shared" si="142"/>
        <v>#REF!</v>
      </c>
      <c r="L239" s="57" t="e">
        <f t="shared" si="143"/>
        <v>#REF!</v>
      </c>
      <c r="M239" s="58" t="e">
        <f t="shared" si="144"/>
        <v>#REF!</v>
      </c>
      <c r="N239" s="58" t="e">
        <f t="shared" si="145"/>
        <v>#REF!</v>
      </c>
      <c r="O239" s="58" t="e">
        <f t="shared" si="146"/>
        <v>#REF!</v>
      </c>
      <c r="P239" s="59" t="e">
        <f t="shared" si="136"/>
        <v>#REF!</v>
      </c>
      <c r="Q239" s="29" t="e">
        <f t="shared" si="147"/>
        <v>#REF!</v>
      </c>
      <c r="R239" s="100" t="e">
        <f t="shared" si="139"/>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x14ac:dyDescent="0.25">
      <c r="B240" s="237"/>
      <c r="C240" s="9"/>
      <c r="E240" s="65" t="e">
        <f>IF(OR($C$6="",$C$5="",$C$6=0,$C$5=0),"",IF((ROWS(E$6:E240)-1)&gt;$C$16+$C$13-$C$15,"",(ROWS(E$6:E240)-1)))</f>
        <v>#REF!</v>
      </c>
      <c r="F240" s="55" t="e">
        <f t="shared" si="140"/>
        <v>#REF!</v>
      </c>
      <c r="G240" s="91" t="e">
        <f>IF(E240="","",OP!G240)</f>
        <v>#REF!</v>
      </c>
      <c r="H240" s="28" t="e">
        <f t="shared" si="137"/>
        <v>#REF!</v>
      </c>
      <c r="I240" s="56" t="e">
        <f t="shared" si="138"/>
        <v>#REF!</v>
      </c>
      <c r="J240" s="56" t="e">
        <f t="shared" si="141"/>
        <v>#REF!</v>
      </c>
      <c r="K240" s="57" t="e">
        <f t="shared" si="142"/>
        <v>#REF!</v>
      </c>
      <c r="L240" s="57" t="e">
        <f t="shared" si="143"/>
        <v>#REF!</v>
      </c>
      <c r="M240" s="58" t="e">
        <f t="shared" si="144"/>
        <v>#REF!</v>
      </c>
      <c r="N240" s="58" t="e">
        <f t="shared" si="145"/>
        <v>#REF!</v>
      </c>
      <c r="O240" s="58" t="e">
        <f t="shared" si="146"/>
        <v>#REF!</v>
      </c>
      <c r="P240" s="59" t="e">
        <f t="shared" si="136"/>
        <v>#REF!</v>
      </c>
      <c r="Q240" s="29" t="e">
        <f t="shared" si="147"/>
        <v>#REF!</v>
      </c>
      <c r="R240" s="100" t="e">
        <f t="shared" si="139"/>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x14ac:dyDescent="0.25">
      <c r="B241" s="237"/>
      <c r="C241" s="9"/>
      <c r="E241" s="65" t="e">
        <f>IF(OR($C$6="",$C$5="",$C$6=0,$C$5=0),"",IF((ROWS(E$6:E241)-1)&gt;$C$16+$C$13-$C$15,"",(ROWS(E$6:E241)-1)))</f>
        <v>#REF!</v>
      </c>
      <c r="F241" s="55" t="e">
        <f t="shared" si="140"/>
        <v>#REF!</v>
      </c>
      <c r="G241" s="91" t="e">
        <f>IF(E241="","",OP!G241)</f>
        <v>#REF!</v>
      </c>
      <c r="H241" s="28" t="e">
        <f t="shared" si="137"/>
        <v>#REF!</v>
      </c>
      <c r="I241" s="56" t="e">
        <f t="shared" si="138"/>
        <v>#REF!</v>
      </c>
      <c r="J241" s="56" t="e">
        <f t="shared" si="141"/>
        <v>#REF!</v>
      </c>
      <c r="K241" s="57" t="e">
        <f t="shared" si="142"/>
        <v>#REF!</v>
      </c>
      <c r="L241" s="57" t="e">
        <f t="shared" si="143"/>
        <v>#REF!</v>
      </c>
      <c r="M241" s="58" t="e">
        <f t="shared" si="144"/>
        <v>#REF!</v>
      </c>
      <c r="N241" s="58" t="e">
        <f t="shared" si="145"/>
        <v>#REF!</v>
      </c>
      <c r="O241" s="58" t="e">
        <f t="shared" si="146"/>
        <v>#REF!</v>
      </c>
      <c r="P241" s="59" t="e">
        <f t="shared" si="136"/>
        <v>#REF!</v>
      </c>
      <c r="Q241" s="29" t="e">
        <f t="shared" si="147"/>
        <v>#REF!</v>
      </c>
      <c r="R241" s="100" t="e">
        <f t="shared" si="139"/>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x14ac:dyDescent="0.25">
      <c r="B242" s="237"/>
      <c r="C242" s="9"/>
      <c r="E242" s="65" t="e">
        <f>IF(OR($C$6="",$C$5="",$C$6=0,$C$5=0),"",IF((ROWS(E$6:E242)-1)&gt;$C$16+$C$13-$C$15,"",(ROWS(E$6:E242)-1)))</f>
        <v>#REF!</v>
      </c>
      <c r="F242" s="55" t="e">
        <f t="shared" si="140"/>
        <v>#REF!</v>
      </c>
      <c r="G242" s="91" t="e">
        <f>IF(E242="","",OP!G242)</f>
        <v>#REF!</v>
      </c>
      <c r="H242" s="28" t="e">
        <f t="shared" si="137"/>
        <v>#REF!</v>
      </c>
      <c r="I242" s="56" t="e">
        <f t="shared" si="138"/>
        <v>#REF!</v>
      </c>
      <c r="J242" s="56" t="e">
        <f t="shared" si="141"/>
        <v>#REF!</v>
      </c>
      <c r="K242" s="57" t="e">
        <f t="shared" si="142"/>
        <v>#REF!</v>
      </c>
      <c r="L242" s="57" t="e">
        <f t="shared" si="143"/>
        <v>#REF!</v>
      </c>
      <c r="M242" s="58" t="e">
        <f t="shared" si="144"/>
        <v>#REF!</v>
      </c>
      <c r="N242" s="58" t="e">
        <f t="shared" si="145"/>
        <v>#REF!</v>
      </c>
      <c r="O242" s="58" t="e">
        <f t="shared" si="146"/>
        <v>#REF!</v>
      </c>
      <c r="P242" s="59" t="e">
        <f t="shared" si="136"/>
        <v>#REF!</v>
      </c>
      <c r="Q242" s="29" t="e">
        <f t="shared" si="147"/>
        <v>#REF!</v>
      </c>
      <c r="R242" s="100" t="e">
        <f t="shared" si="139"/>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x14ac:dyDescent="0.25">
      <c r="B243" s="237"/>
      <c r="C243" s="9"/>
      <c r="E243" s="65" t="e">
        <f>IF(OR($C$6="",$C$5="",$C$6=0,$C$5=0),"",IF((ROWS(E$6:E243)-1)&gt;$C$16+$C$13-$C$15,"",(ROWS(E$6:E243)-1)))</f>
        <v>#REF!</v>
      </c>
      <c r="F243" s="55" t="e">
        <f t="shared" si="140"/>
        <v>#REF!</v>
      </c>
      <c r="G243" s="91" t="e">
        <f>IF(E243="","",OP!G243)</f>
        <v>#REF!</v>
      </c>
      <c r="H243" s="28" t="e">
        <f t="shared" si="137"/>
        <v>#REF!</v>
      </c>
      <c r="I243" s="56" t="e">
        <f t="shared" si="138"/>
        <v>#REF!</v>
      </c>
      <c r="J243" s="56" t="e">
        <f t="shared" si="141"/>
        <v>#REF!</v>
      </c>
      <c r="K243" s="57" t="e">
        <f t="shared" si="142"/>
        <v>#REF!</v>
      </c>
      <c r="L243" s="57" t="e">
        <f t="shared" si="143"/>
        <v>#REF!</v>
      </c>
      <c r="M243" s="58" t="e">
        <f t="shared" si="144"/>
        <v>#REF!</v>
      </c>
      <c r="N243" s="58" t="e">
        <f t="shared" si="145"/>
        <v>#REF!</v>
      </c>
      <c r="O243" s="58" t="e">
        <f t="shared" si="146"/>
        <v>#REF!</v>
      </c>
      <c r="P243" s="59" t="e">
        <f t="shared" si="136"/>
        <v>#REF!</v>
      </c>
      <c r="Q243" s="29" t="e">
        <f t="shared" si="147"/>
        <v>#REF!</v>
      </c>
      <c r="R243" s="100" t="e">
        <f t="shared" si="139"/>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x14ac:dyDescent="0.25">
      <c r="B244" s="237"/>
      <c r="C244" s="9"/>
      <c r="E244" s="65" t="e">
        <f>IF(OR($C$6="",$C$5="",$C$6=0,$C$5=0),"",IF((ROWS(E$6:E244)-1)&gt;$C$16+$C$13-$C$15,"",(ROWS(E$6:E244)-1)))</f>
        <v>#REF!</v>
      </c>
      <c r="F244" s="55" t="e">
        <f t="shared" si="140"/>
        <v>#REF!</v>
      </c>
      <c r="G244" s="91" t="e">
        <f>IF(E244="","",OP!G244)</f>
        <v>#REF!</v>
      </c>
      <c r="H244" s="28" t="e">
        <f t="shared" si="137"/>
        <v>#REF!</v>
      </c>
      <c r="I244" s="56" t="e">
        <f t="shared" si="138"/>
        <v>#REF!</v>
      </c>
      <c r="J244" s="56" t="e">
        <f t="shared" si="141"/>
        <v>#REF!</v>
      </c>
      <c r="K244" s="57" t="e">
        <f t="shared" si="142"/>
        <v>#REF!</v>
      </c>
      <c r="L244" s="57" t="e">
        <f t="shared" si="143"/>
        <v>#REF!</v>
      </c>
      <c r="M244" s="58" t="e">
        <f t="shared" si="144"/>
        <v>#REF!</v>
      </c>
      <c r="N244" s="58" t="e">
        <f t="shared" si="145"/>
        <v>#REF!</v>
      </c>
      <c r="O244" s="58" t="e">
        <f t="shared" si="146"/>
        <v>#REF!</v>
      </c>
      <c r="P244" s="59" t="e">
        <f t="shared" si="136"/>
        <v>#REF!</v>
      </c>
      <c r="Q244" s="29" t="e">
        <f t="shared" si="147"/>
        <v>#REF!</v>
      </c>
      <c r="R244" s="100" t="e">
        <f t="shared" si="139"/>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x14ac:dyDescent="0.25">
      <c r="B245" s="237"/>
      <c r="C245" s="9"/>
      <c r="E245" s="65" t="e">
        <f>IF(OR($C$6="",$C$5="",$C$6=0,$C$5=0),"",IF((ROWS(E$6:E245)-1)&gt;$C$16+$C$13-$C$15,"",(ROWS(E$6:E245)-1)))</f>
        <v>#REF!</v>
      </c>
      <c r="F245" s="55" t="e">
        <f t="shared" si="140"/>
        <v>#REF!</v>
      </c>
      <c r="G245" s="91" t="e">
        <f>IF(E245="","",OP!G245)</f>
        <v>#REF!</v>
      </c>
      <c r="H245" s="28" t="e">
        <f t="shared" si="137"/>
        <v>#REF!</v>
      </c>
      <c r="I245" s="56" t="e">
        <f t="shared" si="138"/>
        <v>#REF!</v>
      </c>
      <c r="J245" s="56" t="e">
        <f t="shared" si="141"/>
        <v>#REF!</v>
      </c>
      <c r="K245" s="57" t="e">
        <f t="shared" si="142"/>
        <v>#REF!</v>
      </c>
      <c r="L245" s="57" t="e">
        <f t="shared" si="143"/>
        <v>#REF!</v>
      </c>
      <c r="M245" s="58" t="e">
        <f t="shared" si="144"/>
        <v>#REF!</v>
      </c>
      <c r="N245" s="58" t="e">
        <f t="shared" si="145"/>
        <v>#REF!</v>
      </c>
      <c r="O245" s="58" t="e">
        <f t="shared" si="146"/>
        <v>#REF!</v>
      </c>
      <c r="P245" s="59" t="e">
        <f t="shared" si="136"/>
        <v>#REF!</v>
      </c>
      <c r="Q245" s="29" t="e">
        <f t="shared" si="147"/>
        <v>#REF!</v>
      </c>
      <c r="R245" s="100" t="e">
        <f t="shared" si="139"/>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x14ac:dyDescent="0.25">
      <c r="B246" s="237"/>
      <c r="C246" s="9"/>
      <c r="E246" s="65" t="e">
        <f>IF(OR($C$6="",$C$5="",$C$6=0,$C$5=0),"",IF((ROWS(E$6:E246)-1)&gt;$C$16+$C$13-$C$15,"",(ROWS(E$6:E246)-1)))</f>
        <v>#REF!</v>
      </c>
      <c r="F246" s="55" t="e">
        <f t="shared" si="140"/>
        <v>#REF!</v>
      </c>
      <c r="G246" s="91" t="e">
        <f>IF(E246="","",OP!G246)</f>
        <v>#REF!</v>
      </c>
      <c r="H246" s="28" t="e">
        <f t="shared" si="137"/>
        <v>#REF!</v>
      </c>
      <c r="I246" s="56" t="e">
        <f t="shared" si="138"/>
        <v>#REF!</v>
      </c>
      <c r="J246" s="56" t="e">
        <f t="shared" si="141"/>
        <v>#REF!</v>
      </c>
      <c r="K246" s="57" t="e">
        <f t="shared" si="142"/>
        <v>#REF!</v>
      </c>
      <c r="L246" s="57" t="e">
        <f t="shared" si="143"/>
        <v>#REF!</v>
      </c>
      <c r="M246" s="58" t="e">
        <f t="shared" si="144"/>
        <v>#REF!</v>
      </c>
      <c r="N246" s="58" t="e">
        <f t="shared" si="145"/>
        <v>#REF!</v>
      </c>
      <c r="O246" s="58" t="e">
        <f t="shared" si="146"/>
        <v>#REF!</v>
      </c>
      <c r="P246" s="59" t="e">
        <f t="shared" si="136"/>
        <v>#REF!</v>
      </c>
      <c r="Q246" s="29" t="e">
        <f t="shared" si="147"/>
        <v>#REF!</v>
      </c>
      <c r="R246" s="100" t="e">
        <f t="shared" si="139"/>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x14ac:dyDescent="0.25">
      <c r="B247" s="237"/>
      <c r="C247" s="9"/>
      <c r="E247" s="65" t="e">
        <f>IF(OR($C$6="",$C$5="",$C$6=0,$C$5=0),"",IF((ROWS(E$6:E247)-1)&gt;$C$16+$C$13-$C$15,"",(ROWS(E$6:E247)-1)))</f>
        <v>#REF!</v>
      </c>
      <c r="F247" s="55" t="e">
        <f t="shared" si="140"/>
        <v>#REF!</v>
      </c>
      <c r="G247" s="91" t="e">
        <f>IF(E247="","",OP!G247)</f>
        <v>#REF!</v>
      </c>
      <c r="H247" s="28" t="e">
        <f t="shared" si="137"/>
        <v>#REF!</v>
      </c>
      <c r="I247" s="56" t="e">
        <f t="shared" si="138"/>
        <v>#REF!</v>
      </c>
      <c r="J247" s="56" t="e">
        <f t="shared" si="141"/>
        <v>#REF!</v>
      </c>
      <c r="K247" s="57" t="e">
        <f t="shared" si="142"/>
        <v>#REF!</v>
      </c>
      <c r="L247" s="57" t="e">
        <f t="shared" si="143"/>
        <v>#REF!</v>
      </c>
      <c r="M247" s="58" t="e">
        <f t="shared" si="144"/>
        <v>#REF!</v>
      </c>
      <c r="N247" s="58" t="e">
        <f t="shared" si="145"/>
        <v>#REF!</v>
      </c>
      <c r="O247" s="58" t="e">
        <f t="shared" si="146"/>
        <v>#REF!</v>
      </c>
      <c r="P247" s="59" t="e">
        <f t="shared" si="136"/>
        <v>#REF!</v>
      </c>
      <c r="Q247" s="29" t="e">
        <f t="shared" si="147"/>
        <v>#REF!</v>
      </c>
      <c r="R247" s="100" t="e">
        <f t="shared" si="139"/>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x14ac:dyDescent="0.25">
      <c r="B248" s="237"/>
      <c r="C248" s="9"/>
      <c r="E248" s="65" t="e">
        <f>IF(OR($C$6="",$C$5="",$C$6=0,$C$5=0),"",IF((ROWS(E$6:E248)-1)&gt;$C$16+$C$13-$C$15,"",(ROWS(E$6:E248)-1)))</f>
        <v>#REF!</v>
      </c>
      <c r="F248" s="55" t="e">
        <f t="shared" si="140"/>
        <v>#REF!</v>
      </c>
      <c r="G248" s="91" t="e">
        <f>IF(E248="","",OP!G248)</f>
        <v>#REF!</v>
      </c>
      <c r="H248" s="28" t="e">
        <f t="shared" si="137"/>
        <v>#REF!</v>
      </c>
      <c r="I248" s="56" t="e">
        <f t="shared" si="138"/>
        <v>#REF!</v>
      </c>
      <c r="J248" s="56" t="e">
        <f t="shared" si="141"/>
        <v>#REF!</v>
      </c>
      <c r="K248" s="57" t="e">
        <f t="shared" si="142"/>
        <v>#REF!</v>
      </c>
      <c r="L248" s="57" t="e">
        <f t="shared" si="143"/>
        <v>#REF!</v>
      </c>
      <c r="M248" s="58" t="e">
        <f t="shared" si="144"/>
        <v>#REF!</v>
      </c>
      <c r="N248" s="58" t="e">
        <f t="shared" si="145"/>
        <v>#REF!</v>
      </c>
      <c r="O248" s="58" t="e">
        <f t="shared" si="146"/>
        <v>#REF!</v>
      </c>
      <c r="P248" s="59" t="e">
        <f t="shared" si="136"/>
        <v>#REF!</v>
      </c>
      <c r="Q248" s="29" t="e">
        <f t="shared" si="147"/>
        <v>#REF!</v>
      </c>
      <c r="R248" s="100" t="e">
        <f t="shared" si="139"/>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x14ac:dyDescent="0.25">
      <c r="B249" s="237"/>
      <c r="C249" s="9"/>
      <c r="E249" s="65" t="e">
        <f>IF(OR($C$6="",$C$5="",$C$6=0,$C$5=0),"",IF((ROWS(E$6:E249)-1)&gt;$C$16+$C$13-$C$15,"",(ROWS(E$6:E249)-1)))</f>
        <v>#REF!</v>
      </c>
      <c r="F249" s="55" t="e">
        <f t="shared" si="140"/>
        <v>#REF!</v>
      </c>
      <c r="G249" s="91" t="e">
        <f>IF(E249="","",OP!G249)</f>
        <v>#REF!</v>
      </c>
      <c r="H249" s="28" t="e">
        <f t="shared" si="137"/>
        <v>#REF!</v>
      </c>
      <c r="I249" s="56" t="e">
        <f t="shared" si="138"/>
        <v>#REF!</v>
      </c>
      <c r="J249" s="56" t="e">
        <f t="shared" si="141"/>
        <v>#REF!</v>
      </c>
      <c r="K249" s="57" t="e">
        <f t="shared" si="142"/>
        <v>#REF!</v>
      </c>
      <c r="L249" s="57" t="e">
        <f t="shared" si="143"/>
        <v>#REF!</v>
      </c>
      <c r="M249" s="58" t="e">
        <f t="shared" si="144"/>
        <v>#REF!</v>
      </c>
      <c r="N249" s="58" t="e">
        <f t="shared" si="145"/>
        <v>#REF!</v>
      </c>
      <c r="O249" s="58" t="e">
        <f t="shared" si="146"/>
        <v>#REF!</v>
      </c>
      <c r="P249" s="59" t="e">
        <f t="shared" si="136"/>
        <v>#REF!</v>
      </c>
      <c r="Q249" s="29" t="e">
        <f t="shared" si="147"/>
        <v>#REF!</v>
      </c>
      <c r="R249" s="100" t="e">
        <f t="shared" si="139"/>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x14ac:dyDescent="0.25">
      <c r="B250" s="237"/>
      <c r="C250" s="9"/>
      <c r="E250" s="65" t="e">
        <f>IF(OR($C$6="",$C$5="",$C$6=0,$C$5=0),"",IF((ROWS(E$6:E250)-1)&gt;$C$16+$C$13-$C$15,"",(ROWS(E$6:E250)-1)))</f>
        <v>#REF!</v>
      </c>
      <c r="F250" s="55" t="e">
        <f t="shared" si="140"/>
        <v>#REF!</v>
      </c>
      <c r="G250" s="91" t="e">
        <f>IF(E250="","",OP!G250)</f>
        <v>#REF!</v>
      </c>
      <c r="H250" s="28" t="e">
        <f t="shared" si="137"/>
        <v>#REF!</v>
      </c>
      <c r="I250" s="56" t="e">
        <f t="shared" si="138"/>
        <v>#REF!</v>
      </c>
      <c r="J250" s="56" t="e">
        <f t="shared" si="141"/>
        <v>#REF!</v>
      </c>
      <c r="K250" s="57" t="e">
        <f t="shared" si="142"/>
        <v>#REF!</v>
      </c>
      <c r="L250" s="57" t="e">
        <f t="shared" si="143"/>
        <v>#REF!</v>
      </c>
      <c r="M250" s="58" t="e">
        <f t="shared" si="144"/>
        <v>#REF!</v>
      </c>
      <c r="N250" s="58" t="e">
        <f t="shared" si="145"/>
        <v>#REF!</v>
      </c>
      <c r="O250" s="58" t="e">
        <f t="shared" si="146"/>
        <v>#REF!</v>
      </c>
      <c r="P250" s="59" t="e">
        <f t="shared" si="136"/>
        <v>#REF!</v>
      </c>
      <c r="Q250" s="29" t="e">
        <f t="shared" si="147"/>
        <v>#REF!</v>
      </c>
      <c r="R250" s="100" t="e">
        <f t="shared" si="139"/>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x14ac:dyDescent="0.25">
      <c r="B251" s="237"/>
      <c r="C251" s="9"/>
      <c r="E251" s="65" t="e">
        <f>IF(OR($C$6="",$C$5="",$C$6=0,$C$5=0),"",IF((ROWS(E$6:E251)-1)&gt;$C$16+$C$13-$C$15,"",(ROWS(E$6:E251)-1)))</f>
        <v>#REF!</v>
      </c>
      <c r="F251" s="55" t="e">
        <f t="shared" si="140"/>
        <v>#REF!</v>
      </c>
      <c r="G251" s="91" t="e">
        <f>IF(E251="","",OP!G251)</f>
        <v>#REF!</v>
      </c>
      <c r="H251" s="28" t="e">
        <f t="shared" si="137"/>
        <v>#REF!</v>
      </c>
      <c r="I251" s="56" t="e">
        <f t="shared" si="138"/>
        <v>#REF!</v>
      </c>
      <c r="J251" s="56" t="e">
        <f t="shared" si="141"/>
        <v>#REF!</v>
      </c>
      <c r="K251" s="57" t="e">
        <f t="shared" si="142"/>
        <v>#REF!</v>
      </c>
      <c r="L251" s="57" t="e">
        <f t="shared" si="143"/>
        <v>#REF!</v>
      </c>
      <c r="M251" s="58" t="e">
        <f t="shared" si="144"/>
        <v>#REF!</v>
      </c>
      <c r="N251" s="58" t="e">
        <f t="shared" si="145"/>
        <v>#REF!</v>
      </c>
      <c r="O251" s="58" t="e">
        <f t="shared" si="146"/>
        <v>#REF!</v>
      </c>
      <c r="P251" s="59" t="e">
        <f t="shared" si="136"/>
        <v>#REF!</v>
      </c>
      <c r="Q251" s="29" t="e">
        <f t="shared" si="147"/>
        <v>#REF!</v>
      </c>
      <c r="R251" s="100" t="e">
        <f t="shared" si="139"/>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x14ac:dyDescent="0.25">
      <c r="B252" s="237"/>
      <c r="C252" s="9"/>
      <c r="E252" s="65" t="e">
        <f>IF(OR($C$6="",$C$5="",$C$6=0,$C$5=0),"",IF((ROWS(E$6:E252)-1)&gt;$C$16+$C$13-$C$15,"",(ROWS(E$6:E252)-1)))</f>
        <v>#REF!</v>
      </c>
      <c r="F252" s="55" t="e">
        <f t="shared" si="140"/>
        <v>#REF!</v>
      </c>
      <c r="G252" s="91" t="e">
        <f>IF(E252="","",OP!G252)</f>
        <v>#REF!</v>
      </c>
      <c r="H252" s="28" t="e">
        <f t="shared" si="137"/>
        <v>#REF!</v>
      </c>
      <c r="I252" s="56" t="e">
        <f t="shared" si="138"/>
        <v>#REF!</v>
      </c>
      <c r="J252" s="56" t="e">
        <f t="shared" si="141"/>
        <v>#REF!</v>
      </c>
      <c r="K252" s="57" t="e">
        <f t="shared" si="142"/>
        <v>#REF!</v>
      </c>
      <c r="L252" s="57" t="e">
        <f t="shared" si="143"/>
        <v>#REF!</v>
      </c>
      <c r="M252" s="58" t="e">
        <f t="shared" si="144"/>
        <v>#REF!</v>
      </c>
      <c r="N252" s="58" t="e">
        <f t="shared" si="145"/>
        <v>#REF!</v>
      </c>
      <c r="O252" s="58" t="e">
        <f t="shared" si="146"/>
        <v>#REF!</v>
      </c>
      <c r="P252" s="59" t="e">
        <f t="shared" si="136"/>
        <v>#REF!</v>
      </c>
      <c r="Q252" s="29" t="e">
        <f t="shared" si="147"/>
        <v>#REF!</v>
      </c>
      <c r="R252" s="100" t="e">
        <f t="shared" si="139"/>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x14ac:dyDescent="0.25">
      <c r="B253" s="237"/>
      <c r="C253" s="9"/>
      <c r="E253" s="65" t="e">
        <f>IF(OR($C$6="",$C$5="",$C$6=0,$C$5=0),"",IF((ROWS(E$6:E253)-1)&gt;$C$16+$C$13-$C$15,"",(ROWS(E$6:E253)-1)))</f>
        <v>#REF!</v>
      </c>
      <c r="F253" s="55" t="e">
        <f t="shared" si="140"/>
        <v>#REF!</v>
      </c>
      <c r="G253" s="91" t="e">
        <f>IF(E253="","",OP!G253)</f>
        <v>#REF!</v>
      </c>
      <c r="H253" s="28" t="e">
        <f t="shared" si="137"/>
        <v>#REF!</v>
      </c>
      <c r="I253" s="56" t="e">
        <f t="shared" si="138"/>
        <v>#REF!</v>
      </c>
      <c r="J253" s="56" t="e">
        <f t="shared" si="141"/>
        <v>#REF!</v>
      </c>
      <c r="K253" s="57" t="e">
        <f t="shared" si="142"/>
        <v>#REF!</v>
      </c>
      <c r="L253" s="57" t="e">
        <f t="shared" si="143"/>
        <v>#REF!</v>
      </c>
      <c r="M253" s="58" t="e">
        <f t="shared" si="144"/>
        <v>#REF!</v>
      </c>
      <c r="N253" s="58" t="e">
        <f t="shared" si="145"/>
        <v>#REF!</v>
      </c>
      <c r="O253" s="58" t="e">
        <f t="shared" si="146"/>
        <v>#REF!</v>
      </c>
      <c r="P253" s="59" t="e">
        <f t="shared" si="136"/>
        <v>#REF!</v>
      </c>
      <c r="Q253" s="29" t="e">
        <f t="shared" si="147"/>
        <v>#REF!</v>
      </c>
      <c r="R253" s="100" t="e">
        <f t="shared" si="139"/>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x14ac:dyDescent="0.25">
      <c r="B254" s="237"/>
      <c r="C254" s="9"/>
      <c r="E254" s="65" t="e">
        <f>IF(OR($C$6="",$C$5="",$C$6=0,$C$5=0),"",IF((ROWS(E$6:E254)-1)&gt;$C$16+$C$13-$C$15,"",(ROWS(E$6:E254)-1)))</f>
        <v>#REF!</v>
      </c>
      <c r="F254" s="55" t="e">
        <f t="shared" si="140"/>
        <v>#REF!</v>
      </c>
      <c r="G254" s="91" t="e">
        <f>IF(E254="","",OP!G254)</f>
        <v>#REF!</v>
      </c>
      <c r="H254" s="28" t="e">
        <f t="shared" si="137"/>
        <v>#REF!</v>
      </c>
      <c r="I254" s="56" t="e">
        <f t="shared" si="138"/>
        <v>#REF!</v>
      </c>
      <c r="J254" s="56" t="e">
        <f t="shared" si="141"/>
        <v>#REF!</v>
      </c>
      <c r="K254" s="57" t="e">
        <f t="shared" si="142"/>
        <v>#REF!</v>
      </c>
      <c r="L254" s="57" t="e">
        <f t="shared" si="143"/>
        <v>#REF!</v>
      </c>
      <c r="M254" s="58" t="e">
        <f t="shared" si="144"/>
        <v>#REF!</v>
      </c>
      <c r="N254" s="58" t="e">
        <f t="shared" si="145"/>
        <v>#REF!</v>
      </c>
      <c r="O254" s="58" t="e">
        <f t="shared" si="146"/>
        <v>#REF!</v>
      </c>
      <c r="P254" s="59" t="e">
        <f t="shared" si="136"/>
        <v>#REF!</v>
      </c>
      <c r="Q254" s="29" t="e">
        <f t="shared" si="147"/>
        <v>#REF!</v>
      </c>
      <c r="R254" s="100" t="e">
        <f t="shared" si="139"/>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x14ac:dyDescent="0.25">
      <c r="B255" s="237"/>
      <c r="C255" s="9"/>
      <c r="E255" s="65" t="e">
        <f>IF(OR($C$6="",$C$5="",$C$6=0,$C$5=0),"",IF((ROWS(E$6:E255)-1)&gt;$C$16+$C$13-$C$15,"",(ROWS(E$6:E255)-1)))</f>
        <v>#REF!</v>
      </c>
      <c r="F255" s="55" t="e">
        <f t="shared" si="140"/>
        <v>#REF!</v>
      </c>
      <c r="G255" s="91" t="e">
        <f>IF(E255="","",OP!G255)</f>
        <v>#REF!</v>
      </c>
      <c r="H255" s="28" t="e">
        <f t="shared" si="137"/>
        <v>#REF!</v>
      </c>
      <c r="I255" s="56" t="e">
        <f t="shared" si="138"/>
        <v>#REF!</v>
      </c>
      <c r="J255" s="56" t="e">
        <f t="shared" si="141"/>
        <v>#REF!</v>
      </c>
      <c r="K255" s="57" t="e">
        <f t="shared" si="142"/>
        <v>#REF!</v>
      </c>
      <c r="L255" s="57" t="e">
        <f t="shared" si="143"/>
        <v>#REF!</v>
      </c>
      <c r="M255" s="58" t="e">
        <f t="shared" si="144"/>
        <v>#REF!</v>
      </c>
      <c r="N255" s="58" t="e">
        <f t="shared" si="145"/>
        <v>#REF!</v>
      </c>
      <c r="O255" s="58" t="e">
        <f t="shared" si="146"/>
        <v>#REF!</v>
      </c>
      <c r="P255" s="59" t="e">
        <f t="shared" si="136"/>
        <v>#REF!</v>
      </c>
      <c r="Q255" s="29" t="e">
        <f t="shared" si="147"/>
        <v>#REF!</v>
      </c>
      <c r="R255" s="100" t="e">
        <f t="shared" si="139"/>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x14ac:dyDescent="0.25">
      <c r="B256" s="237"/>
      <c r="C256" s="9"/>
      <c r="E256" s="65" t="e">
        <f>IF(OR($C$6="",$C$5="",$C$6=0,$C$5=0),"",IF((ROWS(E$6:E256)-1)&gt;$C$16+$C$13-$C$15,"",(ROWS(E$6:E256)-1)))</f>
        <v>#REF!</v>
      </c>
      <c r="F256" s="55" t="e">
        <f t="shared" si="140"/>
        <v>#REF!</v>
      </c>
      <c r="G256" s="91" t="e">
        <f>IF(E256="","",OP!G256)</f>
        <v>#REF!</v>
      </c>
      <c r="H256" s="28" t="e">
        <f t="shared" si="137"/>
        <v>#REF!</v>
      </c>
      <c r="I256" s="56" t="e">
        <f t="shared" si="138"/>
        <v>#REF!</v>
      </c>
      <c r="J256" s="56" t="e">
        <f t="shared" si="141"/>
        <v>#REF!</v>
      </c>
      <c r="K256" s="57" t="e">
        <f t="shared" si="142"/>
        <v>#REF!</v>
      </c>
      <c r="L256" s="57" t="e">
        <f t="shared" si="143"/>
        <v>#REF!</v>
      </c>
      <c r="M256" s="58" t="e">
        <f t="shared" si="144"/>
        <v>#REF!</v>
      </c>
      <c r="N256" s="58" t="e">
        <f t="shared" si="145"/>
        <v>#REF!</v>
      </c>
      <c r="O256" s="58" t="e">
        <f t="shared" si="146"/>
        <v>#REF!</v>
      </c>
      <c r="P256" s="59" t="e">
        <f t="shared" si="136"/>
        <v>#REF!</v>
      </c>
      <c r="Q256" s="29" t="e">
        <f t="shared" si="147"/>
        <v>#REF!</v>
      </c>
      <c r="R256" s="100" t="e">
        <f t="shared" si="139"/>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x14ac:dyDescent="0.25">
      <c r="B257" s="237"/>
      <c r="C257" s="9"/>
      <c r="E257" s="65" t="e">
        <f>IF(OR($C$6="",$C$5="",$C$6=0,$C$5=0),"",IF((ROWS(E$6:E257)-1)&gt;$C$16+$C$13-$C$15,"",(ROWS(E$6:E257)-1)))</f>
        <v>#REF!</v>
      </c>
      <c r="F257" s="55" t="e">
        <f t="shared" si="140"/>
        <v>#REF!</v>
      </c>
      <c r="G257" s="91" t="e">
        <f>IF(E257="","",OP!G257)</f>
        <v>#REF!</v>
      </c>
      <c r="H257" s="28" t="e">
        <f t="shared" si="137"/>
        <v>#REF!</v>
      </c>
      <c r="I257" s="56" t="e">
        <f t="shared" si="138"/>
        <v>#REF!</v>
      </c>
      <c r="J257" s="56" t="e">
        <f t="shared" si="141"/>
        <v>#REF!</v>
      </c>
      <c r="K257" s="57" t="e">
        <f t="shared" si="142"/>
        <v>#REF!</v>
      </c>
      <c r="L257" s="57" t="e">
        <f t="shared" si="143"/>
        <v>#REF!</v>
      </c>
      <c r="M257" s="58" t="e">
        <f t="shared" si="144"/>
        <v>#REF!</v>
      </c>
      <c r="N257" s="58" t="e">
        <f t="shared" si="145"/>
        <v>#REF!</v>
      </c>
      <c r="O257" s="58" t="e">
        <f t="shared" si="146"/>
        <v>#REF!</v>
      </c>
      <c r="P257" s="59" t="e">
        <f t="shared" si="136"/>
        <v>#REF!</v>
      </c>
      <c r="Q257" s="29" t="e">
        <f t="shared" si="147"/>
        <v>#REF!</v>
      </c>
      <c r="R257" s="100" t="e">
        <f t="shared" si="139"/>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x14ac:dyDescent="0.25">
      <c r="B258" s="237"/>
      <c r="C258" s="9"/>
      <c r="E258" s="65" t="e">
        <f>IF(OR($C$6="",$C$5="",$C$6=0,$C$5=0),"",IF((ROWS(E$6:E258)-1)&gt;$C$16+$C$13-$C$15,"",(ROWS(E$6:E258)-1)))</f>
        <v>#REF!</v>
      </c>
      <c r="F258" s="55" t="e">
        <f t="shared" si="140"/>
        <v>#REF!</v>
      </c>
      <c r="G258" s="91" t="e">
        <f>IF(E258="","",OP!G258)</f>
        <v>#REF!</v>
      </c>
      <c r="H258" s="28" t="e">
        <f t="shared" si="137"/>
        <v>#REF!</v>
      </c>
      <c r="I258" s="56" t="e">
        <f t="shared" si="138"/>
        <v>#REF!</v>
      </c>
      <c r="J258" s="56" t="e">
        <f t="shared" si="141"/>
        <v>#REF!</v>
      </c>
      <c r="K258" s="57" t="e">
        <f t="shared" si="142"/>
        <v>#REF!</v>
      </c>
      <c r="L258" s="57" t="e">
        <f t="shared" si="143"/>
        <v>#REF!</v>
      </c>
      <c r="M258" s="58" t="e">
        <f t="shared" si="144"/>
        <v>#REF!</v>
      </c>
      <c r="N258" s="58" t="e">
        <f t="shared" si="145"/>
        <v>#REF!</v>
      </c>
      <c r="O258" s="58" t="e">
        <f t="shared" si="146"/>
        <v>#REF!</v>
      </c>
      <c r="P258" s="59" t="e">
        <f t="shared" si="136"/>
        <v>#REF!</v>
      </c>
      <c r="Q258" s="29" t="e">
        <f t="shared" si="147"/>
        <v>#REF!</v>
      </c>
      <c r="R258" s="100" t="e">
        <f t="shared" si="139"/>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x14ac:dyDescent="0.25">
      <c r="B259" s="237"/>
      <c r="C259" s="9"/>
      <c r="E259" s="65" t="e">
        <f>IF(OR($C$6="",$C$5="",$C$6=0,$C$5=0),"",IF((ROWS(E$6:E259)-1)&gt;$C$16+$C$13-$C$15,"",(ROWS(E$6:E259)-1)))</f>
        <v>#REF!</v>
      </c>
      <c r="F259" s="55" t="e">
        <f t="shared" si="140"/>
        <v>#REF!</v>
      </c>
      <c r="G259" s="91" t="e">
        <f>IF(E259="","",OP!G259)</f>
        <v>#REF!</v>
      </c>
      <c r="H259" s="28" t="e">
        <f t="shared" si="137"/>
        <v>#REF!</v>
      </c>
      <c r="I259" s="56" t="e">
        <f t="shared" si="138"/>
        <v>#REF!</v>
      </c>
      <c r="J259" s="56" t="e">
        <f t="shared" si="141"/>
        <v>#REF!</v>
      </c>
      <c r="K259" s="57" t="e">
        <f t="shared" si="142"/>
        <v>#REF!</v>
      </c>
      <c r="L259" s="57" t="e">
        <f t="shared" si="143"/>
        <v>#REF!</v>
      </c>
      <c r="M259" s="58" t="e">
        <f t="shared" si="144"/>
        <v>#REF!</v>
      </c>
      <c r="N259" s="58" t="e">
        <f t="shared" si="145"/>
        <v>#REF!</v>
      </c>
      <c r="O259" s="58" t="e">
        <f t="shared" si="146"/>
        <v>#REF!</v>
      </c>
      <c r="P259" s="59" t="e">
        <f t="shared" si="136"/>
        <v>#REF!</v>
      </c>
      <c r="Q259" s="29" t="e">
        <f t="shared" si="147"/>
        <v>#REF!</v>
      </c>
      <c r="R259" s="100" t="e">
        <f t="shared" si="139"/>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x14ac:dyDescent="0.25">
      <c r="B260" s="237"/>
      <c r="C260" s="9"/>
      <c r="E260" s="65" t="e">
        <f>IF(OR($C$6="",$C$5="",$C$6=0,$C$5=0),"",IF((ROWS(E$6:E260)-1)&gt;$C$16+$C$13-$C$15,"",(ROWS(E$6:E260)-1)))</f>
        <v>#REF!</v>
      </c>
      <c r="F260" s="55" t="e">
        <f t="shared" si="140"/>
        <v>#REF!</v>
      </c>
      <c r="G260" s="91" t="e">
        <f>IF(E260="","",OP!G260)</f>
        <v>#REF!</v>
      </c>
      <c r="H260" s="28" t="e">
        <f t="shared" si="137"/>
        <v>#REF!</v>
      </c>
      <c r="I260" s="56" t="e">
        <f t="shared" si="138"/>
        <v>#REF!</v>
      </c>
      <c r="J260" s="56" t="e">
        <f t="shared" si="141"/>
        <v>#REF!</v>
      </c>
      <c r="K260" s="57" t="e">
        <f t="shared" si="142"/>
        <v>#REF!</v>
      </c>
      <c r="L260" s="57" t="e">
        <f t="shared" si="143"/>
        <v>#REF!</v>
      </c>
      <c r="M260" s="58" t="e">
        <f t="shared" si="144"/>
        <v>#REF!</v>
      </c>
      <c r="N260" s="58" t="e">
        <f t="shared" si="145"/>
        <v>#REF!</v>
      </c>
      <c r="O260" s="58" t="e">
        <f t="shared" si="146"/>
        <v>#REF!</v>
      </c>
      <c r="P260" s="59" t="e">
        <f t="shared" si="136"/>
        <v>#REF!</v>
      </c>
      <c r="Q260" s="29" t="e">
        <f t="shared" si="147"/>
        <v>#REF!</v>
      </c>
      <c r="R260" s="100" t="e">
        <f t="shared" si="139"/>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x14ac:dyDescent="0.25">
      <c r="B261" s="237"/>
      <c r="C261" s="9"/>
      <c r="E261" s="65" t="e">
        <f>IF(OR($C$6="",$C$5="",$C$6=0,$C$5=0),"",IF((ROWS(E$6:E261)-1)&gt;$C$16+$C$13-$C$15,"",(ROWS(E$6:E261)-1)))</f>
        <v>#REF!</v>
      </c>
      <c r="F261" s="55" t="e">
        <f t="shared" si="140"/>
        <v>#REF!</v>
      </c>
      <c r="G261" s="91" t="e">
        <f>IF(E261="","",OP!G261)</f>
        <v>#REF!</v>
      </c>
      <c r="H261" s="28" t="e">
        <f t="shared" si="137"/>
        <v>#REF!</v>
      </c>
      <c r="I261" s="56" t="e">
        <f t="shared" si="138"/>
        <v>#REF!</v>
      </c>
      <c r="J261" s="56" t="e">
        <f t="shared" si="141"/>
        <v>#REF!</v>
      </c>
      <c r="K261" s="57" t="e">
        <f t="shared" si="142"/>
        <v>#REF!</v>
      </c>
      <c r="L261" s="57" t="e">
        <f t="shared" si="143"/>
        <v>#REF!</v>
      </c>
      <c r="M261" s="58" t="e">
        <f t="shared" si="144"/>
        <v>#REF!</v>
      </c>
      <c r="N261" s="58" t="e">
        <f t="shared" si="145"/>
        <v>#REF!</v>
      </c>
      <c r="O261" s="58" t="e">
        <f t="shared" si="146"/>
        <v>#REF!</v>
      </c>
      <c r="P261" s="59" t="e">
        <f t="shared" si="136"/>
        <v>#REF!</v>
      </c>
      <c r="Q261" s="29" t="e">
        <f t="shared" si="147"/>
        <v>#REF!</v>
      </c>
      <c r="R261" s="100" t="e">
        <f t="shared" si="139"/>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x14ac:dyDescent="0.25">
      <c r="B262" s="237"/>
      <c r="C262" s="9"/>
      <c r="E262" s="65" t="e">
        <f>IF(OR($C$6="",$C$5="",$C$6=0,$C$5=0),"",IF((ROWS(E$6:E262)-1)&gt;$C$16+$C$13-$C$15,"",(ROWS(E$6:E262)-1)))</f>
        <v>#REF!</v>
      </c>
      <c r="F262" s="55" t="e">
        <f t="shared" si="140"/>
        <v>#REF!</v>
      </c>
      <c r="G262" s="91" t="e">
        <f>IF(E262="","",OP!G262)</f>
        <v>#REF!</v>
      </c>
      <c r="H262" s="28" t="e">
        <f t="shared" si="137"/>
        <v>#REF!</v>
      </c>
      <c r="I262" s="56" t="e">
        <f t="shared" si="138"/>
        <v>#REF!</v>
      </c>
      <c r="J262" s="56" t="e">
        <f t="shared" si="141"/>
        <v>#REF!</v>
      </c>
      <c r="K262" s="57" t="e">
        <f t="shared" si="142"/>
        <v>#REF!</v>
      </c>
      <c r="L262" s="57" t="e">
        <f t="shared" si="143"/>
        <v>#REF!</v>
      </c>
      <c r="M262" s="58" t="e">
        <f t="shared" si="144"/>
        <v>#REF!</v>
      </c>
      <c r="N262" s="58" t="e">
        <f t="shared" si="145"/>
        <v>#REF!</v>
      </c>
      <c r="O262" s="58" t="e">
        <f t="shared" si="146"/>
        <v>#REF!</v>
      </c>
      <c r="P262" s="59" t="e">
        <f t="shared" ref="P262:P325" si="168">IF(E262="","",$C$23)</f>
        <v>#REF!</v>
      </c>
      <c r="Q262" s="29" t="e">
        <f t="shared" si="147"/>
        <v>#REF!</v>
      </c>
      <c r="R262" s="100" t="e">
        <f t="shared" si="139"/>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x14ac:dyDescent="0.25">
      <c r="B263" s="237"/>
      <c r="C263" s="9"/>
      <c r="E263" s="65" t="e">
        <f>IF(OR($C$6="",$C$5="",$C$6=0,$C$5=0),"",IF((ROWS(E$6:E263)-1)&gt;$C$16+$C$13-$C$15,"",(ROWS(E$6:E263)-1)))</f>
        <v>#REF!</v>
      </c>
      <c r="F263" s="55" t="e">
        <f t="shared" si="140"/>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1"/>
        <v>#REF!</v>
      </c>
      <c r="K263" s="57" t="e">
        <f t="shared" si="142"/>
        <v>#REF!</v>
      </c>
      <c r="L263" s="57" t="e">
        <f t="shared" si="143"/>
        <v>#REF!</v>
      </c>
      <c r="M263" s="58" t="e">
        <f t="shared" si="144"/>
        <v>#REF!</v>
      </c>
      <c r="N263" s="58" t="e">
        <f t="shared" si="145"/>
        <v>#REF!</v>
      </c>
      <c r="O263" s="58" t="e">
        <f t="shared" si="146"/>
        <v>#REF!</v>
      </c>
      <c r="P263" s="59" t="e">
        <f t="shared" si="168"/>
        <v>#REF!</v>
      </c>
      <c r="Q263" s="29" t="e">
        <f t="shared" si="147"/>
        <v>#REF!</v>
      </c>
      <c r="R263" s="100" t="e">
        <f t="shared" ref="R263:R326" si="171">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x14ac:dyDescent="0.25">
      <c r="B264" s="237"/>
      <c r="C264" s="9"/>
      <c r="E264" s="65" t="e">
        <f>IF(OR($C$6="",$C$5="",$C$6=0,$C$5=0),"",IF((ROWS(E$6:E264)-1)&gt;$C$16+$C$13-$C$15,"",(ROWS(E$6:E264)-1)))</f>
        <v>#REF!</v>
      </c>
      <c r="F264" s="55" t="e">
        <f t="shared" ref="F264:F327" si="172">IF(E264="","",G263)</f>
        <v>#REF!</v>
      </c>
      <c r="G264" s="91" t="e">
        <f>IF(E264="","",OP!G264)</f>
        <v>#REF!</v>
      </c>
      <c r="H264" s="28" t="e">
        <f t="shared" si="169"/>
        <v>#REF!</v>
      </c>
      <c r="I264" s="56" t="e">
        <f t="shared" si="170"/>
        <v>#REF!</v>
      </c>
      <c r="J264" s="56" t="e">
        <f t="shared" ref="J264:J327" si="173">IF(E264="","",$C$18)</f>
        <v>#REF!</v>
      </c>
      <c r="K264" s="57" t="e">
        <f t="shared" ref="K264:K327" si="174">IF(E264="","",TRUNC((K263-L264),5))</f>
        <v>#REF!</v>
      </c>
      <c r="L264" s="57" t="e">
        <f t="shared" ref="L264:L327" si="175" xml:space="preserve">
IF(E264="","",
IF(AND($C$8&gt;$C$9,E264&gt;$C$13),$C$5/($C$16-1),
IF(E264&gt;$C$13,$C$5/$C$16,0)))</f>
        <v>#REF!</v>
      </c>
      <c r="M264" s="58" t="e">
        <f t="shared" ref="M264:M327" si="176">IF(E264="","",
IF($C$24="m SBD / g SBD",(H264*I264*K263)/(DATE(YEAR(G264),12,31)-DATE(YEAR(G264),1,1)+1),
IF($C$24="m SBD / g 360",(H264*I264*K263)/360,
IF($C$24="m SBD / g 365",(H264*I264*K263)/365,
IF($C$24="m 30 / g SBD",($C$41*I264*K263)/(DATE(YEAR(G264),12,31)-DATE(YEAR(G264),1,1)+1),
IF($C$24="m 30 / g 360",($C$41*I264*K263)/360,
IF($C$24="m 30 / g 365",($C$41*I264*K263)/365,
)))))))</f>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1"/>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x14ac:dyDescent="0.25">
      <c r="B265" s="237"/>
      <c r="C265" s="9"/>
      <c r="E265" s="65" t="e">
        <f>IF(OR($C$6="",$C$5="",$C$6=0,$C$5=0),"",IF((ROWS(E$6:E265)-1)&gt;$C$16+$C$13-$C$15,"",(ROWS(E$6:E265)-1)))</f>
        <v>#REF!</v>
      </c>
      <c r="F265" s="55" t="e">
        <f t="shared" si="172"/>
        <v>#REF!</v>
      </c>
      <c r="G265" s="91" t="e">
        <f>IF(E265="","",OP!G265)</f>
        <v>#REF!</v>
      </c>
      <c r="H265" s="28" t="e">
        <f t="shared" si="169"/>
        <v>#REF!</v>
      </c>
      <c r="I265" s="56" t="e">
        <f t="shared" si="170"/>
        <v>#REF!</v>
      </c>
      <c r="J265" s="56" t="e">
        <f t="shared" si="173"/>
        <v>#REF!</v>
      </c>
      <c r="K265" s="57" t="e">
        <f t="shared" si="174"/>
        <v>#REF!</v>
      </c>
      <c r="L265" s="57" t="e">
        <f t="shared" si="175"/>
        <v>#REF!</v>
      </c>
      <c r="M265" s="58" t="e">
        <f t="shared" si="176"/>
        <v>#REF!</v>
      </c>
      <c r="N265" s="58" t="e">
        <f t="shared" si="177"/>
        <v>#REF!</v>
      </c>
      <c r="O265" s="58" t="e">
        <f t="shared" si="178"/>
        <v>#REF!</v>
      </c>
      <c r="P265" s="59" t="e">
        <f t="shared" si="168"/>
        <v>#REF!</v>
      </c>
      <c r="Q265" s="29" t="e">
        <f t="shared" si="179"/>
        <v>#REF!</v>
      </c>
      <c r="R265" s="100" t="e">
        <f t="shared" si="171"/>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x14ac:dyDescent="0.25">
      <c r="B266" s="237"/>
      <c r="C266" s="9"/>
      <c r="E266" s="65" t="e">
        <f>IF(OR($C$6="",$C$5="",$C$6=0,$C$5=0),"",IF((ROWS(E$6:E266)-1)&gt;$C$16+$C$13-$C$15,"",(ROWS(E$6:E266)-1)))</f>
        <v>#REF!</v>
      </c>
      <c r="F266" s="55" t="e">
        <f t="shared" si="172"/>
        <v>#REF!</v>
      </c>
      <c r="G266" s="91" t="e">
        <f>IF(E266="","",OP!G266)</f>
        <v>#REF!</v>
      </c>
      <c r="H266" s="28" t="e">
        <f t="shared" si="169"/>
        <v>#REF!</v>
      </c>
      <c r="I266" s="56" t="e">
        <f t="shared" si="170"/>
        <v>#REF!</v>
      </c>
      <c r="J266" s="56" t="e">
        <f t="shared" si="173"/>
        <v>#REF!</v>
      </c>
      <c r="K266" s="57" t="e">
        <f t="shared" si="174"/>
        <v>#REF!</v>
      </c>
      <c r="L266" s="57" t="e">
        <f t="shared" si="175"/>
        <v>#REF!</v>
      </c>
      <c r="M266" s="58" t="e">
        <f t="shared" si="176"/>
        <v>#REF!</v>
      </c>
      <c r="N266" s="58" t="e">
        <f t="shared" si="177"/>
        <v>#REF!</v>
      </c>
      <c r="O266" s="58" t="e">
        <f t="shared" si="178"/>
        <v>#REF!</v>
      </c>
      <c r="P266" s="59" t="e">
        <f t="shared" si="168"/>
        <v>#REF!</v>
      </c>
      <c r="Q266" s="29" t="e">
        <f t="shared" si="179"/>
        <v>#REF!</v>
      </c>
      <c r="R266" s="100" t="e">
        <f t="shared" si="171"/>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x14ac:dyDescent="0.25">
      <c r="B267" s="237"/>
      <c r="C267" s="9"/>
      <c r="E267" s="65" t="e">
        <f>IF(OR($C$6="",$C$5="",$C$6=0,$C$5=0),"",IF((ROWS(E$6:E267)-1)&gt;$C$16+$C$13-$C$15,"",(ROWS(E$6:E267)-1)))</f>
        <v>#REF!</v>
      </c>
      <c r="F267" s="55" t="e">
        <f t="shared" si="172"/>
        <v>#REF!</v>
      </c>
      <c r="G267" s="91" t="e">
        <f>IF(E267="","",OP!G267)</f>
        <v>#REF!</v>
      </c>
      <c r="H267" s="28" t="e">
        <f t="shared" si="169"/>
        <v>#REF!</v>
      </c>
      <c r="I267" s="56" t="e">
        <f t="shared" si="170"/>
        <v>#REF!</v>
      </c>
      <c r="J267" s="56" t="e">
        <f t="shared" si="173"/>
        <v>#REF!</v>
      </c>
      <c r="K267" s="57" t="e">
        <f t="shared" si="174"/>
        <v>#REF!</v>
      </c>
      <c r="L267" s="57" t="e">
        <f t="shared" si="175"/>
        <v>#REF!</v>
      </c>
      <c r="M267" s="58" t="e">
        <f t="shared" si="176"/>
        <v>#REF!</v>
      </c>
      <c r="N267" s="58" t="e">
        <f t="shared" si="177"/>
        <v>#REF!</v>
      </c>
      <c r="O267" s="58" t="e">
        <f t="shared" si="178"/>
        <v>#REF!</v>
      </c>
      <c r="P267" s="59" t="e">
        <f t="shared" si="168"/>
        <v>#REF!</v>
      </c>
      <c r="Q267" s="29" t="e">
        <f t="shared" si="179"/>
        <v>#REF!</v>
      </c>
      <c r="R267" s="100" t="e">
        <f t="shared" si="171"/>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x14ac:dyDescent="0.25">
      <c r="B268" s="237"/>
      <c r="C268" s="9"/>
      <c r="E268" s="65" t="e">
        <f>IF(OR($C$6="",$C$5="",$C$6=0,$C$5=0),"",IF((ROWS(E$6:E268)-1)&gt;$C$16+$C$13-$C$15,"",(ROWS(E$6:E268)-1)))</f>
        <v>#REF!</v>
      </c>
      <c r="F268" s="55" t="e">
        <f t="shared" si="172"/>
        <v>#REF!</v>
      </c>
      <c r="G268" s="91" t="e">
        <f>IF(E268="","",OP!G268)</f>
        <v>#REF!</v>
      </c>
      <c r="H268" s="28" t="e">
        <f t="shared" si="169"/>
        <v>#REF!</v>
      </c>
      <c r="I268" s="56" t="e">
        <f t="shared" si="170"/>
        <v>#REF!</v>
      </c>
      <c r="J268" s="56" t="e">
        <f t="shared" si="173"/>
        <v>#REF!</v>
      </c>
      <c r="K268" s="57" t="e">
        <f t="shared" si="174"/>
        <v>#REF!</v>
      </c>
      <c r="L268" s="57" t="e">
        <f t="shared" si="175"/>
        <v>#REF!</v>
      </c>
      <c r="M268" s="58" t="e">
        <f t="shared" si="176"/>
        <v>#REF!</v>
      </c>
      <c r="N268" s="58" t="e">
        <f t="shared" si="177"/>
        <v>#REF!</v>
      </c>
      <c r="O268" s="58" t="e">
        <f t="shared" si="178"/>
        <v>#REF!</v>
      </c>
      <c r="P268" s="59" t="e">
        <f t="shared" si="168"/>
        <v>#REF!</v>
      </c>
      <c r="Q268" s="29" t="e">
        <f t="shared" si="179"/>
        <v>#REF!</v>
      </c>
      <c r="R268" s="100" t="e">
        <f t="shared" si="171"/>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x14ac:dyDescent="0.25">
      <c r="B269" s="237"/>
      <c r="C269" s="9"/>
      <c r="E269" s="65" t="e">
        <f>IF(OR($C$6="",$C$5="",$C$6=0,$C$5=0),"",IF((ROWS(E$6:E269)-1)&gt;$C$16+$C$13-$C$15,"",(ROWS(E$6:E269)-1)))</f>
        <v>#REF!</v>
      </c>
      <c r="F269" s="55" t="e">
        <f t="shared" si="172"/>
        <v>#REF!</v>
      </c>
      <c r="G269" s="91" t="e">
        <f>IF(E269="","",OP!G269)</f>
        <v>#REF!</v>
      </c>
      <c r="H269" s="28" t="e">
        <f t="shared" si="169"/>
        <v>#REF!</v>
      </c>
      <c r="I269" s="56" t="e">
        <f t="shared" si="170"/>
        <v>#REF!</v>
      </c>
      <c r="J269" s="56" t="e">
        <f t="shared" si="173"/>
        <v>#REF!</v>
      </c>
      <c r="K269" s="57" t="e">
        <f t="shared" si="174"/>
        <v>#REF!</v>
      </c>
      <c r="L269" s="57" t="e">
        <f t="shared" si="175"/>
        <v>#REF!</v>
      </c>
      <c r="M269" s="58" t="e">
        <f t="shared" si="176"/>
        <v>#REF!</v>
      </c>
      <c r="N269" s="58" t="e">
        <f t="shared" si="177"/>
        <v>#REF!</v>
      </c>
      <c r="O269" s="58" t="e">
        <f t="shared" si="178"/>
        <v>#REF!</v>
      </c>
      <c r="P269" s="59" t="e">
        <f t="shared" si="168"/>
        <v>#REF!</v>
      </c>
      <c r="Q269" s="29" t="e">
        <f t="shared" si="179"/>
        <v>#REF!</v>
      </c>
      <c r="R269" s="100" t="e">
        <f t="shared" si="171"/>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x14ac:dyDescent="0.25">
      <c r="B270" s="237"/>
      <c r="C270" s="9"/>
      <c r="E270" s="65" t="e">
        <f>IF(OR($C$6="",$C$5="",$C$6=0,$C$5=0),"",IF((ROWS(E$6:E270)-1)&gt;$C$16+$C$13-$C$15,"",(ROWS(E$6:E270)-1)))</f>
        <v>#REF!</v>
      </c>
      <c r="F270" s="55" t="e">
        <f t="shared" si="172"/>
        <v>#REF!</v>
      </c>
      <c r="G270" s="91" t="e">
        <f>IF(E270="","",OP!G270)</f>
        <v>#REF!</v>
      </c>
      <c r="H270" s="28" t="e">
        <f t="shared" si="169"/>
        <v>#REF!</v>
      </c>
      <c r="I270" s="56" t="e">
        <f t="shared" si="170"/>
        <v>#REF!</v>
      </c>
      <c r="J270" s="56" t="e">
        <f t="shared" si="173"/>
        <v>#REF!</v>
      </c>
      <c r="K270" s="57" t="e">
        <f t="shared" si="174"/>
        <v>#REF!</v>
      </c>
      <c r="L270" s="57" t="e">
        <f t="shared" si="175"/>
        <v>#REF!</v>
      </c>
      <c r="M270" s="58" t="e">
        <f t="shared" si="176"/>
        <v>#REF!</v>
      </c>
      <c r="N270" s="58" t="e">
        <f t="shared" si="177"/>
        <v>#REF!</v>
      </c>
      <c r="O270" s="58" t="e">
        <f t="shared" si="178"/>
        <v>#REF!</v>
      </c>
      <c r="P270" s="59" t="e">
        <f t="shared" si="168"/>
        <v>#REF!</v>
      </c>
      <c r="Q270" s="29" t="e">
        <f t="shared" si="179"/>
        <v>#REF!</v>
      </c>
      <c r="R270" s="100" t="e">
        <f t="shared" si="171"/>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x14ac:dyDescent="0.25">
      <c r="B271" s="237"/>
      <c r="C271" s="9"/>
      <c r="E271" s="65" t="e">
        <f>IF(OR($C$6="",$C$5="",$C$6=0,$C$5=0),"",IF((ROWS(E$6:E271)-1)&gt;$C$16+$C$13-$C$15,"",(ROWS(E$6:E271)-1)))</f>
        <v>#REF!</v>
      </c>
      <c r="F271" s="55" t="e">
        <f t="shared" si="172"/>
        <v>#REF!</v>
      </c>
      <c r="G271" s="91" t="e">
        <f>IF(E271="","",OP!G271)</f>
        <v>#REF!</v>
      </c>
      <c r="H271" s="28" t="e">
        <f t="shared" si="169"/>
        <v>#REF!</v>
      </c>
      <c r="I271" s="56" t="e">
        <f t="shared" si="170"/>
        <v>#REF!</v>
      </c>
      <c r="J271" s="56" t="e">
        <f t="shared" si="173"/>
        <v>#REF!</v>
      </c>
      <c r="K271" s="57" t="e">
        <f t="shared" si="174"/>
        <v>#REF!</v>
      </c>
      <c r="L271" s="57" t="e">
        <f t="shared" si="175"/>
        <v>#REF!</v>
      </c>
      <c r="M271" s="58" t="e">
        <f t="shared" si="176"/>
        <v>#REF!</v>
      </c>
      <c r="N271" s="58" t="e">
        <f t="shared" si="177"/>
        <v>#REF!</v>
      </c>
      <c r="O271" s="58" t="e">
        <f t="shared" si="178"/>
        <v>#REF!</v>
      </c>
      <c r="P271" s="59" t="e">
        <f t="shared" si="168"/>
        <v>#REF!</v>
      </c>
      <c r="Q271" s="29" t="e">
        <f t="shared" si="179"/>
        <v>#REF!</v>
      </c>
      <c r="R271" s="100" t="e">
        <f t="shared" si="171"/>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x14ac:dyDescent="0.25">
      <c r="B272" s="237"/>
      <c r="C272" s="9"/>
      <c r="E272" s="65" t="e">
        <f>IF(OR($C$6="",$C$5="",$C$6=0,$C$5=0),"",IF((ROWS(E$6:E272)-1)&gt;$C$16+$C$13-$C$15,"",(ROWS(E$6:E272)-1)))</f>
        <v>#REF!</v>
      </c>
      <c r="F272" s="55" t="e">
        <f t="shared" si="172"/>
        <v>#REF!</v>
      </c>
      <c r="G272" s="91" t="e">
        <f>IF(E272="","",OP!G272)</f>
        <v>#REF!</v>
      </c>
      <c r="H272" s="28" t="e">
        <f t="shared" si="169"/>
        <v>#REF!</v>
      </c>
      <c r="I272" s="56" t="e">
        <f t="shared" si="170"/>
        <v>#REF!</v>
      </c>
      <c r="J272" s="56" t="e">
        <f t="shared" si="173"/>
        <v>#REF!</v>
      </c>
      <c r="K272" s="57" t="e">
        <f t="shared" si="174"/>
        <v>#REF!</v>
      </c>
      <c r="L272" s="57" t="e">
        <f t="shared" si="175"/>
        <v>#REF!</v>
      </c>
      <c r="M272" s="58" t="e">
        <f t="shared" si="176"/>
        <v>#REF!</v>
      </c>
      <c r="N272" s="58" t="e">
        <f t="shared" si="177"/>
        <v>#REF!</v>
      </c>
      <c r="O272" s="58" t="e">
        <f t="shared" si="178"/>
        <v>#REF!</v>
      </c>
      <c r="P272" s="59" t="e">
        <f t="shared" si="168"/>
        <v>#REF!</v>
      </c>
      <c r="Q272" s="29" t="e">
        <f t="shared" si="179"/>
        <v>#REF!</v>
      </c>
      <c r="R272" s="100" t="e">
        <f t="shared" si="171"/>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x14ac:dyDescent="0.25">
      <c r="B273" s="237"/>
      <c r="C273" s="9"/>
      <c r="E273" s="65" t="e">
        <f>IF(OR($C$6="",$C$5="",$C$6=0,$C$5=0),"",IF((ROWS(E$6:E273)-1)&gt;$C$16+$C$13-$C$15,"",(ROWS(E$6:E273)-1)))</f>
        <v>#REF!</v>
      </c>
      <c r="F273" s="55" t="e">
        <f t="shared" si="172"/>
        <v>#REF!</v>
      </c>
      <c r="G273" s="91" t="e">
        <f>IF(E273="","",OP!G273)</f>
        <v>#REF!</v>
      </c>
      <c r="H273" s="28" t="e">
        <f t="shared" si="169"/>
        <v>#REF!</v>
      </c>
      <c r="I273" s="56" t="e">
        <f t="shared" si="170"/>
        <v>#REF!</v>
      </c>
      <c r="J273" s="56" t="e">
        <f t="shared" si="173"/>
        <v>#REF!</v>
      </c>
      <c r="K273" s="57" t="e">
        <f t="shared" si="174"/>
        <v>#REF!</v>
      </c>
      <c r="L273" s="57" t="e">
        <f t="shared" si="175"/>
        <v>#REF!</v>
      </c>
      <c r="M273" s="58" t="e">
        <f t="shared" si="176"/>
        <v>#REF!</v>
      </c>
      <c r="N273" s="58" t="e">
        <f t="shared" si="177"/>
        <v>#REF!</v>
      </c>
      <c r="O273" s="58" t="e">
        <f t="shared" si="178"/>
        <v>#REF!</v>
      </c>
      <c r="P273" s="59" t="e">
        <f t="shared" si="168"/>
        <v>#REF!</v>
      </c>
      <c r="Q273" s="29" t="e">
        <f t="shared" si="179"/>
        <v>#REF!</v>
      </c>
      <c r="R273" s="100" t="e">
        <f t="shared" si="171"/>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x14ac:dyDescent="0.25">
      <c r="B274" s="237"/>
      <c r="C274" s="9"/>
      <c r="E274" s="65" t="e">
        <f>IF(OR($C$6="",$C$5="",$C$6=0,$C$5=0),"",IF((ROWS(E$6:E274)-1)&gt;$C$16+$C$13-$C$15,"",(ROWS(E$6:E274)-1)))</f>
        <v>#REF!</v>
      </c>
      <c r="F274" s="55" t="e">
        <f t="shared" si="172"/>
        <v>#REF!</v>
      </c>
      <c r="G274" s="91" t="e">
        <f>IF(E274="","",OP!G274)</f>
        <v>#REF!</v>
      </c>
      <c r="H274" s="28" t="e">
        <f t="shared" si="169"/>
        <v>#REF!</v>
      </c>
      <c r="I274" s="56" t="e">
        <f t="shared" si="170"/>
        <v>#REF!</v>
      </c>
      <c r="J274" s="56" t="e">
        <f t="shared" si="173"/>
        <v>#REF!</v>
      </c>
      <c r="K274" s="57" t="e">
        <f t="shared" si="174"/>
        <v>#REF!</v>
      </c>
      <c r="L274" s="57" t="e">
        <f t="shared" si="175"/>
        <v>#REF!</v>
      </c>
      <c r="M274" s="58" t="e">
        <f t="shared" si="176"/>
        <v>#REF!</v>
      </c>
      <c r="N274" s="58" t="e">
        <f t="shared" si="177"/>
        <v>#REF!</v>
      </c>
      <c r="O274" s="58" t="e">
        <f t="shared" si="178"/>
        <v>#REF!</v>
      </c>
      <c r="P274" s="59" t="e">
        <f t="shared" si="168"/>
        <v>#REF!</v>
      </c>
      <c r="Q274" s="29" t="e">
        <f t="shared" si="179"/>
        <v>#REF!</v>
      </c>
      <c r="R274" s="100" t="e">
        <f t="shared" si="171"/>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x14ac:dyDescent="0.25">
      <c r="B275" s="237"/>
      <c r="C275" s="9"/>
      <c r="E275" s="65" t="e">
        <f>IF(OR($C$6="",$C$5="",$C$6=0,$C$5=0),"",IF((ROWS(E$6:E275)-1)&gt;$C$16+$C$13-$C$15,"",(ROWS(E$6:E275)-1)))</f>
        <v>#REF!</v>
      </c>
      <c r="F275" s="55" t="e">
        <f t="shared" si="172"/>
        <v>#REF!</v>
      </c>
      <c r="G275" s="91" t="e">
        <f>IF(E275="","",OP!G275)</f>
        <v>#REF!</v>
      </c>
      <c r="H275" s="28" t="e">
        <f t="shared" si="169"/>
        <v>#REF!</v>
      </c>
      <c r="I275" s="56" t="e">
        <f t="shared" si="170"/>
        <v>#REF!</v>
      </c>
      <c r="J275" s="56" t="e">
        <f t="shared" si="173"/>
        <v>#REF!</v>
      </c>
      <c r="K275" s="57" t="e">
        <f t="shared" si="174"/>
        <v>#REF!</v>
      </c>
      <c r="L275" s="57" t="e">
        <f t="shared" si="175"/>
        <v>#REF!</v>
      </c>
      <c r="M275" s="58" t="e">
        <f t="shared" si="176"/>
        <v>#REF!</v>
      </c>
      <c r="N275" s="58" t="e">
        <f t="shared" si="177"/>
        <v>#REF!</v>
      </c>
      <c r="O275" s="58" t="e">
        <f t="shared" si="178"/>
        <v>#REF!</v>
      </c>
      <c r="P275" s="59" t="e">
        <f t="shared" si="168"/>
        <v>#REF!</v>
      </c>
      <c r="Q275" s="29" t="e">
        <f t="shared" si="179"/>
        <v>#REF!</v>
      </c>
      <c r="R275" s="100" t="e">
        <f t="shared" si="171"/>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x14ac:dyDescent="0.25">
      <c r="B276" s="237"/>
      <c r="C276" s="9"/>
      <c r="E276" s="65" t="e">
        <f>IF(OR($C$6="",$C$5="",$C$6=0,$C$5=0),"",IF((ROWS(E$6:E276)-1)&gt;$C$16+$C$13-$C$15,"",(ROWS(E$6:E276)-1)))</f>
        <v>#REF!</v>
      </c>
      <c r="F276" s="55" t="e">
        <f t="shared" si="172"/>
        <v>#REF!</v>
      </c>
      <c r="G276" s="91" t="e">
        <f>IF(E276="","",OP!G276)</f>
        <v>#REF!</v>
      </c>
      <c r="H276" s="28" t="e">
        <f t="shared" si="169"/>
        <v>#REF!</v>
      </c>
      <c r="I276" s="56" t="e">
        <f t="shared" si="170"/>
        <v>#REF!</v>
      </c>
      <c r="J276" s="56" t="e">
        <f t="shared" si="173"/>
        <v>#REF!</v>
      </c>
      <c r="K276" s="57" t="e">
        <f t="shared" si="174"/>
        <v>#REF!</v>
      </c>
      <c r="L276" s="57" t="e">
        <f t="shared" si="175"/>
        <v>#REF!</v>
      </c>
      <c r="M276" s="58" t="e">
        <f t="shared" si="176"/>
        <v>#REF!</v>
      </c>
      <c r="N276" s="58" t="e">
        <f t="shared" si="177"/>
        <v>#REF!</v>
      </c>
      <c r="O276" s="58" t="e">
        <f t="shared" si="178"/>
        <v>#REF!</v>
      </c>
      <c r="P276" s="59" t="e">
        <f t="shared" si="168"/>
        <v>#REF!</v>
      </c>
      <c r="Q276" s="29" t="e">
        <f t="shared" si="179"/>
        <v>#REF!</v>
      </c>
      <c r="R276" s="100" t="e">
        <f t="shared" si="171"/>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x14ac:dyDescent="0.25">
      <c r="B277" s="237"/>
      <c r="C277" s="9"/>
      <c r="E277" s="65" t="e">
        <f>IF(OR($C$6="",$C$5="",$C$6=0,$C$5=0),"",IF((ROWS(E$6:E277)-1)&gt;$C$16+$C$13-$C$15,"",(ROWS(E$6:E277)-1)))</f>
        <v>#REF!</v>
      </c>
      <c r="F277" s="55" t="e">
        <f t="shared" si="172"/>
        <v>#REF!</v>
      </c>
      <c r="G277" s="91" t="e">
        <f>IF(E277="","",OP!G277)</f>
        <v>#REF!</v>
      </c>
      <c r="H277" s="28" t="e">
        <f t="shared" si="169"/>
        <v>#REF!</v>
      </c>
      <c r="I277" s="56" t="e">
        <f t="shared" si="170"/>
        <v>#REF!</v>
      </c>
      <c r="J277" s="56" t="e">
        <f t="shared" si="173"/>
        <v>#REF!</v>
      </c>
      <c r="K277" s="57" t="e">
        <f t="shared" si="174"/>
        <v>#REF!</v>
      </c>
      <c r="L277" s="57" t="e">
        <f t="shared" si="175"/>
        <v>#REF!</v>
      </c>
      <c r="M277" s="58" t="e">
        <f t="shared" si="176"/>
        <v>#REF!</v>
      </c>
      <c r="N277" s="58" t="e">
        <f t="shared" si="177"/>
        <v>#REF!</v>
      </c>
      <c r="O277" s="58" t="e">
        <f t="shared" si="178"/>
        <v>#REF!</v>
      </c>
      <c r="P277" s="59" t="e">
        <f t="shared" si="168"/>
        <v>#REF!</v>
      </c>
      <c r="Q277" s="29" t="e">
        <f t="shared" si="179"/>
        <v>#REF!</v>
      </c>
      <c r="R277" s="100" t="e">
        <f t="shared" si="171"/>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x14ac:dyDescent="0.25">
      <c r="B278" s="237"/>
      <c r="C278" s="9"/>
      <c r="E278" s="65" t="e">
        <f>IF(OR($C$6="",$C$5="",$C$6=0,$C$5=0),"",IF((ROWS(E$6:E278)-1)&gt;$C$16+$C$13-$C$15,"",(ROWS(E$6:E278)-1)))</f>
        <v>#REF!</v>
      </c>
      <c r="F278" s="55" t="e">
        <f t="shared" si="172"/>
        <v>#REF!</v>
      </c>
      <c r="G278" s="91" t="e">
        <f>IF(E278="","",OP!G278)</f>
        <v>#REF!</v>
      </c>
      <c r="H278" s="28" t="e">
        <f t="shared" si="169"/>
        <v>#REF!</v>
      </c>
      <c r="I278" s="56" t="e">
        <f t="shared" si="170"/>
        <v>#REF!</v>
      </c>
      <c r="J278" s="56" t="e">
        <f t="shared" si="173"/>
        <v>#REF!</v>
      </c>
      <c r="K278" s="57" t="e">
        <f t="shared" si="174"/>
        <v>#REF!</v>
      </c>
      <c r="L278" s="57" t="e">
        <f t="shared" si="175"/>
        <v>#REF!</v>
      </c>
      <c r="M278" s="58" t="e">
        <f t="shared" si="176"/>
        <v>#REF!</v>
      </c>
      <c r="N278" s="58" t="e">
        <f t="shared" si="177"/>
        <v>#REF!</v>
      </c>
      <c r="O278" s="58" t="e">
        <f t="shared" si="178"/>
        <v>#REF!</v>
      </c>
      <c r="P278" s="59" t="e">
        <f t="shared" si="168"/>
        <v>#REF!</v>
      </c>
      <c r="Q278" s="29" t="e">
        <f t="shared" si="179"/>
        <v>#REF!</v>
      </c>
      <c r="R278" s="100" t="e">
        <f t="shared" si="171"/>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x14ac:dyDescent="0.25">
      <c r="B279" s="237"/>
      <c r="C279" s="9"/>
      <c r="E279" s="65" t="e">
        <f>IF(OR($C$6="",$C$5="",$C$6=0,$C$5=0),"",IF((ROWS(E$6:E279)-1)&gt;$C$16+$C$13-$C$15,"",(ROWS(E$6:E279)-1)))</f>
        <v>#REF!</v>
      </c>
      <c r="F279" s="55" t="e">
        <f t="shared" si="172"/>
        <v>#REF!</v>
      </c>
      <c r="G279" s="91" t="e">
        <f>IF(E279="","",OP!G279)</f>
        <v>#REF!</v>
      </c>
      <c r="H279" s="28" t="e">
        <f t="shared" si="169"/>
        <v>#REF!</v>
      </c>
      <c r="I279" s="56" t="e">
        <f t="shared" si="170"/>
        <v>#REF!</v>
      </c>
      <c r="J279" s="56" t="e">
        <f t="shared" si="173"/>
        <v>#REF!</v>
      </c>
      <c r="K279" s="57" t="e">
        <f t="shared" si="174"/>
        <v>#REF!</v>
      </c>
      <c r="L279" s="57" t="e">
        <f t="shared" si="175"/>
        <v>#REF!</v>
      </c>
      <c r="M279" s="58" t="e">
        <f t="shared" si="176"/>
        <v>#REF!</v>
      </c>
      <c r="N279" s="58" t="e">
        <f t="shared" si="177"/>
        <v>#REF!</v>
      </c>
      <c r="O279" s="58" t="e">
        <f t="shared" si="178"/>
        <v>#REF!</v>
      </c>
      <c r="P279" s="59" t="e">
        <f t="shared" si="168"/>
        <v>#REF!</v>
      </c>
      <c r="Q279" s="29" t="e">
        <f t="shared" si="179"/>
        <v>#REF!</v>
      </c>
      <c r="R279" s="100" t="e">
        <f t="shared" si="171"/>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x14ac:dyDescent="0.25">
      <c r="B280" s="237"/>
      <c r="C280" s="9"/>
      <c r="E280" s="65" t="e">
        <f>IF(OR($C$6="",$C$5="",$C$6=0,$C$5=0),"",IF((ROWS(E$6:E280)-1)&gt;$C$16+$C$13-$C$15,"",(ROWS(E$6:E280)-1)))</f>
        <v>#REF!</v>
      </c>
      <c r="F280" s="55" t="e">
        <f t="shared" si="172"/>
        <v>#REF!</v>
      </c>
      <c r="G280" s="91" t="e">
        <f>IF(E280="","",OP!G280)</f>
        <v>#REF!</v>
      </c>
      <c r="H280" s="28" t="e">
        <f t="shared" si="169"/>
        <v>#REF!</v>
      </c>
      <c r="I280" s="56" t="e">
        <f t="shared" si="170"/>
        <v>#REF!</v>
      </c>
      <c r="J280" s="56" t="e">
        <f t="shared" si="173"/>
        <v>#REF!</v>
      </c>
      <c r="K280" s="57" t="e">
        <f t="shared" si="174"/>
        <v>#REF!</v>
      </c>
      <c r="L280" s="57" t="e">
        <f t="shared" si="175"/>
        <v>#REF!</v>
      </c>
      <c r="M280" s="58" t="e">
        <f t="shared" si="176"/>
        <v>#REF!</v>
      </c>
      <c r="N280" s="58" t="e">
        <f t="shared" si="177"/>
        <v>#REF!</v>
      </c>
      <c r="O280" s="58" t="e">
        <f t="shared" si="178"/>
        <v>#REF!</v>
      </c>
      <c r="P280" s="59" t="e">
        <f t="shared" si="168"/>
        <v>#REF!</v>
      </c>
      <c r="Q280" s="29" t="e">
        <f t="shared" si="179"/>
        <v>#REF!</v>
      </c>
      <c r="R280" s="100" t="e">
        <f t="shared" si="171"/>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x14ac:dyDescent="0.25">
      <c r="B281" s="237"/>
      <c r="C281" s="9"/>
      <c r="E281" s="65" t="e">
        <f>IF(OR($C$6="",$C$5="",$C$6=0,$C$5=0),"",IF((ROWS(E$6:E281)-1)&gt;$C$16+$C$13-$C$15,"",(ROWS(E$6:E281)-1)))</f>
        <v>#REF!</v>
      </c>
      <c r="F281" s="55" t="e">
        <f t="shared" si="172"/>
        <v>#REF!</v>
      </c>
      <c r="G281" s="91" t="e">
        <f>IF(E281="","",OP!G281)</f>
        <v>#REF!</v>
      </c>
      <c r="H281" s="28" t="e">
        <f t="shared" si="169"/>
        <v>#REF!</v>
      </c>
      <c r="I281" s="56" t="e">
        <f t="shared" si="170"/>
        <v>#REF!</v>
      </c>
      <c r="J281" s="56" t="e">
        <f t="shared" si="173"/>
        <v>#REF!</v>
      </c>
      <c r="K281" s="57" t="e">
        <f t="shared" si="174"/>
        <v>#REF!</v>
      </c>
      <c r="L281" s="57" t="e">
        <f t="shared" si="175"/>
        <v>#REF!</v>
      </c>
      <c r="M281" s="58" t="e">
        <f t="shared" si="176"/>
        <v>#REF!</v>
      </c>
      <c r="N281" s="58" t="e">
        <f t="shared" si="177"/>
        <v>#REF!</v>
      </c>
      <c r="O281" s="58" t="e">
        <f t="shared" si="178"/>
        <v>#REF!</v>
      </c>
      <c r="P281" s="59" t="e">
        <f t="shared" si="168"/>
        <v>#REF!</v>
      </c>
      <c r="Q281" s="29" t="e">
        <f t="shared" si="179"/>
        <v>#REF!</v>
      </c>
      <c r="R281" s="100" t="e">
        <f t="shared" si="171"/>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x14ac:dyDescent="0.25">
      <c r="B282" s="237"/>
      <c r="C282" s="9"/>
      <c r="E282" s="65" t="e">
        <f>IF(OR($C$6="",$C$5="",$C$6=0,$C$5=0),"",IF((ROWS(E$6:E282)-1)&gt;$C$16+$C$13-$C$15,"",(ROWS(E$6:E282)-1)))</f>
        <v>#REF!</v>
      </c>
      <c r="F282" s="55" t="e">
        <f t="shared" si="172"/>
        <v>#REF!</v>
      </c>
      <c r="G282" s="91" t="e">
        <f>IF(E282="","",OP!G282)</f>
        <v>#REF!</v>
      </c>
      <c r="H282" s="28" t="e">
        <f t="shared" si="169"/>
        <v>#REF!</v>
      </c>
      <c r="I282" s="56" t="e">
        <f t="shared" si="170"/>
        <v>#REF!</v>
      </c>
      <c r="J282" s="56" t="e">
        <f t="shared" si="173"/>
        <v>#REF!</v>
      </c>
      <c r="K282" s="57" t="e">
        <f t="shared" si="174"/>
        <v>#REF!</v>
      </c>
      <c r="L282" s="57" t="e">
        <f t="shared" si="175"/>
        <v>#REF!</v>
      </c>
      <c r="M282" s="58" t="e">
        <f t="shared" si="176"/>
        <v>#REF!</v>
      </c>
      <c r="N282" s="58" t="e">
        <f t="shared" si="177"/>
        <v>#REF!</v>
      </c>
      <c r="O282" s="58" t="e">
        <f t="shared" si="178"/>
        <v>#REF!</v>
      </c>
      <c r="P282" s="59" t="e">
        <f t="shared" si="168"/>
        <v>#REF!</v>
      </c>
      <c r="Q282" s="29" t="e">
        <f t="shared" si="179"/>
        <v>#REF!</v>
      </c>
      <c r="R282" s="100" t="e">
        <f t="shared" si="171"/>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x14ac:dyDescent="0.25">
      <c r="B283" s="237"/>
      <c r="C283" s="9"/>
      <c r="E283" s="65" t="e">
        <f>IF(OR($C$6="",$C$5="",$C$6=0,$C$5=0),"",IF((ROWS(E$6:E283)-1)&gt;$C$16+$C$13-$C$15,"",(ROWS(E$6:E283)-1)))</f>
        <v>#REF!</v>
      </c>
      <c r="F283" s="55" t="e">
        <f t="shared" si="172"/>
        <v>#REF!</v>
      </c>
      <c r="G283" s="91" t="e">
        <f>IF(E283="","",OP!G283)</f>
        <v>#REF!</v>
      </c>
      <c r="H283" s="28" t="e">
        <f t="shared" si="169"/>
        <v>#REF!</v>
      </c>
      <c r="I283" s="56" t="e">
        <f t="shared" si="170"/>
        <v>#REF!</v>
      </c>
      <c r="J283" s="56" t="e">
        <f t="shared" si="173"/>
        <v>#REF!</v>
      </c>
      <c r="K283" s="57" t="e">
        <f t="shared" si="174"/>
        <v>#REF!</v>
      </c>
      <c r="L283" s="57" t="e">
        <f t="shared" si="175"/>
        <v>#REF!</v>
      </c>
      <c r="M283" s="58" t="e">
        <f t="shared" si="176"/>
        <v>#REF!</v>
      </c>
      <c r="N283" s="58" t="e">
        <f t="shared" si="177"/>
        <v>#REF!</v>
      </c>
      <c r="O283" s="58" t="e">
        <f t="shared" si="178"/>
        <v>#REF!</v>
      </c>
      <c r="P283" s="59" t="e">
        <f t="shared" si="168"/>
        <v>#REF!</v>
      </c>
      <c r="Q283" s="29" t="e">
        <f t="shared" si="179"/>
        <v>#REF!</v>
      </c>
      <c r="R283" s="100" t="e">
        <f t="shared" si="171"/>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x14ac:dyDescent="0.25">
      <c r="B284" s="237"/>
      <c r="C284" s="9"/>
      <c r="E284" s="65" t="e">
        <f>IF(OR($C$6="",$C$5="",$C$6=0,$C$5=0),"",IF((ROWS(E$6:E284)-1)&gt;$C$16+$C$13-$C$15,"",(ROWS(E$6:E284)-1)))</f>
        <v>#REF!</v>
      </c>
      <c r="F284" s="55" t="e">
        <f t="shared" si="172"/>
        <v>#REF!</v>
      </c>
      <c r="G284" s="91" t="e">
        <f>IF(E284="","",OP!G284)</f>
        <v>#REF!</v>
      </c>
      <c r="H284" s="28" t="e">
        <f t="shared" si="169"/>
        <v>#REF!</v>
      </c>
      <c r="I284" s="56" t="e">
        <f t="shared" si="170"/>
        <v>#REF!</v>
      </c>
      <c r="J284" s="56" t="e">
        <f t="shared" si="173"/>
        <v>#REF!</v>
      </c>
      <c r="K284" s="57" t="e">
        <f t="shared" si="174"/>
        <v>#REF!</v>
      </c>
      <c r="L284" s="57" t="e">
        <f t="shared" si="175"/>
        <v>#REF!</v>
      </c>
      <c r="M284" s="58" t="e">
        <f t="shared" si="176"/>
        <v>#REF!</v>
      </c>
      <c r="N284" s="58" t="e">
        <f t="shared" si="177"/>
        <v>#REF!</v>
      </c>
      <c r="O284" s="58" t="e">
        <f t="shared" si="178"/>
        <v>#REF!</v>
      </c>
      <c r="P284" s="59" t="e">
        <f t="shared" si="168"/>
        <v>#REF!</v>
      </c>
      <c r="Q284" s="29" t="e">
        <f t="shared" si="179"/>
        <v>#REF!</v>
      </c>
      <c r="R284" s="100" t="e">
        <f t="shared" si="171"/>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x14ac:dyDescent="0.25">
      <c r="B285" s="237"/>
      <c r="C285" s="9"/>
      <c r="E285" s="65" t="e">
        <f>IF(OR($C$6="",$C$5="",$C$6=0,$C$5=0),"",IF((ROWS(E$6:E285)-1)&gt;$C$16+$C$13-$C$15,"",(ROWS(E$6:E285)-1)))</f>
        <v>#REF!</v>
      </c>
      <c r="F285" s="55" t="e">
        <f t="shared" si="172"/>
        <v>#REF!</v>
      </c>
      <c r="G285" s="91" t="e">
        <f>IF(E285="","",OP!G285)</f>
        <v>#REF!</v>
      </c>
      <c r="H285" s="28" t="e">
        <f t="shared" si="169"/>
        <v>#REF!</v>
      </c>
      <c r="I285" s="56" t="e">
        <f t="shared" si="170"/>
        <v>#REF!</v>
      </c>
      <c r="J285" s="56" t="e">
        <f t="shared" si="173"/>
        <v>#REF!</v>
      </c>
      <c r="K285" s="57" t="e">
        <f t="shared" si="174"/>
        <v>#REF!</v>
      </c>
      <c r="L285" s="57" t="e">
        <f t="shared" si="175"/>
        <v>#REF!</v>
      </c>
      <c r="M285" s="58" t="e">
        <f t="shared" si="176"/>
        <v>#REF!</v>
      </c>
      <c r="N285" s="58" t="e">
        <f t="shared" si="177"/>
        <v>#REF!</v>
      </c>
      <c r="O285" s="58" t="e">
        <f t="shared" si="178"/>
        <v>#REF!</v>
      </c>
      <c r="P285" s="59" t="e">
        <f t="shared" si="168"/>
        <v>#REF!</v>
      </c>
      <c r="Q285" s="29" t="e">
        <f t="shared" si="179"/>
        <v>#REF!</v>
      </c>
      <c r="R285" s="100" t="e">
        <f t="shared" si="171"/>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x14ac:dyDescent="0.25">
      <c r="B286" s="237"/>
      <c r="C286" s="9"/>
      <c r="E286" s="65" t="e">
        <f>IF(OR($C$6="",$C$5="",$C$6=0,$C$5=0),"",IF((ROWS(E$6:E286)-1)&gt;$C$16+$C$13-$C$15,"",(ROWS(E$6:E286)-1)))</f>
        <v>#REF!</v>
      </c>
      <c r="F286" s="55" t="e">
        <f t="shared" si="172"/>
        <v>#REF!</v>
      </c>
      <c r="G286" s="91" t="e">
        <f>IF(E286="","",OP!G286)</f>
        <v>#REF!</v>
      </c>
      <c r="H286" s="28" t="e">
        <f t="shared" si="169"/>
        <v>#REF!</v>
      </c>
      <c r="I286" s="56" t="e">
        <f t="shared" si="170"/>
        <v>#REF!</v>
      </c>
      <c r="J286" s="56" t="e">
        <f t="shared" si="173"/>
        <v>#REF!</v>
      </c>
      <c r="K286" s="57" t="e">
        <f t="shared" si="174"/>
        <v>#REF!</v>
      </c>
      <c r="L286" s="57" t="e">
        <f t="shared" si="175"/>
        <v>#REF!</v>
      </c>
      <c r="M286" s="58" t="e">
        <f t="shared" si="176"/>
        <v>#REF!</v>
      </c>
      <c r="N286" s="58" t="e">
        <f t="shared" si="177"/>
        <v>#REF!</v>
      </c>
      <c r="O286" s="58" t="e">
        <f t="shared" si="178"/>
        <v>#REF!</v>
      </c>
      <c r="P286" s="59" t="e">
        <f t="shared" si="168"/>
        <v>#REF!</v>
      </c>
      <c r="Q286" s="29" t="e">
        <f t="shared" si="179"/>
        <v>#REF!</v>
      </c>
      <c r="R286" s="100" t="e">
        <f t="shared" si="171"/>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x14ac:dyDescent="0.25">
      <c r="B287" s="237"/>
      <c r="C287" s="9"/>
      <c r="E287" s="65" t="e">
        <f>IF(OR($C$6="",$C$5="",$C$6=0,$C$5=0),"",IF((ROWS(E$6:E287)-1)&gt;$C$16+$C$13-$C$15,"",(ROWS(E$6:E287)-1)))</f>
        <v>#REF!</v>
      </c>
      <c r="F287" s="55" t="e">
        <f t="shared" si="172"/>
        <v>#REF!</v>
      </c>
      <c r="G287" s="91" t="e">
        <f>IF(E287="","",OP!G287)</f>
        <v>#REF!</v>
      </c>
      <c r="H287" s="28" t="e">
        <f t="shared" si="169"/>
        <v>#REF!</v>
      </c>
      <c r="I287" s="56" t="e">
        <f t="shared" si="170"/>
        <v>#REF!</v>
      </c>
      <c r="J287" s="56" t="e">
        <f t="shared" si="173"/>
        <v>#REF!</v>
      </c>
      <c r="K287" s="57" t="e">
        <f t="shared" si="174"/>
        <v>#REF!</v>
      </c>
      <c r="L287" s="57" t="e">
        <f t="shared" si="175"/>
        <v>#REF!</v>
      </c>
      <c r="M287" s="58" t="e">
        <f t="shared" si="176"/>
        <v>#REF!</v>
      </c>
      <c r="N287" s="58" t="e">
        <f t="shared" si="177"/>
        <v>#REF!</v>
      </c>
      <c r="O287" s="58" t="e">
        <f t="shared" si="178"/>
        <v>#REF!</v>
      </c>
      <c r="P287" s="59" t="e">
        <f t="shared" si="168"/>
        <v>#REF!</v>
      </c>
      <c r="Q287" s="29" t="e">
        <f t="shared" si="179"/>
        <v>#REF!</v>
      </c>
      <c r="R287" s="100" t="e">
        <f t="shared" si="171"/>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x14ac:dyDescent="0.25">
      <c r="B288" s="237"/>
      <c r="C288" s="9"/>
      <c r="E288" s="65" t="e">
        <f>IF(OR($C$6="",$C$5="",$C$6=0,$C$5=0),"",IF((ROWS(E$6:E288)-1)&gt;$C$16+$C$13-$C$15,"",(ROWS(E$6:E288)-1)))</f>
        <v>#REF!</v>
      </c>
      <c r="F288" s="55" t="e">
        <f t="shared" si="172"/>
        <v>#REF!</v>
      </c>
      <c r="G288" s="91" t="e">
        <f>IF(E288="","",OP!G288)</f>
        <v>#REF!</v>
      </c>
      <c r="H288" s="28" t="e">
        <f t="shared" si="169"/>
        <v>#REF!</v>
      </c>
      <c r="I288" s="56" t="e">
        <f t="shared" si="170"/>
        <v>#REF!</v>
      </c>
      <c r="J288" s="56" t="e">
        <f t="shared" si="173"/>
        <v>#REF!</v>
      </c>
      <c r="K288" s="57" t="e">
        <f t="shared" si="174"/>
        <v>#REF!</v>
      </c>
      <c r="L288" s="57" t="e">
        <f t="shared" si="175"/>
        <v>#REF!</v>
      </c>
      <c r="M288" s="58" t="e">
        <f t="shared" si="176"/>
        <v>#REF!</v>
      </c>
      <c r="N288" s="58" t="e">
        <f t="shared" si="177"/>
        <v>#REF!</v>
      </c>
      <c r="O288" s="58" t="e">
        <f t="shared" si="178"/>
        <v>#REF!</v>
      </c>
      <c r="P288" s="59" t="e">
        <f t="shared" si="168"/>
        <v>#REF!</v>
      </c>
      <c r="Q288" s="29" t="e">
        <f t="shared" si="179"/>
        <v>#REF!</v>
      </c>
      <c r="R288" s="100" t="e">
        <f t="shared" si="171"/>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x14ac:dyDescent="0.25">
      <c r="B289" s="237"/>
      <c r="C289" s="9"/>
      <c r="E289" s="65" t="e">
        <f>IF(OR($C$6="",$C$5="",$C$6=0,$C$5=0),"",IF((ROWS(E$6:E289)-1)&gt;$C$16+$C$13-$C$15,"",(ROWS(E$6:E289)-1)))</f>
        <v>#REF!</v>
      </c>
      <c r="F289" s="55" t="e">
        <f t="shared" si="172"/>
        <v>#REF!</v>
      </c>
      <c r="G289" s="91" t="e">
        <f>IF(E289="","",OP!G289)</f>
        <v>#REF!</v>
      </c>
      <c r="H289" s="28" t="e">
        <f t="shared" si="169"/>
        <v>#REF!</v>
      </c>
      <c r="I289" s="56" t="e">
        <f t="shared" si="170"/>
        <v>#REF!</v>
      </c>
      <c r="J289" s="56" t="e">
        <f t="shared" si="173"/>
        <v>#REF!</v>
      </c>
      <c r="K289" s="57" t="e">
        <f t="shared" si="174"/>
        <v>#REF!</v>
      </c>
      <c r="L289" s="57" t="e">
        <f t="shared" si="175"/>
        <v>#REF!</v>
      </c>
      <c r="M289" s="58" t="e">
        <f t="shared" si="176"/>
        <v>#REF!</v>
      </c>
      <c r="N289" s="58" t="e">
        <f t="shared" si="177"/>
        <v>#REF!</v>
      </c>
      <c r="O289" s="58" t="e">
        <f t="shared" si="178"/>
        <v>#REF!</v>
      </c>
      <c r="P289" s="59" t="e">
        <f t="shared" si="168"/>
        <v>#REF!</v>
      </c>
      <c r="Q289" s="29" t="e">
        <f t="shared" si="179"/>
        <v>#REF!</v>
      </c>
      <c r="R289" s="100" t="e">
        <f t="shared" si="171"/>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x14ac:dyDescent="0.25">
      <c r="B290" s="237"/>
      <c r="C290" s="9"/>
      <c r="E290" s="65" t="e">
        <f>IF(OR($C$6="",$C$5="",$C$6=0,$C$5=0),"",IF((ROWS(E$6:E290)-1)&gt;$C$16+$C$13-$C$15,"",(ROWS(E$6:E290)-1)))</f>
        <v>#REF!</v>
      </c>
      <c r="F290" s="55" t="e">
        <f t="shared" si="172"/>
        <v>#REF!</v>
      </c>
      <c r="G290" s="91" t="e">
        <f>IF(E290="","",OP!G290)</f>
        <v>#REF!</v>
      </c>
      <c r="H290" s="28" t="e">
        <f t="shared" si="169"/>
        <v>#REF!</v>
      </c>
      <c r="I290" s="56" t="e">
        <f t="shared" si="170"/>
        <v>#REF!</v>
      </c>
      <c r="J290" s="56" t="e">
        <f t="shared" si="173"/>
        <v>#REF!</v>
      </c>
      <c r="K290" s="57" t="e">
        <f t="shared" si="174"/>
        <v>#REF!</v>
      </c>
      <c r="L290" s="57" t="e">
        <f t="shared" si="175"/>
        <v>#REF!</v>
      </c>
      <c r="M290" s="58" t="e">
        <f t="shared" si="176"/>
        <v>#REF!</v>
      </c>
      <c r="N290" s="58" t="e">
        <f t="shared" si="177"/>
        <v>#REF!</v>
      </c>
      <c r="O290" s="58" t="e">
        <f t="shared" si="178"/>
        <v>#REF!</v>
      </c>
      <c r="P290" s="59" t="e">
        <f t="shared" si="168"/>
        <v>#REF!</v>
      </c>
      <c r="Q290" s="29" t="e">
        <f t="shared" si="179"/>
        <v>#REF!</v>
      </c>
      <c r="R290" s="100" t="e">
        <f t="shared" si="171"/>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x14ac:dyDescent="0.25">
      <c r="B291" s="237"/>
      <c r="C291" s="9"/>
      <c r="E291" s="65" t="e">
        <f>IF(OR($C$6="",$C$5="",$C$6=0,$C$5=0),"",IF((ROWS(E$6:E291)-1)&gt;$C$16+$C$13-$C$15,"",(ROWS(E$6:E291)-1)))</f>
        <v>#REF!</v>
      </c>
      <c r="F291" s="55" t="e">
        <f t="shared" si="172"/>
        <v>#REF!</v>
      </c>
      <c r="G291" s="91" t="e">
        <f>IF(E291="","",OP!G291)</f>
        <v>#REF!</v>
      </c>
      <c r="H291" s="28" t="e">
        <f t="shared" si="169"/>
        <v>#REF!</v>
      </c>
      <c r="I291" s="56" t="e">
        <f t="shared" si="170"/>
        <v>#REF!</v>
      </c>
      <c r="J291" s="56" t="e">
        <f t="shared" si="173"/>
        <v>#REF!</v>
      </c>
      <c r="K291" s="57" t="e">
        <f t="shared" si="174"/>
        <v>#REF!</v>
      </c>
      <c r="L291" s="57" t="e">
        <f t="shared" si="175"/>
        <v>#REF!</v>
      </c>
      <c r="M291" s="58" t="e">
        <f t="shared" si="176"/>
        <v>#REF!</v>
      </c>
      <c r="N291" s="58" t="e">
        <f t="shared" si="177"/>
        <v>#REF!</v>
      </c>
      <c r="O291" s="58" t="e">
        <f t="shared" si="178"/>
        <v>#REF!</v>
      </c>
      <c r="P291" s="59" t="e">
        <f t="shared" si="168"/>
        <v>#REF!</v>
      </c>
      <c r="Q291" s="29" t="e">
        <f t="shared" si="179"/>
        <v>#REF!</v>
      </c>
      <c r="R291" s="100" t="e">
        <f t="shared" si="171"/>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x14ac:dyDescent="0.25">
      <c r="B292" s="237"/>
      <c r="C292" s="9"/>
      <c r="E292" s="65" t="e">
        <f>IF(OR($C$6="",$C$5="",$C$6=0,$C$5=0),"",IF((ROWS(E$6:E292)-1)&gt;$C$16+$C$13-$C$15,"",(ROWS(E$6:E292)-1)))</f>
        <v>#REF!</v>
      </c>
      <c r="F292" s="55" t="e">
        <f t="shared" si="172"/>
        <v>#REF!</v>
      </c>
      <c r="G292" s="91" t="e">
        <f>IF(E292="","",OP!G292)</f>
        <v>#REF!</v>
      </c>
      <c r="H292" s="28" t="e">
        <f t="shared" si="169"/>
        <v>#REF!</v>
      </c>
      <c r="I292" s="56" t="e">
        <f t="shared" si="170"/>
        <v>#REF!</v>
      </c>
      <c r="J292" s="56" t="e">
        <f t="shared" si="173"/>
        <v>#REF!</v>
      </c>
      <c r="K292" s="57" t="e">
        <f t="shared" si="174"/>
        <v>#REF!</v>
      </c>
      <c r="L292" s="57" t="e">
        <f t="shared" si="175"/>
        <v>#REF!</v>
      </c>
      <c r="M292" s="58" t="e">
        <f t="shared" si="176"/>
        <v>#REF!</v>
      </c>
      <c r="N292" s="58" t="e">
        <f t="shared" si="177"/>
        <v>#REF!</v>
      </c>
      <c r="O292" s="58" t="e">
        <f t="shared" si="178"/>
        <v>#REF!</v>
      </c>
      <c r="P292" s="59" t="e">
        <f t="shared" si="168"/>
        <v>#REF!</v>
      </c>
      <c r="Q292" s="29" t="e">
        <f t="shared" si="179"/>
        <v>#REF!</v>
      </c>
      <c r="R292" s="100" t="e">
        <f t="shared" si="171"/>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x14ac:dyDescent="0.25">
      <c r="B293" s="237"/>
      <c r="C293" s="9"/>
      <c r="E293" s="65" t="e">
        <f>IF(OR($C$6="",$C$5="",$C$6=0,$C$5=0),"",IF((ROWS(E$6:E293)-1)&gt;$C$16+$C$13-$C$15,"",(ROWS(E$6:E293)-1)))</f>
        <v>#REF!</v>
      </c>
      <c r="F293" s="55" t="e">
        <f t="shared" si="172"/>
        <v>#REF!</v>
      </c>
      <c r="G293" s="91" t="e">
        <f>IF(E293="","",OP!G293)</f>
        <v>#REF!</v>
      </c>
      <c r="H293" s="28" t="e">
        <f t="shared" si="169"/>
        <v>#REF!</v>
      </c>
      <c r="I293" s="56" t="e">
        <f t="shared" si="170"/>
        <v>#REF!</v>
      </c>
      <c r="J293" s="56" t="e">
        <f t="shared" si="173"/>
        <v>#REF!</v>
      </c>
      <c r="K293" s="57" t="e">
        <f t="shared" si="174"/>
        <v>#REF!</v>
      </c>
      <c r="L293" s="57" t="e">
        <f t="shared" si="175"/>
        <v>#REF!</v>
      </c>
      <c r="M293" s="58" t="e">
        <f t="shared" si="176"/>
        <v>#REF!</v>
      </c>
      <c r="N293" s="58" t="e">
        <f t="shared" si="177"/>
        <v>#REF!</v>
      </c>
      <c r="O293" s="58" t="e">
        <f t="shared" si="178"/>
        <v>#REF!</v>
      </c>
      <c r="P293" s="59" t="e">
        <f t="shared" si="168"/>
        <v>#REF!</v>
      </c>
      <c r="Q293" s="29" t="e">
        <f t="shared" si="179"/>
        <v>#REF!</v>
      </c>
      <c r="R293" s="100" t="e">
        <f t="shared" si="171"/>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x14ac:dyDescent="0.25">
      <c r="B294" s="237"/>
      <c r="C294" s="9"/>
      <c r="E294" s="65" t="e">
        <f>IF(OR($C$6="",$C$5="",$C$6=0,$C$5=0),"",IF((ROWS(E$6:E294)-1)&gt;$C$16+$C$13-$C$15,"",(ROWS(E$6:E294)-1)))</f>
        <v>#REF!</v>
      </c>
      <c r="F294" s="55" t="e">
        <f t="shared" si="172"/>
        <v>#REF!</v>
      </c>
      <c r="G294" s="91" t="e">
        <f>IF(E294="","",OP!G294)</f>
        <v>#REF!</v>
      </c>
      <c r="H294" s="28" t="e">
        <f t="shared" si="169"/>
        <v>#REF!</v>
      </c>
      <c r="I294" s="56" t="e">
        <f t="shared" si="170"/>
        <v>#REF!</v>
      </c>
      <c r="J294" s="56" t="e">
        <f t="shared" si="173"/>
        <v>#REF!</v>
      </c>
      <c r="K294" s="57" t="e">
        <f t="shared" si="174"/>
        <v>#REF!</v>
      </c>
      <c r="L294" s="57" t="e">
        <f t="shared" si="175"/>
        <v>#REF!</v>
      </c>
      <c r="M294" s="58" t="e">
        <f t="shared" si="176"/>
        <v>#REF!</v>
      </c>
      <c r="N294" s="58" t="e">
        <f t="shared" si="177"/>
        <v>#REF!</v>
      </c>
      <c r="O294" s="58" t="e">
        <f t="shared" si="178"/>
        <v>#REF!</v>
      </c>
      <c r="P294" s="59" t="e">
        <f t="shared" si="168"/>
        <v>#REF!</v>
      </c>
      <c r="Q294" s="29" t="e">
        <f t="shared" si="179"/>
        <v>#REF!</v>
      </c>
      <c r="R294" s="100" t="e">
        <f t="shared" si="171"/>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x14ac:dyDescent="0.25">
      <c r="B295" s="237"/>
      <c r="C295" s="9"/>
      <c r="E295" s="65" t="e">
        <f>IF(OR($C$6="",$C$5="",$C$6=0,$C$5=0),"",IF((ROWS(E$6:E295)-1)&gt;$C$16+$C$13-$C$15,"",(ROWS(E$6:E295)-1)))</f>
        <v>#REF!</v>
      </c>
      <c r="F295" s="55" t="e">
        <f t="shared" si="172"/>
        <v>#REF!</v>
      </c>
      <c r="G295" s="91" t="e">
        <f>IF(E295="","",OP!G295)</f>
        <v>#REF!</v>
      </c>
      <c r="H295" s="28" t="e">
        <f t="shared" si="169"/>
        <v>#REF!</v>
      </c>
      <c r="I295" s="56" t="e">
        <f t="shared" si="170"/>
        <v>#REF!</v>
      </c>
      <c r="J295" s="56" t="e">
        <f t="shared" si="173"/>
        <v>#REF!</v>
      </c>
      <c r="K295" s="57" t="e">
        <f t="shared" si="174"/>
        <v>#REF!</v>
      </c>
      <c r="L295" s="57" t="e">
        <f t="shared" si="175"/>
        <v>#REF!</v>
      </c>
      <c r="M295" s="58" t="e">
        <f t="shared" si="176"/>
        <v>#REF!</v>
      </c>
      <c r="N295" s="58" t="e">
        <f t="shared" si="177"/>
        <v>#REF!</v>
      </c>
      <c r="O295" s="58" t="e">
        <f t="shared" si="178"/>
        <v>#REF!</v>
      </c>
      <c r="P295" s="59" t="e">
        <f t="shared" si="168"/>
        <v>#REF!</v>
      </c>
      <c r="Q295" s="29" t="e">
        <f t="shared" si="179"/>
        <v>#REF!</v>
      </c>
      <c r="R295" s="100" t="e">
        <f t="shared" si="171"/>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x14ac:dyDescent="0.25">
      <c r="B296" s="237"/>
      <c r="C296" s="9"/>
      <c r="E296" s="65" t="e">
        <f>IF(OR($C$6="",$C$5="",$C$6=0,$C$5=0),"",IF((ROWS(E$6:E296)-1)&gt;$C$16+$C$13-$C$15,"",(ROWS(E$6:E296)-1)))</f>
        <v>#REF!</v>
      </c>
      <c r="F296" s="55" t="e">
        <f t="shared" si="172"/>
        <v>#REF!</v>
      </c>
      <c r="G296" s="91" t="e">
        <f>IF(E296="","",OP!G296)</f>
        <v>#REF!</v>
      </c>
      <c r="H296" s="28" t="e">
        <f t="shared" si="169"/>
        <v>#REF!</v>
      </c>
      <c r="I296" s="56" t="e">
        <f t="shared" si="170"/>
        <v>#REF!</v>
      </c>
      <c r="J296" s="56" t="e">
        <f t="shared" si="173"/>
        <v>#REF!</v>
      </c>
      <c r="K296" s="57" t="e">
        <f t="shared" si="174"/>
        <v>#REF!</v>
      </c>
      <c r="L296" s="57" t="e">
        <f t="shared" si="175"/>
        <v>#REF!</v>
      </c>
      <c r="M296" s="58" t="e">
        <f t="shared" si="176"/>
        <v>#REF!</v>
      </c>
      <c r="N296" s="58" t="e">
        <f t="shared" si="177"/>
        <v>#REF!</v>
      </c>
      <c r="O296" s="58" t="e">
        <f t="shared" si="178"/>
        <v>#REF!</v>
      </c>
      <c r="P296" s="59" t="e">
        <f t="shared" si="168"/>
        <v>#REF!</v>
      </c>
      <c r="Q296" s="29" t="e">
        <f t="shared" si="179"/>
        <v>#REF!</v>
      </c>
      <c r="R296" s="100" t="e">
        <f t="shared" si="171"/>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x14ac:dyDescent="0.25">
      <c r="B297" s="237"/>
      <c r="C297" s="9"/>
      <c r="E297" s="65" t="e">
        <f>IF(OR($C$6="",$C$5="",$C$6=0,$C$5=0),"",IF((ROWS(E$6:E297)-1)&gt;$C$16+$C$13-$C$15,"",(ROWS(E$6:E297)-1)))</f>
        <v>#REF!</v>
      </c>
      <c r="F297" s="55" t="e">
        <f t="shared" si="172"/>
        <v>#REF!</v>
      </c>
      <c r="G297" s="91" t="e">
        <f>IF(E297="","",OP!G297)</f>
        <v>#REF!</v>
      </c>
      <c r="H297" s="28" t="e">
        <f t="shared" si="169"/>
        <v>#REF!</v>
      </c>
      <c r="I297" s="56" t="e">
        <f t="shared" si="170"/>
        <v>#REF!</v>
      </c>
      <c r="J297" s="56" t="e">
        <f t="shared" si="173"/>
        <v>#REF!</v>
      </c>
      <c r="K297" s="57" t="e">
        <f t="shared" si="174"/>
        <v>#REF!</v>
      </c>
      <c r="L297" s="57" t="e">
        <f t="shared" si="175"/>
        <v>#REF!</v>
      </c>
      <c r="M297" s="58" t="e">
        <f t="shared" si="176"/>
        <v>#REF!</v>
      </c>
      <c r="N297" s="58" t="e">
        <f t="shared" si="177"/>
        <v>#REF!</v>
      </c>
      <c r="O297" s="58" t="e">
        <f t="shared" si="178"/>
        <v>#REF!</v>
      </c>
      <c r="P297" s="59" t="e">
        <f t="shared" si="168"/>
        <v>#REF!</v>
      </c>
      <c r="Q297" s="29" t="e">
        <f t="shared" si="179"/>
        <v>#REF!</v>
      </c>
      <c r="R297" s="100" t="e">
        <f t="shared" si="171"/>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x14ac:dyDescent="0.25">
      <c r="B298" s="237"/>
      <c r="C298" s="9"/>
      <c r="E298" s="65" t="e">
        <f>IF(OR($C$6="",$C$5="",$C$6=0,$C$5=0),"",IF((ROWS(E$6:E298)-1)&gt;$C$16+$C$13-$C$15,"",(ROWS(E$6:E298)-1)))</f>
        <v>#REF!</v>
      </c>
      <c r="F298" s="55" t="e">
        <f t="shared" si="172"/>
        <v>#REF!</v>
      </c>
      <c r="G298" s="91" t="e">
        <f>IF(E298="","",OP!G298)</f>
        <v>#REF!</v>
      </c>
      <c r="H298" s="28" t="e">
        <f t="shared" si="169"/>
        <v>#REF!</v>
      </c>
      <c r="I298" s="56" t="e">
        <f t="shared" si="170"/>
        <v>#REF!</v>
      </c>
      <c r="J298" s="56" t="e">
        <f t="shared" si="173"/>
        <v>#REF!</v>
      </c>
      <c r="K298" s="57" t="e">
        <f t="shared" si="174"/>
        <v>#REF!</v>
      </c>
      <c r="L298" s="57" t="e">
        <f t="shared" si="175"/>
        <v>#REF!</v>
      </c>
      <c r="M298" s="58" t="e">
        <f t="shared" si="176"/>
        <v>#REF!</v>
      </c>
      <c r="N298" s="58" t="e">
        <f t="shared" si="177"/>
        <v>#REF!</v>
      </c>
      <c r="O298" s="58" t="e">
        <f t="shared" si="178"/>
        <v>#REF!</v>
      </c>
      <c r="P298" s="59" t="e">
        <f t="shared" si="168"/>
        <v>#REF!</v>
      </c>
      <c r="Q298" s="29" t="e">
        <f t="shared" si="179"/>
        <v>#REF!</v>
      </c>
      <c r="R298" s="100" t="e">
        <f t="shared" si="171"/>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x14ac:dyDescent="0.25">
      <c r="B299" s="237"/>
      <c r="C299" s="9"/>
      <c r="E299" s="65" t="e">
        <f>IF(OR($C$6="",$C$5="",$C$6=0,$C$5=0),"",IF((ROWS(E$6:E299)-1)&gt;$C$16+$C$13-$C$15,"",(ROWS(E$6:E299)-1)))</f>
        <v>#REF!</v>
      </c>
      <c r="F299" s="55" t="e">
        <f t="shared" si="172"/>
        <v>#REF!</v>
      </c>
      <c r="G299" s="91" t="e">
        <f>IF(E299="","",OP!G299)</f>
        <v>#REF!</v>
      </c>
      <c r="H299" s="28" t="e">
        <f t="shared" si="169"/>
        <v>#REF!</v>
      </c>
      <c r="I299" s="56" t="e">
        <f t="shared" si="170"/>
        <v>#REF!</v>
      </c>
      <c r="J299" s="56" t="e">
        <f t="shared" si="173"/>
        <v>#REF!</v>
      </c>
      <c r="K299" s="57" t="e">
        <f t="shared" si="174"/>
        <v>#REF!</v>
      </c>
      <c r="L299" s="57" t="e">
        <f t="shared" si="175"/>
        <v>#REF!</v>
      </c>
      <c r="M299" s="58" t="e">
        <f t="shared" si="176"/>
        <v>#REF!</v>
      </c>
      <c r="N299" s="58" t="e">
        <f t="shared" si="177"/>
        <v>#REF!</v>
      </c>
      <c r="O299" s="58" t="e">
        <f t="shared" si="178"/>
        <v>#REF!</v>
      </c>
      <c r="P299" s="59" t="e">
        <f t="shared" si="168"/>
        <v>#REF!</v>
      </c>
      <c r="Q299" s="29" t="e">
        <f t="shared" si="179"/>
        <v>#REF!</v>
      </c>
      <c r="R299" s="100" t="e">
        <f t="shared" si="171"/>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x14ac:dyDescent="0.25">
      <c r="B300" s="237"/>
      <c r="C300" s="9"/>
      <c r="E300" s="65" t="e">
        <f>IF(OR($C$6="",$C$5="",$C$6=0,$C$5=0),"",IF((ROWS(E$6:E300)-1)&gt;$C$16+$C$13-$C$15,"",(ROWS(E$6:E300)-1)))</f>
        <v>#REF!</v>
      </c>
      <c r="F300" s="55" t="e">
        <f t="shared" si="172"/>
        <v>#REF!</v>
      </c>
      <c r="G300" s="91" t="e">
        <f>IF(E300="","",OP!G300)</f>
        <v>#REF!</v>
      </c>
      <c r="H300" s="28" t="e">
        <f t="shared" si="169"/>
        <v>#REF!</v>
      </c>
      <c r="I300" s="56" t="e">
        <f t="shared" si="170"/>
        <v>#REF!</v>
      </c>
      <c r="J300" s="56" t="e">
        <f t="shared" si="173"/>
        <v>#REF!</v>
      </c>
      <c r="K300" s="57" t="e">
        <f t="shared" si="174"/>
        <v>#REF!</v>
      </c>
      <c r="L300" s="57" t="e">
        <f t="shared" si="175"/>
        <v>#REF!</v>
      </c>
      <c r="M300" s="58" t="e">
        <f t="shared" si="176"/>
        <v>#REF!</v>
      </c>
      <c r="N300" s="58" t="e">
        <f t="shared" si="177"/>
        <v>#REF!</v>
      </c>
      <c r="O300" s="58" t="e">
        <f t="shared" si="178"/>
        <v>#REF!</v>
      </c>
      <c r="P300" s="59" t="e">
        <f t="shared" si="168"/>
        <v>#REF!</v>
      </c>
      <c r="Q300" s="29" t="e">
        <f t="shared" si="179"/>
        <v>#REF!</v>
      </c>
      <c r="R300" s="100" t="e">
        <f t="shared" si="171"/>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x14ac:dyDescent="0.25">
      <c r="B301" s="237"/>
      <c r="C301" s="9"/>
      <c r="E301" s="65" t="e">
        <f>IF(OR($C$6="",$C$5="",$C$6=0,$C$5=0),"",IF((ROWS(E$6:E301)-1)&gt;$C$16+$C$13-$C$15,"",(ROWS(E$6:E301)-1)))</f>
        <v>#REF!</v>
      </c>
      <c r="F301" s="55" t="e">
        <f t="shared" si="172"/>
        <v>#REF!</v>
      </c>
      <c r="G301" s="91" t="e">
        <f>IF(E301="","",OP!G301)</f>
        <v>#REF!</v>
      </c>
      <c r="H301" s="28" t="e">
        <f t="shared" si="169"/>
        <v>#REF!</v>
      </c>
      <c r="I301" s="56" t="e">
        <f t="shared" si="170"/>
        <v>#REF!</v>
      </c>
      <c r="J301" s="56" t="e">
        <f t="shared" si="173"/>
        <v>#REF!</v>
      </c>
      <c r="K301" s="57" t="e">
        <f t="shared" si="174"/>
        <v>#REF!</v>
      </c>
      <c r="L301" s="57" t="e">
        <f t="shared" si="175"/>
        <v>#REF!</v>
      </c>
      <c r="M301" s="58" t="e">
        <f t="shared" si="176"/>
        <v>#REF!</v>
      </c>
      <c r="N301" s="58" t="e">
        <f t="shared" si="177"/>
        <v>#REF!</v>
      </c>
      <c r="O301" s="58" t="e">
        <f t="shared" si="178"/>
        <v>#REF!</v>
      </c>
      <c r="P301" s="59" t="e">
        <f t="shared" si="168"/>
        <v>#REF!</v>
      </c>
      <c r="Q301" s="29" t="e">
        <f t="shared" si="179"/>
        <v>#REF!</v>
      </c>
      <c r="R301" s="100" t="e">
        <f t="shared" si="171"/>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x14ac:dyDescent="0.25">
      <c r="B302" s="237"/>
      <c r="C302" s="9"/>
      <c r="E302" s="65" t="e">
        <f>IF(OR($C$6="",$C$5="",$C$6=0,$C$5=0),"",IF((ROWS(E$6:E302)-1)&gt;$C$16+$C$13-$C$15,"",(ROWS(E$6:E302)-1)))</f>
        <v>#REF!</v>
      </c>
      <c r="F302" s="55" t="e">
        <f t="shared" si="172"/>
        <v>#REF!</v>
      </c>
      <c r="G302" s="91" t="e">
        <f>IF(E302="","",OP!G302)</f>
        <v>#REF!</v>
      </c>
      <c r="H302" s="28" t="e">
        <f t="shared" si="169"/>
        <v>#REF!</v>
      </c>
      <c r="I302" s="56" t="e">
        <f t="shared" si="170"/>
        <v>#REF!</v>
      </c>
      <c r="J302" s="56" t="e">
        <f t="shared" si="173"/>
        <v>#REF!</v>
      </c>
      <c r="K302" s="57" t="e">
        <f t="shared" si="174"/>
        <v>#REF!</v>
      </c>
      <c r="L302" s="57" t="e">
        <f t="shared" si="175"/>
        <v>#REF!</v>
      </c>
      <c r="M302" s="58" t="e">
        <f t="shared" si="176"/>
        <v>#REF!</v>
      </c>
      <c r="N302" s="58" t="e">
        <f t="shared" si="177"/>
        <v>#REF!</v>
      </c>
      <c r="O302" s="58" t="e">
        <f t="shared" si="178"/>
        <v>#REF!</v>
      </c>
      <c r="P302" s="59" t="e">
        <f t="shared" si="168"/>
        <v>#REF!</v>
      </c>
      <c r="Q302" s="29" t="e">
        <f t="shared" si="179"/>
        <v>#REF!</v>
      </c>
      <c r="R302" s="100" t="e">
        <f t="shared" si="171"/>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x14ac:dyDescent="0.25">
      <c r="B303" s="237"/>
      <c r="C303" s="9"/>
      <c r="E303" s="65" t="e">
        <f>IF(OR($C$6="",$C$5="",$C$6=0,$C$5=0),"",IF((ROWS(E$6:E303)-1)&gt;$C$16+$C$13-$C$15,"",(ROWS(E$6:E303)-1)))</f>
        <v>#REF!</v>
      </c>
      <c r="F303" s="55" t="e">
        <f t="shared" si="172"/>
        <v>#REF!</v>
      </c>
      <c r="G303" s="91" t="e">
        <f>IF(E303="","",OP!G303)</f>
        <v>#REF!</v>
      </c>
      <c r="H303" s="28" t="e">
        <f t="shared" si="169"/>
        <v>#REF!</v>
      </c>
      <c r="I303" s="56" t="e">
        <f t="shared" si="170"/>
        <v>#REF!</v>
      </c>
      <c r="J303" s="56" t="e">
        <f t="shared" si="173"/>
        <v>#REF!</v>
      </c>
      <c r="K303" s="57" t="e">
        <f t="shared" si="174"/>
        <v>#REF!</v>
      </c>
      <c r="L303" s="57" t="e">
        <f t="shared" si="175"/>
        <v>#REF!</v>
      </c>
      <c r="M303" s="58" t="e">
        <f t="shared" si="176"/>
        <v>#REF!</v>
      </c>
      <c r="N303" s="58" t="e">
        <f t="shared" si="177"/>
        <v>#REF!</v>
      </c>
      <c r="O303" s="58" t="e">
        <f t="shared" si="178"/>
        <v>#REF!</v>
      </c>
      <c r="P303" s="59" t="e">
        <f t="shared" si="168"/>
        <v>#REF!</v>
      </c>
      <c r="Q303" s="29" t="e">
        <f t="shared" si="179"/>
        <v>#REF!</v>
      </c>
      <c r="R303" s="100" t="e">
        <f t="shared" si="171"/>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x14ac:dyDescent="0.25">
      <c r="B304" s="237"/>
      <c r="C304" s="9"/>
      <c r="E304" s="65" t="e">
        <f>IF(OR($C$6="",$C$5="",$C$6=0,$C$5=0),"",IF((ROWS(E$6:E304)-1)&gt;$C$16+$C$13-$C$15,"",(ROWS(E$6:E304)-1)))</f>
        <v>#REF!</v>
      </c>
      <c r="F304" s="55" t="e">
        <f t="shared" si="172"/>
        <v>#REF!</v>
      </c>
      <c r="G304" s="91" t="e">
        <f>IF(E304="","",OP!G304)</f>
        <v>#REF!</v>
      </c>
      <c r="H304" s="28" t="e">
        <f t="shared" si="169"/>
        <v>#REF!</v>
      </c>
      <c r="I304" s="56" t="e">
        <f t="shared" si="170"/>
        <v>#REF!</v>
      </c>
      <c r="J304" s="56" t="e">
        <f t="shared" si="173"/>
        <v>#REF!</v>
      </c>
      <c r="K304" s="57" t="e">
        <f t="shared" si="174"/>
        <v>#REF!</v>
      </c>
      <c r="L304" s="57" t="e">
        <f t="shared" si="175"/>
        <v>#REF!</v>
      </c>
      <c r="M304" s="58" t="e">
        <f t="shared" si="176"/>
        <v>#REF!</v>
      </c>
      <c r="N304" s="58" t="e">
        <f t="shared" si="177"/>
        <v>#REF!</v>
      </c>
      <c r="O304" s="58" t="e">
        <f t="shared" si="178"/>
        <v>#REF!</v>
      </c>
      <c r="P304" s="59" t="e">
        <f t="shared" si="168"/>
        <v>#REF!</v>
      </c>
      <c r="Q304" s="29" t="e">
        <f t="shared" si="179"/>
        <v>#REF!</v>
      </c>
      <c r="R304" s="100" t="e">
        <f t="shared" si="171"/>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x14ac:dyDescent="0.25">
      <c r="B305" s="237"/>
      <c r="C305" s="9"/>
      <c r="E305" s="65" t="e">
        <f>IF(OR($C$6="",$C$5="",$C$6=0,$C$5=0),"",IF((ROWS(E$6:E305)-1)&gt;$C$16+$C$13-$C$15,"",(ROWS(E$6:E305)-1)))</f>
        <v>#REF!</v>
      </c>
      <c r="F305" s="55" t="e">
        <f t="shared" si="172"/>
        <v>#REF!</v>
      </c>
      <c r="G305" s="91" t="e">
        <f>IF(E305="","",OP!G305)</f>
        <v>#REF!</v>
      </c>
      <c r="H305" s="28" t="e">
        <f t="shared" si="169"/>
        <v>#REF!</v>
      </c>
      <c r="I305" s="56" t="e">
        <f t="shared" si="170"/>
        <v>#REF!</v>
      </c>
      <c r="J305" s="56" t="e">
        <f t="shared" si="173"/>
        <v>#REF!</v>
      </c>
      <c r="K305" s="57" t="e">
        <f t="shared" si="174"/>
        <v>#REF!</v>
      </c>
      <c r="L305" s="57" t="e">
        <f t="shared" si="175"/>
        <v>#REF!</v>
      </c>
      <c r="M305" s="58" t="e">
        <f t="shared" si="176"/>
        <v>#REF!</v>
      </c>
      <c r="N305" s="58" t="e">
        <f t="shared" si="177"/>
        <v>#REF!</v>
      </c>
      <c r="O305" s="58" t="e">
        <f t="shared" si="178"/>
        <v>#REF!</v>
      </c>
      <c r="P305" s="59" t="e">
        <f t="shared" si="168"/>
        <v>#REF!</v>
      </c>
      <c r="Q305" s="29" t="e">
        <f t="shared" si="179"/>
        <v>#REF!</v>
      </c>
      <c r="R305" s="100" t="e">
        <f t="shared" si="171"/>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x14ac:dyDescent="0.25">
      <c r="B306" s="237"/>
      <c r="C306" s="9"/>
      <c r="E306" s="65" t="e">
        <f>IF(OR($C$6="",$C$5="",$C$6=0,$C$5=0),"",IF((ROWS(E$6:E306)-1)&gt;$C$16+$C$13-$C$15,"",(ROWS(E$6:E306)-1)))</f>
        <v>#REF!</v>
      </c>
      <c r="F306" s="55" t="e">
        <f t="shared" si="172"/>
        <v>#REF!</v>
      </c>
      <c r="G306" s="91" t="e">
        <f>IF(E306="","",OP!G306)</f>
        <v>#REF!</v>
      </c>
      <c r="H306" s="28" t="e">
        <f t="shared" si="169"/>
        <v>#REF!</v>
      </c>
      <c r="I306" s="56" t="e">
        <f t="shared" si="170"/>
        <v>#REF!</v>
      </c>
      <c r="J306" s="56" t="e">
        <f t="shared" si="173"/>
        <v>#REF!</v>
      </c>
      <c r="K306" s="57" t="e">
        <f t="shared" si="174"/>
        <v>#REF!</v>
      </c>
      <c r="L306" s="57" t="e">
        <f t="shared" si="175"/>
        <v>#REF!</v>
      </c>
      <c r="M306" s="58" t="e">
        <f t="shared" si="176"/>
        <v>#REF!</v>
      </c>
      <c r="N306" s="58" t="e">
        <f t="shared" si="177"/>
        <v>#REF!</v>
      </c>
      <c r="O306" s="58" t="e">
        <f t="shared" si="178"/>
        <v>#REF!</v>
      </c>
      <c r="P306" s="59" t="e">
        <f t="shared" si="168"/>
        <v>#REF!</v>
      </c>
      <c r="Q306" s="29" t="e">
        <f t="shared" si="179"/>
        <v>#REF!</v>
      </c>
      <c r="R306" s="100" t="e">
        <f t="shared" si="171"/>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x14ac:dyDescent="0.25">
      <c r="B307" s="237"/>
      <c r="C307" s="9"/>
      <c r="E307" s="65" t="e">
        <f>IF(OR($C$6="",$C$5="",$C$6=0,$C$5=0),"",IF((ROWS(E$6:E307)-1)&gt;$C$16+$C$13-$C$15,"",(ROWS(E$6:E307)-1)))</f>
        <v>#REF!</v>
      </c>
      <c r="F307" s="55" t="e">
        <f t="shared" si="172"/>
        <v>#REF!</v>
      </c>
      <c r="G307" s="91" t="e">
        <f>IF(E307="","",OP!G307)</f>
        <v>#REF!</v>
      </c>
      <c r="H307" s="28" t="e">
        <f t="shared" si="169"/>
        <v>#REF!</v>
      </c>
      <c r="I307" s="56" t="e">
        <f t="shared" si="170"/>
        <v>#REF!</v>
      </c>
      <c r="J307" s="56" t="e">
        <f t="shared" si="173"/>
        <v>#REF!</v>
      </c>
      <c r="K307" s="57" t="e">
        <f t="shared" si="174"/>
        <v>#REF!</v>
      </c>
      <c r="L307" s="57" t="e">
        <f t="shared" si="175"/>
        <v>#REF!</v>
      </c>
      <c r="M307" s="58" t="e">
        <f t="shared" si="176"/>
        <v>#REF!</v>
      </c>
      <c r="N307" s="58" t="e">
        <f t="shared" si="177"/>
        <v>#REF!</v>
      </c>
      <c r="O307" s="58" t="e">
        <f t="shared" si="178"/>
        <v>#REF!</v>
      </c>
      <c r="P307" s="59" t="e">
        <f t="shared" si="168"/>
        <v>#REF!</v>
      </c>
      <c r="Q307" s="29" t="e">
        <f t="shared" si="179"/>
        <v>#REF!</v>
      </c>
      <c r="R307" s="100" t="e">
        <f t="shared" si="171"/>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x14ac:dyDescent="0.25">
      <c r="B308" s="237"/>
      <c r="C308" s="9"/>
      <c r="E308" s="65" t="e">
        <f>IF(OR($C$6="",$C$5="",$C$6=0,$C$5=0),"",IF((ROWS(E$6:E308)-1)&gt;$C$16+$C$13-$C$15,"",(ROWS(E$6:E308)-1)))</f>
        <v>#REF!</v>
      </c>
      <c r="F308" s="55" t="e">
        <f t="shared" si="172"/>
        <v>#REF!</v>
      </c>
      <c r="G308" s="91" t="e">
        <f>IF(E308="","",OP!G308)</f>
        <v>#REF!</v>
      </c>
      <c r="H308" s="28" t="e">
        <f t="shared" si="169"/>
        <v>#REF!</v>
      </c>
      <c r="I308" s="56" t="e">
        <f t="shared" si="170"/>
        <v>#REF!</v>
      </c>
      <c r="J308" s="56" t="e">
        <f t="shared" si="173"/>
        <v>#REF!</v>
      </c>
      <c r="K308" s="57" t="e">
        <f t="shared" si="174"/>
        <v>#REF!</v>
      </c>
      <c r="L308" s="57" t="e">
        <f t="shared" si="175"/>
        <v>#REF!</v>
      </c>
      <c r="M308" s="58" t="e">
        <f t="shared" si="176"/>
        <v>#REF!</v>
      </c>
      <c r="N308" s="58" t="e">
        <f t="shared" si="177"/>
        <v>#REF!</v>
      </c>
      <c r="O308" s="58" t="e">
        <f t="shared" si="178"/>
        <v>#REF!</v>
      </c>
      <c r="P308" s="59" t="e">
        <f t="shared" si="168"/>
        <v>#REF!</v>
      </c>
      <c r="Q308" s="29" t="e">
        <f t="shared" si="179"/>
        <v>#REF!</v>
      </c>
      <c r="R308" s="100" t="e">
        <f t="shared" si="171"/>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x14ac:dyDescent="0.25">
      <c r="B309" s="237"/>
      <c r="C309" s="9"/>
      <c r="E309" s="65" t="e">
        <f>IF(OR($C$6="",$C$5="",$C$6=0,$C$5=0),"",IF((ROWS(E$6:E309)-1)&gt;$C$16+$C$13-$C$15,"",(ROWS(E$6:E309)-1)))</f>
        <v>#REF!</v>
      </c>
      <c r="F309" s="55" t="e">
        <f t="shared" si="172"/>
        <v>#REF!</v>
      </c>
      <c r="G309" s="91" t="e">
        <f>IF(E309="","",OP!G309)</f>
        <v>#REF!</v>
      </c>
      <c r="H309" s="28" t="e">
        <f t="shared" si="169"/>
        <v>#REF!</v>
      </c>
      <c r="I309" s="56" t="e">
        <f t="shared" si="170"/>
        <v>#REF!</v>
      </c>
      <c r="J309" s="56" t="e">
        <f t="shared" si="173"/>
        <v>#REF!</v>
      </c>
      <c r="K309" s="57" t="e">
        <f t="shared" si="174"/>
        <v>#REF!</v>
      </c>
      <c r="L309" s="57" t="e">
        <f t="shared" si="175"/>
        <v>#REF!</v>
      </c>
      <c r="M309" s="58" t="e">
        <f t="shared" si="176"/>
        <v>#REF!</v>
      </c>
      <c r="N309" s="58" t="e">
        <f t="shared" si="177"/>
        <v>#REF!</v>
      </c>
      <c r="O309" s="58" t="e">
        <f t="shared" si="178"/>
        <v>#REF!</v>
      </c>
      <c r="P309" s="59" t="e">
        <f t="shared" si="168"/>
        <v>#REF!</v>
      </c>
      <c r="Q309" s="29" t="e">
        <f t="shared" si="179"/>
        <v>#REF!</v>
      </c>
      <c r="R309" s="100" t="e">
        <f t="shared" si="171"/>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x14ac:dyDescent="0.25">
      <c r="B310" s="237"/>
      <c r="C310" s="9"/>
      <c r="E310" s="65" t="e">
        <f>IF(OR($C$6="",$C$5="",$C$6=0,$C$5=0),"",IF((ROWS(E$6:E310)-1)&gt;$C$16+$C$13-$C$15,"",(ROWS(E$6:E310)-1)))</f>
        <v>#REF!</v>
      </c>
      <c r="F310" s="55" t="e">
        <f t="shared" si="172"/>
        <v>#REF!</v>
      </c>
      <c r="G310" s="91" t="e">
        <f>IF(E310="","",OP!G310)</f>
        <v>#REF!</v>
      </c>
      <c r="H310" s="28" t="e">
        <f t="shared" si="169"/>
        <v>#REF!</v>
      </c>
      <c r="I310" s="56" t="e">
        <f t="shared" si="170"/>
        <v>#REF!</v>
      </c>
      <c r="J310" s="56" t="e">
        <f t="shared" si="173"/>
        <v>#REF!</v>
      </c>
      <c r="K310" s="57" t="e">
        <f t="shared" si="174"/>
        <v>#REF!</v>
      </c>
      <c r="L310" s="57" t="e">
        <f t="shared" si="175"/>
        <v>#REF!</v>
      </c>
      <c r="M310" s="58" t="e">
        <f t="shared" si="176"/>
        <v>#REF!</v>
      </c>
      <c r="N310" s="58" t="e">
        <f t="shared" si="177"/>
        <v>#REF!</v>
      </c>
      <c r="O310" s="58" t="e">
        <f t="shared" si="178"/>
        <v>#REF!</v>
      </c>
      <c r="P310" s="59" t="e">
        <f t="shared" si="168"/>
        <v>#REF!</v>
      </c>
      <c r="Q310" s="29" t="e">
        <f t="shared" si="179"/>
        <v>#REF!</v>
      </c>
      <c r="R310" s="100" t="e">
        <f t="shared" si="171"/>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x14ac:dyDescent="0.25">
      <c r="B311" s="237"/>
      <c r="C311" s="9"/>
      <c r="E311" s="65" t="e">
        <f>IF(OR($C$6="",$C$5="",$C$6=0,$C$5=0),"",IF((ROWS(E$6:E311)-1)&gt;$C$16+$C$13-$C$15,"",(ROWS(E$6:E311)-1)))</f>
        <v>#REF!</v>
      </c>
      <c r="F311" s="55" t="e">
        <f t="shared" si="172"/>
        <v>#REF!</v>
      </c>
      <c r="G311" s="91" t="e">
        <f>IF(E311="","",OP!G311)</f>
        <v>#REF!</v>
      </c>
      <c r="H311" s="28" t="e">
        <f t="shared" si="169"/>
        <v>#REF!</v>
      </c>
      <c r="I311" s="56" t="e">
        <f t="shared" si="170"/>
        <v>#REF!</v>
      </c>
      <c r="J311" s="56" t="e">
        <f t="shared" si="173"/>
        <v>#REF!</v>
      </c>
      <c r="K311" s="57" t="e">
        <f t="shared" si="174"/>
        <v>#REF!</v>
      </c>
      <c r="L311" s="57" t="e">
        <f t="shared" si="175"/>
        <v>#REF!</v>
      </c>
      <c r="M311" s="58" t="e">
        <f t="shared" si="176"/>
        <v>#REF!</v>
      </c>
      <c r="N311" s="58" t="e">
        <f t="shared" si="177"/>
        <v>#REF!</v>
      </c>
      <c r="O311" s="58" t="e">
        <f t="shared" si="178"/>
        <v>#REF!</v>
      </c>
      <c r="P311" s="59" t="e">
        <f t="shared" si="168"/>
        <v>#REF!</v>
      </c>
      <c r="Q311" s="29" t="e">
        <f t="shared" si="179"/>
        <v>#REF!</v>
      </c>
      <c r="R311" s="100" t="e">
        <f t="shared" si="171"/>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x14ac:dyDescent="0.25">
      <c r="B312" s="237"/>
      <c r="C312" s="9"/>
      <c r="E312" s="65" t="e">
        <f>IF(OR($C$6="",$C$5="",$C$6=0,$C$5=0),"",IF((ROWS(E$6:E312)-1)&gt;$C$16+$C$13-$C$15,"",(ROWS(E$6:E312)-1)))</f>
        <v>#REF!</v>
      </c>
      <c r="F312" s="55" t="e">
        <f t="shared" si="172"/>
        <v>#REF!</v>
      </c>
      <c r="G312" s="91" t="e">
        <f>IF(E312="","",OP!G312)</f>
        <v>#REF!</v>
      </c>
      <c r="H312" s="28" t="e">
        <f t="shared" si="169"/>
        <v>#REF!</v>
      </c>
      <c r="I312" s="56" t="e">
        <f t="shared" si="170"/>
        <v>#REF!</v>
      </c>
      <c r="J312" s="56" t="e">
        <f t="shared" si="173"/>
        <v>#REF!</v>
      </c>
      <c r="K312" s="57" t="e">
        <f t="shared" si="174"/>
        <v>#REF!</v>
      </c>
      <c r="L312" s="57" t="e">
        <f t="shared" si="175"/>
        <v>#REF!</v>
      </c>
      <c r="M312" s="58" t="e">
        <f t="shared" si="176"/>
        <v>#REF!</v>
      </c>
      <c r="N312" s="58" t="e">
        <f t="shared" si="177"/>
        <v>#REF!</v>
      </c>
      <c r="O312" s="58" t="e">
        <f t="shared" si="178"/>
        <v>#REF!</v>
      </c>
      <c r="P312" s="59" t="e">
        <f t="shared" si="168"/>
        <v>#REF!</v>
      </c>
      <c r="Q312" s="29" t="e">
        <f t="shared" si="179"/>
        <v>#REF!</v>
      </c>
      <c r="R312" s="100" t="e">
        <f t="shared" si="171"/>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x14ac:dyDescent="0.25">
      <c r="B313" s="237"/>
      <c r="C313" s="9"/>
      <c r="E313" s="65" t="e">
        <f>IF(OR($C$6="",$C$5="",$C$6=0,$C$5=0),"",IF((ROWS(E$6:E313)-1)&gt;$C$16+$C$13-$C$15,"",(ROWS(E$6:E313)-1)))</f>
        <v>#REF!</v>
      </c>
      <c r="F313" s="55" t="e">
        <f t="shared" si="172"/>
        <v>#REF!</v>
      </c>
      <c r="G313" s="91" t="e">
        <f>IF(E313="","",OP!G313)</f>
        <v>#REF!</v>
      </c>
      <c r="H313" s="28" t="e">
        <f t="shared" si="169"/>
        <v>#REF!</v>
      </c>
      <c r="I313" s="56" t="e">
        <f t="shared" si="170"/>
        <v>#REF!</v>
      </c>
      <c r="J313" s="56" t="e">
        <f t="shared" si="173"/>
        <v>#REF!</v>
      </c>
      <c r="K313" s="57" t="e">
        <f t="shared" si="174"/>
        <v>#REF!</v>
      </c>
      <c r="L313" s="57" t="e">
        <f t="shared" si="175"/>
        <v>#REF!</v>
      </c>
      <c r="M313" s="58" t="e">
        <f t="shared" si="176"/>
        <v>#REF!</v>
      </c>
      <c r="N313" s="58" t="e">
        <f t="shared" si="177"/>
        <v>#REF!</v>
      </c>
      <c r="O313" s="58" t="e">
        <f t="shared" si="178"/>
        <v>#REF!</v>
      </c>
      <c r="P313" s="59" t="e">
        <f t="shared" si="168"/>
        <v>#REF!</v>
      </c>
      <c r="Q313" s="29" t="e">
        <f t="shared" si="179"/>
        <v>#REF!</v>
      </c>
      <c r="R313" s="100" t="e">
        <f t="shared" si="171"/>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x14ac:dyDescent="0.25">
      <c r="B314" s="237"/>
      <c r="C314" s="9"/>
      <c r="E314" s="65" t="e">
        <f>IF(OR($C$6="",$C$5="",$C$6=0,$C$5=0),"",IF((ROWS(E$6:E314)-1)&gt;$C$16+$C$13-$C$15,"",(ROWS(E$6:E314)-1)))</f>
        <v>#REF!</v>
      </c>
      <c r="F314" s="55" t="e">
        <f t="shared" si="172"/>
        <v>#REF!</v>
      </c>
      <c r="G314" s="91" t="e">
        <f>IF(E314="","",OP!G314)</f>
        <v>#REF!</v>
      </c>
      <c r="H314" s="28" t="e">
        <f t="shared" si="169"/>
        <v>#REF!</v>
      </c>
      <c r="I314" s="56" t="e">
        <f t="shared" si="170"/>
        <v>#REF!</v>
      </c>
      <c r="J314" s="56" t="e">
        <f t="shared" si="173"/>
        <v>#REF!</v>
      </c>
      <c r="K314" s="57" t="e">
        <f t="shared" si="174"/>
        <v>#REF!</v>
      </c>
      <c r="L314" s="57" t="e">
        <f t="shared" si="175"/>
        <v>#REF!</v>
      </c>
      <c r="M314" s="58" t="e">
        <f t="shared" si="176"/>
        <v>#REF!</v>
      </c>
      <c r="N314" s="58" t="e">
        <f t="shared" si="177"/>
        <v>#REF!</v>
      </c>
      <c r="O314" s="58" t="e">
        <f t="shared" si="178"/>
        <v>#REF!</v>
      </c>
      <c r="P314" s="59" t="e">
        <f t="shared" si="168"/>
        <v>#REF!</v>
      </c>
      <c r="Q314" s="29" t="e">
        <f t="shared" si="179"/>
        <v>#REF!</v>
      </c>
      <c r="R314" s="100" t="e">
        <f t="shared" si="171"/>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x14ac:dyDescent="0.25">
      <c r="B315" s="237"/>
      <c r="C315" s="9"/>
      <c r="E315" s="65" t="e">
        <f>IF(OR($C$6="",$C$5="",$C$6=0,$C$5=0),"",IF((ROWS(E$6:E315)-1)&gt;$C$16+$C$13-$C$15,"",(ROWS(E$6:E315)-1)))</f>
        <v>#REF!</v>
      </c>
      <c r="F315" s="55" t="e">
        <f t="shared" si="172"/>
        <v>#REF!</v>
      </c>
      <c r="G315" s="91" t="e">
        <f>IF(E315="","",OP!G315)</f>
        <v>#REF!</v>
      </c>
      <c r="H315" s="28" t="e">
        <f t="shared" si="169"/>
        <v>#REF!</v>
      </c>
      <c r="I315" s="56" t="e">
        <f t="shared" si="170"/>
        <v>#REF!</v>
      </c>
      <c r="J315" s="56" t="e">
        <f t="shared" si="173"/>
        <v>#REF!</v>
      </c>
      <c r="K315" s="57" t="e">
        <f t="shared" si="174"/>
        <v>#REF!</v>
      </c>
      <c r="L315" s="57" t="e">
        <f t="shared" si="175"/>
        <v>#REF!</v>
      </c>
      <c r="M315" s="58" t="e">
        <f t="shared" si="176"/>
        <v>#REF!</v>
      </c>
      <c r="N315" s="58" t="e">
        <f t="shared" si="177"/>
        <v>#REF!</v>
      </c>
      <c r="O315" s="58" t="e">
        <f t="shared" si="178"/>
        <v>#REF!</v>
      </c>
      <c r="P315" s="59" t="e">
        <f t="shared" si="168"/>
        <v>#REF!</v>
      </c>
      <c r="Q315" s="29" t="e">
        <f t="shared" si="179"/>
        <v>#REF!</v>
      </c>
      <c r="R315" s="100" t="e">
        <f t="shared" si="171"/>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x14ac:dyDescent="0.25">
      <c r="B316" s="237"/>
      <c r="C316" s="9"/>
      <c r="E316" s="65" t="e">
        <f>IF(OR($C$6="",$C$5="",$C$6=0,$C$5=0),"",IF((ROWS(E$6:E316)-1)&gt;$C$16+$C$13-$C$15,"",(ROWS(E$6:E316)-1)))</f>
        <v>#REF!</v>
      </c>
      <c r="F316" s="55" t="e">
        <f t="shared" si="172"/>
        <v>#REF!</v>
      </c>
      <c r="G316" s="91" t="e">
        <f>IF(E316="","",OP!G316)</f>
        <v>#REF!</v>
      </c>
      <c r="H316" s="28" t="e">
        <f t="shared" si="169"/>
        <v>#REF!</v>
      </c>
      <c r="I316" s="56" t="e">
        <f t="shared" si="170"/>
        <v>#REF!</v>
      </c>
      <c r="J316" s="56" t="e">
        <f t="shared" si="173"/>
        <v>#REF!</v>
      </c>
      <c r="K316" s="57" t="e">
        <f t="shared" si="174"/>
        <v>#REF!</v>
      </c>
      <c r="L316" s="57" t="e">
        <f t="shared" si="175"/>
        <v>#REF!</v>
      </c>
      <c r="M316" s="58" t="e">
        <f t="shared" si="176"/>
        <v>#REF!</v>
      </c>
      <c r="N316" s="58" t="e">
        <f t="shared" si="177"/>
        <v>#REF!</v>
      </c>
      <c r="O316" s="58" t="e">
        <f t="shared" si="178"/>
        <v>#REF!</v>
      </c>
      <c r="P316" s="59" t="e">
        <f t="shared" si="168"/>
        <v>#REF!</v>
      </c>
      <c r="Q316" s="29" t="e">
        <f t="shared" si="179"/>
        <v>#REF!</v>
      </c>
      <c r="R316" s="100" t="e">
        <f t="shared" si="171"/>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x14ac:dyDescent="0.25">
      <c r="B317" s="237"/>
      <c r="C317" s="9"/>
      <c r="E317" s="65" t="e">
        <f>IF(OR($C$6="",$C$5="",$C$6=0,$C$5=0),"",IF((ROWS(E$6:E317)-1)&gt;$C$16+$C$13-$C$15,"",(ROWS(E$6:E317)-1)))</f>
        <v>#REF!</v>
      </c>
      <c r="F317" s="55" t="e">
        <f t="shared" si="172"/>
        <v>#REF!</v>
      </c>
      <c r="G317" s="91" t="e">
        <f>IF(E317="","",OP!G317)</f>
        <v>#REF!</v>
      </c>
      <c r="H317" s="28" t="e">
        <f t="shared" si="169"/>
        <v>#REF!</v>
      </c>
      <c r="I317" s="56" t="e">
        <f t="shared" si="170"/>
        <v>#REF!</v>
      </c>
      <c r="J317" s="56" t="e">
        <f t="shared" si="173"/>
        <v>#REF!</v>
      </c>
      <c r="K317" s="57" t="e">
        <f t="shared" si="174"/>
        <v>#REF!</v>
      </c>
      <c r="L317" s="57" t="e">
        <f t="shared" si="175"/>
        <v>#REF!</v>
      </c>
      <c r="M317" s="58" t="e">
        <f t="shared" si="176"/>
        <v>#REF!</v>
      </c>
      <c r="N317" s="58" t="e">
        <f t="shared" si="177"/>
        <v>#REF!</v>
      </c>
      <c r="O317" s="58" t="e">
        <f t="shared" si="178"/>
        <v>#REF!</v>
      </c>
      <c r="P317" s="59" t="e">
        <f t="shared" si="168"/>
        <v>#REF!</v>
      </c>
      <c r="Q317" s="29" t="e">
        <f t="shared" si="179"/>
        <v>#REF!</v>
      </c>
      <c r="R317" s="100" t="e">
        <f t="shared" si="171"/>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x14ac:dyDescent="0.25">
      <c r="B318" s="237"/>
      <c r="C318" s="9"/>
      <c r="E318" s="65" t="e">
        <f>IF(OR($C$6="",$C$5="",$C$6=0,$C$5=0),"",IF((ROWS(E$6:E318)-1)&gt;$C$16+$C$13-$C$15,"",(ROWS(E$6:E318)-1)))</f>
        <v>#REF!</v>
      </c>
      <c r="F318" s="55" t="e">
        <f t="shared" si="172"/>
        <v>#REF!</v>
      </c>
      <c r="G318" s="91" t="e">
        <f>IF(E318="","",OP!G318)</f>
        <v>#REF!</v>
      </c>
      <c r="H318" s="28" t="e">
        <f t="shared" si="169"/>
        <v>#REF!</v>
      </c>
      <c r="I318" s="56" t="e">
        <f t="shared" si="170"/>
        <v>#REF!</v>
      </c>
      <c r="J318" s="56" t="e">
        <f t="shared" si="173"/>
        <v>#REF!</v>
      </c>
      <c r="K318" s="57" t="e">
        <f t="shared" si="174"/>
        <v>#REF!</v>
      </c>
      <c r="L318" s="57" t="e">
        <f t="shared" si="175"/>
        <v>#REF!</v>
      </c>
      <c r="M318" s="58" t="e">
        <f t="shared" si="176"/>
        <v>#REF!</v>
      </c>
      <c r="N318" s="58" t="e">
        <f t="shared" si="177"/>
        <v>#REF!</v>
      </c>
      <c r="O318" s="58" t="e">
        <f t="shared" si="178"/>
        <v>#REF!</v>
      </c>
      <c r="P318" s="59" t="e">
        <f t="shared" si="168"/>
        <v>#REF!</v>
      </c>
      <c r="Q318" s="29" t="e">
        <f t="shared" si="179"/>
        <v>#REF!</v>
      </c>
      <c r="R318" s="100" t="e">
        <f t="shared" si="171"/>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x14ac:dyDescent="0.25">
      <c r="B319" s="237"/>
      <c r="C319" s="9"/>
      <c r="E319" s="65" t="e">
        <f>IF(OR($C$6="",$C$5="",$C$6=0,$C$5=0),"",IF((ROWS(E$6:E319)-1)&gt;$C$16+$C$13-$C$15,"",(ROWS(E$6:E319)-1)))</f>
        <v>#REF!</v>
      </c>
      <c r="F319" s="55" t="e">
        <f t="shared" si="172"/>
        <v>#REF!</v>
      </c>
      <c r="G319" s="91" t="e">
        <f>IF(E319="","",OP!G319)</f>
        <v>#REF!</v>
      </c>
      <c r="H319" s="28" t="e">
        <f t="shared" si="169"/>
        <v>#REF!</v>
      </c>
      <c r="I319" s="56" t="e">
        <f t="shared" si="170"/>
        <v>#REF!</v>
      </c>
      <c r="J319" s="56" t="e">
        <f t="shared" si="173"/>
        <v>#REF!</v>
      </c>
      <c r="K319" s="57" t="e">
        <f t="shared" si="174"/>
        <v>#REF!</v>
      </c>
      <c r="L319" s="57" t="e">
        <f t="shared" si="175"/>
        <v>#REF!</v>
      </c>
      <c r="M319" s="58" t="e">
        <f t="shared" si="176"/>
        <v>#REF!</v>
      </c>
      <c r="N319" s="58" t="e">
        <f t="shared" si="177"/>
        <v>#REF!</v>
      </c>
      <c r="O319" s="58" t="e">
        <f t="shared" si="178"/>
        <v>#REF!</v>
      </c>
      <c r="P319" s="59" t="e">
        <f t="shared" si="168"/>
        <v>#REF!</v>
      </c>
      <c r="Q319" s="29" t="e">
        <f t="shared" si="179"/>
        <v>#REF!</v>
      </c>
      <c r="R319" s="100" t="e">
        <f t="shared" si="171"/>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x14ac:dyDescent="0.25">
      <c r="B320" s="237"/>
      <c r="C320" s="9"/>
      <c r="E320" s="65" t="e">
        <f>IF(OR($C$6="",$C$5="",$C$6=0,$C$5=0),"",IF((ROWS(E$6:E320)-1)&gt;$C$16+$C$13-$C$15,"",(ROWS(E$6:E320)-1)))</f>
        <v>#REF!</v>
      </c>
      <c r="F320" s="55" t="e">
        <f t="shared" si="172"/>
        <v>#REF!</v>
      </c>
      <c r="G320" s="91" t="e">
        <f>IF(E320="","",OP!G320)</f>
        <v>#REF!</v>
      </c>
      <c r="H320" s="28" t="e">
        <f t="shared" si="169"/>
        <v>#REF!</v>
      </c>
      <c r="I320" s="56" t="e">
        <f t="shared" si="170"/>
        <v>#REF!</v>
      </c>
      <c r="J320" s="56" t="e">
        <f t="shared" si="173"/>
        <v>#REF!</v>
      </c>
      <c r="K320" s="57" t="e">
        <f t="shared" si="174"/>
        <v>#REF!</v>
      </c>
      <c r="L320" s="57" t="e">
        <f t="shared" si="175"/>
        <v>#REF!</v>
      </c>
      <c r="M320" s="58" t="e">
        <f t="shared" si="176"/>
        <v>#REF!</v>
      </c>
      <c r="N320" s="58" t="e">
        <f t="shared" si="177"/>
        <v>#REF!</v>
      </c>
      <c r="O320" s="58" t="e">
        <f t="shared" si="178"/>
        <v>#REF!</v>
      </c>
      <c r="P320" s="59" t="e">
        <f t="shared" si="168"/>
        <v>#REF!</v>
      </c>
      <c r="Q320" s="29" t="e">
        <f t="shared" si="179"/>
        <v>#REF!</v>
      </c>
      <c r="R320" s="100" t="e">
        <f t="shared" si="171"/>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x14ac:dyDescent="0.25">
      <c r="B321" s="237"/>
      <c r="C321" s="9"/>
      <c r="E321" s="65" t="e">
        <f>IF(OR($C$6="",$C$5="",$C$6=0,$C$5=0),"",IF((ROWS(E$6:E321)-1)&gt;$C$16+$C$13-$C$15,"",(ROWS(E$6:E321)-1)))</f>
        <v>#REF!</v>
      </c>
      <c r="F321" s="55" t="e">
        <f t="shared" si="172"/>
        <v>#REF!</v>
      </c>
      <c r="G321" s="91" t="e">
        <f>IF(E321="","",OP!G321)</f>
        <v>#REF!</v>
      </c>
      <c r="H321" s="28" t="e">
        <f t="shared" si="169"/>
        <v>#REF!</v>
      </c>
      <c r="I321" s="56" t="e">
        <f t="shared" si="170"/>
        <v>#REF!</v>
      </c>
      <c r="J321" s="56" t="e">
        <f t="shared" si="173"/>
        <v>#REF!</v>
      </c>
      <c r="K321" s="57" t="e">
        <f t="shared" si="174"/>
        <v>#REF!</v>
      </c>
      <c r="L321" s="57" t="e">
        <f t="shared" si="175"/>
        <v>#REF!</v>
      </c>
      <c r="M321" s="58" t="e">
        <f t="shared" si="176"/>
        <v>#REF!</v>
      </c>
      <c r="N321" s="58" t="e">
        <f t="shared" si="177"/>
        <v>#REF!</v>
      </c>
      <c r="O321" s="58" t="e">
        <f t="shared" si="178"/>
        <v>#REF!</v>
      </c>
      <c r="P321" s="59" t="e">
        <f t="shared" si="168"/>
        <v>#REF!</v>
      </c>
      <c r="Q321" s="29" t="e">
        <f t="shared" si="179"/>
        <v>#REF!</v>
      </c>
      <c r="R321" s="100" t="e">
        <f t="shared" si="171"/>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x14ac:dyDescent="0.25">
      <c r="B322" s="237"/>
      <c r="C322" s="9"/>
      <c r="E322" s="65" t="e">
        <f>IF(OR($C$6="",$C$5="",$C$6=0,$C$5=0),"",IF((ROWS(E$6:E322)-1)&gt;$C$16+$C$13-$C$15,"",(ROWS(E$6:E322)-1)))</f>
        <v>#REF!</v>
      </c>
      <c r="F322" s="55" t="e">
        <f t="shared" si="172"/>
        <v>#REF!</v>
      </c>
      <c r="G322" s="91" t="e">
        <f>IF(E322="","",OP!G322)</f>
        <v>#REF!</v>
      </c>
      <c r="H322" s="28" t="e">
        <f t="shared" si="169"/>
        <v>#REF!</v>
      </c>
      <c r="I322" s="56" t="e">
        <f t="shared" si="170"/>
        <v>#REF!</v>
      </c>
      <c r="J322" s="56" t="e">
        <f t="shared" si="173"/>
        <v>#REF!</v>
      </c>
      <c r="K322" s="57" t="e">
        <f t="shared" si="174"/>
        <v>#REF!</v>
      </c>
      <c r="L322" s="57" t="e">
        <f t="shared" si="175"/>
        <v>#REF!</v>
      </c>
      <c r="M322" s="58" t="e">
        <f t="shared" si="176"/>
        <v>#REF!</v>
      </c>
      <c r="N322" s="58" t="e">
        <f t="shared" si="177"/>
        <v>#REF!</v>
      </c>
      <c r="O322" s="58" t="e">
        <f t="shared" si="178"/>
        <v>#REF!</v>
      </c>
      <c r="P322" s="59" t="e">
        <f t="shared" si="168"/>
        <v>#REF!</v>
      </c>
      <c r="Q322" s="29" t="e">
        <f t="shared" si="179"/>
        <v>#REF!</v>
      </c>
      <c r="R322" s="100" t="e">
        <f t="shared" si="171"/>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x14ac:dyDescent="0.25">
      <c r="B323" s="237"/>
      <c r="C323" s="9"/>
      <c r="E323" s="65" t="e">
        <f>IF(OR($C$6="",$C$5="",$C$6=0,$C$5=0),"",IF((ROWS(E$6:E323)-1)&gt;$C$16+$C$13-$C$15,"",(ROWS(E$6:E323)-1)))</f>
        <v>#REF!</v>
      </c>
      <c r="F323" s="55" t="e">
        <f t="shared" si="172"/>
        <v>#REF!</v>
      </c>
      <c r="G323" s="91" t="e">
        <f>IF(E323="","",OP!G323)</f>
        <v>#REF!</v>
      </c>
      <c r="H323" s="28" t="e">
        <f t="shared" si="169"/>
        <v>#REF!</v>
      </c>
      <c r="I323" s="56" t="e">
        <f t="shared" si="170"/>
        <v>#REF!</v>
      </c>
      <c r="J323" s="56" t="e">
        <f t="shared" si="173"/>
        <v>#REF!</v>
      </c>
      <c r="K323" s="57" t="e">
        <f t="shared" si="174"/>
        <v>#REF!</v>
      </c>
      <c r="L323" s="57" t="e">
        <f t="shared" si="175"/>
        <v>#REF!</v>
      </c>
      <c r="M323" s="58" t="e">
        <f t="shared" si="176"/>
        <v>#REF!</v>
      </c>
      <c r="N323" s="58" t="e">
        <f t="shared" si="177"/>
        <v>#REF!</v>
      </c>
      <c r="O323" s="58" t="e">
        <f t="shared" si="178"/>
        <v>#REF!</v>
      </c>
      <c r="P323" s="59" t="e">
        <f t="shared" si="168"/>
        <v>#REF!</v>
      </c>
      <c r="Q323" s="29" t="e">
        <f t="shared" si="179"/>
        <v>#REF!</v>
      </c>
      <c r="R323" s="100" t="e">
        <f t="shared" si="171"/>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x14ac:dyDescent="0.25">
      <c r="B324" s="237"/>
      <c r="C324" s="9"/>
      <c r="E324" s="65" t="e">
        <f>IF(OR($C$6="",$C$5="",$C$6=0,$C$5=0),"",IF((ROWS(E$6:E324)-1)&gt;$C$16+$C$13-$C$15,"",(ROWS(E$6:E324)-1)))</f>
        <v>#REF!</v>
      </c>
      <c r="F324" s="55" t="e">
        <f t="shared" si="172"/>
        <v>#REF!</v>
      </c>
      <c r="G324" s="91" t="e">
        <f>IF(E324="","",OP!G324)</f>
        <v>#REF!</v>
      </c>
      <c r="H324" s="28" t="e">
        <f t="shared" si="169"/>
        <v>#REF!</v>
      </c>
      <c r="I324" s="56" t="e">
        <f t="shared" si="170"/>
        <v>#REF!</v>
      </c>
      <c r="J324" s="56" t="e">
        <f t="shared" si="173"/>
        <v>#REF!</v>
      </c>
      <c r="K324" s="57" t="e">
        <f t="shared" si="174"/>
        <v>#REF!</v>
      </c>
      <c r="L324" s="57" t="e">
        <f t="shared" si="175"/>
        <v>#REF!</v>
      </c>
      <c r="M324" s="58" t="e">
        <f t="shared" si="176"/>
        <v>#REF!</v>
      </c>
      <c r="N324" s="58" t="e">
        <f t="shared" si="177"/>
        <v>#REF!</v>
      </c>
      <c r="O324" s="58" t="e">
        <f t="shared" si="178"/>
        <v>#REF!</v>
      </c>
      <c r="P324" s="59" t="e">
        <f t="shared" si="168"/>
        <v>#REF!</v>
      </c>
      <c r="Q324" s="29" t="e">
        <f t="shared" si="179"/>
        <v>#REF!</v>
      </c>
      <c r="R324" s="100" t="e">
        <f t="shared" si="171"/>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x14ac:dyDescent="0.25">
      <c r="B325" s="237"/>
      <c r="C325" s="9"/>
      <c r="E325" s="65" t="e">
        <f>IF(OR($C$6="",$C$5="",$C$6=0,$C$5=0),"",IF((ROWS(E$6:E325)-1)&gt;$C$16+$C$13-$C$15,"",(ROWS(E$6:E325)-1)))</f>
        <v>#REF!</v>
      </c>
      <c r="F325" s="55" t="e">
        <f t="shared" si="172"/>
        <v>#REF!</v>
      </c>
      <c r="G325" s="91" t="e">
        <f>IF(E325="","",OP!G325)</f>
        <v>#REF!</v>
      </c>
      <c r="H325" s="28" t="e">
        <f t="shared" si="169"/>
        <v>#REF!</v>
      </c>
      <c r="I325" s="56" t="e">
        <f t="shared" si="170"/>
        <v>#REF!</v>
      </c>
      <c r="J325" s="56" t="e">
        <f t="shared" si="173"/>
        <v>#REF!</v>
      </c>
      <c r="K325" s="57" t="e">
        <f t="shared" si="174"/>
        <v>#REF!</v>
      </c>
      <c r="L325" s="57" t="e">
        <f t="shared" si="175"/>
        <v>#REF!</v>
      </c>
      <c r="M325" s="58" t="e">
        <f t="shared" si="176"/>
        <v>#REF!</v>
      </c>
      <c r="N325" s="58" t="e">
        <f t="shared" si="177"/>
        <v>#REF!</v>
      </c>
      <c r="O325" s="58" t="e">
        <f t="shared" si="178"/>
        <v>#REF!</v>
      </c>
      <c r="P325" s="59" t="e">
        <f t="shared" si="168"/>
        <v>#REF!</v>
      </c>
      <c r="Q325" s="29" t="e">
        <f t="shared" si="179"/>
        <v>#REF!</v>
      </c>
      <c r="R325" s="100" t="e">
        <f t="shared" si="171"/>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x14ac:dyDescent="0.25">
      <c r="B326" s="237"/>
      <c r="C326" s="9"/>
      <c r="E326" s="65" t="e">
        <f>IF(OR($C$6="",$C$5="",$C$6=0,$C$5=0),"",IF((ROWS(E$6:E326)-1)&gt;$C$16+$C$13-$C$15,"",(ROWS(E$6:E326)-1)))</f>
        <v>#REF!</v>
      </c>
      <c r="F326" s="55" t="e">
        <f t="shared" si="172"/>
        <v>#REF!</v>
      </c>
      <c r="G326" s="91" t="e">
        <f>IF(E326="","",OP!G326)</f>
        <v>#REF!</v>
      </c>
      <c r="H326" s="28" t="e">
        <f t="shared" si="169"/>
        <v>#REF!</v>
      </c>
      <c r="I326" s="56" t="e">
        <f t="shared" si="170"/>
        <v>#REF!</v>
      </c>
      <c r="J326" s="56" t="e">
        <f t="shared" si="173"/>
        <v>#REF!</v>
      </c>
      <c r="K326" s="57" t="e">
        <f t="shared" si="174"/>
        <v>#REF!</v>
      </c>
      <c r="L326" s="57" t="e">
        <f t="shared" si="175"/>
        <v>#REF!</v>
      </c>
      <c r="M326" s="58" t="e">
        <f t="shared" si="176"/>
        <v>#REF!</v>
      </c>
      <c r="N326" s="58" t="e">
        <f t="shared" si="177"/>
        <v>#REF!</v>
      </c>
      <c r="O326" s="58" t="e">
        <f t="shared" si="178"/>
        <v>#REF!</v>
      </c>
      <c r="P326" s="59" t="e">
        <f t="shared" ref="P326:P389" si="190">IF(E326="","",$C$23)</f>
        <v>#REF!</v>
      </c>
      <c r="Q326" s="29" t="e">
        <f t="shared" si="179"/>
        <v>#REF!</v>
      </c>
      <c r="R326" s="100" t="e">
        <f t="shared" si="171"/>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x14ac:dyDescent="0.25">
      <c r="B327" s="237"/>
      <c r="C327" s="9"/>
      <c r="E327" s="65" t="e">
        <f>IF(OR($C$6="",$C$5="",$C$6=0,$C$5=0),"",IF((ROWS(E$6:E327)-1)&gt;$C$16+$C$13-$C$15,"",(ROWS(E$6:E327)-1)))</f>
        <v>#REF!</v>
      </c>
      <c r="F327" s="55" t="e">
        <f t="shared" si="172"/>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3"/>
        <v>#REF!</v>
      </c>
      <c r="K327" s="57" t="e">
        <f t="shared" si="174"/>
        <v>#REF!</v>
      </c>
      <c r="L327" s="57" t="e">
        <f t="shared" si="175"/>
        <v>#REF!</v>
      </c>
      <c r="M327" s="58" t="e">
        <f t="shared" si="176"/>
        <v>#REF!</v>
      </c>
      <c r="N327" s="58" t="e">
        <f t="shared" si="177"/>
        <v>#REF!</v>
      </c>
      <c r="O327" s="58" t="e">
        <f t="shared" si="178"/>
        <v>#REF!</v>
      </c>
      <c r="P327" s="59" t="e">
        <f t="shared" si="190"/>
        <v>#REF!</v>
      </c>
      <c r="Q327" s="29" t="e">
        <f t="shared" si="179"/>
        <v>#REF!</v>
      </c>
      <c r="R327" s="100" t="e">
        <f t="shared" ref="R327:R390" si="193">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x14ac:dyDescent="0.25">
      <c r="B328" s="237"/>
      <c r="C328" s="9"/>
      <c r="E328" s="65" t="e">
        <f>IF(OR($C$6="",$C$5="",$C$6=0,$C$5=0),"",IF((ROWS(E$6:E328)-1)&gt;$C$16+$C$13-$C$15,"",(ROWS(E$6:E328)-1)))</f>
        <v>#REF!</v>
      </c>
      <c r="F328" s="55" t="e">
        <f t="shared" ref="F328:F391" si="194">IF(E328="","",G327)</f>
        <v>#REF!</v>
      </c>
      <c r="G328" s="91" t="e">
        <f>IF(E328="","",OP!G328)</f>
        <v>#REF!</v>
      </c>
      <c r="H328" s="28" t="e">
        <f t="shared" si="191"/>
        <v>#REF!</v>
      </c>
      <c r="I328" s="56" t="e">
        <f t="shared" si="192"/>
        <v>#REF!</v>
      </c>
      <c r="J328" s="56" t="e">
        <f t="shared" ref="J328:J391" si="195">IF(E328="","",$C$18)</f>
        <v>#REF!</v>
      </c>
      <c r="K328" s="57" t="e">
        <f t="shared" ref="K328:K391" si="196">IF(E328="","",TRUNC((K327-L328),5))</f>
        <v>#REF!</v>
      </c>
      <c r="L328" s="57" t="e">
        <f t="shared" ref="L328:L391" si="197" xml:space="preserve">
IF(E328="","",
IF(AND($C$8&gt;$C$9,E328&gt;$C$13),$C$5/($C$16-1),
IF(E328&gt;$C$13,$C$5/$C$16,0)))</f>
        <v>#REF!</v>
      </c>
      <c r="M328" s="58" t="e">
        <f t="shared" ref="M328:M391" si="198">IF(E328="","",
IF($C$24="m SBD / g SBD",(H328*I328*K327)/(DATE(YEAR(G328),12,31)-DATE(YEAR(G328),1,1)+1),
IF($C$24="m SBD / g 360",(H328*I328*K327)/360,
IF($C$24="m SBD / g 365",(H328*I328*K327)/365,
IF($C$24="m 30 / g SBD",($C$41*I328*K327)/(DATE(YEAR(G328),12,31)-DATE(YEAR(G328),1,1)+1),
IF($C$24="m 30 / g 360",($C$41*I328*K327)/360,
IF($C$24="m 30 / g 365",($C$41*I328*K327)/365,
)))))))</f>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3"/>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x14ac:dyDescent="0.25">
      <c r="B329" s="237"/>
      <c r="C329" s="9"/>
      <c r="E329" s="65" t="e">
        <f>IF(OR($C$6="",$C$5="",$C$6=0,$C$5=0),"",IF((ROWS(E$6:E329)-1)&gt;$C$16+$C$13-$C$15,"",(ROWS(E$6:E329)-1)))</f>
        <v>#REF!</v>
      </c>
      <c r="F329" s="55" t="e">
        <f t="shared" si="194"/>
        <v>#REF!</v>
      </c>
      <c r="G329" s="91" t="e">
        <f>IF(E329="","",OP!G329)</f>
        <v>#REF!</v>
      </c>
      <c r="H329" s="28" t="e">
        <f t="shared" si="191"/>
        <v>#REF!</v>
      </c>
      <c r="I329" s="56" t="e">
        <f t="shared" si="192"/>
        <v>#REF!</v>
      </c>
      <c r="J329" s="56" t="e">
        <f t="shared" si="195"/>
        <v>#REF!</v>
      </c>
      <c r="K329" s="57" t="e">
        <f t="shared" si="196"/>
        <v>#REF!</v>
      </c>
      <c r="L329" s="57" t="e">
        <f t="shared" si="197"/>
        <v>#REF!</v>
      </c>
      <c r="M329" s="58" t="e">
        <f t="shared" si="198"/>
        <v>#REF!</v>
      </c>
      <c r="N329" s="58" t="e">
        <f t="shared" si="199"/>
        <v>#REF!</v>
      </c>
      <c r="O329" s="58" t="e">
        <f t="shared" si="200"/>
        <v>#REF!</v>
      </c>
      <c r="P329" s="59" t="e">
        <f t="shared" si="190"/>
        <v>#REF!</v>
      </c>
      <c r="Q329" s="29" t="e">
        <f t="shared" si="201"/>
        <v>#REF!</v>
      </c>
      <c r="R329" s="100" t="e">
        <f t="shared" si="193"/>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x14ac:dyDescent="0.25">
      <c r="B330" s="237"/>
      <c r="C330" s="9"/>
      <c r="E330" s="65" t="e">
        <f>IF(OR($C$6="",$C$5="",$C$6=0,$C$5=0),"",IF((ROWS(E$6:E330)-1)&gt;$C$16+$C$13-$C$15,"",(ROWS(E$6:E330)-1)))</f>
        <v>#REF!</v>
      </c>
      <c r="F330" s="55" t="e">
        <f t="shared" si="194"/>
        <v>#REF!</v>
      </c>
      <c r="G330" s="91" t="e">
        <f>IF(E330="","",OP!G330)</f>
        <v>#REF!</v>
      </c>
      <c r="H330" s="28" t="e">
        <f t="shared" si="191"/>
        <v>#REF!</v>
      </c>
      <c r="I330" s="56" t="e">
        <f t="shared" si="192"/>
        <v>#REF!</v>
      </c>
      <c r="J330" s="56" t="e">
        <f t="shared" si="195"/>
        <v>#REF!</v>
      </c>
      <c r="K330" s="57" t="e">
        <f t="shared" si="196"/>
        <v>#REF!</v>
      </c>
      <c r="L330" s="57" t="e">
        <f t="shared" si="197"/>
        <v>#REF!</v>
      </c>
      <c r="M330" s="58" t="e">
        <f t="shared" si="198"/>
        <v>#REF!</v>
      </c>
      <c r="N330" s="58" t="e">
        <f t="shared" si="199"/>
        <v>#REF!</v>
      </c>
      <c r="O330" s="58" t="e">
        <f t="shared" si="200"/>
        <v>#REF!</v>
      </c>
      <c r="P330" s="59" t="e">
        <f t="shared" si="190"/>
        <v>#REF!</v>
      </c>
      <c r="Q330" s="29" t="e">
        <f t="shared" si="201"/>
        <v>#REF!</v>
      </c>
      <c r="R330" s="100" t="e">
        <f t="shared" si="193"/>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x14ac:dyDescent="0.25">
      <c r="B331" s="237"/>
      <c r="C331" s="9"/>
      <c r="E331" s="65" t="e">
        <f>IF(OR($C$6="",$C$5="",$C$6=0,$C$5=0),"",IF((ROWS(E$6:E331)-1)&gt;$C$16+$C$13-$C$15,"",(ROWS(E$6:E331)-1)))</f>
        <v>#REF!</v>
      </c>
      <c r="F331" s="55" t="e">
        <f t="shared" si="194"/>
        <v>#REF!</v>
      </c>
      <c r="G331" s="91" t="e">
        <f>IF(E331="","",OP!G331)</f>
        <v>#REF!</v>
      </c>
      <c r="H331" s="28" t="e">
        <f t="shared" si="191"/>
        <v>#REF!</v>
      </c>
      <c r="I331" s="56" t="e">
        <f t="shared" si="192"/>
        <v>#REF!</v>
      </c>
      <c r="J331" s="56" t="e">
        <f t="shared" si="195"/>
        <v>#REF!</v>
      </c>
      <c r="K331" s="57" t="e">
        <f t="shared" si="196"/>
        <v>#REF!</v>
      </c>
      <c r="L331" s="57" t="e">
        <f t="shared" si="197"/>
        <v>#REF!</v>
      </c>
      <c r="M331" s="58" t="e">
        <f t="shared" si="198"/>
        <v>#REF!</v>
      </c>
      <c r="N331" s="58" t="e">
        <f t="shared" si="199"/>
        <v>#REF!</v>
      </c>
      <c r="O331" s="58" t="e">
        <f t="shared" si="200"/>
        <v>#REF!</v>
      </c>
      <c r="P331" s="59" t="e">
        <f t="shared" si="190"/>
        <v>#REF!</v>
      </c>
      <c r="Q331" s="29" t="e">
        <f t="shared" si="201"/>
        <v>#REF!</v>
      </c>
      <c r="R331" s="100" t="e">
        <f t="shared" si="193"/>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x14ac:dyDescent="0.25">
      <c r="B332" s="237"/>
      <c r="C332" s="9"/>
      <c r="E332" s="65" t="e">
        <f>IF(OR($C$6="",$C$5="",$C$6=0,$C$5=0),"",IF((ROWS(E$6:E332)-1)&gt;$C$16+$C$13-$C$15,"",(ROWS(E$6:E332)-1)))</f>
        <v>#REF!</v>
      </c>
      <c r="F332" s="55" t="e">
        <f t="shared" si="194"/>
        <v>#REF!</v>
      </c>
      <c r="G332" s="91" t="e">
        <f>IF(E332="","",OP!G332)</f>
        <v>#REF!</v>
      </c>
      <c r="H332" s="28" t="e">
        <f t="shared" si="191"/>
        <v>#REF!</v>
      </c>
      <c r="I332" s="56" t="e">
        <f t="shared" si="192"/>
        <v>#REF!</v>
      </c>
      <c r="J332" s="56" t="e">
        <f t="shared" si="195"/>
        <v>#REF!</v>
      </c>
      <c r="K332" s="57" t="e">
        <f t="shared" si="196"/>
        <v>#REF!</v>
      </c>
      <c r="L332" s="57" t="e">
        <f t="shared" si="197"/>
        <v>#REF!</v>
      </c>
      <c r="M332" s="58" t="e">
        <f t="shared" si="198"/>
        <v>#REF!</v>
      </c>
      <c r="N332" s="58" t="e">
        <f t="shared" si="199"/>
        <v>#REF!</v>
      </c>
      <c r="O332" s="58" t="e">
        <f t="shared" si="200"/>
        <v>#REF!</v>
      </c>
      <c r="P332" s="59" t="e">
        <f t="shared" si="190"/>
        <v>#REF!</v>
      </c>
      <c r="Q332" s="29" t="e">
        <f t="shared" si="201"/>
        <v>#REF!</v>
      </c>
      <c r="R332" s="100" t="e">
        <f t="shared" si="193"/>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x14ac:dyDescent="0.25">
      <c r="B333" s="237"/>
      <c r="C333" s="9"/>
      <c r="E333" s="65" t="e">
        <f>IF(OR($C$6="",$C$5="",$C$6=0,$C$5=0),"",IF((ROWS(E$6:E333)-1)&gt;$C$16+$C$13-$C$15,"",(ROWS(E$6:E333)-1)))</f>
        <v>#REF!</v>
      </c>
      <c r="F333" s="55" t="e">
        <f t="shared" si="194"/>
        <v>#REF!</v>
      </c>
      <c r="G333" s="91" t="e">
        <f>IF(E333="","",OP!G333)</f>
        <v>#REF!</v>
      </c>
      <c r="H333" s="28" t="e">
        <f t="shared" si="191"/>
        <v>#REF!</v>
      </c>
      <c r="I333" s="56" t="e">
        <f t="shared" si="192"/>
        <v>#REF!</v>
      </c>
      <c r="J333" s="56" t="e">
        <f t="shared" si="195"/>
        <v>#REF!</v>
      </c>
      <c r="K333" s="57" t="e">
        <f t="shared" si="196"/>
        <v>#REF!</v>
      </c>
      <c r="L333" s="57" t="e">
        <f t="shared" si="197"/>
        <v>#REF!</v>
      </c>
      <c r="M333" s="58" t="e">
        <f t="shared" si="198"/>
        <v>#REF!</v>
      </c>
      <c r="N333" s="58" t="e">
        <f t="shared" si="199"/>
        <v>#REF!</v>
      </c>
      <c r="O333" s="58" t="e">
        <f t="shared" si="200"/>
        <v>#REF!</v>
      </c>
      <c r="P333" s="59" t="e">
        <f t="shared" si="190"/>
        <v>#REF!</v>
      </c>
      <c r="Q333" s="29" t="e">
        <f t="shared" si="201"/>
        <v>#REF!</v>
      </c>
      <c r="R333" s="100" t="e">
        <f t="shared" si="193"/>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x14ac:dyDescent="0.25">
      <c r="B334" s="237"/>
      <c r="C334" s="9"/>
      <c r="E334" s="65" t="e">
        <f>IF(OR($C$6="",$C$5="",$C$6=0,$C$5=0),"",IF((ROWS(E$6:E334)-1)&gt;$C$16+$C$13-$C$15,"",(ROWS(E$6:E334)-1)))</f>
        <v>#REF!</v>
      </c>
      <c r="F334" s="55" t="e">
        <f t="shared" si="194"/>
        <v>#REF!</v>
      </c>
      <c r="G334" s="91" t="e">
        <f>IF(E334="","",OP!G334)</f>
        <v>#REF!</v>
      </c>
      <c r="H334" s="28" t="e">
        <f t="shared" si="191"/>
        <v>#REF!</v>
      </c>
      <c r="I334" s="56" t="e">
        <f t="shared" si="192"/>
        <v>#REF!</v>
      </c>
      <c r="J334" s="56" t="e">
        <f t="shared" si="195"/>
        <v>#REF!</v>
      </c>
      <c r="K334" s="57" t="e">
        <f t="shared" si="196"/>
        <v>#REF!</v>
      </c>
      <c r="L334" s="57" t="e">
        <f t="shared" si="197"/>
        <v>#REF!</v>
      </c>
      <c r="M334" s="58" t="e">
        <f t="shared" si="198"/>
        <v>#REF!</v>
      </c>
      <c r="N334" s="58" t="e">
        <f t="shared" si="199"/>
        <v>#REF!</v>
      </c>
      <c r="O334" s="58" t="e">
        <f t="shared" si="200"/>
        <v>#REF!</v>
      </c>
      <c r="P334" s="59" t="e">
        <f t="shared" si="190"/>
        <v>#REF!</v>
      </c>
      <c r="Q334" s="29" t="e">
        <f t="shared" si="201"/>
        <v>#REF!</v>
      </c>
      <c r="R334" s="100" t="e">
        <f t="shared" si="193"/>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x14ac:dyDescent="0.25">
      <c r="B335" s="237"/>
      <c r="C335" s="9"/>
      <c r="E335" s="65" t="e">
        <f>IF(OR($C$6="",$C$5="",$C$6=0,$C$5=0),"",IF((ROWS(E$6:E335)-1)&gt;$C$16+$C$13-$C$15,"",(ROWS(E$6:E335)-1)))</f>
        <v>#REF!</v>
      </c>
      <c r="F335" s="55" t="e">
        <f t="shared" si="194"/>
        <v>#REF!</v>
      </c>
      <c r="G335" s="91" t="e">
        <f>IF(E335="","",OP!G335)</f>
        <v>#REF!</v>
      </c>
      <c r="H335" s="28" t="e">
        <f t="shared" si="191"/>
        <v>#REF!</v>
      </c>
      <c r="I335" s="56" t="e">
        <f t="shared" si="192"/>
        <v>#REF!</v>
      </c>
      <c r="J335" s="56" t="e">
        <f t="shared" si="195"/>
        <v>#REF!</v>
      </c>
      <c r="K335" s="57" t="e">
        <f t="shared" si="196"/>
        <v>#REF!</v>
      </c>
      <c r="L335" s="57" t="e">
        <f t="shared" si="197"/>
        <v>#REF!</v>
      </c>
      <c r="M335" s="58" t="e">
        <f t="shared" si="198"/>
        <v>#REF!</v>
      </c>
      <c r="N335" s="58" t="e">
        <f t="shared" si="199"/>
        <v>#REF!</v>
      </c>
      <c r="O335" s="58" t="e">
        <f t="shared" si="200"/>
        <v>#REF!</v>
      </c>
      <c r="P335" s="59" t="e">
        <f t="shared" si="190"/>
        <v>#REF!</v>
      </c>
      <c r="Q335" s="29" t="e">
        <f t="shared" si="201"/>
        <v>#REF!</v>
      </c>
      <c r="R335" s="100" t="e">
        <f t="shared" si="193"/>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x14ac:dyDescent="0.25">
      <c r="B336" s="237"/>
      <c r="C336" s="9"/>
      <c r="E336" s="65" t="e">
        <f>IF(OR($C$6="",$C$5="",$C$6=0,$C$5=0),"",IF((ROWS(E$6:E336)-1)&gt;$C$16+$C$13-$C$15,"",(ROWS(E$6:E336)-1)))</f>
        <v>#REF!</v>
      </c>
      <c r="F336" s="55" t="e">
        <f t="shared" si="194"/>
        <v>#REF!</v>
      </c>
      <c r="G336" s="91" t="e">
        <f>IF(E336="","",OP!G336)</f>
        <v>#REF!</v>
      </c>
      <c r="H336" s="28" t="e">
        <f t="shared" si="191"/>
        <v>#REF!</v>
      </c>
      <c r="I336" s="56" t="e">
        <f t="shared" si="192"/>
        <v>#REF!</v>
      </c>
      <c r="J336" s="56" t="e">
        <f t="shared" si="195"/>
        <v>#REF!</v>
      </c>
      <c r="K336" s="57" t="e">
        <f t="shared" si="196"/>
        <v>#REF!</v>
      </c>
      <c r="L336" s="57" t="e">
        <f t="shared" si="197"/>
        <v>#REF!</v>
      </c>
      <c r="M336" s="58" t="e">
        <f t="shared" si="198"/>
        <v>#REF!</v>
      </c>
      <c r="N336" s="58" t="e">
        <f t="shared" si="199"/>
        <v>#REF!</v>
      </c>
      <c r="O336" s="58" t="e">
        <f t="shared" si="200"/>
        <v>#REF!</v>
      </c>
      <c r="P336" s="59" t="e">
        <f t="shared" si="190"/>
        <v>#REF!</v>
      </c>
      <c r="Q336" s="29" t="e">
        <f t="shared" si="201"/>
        <v>#REF!</v>
      </c>
      <c r="R336" s="100" t="e">
        <f t="shared" si="193"/>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x14ac:dyDescent="0.25">
      <c r="B337" s="237"/>
      <c r="C337" s="9"/>
      <c r="E337" s="65" t="e">
        <f>IF(OR($C$6="",$C$5="",$C$6=0,$C$5=0),"",IF((ROWS(E$6:E337)-1)&gt;$C$16+$C$13-$C$15,"",(ROWS(E$6:E337)-1)))</f>
        <v>#REF!</v>
      </c>
      <c r="F337" s="55" t="e">
        <f t="shared" si="194"/>
        <v>#REF!</v>
      </c>
      <c r="G337" s="91" t="e">
        <f>IF(E337="","",OP!G337)</f>
        <v>#REF!</v>
      </c>
      <c r="H337" s="28" t="e">
        <f t="shared" si="191"/>
        <v>#REF!</v>
      </c>
      <c r="I337" s="56" t="e">
        <f t="shared" si="192"/>
        <v>#REF!</v>
      </c>
      <c r="J337" s="56" t="e">
        <f t="shared" si="195"/>
        <v>#REF!</v>
      </c>
      <c r="K337" s="57" t="e">
        <f t="shared" si="196"/>
        <v>#REF!</v>
      </c>
      <c r="L337" s="57" t="e">
        <f t="shared" si="197"/>
        <v>#REF!</v>
      </c>
      <c r="M337" s="58" t="e">
        <f t="shared" si="198"/>
        <v>#REF!</v>
      </c>
      <c r="N337" s="58" t="e">
        <f t="shared" si="199"/>
        <v>#REF!</v>
      </c>
      <c r="O337" s="58" t="e">
        <f t="shared" si="200"/>
        <v>#REF!</v>
      </c>
      <c r="P337" s="59" t="e">
        <f t="shared" si="190"/>
        <v>#REF!</v>
      </c>
      <c r="Q337" s="29" t="e">
        <f t="shared" si="201"/>
        <v>#REF!</v>
      </c>
      <c r="R337" s="100" t="e">
        <f t="shared" si="193"/>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x14ac:dyDescent="0.25">
      <c r="B338" s="237"/>
      <c r="C338" s="9"/>
      <c r="E338" s="65" t="e">
        <f>IF(OR($C$6="",$C$5="",$C$6=0,$C$5=0),"",IF((ROWS(E$6:E338)-1)&gt;$C$16+$C$13-$C$15,"",(ROWS(E$6:E338)-1)))</f>
        <v>#REF!</v>
      </c>
      <c r="F338" s="55" t="e">
        <f t="shared" si="194"/>
        <v>#REF!</v>
      </c>
      <c r="G338" s="91" t="e">
        <f>IF(E338="","",OP!G338)</f>
        <v>#REF!</v>
      </c>
      <c r="H338" s="28" t="e">
        <f t="shared" si="191"/>
        <v>#REF!</v>
      </c>
      <c r="I338" s="56" t="e">
        <f t="shared" si="192"/>
        <v>#REF!</v>
      </c>
      <c r="J338" s="56" t="e">
        <f t="shared" si="195"/>
        <v>#REF!</v>
      </c>
      <c r="K338" s="57" t="e">
        <f t="shared" si="196"/>
        <v>#REF!</v>
      </c>
      <c r="L338" s="57" t="e">
        <f t="shared" si="197"/>
        <v>#REF!</v>
      </c>
      <c r="M338" s="58" t="e">
        <f t="shared" si="198"/>
        <v>#REF!</v>
      </c>
      <c r="N338" s="58" t="e">
        <f t="shared" si="199"/>
        <v>#REF!</v>
      </c>
      <c r="O338" s="58" t="e">
        <f t="shared" si="200"/>
        <v>#REF!</v>
      </c>
      <c r="P338" s="59" t="e">
        <f t="shared" si="190"/>
        <v>#REF!</v>
      </c>
      <c r="Q338" s="29" t="e">
        <f t="shared" si="201"/>
        <v>#REF!</v>
      </c>
      <c r="R338" s="100" t="e">
        <f t="shared" si="193"/>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x14ac:dyDescent="0.25">
      <c r="B339" s="237"/>
      <c r="C339" s="9"/>
      <c r="E339" s="65" t="e">
        <f>IF(OR($C$6="",$C$5="",$C$6=0,$C$5=0),"",IF((ROWS(E$6:E339)-1)&gt;$C$16+$C$13-$C$15,"",(ROWS(E$6:E339)-1)))</f>
        <v>#REF!</v>
      </c>
      <c r="F339" s="55" t="e">
        <f t="shared" si="194"/>
        <v>#REF!</v>
      </c>
      <c r="G339" s="91" t="e">
        <f>IF(E339="","",OP!G339)</f>
        <v>#REF!</v>
      </c>
      <c r="H339" s="28" t="e">
        <f t="shared" si="191"/>
        <v>#REF!</v>
      </c>
      <c r="I339" s="56" t="e">
        <f t="shared" si="192"/>
        <v>#REF!</v>
      </c>
      <c r="J339" s="56" t="e">
        <f t="shared" si="195"/>
        <v>#REF!</v>
      </c>
      <c r="K339" s="57" t="e">
        <f t="shared" si="196"/>
        <v>#REF!</v>
      </c>
      <c r="L339" s="57" t="e">
        <f t="shared" si="197"/>
        <v>#REF!</v>
      </c>
      <c r="M339" s="58" t="e">
        <f t="shared" si="198"/>
        <v>#REF!</v>
      </c>
      <c r="N339" s="58" t="e">
        <f t="shared" si="199"/>
        <v>#REF!</v>
      </c>
      <c r="O339" s="58" t="e">
        <f t="shared" si="200"/>
        <v>#REF!</v>
      </c>
      <c r="P339" s="59" t="e">
        <f t="shared" si="190"/>
        <v>#REF!</v>
      </c>
      <c r="Q339" s="29" t="e">
        <f t="shared" si="201"/>
        <v>#REF!</v>
      </c>
      <c r="R339" s="100" t="e">
        <f t="shared" si="193"/>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x14ac:dyDescent="0.25">
      <c r="B340" s="237"/>
      <c r="C340" s="9"/>
      <c r="E340" s="65" t="e">
        <f>IF(OR($C$6="",$C$5="",$C$6=0,$C$5=0),"",IF((ROWS(E$6:E340)-1)&gt;$C$16+$C$13-$C$15,"",(ROWS(E$6:E340)-1)))</f>
        <v>#REF!</v>
      </c>
      <c r="F340" s="55" t="e">
        <f t="shared" si="194"/>
        <v>#REF!</v>
      </c>
      <c r="G340" s="91" t="e">
        <f>IF(E340="","",OP!G340)</f>
        <v>#REF!</v>
      </c>
      <c r="H340" s="28" t="e">
        <f t="shared" si="191"/>
        <v>#REF!</v>
      </c>
      <c r="I340" s="56" t="e">
        <f t="shared" si="192"/>
        <v>#REF!</v>
      </c>
      <c r="J340" s="56" t="e">
        <f t="shared" si="195"/>
        <v>#REF!</v>
      </c>
      <c r="K340" s="57" t="e">
        <f t="shared" si="196"/>
        <v>#REF!</v>
      </c>
      <c r="L340" s="57" t="e">
        <f t="shared" si="197"/>
        <v>#REF!</v>
      </c>
      <c r="M340" s="58" t="e">
        <f t="shared" si="198"/>
        <v>#REF!</v>
      </c>
      <c r="N340" s="58" t="e">
        <f t="shared" si="199"/>
        <v>#REF!</v>
      </c>
      <c r="O340" s="58" t="e">
        <f t="shared" si="200"/>
        <v>#REF!</v>
      </c>
      <c r="P340" s="59" t="e">
        <f t="shared" si="190"/>
        <v>#REF!</v>
      </c>
      <c r="Q340" s="29" t="e">
        <f t="shared" si="201"/>
        <v>#REF!</v>
      </c>
      <c r="R340" s="100" t="e">
        <f t="shared" si="193"/>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x14ac:dyDescent="0.25">
      <c r="B341" s="237"/>
      <c r="C341" s="9"/>
      <c r="E341" s="65" t="e">
        <f>IF(OR($C$6="",$C$5="",$C$6=0,$C$5=0),"",IF((ROWS(E$6:E341)-1)&gt;$C$16+$C$13-$C$15,"",(ROWS(E$6:E341)-1)))</f>
        <v>#REF!</v>
      </c>
      <c r="F341" s="55" t="e">
        <f t="shared" si="194"/>
        <v>#REF!</v>
      </c>
      <c r="G341" s="91" t="e">
        <f>IF(E341="","",OP!G341)</f>
        <v>#REF!</v>
      </c>
      <c r="H341" s="28" t="e">
        <f t="shared" si="191"/>
        <v>#REF!</v>
      </c>
      <c r="I341" s="56" t="e">
        <f t="shared" si="192"/>
        <v>#REF!</v>
      </c>
      <c r="J341" s="56" t="e">
        <f t="shared" si="195"/>
        <v>#REF!</v>
      </c>
      <c r="K341" s="57" t="e">
        <f t="shared" si="196"/>
        <v>#REF!</v>
      </c>
      <c r="L341" s="57" t="e">
        <f t="shared" si="197"/>
        <v>#REF!</v>
      </c>
      <c r="M341" s="58" t="e">
        <f t="shared" si="198"/>
        <v>#REF!</v>
      </c>
      <c r="N341" s="58" t="e">
        <f t="shared" si="199"/>
        <v>#REF!</v>
      </c>
      <c r="O341" s="58" t="e">
        <f t="shared" si="200"/>
        <v>#REF!</v>
      </c>
      <c r="P341" s="59" t="e">
        <f t="shared" si="190"/>
        <v>#REF!</v>
      </c>
      <c r="Q341" s="29" t="e">
        <f t="shared" si="201"/>
        <v>#REF!</v>
      </c>
      <c r="R341" s="100" t="e">
        <f t="shared" si="193"/>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x14ac:dyDescent="0.25">
      <c r="B342" s="237"/>
      <c r="C342" s="9"/>
      <c r="E342" s="65" t="e">
        <f>IF(OR($C$6="",$C$5="",$C$6=0,$C$5=0),"",IF((ROWS(E$6:E342)-1)&gt;$C$16+$C$13-$C$15,"",(ROWS(E$6:E342)-1)))</f>
        <v>#REF!</v>
      </c>
      <c r="F342" s="55" t="e">
        <f t="shared" si="194"/>
        <v>#REF!</v>
      </c>
      <c r="G342" s="91" t="e">
        <f>IF(E342="","",OP!G342)</f>
        <v>#REF!</v>
      </c>
      <c r="H342" s="28" t="e">
        <f t="shared" si="191"/>
        <v>#REF!</v>
      </c>
      <c r="I342" s="56" t="e">
        <f t="shared" si="192"/>
        <v>#REF!</v>
      </c>
      <c r="J342" s="56" t="e">
        <f t="shared" si="195"/>
        <v>#REF!</v>
      </c>
      <c r="K342" s="57" t="e">
        <f t="shared" si="196"/>
        <v>#REF!</v>
      </c>
      <c r="L342" s="57" t="e">
        <f t="shared" si="197"/>
        <v>#REF!</v>
      </c>
      <c r="M342" s="58" t="e">
        <f t="shared" si="198"/>
        <v>#REF!</v>
      </c>
      <c r="N342" s="58" t="e">
        <f t="shared" si="199"/>
        <v>#REF!</v>
      </c>
      <c r="O342" s="58" t="e">
        <f t="shared" si="200"/>
        <v>#REF!</v>
      </c>
      <c r="P342" s="59" t="e">
        <f t="shared" si="190"/>
        <v>#REF!</v>
      </c>
      <c r="Q342" s="29" t="e">
        <f t="shared" si="201"/>
        <v>#REF!</v>
      </c>
      <c r="R342" s="100" t="e">
        <f t="shared" si="193"/>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x14ac:dyDescent="0.25">
      <c r="B343" s="237"/>
      <c r="C343" s="9"/>
      <c r="E343" s="65" t="e">
        <f>IF(OR($C$6="",$C$5="",$C$6=0,$C$5=0),"",IF((ROWS(E$6:E343)-1)&gt;$C$16+$C$13-$C$15,"",(ROWS(E$6:E343)-1)))</f>
        <v>#REF!</v>
      </c>
      <c r="F343" s="55" t="e">
        <f t="shared" si="194"/>
        <v>#REF!</v>
      </c>
      <c r="G343" s="91" t="e">
        <f>IF(E343="","",OP!G343)</f>
        <v>#REF!</v>
      </c>
      <c r="H343" s="28" t="e">
        <f t="shared" si="191"/>
        <v>#REF!</v>
      </c>
      <c r="I343" s="56" t="e">
        <f t="shared" si="192"/>
        <v>#REF!</v>
      </c>
      <c r="J343" s="56" t="e">
        <f t="shared" si="195"/>
        <v>#REF!</v>
      </c>
      <c r="K343" s="57" t="e">
        <f t="shared" si="196"/>
        <v>#REF!</v>
      </c>
      <c r="L343" s="57" t="e">
        <f t="shared" si="197"/>
        <v>#REF!</v>
      </c>
      <c r="M343" s="58" t="e">
        <f t="shared" si="198"/>
        <v>#REF!</v>
      </c>
      <c r="N343" s="58" t="e">
        <f t="shared" si="199"/>
        <v>#REF!</v>
      </c>
      <c r="O343" s="58" t="e">
        <f t="shared" si="200"/>
        <v>#REF!</v>
      </c>
      <c r="P343" s="59" t="e">
        <f t="shared" si="190"/>
        <v>#REF!</v>
      </c>
      <c r="Q343" s="29" t="e">
        <f t="shared" si="201"/>
        <v>#REF!</v>
      </c>
      <c r="R343" s="100" t="e">
        <f t="shared" si="193"/>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x14ac:dyDescent="0.25">
      <c r="B344" s="237"/>
      <c r="C344" s="9"/>
      <c r="E344" s="65" t="e">
        <f>IF(OR($C$6="",$C$5="",$C$6=0,$C$5=0),"",IF((ROWS(E$6:E344)-1)&gt;$C$16+$C$13-$C$15,"",(ROWS(E$6:E344)-1)))</f>
        <v>#REF!</v>
      </c>
      <c r="F344" s="55" t="e">
        <f t="shared" si="194"/>
        <v>#REF!</v>
      </c>
      <c r="G344" s="91" t="e">
        <f>IF(E344="","",OP!G344)</f>
        <v>#REF!</v>
      </c>
      <c r="H344" s="28" t="e">
        <f t="shared" si="191"/>
        <v>#REF!</v>
      </c>
      <c r="I344" s="56" t="e">
        <f t="shared" si="192"/>
        <v>#REF!</v>
      </c>
      <c r="J344" s="56" t="e">
        <f t="shared" si="195"/>
        <v>#REF!</v>
      </c>
      <c r="K344" s="57" t="e">
        <f t="shared" si="196"/>
        <v>#REF!</v>
      </c>
      <c r="L344" s="57" t="e">
        <f t="shared" si="197"/>
        <v>#REF!</v>
      </c>
      <c r="M344" s="58" t="e">
        <f t="shared" si="198"/>
        <v>#REF!</v>
      </c>
      <c r="N344" s="58" t="e">
        <f t="shared" si="199"/>
        <v>#REF!</v>
      </c>
      <c r="O344" s="58" t="e">
        <f t="shared" si="200"/>
        <v>#REF!</v>
      </c>
      <c r="P344" s="59" t="e">
        <f t="shared" si="190"/>
        <v>#REF!</v>
      </c>
      <c r="Q344" s="29" t="e">
        <f t="shared" si="201"/>
        <v>#REF!</v>
      </c>
      <c r="R344" s="100" t="e">
        <f t="shared" si="193"/>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x14ac:dyDescent="0.25">
      <c r="B345" s="237"/>
      <c r="C345" s="9"/>
      <c r="E345" s="65" t="e">
        <f>IF(OR($C$6="",$C$5="",$C$6=0,$C$5=0),"",IF((ROWS(E$6:E345)-1)&gt;$C$16+$C$13-$C$15,"",(ROWS(E$6:E345)-1)))</f>
        <v>#REF!</v>
      </c>
      <c r="F345" s="55" t="e">
        <f t="shared" si="194"/>
        <v>#REF!</v>
      </c>
      <c r="G345" s="91" t="e">
        <f>IF(E345="","",OP!G345)</f>
        <v>#REF!</v>
      </c>
      <c r="H345" s="28" t="e">
        <f t="shared" si="191"/>
        <v>#REF!</v>
      </c>
      <c r="I345" s="56" t="e">
        <f t="shared" si="192"/>
        <v>#REF!</v>
      </c>
      <c r="J345" s="56" t="e">
        <f t="shared" si="195"/>
        <v>#REF!</v>
      </c>
      <c r="K345" s="57" t="e">
        <f t="shared" si="196"/>
        <v>#REF!</v>
      </c>
      <c r="L345" s="57" t="e">
        <f t="shared" si="197"/>
        <v>#REF!</v>
      </c>
      <c r="M345" s="58" t="e">
        <f t="shared" si="198"/>
        <v>#REF!</v>
      </c>
      <c r="N345" s="58" t="e">
        <f t="shared" si="199"/>
        <v>#REF!</v>
      </c>
      <c r="O345" s="58" t="e">
        <f t="shared" si="200"/>
        <v>#REF!</v>
      </c>
      <c r="P345" s="59" t="e">
        <f t="shared" si="190"/>
        <v>#REF!</v>
      </c>
      <c r="Q345" s="29" t="e">
        <f t="shared" si="201"/>
        <v>#REF!</v>
      </c>
      <c r="R345" s="100" t="e">
        <f t="shared" si="193"/>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x14ac:dyDescent="0.25">
      <c r="B346" s="237"/>
      <c r="C346" s="9"/>
      <c r="E346" s="65" t="e">
        <f>IF(OR($C$6="",$C$5="",$C$6=0,$C$5=0),"",IF((ROWS(E$6:E346)-1)&gt;$C$16+$C$13-$C$15,"",(ROWS(E$6:E346)-1)))</f>
        <v>#REF!</v>
      </c>
      <c r="F346" s="55" t="e">
        <f t="shared" si="194"/>
        <v>#REF!</v>
      </c>
      <c r="G346" s="91" t="e">
        <f>IF(E346="","",OP!G346)</f>
        <v>#REF!</v>
      </c>
      <c r="H346" s="28" t="e">
        <f t="shared" si="191"/>
        <v>#REF!</v>
      </c>
      <c r="I346" s="56" t="e">
        <f t="shared" si="192"/>
        <v>#REF!</v>
      </c>
      <c r="J346" s="56" t="e">
        <f t="shared" si="195"/>
        <v>#REF!</v>
      </c>
      <c r="K346" s="57" t="e">
        <f t="shared" si="196"/>
        <v>#REF!</v>
      </c>
      <c r="L346" s="57" t="e">
        <f t="shared" si="197"/>
        <v>#REF!</v>
      </c>
      <c r="M346" s="58" t="e">
        <f t="shared" si="198"/>
        <v>#REF!</v>
      </c>
      <c r="N346" s="58" t="e">
        <f t="shared" si="199"/>
        <v>#REF!</v>
      </c>
      <c r="O346" s="58" t="e">
        <f t="shared" si="200"/>
        <v>#REF!</v>
      </c>
      <c r="P346" s="59" t="e">
        <f t="shared" si="190"/>
        <v>#REF!</v>
      </c>
      <c r="Q346" s="29" t="e">
        <f t="shared" si="201"/>
        <v>#REF!</v>
      </c>
      <c r="R346" s="100" t="e">
        <f t="shared" si="193"/>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x14ac:dyDescent="0.25">
      <c r="B347" s="237"/>
      <c r="C347" s="9"/>
      <c r="E347" s="65" t="e">
        <f>IF(OR($C$6="",$C$5="",$C$6=0,$C$5=0),"",IF((ROWS(E$6:E347)-1)&gt;$C$16+$C$13-$C$15,"",(ROWS(E$6:E347)-1)))</f>
        <v>#REF!</v>
      </c>
      <c r="F347" s="55" t="e">
        <f t="shared" si="194"/>
        <v>#REF!</v>
      </c>
      <c r="G347" s="91" t="e">
        <f>IF(E347="","",OP!G347)</f>
        <v>#REF!</v>
      </c>
      <c r="H347" s="28" t="e">
        <f t="shared" si="191"/>
        <v>#REF!</v>
      </c>
      <c r="I347" s="56" t="e">
        <f t="shared" si="192"/>
        <v>#REF!</v>
      </c>
      <c r="J347" s="56" t="e">
        <f t="shared" si="195"/>
        <v>#REF!</v>
      </c>
      <c r="K347" s="57" t="e">
        <f t="shared" si="196"/>
        <v>#REF!</v>
      </c>
      <c r="L347" s="57" t="e">
        <f t="shared" si="197"/>
        <v>#REF!</v>
      </c>
      <c r="M347" s="58" t="e">
        <f t="shared" si="198"/>
        <v>#REF!</v>
      </c>
      <c r="N347" s="58" t="e">
        <f t="shared" si="199"/>
        <v>#REF!</v>
      </c>
      <c r="O347" s="58" t="e">
        <f t="shared" si="200"/>
        <v>#REF!</v>
      </c>
      <c r="P347" s="59" t="e">
        <f t="shared" si="190"/>
        <v>#REF!</v>
      </c>
      <c r="Q347" s="29" t="e">
        <f t="shared" si="201"/>
        <v>#REF!</v>
      </c>
      <c r="R347" s="100" t="e">
        <f t="shared" si="193"/>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x14ac:dyDescent="0.25">
      <c r="B348" s="237"/>
      <c r="C348" s="9"/>
      <c r="E348" s="65" t="e">
        <f>IF(OR($C$6="",$C$5="",$C$6=0,$C$5=0),"",IF((ROWS(E$6:E348)-1)&gt;$C$16+$C$13-$C$15,"",(ROWS(E$6:E348)-1)))</f>
        <v>#REF!</v>
      </c>
      <c r="F348" s="55" t="e">
        <f t="shared" si="194"/>
        <v>#REF!</v>
      </c>
      <c r="G348" s="91" t="e">
        <f>IF(E348="","",OP!G348)</f>
        <v>#REF!</v>
      </c>
      <c r="H348" s="28" t="e">
        <f t="shared" si="191"/>
        <v>#REF!</v>
      </c>
      <c r="I348" s="56" t="e">
        <f t="shared" si="192"/>
        <v>#REF!</v>
      </c>
      <c r="J348" s="56" t="e">
        <f t="shared" si="195"/>
        <v>#REF!</v>
      </c>
      <c r="K348" s="57" t="e">
        <f t="shared" si="196"/>
        <v>#REF!</v>
      </c>
      <c r="L348" s="57" t="e">
        <f t="shared" si="197"/>
        <v>#REF!</v>
      </c>
      <c r="M348" s="58" t="e">
        <f t="shared" si="198"/>
        <v>#REF!</v>
      </c>
      <c r="N348" s="58" t="e">
        <f t="shared" si="199"/>
        <v>#REF!</v>
      </c>
      <c r="O348" s="58" t="e">
        <f t="shared" si="200"/>
        <v>#REF!</v>
      </c>
      <c r="P348" s="59" t="e">
        <f t="shared" si="190"/>
        <v>#REF!</v>
      </c>
      <c r="Q348" s="29" t="e">
        <f t="shared" si="201"/>
        <v>#REF!</v>
      </c>
      <c r="R348" s="100" t="e">
        <f t="shared" si="193"/>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x14ac:dyDescent="0.25">
      <c r="B349" s="237"/>
      <c r="C349" s="9"/>
      <c r="E349" s="65" t="e">
        <f>IF(OR($C$6="",$C$5="",$C$6=0,$C$5=0),"",IF((ROWS(E$6:E349)-1)&gt;$C$16+$C$13-$C$15,"",(ROWS(E$6:E349)-1)))</f>
        <v>#REF!</v>
      </c>
      <c r="F349" s="55" t="e">
        <f t="shared" si="194"/>
        <v>#REF!</v>
      </c>
      <c r="G349" s="91" t="e">
        <f>IF(E349="","",OP!G349)</f>
        <v>#REF!</v>
      </c>
      <c r="H349" s="28" t="e">
        <f t="shared" si="191"/>
        <v>#REF!</v>
      </c>
      <c r="I349" s="56" t="e">
        <f t="shared" si="192"/>
        <v>#REF!</v>
      </c>
      <c r="J349" s="56" t="e">
        <f t="shared" si="195"/>
        <v>#REF!</v>
      </c>
      <c r="K349" s="57" t="e">
        <f t="shared" si="196"/>
        <v>#REF!</v>
      </c>
      <c r="L349" s="57" t="e">
        <f t="shared" si="197"/>
        <v>#REF!</v>
      </c>
      <c r="M349" s="58" t="e">
        <f t="shared" si="198"/>
        <v>#REF!</v>
      </c>
      <c r="N349" s="58" t="e">
        <f t="shared" si="199"/>
        <v>#REF!</v>
      </c>
      <c r="O349" s="58" t="e">
        <f t="shared" si="200"/>
        <v>#REF!</v>
      </c>
      <c r="P349" s="59" t="e">
        <f t="shared" si="190"/>
        <v>#REF!</v>
      </c>
      <c r="Q349" s="29" t="e">
        <f t="shared" si="201"/>
        <v>#REF!</v>
      </c>
      <c r="R349" s="100" t="e">
        <f t="shared" si="193"/>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x14ac:dyDescent="0.25">
      <c r="B350" s="237"/>
      <c r="C350" s="9"/>
      <c r="E350" s="65" t="e">
        <f>IF(OR($C$6="",$C$5="",$C$6=0,$C$5=0),"",IF((ROWS(E$6:E350)-1)&gt;$C$16+$C$13-$C$15,"",(ROWS(E$6:E350)-1)))</f>
        <v>#REF!</v>
      </c>
      <c r="F350" s="55" t="e">
        <f t="shared" si="194"/>
        <v>#REF!</v>
      </c>
      <c r="G350" s="91" t="e">
        <f>IF(E350="","",OP!G350)</f>
        <v>#REF!</v>
      </c>
      <c r="H350" s="28" t="e">
        <f t="shared" si="191"/>
        <v>#REF!</v>
      </c>
      <c r="I350" s="56" t="e">
        <f t="shared" si="192"/>
        <v>#REF!</v>
      </c>
      <c r="J350" s="56" t="e">
        <f t="shared" si="195"/>
        <v>#REF!</v>
      </c>
      <c r="K350" s="57" t="e">
        <f t="shared" si="196"/>
        <v>#REF!</v>
      </c>
      <c r="L350" s="57" t="e">
        <f t="shared" si="197"/>
        <v>#REF!</v>
      </c>
      <c r="M350" s="58" t="e">
        <f t="shared" si="198"/>
        <v>#REF!</v>
      </c>
      <c r="N350" s="58" t="e">
        <f t="shared" si="199"/>
        <v>#REF!</v>
      </c>
      <c r="O350" s="58" t="e">
        <f t="shared" si="200"/>
        <v>#REF!</v>
      </c>
      <c r="P350" s="59" t="e">
        <f t="shared" si="190"/>
        <v>#REF!</v>
      </c>
      <c r="Q350" s="29" t="e">
        <f t="shared" si="201"/>
        <v>#REF!</v>
      </c>
      <c r="R350" s="100" t="e">
        <f t="shared" si="193"/>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x14ac:dyDescent="0.25">
      <c r="B351" s="237"/>
      <c r="C351" s="9"/>
      <c r="E351" s="65" t="e">
        <f>IF(OR($C$6="",$C$5="",$C$6=0,$C$5=0),"",IF((ROWS(E$6:E351)-1)&gt;$C$16+$C$13-$C$15,"",(ROWS(E$6:E351)-1)))</f>
        <v>#REF!</v>
      </c>
      <c r="F351" s="55" t="e">
        <f t="shared" si="194"/>
        <v>#REF!</v>
      </c>
      <c r="G351" s="91" t="e">
        <f>IF(E351="","",OP!G351)</f>
        <v>#REF!</v>
      </c>
      <c r="H351" s="28" t="e">
        <f t="shared" si="191"/>
        <v>#REF!</v>
      </c>
      <c r="I351" s="56" t="e">
        <f t="shared" si="192"/>
        <v>#REF!</v>
      </c>
      <c r="J351" s="56" t="e">
        <f t="shared" si="195"/>
        <v>#REF!</v>
      </c>
      <c r="K351" s="57" t="e">
        <f t="shared" si="196"/>
        <v>#REF!</v>
      </c>
      <c r="L351" s="57" t="e">
        <f t="shared" si="197"/>
        <v>#REF!</v>
      </c>
      <c r="M351" s="58" t="e">
        <f t="shared" si="198"/>
        <v>#REF!</v>
      </c>
      <c r="N351" s="58" t="e">
        <f t="shared" si="199"/>
        <v>#REF!</v>
      </c>
      <c r="O351" s="58" t="e">
        <f t="shared" si="200"/>
        <v>#REF!</v>
      </c>
      <c r="P351" s="59" t="e">
        <f t="shared" si="190"/>
        <v>#REF!</v>
      </c>
      <c r="Q351" s="29" t="e">
        <f t="shared" si="201"/>
        <v>#REF!</v>
      </c>
      <c r="R351" s="100" t="e">
        <f t="shared" si="193"/>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x14ac:dyDescent="0.25">
      <c r="B352" s="237"/>
      <c r="C352" s="9"/>
      <c r="E352" s="65" t="e">
        <f>IF(OR($C$6="",$C$5="",$C$6=0,$C$5=0),"",IF((ROWS(E$6:E352)-1)&gt;$C$16+$C$13-$C$15,"",(ROWS(E$6:E352)-1)))</f>
        <v>#REF!</v>
      </c>
      <c r="F352" s="55" t="e">
        <f t="shared" si="194"/>
        <v>#REF!</v>
      </c>
      <c r="G352" s="91" t="e">
        <f>IF(E352="","",OP!G352)</f>
        <v>#REF!</v>
      </c>
      <c r="H352" s="28" t="e">
        <f t="shared" si="191"/>
        <v>#REF!</v>
      </c>
      <c r="I352" s="56" t="e">
        <f t="shared" si="192"/>
        <v>#REF!</v>
      </c>
      <c r="J352" s="56" t="e">
        <f t="shared" si="195"/>
        <v>#REF!</v>
      </c>
      <c r="K352" s="57" t="e">
        <f t="shared" si="196"/>
        <v>#REF!</v>
      </c>
      <c r="L352" s="57" t="e">
        <f t="shared" si="197"/>
        <v>#REF!</v>
      </c>
      <c r="M352" s="58" t="e">
        <f t="shared" si="198"/>
        <v>#REF!</v>
      </c>
      <c r="N352" s="58" t="e">
        <f t="shared" si="199"/>
        <v>#REF!</v>
      </c>
      <c r="O352" s="58" t="e">
        <f t="shared" si="200"/>
        <v>#REF!</v>
      </c>
      <c r="P352" s="59" t="e">
        <f t="shared" si="190"/>
        <v>#REF!</v>
      </c>
      <c r="Q352" s="29" t="e">
        <f t="shared" si="201"/>
        <v>#REF!</v>
      </c>
      <c r="R352" s="100" t="e">
        <f t="shared" si="193"/>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x14ac:dyDescent="0.25">
      <c r="B353" s="237"/>
      <c r="C353" s="9"/>
      <c r="E353" s="65" t="e">
        <f>IF(OR($C$6="",$C$5="",$C$6=0,$C$5=0),"",IF((ROWS(E$6:E353)-1)&gt;$C$16+$C$13-$C$15,"",(ROWS(E$6:E353)-1)))</f>
        <v>#REF!</v>
      </c>
      <c r="F353" s="55" t="e">
        <f t="shared" si="194"/>
        <v>#REF!</v>
      </c>
      <c r="G353" s="91" t="e">
        <f>IF(E353="","",OP!G353)</f>
        <v>#REF!</v>
      </c>
      <c r="H353" s="28" t="e">
        <f t="shared" si="191"/>
        <v>#REF!</v>
      </c>
      <c r="I353" s="56" t="e">
        <f t="shared" si="192"/>
        <v>#REF!</v>
      </c>
      <c r="J353" s="56" t="e">
        <f t="shared" si="195"/>
        <v>#REF!</v>
      </c>
      <c r="K353" s="57" t="e">
        <f t="shared" si="196"/>
        <v>#REF!</v>
      </c>
      <c r="L353" s="57" t="e">
        <f t="shared" si="197"/>
        <v>#REF!</v>
      </c>
      <c r="M353" s="58" t="e">
        <f t="shared" si="198"/>
        <v>#REF!</v>
      </c>
      <c r="N353" s="58" t="e">
        <f t="shared" si="199"/>
        <v>#REF!</v>
      </c>
      <c r="O353" s="58" t="e">
        <f t="shared" si="200"/>
        <v>#REF!</v>
      </c>
      <c r="P353" s="59" t="e">
        <f t="shared" si="190"/>
        <v>#REF!</v>
      </c>
      <c r="Q353" s="29" t="e">
        <f t="shared" si="201"/>
        <v>#REF!</v>
      </c>
      <c r="R353" s="100" t="e">
        <f t="shared" si="193"/>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x14ac:dyDescent="0.25">
      <c r="B354" s="237"/>
      <c r="C354" s="9"/>
      <c r="E354" s="65" t="e">
        <f>IF(OR($C$6="",$C$5="",$C$6=0,$C$5=0),"",IF((ROWS(E$6:E354)-1)&gt;$C$16+$C$13-$C$15,"",(ROWS(E$6:E354)-1)))</f>
        <v>#REF!</v>
      </c>
      <c r="F354" s="55" t="e">
        <f t="shared" si="194"/>
        <v>#REF!</v>
      </c>
      <c r="G354" s="91" t="e">
        <f>IF(E354="","",OP!G354)</f>
        <v>#REF!</v>
      </c>
      <c r="H354" s="28" t="e">
        <f t="shared" si="191"/>
        <v>#REF!</v>
      </c>
      <c r="I354" s="56" t="e">
        <f t="shared" si="192"/>
        <v>#REF!</v>
      </c>
      <c r="J354" s="56" t="e">
        <f t="shared" si="195"/>
        <v>#REF!</v>
      </c>
      <c r="K354" s="57" t="e">
        <f t="shared" si="196"/>
        <v>#REF!</v>
      </c>
      <c r="L354" s="57" t="e">
        <f t="shared" si="197"/>
        <v>#REF!</v>
      </c>
      <c r="M354" s="58" t="e">
        <f t="shared" si="198"/>
        <v>#REF!</v>
      </c>
      <c r="N354" s="58" t="e">
        <f t="shared" si="199"/>
        <v>#REF!</v>
      </c>
      <c r="O354" s="58" t="e">
        <f t="shared" si="200"/>
        <v>#REF!</v>
      </c>
      <c r="P354" s="59" t="e">
        <f t="shared" si="190"/>
        <v>#REF!</v>
      </c>
      <c r="Q354" s="29" t="e">
        <f t="shared" si="201"/>
        <v>#REF!</v>
      </c>
      <c r="R354" s="100" t="e">
        <f t="shared" si="193"/>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x14ac:dyDescent="0.25">
      <c r="B355" s="237"/>
      <c r="C355" s="9"/>
      <c r="E355" s="65" t="e">
        <f>IF(OR($C$6="",$C$5="",$C$6=0,$C$5=0),"",IF((ROWS(E$6:E355)-1)&gt;$C$16+$C$13-$C$15,"",(ROWS(E$6:E355)-1)))</f>
        <v>#REF!</v>
      </c>
      <c r="F355" s="55" t="e">
        <f t="shared" si="194"/>
        <v>#REF!</v>
      </c>
      <c r="G355" s="91" t="e">
        <f>IF(E355="","",OP!G355)</f>
        <v>#REF!</v>
      </c>
      <c r="H355" s="28" t="e">
        <f t="shared" si="191"/>
        <v>#REF!</v>
      </c>
      <c r="I355" s="56" t="e">
        <f t="shared" si="192"/>
        <v>#REF!</v>
      </c>
      <c r="J355" s="56" t="e">
        <f t="shared" si="195"/>
        <v>#REF!</v>
      </c>
      <c r="K355" s="57" t="e">
        <f t="shared" si="196"/>
        <v>#REF!</v>
      </c>
      <c r="L355" s="57" t="e">
        <f t="shared" si="197"/>
        <v>#REF!</v>
      </c>
      <c r="M355" s="58" t="e">
        <f t="shared" si="198"/>
        <v>#REF!</v>
      </c>
      <c r="N355" s="58" t="e">
        <f t="shared" si="199"/>
        <v>#REF!</v>
      </c>
      <c r="O355" s="58" t="e">
        <f t="shared" si="200"/>
        <v>#REF!</v>
      </c>
      <c r="P355" s="59" t="e">
        <f t="shared" si="190"/>
        <v>#REF!</v>
      </c>
      <c r="Q355" s="29" t="e">
        <f t="shared" si="201"/>
        <v>#REF!</v>
      </c>
      <c r="R355" s="100" t="e">
        <f t="shared" si="193"/>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x14ac:dyDescent="0.25">
      <c r="B356" s="237"/>
      <c r="C356" s="9"/>
      <c r="E356" s="65" t="e">
        <f>IF(OR($C$6="",$C$5="",$C$6=0,$C$5=0),"",IF((ROWS(E$6:E356)-1)&gt;$C$16+$C$13-$C$15,"",(ROWS(E$6:E356)-1)))</f>
        <v>#REF!</v>
      </c>
      <c r="F356" s="55" t="e">
        <f t="shared" si="194"/>
        <v>#REF!</v>
      </c>
      <c r="G356" s="91" t="e">
        <f>IF(E356="","",OP!G356)</f>
        <v>#REF!</v>
      </c>
      <c r="H356" s="28" t="e">
        <f t="shared" si="191"/>
        <v>#REF!</v>
      </c>
      <c r="I356" s="56" t="e">
        <f t="shared" si="192"/>
        <v>#REF!</v>
      </c>
      <c r="J356" s="56" t="e">
        <f t="shared" si="195"/>
        <v>#REF!</v>
      </c>
      <c r="K356" s="57" t="e">
        <f t="shared" si="196"/>
        <v>#REF!</v>
      </c>
      <c r="L356" s="57" t="e">
        <f t="shared" si="197"/>
        <v>#REF!</v>
      </c>
      <c r="M356" s="58" t="e">
        <f t="shared" si="198"/>
        <v>#REF!</v>
      </c>
      <c r="N356" s="58" t="e">
        <f t="shared" si="199"/>
        <v>#REF!</v>
      </c>
      <c r="O356" s="58" t="e">
        <f t="shared" si="200"/>
        <v>#REF!</v>
      </c>
      <c r="P356" s="59" t="e">
        <f t="shared" si="190"/>
        <v>#REF!</v>
      </c>
      <c r="Q356" s="29" t="e">
        <f t="shared" si="201"/>
        <v>#REF!</v>
      </c>
      <c r="R356" s="100" t="e">
        <f t="shared" si="193"/>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x14ac:dyDescent="0.25">
      <c r="B357" s="237"/>
      <c r="C357" s="9"/>
      <c r="E357" s="65" t="e">
        <f>IF(OR($C$6="",$C$5="",$C$6=0,$C$5=0),"",IF((ROWS(E$6:E357)-1)&gt;$C$16+$C$13-$C$15,"",(ROWS(E$6:E357)-1)))</f>
        <v>#REF!</v>
      </c>
      <c r="F357" s="55" t="e">
        <f t="shared" si="194"/>
        <v>#REF!</v>
      </c>
      <c r="G357" s="91" t="e">
        <f>IF(E357="","",OP!G357)</f>
        <v>#REF!</v>
      </c>
      <c r="H357" s="28" t="e">
        <f t="shared" si="191"/>
        <v>#REF!</v>
      </c>
      <c r="I357" s="56" t="e">
        <f t="shared" si="192"/>
        <v>#REF!</v>
      </c>
      <c r="J357" s="56" t="e">
        <f t="shared" si="195"/>
        <v>#REF!</v>
      </c>
      <c r="K357" s="57" t="e">
        <f t="shared" si="196"/>
        <v>#REF!</v>
      </c>
      <c r="L357" s="57" t="e">
        <f t="shared" si="197"/>
        <v>#REF!</v>
      </c>
      <c r="M357" s="58" t="e">
        <f t="shared" si="198"/>
        <v>#REF!</v>
      </c>
      <c r="N357" s="58" t="e">
        <f t="shared" si="199"/>
        <v>#REF!</v>
      </c>
      <c r="O357" s="58" t="e">
        <f t="shared" si="200"/>
        <v>#REF!</v>
      </c>
      <c r="P357" s="59" t="e">
        <f t="shared" si="190"/>
        <v>#REF!</v>
      </c>
      <c r="Q357" s="29" t="e">
        <f t="shared" si="201"/>
        <v>#REF!</v>
      </c>
      <c r="R357" s="100" t="e">
        <f t="shared" si="193"/>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x14ac:dyDescent="0.25">
      <c r="B358" s="237"/>
      <c r="C358" s="9"/>
      <c r="E358" s="65" t="e">
        <f>IF(OR($C$6="",$C$5="",$C$6=0,$C$5=0),"",IF((ROWS(E$6:E358)-1)&gt;$C$16+$C$13-$C$15,"",(ROWS(E$6:E358)-1)))</f>
        <v>#REF!</v>
      </c>
      <c r="F358" s="55" t="e">
        <f t="shared" si="194"/>
        <v>#REF!</v>
      </c>
      <c r="G358" s="91" t="e">
        <f>IF(E358="","",OP!G358)</f>
        <v>#REF!</v>
      </c>
      <c r="H358" s="28" t="e">
        <f t="shared" si="191"/>
        <v>#REF!</v>
      </c>
      <c r="I358" s="56" t="e">
        <f t="shared" si="192"/>
        <v>#REF!</v>
      </c>
      <c r="J358" s="56" t="e">
        <f t="shared" si="195"/>
        <v>#REF!</v>
      </c>
      <c r="K358" s="57" t="e">
        <f t="shared" si="196"/>
        <v>#REF!</v>
      </c>
      <c r="L358" s="57" t="e">
        <f t="shared" si="197"/>
        <v>#REF!</v>
      </c>
      <c r="M358" s="58" t="e">
        <f t="shared" si="198"/>
        <v>#REF!</v>
      </c>
      <c r="N358" s="58" t="e">
        <f t="shared" si="199"/>
        <v>#REF!</v>
      </c>
      <c r="O358" s="58" t="e">
        <f t="shared" si="200"/>
        <v>#REF!</v>
      </c>
      <c r="P358" s="59" t="e">
        <f t="shared" si="190"/>
        <v>#REF!</v>
      </c>
      <c r="Q358" s="29" t="e">
        <f t="shared" si="201"/>
        <v>#REF!</v>
      </c>
      <c r="R358" s="100" t="e">
        <f t="shared" si="193"/>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x14ac:dyDescent="0.25">
      <c r="B359" s="237"/>
      <c r="C359" s="9"/>
      <c r="E359" s="65" t="e">
        <f>IF(OR($C$6="",$C$5="",$C$6=0,$C$5=0),"",IF((ROWS(E$6:E359)-1)&gt;$C$16+$C$13-$C$15,"",(ROWS(E$6:E359)-1)))</f>
        <v>#REF!</v>
      </c>
      <c r="F359" s="55" t="e">
        <f t="shared" si="194"/>
        <v>#REF!</v>
      </c>
      <c r="G359" s="91" t="e">
        <f>IF(E359="","",OP!G359)</f>
        <v>#REF!</v>
      </c>
      <c r="H359" s="28" t="e">
        <f t="shared" si="191"/>
        <v>#REF!</v>
      </c>
      <c r="I359" s="56" t="e">
        <f t="shared" si="192"/>
        <v>#REF!</v>
      </c>
      <c r="J359" s="56" t="e">
        <f t="shared" si="195"/>
        <v>#REF!</v>
      </c>
      <c r="K359" s="57" t="e">
        <f t="shared" si="196"/>
        <v>#REF!</v>
      </c>
      <c r="L359" s="57" t="e">
        <f t="shared" si="197"/>
        <v>#REF!</v>
      </c>
      <c r="M359" s="58" t="e">
        <f t="shared" si="198"/>
        <v>#REF!</v>
      </c>
      <c r="N359" s="58" t="e">
        <f t="shared" si="199"/>
        <v>#REF!</v>
      </c>
      <c r="O359" s="58" t="e">
        <f t="shared" si="200"/>
        <v>#REF!</v>
      </c>
      <c r="P359" s="59" t="e">
        <f t="shared" si="190"/>
        <v>#REF!</v>
      </c>
      <c r="Q359" s="29" t="e">
        <f t="shared" si="201"/>
        <v>#REF!</v>
      </c>
      <c r="R359" s="100" t="e">
        <f t="shared" si="193"/>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x14ac:dyDescent="0.25">
      <c r="B360" s="237"/>
      <c r="C360" s="9"/>
      <c r="E360" s="65" t="e">
        <f>IF(OR($C$6="",$C$5="",$C$6=0,$C$5=0),"",IF((ROWS(E$6:E360)-1)&gt;$C$16+$C$13-$C$15,"",(ROWS(E$6:E360)-1)))</f>
        <v>#REF!</v>
      </c>
      <c r="F360" s="55" t="e">
        <f t="shared" si="194"/>
        <v>#REF!</v>
      </c>
      <c r="G360" s="91" t="e">
        <f>IF(E360="","",OP!G360)</f>
        <v>#REF!</v>
      </c>
      <c r="H360" s="28" t="e">
        <f t="shared" si="191"/>
        <v>#REF!</v>
      </c>
      <c r="I360" s="56" t="e">
        <f t="shared" si="192"/>
        <v>#REF!</v>
      </c>
      <c r="J360" s="56" t="e">
        <f t="shared" si="195"/>
        <v>#REF!</v>
      </c>
      <c r="K360" s="57" t="e">
        <f t="shared" si="196"/>
        <v>#REF!</v>
      </c>
      <c r="L360" s="57" t="e">
        <f t="shared" si="197"/>
        <v>#REF!</v>
      </c>
      <c r="M360" s="58" t="e">
        <f t="shared" si="198"/>
        <v>#REF!</v>
      </c>
      <c r="N360" s="58" t="e">
        <f t="shared" si="199"/>
        <v>#REF!</v>
      </c>
      <c r="O360" s="58" t="e">
        <f t="shared" si="200"/>
        <v>#REF!</v>
      </c>
      <c r="P360" s="59" t="e">
        <f t="shared" si="190"/>
        <v>#REF!</v>
      </c>
      <c r="Q360" s="29" t="e">
        <f t="shared" si="201"/>
        <v>#REF!</v>
      </c>
      <c r="R360" s="100" t="e">
        <f t="shared" si="193"/>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x14ac:dyDescent="0.25">
      <c r="B361" s="237"/>
      <c r="C361" s="9"/>
      <c r="E361" s="65" t="e">
        <f>IF(OR($C$6="",$C$5="",$C$6=0,$C$5=0),"",IF((ROWS(E$6:E361)-1)&gt;$C$16+$C$13-$C$15,"",(ROWS(E$6:E361)-1)))</f>
        <v>#REF!</v>
      </c>
      <c r="F361" s="55" t="e">
        <f t="shared" si="194"/>
        <v>#REF!</v>
      </c>
      <c r="G361" s="91" t="e">
        <f>IF(E361="","",OP!G361)</f>
        <v>#REF!</v>
      </c>
      <c r="H361" s="28" t="e">
        <f t="shared" si="191"/>
        <v>#REF!</v>
      </c>
      <c r="I361" s="56" t="e">
        <f t="shared" si="192"/>
        <v>#REF!</v>
      </c>
      <c r="J361" s="56" t="e">
        <f t="shared" si="195"/>
        <v>#REF!</v>
      </c>
      <c r="K361" s="57" t="e">
        <f t="shared" si="196"/>
        <v>#REF!</v>
      </c>
      <c r="L361" s="57" t="e">
        <f t="shared" si="197"/>
        <v>#REF!</v>
      </c>
      <c r="M361" s="58" t="e">
        <f t="shared" si="198"/>
        <v>#REF!</v>
      </c>
      <c r="N361" s="58" t="e">
        <f t="shared" si="199"/>
        <v>#REF!</v>
      </c>
      <c r="O361" s="58" t="e">
        <f t="shared" si="200"/>
        <v>#REF!</v>
      </c>
      <c r="P361" s="59" t="e">
        <f t="shared" si="190"/>
        <v>#REF!</v>
      </c>
      <c r="Q361" s="29" t="e">
        <f t="shared" si="201"/>
        <v>#REF!</v>
      </c>
      <c r="R361" s="100" t="e">
        <f t="shared" si="193"/>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x14ac:dyDescent="0.25">
      <c r="B362" s="237"/>
      <c r="C362" s="9"/>
      <c r="E362" s="65" t="e">
        <f>IF(OR($C$6="",$C$5="",$C$6=0,$C$5=0),"",IF((ROWS(E$6:E362)-1)&gt;$C$16+$C$13-$C$15,"",(ROWS(E$6:E362)-1)))</f>
        <v>#REF!</v>
      </c>
      <c r="F362" s="55" t="e">
        <f t="shared" si="194"/>
        <v>#REF!</v>
      </c>
      <c r="G362" s="91" t="e">
        <f>IF(E362="","",OP!G362)</f>
        <v>#REF!</v>
      </c>
      <c r="H362" s="28" t="e">
        <f t="shared" si="191"/>
        <v>#REF!</v>
      </c>
      <c r="I362" s="56" t="e">
        <f t="shared" si="192"/>
        <v>#REF!</v>
      </c>
      <c r="J362" s="56" t="e">
        <f t="shared" si="195"/>
        <v>#REF!</v>
      </c>
      <c r="K362" s="57" t="e">
        <f t="shared" si="196"/>
        <v>#REF!</v>
      </c>
      <c r="L362" s="57" t="e">
        <f t="shared" si="197"/>
        <v>#REF!</v>
      </c>
      <c r="M362" s="58" t="e">
        <f t="shared" si="198"/>
        <v>#REF!</v>
      </c>
      <c r="N362" s="58" t="e">
        <f t="shared" si="199"/>
        <v>#REF!</v>
      </c>
      <c r="O362" s="58" t="e">
        <f t="shared" si="200"/>
        <v>#REF!</v>
      </c>
      <c r="P362" s="59" t="e">
        <f t="shared" si="190"/>
        <v>#REF!</v>
      </c>
      <c r="Q362" s="29" t="e">
        <f t="shared" si="201"/>
        <v>#REF!</v>
      </c>
      <c r="R362" s="100" t="e">
        <f t="shared" si="193"/>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x14ac:dyDescent="0.25">
      <c r="B363" s="237"/>
      <c r="C363" s="9"/>
      <c r="E363" s="65" t="e">
        <f>IF(OR($C$6="",$C$5="",$C$6=0,$C$5=0),"",IF((ROWS(E$6:E363)-1)&gt;$C$16+$C$13-$C$15,"",(ROWS(E$6:E363)-1)))</f>
        <v>#REF!</v>
      </c>
      <c r="F363" s="55" t="e">
        <f t="shared" si="194"/>
        <v>#REF!</v>
      </c>
      <c r="G363" s="91" t="e">
        <f>IF(E363="","",OP!G363)</f>
        <v>#REF!</v>
      </c>
      <c r="H363" s="28" t="e">
        <f t="shared" si="191"/>
        <v>#REF!</v>
      </c>
      <c r="I363" s="56" t="e">
        <f t="shared" si="192"/>
        <v>#REF!</v>
      </c>
      <c r="J363" s="56" t="e">
        <f t="shared" si="195"/>
        <v>#REF!</v>
      </c>
      <c r="K363" s="57" t="e">
        <f t="shared" si="196"/>
        <v>#REF!</v>
      </c>
      <c r="L363" s="57" t="e">
        <f t="shared" si="197"/>
        <v>#REF!</v>
      </c>
      <c r="M363" s="58" t="e">
        <f t="shared" si="198"/>
        <v>#REF!</v>
      </c>
      <c r="N363" s="58" t="e">
        <f t="shared" si="199"/>
        <v>#REF!</v>
      </c>
      <c r="O363" s="58" t="e">
        <f t="shared" si="200"/>
        <v>#REF!</v>
      </c>
      <c r="P363" s="59" t="e">
        <f t="shared" si="190"/>
        <v>#REF!</v>
      </c>
      <c r="Q363" s="29" t="e">
        <f t="shared" si="201"/>
        <v>#REF!</v>
      </c>
      <c r="R363" s="100" t="e">
        <f t="shared" si="193"/>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x14ac:dyDescent="0.25">
      <c r="B364" s="237"/>
      <c r="C364" s="9"/>
      <c r="E364" s="65" t="e">
        <f>IF(OR($C$6="",$C$5="",$C$6=0,$C$5=0),"",IF((ROWS(E$6:E364)-1)&gt;$C$16+$C$13-$C$15,"",(ROWS(E$6:E364)-1)))</f>
        <v>#REF!</v>
      </c>
      <c r="F364" s="55" t="e">
        <f t="shared" si="194"/>
        <v>#REF!</v>
      </c>
      <c r="G364" s="91" t="e">
        <f>IF(E364="","",OP!G364)</f>
        <v>#REF!</v>
      </c>
      <c r="H364" s="28" t="e">
        <f t="shared" si="191"/>
        <v>#REF!</v>
      </c>
      <c r="I364" s="56" t="e">
        <f t="shared" si="192"/>
        <v>#REF!</v>
      </c>
      <c r="J364" s="56" t="e">
        <f t="shared" si="195"/>
        <v>#REF!</v>
      </c>
      <c r="K364" s="57" t="e">
        <f t="shared" si="196"/>
        <v>#REF!</v>
      </c>
      <c r="L364" s="57" t="e">
        <f t="shared" si="197"/>
        <v>#REF!</v>
      </c>
      <c r="M364" s="58" t="e">
        <f t="shared" si="198"/>
        <v>#REF!</v>
      </c>
      <c r="N364" s="58" t="e">
        <f t="shared" si="199"/>
        <v>#REF!</v>
      </c>
      <c r="O364" s="58" t="e">
        <f t="shared" si="200"/>
        <v>#REF!</v>
      </c>
      <c r="P364" s="59" t="e">
        <f t="shared" si="190"/>
        <v>#REF!</v>
      </c>
      <c r="Q364" s="29" t="e">
        <f t="shared" si="201"/>
        <v>#REF!</v>
      </c>
      <c r="R364" s="100" t="e">
        <f t="shared" si="193"/>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x14ac:dyDescent="0.25">
      <c r="B365" s="237"/>
      <c r="C365" s="9"/>
      <c r="E365" s="65" t="e">
        <f>IF(OR($C$6="",$C$5="",$C$6=0,$C$5=0),"",IF((ROWS(E$6:E365)-1)&gt;$C$16+$C$13-$C$15,"",(ROWS(E$6:E365)-1)))</f>
        <v>#REF!</v>
      </c>
      <c r="F365" s="55" t="e">
        <f t="shared" si="194"/>
        <v>#REF!</v>
      </c>
      <c r="G365" s="91" t="e">
        <f>IF(E365="","",OP!G365)</f>
        <v>#REF!</v>
      </c>
      <c r="H365" s="28" t="e">
        <f t="shared" si="191"/>
        <v>#REF!</v>
      </c>
      <c r="I365" s="56" t="e">
        <f t="shared" si="192"/>
        <v>#REF!</v>
      </c>
      <c r="J365" s="56" t="e">
        <f t="shared" si="195"/>
        <v>#REF!</v>
      </c>
      <c r="K365" s="57" t="e">
        <f t="shared" si="196"/>
        <v>#REF!</v>
      </c>
      <c r="L365" s="57" t="e">
        <f t="shared" si="197"/>
        <v>#REF!</v>
      </c>
      <c r="M365" s="58" t="e">
        <f t="shared" si="198"/>
        <v>#REF!</v>
      </c>
      <c r="N365" s="58" t="e">
        <f t="shared" si="199"/>
        <v>#REF!</v>
      </c>
      <c r="O365" s="58" t="e">
        <f t="shared" si="200"/>
        <v>#REF!</v>
      </c>
      <c r="P365" s="59" t="e">
        <f t="shared" si="190"/>
        <v>#REF!</v>
      </c>
      <c r="Q365" s="29" t="e">
        <f t="shared" si="201"/>
        <v>#REF!</v>
      </c>
      <c r="R365" s="100" t="e">
        <f t="shared" si="193"/>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x14ac:dyDescent="0.25">
      <c r="B366" s="9"/>
      <c r="C366" s="9"/>
      <c r="E366" s="65" t="e">
        <f>IF(OR($C$6="",$C$5="",$C$6=0,$C$5=0),"",IF((ROWS(E$6:E366)-1)&gt;$C$16+$C$13-$C$15,"",(ROWS(E$6:E366)-1)))</f>
        <v>#REF!</v>
      </c>
      <c r="F366" s="55" t="e">
        <f t="shared" si="194"/>
        <v>#REF!</v>
      </c>
      <c r="G366" s="91" t="e">
        <f>IF(E366="","",OP!G366)</f>
        <v>#REF!</v>
      </c>
      <c r="H366" s="28" t="e">
        <f t="shared" si="191"/>
        <v>#REF!</v>
      </c>
      <c r="I366" s="56" t="e">
        <f t="shared" si="192"/>
        <v>#REF!</v>
      </c>
      <c r="J366" s="56" t="e">
        <f t="shared" si="195"/>
        <v>#REF!</v>
      </c>
      <c r="K366" s="57" t="e">
        <f t="shared" si="196"/>
        <v>#REF!</v>
      </c>
      <c r="L366" s="57" t="e">
        <f t="shared" si="197"/>
        <v>#REF!</v>
      </c>
      <c r="M366" s="58" t="e">
        <f t="shared" si="198"/>
        <v>#REF!</v>
      </c>
      <c r="N366" s="58" t="e">
        <f t="shared" si="199"/>
        <v>#REF!</v>
      </c>
      <c r="O366" s="58" t="e">
        <f t="shared" si="200"/>
        <v>#REF!</v>
      </c>
      <c r="P366" s="59" t="e">
        <f t="shared" si="190"/>
        <v>#REF!</v>
      </c>
      <c r="Q366" s="29" t="e">
        <f t="shared" si="201"/>
        <v>#REF!</v>
      </c>
      <c r="R366" s="100" t="e">
        <f t="shared" si="193"/>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x14ac:dyDescent="0.25">
      <c r="B367" s="237"/>
      <c r="C367" s="9"/>
      <c r="E367" s="65" t="e">
        <f>IF(OR($C$6="",$C$5="",$C$6=0,$C$5=0),"",IF((ROWS(E$6:E367)-1)&gt;$C$16+$C$13-$C$15,"",(ROWS(E$6:E367)-1)))</f>
        <v>#REF!</v>
      </c>
      <c r="F367" s="55" t="e">
        <f t="shared" si="194"/>
        <v>#REF!</v>
      </c>
      <c r="G367" s="91" t="e">
        <f>IF(E367="","",OP!G367)</f>
        <v>#REF!</v>
      </c>
      <c r="H367" s="28" t="e">
        <f t="shared" si="191"/>
        <v>#REF!</v>
      </c>
      <c r="I367" s="56" t="e">
        <f t="shared" si="192"/>
        <v>#REF!</v>
      </c>
      <c r="J367" s="56" t="e">
        <f t="shared" si="195"/>
        <v>#REF!</v>
      </c>
      <c r="K367" s="57" t="e">
        <f t="shared" si="196"/>
        <v>#REF!</v>
      </c>
      <c r="L367" s="57" t="e">
        <f t="shared" si="197"/>
        <v>#REF!</v>
      </c>
      <c r="M367" s="58" t="e">
        <f t="shared" si="198"/>
        <v>#REF!</v>
      </c>
      <c r="N367" s="58" t="e">
        <f t="shared" si="199"/>
        <v>#REF!</v>
      </c>
      <c r="O367" s="58" t="e">
        <f t="shared" si="200"/>
        <v>#REF!</v>
      </c>
      <c r="P367" s="59" t="e">
        <f t="shared" si="190"/>
        <v>#REF!</v>
      </c>
      <c r="Q367" s="29" t="e">
        <f t="shared" si="201"/>
        <v>#REF!</v>
      </c>
      <c r="R367" s="100" t="e">
        <f t="shared" si="193"/>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x14ac:dyDescent="0.25">
      <c r="B368" s="237"/>
      <c r="C368" s="9"/>
      <c r="E368" s="65" t="e">
        <f>IF(OR($C$6="",$C$5="",$C$6=0,$C$5=0),"",IF((ROWS(E$6:E368)-1)&gt;$C$16+$C$13-$C$15,"",(ROWS(E$6:E368)-1)))</f>
        <v>#REF!</v>
      </c>
      <c r="F368" s="55" t="e">
        <f t="shared" si="194"/>
        <v>#REF!</v>
      </c>
      <c r="G368" s="91" t="e">
        <f>IF(E368="","",OP!G368)</f>
        <v>#REF!</v>
      </c>
      <c r="H368" s="28" t="e">
        <f t="shared" si="191"/>
        <v>#REF!</v>
      </c>
      <c r="I368" s="56" t="e">
        <f t="shared" si="192"/>
        <v>#REF!</v>
      </c>
      <c r="J368" s="56" t="e">
        <f t="shared" si="195"/>
        <v>#REF!</v>
      </c>
      <c r="K368" s="57" t="e">
        <f t="shared" si="196"/>
        <v>#REF!</v>
      </c>
      <c r="L368" s="57" t="e">
        <f t="shared" si="197"/>
        <v>#REF!</v>
      </c>
      <c r="M368" s="58" t="e">
        <f t="shared" si="198"/>
        <v>#REF!</v>
      </c>
      <c r="N368" s="58" t="e">
        <f t="shared" si="199"/>
        <v>#REF!</v>
      </c>
      <c r="O368" s="58" t="e">
        <f t="shared" si="200"/>
        <v>#REF!</v>
      </c>
      <c r="P368" s="59" t="e">
        <f t="shared" si="190"/>
        <v>#REF!</v>
      </c>
      <c r="Q368" s="29" t="e">
        <f t="shared" si="201"/>
        <v>#REF!</v>
      </c>
      <c r="R368" s="100" t="e">
        <f t="shared" si="193"/>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x14ac:dyDescent="0.25">
      <c r="B369" s="237"/>
      <c r="C369" s="9"/>
      <c r="E369" s="65" t="e">
        <f>IF(OR($C$6="",$C$5="",$C$6=0,$C$5=0),"",IF((ROWS(E$6:E369)-1)&gt;$C$16+$C$13-$C$15,"",(ROWS(E$6:E369)-1)))</f>
        <v>#REF!</v>
      </c>
      <c r="F369" s="55" t="e">
        <f t="shared" si="194"/>
        <v>#REF!</v>
      </c>
      <c r="G369" s="91" t="e">
        <f>IF(E369="","",OP!G369)</f>
        <v>#REF!</v>
      </c>
      <c r="H369" s="28" t="e">
        <f t="shared" si="191"/>
        <v>#REF!</v>
      </c>
      <c r="I369" s="56" t="e">
        <f t="shared" si="192"/>
        <v>#REF!</v>
      </c>
      <c r="J369" s="56" t="e">
        <f t="shared" si="195"/>
        <v>#REF!</v>
      </c>
      <c r="K369" s="57" t="e">
        <f t="shared" si="196"/>
        <v>#REF!</v>
      </c>
      <c r="L369" s="57" t="e">
        <f t="shared" si="197"/>
        <v>#REF!</v>
      </c>
      <c r="M369" s="58" t="e">
        <f t="shared" si="198"/>
        <v>#REF!</v>
      </c>
      <c r="N369" s="58" t="e">
        <f t="shared" si="199"/>
        <v>#REF!</v>
      </c>
      <c r="O369" s="58" t="e">
        <f t="shared" si="200"/>
        <v>#REF!</v>
      </c>
      <c r="P369" s="59" t="e">
        <f t="shared" si="190"/>
        <v>#REF!</v>
      </c>
      <c r="Q369" s="29" t="e">
        <f t="shared" si="201"/>
        <v>#REF!</v>
      </c>
      <c r="R369" s="100" t="e">
        <f t="shared" si="193"/>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x14ac:dyDescent="0.25">
      <c r="B370" s="237"/>
      <c r="C370" s="9"/>
      <c r="E370" s="65" t="e">
        <f>IF(OR($C$6="",$C$5="",$C$6=0,$C$5=0),"",IF((ROWS(E$6:E370)-1)&gt;$C$16+$C$13-$C$15,"",(ROWS(E$6:E370)-1)))</f>
        <v>#REF!</v>
      </c>
      <c r="F370" s="55" t="e">
        <f t="shared" si="194"/>
        <v>#REF!</v>
      </c>
      <c r="G370" s="91" t="e">
        <f>IF(E370="","",OP!G370)</f>
        <v>#REF!</v>
      </c>
      <c r="H370" s="28" t="e">
        <f t="shared" si="191"/>
        <v>#REF!</v>
      </c>
      <c r="I370" s="56" t="e">
        <f t="shared" si="192"/>
        <v>#REF!</v>
      </c>
      <c r="J370" s="56" t="e">
        <f t="shared" si="195"/>
        <v>#REF!</v>
      </c>
      <c r="K370" s="57" t="e">
        <f t="shared" si="196"/>
        <v>#REF!</v>
      </c>
      <c r="L370" s="57" t="e">
        <f t="shared" si="197"/>
        <v>#REF!</v>
      </c>
      <c r="M370" s="58" t="e">
        <f t="shared" si="198"/>
        <v>#REF!</v>
      </c>
      <c r="N370" s="58" t="e">
        <f t="shared" si="199"/>
        <v>#REF!</v>
      </c>
      <c r="O370" s="58" t="e">
        <f t="shared" si="200"/>
        <v>#REF!</v>
      </c>
      <c r="P370" s="59" t="e">
        <f t="shared" si="190"/>
        <v>#REF!</v>
      </c>
      <c r="Q370" s="29" t="e">
        <f t="shared" si="201"/>
        <v>#REF!</v>
      </c>
      <c r="R370" s="100" t="e">
        <f t="shared" si="193"/>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x14ac:dyDescent="0.25">
      <c r="B371" s="237"/>
      <c r="C371" s="9"/>
      <c r="E371" s="65" t="e">
        <f>IF(OR($C$6="",$C$5="",$C$6=0,$C$5=0),"",IF((ROWS(E$6:E371)-1)&gt;$C$16+$C$13-$C$15,"",(ROWS(E$6:E371)-1)))</f>
        <v>#REF!</v>
      </c>
      <c r="F371" s="55" t="e">
        <f t="shared" si="194"/>
        <v>#REF!</v>
      </c>
      <c r="G371" s="91" t="e">
        <f>IF(E371="","",OP!G371)</f>
        <v>#REF!</v>
      </c>
      <c r="H371" s="28" t="e">
        <f t="shared" si="191"/>
        <v>#REF!</v>
      </c>
      <c r="I371" s="56" t="e">
        <f t="shared" si="192"/>
        <v>#REF!</v>
      </c>
      <c r="J371" s="56" t="e">
        <f t="shared" si="195"/>
        <v>#REF!</v>
      </c>
      <c r="K371" s="57" t="e">
        <f t="shared" si="196"/>
        <v>#REF!</v>
      </c>
      <c r="L371" s="57" t="e">
        <f t="shared" si="197"/>
        <v>#REF!</v>
      </c>
      <c r="M371" s="58" t="e">
        <f t="shared" si="198"/>
        <v>#REF!</v>
      </c>
      <c r="N371" s="58" t="e">
        <f t="shared" si="199"/>
        <v>#REF!</v>
      </c>
      <c r="O371" s="58" t="e">
        <f t="shared" si="200"/>
        <v>#REF!</v>
      </c>
      <c r="P371" s="59" t="e">
        <f t="shared" si="190"/>
        <v>#REF!</v>
      </c>
      <c r="Q371" s="29" t="e">
        <f t="shared" si="201"/>
        <v>#REF!</v>
      </c>
      <c r="R371" s="100" t="e">
        <f t="shared" si="193"/>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x14ac:dyDescent="0.25">
      <c r="B372" s="237"/>
      <c r="C372" s="9"/>
      <c r="E372" s="65" t="e">
        <f>IF(OR($C$6="",$C$5="",$C$6=0,$C$5=0),"",IF((ROWS(E$6:E372)-1)&gt;$C$16+$C$13-$C$15,"",(ROWS(E$6:E372)-1)))</f>
        <v>#REF!</v>
      </c>
      <c r="F372" s="55" t="e">
        <f t="shared" si="194"/>
        <v>#REF!</v>
      </c>
      <c r="G372" s="91" t="e">
        <f>IF(E372="","",OP!G372)</f>
        <v>#REF!</v>
      </c>
      <c r="H372" s="28" t="e">
        <f t="shared" si="191"/>
        <v>#REF!</v>
      </c>
      <c r="I372" s="56" t="e">
        <f t="shared" si="192"/>
        <v>#REF!</v>
      </c>
      <c r="J372" s="56" t="e">
        <f t="shared" si="195"/>
        <v>#REF!</v>
      </c>
      <c r="K372" s="57" t="e">
        <f t="shared" si="196"/>
        <v>#REF!</v>
      </c>
      <c r="L372" s="57" t="e">
        <f t="shared" si="197"/>
        <v>#REF!</v>
      </c>
      <c r="M372" s="58" t="e">
        <f t="shared" si="198"/>
        <v>#REF!</v>
      </c>
      <c r="N372" s="58" t="e">
        <f t="shared" si="199"/>
        <v>#REF!</v>
      </c>
      <c r="O372" s="58" t="e">
        <f t="shared" si="200"/>
        <v>#REF!</v>
      </c>
      <c r="P372" s="59" t="e">
        <f t="shared" si="190"/>
        <v>#REF!</v>
      </c>
      <c r="Q372" s="29" t="e">
        <f t="shared" si="201"/>
        <v>#REF!</v>
      </c>
      <c r="R372" s="100" t="e">
        <f t="shared" si="193"/>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x14ac:dyDescent="0.25">
      <c r="B373" s="237"/>
      <c r="C373" s="9"/>
      <c r="E373" s="65" t="e">
        <f>IF(OR($C$6="",$C$5="",$C$6=0,$C$5=0),"",IF((ROWS(E$6:E373)-1)&gt;$C$16+$C$13-$C$15,"",(ROWS(E$6:E373)-1)))</f>
        <v>#REF!</v>
      </c>
      <c r="F373" s="55" t="e">
        <f t="shared" si="194"/>
        <v>#REF!</v>
      </c>
      <c r="G373" s="91" t="e">
        <f>IF(E373="","",OP!G373)</f>
        <v>#REF!</v>
      </c>
      <c r="H373" s="28" t="e">
        <f t="shared" si="191"/>
        <v>#REF!</v>
      </c>
      <c r="I373" s="56" t="e">
        <f t="shared" si="192"/>
        <v>#REF!</v>
      </c>
      <c r="J373" s="56" t="e">
        <f t="shared" si="195"/>
        <v>#REF!</v>
      </c>
      <c r="K373" s="57" t="e">
        <f t="shared" si="196"/>
        <v>#REF!</v>
      </c>
      <c r="L373" s="57" t="e">
        <f t="shared" si="197"/>
        <v>#REF!</v>
      </c>
      <c r="M373" s="58" t="e">
        <f t="shared" si="198"/>
        <v>#REF!</v>
      </c>
      <c r="N373" s="58" t="e">
        <f t="shared" si="199"/>
        <v>#REF!</v>
      </c>
      <c r="O373" s="58" t="e">
        <f t="shared" si="200"/>
        <v>#REF!</v>
      </c>
      <c r="P373" s="59" t="e">
        <f t="shared" si="190"/>
        <v>#REF!</v>
      </c>
      <c r="Q373" s="29" t="e">
        <f t="shared" si="201"/>
        <v>#REF!</v>
      </c>
      <c r="R373" s="100" t="e">
        <f t="shared" si="193"/>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x14ac:dyDescent="0.25">
      <c r="B374" s="237"/>
      <c r="C374" s="9"/>
      <c r="E374" s="65" t="e">
        <f>IF(OR($C$6="",$C$5="",$C$6=0,$C$5=0),"",IF((ROWS(E$6:E374)-1)&gt;$C$16+$C$13-$C$15,"",(ROWS(E$6:E374)-1)))</f>
        <v>#REF!</v>
      </c>
      <c r="F374" s="55" t="e">
        <f t="shared" si="194"/>
        <v>#REF!</v>
      </c>
      <c r="G374" s="91" t="e">
        <f>IF(E374="","",OP!G374)</f>
        <v>#REF!</v>
      </c>
      <c r="H374" s="28" t="e">
        <f t="shared" si="191"/>
        <v>#REF!</v>
      </c>
      <c r="I374" s="56" t="e">
        <f t="shared" si="192"/>
        <v>#REF!</v>
      </c>
      <c r="J374" s="56" t="e">
        <f t="shared" si="195"/>
        <v>#REF!</v>
      </c>
      <c r="K374" s="57" t="e">
        <f t="shared" si="196"/>
        <v>#REF!</v>
      </c>
      <c r="L374" s="57" t="e">
        <f t="shared" si="197"/>
        <v>#REF!</v>
      </c>
      <c r="M374" s="58" t="e">
        <f t="shared" si="198"/>
        <v>#REF!</v>
      </c>
      <c r="N374" s="58" t="e">
        <f t="shared" si="199"/>
        <v>#REF!</v>
      </c>
      <c r="O374" s="58" t="e">
        <f t="shared" si="200"/>
        <v>#REF!</v>
      </c>
      <c r="P374" s="59" t="e">
        <f t="shared" si="190"/>
        <v>#REF!</v>
      </c>
      <c r="Q374" s="29" t="e">
        <f t="shared" si="201"/>
        <v>#REF!</v>
      </c>
      <c r="R374" s="100" t="e">
        <f t="shared" si="193"/>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x14ac:dyDescent="0.25">
      <c r="B375" s="237"/>
      <c r="C375" s="9"/>
      <c r="E375" s="65" t="e">
        <f>IF(OR($C$6="",$C$5="",$C$6=0,$C$5=0),"",IF((ROWS(E$6:E375)-1)&gt;$C$16+$C$13-$C$15,"",(ROWS(E$6:E375)-1)))</f>
        <v>#REF!</v>
      </c>
      <c r="F375" s="55" t="e">
        <f t="shared" si="194"/>
        <v>#REF!</v>
      </c>
      <c r="G375" s="91" t="e">
        <f>IF(E375="","",OP!G375)</f>
        <v>#REF!</v>
      </c>
      <c r="H375" s="28" t="e">
        <f t="shared" si="191"/>
        <v>#REF!</v>
      </c>
      <c r="I375" s="56" t="e">
        <f t="shared" si="192"/>
        <v>#REF!</v>
      </c>
      <c r="J375" s="56" t="e">
        <f t="shared" si="195"/>
        <v>#REF!</v>
      </c>
      <c r="K375" s="57" t="e">
        <f t="shared" si="196"/>
        <v>#REF!</v>
      </c>
      <c r="L375" s="57" t="e">
        <f t="shared" si="197"/>
        <v>#REF!</v>
      </c>
      <c r="M375" s="58" t="e">
        <f t="shared" si="198"/>
        <v>#REF!</v>
      </c>
      <c r="N375" s="58" t="e">
        <f t="shared" si="199"/>
        <v>#REF!</v>
      </c>
      <c r="O375" s="58" t="e">
        <f t="shared" si="200"/>
        <v>#REF!</v>
      </c>
      <c r="P375" s="59" t="e">
        <f t="shared" si="190"/>
        <v>#REF!</v>
      </c>
      <c r="Q375" s="29" t="e">
        <f t="shared" si="201"/>
        <v>#REF!</v>
      </c>
      <c r="R375" s="100" t="e">
        <f t="shared" si="193"/>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x14ac:dyDescent="0.25">
      <c r="B376" s="237"/>
      <c r="C376" s="9"/>
      <c r="E376" s="65" t="e">
        <f>IF(OR($C$6="",$C$5="",$C$6=0,$C$5=0),"",IF((ROWS(E$6:E376)-1)&gt;$C$16+$C$13-$C$15,"",(ROWS(E$6:E376)-1)))</f>
        <v>#REF!</v>
      </c>
      <c r="F376" s="55" t="e">
        <f t="shared" si="194"/>
        <v>#REF!</v>
      </c>
      <c r="G376" s="91" t="e">
        <f>IF(E376="","",OP!G376)</f>
        <v>#REF!</v>
      </c>
      <c r="H376" s="28" t="e">
        <f t="shared" si="191"/>
        <v>#REF!</v>
      </c>
      <c r="I376" s="56" t="e">
        <f t="shared" si="192"/>
        <v>#REF!</v>
      </c>
      <c r="J376" s="56" t="e">
        <f t="shared" si="195"/>
        <v>#REF!</v>
      </c>
      <c r="K376" s="57" t="e">
        <f t="shared" si="196"/>
        <v>#REF!</v>
      </c>
      <c r="L376" s="57" t="e">
        <f t="shared" si="197"/>
        <v>#REF!</v>
      </c>
      <c r="M376" s="58" t="e">
        <f t="shared" si="198"/>
        <v>#REF!</v>
      </c>
      <c r="N376" s="58" t="e">
        <f t="shared" si="199"/>
        <v>#REF!</v>
      </c>
      <c r="O376" s="58" t="e">
        <f t="shared" si="200"/>
        <v>#REF!</v>
      </c>
      <c r="P376" s="59" t="e">
        <f t="shared" si="190"/>
        <v>#REF!</v>
      </c>
      <c r="Q376" s="29" t="e">
        <f t="shared" si="201"/>
        <v>#REF!</v>
      </c>
      <c r="R376" s="100" t="e">
        <f t="shared" si="193"/>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x14ac:dyDescent="0.25">
      <c r="B377" s="237"/>
      <c r="C377" s="9"/>
      <c r="E377" s="65" t="e">
        <f>IF(OR($C$6="",$C$5="",$C$6=0,$C$5=0),"",IF((ROWS(E$6:E377)-1)&gt;$C$16+$C$13-$C$15,"",(ROWS(E$6:E377)-1)))</f>
        <v>#REF!</v>
      </c>
      <c r="F377" s="55" t="e">
        <f t="shared" si="194"/>
        <v>#REF!</v>
      </c>
      <c r="G377" s="91" t="e">
        <f>IF(E377="","",OP!G377)</f>
        <v>#REF!</v>
      </c>
      <c r="H377" s="28" t="e">
        <f t="shared" si="191"/>
        <v>#REF!</v>
      </c>
      <c r="I377" s="56" t="e">
        <f t="shared" si="192"/>
        <v>#REF!</v>
      </c>
      <c r="J377" s="56" t="e">
        <f t="shared" si="195"/>
        <v>#REF!</v>
      </c>
      <c r="K377" s="57" t="e">
        <f t="shared" si="196"/>
        <v>#REF!</v>
      </c>
      <c r="L377" s="57" t="e">
        <f t="shared" si="197"/>
        <v>#REF!</v>
      </c>
      <c r="M377" s="58" t="e">
        <f t="shared" si="198"/>
        <v>#REF!</v>
      </c>
      <c r="N377" s="58" t="e">
        <f t="shared" si="199"/>
        <v>#REF!</v>
      </c>
      <c r="O377" s="58" t="e">
        <f t="shared" si="200"/>
        <v>#REF!</v>
      </c>
      <c r="P377" s="59" t="e">
        <f t="shared" si="190"/>
        <v>#REF!</v>
      </c>
      <c r="Q377" s="29" t="e">
        <f t="shared" si="201"/>
        <v>#REF!</v>
      </c>
      <c r="R377" s="100" t="e">
        <f t="shared" si="193"/>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x14ac:dyDescent="0.25">
      <c r="B378" s="237"/>
      <c r="C378" s="9"/>
      <c r="E378" s="65" t="e">
        <f>IF(OR($C$6="",$C$5="",$C$6=0,$C$5=0),"",IF((ROWS(E$6:E378)-1)&gt;$C$16+$C$13-$C$15,"",(ROWS(E$6:E378)-1)))</f>
        <v>#REF!</v>
      </c>
      <c r="F378" s="55" t="e">
        <f t="shared" si="194"/>
        <v>#REF!</v>
      </c>
      <c r="G378" s="91" t="e">
        <f>IF(E378="","",OP!G378)</f>
        <v>#REF!</v>
      </c>
      <c r="H378" s="28" t="e">
        <f t="shared" si="191"/>
        <v>#REF!</v>
      </c>
      <c r="I378" s="56" t="e">
        <f t="shared" si="192"/>
        <v>#REF!</v>
      </c>
      <c r="J378" s="56" t="e">
        <f t="shared" si="195"/>
        <v>#REF!</v>
      </c>
      <c r="K378" s="57" t="e">
        <f t="shared" si="196"/>
        <v>#REF!</v>
      </c>
      <c r="L378" s="57" t="e">
        <f t="shared" si="197"/>
        <v>#REF!</v>
      </c>
      <c r="M378" s="58" t="e">
        <f t="shared" si="198"/>
        <v>#REF!</v>
      </c>
      <c r="N378" s="58" t="e">
        <f t="shared" si="199"/>
        <v>#REF!</v>
      </c>
      <c r="O378" s="58" t="e">
        <f t="shared" si="200"/>
        <v>#REF!</v>
      </c>
      <c r="P378" s="59" t="e">
        <f t="shared" si="190"/>
        <v>#REF!</v>
      </c>
      <c r="Q378" s="29" t="e">
        <f t="shared" si="201"/>
        <v>#REF!</v>
      </c>
      <c r="R378" s="100" t="e">
        <f t="shared" si="193"/>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x14ac:dyDescent="0.25">
      <c r="B379" s="237"/>
      <c r="C379" s="9"/>
      <c r="E379" s="65" t="e">
        <f>IF(OR($C$6="",$C$5="",$C$6=0,$C$5=0),"",IF((ROWS(E$6:E379)-1)&gt;$C$16+$C$13-$C$15,"",(ROWS(E$6:E379)-1)))</f>
        <v>#REF!</v>
      </c>
      <c r="F379" s="55" t="e">
        <f t="shared" si="194"/>
        <v>#REF!</v>
      </c>
      <c r="G379" s="91" t="e">
        <f>IF(E379="","",OP!G379)</f>
        <v>#REF!</v>
      </c>
      <c r="H379" s="28" t="e">
        <f t="shared" si="191"/>
        <v>#REF!</v>
      </c>
      <c r="I379" s="56" t="e">
        <f t="shared" si="192"/>
        <v>#REF!</v>
      </c>
      <c r="J379" s="56" t="e">
        <f t="shared" si="195"/>
        <v>#REF!</v>
      </c>
      <c r="K379" s="57" t="e">
        <f t="shared" si="196"/>
        <v>#REF!</v>
      </c>
      <c r="L379" s="57" t="e">
        <f t="shared" si="197"/>
        <v>#REF!</v>
      </c>
      <c r="M379" s="58" t="e">
        <f t="shared" si="198"/>
        <v>#REF!</v>
      </c>
      <c r="N379" s="58" t="e">
        <f t="shared" si="199"/>
        <v>#REF!</v>
      </c>
      <c r="O379" s="58" t="e">
        <f t="shared" si="200"/>
        <v>#REF!</v>
      </c>
      <c r="P379" s="59" t="e">
        <f t="shared" si="190"/>
        <v>#REF!</v>
      </c>
      <c r="Q379" s="29" t="e">
        <f t="shared" si="201"/>
        <v>#REF!</v>
      </c>
      <c r="R379" s="100" t="e">
        <f t="shared" si="193"/>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x14ac:dyDescent="0.25">
      <c r="B380" s="237"/>
      <c r="C380" s="9"/>
      <c r="E380" s="65" t="e">
        <f>IF(OR($C$6="",$C$5="",$C$6=0,$C$5=0),"",IF((ROWS(E$6:E380)-1)&gt;$C$16+$C$13-$C$15,"",(ROWS(E$6:E380)-1)))</f>
        <v>#REF!</v>
      </c>
      <c r="F380" s="55" t="e">
        <f t="shared" si="194"/>
        <v>#REF!</v>
      </c>
      <c r="G380" s="91" t="e">
        <f>IF(E380="","",OP!G380)</f>
        <v>#REF!</v>
      </c>
      <c r="H380" s="28" t="e">
        <f t="shared" si="191"/>
        <v>#REF!</v>
      </c>
      <c r="I380" s="56" t="e">
        <f t="shared" si="192"/>
        <v>#REF!</v>
      </c>
      <c r="J380" s="56" t="e">
        <f t="shared" si="195"/>
        <v>#REF!</v>
      </c>
      <c r="K380" s="57" t="e">
        <f t="shared" si="196"/>
        <v>#REF!</v>
      </c>
      <c r="L380" s="57" t="e">
        <f t="shared" si="197"/>
        <v>#REF!</v>
      </c>
      <c r="M380" s="58" t="e">
        <f t="shared" si="198"/>
        <v>#REF!</v>
      </c>
      <c r="N380" s="58" t="e">
        <f t="shared" si="199"/>
        <v>#REF!</v>
      </c>
      <c r="O380" s="58" t="e">
        <f t="shared" si="200"/>
        <v>#REF!</v>
      </c>
      <c r="P380" s="59" t="e">
        <f t="shared" si="190"/>
        <v>#REF!</v>
      </c>
      <c r="Q380" s="29" t="e">
        <f t="shared" si="201"/>
        <v>#REF!</v>
      </c>
      <c r="R380" s="100" t="e">
        <f t="shared" si="193"/>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x14ac:dyDescent="0.25">
      <c r="B381" s="237"/>
      <c r="C381" s="9"/>
      <c r="E381" s="65" t="e">
        <f>IF(OR($C$6="",$C$5="",$C$6=0,$C$5=0),"",IF((ROWS(E$6:E381)-1)&gt;$C$16+$C$13-$C$15,"",(ROWS(E$6:E381)-1)))</f>
        <v>#REF!</v>
      </c>
      <c r="F381" s="55" t="e">
        <f t="shared" si="194"/>
        <v>#REF!</v>
      </c>
      <c r="G381" s="91" t="e">
        <f>IF(E381="","",OP!G381)</f>
        <v>#REF!</v>
      </c>
      <c r="H381" s="28" t="e">
        <f t="shared" si="191"/>
        <v>#REF!</v>
      </c>
      <c r="I381" s="56" t="e">
        <f t="shared" si="192"/>
        <v>#REF!</v>
      </c>
      <c r="J381" s="56" t="e">
        <f t="shared" si="195"/>
        <v>#REF!</v>
      </c>
      <c r="K381" s="57" t="e">
        <f t="shared" si="196"/>
        <v>#REF!</v>
      </c>
      <c r="L381" s="57" t="e">
        <f t="shared" si="197"/>
        <v>#REF!</v>
      </c>
      <c r="M381" s="58" t="e">
        <f t="shared" si="198"/>
        <v>#REF!</v>
      </c>
      <c r="N381" s="58" t="e">
        <f t="shared" si="199"/>
        <v>#REF!</v>
      </c>
      <c r="O381" s="58" t="e">
        <f t="shared" si="200"/>
        <v>#REF!</v>
      </c>
      <c r="P381" s="59" t="e">
        <f t="shared" si="190"/>
        <v>#REF!</v>
      </c>
      <c r="Q381" s="29" t="e">
        <f t="shared" si="201"/>
        <v>#REF!</v>
      </c>
      <c r="R381" s="100" t="e">
        <f t="shared" si="193"/>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x14ac:dyDescent="0.25">
      <c r="B382" s="237"/>
      <c r="C382" s="9"/>
      <c r="E382" s="65" t="e">
        <f>IF(OR($C$6="",$C$5="",$C$6=0,$C$5=0),"",IF((ROWS(E$6:E382)-1)&gt;$C$16+$C$13-$C$15,"",(ROWS(E$6:E382)-1)))</f>
        <v>#REF!</v>
      </c>
      <c r="F382" s="55" t="e">
        <f t="shared" si="194"/>
        <v>#REF!</v>
      </c>
      <c r="G382" s="91" t="e">
        <f>IF(E382="","",OP!G382)</f>
        <v>#REF!</v>
      </c>
      <c r="H382" s="28" t="e">
        <f t="shared" si="191"/>
        <v>#REF!</v>
      </c>
      <c r="I382" s="56" t="e">
        <f t="shared" si="192"/>
        <v>#REF!</v>
      </c>
      <c r="J382" s="56" t="e">
        <f t="shared" si="195"/>
        <v>#REF!</v>
      </c>
      <c r="K382" s="57" t="e">
        <f t="shared" si="196"/>
        <v>#REF!</v>
      </c>
      <c r="L382" s="57" t="e">
        <f t="shared" si="197"/>
        <v>#REF!</v>
      </c>
      <c r="M382" s="58" t="e">
        <f t="shared" si="198"/>
        <v>#REF!</v>
      </c>
      <c r="N382" s="58" t="e">
        <f t="shared" si="199"/>
        <v>#REF!</v>
      </c>
      <c r="O382" s="58" t="e">
        <f t="shared" si="200"/>
        <v>#REF!</v>
      </c>
      <c r="P382" s="59" t="e">
        <f t="shared" si="190"/>
        <v>#REF!</v>
      </c>
      <c r="Q382" s="29" t="e">
        <f t="shared" si="201"/>
        <v>#REF!</v>
      </c>
      <c r="R382" s="100" t="e">
        <f t="shared" si="193"/>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x14ac:dyDescent="0.25">
      <c r="B383" s="237"/>
      <c r="C383" s="9"/>
      <c r="E383" s="65" t="e">
        <f>IF(OR($C$6="",$C$5="",$C$6=0,$C$5=0),"",IF((ROWS(E$6:E383)-1)&gt;$C$16+$C$13-$C$15,"",(ROWS(E$6:E383)-1)))</f>
        <v>#REF!</v>
      </c>
      <c r="F383" s="55" t="e">
        <f t="shared" si="194"/>
        <v>#REF!</v>
      </c>
      <c r="G383" s="91" t="e">
        <f>IF(E383="","",OP!G383)</f>
        <v>#REF!</v>
      </c>
      <c r="H383" s="28" t="e">
        <f t="shared" si="191"/>
        <v>#REF!</v>
      </c>
      <c r="I383" s="56" t="e">
        <f t="shared" si="192"/>
        <v>#REF!</v>
      </c>
      <c r="J383" s="56" t="e">
        <f t="shared" si="195"/>
        <v>#REF!</v>
      </c>
      <c r="K383" s="57" t="e">
        <f t="shared" si="196"/>
        <v>#REF!</v>
      </c>
      <c r="L383" s="57" t="e">
        <f t="shared" si="197"/>
        <v>#REF!</v>
      </c>
      <c r="M383" s="58" t="e">
        <f t="shared" si="198"/>
        <v>#REF!</v>
      </c>
      <c r="N383" s="58" t="e">
        <f t="shared" si="199"/>
        <v>#REF!</v>
      </c>
      <c r="O383" s="58" t="e">
        <f t="shared" si="200"/>
        <v>#REF!</v>
      </c>
      <c r="P383" s="59" t="e">
        <f t="shared" si="190"/>
        <v>#REF!</v>
      </c>
      <c r="Q383" s="29" t="e">
        <f t="shared" si="201"/>
        <v>#REF!</v>
      </c>
      <c r="R383" s="100" t="e">
        <f t="shared" si="193"/>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x14ac:dyDescent="0.25">
      <c r="B384" s="237"/>
      <c r="C384" s="9"/>
      <c r="E384" s="65" t="e">
        <f>IF(OR($C$6="",$C$5="",$C$6=0,$C$5=0),"",IF((ROWS(E$6:E384)-1)&gt;$C$16+$C$13-$C$15,"",(ROWS(E$6:E384)-1)))</f>
        <v>#REF!</v>
      </c>
      <c r="F384" s="55" t="e">
        <f t="shared" si="194"/>
        <v>#REF!</v>
      </c>
      <c r="G384" s="91" t="e">
        <f>IF(E384="","",OP!G384)</f>
        <v>#REF!</v>
      </c>
      <c r="H384" s="28" t="e">
        <f t="shared" si="191"/>
        <v>#REF!</v>
      </c>
      <c r="I384" s="56" t="e">
        <f t="shared" si="192"/>
        <v>#REF!</v>
      </c>
      <c r="J384" s="56" t="e">
        <f t="shared" si="195"/>
        <v>#REF!</v>
      </c>
      <c r="K384" s="57" t="e">
        <f t="shared" si="196"/>
        <v>#REF!</v>
      </c>
      <c r="L384" s="57" t="e">
        <f t="shared" si="197"/>
        <v>#REF!</v>
      </c>
      <c r="M384" s="58" t="e">
        <f t="shared" si="198"/>
        <v>#REF!</v>
      </c>
      <c r="N384" s="58" t="e">
        <f t="shared" si="199"/>
        <v>#REF!</v>
      </c>
      <c r="O384" s="58" t="e">
        <f t="shared" si="200"/>
        <v>#REF!</v>
      </c>
      <c r="P384" s="59" t="e">
        <f t="shared" si="190"/>
        <v>#REF!</v>
      </c>
      <c r="Q384" s="29" t="e">
        <f t="shared" si="201"/>
        <v>#REF!</v>
      </c>
      <c r="R384" s="100" t="e">
        <f t="shared" si="193"/>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6" x14ac:dyDescent="0.25">
      <c r="B385" s="237"/>
      <c r="C385" s="9"/>
      <c r="E385" s="65" t="e">
        <f>IF(OR($C$6="",$C$5="",$C$6=0,$C$5=0),"",IF((ROWS(E$6:E385)-1)&gt;$C$16+$C$13-$C$15,"",(ROWS(E$6:E385)-1)))</f>
        <v>#REF!</v>
      </c>
      <c r="F385" s="55" t="e">
        <f t="shared" si="194"/>
        <v>#REF!</v>
      </c>
      <c r="G385" s="91" t="e">
        <f>IF(E385="","",OP!G385)</f>
        <v>#REF!</v>
      </c>
      <c r="H385" s="28" t="e">
        <f t="shared" si="191"/>
        <v>#REF!</v>
      </c>
      <c r="I385" s="56" t="e">
        <f t="shared" si="192"/>
        <v>#REF!</v>
      </c>
      <c r="J385" s="56" t="e">
        <f t="shared" si="195"/>
        <v>#REF!</v>
      </c>
      <c r="K385" s="57" t="e">
        <f t="shared" si="196"/>
        <v>#REF!</v>
      </c>
      <c r="L385" s="57" t="e">
        <f t="shared" si="197"/>
        <v>#REF!</v>
      </c>
      <c r="M385" s="58" t="e">
        <f t="shared" si="198"/>
        <v>#REF!</v>
      </c>
      <c r="N385" s="58" t="e">
        <f t="shared" si="199"/>
        <v>#REF!</v>
      </c>
      <c r="O385" s="58" t="e">
        <f t="shared" si="200"/>
        <v>#REF!</v>
      </c>
      <c r="P385" s="59" t="e">
        <f t="shared" si="190"/>
        <v>#REF!</v>
      </c>
      <c r="Q385" s="29" t="e">
        <f t="shared" si="201"/>
        <v>#REF!</v>
      </c>
      <c r="R385" s="100" t="e">
        <f t="shared" si="193"/>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6" x14ac:dyDescent="0.25">
      <c r="B386" s="237"/>
      <c r="C386" s="9"/>
      <c r="E386" s="65" t="e">
        <f>IF(OR($C$6="",$C$5="",$C$6=0,$C$5=0),"",IF((ROWS(E$6:E386)-1)&gt;$C$16+$C$13-$C$15,"",(ROWS(E$6:E386)-1)))</f>
        <v>#REF!</v>
      </c>
      <c r="F386" s="55" t="e">
        <f t="shared" si="194"/>
        <v>#REF!</v>
      </c>
      <c r="G386" s="91" t="e">
        <f>IF(E386="","",OP!G386)</f>
        <v>#REF!</v>
      </c>
      <c r="H386" s="28" t="e">
        <f t="shared" si="191"/>
        <v>#REF!</v>
      </c>
      <c r="I386" s="56" t="e">
        <f t="shared" si="192"/>
        <v>#REF!</v>
      </c>
      <c r="J386" s="56" t="e">
        <f t="shared" si="195"/>
        <v>#REF!</v>
      </c>
      <c r="K386" s="57" t="e">
        <f t="shared" si="196"/>
        <v>#REF!</v>
      </c>
      <c r="L386" s="57" t="e">
        <f t="shared" si="197"/>
        <v>#REF!</v>
      </c>
      <c r="M386" s="58" t="e">
        <f t="shared" si="198"/>
        <v>#REF!</v>
      </c>
      <c r="N386" s="58" t="e">
        <f t="shared" si="199"/>
        <v>#REF!</v>
      </c>
      <c r="O386" s="58" t="e">
        <f t="shared" si="200"/>
        <v>#REF!</v>
      </c>
      <c r="P386" s="59" t="e">
        <f t="shared" si="190"/>
        <v>#REF!</v>
      </c>
      <c r="Q386" s="29" t="e">
        <f t="shared" si="201"/>
        <v>#REF!</v>
      </c>
      <c r="R386" s="100" t="e">
        <f t="shared" si="193"/>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6" x14ac:dyDescent="0.25">
      <c r="B387" s="237"/>
      <c r="C387" s="9"/>
      <c r="E387" s="65" t="e">
        <f>IF(OR($C$6="",$C$5="",$C$6=0,$C$5=0),"",IF((ROWS(E$6:E387)-1)&gt;$C$16+$C$13-$C$15,"",(ROWS(E$6:E387)-1)))</f>
        <v>#REF!</v>
      </c>
      <c r="F387" s="55" t="e">
        <f t="shared" si="194"/>
        <v>#REF!</v>
      </c>
      <c r="G387" s="91" t="e">
        <f>IF(E387="","",OP!G387)</f>
        <v>#REF!</v>
      </c>
      <c r="H387" s="28" t="e">
        <f t="shared" si="191"/>
        <v>#REF!</v>
      </c>
      <c r="I387" s="56" t="e">
        <f t="shared" si="192"/>
        <v>#REF!</v>
      </c>
      <c r="J387" s="56" t="e">
        <f t="shared" si="195"/>
        <v>#REF!</v>
      </c>
      <c r="K387" s="57" t="e">
        <f t="shared" si="196"/>
        <v>#REF!</v>
      </c>
      <c r="L387" s="57" t="e">
        <f t="shared" si="197"/>
        <v>#REF!</v>
      </c>
      <c r="M387" s="58" t="e">
        <f t="shared" si="198"/>
        <v>#REF!</v>
      </c>
      <c r="N387" s="58" t="e">
        <f t="shared" si="199"/>
        <v>#REF!</v>
      </c>
      <c r="O387" s="58" t="e">
        <f t="shared" si="200"/>
        <v>#REF!</v>
      </c>
      <c r="P387" s="59" t="e">
        <f t="shared" si="190"/>
        <v>#REF!</v>
      </c>
      <c r="Q387" s="29" t="e">
        <f t="shared" si="201"/>
        <v>#REF!</v>
      </c>
      <c r="R387" s="100" t="e">
        <f t="shared" si="193"/>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6" s="16" customFormat="1" x14ac:dyDescent="0.25">
      <c r="A388" s="238"/>
      <c r="B388" s="237"/>
      <c r="C388" s="9"/>
      <c r="D388" s="9"/>
      <c r="E388" s="65" t="e">
        <f>IF(OR($C$6="",$C$5="",$C$6=0,$C$5=0),"",IF((ROWS(E$6:E388)-1)&gt;$C$16+$C$13-$C$15,"",(ROWS(E$6:E388)-1)))</f>
        <v>#REF!</v>
      </c>
      <c r="F388" s="55" t="e">
        <f t="shared" si="194"/>
        <v>#REF!</v>
      </c>
      <c r="G388" s="91" t="e">
        <f>IF(E388="","",OP!G388)</f>
        <v>#REF!</v>
      </c>
      <c r="H388" s="28" t="e">
        <f t="shared" si="191"/>
        <v>#REF!</v>
      </c>
      <c r="I388" s="56" t="e">
        <f t="shared" si="192"/>
        <v>#REF!</v>
      </c>
      <c r="J388" s="56" t="e">
        <f t="shared" si="195"/>
        <v>#REF!</v>
      </c>
      <c r="K388" s="57" t="e">
        <f t="shared" si="196"/>
        <v>#REF!</v>
      </c>
      <c r="L388" s="57" t="e">
        <f t="shared" si="197"/>
        <v>#REF!</v>
      </c>
      <c r="M388" s="58" t="e">
        <f t="shared" si="198"/>
        <v>#REF!</v>
      </c>
      <c r="N388" s="58" t="e">
        <f t="shared" si="199"/>
        <v>#REF!</v>
      </c>
      <c r="O388" s="58" t="e">
        <f t="shared" si="200"/>
        <v>#REF!</v>
      </c>
      <c r="P388" s="59" t="e">
        <f t="shared" si="190"/>
        <v>#REF!</v>
      </c>
      <c r="Q388" s="29" t="e">
        <f t="shared" si="201"/>
        <v>#REF!</v>
      </c>
      <c r="R388" s="100" t="e">
        <f t="shared" si="193"/>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x14ac:dyDescent="0.25">
      <c r="B389" s="237"/>
      <c r="C389" s="9"/>
      <c r="E389" s="65" t="e">
        <f>IF(OR($C$6="",$C$5="",$C$6=0,$C$5=0),"",IF((ROWS(E$6:E389)-1)&gt;$C$16+$C$13-$C$15,"",(ROWS(E$6:E389)-1)))</f>
        <v>#REF!</v>
      </c>
      <c r="F389" s="55" t="e">
        <f t="shared" si="194"/>
        <v>#REF!</v>
      </c>
      <c r="G389" s="91" t="e">
        <f>IF(E389="","",OP!G389)</f>
        <v>#REF!</v>
      </c>
      <c r="H389" s="28" t="e">
        <f t="shared" si="191"/>
        <v>#REF!</v>
      </c>
      <c r="I389" s="56" t="e">
        <f t="shared" si="192"/>
        <v>#REF!</v>
      </c>
      <c r="J389" s="56" t="e">
        <f t="shared" si="195"/>
        <v>#REF!</v>
      </c>
      <c r="K389" s="57" t="e">
        <f t="shared" si="196"/>
        <v>#REF!</v>
      </c>
      <c r="L389" s="57" t="e">
        <f t="shared" si="197"/>
        <v>#REF!</v>
      </c>
      <c r="M389" s="58" t="e">
        <f t="shared" si="198"/>
        <v>#REF!</v>
      </c>
      <c r="N389" s="58" t="e">
        <f t="shared" si="199"/>
        <v>#REF!</v>
      </c>
      <c r="O389" s="58" t="e">
        <f t="shared" si="200"/>
        <v>#REF!</v>
      </c>
      <c r="P389" s="59" t="e">
        <f t="shared" si="190"/>
        <v>#REF!</v>
      </c>
      <c r="Q389" s="29" t="e">
        <f t="shared" si="201"/>
        <v>#REF!</v>
      </c>
      <c r="R389" s="100" t="e">
        <f t="shared" si="193"/>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6" x14ac:dyDescent="0.25">
      <c r="B390" s="237"/>
      <c r="C390" s="9"/>
      <c r="E390" s="65" t="e">
        <f>IF(OR($C$6="",$C$5="",$C$6=0,$C$5=0),"",IF((ROWS(E$6:E390)-1)&gt;$C$16+$C$13-$C$15,"",(ROWS(E$6:E390)-1)))</f>
        <v>#REF!</v>
      </c>
      <c r="F390" s="55" t="e">
        <f t="shared" si="194"/>
        <v>#REF!</v>
      </c>
      <c r="G390" s="91" t="e">
        <f>IF(E390="","",OP!G390)</f>
        <v>#REF!</v>
      </c>
      <c r="H390" s="28" t="e">
        <f t="shared" si="191"/>
        <v>#REF!</v>
      </c>
      <c r="I390" s="56" t="e">
        <f t="shared" si="192"/>
        <v>#REF!</v>
      </c>
      <c r="J390" s="56" t="e">
        <f t="shared" si="195"/>
        <v>#REF!</v>
      </c>
      <c r="K390" s="57" t="e">
        <f t="shared" si="196"/>
        <v>#REF!</v>
      </c>
      <c r="L390" s="57" t="e">
        <f t="shared" si="197"/>
        <v>#REF!</v>
      </c>
      <c r="M390" s="58" t="e">
        <f t="shared" si="198"/>
        <v>#REF!</v>
      </c>
      <c r="N390" s="58" t="e">
        <f t="shared" si="199"/>
        <v>#REF!</v>
      </c>
      <c r="O390" s="58" t="e">
        <f t="shared" si="200"/>
        <v>#REF!</v>
      </c>
      <c r="P390" s="59" t="e">
        <f t="shared" ref="P390:P453" si="212">IF(E390="","",$C$23)</f>
        <v>#REF!</v>
      </c>
      <c r="Q390" s="29" t="e">
        <f t="shared" si="201"/>
        <v>#REF!</v>
      </c>
      <c r="R390" s="100" t="e">
        <f t="shared" si="193"/>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6" x14ac:dyDescent="0.25">
      <c r="B391" s="237"/>
      <c r="C391" s="9"/>
      <c r="E391" s="65" t="e">
        <f>IF(OR($C$6="",$C$5="",$C$6=0,$C$5=0),"",IF((ROWS(E$6:E391)-1)&gt;$C$16+$C$13-$C$15,"",(ROWS(E$6:E391)-1)))</f>
        <v>#REF!</v>
      </c>
      <c r="F391" s="55" t="e">
        <f t="shared" si="194"/>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5"/>
        <v>#REF!</v>
      </c>
      <c r="K391" s="57" t="e">
        <f t="shared" si="196"/>
        <v>#REF!</v>
      </c>
      <c r="L391" s="57" t="e">
        <f t="shared" si="197"/>
        <v>#REF!</v>
      </c>
      <c r="M391" s="58" t="e">
        <f t="shared" si="198"/>
        <v>#REF!</v>
      </c>
      <c r="N391" s="58" t="e">
        <f t="shared" si="199"/>
        <v>#REF!</v>
      </c>
      <c r="O391" s="58" t="e">
        <f t="shared" si="200"/>
        <v>#REF!</v>
      </c>
      <c r="P391" s="59" t="e">
        <f t="shared" si="212"/>
        <v>#REF!</v>
      </c>
      <c r="Q391" s="29" t="e">
        <f t="shared" si="201"/>
        <v>#REF!</v>
      </c>
      <c r="R391" s="100" t="e">
        <f t="shared" ref="R391:R454" si="215">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6" x14ac:dyDescent="0.25">
      <c r="B392" s="237"/>
      <c r="C392" s="9"/>
      <c r="E392" s="65" t="e">
        <f>IF(OR($C$6="",$C$5="",$C$6=0,$C$5=0),"",IF((ROWS(E$6:E392)-1)&gt;$C$16+$C$13-$C$15,"",(ROWS(E$6:E392)-1)))</f>
        <v>#REF!</v>
      </c>
      <c r="F392" s="55" t="e">
        <f t="shared" ref="F392:F455" si="216">IF(E392="","",G391)</f>
        <v>#REF!</v>
      </c>
      <c r="G392" s="91" t="e">
        <f>IF(E392="","",OP!G392)</f>
        <v>#REF!</v>
      </c>
      <c r="H392" s="28" t="e">
        <f t="shared" si="213"/>
        <v>#REF!</v>
      </c>
      <c r="I392" s="56" t="e">
        <f t="shared" si="214"/>
        <v>#REF!</v>
      </c>
      <c r="J392" s="56" t="e">
        <f t="shared" ref="J392:J455" si="217">IF(E392="","",$C$18)</f>
        <v>#REF!</v>
      </c>
      <c r="K392" s="57" t="e">
        <f t="shared" ref="K392:K455" si="218">IF(E392="","",TRUNC((K391-L392),5))</f>
        <v>#REF!</v>
      </c>
      <c r="L392" s="57" t="e">
        <f t="shared" ref="L392:L455" si="219" xml:space="preserve">
IF(E392="","",
IF(AND($C$8&gt;$C$9,E392&gt;$C$13),$C$5/($C$16-1),
IF(E392&gt;$C$13,$C$5/$C$16,0)))</f>
        <v>#REF!</v>
      </c>
      <c r="M392" s="58" t="e">
        <f t="shared" ref="M392:M455" si="220">IF(E392="","",
IF($C$24="m SBD / g SBD",(H392*I392*K391)/(DATE(YEAR(G392),12,31)-DATE(YEAR(G392),1,1)+1),
IF($C$24="m SBD / g 360",(H392*I392*K391)/360,
IF($C$24="m SBD / g 365",(H392*I392*K391)/365,
IF($C$24="m 30 / g SBD",($C$41*I392*K391)/(DATE(YEAR(G392),12,31)-DATE(YEAR(G392),1,1)+1),
IF($C$24="m 30 / g 360",($C$41*I392*K391)/360,
IF($C$24="m 30 / g 365",($C$41*I392*K391)/365,
)))))))</f>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5"/>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6" x14ac:dyDescent="0.25">
      <c r="B393" s="237"/>
      <c r="C393" s="9"/>
      <c r="E393" s="65" t="e">
        <f>IF(OR($C$6="",$C$5="",$C$6=0,$C$5=0),"",IF((ROWS(E$6:E393)-1)&gt;$C$16+$C$13-$C$15,"",(ROWS(E$6:E393)-1)))</f>
        <v>#REF!</v>
      </c>
      <c r="F393" s="55" t="e">
        <f t="shared" si="216"/>
        <v>#REF!</v>
      </c>
      <c r="G393" s="91" t="e">
        <f>IF(E393="","",OP!G393)</f>
        <v>#REF!</v>
      </c>
      <c r="H393" s="28" t="e">
        <f t="shared" si="213"/>
        <v>#REF!</v>
      </c>
      <c r="I393" s="56" t="e">
        <f t="shared" si="214"/>
        <v>#REF!</v>
      </c>
      <c r="J393" s="56" t="e">
        <f t="shared" si="217"/>
        <v>#REF!</v>
      </c>
      <c r="K393" s="57" t="e">
        <f t="shared" si="218"/>
        <v>#REF!</v>
      </c>
      <c r="L393" s="57" t="e">
        <f t="shared" si="219"/>
        <v>#REF!</v>
      </c>
      <c r="M393" s="58" t="e">
        <f t="shared" si="220"/>
        <v>#REF!</v>
      </c>
      <c r="N393" s="58" t="e">
        <f t="shared" si="221"/>
        <v>#REF!</v>
      </c>
      <c r="O393" s="58" t="e">
        <f t="shared" si="222"/>
        <v>#REF!</v>
      </c>
      <c r="P393" s="59" t="e">
        <f t="shared" si="212"/>
        <v>#REF!</v>
      </c>
      <c r="Q393" s="29" t="e">
        <f t="shared" si="223"/>
        <v>#REF!</v>
      </c>
      <c r="R393" s="100" t="e">
        <f t="shared" si="215"/>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6" x14ac:dyDescent="0.25">
      <c r="B394" s="237"/>
      <c r="C394" s="9"/>
      <c r="E394" s="65" t="e">
        <f>IF(OR($C$6="",$C$5="",$C$6=0,$C$5=0),"",IF((ROWS(E$6:E394)-1)&gt;$C$16+$C$13-$C$15,"",(ROWS(E$6:E394)-1)))</f>
        <v>#REF!</v>
      </c>
      <c r="F394" s="55" t="e">
        <f t="shared" si="216"/>
        <v>#REF!</v>
      </c>
      <c r="G394" s="91" t="e">
        <f>IF(E394="","",OP!G394)</f>
        <v>#REF!</v>
      </c>
      <c r="H394" s="28" t="e">
        <f t="shared" si="213"/>
        <v>#REF!</v>
      </c>
      <c r="I394" s="56" t="e">
        <f t="shared" si="214"/>
        <v>#REF!</v>
      </c>
      <c r="J394" s="56" t="e">
        <f t="shared" si="217"/>
        <v>#REF!</v>
      </c>
      <c r="K394" s="57" t="e">
        <f t="shared" si="218"/>
        <v>#REF!</v>
      </c>
      <c r="L394" s="57" t="e">
        <f t="shared" si="219"/>
        <v>#REF!</v>
      </c>
      <c r="M394" s="58" t="e">
        <f t="shared" si="220"/>
        <v>#REF!</v>
      </c>
      <c r="N394" s="58" t="e">
        <f t="shared" si="221"/>
        <v>#REF!</v>
      </c>
      <c r="O394" s="58" t="e">
        <f t="shared" si="222"/>
        <v>#REF!</v>
      </c>
      <c r="P394" s="59" t="e">
        <f t="shared" si="212"/>
        <v>#REF!</v>
      </c>
      <c r="Q394" s="29" t="e">
        <f t="shared" si="223"/>
        <v>#REF!</v>
      </c>
      <c r="R394" s="100" t="e">
        <f t="shared" si="215"/>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6" x14ac:dyDescent="0.25">
      <c r="B395" s="237"/>
      <c r="C395" s="9"/>
      <c r="E395" s="65" t="e">
        <f>IF(OR($C$6="",$C$5="",$C$6=0,$C$5=0),"",IF((ROWS(E$6:E395)-1)&gt;$C$16+$C$13-$C$15,"",(ROWS(E$6:E395)-1)))</f>
        <v>#REF!</v>
      </c>
      <c r="F395" s="55" t="e">
        <f t="shared" si="216"/>
        <v>#REF!</v>
      </c>
      <c r="G395" s="91" t="e">
        <f>IF(E395="","",OP!G395)</f>
        <v>#REF!</v>
      </c>
      <c r="H395" s="28" t="e">
        <f t="shared" si="213"/>
        <v>#REF!</v>
      </c>
      <c r="I395" s="56" t="e">
        <f t="shared" si="214"/>
        <v>#REF!</v>
      </c>
      <c r="J395" s="56" t="e">
        <f t="shared" si="217"/>
        <v>#REF!</v>
      </c>
      <c r="K395" s="57" t="e">
        <f t="shared" si="218"/>
        <v>#REF!</v>
      </c>
      <c r="L395" s="57" t="e">
        <f t="shared" si="219"/>
        <v>#REF!</v>
      </c>
      <c r="M395" s="58" t="e">
        <f t="shared" si="220"/>
        <v>#REF!</v>
      </c>
      <c r="N395" s="58" t="e">
        <f t="shared" si="221"/>
        <v>#REF!</v>
      </c>
      <c r="O395" s="58" t="e">
        <f t="shared" si="222"/>
        <v>#REF!</v>
      </c>
      <c r="P395" s="59" t="e">
        <f t="shared" si="212"/>
        <v>#REF!</v>
      </c>
      <c r="Q395" s="29" t="e">
        <f t="shared" si="223"/>
        <v>#REF!</v>
      </c>
      <c r="R395" s="100" t="e">
        <f t="shared" si="215"/>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6" x14ac:dyDescent="0.25">
      <c r="B396" s="237"/>
      <c r="C396" s="9"/>
      <c r="E396" s="65" t="e">
        <f>IF(OR($C$6="",$C$5="",$C$6=0,$C$5=0),"",IF((ROWS(E$6:E396)-1)&gt;$C$16+$C$13-$C$15,"",(ROWS(E$6:E396)-1)))</f>
        <v>#REF!</v>
      </c>
      <c r="F396" s="55" t="e">
        <f t="shared" si="216"/>
        <v>#REF!</v>
      </c>
      <c r="G396" s="91" t="e">
        <f>IF(E396="","",OP!G396)</f>
        <v>#REF!</v>
      </c>
      <c r="H396" s="28" t="e">
        <f t="shared" si="213"/>
        <v>#REF!</v>
      </c>
      <c r="I396" s="56" t="e">
        <f t="shared" si="214"/>
        <v>#REF!</v>
      </c>
      <c r="J396" s="56" t="e">
        <f t="shared" si="217"/>
        <v>#REF!</v>
      </c>
      <c r="K396" s="57" t="e">
        <f t="shared" si="218"/>
        <v>#REF!</v>
      </c>
      <c r="L396" s="57" t="e">
        <f t="shared" si="219"/>
        <v>#REF!</v>
      </c>
      <c r="M396" s="58" t="e">
        <f t="shared" si="220"/>
        <v>#REF!</v>
      </c>
      <c r="N396" s="58" t="e">
        <f t="shared" si="221"/>
        <v>#REF!</v>
      </c>
      <c r="O396" s="58" t="e">
        <f t="shared" si="222"/>
        <v>#REF!</v>
      </c>
      <c r="P396" s="59" t="e">
        <f t="shared" si="212"/>
        <v>#REF!</v>
      </c>
      <c r="Q396" s="29" t="e">
        <f t="shared" si="223"/>
        <v>#REF!</v>
      </c>
      <c r="R396" s="100" t="e">
        <f t="shared" si="215"/>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6" x14ac:dyDescent="0.25">
      <c r="B397" s="237"/>
      <c r="C397" s="9"/>
      <c r="E397" s="65" t="e">
        <f>IF(OR($C$6="",$C$5="",$C$6=0,$C$5=0),"",IF((ROWS(E$6:E397)-1)&gt;$C$16+$C$13-$C$15,"",(ROWS(E$6:E397)-1)))</f>
        <v>#REF!</v>
      </c>
      <c r="F397" s="55" t="e">
        <f t="shared" si="216"/>
        <v>#REF!</v>
      </c>
      <c r="G397" s="91" t="e">
        <f>IF(E397="","",OP!G397)</f>
        <v>#REF!</v>
      </c>
      <c r="H397" s="28" t="e">
        <f t="shared" si="213"/>
        <v>#REF!</v>
      </c>
      <c r="I397" s="56" t="e">
        <f t="shared" si="214"/>
        <v>#REF!</v>
      </c>
      <c r="J397" s="56" t="e">
        <f t="shared" si="217"/>
        <v>#REF!</v>
      </c>
      <c r="K397" s="57" t="e">
        <f t="shared" si="218"/>
        <v>#REF!</v>
      </c>
      <c r="L397" s="57" t="e">
        <f t="shared" si="219"/>
        <v>#REF!</v>
      </c>
      <c r="M397" s="58" t="e">
        <f t="shared" si="220"/>
        <v>#REF!</v>
      </c>
      <c r="N397" s="58" t="e">
        <f t="shared" si="221"/>
        <v>#REF!</v>
      </c>
      <c r="O397" s="58" t="e">
        <f t="shared" si="222"/>
        <v>#REF!</v>
      </c>
      <c r="P397" s="59" t="e">
        <f t="shared" si="212"/>
        <v>#REF!</v>
      </c>
      <c r="Q397" s="29" t="e">
        <f t="shared" si="223"/>
        <v>#REF!</v>
      </c>
      <c r="R397" s="100" t="e">
        <f t="shared" si="215"/>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6" x14ac:dyDescent="0.25">
      <c r="B398" s="237"/>
      <c r="C398" s="9"/>
      <c r="E398" s="65" t="e">
        <f>IF(OR($C$6="",$C$5="",$C$6=0,$C$5=0),"",IF((ROWS(E$6:E398)-1)&gt;$C$16+$C$13-$C$15,"",(ROWS(E$6:E398)-1)))</f>
        <v>#REF!</v>
      </c>
      <c r="F398" s="55" t="e">
        <f t="shared" si="216"/>
        <v>#REF!</v>
      </c>
      <c r="G398" s="91" t="e">
        <f>IF(E398="","",OP!G398)</f>
        <v>#REF!</v>
      </c>
      <c r="H398" s="28" t="e">
        <f t="shared" si="213"/>
        <v>#REF!</v>
      </c>
      <c r="I398" s="56" t="e">
        <f t="shared" si="214"/>
        <v>#REF!</v>
      </c>
      <c r="J398" s="56" t="e">
        <f t="shared" si="217"/>
        <v>#REF!</v>
      </c>
      <c r="K398" s="57" t="e">
        <f t="shared" si="218"/>
        <v>#REF!</v>
      </c>
      <c r="L398" s="57" t="e">
        <f t="shared" si="219"/>
        <v>#REF!</v>
      </c>
      <c r="M398" s="58" t="e">
        <f t="shared" si="220"/>
        <v>#REF!</v>
      </c>
      <c r="N398" s="58" t="e">
        <f t="shared" si="221"/>
        <v>#REF!</v>
      </c>
      <c r="O398" s="58" t="e">
        <f t="shared" si="222"/>
        <v>#REF!</v>
      </c>
      <c r="P398" s="59" t="e">
        <f t="shared" si="212"/>
        <v>#REF!</v>
      </c>
      <c r="Q398" s="29" t="e">
        <f t="shared" si="223"/>
        <v>#REF!</v>
      </c>
      <c r="R398" s="100" t="e">
        <f t="shared" si="215"/>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6" x14ac:dyDescent="0.25">
      <c r="B399" s="237"/>
      <c r="C399" s="9"/>
      <c r="E399" s="65" t="e">
        <f>IF(OR($C$6="",$C$5="",$C$6=0,$C$5=0),"",IF((ROWS(E$6:E399)-1)&gt;$C$16+$C$13-$C$15,"",(ROWS(E$6:E399)-1)))</f>
        <v>#REF!</v>
      </c>
      <c r="F399" s="55" t="e">
        <f t="shared" si="216"/>
        <v>#REF!</v>
      </c>
      <c r="G399" s="91" t="e">
        <f>IF(E399="","",OP!G399)</f>
        <v>#REF!</v>
      </c>
      <c r="H399" s="28" t="e">
        <f t="shared" si="213"/>
        <v>#REF!</v>
      </c>
      <c r="I399" s="56" t="e">
        <f t="shared" si="214"/>
        <v>#REF!</v>
      </c>
      <c r="J399" s="56" t="e">
        <f t="shared" si="217"/>
        <v>#REF!</v>
      </c>
      <c r="K399" s="57" t="e">
        <f t="shared" si="218"/>
        <v>#REF!</v>
      </c>
      <c r="L399" s="57" t="e">
        <f t="shared" si="219"/>
        <v>#REF!</v>
      </c>
      <c r="M399" s="58" t="e">
        <f t="shared" si="220"/>
        <v>#REF!</v>
      </c>
      <c r="N399" s="58" t="e">
        <f t="shared" si="221"/>
        <v>#REF!</v>
      </c>
      <c r="O399" s="58" t="e">
        <f t="shared" si="222"/>
        <v>#REF!</v>
      </c>
      <c r="P399" s="59" t="e">
        <f t="shared" si="212"/>
        <v>#REF!</v>
      </c>
      <c r="Q399" s="29" t="e">
        <f t="shared" si="223"/>
        <v>#REF!</v>
      </c>
      <c r="R399" s="100" t="e">
        <f t="shared" si="215"/>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6" x14ac:dyDescent="0.25">
      <c r="B400" s="237"/>
      <c r="C400" s="9"/>
      <c r="E400" s="65" t="e">
        <f>IF(OR($C$6="",$C$5="",$C$6=0,$C$5=0),"",IF((ROWS(E$6:E400)-1)&gt;$C$16+$C$13-$C$15,"",(ROWS(E$6:E400)-1)))</f>
        <v>#REF!</v>
      </c>
      <c r="F400" s="55" t="e">
        <f t="shared" si="216"/>
        <v>#REF!</v>
      </c>
      <c r="G400" s="91" t="e">
        <f>IF(E400="","",OP!G400)</f>
        <v>#REF!</v>
      </c>
      <c r="H400" s="28" t="e">
        <f t="shared" si="213"/>
        <v>#REF!</v>
      </c>
      <c r="I400" s="56" t="e">
        <f t="shared" si="214"/>
        <v>#REF!</v>
      </c>
      <c r="J400" s="56" t="e">
        <f t="shared" si="217"/>
        <v>#REF!</v>
      </c>
      <c r="K400" s="57" t="e">
        <f t="shared" si="218"/>
        <v>#REF!</v>
      </c>
      <c r="L400" s="57" t="e">
        <f t="shared" si="219"/>
        <v>#REF!</v>
      </c>
      <c r="M400" s="58" t="e">
        <f t="shared" si="220"/>
        <v>#REF!</v>
      </c>
      <c r="N400" s="58" t="e">
        <f t="shared" si="221"/>
        <v>#REF!</v>
      </c>
      <c r="O400" s="58" t="e">
        <f t="shared" si="222"/>
        <v>#REF!</v>
      </c>
      <c r="P400" s="59" t="e">
        <f t="shared" si="212"/>
        <v>#REF!</v>
      </c>
      <c r="Q400" s="29" t="e">
        <f t="shared" si="223"/>
        <v>#REF!</v>
      </c>
      <c r="R400" s="100" t="e">
        <f t="shared" si="215"/>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x14ac:dyDescent="0.25">
      <c r="B401" s="237"/>
      <c r="C401" s="9"/>
      <c r="E401" s="65" t="e">
        <f>IF(OR($C$6="",$C$5="",$C$6=0,$C$5=0),"",IF((ROWS(E$6:E401)-1)&gt;$C$16+$C$13-$C$15,"",(ROWS(E$6:E401)-1)))</f>
        <v>#REF!</v>
      </c>
      <c r="F401" s="55" t="e">
        <f t="shared" si="216"/>
        <v>#REF!</v>
      </c>
      <c r="G401" s="91" t="e">
        <f>IF(E401="","",OP!G401)</f>
        <v>#REF!</v>
      </c>
      <c r="H401" s="28" t="e">
        <f t="shared" si="213"/>
        <v>#REF!</v>
      </c>
      <c r="I401" s="56" t="e">
        <f t="shared" si="214"/>
        <v>#REF!</v>
      </c>
      <c r="J401" s="56" t="e">
        <f t="shared" si="217"/>
        <v>#REF!</v>
      </c>
      <c r="K401" s="57" t="e">
        <f t="shared" si="218"/>
        <v>#REF!</v>
      </c>
      <c r="L401" s="57" t="e">
        <f t="shared" si="219"/>
        <v>#REF!</v>
      </c>
      <c r="M401" s="58" t="e">
        <f t="shared" si="220"/>
        <v>#REF!</v>
      </c>
      <c r="N401" s="58" t="e">
        <f t="shared" si="221"/>
        <v>#REF!</v>
      </c>
      <c r="O401" s="58" t="e">
        <f t="shared" si="222"/>
        <v>#REF!</v>
      </c>
      <c r="P401" s="59" t="e">
        <f t="shared" si="212"/>
        <v>#REF!</v>
      </c>
      <c r="Q401" s="29" t="e">
        <f t="shared" si="223"/>
        <v>#REF!</v>
      </c>
      <c r="R401" s="100" t="e">
        <f t="shared" si="215"/>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x14ac:dyDescent="0.25">
      <c r="B402" s="237"/>
      <c r="C402" s="9"/>
      <c r="E402" s="65" t="e">
        <f>IF(OR($C$6="",$C$5="",$C$6=0,$C$5=0),"",IF((ROWS(E$6:E402)-1)&gt;$C$16+$C$13-$C$15,"",(ROWS(E$6:E402)-1)))</f>
        <v>#REF!</v>
      </c>
      <c r="F402" s="55" t="e">
        <f t="shared" si="216"/>
        <v>#REF!</v>
      </c>
      <c r="G402" s="91" t="e">
        <f>IF(E402="","",OP!G402)</f>
        <v>#REF!</v>
      </c>
      <c r="H402" s="28" t="e">
        <f t="shared" si="213"/>
        <v>#REF!</v>
      </c>
      <c r="I402" s="56" t="e">
        <f t="shared" si="214"/>
        <v>#REF!</v>
      </c>
      <c r="J402" s="56" t="e">
        <f t="shared" si="217"/>
        <v>#REF!</v>
      </c>
      <c r="K402" s="57" t="e">
        <f t="shared" si="218"/>
        <v>#REF!</v>
      </c>
      <c r="L402" s="57" t="e">
        <f t="shared" si="219"/>
        <v>#REF!</v>
      </c>
      <c r="M402" s="58" t="e">
        <f t="shared" si="220"/>
        <v>#REF!</v>
      </c>
      <c r="N402" s="58" t="e">
        <f t="shared" si="221"/>
        <v>#REF!</v>
      </c>
      <c r="O402" s="58" t="e">
        <f t="shared" si="222"/>
        <v>#REF!</v>
      </c>
      <c r="P402" s="59" t="e">
        <f t="shared" si="212"/>
        <v>#REF!</v>
      </c>
      <c r="Q402" s="29" t="e">
        <f t="shared" si="223"/>
        <v>#REF!</v>
      </c>
      <c r="R402" s="100" t="e">
        <f t="shared" si="215"/>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x14ac:dyDescent="0.25">
      <c r="B403" s="237"/>
      <c r="C403" s="9"/>
      <c r="E403" s="65" t="e">
        <f>IF(OR($C$6="",$C$5="",$C$6=0,$C$5=0),"",IF((ROWS(E$6:E403)-1)&gt;$C$16+$C$13-$C$15,"",(ROWS(E$6:E403)-1)))</f>
        <v>#REF!</v>
      </c>
      <c r="F403" s="55" t="e">
        <f t="shared" si="216"/>
        <v>#REF!</v>
      </c>
      <c r="G403" s="91" t="e">
        <f>IF(E403="","",OP!G403)</f>
        <v>#REF!</v>
      </c>
      <c r="H403" s="28" t="e">
        <f t="shared" si="213"/>
        <v>#REF!</v>
      </c>
      <c r="I403" s="56" t="e">
        <f t="shared" si="214"/>
        <v>#REF!</v>
      </c>
      <c r="J403" s="56" t="e">
        <f t="shared" si="217"/>
        <v>#REF!</v>
      </c>
      <c r="K403" s="57" t="e">
        <f t="shared" si="218"/>
        <v>#REF!</v>
      </c>
      <c r="L403" s="57" t="e">
        <f t="shared" si="219"/>
        <v>#REF!</v>
      </c>
      <c r="M403" s="58" t="e">
        <f t="shared" si="220"/>
        <v>#REF!</v>
      </c>
      <c r="N403" s="58" t="e">
        <f t="shared" si="221"/>
        <v>#REF!</v>
      </c>
      <c r="O403" s="58" t="e">
        <f t="shared" si="222"/>
        <v>#REF!</v>
      </c>
      <c r="P403" s="59" t="e">
        <f t="shared" si="212"/>
        <v>#REF!</v>
      </c>
      <c r="Q403" s="29" t="e">
        <f t="shared" si="223"/>
        <v>#REF!</v>
      </c>
      <c r="R403" s="100" t="e">
        <f t="shared" si="215"/>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x14ac:dyDescent="0.25">
      <c r="B404" s="237"/>
      <c r="C404" s="9"/>
      <c r="E404" s="65" t="e">
        <f>IF(OR($C$6="",$C$5="",$C$6=0,$C$5=0),"",IF((ROWS(E$6:E404)-1)&gt;$C$16+$C$13-$C$15,"",(ROWS(E$6:E404)-1)))</f>
        <v>#REF!</v>
      </c>
      <c r="F404" s="55" t="e">
        <f t="shared" si="216"/>
        <v>#REF!</v>
      </c>
      <c r="G404" s="91" t="e">
        <f>IF(E404="","",OP!G404)</f>
        <v>#REF!</v>
      </c>
      <c r="H404" s="28" t="e">
        <f t="shared" si="213"/>
        <v>#REF!</v>
      </c>
      <c r="I404" s="56" t="e">
        <f t="shared" si="214"/>
        <v>#REF!</v>
      </c>
      <c r="J404" s="56" t="e">
        <f t="shared" si="217"/>
        <v>#REF!</v>
      </c>
      <c r="K404" s="57" t="e">
        <f t="shared" si="218"/>
        <v>#REF!</v>
      </c>
      <c r="L404" s="57" t="e">
        <f t="shared" si="219"/>
        <v>#REF!</v>
      </c>
      <c r="M404" s="58" t="e">
        <f t="shared" si="220"/>
        <v>#REF!</v>
      </c>
      <c r="N404" s="58" t="e">
        <f t="shared" si="221"/>
        <v>#REF!</v>
      </c>
      <c r="O404" s="58" t="e">
        <f t="shared" si="222"/>
        <v>#REF!</v>
      </c>
      <c r="P404" s="59" t="e">
        <f t="shared" si="212"/>
        <v>#REF!</v>
      </c>
      <c r="Q404" s="29" t="e">
        <f t="shared" si="223"/>
        <v>#REF!</v>
      </c>
      <c r="R404" s="100" t="e">
        <f t="shared" si="215"/>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x14ac:dyDescent="0.25">
      <c r="B405" s="237"/>
      <c r="C405" s="9"/>
      <c r="E405" s="65" t="e">
        <f>IF(OR($C$6="",$C$5="",$C$6=0,$C$5=0),"",IF((ROWS(E$6:E405)-1)&gt;$C$16+$C$13-$C$15,"",(ROWS(E$6:E405)-1)))</f>
        <v>#REF!</v>
      </c>
      <c r="F405" s="55" t="e">
        <f t="shared" si="216"/>
        <v>#REF!</v>
      </c>
      <c r="G405" s="91" t="e">
        <f>IF(E405="","",OP!G405)</f>
        <v>#REF!</v>
      </c>
      <c r="H405" s="28" t="e">
        <f t="shared" si="213"/>
        <v>#REF!</v>
      </c>
      <c r="I405" s="56" t="e">
        <f t="shared" si="214"/>
        <v>#REF!</v>
      </c>
      <c r="J405" s="56" t="e">
        <f t="shared" si="217"/>
        <v>#REF!</v>
      </c>
      <c r="K405" s="57" t="e">
        <f t="shared" si="218"/>
        <v>#REF!</v>
      </c>
      <c r="L405" s="57" t="e">
        <f t="shared" si="219"/>
        <v>#REF!</v>
      </c>
      <c r="M405" s="58" t="e">
        <f t="shared" si="220"/>
        <v>#REF!</v>
      </c>
      <c r="N405" s="58" t="e">
        <f t="shared" si="221"/>
        <v>#REF!</v>
      </c>
      <c r="O405" s="58" t="e">
        <f t="shared" si="222"/>
        <v>#REF!</v>
      </c>
      <c r="P405" s="59" t="e">
        <f t="shared" si="212"/>
        <v>#REF!</v>
      </c>
      <c r="Q405" s="29" t="e">
        <f t="shared" si="223"/>
        <v>#REF!</v>
      </c>
      <c r="R405" s="100" t="e">
        <f t="shared" si="215"/>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x14ac:dyDescent="0.25">
      <c r="B406" s="237"/>
      <c r="C406" s="9"/>
      <c r="E406" s="65" t="e">
        <f>IF(OR($C$6="",$C$5="",$C$6=0,$C$5=0),"",IF((ROWS(E$6:E406)-1)&gt;$C$16+$C$13-$C$15,"",(ROWS(E$6:E406)-1)))</f>
        <v>#REF!</v>
      </c>
      <c r="F406" s="55" t="e">
        <f t="shared" si="216"/>
        <v>#REF!</v>
      </c>
      <c r="G406" s="91" t="e">
        <f>IF(E406="","",OP!G406)</f>
        <v>#REF!</v>
      </c>
      <c r="H406" s="28" t="e">
        <f t="shared" si="213"/>
        <v>#REF!</v>
      </c>
      <c r="I406" s="56" t="e">
        <f t="shared" si="214"/>
        <v>#REF!</v>
      </c>
      <c r="J406" s="56" t="e">
        <f t="shared" si="217"/>
        <v>#REF!</v>
      </c>
      <c r="K406" s="57" t="e">
        <f t="shared" si="218"/>
        <v>#REF!</v>
      </c>
      <c r="L406" s="57" t="e">
        <f t="shared" si="219"/>
        <v>#REF!</v>
      </c>
      <c r="M406" s="58" t="e">
        <f t="shared" si="220"/>
        <v>#REF!</v>
      </c>
      <c r="N406" s="58" t="e">
        <f t="shared" si="221"/>
        <v>#REF!</v>
      </c>
      <c r="O406" s="58" t="e">
        <f t="shared" si="222"/>
        <v>#REF!</v>
      </c>
      <c r="P406" s="59" t="e">
        <f t="shared" si="212"/>
        <v>#REF!</v>
      </c>
      <c r="Q406" s="29" t="e">
        <f t="shared" si="223"/>
        <v>#REF!</v>
      </c>
      <c r="R406" s="100" t="e">
        <f t="shared" si="215"/>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x14ac:dyDescent="0.25">
      <c r="B407" s="237"/>
      <c r="C407" s="9"/>
      <c r="E407" s="65" t="e">
        <f>IF(OR($C$6="",$C$5="",$C$6=0,$C$5=0),"",IF((ROWS(E$6:E407)-1)&gt;$C$16+$C$13-$C$15,"",(ROWS(E$6:E407)-1)))</f>
        <v>#REF!</v>
      </c>
      <c r="F407" s="55" t="e">
        <f t="shared" si="216"/>
        <v>#REF!</v>
      </c>
      <c r="G407" s="91" t="e">
        <f>IF(E407="","",OP!G407)</f>
        <v>#REF!</v>
      </c>
      <c r="H407" s="28" t="e">
        <f t="shared" si="213"/>
        <v>#REF!</v>
      </c>
      <c r="I407" s="56" t="e">
        <f t="shared" si="214"/>
        <v>#REF!</v>
      </c>
      <c r="J407" s="56" t="e">
        <f t="shared" si="217"/>
        <v>#REF!</v>
      </c>
      <c r="K407" s="57" t="e">
        <f t="shared" si="218"/>
        <v>#REF!</v>
      </c>
      <c r="L407" s="57" t="e">
        <f t="shared" si="219"/>
        <v>#REF!</v>
      </c>
      <c r="M407" s="58" t="e">
        <f t="shared" si="220"/>
        <v>#REF!</v>
      </c>
      <c r="N407" s="58" t="e">
        <f t="shared" si="221"/>
        <v>#REF!</v>
      </c>
      <c r="O407" s="58" t="e">
        <f t="shared" si="222"/>
        <v>#REF!</v>
      </c>
      <c r="P407" s="59" t="e">
        <f t="shared" si="212"/>
        <v>#REF!</v>
      </c>
      <c r="Q407" s="29" t="e">
        <f t="shared" si="223"/>
        <v>#REF!</v>
      </c>
      <c r="R407" s="100" t="e">
        <f t="shared" si="215"/>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x14ac:dyDescent="0.25">
      <c r="B408" s="237"/>
      <c r="C408" s="9"/>
      <c r="E408" s="65" t="e">
        <f>IF(OR($C$6="",$C$5="",$C$6=0,$C$5=0),"",IF((ROWS(E$6:E408)-1)&gt;$C$16+$C$13-$C$15,"",(ROWS(E$6:E408)-1)))</f>
        <v>#REF!</v>
      </c>
      <c r="F408" s="55" t="e">
        <f t="shared" si="216"/>
        <v>#REF!</v>
      </c>
      <c r="G408" s="91" t="e">
        <f>IF(E408="","",OP!G408)</f>
        <v>#REF!</v>
      </c>
      <c r="H408" s="28" t="e">
        <f t="shared" si="213"/>
        <v>#REF!</v>
      </c>
      <c r="I408" s="56" t="e">
        <f t="shared" si="214"/>
        <v>#REF!</v>
      </c>
      <c r="J408" s="56" t="e">
        <f t="shared" si="217"/>
        <v>#REF!</v>
      </c>
      <c r="K408" s="57" t="e">
        <f t="shared" si="218"/>
        <v>#REF!</v>
      </c>
      <c r="L408" s="57" t="e">
        <f t="shared" si="219"/>
        <v>#REF!</v>
      </c>
      <c r="M408" s="58" t="e">
        <f t="shared" si="220"/>
        <v>#REF!</v>
      </c>
      <c r="N408" s="58" t="e">
        <f t="shared" si="221"/>
        <v>#REF!</v>
      </c>
      <c r="O408" s="58" t="e">
        <f t="shared" si="222"/>
        <v>#REF!</v>
      </c>
      <c r="P408" s="59" t="e">
        <f t="shared" si="212"/>
        <v>#REF!</v>
      </c>
      <c r="Q408" s="29" t="e">
        <f t="shared" si="223"/>
        <v>#REF!</v>
      </c>
      <c r="R408" s="100" t="e">
        <f t="shared" si="215"/>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x14ac:dyDescent="0.25">
      <c r="B409" s="237"/>
      <c r="C409" s="9"/>
      <c r="E409" s="65" t="e">
        <f>IF(OR($C$6="",$C$5="",$C$6=0,$C$5=0),"",IF((ROWS(E$6:E409)-1)&gt;$C$16+$C$13-$C$15,"",(ROWS(E$6:E409)-1)))</f>
        <v>#REF!</v>
      </c>
      <c r="F409" s="55" t="e">
        <f t="shared" si="216"/>
        <v>#REF!</v>
      </c>
      <c r="G409" s="91" t="e">
        <f>IF(E409="","",OP!G409)</f>
        <v>#REF!</v>
      </c>
      <c r="H409" s="28" t="e">
        <f t="shared" si="213"/>
        <v>#REF!</v>
      </c>
      <c r="I409" s="56" t="e">
        <f t="shared" si="214"/>
        <v>#REF!</v>
      </c>
      <c r="J409" s="56" t="e">
        <f t="shared" si="217"/>
        <v>#REF!</v>
      </c>
      <c r="K409" s="57" t="e">
        <f t="shared" si="218"/>
        <v>#REF!</v>
      </c>
      <c r="L409" s="57" t="e">
        <f t="shared" si="219"/>
        <v>#REF!</v>
      </c>
      <c r="M409" s="58" t="e">
        <f t="shared" si="220"/>
        <v>#REF!</v>
      </c>
      <c r="N409" s="58" t="e">
        <f t="shared" si="221"/>
        <v>#REF!</v>
      </c>
      <c r="O409" s="58" t="e">
        <f t="shared" si="222"/>
        <v>#REF!</v>
      </c>
      <c r="P409" s="59" t="e">
        <f t="shared" si="212"/>
        <v>#REF!</v>
      </c>
      <c r="Q409" s="29" t="e">
        <f t="shared" si="223"/>
        <v>#REF!</v>
      </c>
      <c r="R409" s="100" t="e">
        <f t="shared" si="215"/>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x14ac:dyDescent="0.25">
      <c r="B410" s="237"/>
      <c r="C410" s="9"/>
      <c r="E410" s="65" t="e">
        <f>IF(OR($C$6="",$C$5="",$C$6=0,$C$5=0),"",IF((ROWS(E$6:E410)-1)&gt;$C$16+$C$13-$C$15,"",(ROWS(E$6:E410)-1)))</f>
        <v>#REF!</v>
      </c>
      <c r="F410" s="55" t="e">
        <f t="shared" si="216"/>
        <v>#REF!</v>
      </c>
      <c r="G410" s="91" t="e">
        <f>IF(E410="","",OP!G410)</f>
        <v>#REF!</v>
      </c>
      <c r="H410" s="28" t="e">
        <f t="shared" si="213"/>
        <v>#REF!</v>
      </c>
      <c r="I410" s="56" t="e">
        <f t="shared" si="214"/>
        <v>#REF!</v>
      </c>
      <c r="J410" s="56" t="e">
        <f t="shared" si="217"/>
        <v>#REF!</v>
      </c>
      <c r="K410" s="57" t="e">
        <f t="shared" si="218"/>
        <v>#REF!</v>
      </c>
      <c r="L410" s="57" t="e">
        <f t="shared" si="219"/>
        <v>#REF!</v>
      </c>
      <c r="M410" s="58" t="e">
        <f t="shared" si="220"/>
        <v>#REF!</v>
      </c>
      <c r="N410" s="58" t="e">
        <f t="shared" si="221"/>
        <v>#REF!</v>
      </c>
      <c r="O410" s="58" t="e">
        <f t="shared" si="222"/>
        <v>#REF!</v>
      </c>
      <c r="P410" s="59" t="e">
        <f t="shared" si="212"/>
        <v>#REF!</v>
      </c>
      <c r="Q410" s="29" t="e">
        <f t="shared" si="223"/>
        <v>#REF!</v>
      </c>
      <c r="R410" s="100" t="e">
        <f t="shared" si="215"/>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x14ac:dyDescent="0.25">
      <c r="B411" s="237"/>
      <c r="C411" s="9"/>
      <c r="E411" s="65" t="e">
        <f>IF(OR($C$6="",$C$5="",$C$6=0,$C$5=0),"",IF((ROWS(E$6:E411)-1)&gt;$C$16+$C$13-$C$15,"",(ROWS(E$6:E411)-1)))</f>
        <v>#REF!</v>
      </c>
      <c r="F411" s="55" t="e">
        <f t="shared" si="216"/>
        <v>#REF!</v>
      </c>
      <c r="G411" s="91" t="e">
        <f>IF(E411="","",OP!G411)</f>
        <v>#REF!</v>
      </c>
      <c r="H411" s="28" t="e">
        <f t="shared" si="213"/>
        <v>#REF!</v>
      </c>
      <c r="I411" s="56" t="e">
        <f t="shared" si="214"/>
        <v>#REF!</v>
      </c>
      <c r="J411" s="56" t="e">
        <f t="shared" si="217"/>
        <v>#REF!</v>
      </c>
      <c r="K411" s="57" t="e">
        <f t="shared" si="218"/>
        <v>#REF!</v>
      </c>
      <c r="L411" s="57" t="e">
        <f t="shared" si="219"/>
        <v>#REF!</v>
      </c>
      <c r="M411" s="58" t="e">
        <f t="shared" si="220"/>
        <v>#REF!</v>
      </c>
      <c r="N411" s="58" t="e">
        <f t="shared" si="221"/>
        <v>#REF!</v>
      </c>
      <c r="O411" s="58" t="e">
        <f t="shared" si="222"/>
        <v>#REF!</v>
      </c>
      <c r="P411" s="59" t="e">
        <f t="shared" si="212"/>
        <v>#REF!</v>
      </c>
      <c r="Q411" s="29" t="e">
        <f t="shared" si="223"/>
        <v>#REF!</v>
      </c>
      <c r="R411" s="100" t="e">
        <f t="shared" si="215"/>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x14ac:dyDescent="0.25">
      <c r="B412" s="237"/>
      <c r="C412" s="9"/>
      <c r="E412" s="65" t="e">
        <f>IF(OR($C$6="",$C$5="",$C$6=0,$C$5=0),"",IF((ROWS(E$6:E412)-1)&gt;$C$16+$C$13-$C$15,"",(ROWS(E$6:E412)-1)))</f>
        <v>#REF!</v>
      </c>
      <c r="F412" s="55" t="e">
        <f t="shared" si="216"/>
        <v>#REF!</v>
      </c>
      <c r="G412" s="91" t="e">
        <f>IF(E412="","",OP!G412)</f>
        <v>#REF!</v>
      </c>
      <c r="H412" s="28" t="e">
        <f t="shared" si="213"/>
        <v>#REF!</v>
      </c>
      <c r="I412" s="56" t="e">
        <f t="shared" si="214"/>
        <v>#REF!</v>
      </c>
      <c r="J412" s="56" t="e">
        <f t="shared" si="217"/>
        <v>#REF!</v>
      </c>
      <c r="K412" s="57" t="e">
        <f t="shared" si="218"/>
        <v>#REF!</v>
      </c>
      <c r="L412" s="57" t="e">
        <f t="shared" si="219"/>
        <v>#REF!</v>
      </c>
      <c r="M412" s="58" t="e">
        <f t="shared" si="220"/>
        <v>#REF!</v>
      </c>
      <c r="N412" s="58" t="e">
        <f t="shared" si="221"/>
        <v>#REF!</v>
      </c>
      <c r="O412" s="58" t="e">
        <f t="shared" si="222"/>
        <v>#REF!</v>
      </c>
      <c r="P412" s="59" t="e">
        <f t="shared" si="212"/>
        <v>#REF!</v>
      </c>
      <c r="Q412" s="29" t="e">
        <f t="shared" si="223"/>
        <v>#REF!</v>
      </c>
      <c r="R412" s="100" t="e">
        <f t="shared" si="215"/>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x14ac:dyDescent="0.25">
      <c r="B413" s="237"/>
      <c r="C413" s="9"/>
      <c r="E413" s="65" t="e">
        <f>IF(OR($C$6="",$C$5="",$C$6=0,$C$5=0),"",IF((ROWS(E$6:E413)-1)&gt;$C$16+$C$13-$C$15,"",(ROWS(E$6:E413)-1)))</f>
        <v>#REF!</v>
      </c>
      <c r="F413" s="55" t="e">
        <f t="shared" si="216"/>
        <v>#REF!</v>
      </c>
      <c r="G413" s="91" t="e">
        <f>IF(E413="","",OP!G413)</f>
        <v>#REF!</v>
      </c>
      <c r="H413" s="28" t="e">
        <f t="shared" si="213"/>
        <v>#REF!</v>
      </c>
      <c r="I413" s="56" t="e">
        <f t="shared" si="214"/>
        <v>#REF!</v>
      </c>
      <c r="J413" s="56" t="e">
        <f t="shared" si="217"/>
        <v>#REF!</v>
      </c>
      <c r="K413" s="57" t="e">
        <f t="shared" si="218"/>
        <v>#REF!</v>
      </c>
      <c r="L413" s="57" t="e">
        <f t="shared" si="219"/>
        <v>#REF!</v>
      </c>
      <c r="M413" s="58" t="e">
        <f t="shared" si="220"/>
        <v>#REF!</v>
      </c>
      <c r="N413" s="58" t="e">
        <f t="shared" si="221"/>
        <v>#REF!</v>
      </c>
      <c r="O413" s="58" t="e">
        <f t="shared" si="222"/>
        <v>#REF!</v>
      </c>
      <c r="P413" s="59" t="e">
        <f t="shared" si="212"/>
        <v>#REF!</v>
      </c>
      <c r="Q413" s="29" t="e">
        <f t="shared" si="223"/>
        <v>#REF!</v>
      </c>
      <c r="R413" s="100" t="e">
        <f t="shared" si="215"/>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x14ac:dyDescent="0.25">
      <c r="B414" s="237"/>
      <c r="C414" s="9"/>
      <c r="E414" s="65" t="e">
        <f>IF(OR($C$6="",$C$5="",$C$6=0,$C$5=0),"",IF((ROWS(E$6:E414)-1)&gt;$C$16+$C$13-$C$15,"",(ROWS(E$6:E414)-1)))</f>
        <v>#REF!</v>
      </c>
      <c r="F414" s="55" t="e">
        <f t="shared" si="216"/>
        <v>#REF!</v>
      </c>
      <c r="G414" s="91" t="e">
        <f>IF(E414="","",OP!G414)</f>
        <v>#REF!</v>
      </c>
      <c r="H414" s="28" t="e">
        <f t="shared" si="213"/>
        <v>#REF!</v>
      </c>
      <c r="I414" s="56" t="e">
        <f t="shared" si="214"/>
        <v>#REF!</v>
      </c>
      <c r="J414" s="56" t="e">
        <f t="shared" si="217"/>
        <v>#REF!</v>
      </c>
      <c r="K414" s="57" t="e">
        <f t="shared" si="218"/>
        <v>#REF!</v>
      </c>
      <c r="L414" s="57" t="e">
        <f t="shared" si="219"/>
        <v>#REF!</v>
      </c>
      <c r="M414" s="58" t="e">
        <f t="shared" si="220"/>
        <v>#REF!</v>
      </c>
      <c r="N414" s="58" t="e">
        <f t="shared" si="221"/>
        <v>#REF!</v>
      </c>
      <c r="O414" s="58" t="e">
        <f t="shared" si="222"/>
        <v>#REF!</v>
      </c>
      <c r="P414" s="59" t="e">
        <f t="shared" si="212"/>
        <v>#REF!</v>
      </c>
      <c r="Q414" s="29" t="e">
        <f t="shared" si="223"/>
        <v>#REF!</v>
      </c>
      <c r="R414" s="100" t="e">
        <f t="shared" si="215"/>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x14ac:dyDescent="0.25">
      <c r="B415" s="237"/>
      <c r="C415" s="9"/>
      <c r="E415" s="65" t="e">
        <f>IF(OR($C$6="",$C$5="",$C$6=0,$C$5=0),"",IF((ROWS(E$6:E415)-1)&gt;$C$16+$C$13-$C$15,"",(ROWS(E$6:E415)-1)))</f>
        <v>#REF!</v>
      </c>
      <c r="F415" s="55" t="e">
        <f t="shared" si="216"/>
        <v>#REF!</v>
      </c>
      <c r="G415" s="91" t="e">
        <f>IF(E415="","",OP!G415)</f>
        <v>#REF!</v>
      </c>
      <c r="H415" s="28" t="e">
        <f t="shared" si="213"/>
        <v>#REF!</v>
      </c>
      <c r="I415" s="56" t="e">
        <f t="shared" si="214"/>
        <v>#REF!</v>
      </c>
      <c r="J415" s="56" t="e">
        <f t="shared" si="217"/>
        <v>#REF!</v>
      </c>
      <c r="K415" s="57" t="e">
        <f t="shared" si="218"/>
        <v>#REF!</v>
      </c>
      <c r="L415" s="57" t="e">
        <f t="shared" si="219"/>
        <v>#REF!</v>
      </c>
      <c r="M415" s="58" t="e">
        <f t="shared" si="220"/>
        <v>#REF!</v>
      </c>
      <c r="N415" s="58" t="e">
        <f t="shared" si="221"/>
        <v>#REF!</v>
      </c>
      <c r="O415" s="58" t="e">
        <f t="shared" si="222"/>
        <v>#REF!</v>
      </c>
      <c r="P415" s="59" t="e">
        <f t="shared" si="212"/>
        <v>#REF!</v>
      </c>
      <c r="Q415" s="29" t="e">
        <f t="shared" si="223"/>
        <v>#REF!</v>
      </c>
      <c r="R415" s="100" t="e">
        <f t="shared" si="215"/>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x14ac:dyDescent="0.25">
      <c r="B416" s="237"/>
      <c r="C416" s="9"/>
      <c r="E416" s="65" t="e">
        <f>IF(OR($C$6="",$C$5="",$C$6=0,$C$5=0),"",IF((ROWS(E$6:E416)-1)&gt;$C$16+$C$13-$C$15,"",(ROWS(E$6:E416)-1)))</f>
        <v>#REF!</v>
      </c>
      <c r="F416" s="55" t="e">
        <f t="shared" si="216"/>
        <v>#REF!</v>
      </c>
      <c r="G416" s="91" t="e">
        <f>IF(E416="","",OP!G416)</f>
        <v>#REF!</v>
      </c>
      <c r="H416" s="28" t="e">
        <f t="shared" si="213"/>
        <v>#REF!</v>
      </c>
      <c r="I416" s="56" t="e">
        <f t="shared" si="214"/>
        <v>#REF!</v>
      </c>
      <c r="J416" s="56" t="e">
        <f t="shared" si="217"/>
        <v>#REF!</v>
      </c>
      <c r="K416" s="57" t="e">
        <f t="shared" si="218"/>
        <v>#REF!</v>
      </c>
      <c r="L416" s="57" t="e">
        <f t="shared" si="219"/>
        <v>#REF!</v>
      </c>
      <c r="M416" s="58" t="e">
        <f t="shared" si="220"/>
        <v>#REF!</v>
      </c>
      <c r="N416" s="58" t="e">
        <f t="shared" si="221"/>
        <v>#REF!</v>
      </c>
      <c r="O416" s="58" t="e">
        <f t="shared" si="222"/>
        <v>#REF!</v>
      </c>
      <c r="P416" s="59" t="e">
        <f t="shared" si="212"/>
        <v>#REF!</v>
      </c>
      <c r="Q416" s="29" t="e">
        <f t="shared" si="223"/>
        <v>#REF!</v>
      </c>
      <c r="R416" s="100" t="e">
        <f t="shared" si="215"/>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x14ac:dyDescent="0.25">
      <c r="B417" s="237"/>
      <c r="C417" s="9"/>
      <c r="E417" s="65" t="e">
        <f>IF(OR($C$6="",$C$5="",$C$6=0,$C$5=0),"",IF((ROWS(E$6:E417)-1)&gt;$C$16+$C$13-$C$15,"",(ROWS(E$6:E417)-1)))</f>
        <v>#REF!</v>
      </c>
      <c r="F417" s="55" t="e">
        <f t="shared" si="216"/>
        <v>#REF!</v>
      </c>
      <c r="G417" s="91" t="e">
        <f>IF(E417="","",OP!G417)</f>
        <v>#REF!</v>
      </c>
      <c r="H417" s="28" t="e">
        <f t="shared" si="213"/>
        <v>#REF!</v>
      </c>
      <c r="I417" s="56" t="e">
        <f t="shared" si="214"/>
        <v>#REF!</v>
      </c>
      <c r="J417" s="56" t="e">
        <f t="shared" si="217"/>
        <v>#REF!</v>
      </c>
      <c r="K417" s="57" t="e">
        <f t="shared" si="218"/>
        <v>#REF!</v>
      </c>
      <c r="L417" s="57" t="e">
        <f t="shared" si="219"/>
        <v>#REF!</v>
      </c>
      <c r="M417" s="58" t="e">
        <f t="shared" si="220"/>
        <v>#REF!</v>
      </c>
      <c r="N417" s="58" t="e">
        <f t="shared" si="221"/>
        <v>#REF!</v>
      </c>
      <c r="O417" s="58" t="e">
        <f t="shared" si="222"/>
        <v>#REF!</v>
      </c>
      <c r="P417" s="59" t="e">
        <f t="shared" si="212"/>
        <v>#REF!</v>
      </c>
      <c r="Q417" s="29" t="e">
        <f t="shared" si="223"/>
        <v>#REF!</v>
      </c>
      <c r="R417" s="100" t="e">
        <f t="shared" si="215"/>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x14ac:dyDescent="0.25">
      <c r="B418" s="9"/>
      <c r="C418" s="9"/>
      <c r="E418" s="65" t="e">
        <f>IF(OR($C$6="",$C$5="",$C$6=0,$C$5=0),"",IF((ROWS(E$6:E418)-1)&gt;$C$16+$C$13-$C$15,"",(ROWS(E$6:E418)-1)))</f>
        <v>#REF!</v>
      </c>
      <c r="F418" s="55" t="e">
        <f t="shared" si="216"/>
        <v>#REF!</v>
      </c>
      <c r="G418" s="91" t="e">
        <f>IF(E418="","",OP!G418)</f>
        <v>#REF!</v>
      </c>
      <c r="H418" s="28" t="e">
        <f t="shared" si="213"/>
        <v>#REF!</v>
      </c>
      <c r="I418" s="56" t="e">
        <f t="shared" si="214"/>
        <v>#REF!</v>
      </c>
      <c r="J418" s="56" t="e">
        <f t="shared" si="217"/>
        <v>#REF!</v>
      </c>
      <c r="K418" s="57" t="e">
        <f t="shared" si="218"/>
        <v>#REF!</v>
      </c>
      <c r="L418" s="57" t="e">
        <f t="shared" si="219"/>
        <v>#REF!</v>
      </c>
      <c r="M418" s="58" t="e">
        <f t="shared" si="220"/>
        <v>#REF!</v>
      </c>
      <c r="N418" s="58" t="e">
        <f t="shared" si="221"/>
        <v>#REF!</v>
      </c>
      <c r="O418" s="58" t="e">
        <f t="shared" si="222"/>
        <v>#REF!</v>
      </c>
      <c r="P418" s="59" t="e">
        <f t="shared" si="212"/>
        <v>#REF!</v>
      </c>
      <c r="Q418" s="29" t="e">
        <f t="shared" si="223"/>
        <v>#REF!</v>
      </c>
      <c r="R418" s="100" t="e">
        <f t="shared" si="215"/>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x14ac:dyDescent="0.25">
      <c r="B419" s="9"/>
      <c r="C419" s="9"/>
      <c r="E419" s="65" t="e">
        <f>IF(OR($C$6="",$C$5="",$C$6=0,$C$5=0),"",IF((ROWS(E$6:E419)-1)&gt;$C$16+$C$13-$C$15,"",(ROWS(E$6:E419)-1)))</f>
        <v>#REF!</v>
      </c>
      <c r="F419" s="55" t="e">
        <f t="shared" si="216"/>
        <v>#REF!</v>
      </c>
      <c r="G419" s="91" t="e">
        <f>IF(E419="","",OP!G419)</f>
        <v>#REF!</v>
      </c>
      <c r="H419" s="28" t="e">
        <f t="shared" si="213"/>
        <v>#REF!</v>
      </c>
      <c r="I419" s="56" t="e">
        <f t="shared" si="214"/>
        <v>#REF!</v>
      </c>
      <c r="J419" s="56" t="e">
        <f t="shared" si="217"/>
        <v>#REF!</v>
      </c>
      <c r="K419" s="57" t="e">
        <f t="shared" si="218"/>
        <v>#REF!</v>
      </c>
      <c r="L419" s="57" t="e">
        <f t="shared" si="219"/>
        <v>#REF!</v>
      </c>
      <c r="M419" s="58" t="e">
        <f t="shared" si="220"/>
        <v>#REF!</v>
      </c>
      <c r="N419" s="58" t="e">
        <f t="shared" si="221"/>
        <v>#REF!</v>
      </c>
      <c r="O419" s="58" t="e">
        <f t="shared" si="222"/>
        <v>#REF!</v>
      </c>
      <c r="P419" s="59" t="e">
        <f t="shared" si="212"/>
        <v>#REF!</v>
      </c>
      <c r="Q419" s="29" t="e">
        <f t="shared" si="223"/>
        <v>#REF!</v>
      </c>
      <c r="R419" s="100" t="e">
        <f t="shared" si="215"/>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x14ac:dyDescent="0.25">
      <c r="B420" s="9"/>
      <c r="C420" s="9"/>
      <c r="E420" s="65" t="e">
        <f>IF(OR($C$6="",$C$5="",$C$6=0,$C$5=0),"",IF((ROWS(E$6:E420)-1)&gt;$C$16+$C$13-$C$15,"",(ROWS(E$6:E420)-1)))</f>
        <v>#REF!</v>
      </c>
      <c r="F420" s="55" t="e">
        <f t="shared" si="216"/>
        <v>#REF!</v>
      </c>
      <c r="G420" s="91" t="e">
        <f>IF(E420="","",OP!G420)</f>
        <v>#REF!</v>
      </c>
      <c r="H420" s="28" t="e">
        <f t="shared" si="213"/>
        <v>#REF!</v>
      </c>
      <c r="I420" s="56" t="e">
        <f t="shared" si="214"/>
        <v>#REF!</v>
      </c>
      <c r="J420" s="56" t="e">
        <f t="shared" si="217"/>
        <v>#REF!</v>
      </c>
      <c r="K420" s="57" t="e">
        <f t="shared" si="218"/>
        <v>#REF!</v>
      </c>
      <c r="L420" s="57" t="e">
        <f t="shared" si="219"/>
        <v>#REF!</v>
      </c>
      <c r="M420" s="58" t="e">
        <f t="shared" si="220"/>
        <v>#REF!</v>
      </c>
      <c r="N420" s="58" t="e">
        <f t="shared" si="221"/>
        <v>#REF!</v>
      </c>
      <c r="O420" s="58" t="e">
        <f t="shared" si="222"/>
        <v>#REF!</v>
      </c>
      <c r="P420" s="59" t="e">
        <f t="shared" si="212"/>
        <v>#REF!</v>
      </c>
      <c r="Q420" s="29" t="e">
        <f t="shared" si="223"/>
        <v>#REF!</v>
      </c>
      <c r="R420" s="100" t="e">
        <f t="shared" si="215"/>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x14ac:dyDescent="0.25">
      <c r="B421" s="9"/>
      <c r="C421" s="9"/>
      <c r="E421" s="65" t="e">
        <f>IF(OR($C$6="",$C$5="",$C$6=0,$C$5=0),"",IF((ROWS(E$6:E421)-1)&gt;$C$16+$C$13-$C$15,"",(ROWS(E$6:E421)-1)))</f>
        <v>#REF!</v>
      </c>
      <c r="F421" s="55" t="e">
        <f t="shared" si="216"/>
        <v>#REF!</v>
      </c>
      <c r="G421" s="91" t="e">
        <f>IF(E421="","",OP!G421)</f>
        <v>#REF!</v>
      </c>
      <c r="H421" s="28" t="e">
        <f t="shared" si="213"/>
        <v>#REF!</v>
      </c>
      <c r="I421" s="56" t="e">
        <f t="shared" si="214"/>
        <v>#REF!</v>
      </c>
      <c r="J421" s="56" t="e">
        <f t="shared" si="217"/>
        <v>#REF!</v>
      </c>
      <c r="K421" s="57" t="e">
        <f t="shared" si="218"/>
        <v>#REF!</v>
      </c>
      <c r="L421" s="57" t="e">
        <f t="shared" si="219"/>
        <v>#REF!</v>
      </c>
      <c r="M421" s="58" t="e">
        <f t="shared" si="220"/>
        <v>#REF!</v>
      </c>
      <c r="N421" s="58" t="e">
        <f t="shared" si="221"/>
        <v>#REF!</v>
      </c>
      <c r="O421" s="58" t="e">
        <f t="shared" si="222"/>
        <v>#REF!</v>
      </c>
      <c r="P421" s="59" t="e">
        <f t="shared" si="212"/>
        <v>#REF!</v>
      </c>
      <c r="Q421" s="29" t="e">
        <f t="shared" si="223"/>
        <v>#REF!</v>
      </c>
      <c r="R421" s="100" t="e">
        <f t="shared" si="215"/>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x14ac:dyDescent="0.25">
      <c r="B422" s="9"/>
      <c r="C422" s="9"/>
      <c r="E422" s="65" t="e">
        <f>IF(OR($C$6="",$C$5="",$C$6=0,$C$5=0),"",IF((ROWS(E$6:E422)-1)&gt;$C$16+$C$13-$C$15,"",(ROWS(E$6:E422)-1)))</f>
        <v>#REF!</v>
      </c>
      <c r="F422" s="55" t="e">
        <f t="shared" si="216"/>
        <v>#REF!</v>
      </c>
      <c r="G422" s="91" t="e">
        <f>IF(E422="","",OP!G422)</f>
        <v>#REF!</v>
      </c>
      <c r="H422" s="28" t="e">
        <f t="shared" si="213"/>
        <v>#REF!</v>
      </c>
      <c r="I422" s="56" t="e">
        <f t="shared" si="214"/>
        <v>#REF!</v>
      </c>
      <c r="J422" s="56" t="e">
        <f t="shared" si="217"/>
        <v>#REF!</v>
      </c>
      <c r="K422" s="57" t="e">
        <f t="shared" si="218"/>
        <v>#REF!</v>
      </c>
      <c r="L422" s="57" t="e">
        <f t="shared" si="219"/>
        <v>#REF!</v>
      </c>
      <c r="M422" s="58" t="e">
        <f t="shared" si="220"/>
        <v>#REF!</v>
      </c>
      <c r="N422" s="58" t="e">
        <f t="shared" si="221"/>
        <v>#REF!</v>
      </c>
      <c r="O422" s="58" t="e">
        <f t="shared" si="222"/>
        <v>#REF!</v>
      </c>
      <c r="P422" s="59" t="e">
        <f t="shared" si="212"/>
        <v>#REF!</v>
      </c>
      <c r="Q422" s="29" t="e">
        <f t="shared" si="223"/>
        <v>#REF!</v>
      </c>
      <c r="R422" s="100" t="e">
        <f t="shared" si="215"/>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x14ac:dyDescent="0.25">
      <c r="B423" s="9"/>
      <c r="C423" s="9"/>
      <c r="E423" s="65" t="e">
        <f>IF(OR($C$6="",$C$5="",$C$6=0,$C$5=0),"",IF((ROWS(E$6:E423)-1)&gt;$C$16+$C$13-$C$15,"",(ROWS(E$6:E423)-1)))</f>
        <v>#REF!</v>
      </c>
      <c r="F423" s="55" t="e">
        <f t="shared" si="216"/>
        <v>#REF!</v>
      </c>
      <c r="G423" s="91" t="e">
        <f>IF(E423="","",OP!G423)</f>
        <v>#REF!</v>
      </c>
      <c r="H423" s="28" t="e">
        <f t="shared" si="213"/>
        <v>#REF!</v>
      </c>
      <c r="I423" s="56" t="e">
        <f t="shared" si="214"/>
        <v>#REF!</v>
      </c>
      <c r="J423" s="56" t="e">
        <f t="shared" si="217"/>
        <v>#REF!</v>
      </c>
      <c r="K423" s="57" t="e">
        <f t="shared" si="218"/>
        <v>#REF!</v>
      </c>
      <c r="L423" s="57" t="e">
        <f t="shared" si="219"/>
        <v>#REF!</v>
      </c>
      <c r="M423" s="58" t="e">
        <f t="shared" si="220"/>
        <v>#REF!</v>
      </c>
      <c r="N423" s="58" t="e">
        <f t="shared" si="221"/>
        <v>#REF!</v>
      </c>
      <c r="O423" s="58" t="e">
        <f t="shared" si="222"/>
        <v>#REF!</v>
      </c>
      <c r="P423" s="59" t="e">
        <f t="shared" si="212"/>
        <v>#REF!</v>
      </c>
      <c r="Q423" s="29" t="e">
        <f t="shared" si="223"/>
        <v>#REF!</v>
      </c>
      <c r="R423" s="100" t="e">
        <f t="shared" si="215"/>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x14ac:dyDescent="0.25">
      <c r="B424" s="9"/>
      <c r="C424" s="9"/>
      <c r="E424" s="65" t="e">
        <f>IF(OR($C$6="",$C$5="",$C$6=0,$C$5=0),"",IF((ROWS(E$6:E424)-1)&gt;$C$16+$C$13-$C$15,"",(ROWS(E$6:E424)-1)))</f>
        <v>#REF!</v>
      </c>
      <c r="F424" s="55" t="e">
        <f t="shared" si="216"/>
        <v>#REF!</v>
      </c>
      <c r="G424" s="91" t="e">
        <f>IF(E424="","",OP!G424)</f>
        <v>#REF!</v>
      </c>
      <c r="H424" s="28" t="e">
        <f t="shared" si="213"/>
        <v>#REF!</v>
      </c>
      <c r="I424" s="56" t="e">
        <f t="shared" si="214"/>
        <v>#REF!</v>
      </c>
      <c r="J424" s="56" t="e">
        <f t="shared" si="217"/>
        <v>#REF!</v>
      </c>
      <c r="K424" s="57" t="e">
        <f t="shared" si="218"/>
        <v>#REF!</v>
      </c>
      <c r="L424" s="57" t="e">
        <f t="shared" si="219"/>
        <v>#REF!</v>
      </c>
      <c r="M424" s="58" t="e">
        <f t="shared" si="220"/>
        <v>#REF!</v>
      </c>
      <c r="N424" s="58" t="e">
        <f t="shared" si="221"/>
        <v>#REF!</v>
      </c>
      <c r="O424" s="58" t="e">
        <f t="shared" si="222"/>
        <v>#REF!</v>
      </c>
      <c r="P424" s="59" t="e">
        <f t="shared" si="212"/>
        <v>#REF!</v>
      </c>
      <c r="Q424" s="29" t="e">
        <f t="shared" si="223"/>
        <v>#REF!</v>
      </c>
      <c r="R424" s="100" t="e">
        <f t="shared" si="215"/>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x14ac:dyDescent="0.25">
      <c r="B425" s="9"/>
      <c r="C425" s="9"/>
      <c r="E425" s="65" t="e">
        <f>IF(OR($C$6="",$C$5="",$C$6=0,$C$5=0),"",IF((ROWS(E$6:E425)-1)&gt;$C$16+$C$13-$C$15,"",(ROWS(E$6:E425)-1)))</f>
        <v>#REF!</v>
      </c>
      <c r="F425" s="55" t="e">
        <f t="shared" si="216"/>
        <v>#REF!</v>
      </c>
      <c r="G425" s="91" t="e">
        <f>IF(E425="","",OP!G425)</f>
        <v>#REF!</v>
      </c>
      <c r="H425" s="28" t="e">
        <f t="shared" si="213"/>
        <v>#REF!</v>
      </c>
      <c r="I425" s="56" t="e">
        <f t="shared" si="214"/>
        <v>#REF!</v>
      </c>
      <c r="J425" s="56" t="e">
        <f t="shared" si="217"/>
        <v>#REF!</v>
      </c>
      <c r="K425" s="57" t="e">
        <f t="shared" si="218"/>
        <v>#REF!</v>
      </c>
      <c r="L425" s="57" t="e">
        <f t="shared" si="219"/>
        <v>#REF!</v>
      </c>
      <c r="M425" s="58" t="e">
        <f t="shared" si="220"/>
        <v>#REF!</v>
      </c>
      <c r="N425" s="58" t="e">
        <f t="shared" si="221"/>
        <v>#REF!</v>
      </c>
      <c r="O425" s="58" t="e">
        <f t="shared" si="222"/>
        <v>#REF!</v>
      </c>
      <c r="P425" s="59" t="e">
        <f t="shared" si="212"/>
        <v>#REF!</v>
      </c>
      <c r="Q425" s="29" t="e">
        <f t="shared" si="223"/>
        <v>#REF!</v>
      </c>
      <c r="R425" s="100" t="e">
        <f t="shared" si="215"/>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x14ac:dyDescent="0.25">
      <c r="B426" s="9"/>
      <c r="C426" s="9"/>
      <c r="E426" s="65" t="e">
        <f>IF(OR($C$6="",$C$5="",$C$6=0,$C$5=0),"",IF((ROWS(E$6:E426)-1)&gt;$C$16+$C$13-$C$15,"",(ROWS(E$6:E426)-1)))</f>
        <v>#REF!</v>
      </c>
      <c r="F426" s="55" t="e">
        <f t="shared" si="216"/>
        <v>#REF!</v>
      </c>
      <c r="G426" s="91" t="e">
        <f>IF(E426="","",OP!G426)</f>
        <v>#REF!</v>
      </c>
      <c r="H426" s="28" t="e">
        <f t="shared" si="213"/>
        <v>#REF!</v>
      </c>
      <c r="I426" s="56" t="e">
        <f t="shared" si="214"/>
        <v>#REF!</v>
      </c>
      <c r="J426" s="56" t="e">
        <f t="shared" si="217"/>
        <v>#REF!</v>
      </c>
      <c r="K426" s="57" t="e">
        <f t="shared" si="218"/>
        <v>#REF!</v>
      </c>
      <c r="L426" s="57" t="e">
        <f t="shared" si="219"/>
        <v>#REF!</v>
      </c>
      <c r="M426" s="58" t="e">
        <f t="shared" si="220"/>
        <v>#REF!</v>
      </c>
      <c r="N426" s="58" t="e">
        <f t="shared" si="221"/>
        <v>#REF!</v>
      </c>
      <c r="O426" s="58" t="e">
        <f t="shared" si="222"/>
        <v>#REF!</v>
      </c>
      <c r="P426" s="59" t="e">
        <f t="shared" si="212"/>
        <v>#REF!</v>
      </c>
      <c r="Q426" s="29" t="e">
        <f t="shared" si="223"/>
        <v>#REF!</v>
      </c>
      <c r="R426" s="100" t="e">
        <f t="shared" si="215"/>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x14ac:dyDescent="0.25">
      <c r="B427" s="9"/>
      <c r="C427" s="9"/>
      <c r="E427" s="65" t="e">
        <f>IF(OR($C$6="",$C$5="",$C$6=0,$C$5=0),"",IF((ROWS(E$6:E427)-1)&gt;$C$16+$C$13-$C$15,"",(ROWS(E$6:E427)-1)))</f>
        <v>#REF!</v>
      </c>
      <c r="F427" s="55" t="e">
        <f t="shared" si="216"/>
        <v>#REF!</v>
      </c>
      <c r="G427" s="91" t="e">
        <f>IF(E427="","",OP!G427)</f>
        <v>#REF!</v>
      </c>
      <c r="H427" s="28" t="e">
        <f t="shared" si="213"/>
        <v>#REF!</v>
      </c>
      <c r="I427" s="56" t="e">
        <f t="shared" si="214"/>
        <v>#REF!</v>
      </c>
      <c r="J427" s="56" t="e">
        <f t="shared" si="217"/>
        <v>#REF!</v>
      </c>
      <c r="K427" s="57" t="e">
        <f t="shared" si="218"/>
        <v>#REF!</v>
      </c>
      <c r="L427" s="57" t="e">
        <f t="shared" si="219"/>
        <v>#REF!</v>
      </c>
      <c r="M427" s="58" t="e">
        <f t="shared" si="220"/>
        <v>#REF!</v>
      </c>
      <c r="N427" s="58" t="e">
        <f t="shared" si="221"/>
        <v>#REF!</v>
      </c>
      <c r="O427" s="58" t="e">
        <f t="shared" si="222"/>
        <v>#REF!</v>
      </c>
      <c r="P427" s="59" t="e">
        <f t="shared" si="212"/>
        <v>#REF!</v>
      </c>
      <c r="Q427" s="29" t="e">
        <f t="shared" si="223"/>
        <v>#REF!</v>
      </c>
      <c r="R427" s="100" t="e">
        <f t="shared" si="215"/>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x14ac:dyDescent="0.25">
      <c r="B428" s="9"/>
      <c r="C428" s="9"/>
      <c r="E428" s="65" t="e">
        <f>IF(OR($C$6="",$C$5="",$C$6=0,$C$5=0),"",IF((ROWS(E$6:E428)-1)&gt;$C$16+$C$13-$C$15,"",(ROWS(E$6:E428)-1)))</f>
        <v>#REF!</v>
      </c>
      <c r="F428" s="55" t="e">
        <f t="shared" si="216"/>
        <v>#REF!</v>
      </c>
      <c r="G428" s="91" t="e">
        <f>IF(E428="","",OP!G428)</f>
        <v>#REF!</v>
      </c>
      <c r="H428" s="28" t="e">
        <f t="shared" si="213"/>
        <v>#REF!</v>
      </c>
      <c r="I428" s="56" t="e">
        <f t="shared" si="214"/>
        <v>#REF!</v>
      </c>
      <c r="J428" s="56" t="e">
        <f t="shared" si="217"/>
        <v>#REF!</v>
      </c>
      <c r="K428" s="57" t="e">
        <f t="shared" si="218"/>
        <v>#REF!</v>
      </c>
      <c r="L428" s="57" t="e">
        <f t="shared" si="219"/>
        <v>#REF!</v>
      </c>
      <c r="M428" s="58" t="e">
        <f t="shared" si="220"/>
        <v>#REF!</v>
      </c>
      <c r="N428" s="58" t="e">
        <f t="shared" si="221"/>
        <v>#REF!</v>
      </c>
      <c r="O428" s="58" t="e">
        <f t="shared" si="222"/>
        <v>#REF!</v>
      </c>
      <c r="P428" s="59" t="e">
        <f t="shared" si="212"/>
        <v>#REF!</v>
      </c>
      <c r="Q428" s="29" t="e">
        <f t="shared" si="223"/>
        <v>#REF!</v>
      </c>
      <c r="R428" s="100" t="e">
        <f t="shared" si="215"/>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x14ac:dyDescent="0.25">
      <c r="B429" s="9"/>
      <c r="C429" s="9"/>
      <c r="E429" s="65" t="e">
        <f>IF(OR($C$6="",$C$5="",$C$6=0,$C$5=0),"",IF((ROWS(E$6:E429)-1)&gt;$C$16+$C$13-$C$15,"",(ROWS(E$6:E429)-1)))</f>
        <v>#REF!</v>
      </c>
      <c r="F429" s="55" t="e">
        <f t="shared" si="216"/>
        <v>#REF!</v>
      </c>
      <c r="G429" s="91" t="e">
        <f>IF(E429="","",OP!G429)</f>
        <v>#REF!</v>
      </c>
      <c r="H429" s="28" t="e">
        <f t="shared" si="213"/>
        <v>#REF!</v>
      </c>
      <c r="I429" s="56" t="e">
        <f t="shared" si="214"/>
        <v>#REF!</v>
      </c>
      <c r="J429" s="56" t="e">
        <f t="shared" si="217"/>
        <v>#REF!</v>
      </c>
      <c r="K429" s="57" t="e">
        <f t="shared" si="218"/>
        <v>#REF!</v>
      </c>
      <c r="L429" s="57" t="e">
        <f t="shared" si="219"/>
        <v>#REF!</v>
      </c>
      <c r="M429" s="58" t="e">
        <f t="shared" si="220"/>
        <v>#REF!</v>
      </c>
      <c r="N429" s="58" t="e">
        <f t="shared" si="221"/>
        <v>#REF!</v>
      </c>
      <c r="O429" s="58" t="e">
        <f t="shared" si="222"/>
        <v>#REF!</v>
      </c>
      <c r="P429" s="59" t="e">
        <f t="shared" si="212"/>
        <v>#REF!</v>
      </c>
      <c r="Q429" s="29" t="e">
        <f t="shared" si="223"/>
        <v>#REF!</v>
      </c>
      <c r="R429" s="100" t="e">
        <f t="shared" si="215"/>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x14ac:dyDescent="0.25">
      <c r="B430" s="9"/>
      <c r="C430" s="9"/>
      <c r="E430" s="65" t="e">
        <f>IF(OR($C$6="",$C$5="",$C$6=0,$C$5=0),"",IF((ROWS(E$6:E430)-1)&gt;$C$16+$C$13-$C$15,"",(ROWS(E$6:E430)-1)))</f>
        <v>#REF!</v>
      </c>
      <c r="F430" s="55" t="e">
        <f t="shared" si="216"/>
        <v>#REF!</v>
      </c>
      <c r="G430" s="91" t="e">
        <f>IF(E430="","",OP!G430)</f>
        <v>#REF!</v>
      </c>
      <c r="H430" s="28" t="e">
        <f t="shared" si="213"/>
        <v>#REF!</v>
      </c>
      <c r="I430" s="56" t="e">
        <f t="shared" si="214"/>
        <v>#REF!</v>
      </c>
      <c r="J430" s="56" t="e">
        <f t="shared" si="217"/>
        <v>#REF!</v>
      </c>
      <c r="K430" s="57" t="e">
        <f t="shared" si="218"/>
        <v>#REF!</v>
      </c>
      <c r="L430" s="57" t="e">
        <f t="shared" si="219"/>
        <v>#REF!</v>
      </c>
      <c r="M430" s="58" t="e">
        <f t="shared" si="220"/>
        <v>#REF!</v>
      </c>
      <c r="N430" s="58" t="e">
        <f t="shared" si="221"/>
        <v>#REF!</v>
      </c>
      <c r="O430" s="58" t="e">
        <f t="shared" si="222"/>
        <v>#REF!</v>
      </c>
      <c r="P430" s="59" t="e">
        <f t="shared" si="212"/>
        <v>#REF!</v>
      </c>
      <c r="Q430" s="29" t="e">
        <f t="shared" si="223"/>
        <v>#REF!</v>
      </c>
      <c r="R430" s="100" t="e">
        <f t="shared" si="215"/>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x14ac:dyDescent="0.25">
      <c r="B431" s="9"/>
      <c r="C431" s="9"/>
      <c r="E431" s="65" t="e">
        <f>IF(OR($C$6="",$C$5="",$C$6=0,$C$5=0),"",IF((ROWS(E$6:E431)-1)&gt;$C$16+$C$13-$C$15,"",(ROWS(E$6:E431)-1)))</f>
        <v>#REF!</v>
      </c>
      <c r="F431" s="55" t="e">
        <f t="shared" si="216"/>
        <v>#REF!</v>
      </c>
      <c r="G431" s="91" t="e">
        <f>IF(E431="","",OP!G431)</f>
        <v>#REF!</v>
      </c>
      <c r="H431" s="28" t="e">
        <f t="shared" si="213"/>
        <v>#REF!</v>
      </c>
      <c r="I431" s="56" t="e">
        <f t="shared" si="214"/>
        <v>#REF!</v>
      </c>
      <c r="J431" s="56" t="e">
        <f t="shared" si="217"/>
        <v>#REF!</v>
      </c>
      <c r="K431" s="57" t="e">
        <f t="shared" si="218"/>
        <v>#REF!</v>
      </c>
      <c r="L431" s="57" t="e">
        <f t="shared" si="219"/>
        <v>#REF!</v>
      </c>
      <c r="M431" s="58" t="e">
        <f t="shared" si="220"/>
        <v>#REF!</v>
      </c>
      <c r="N431" s="58" t="e">
        <f t="shared" si="221"/>
        <v>#REF!</v>
      </c>
      <c r="O431" s="58" t="e">
        <f t="shared" si="222"/>
        <v>#REF!</v>
      </c>
      <c r="P431" s="59" t="e">
        <f t="shared" si="212"/>
        <v>#REF!</v>
      </c>
      <c r="Q431" s="29" t="e">
        <f t="shared" si="223"/>
        <v>#REF!</v>
      </c>
      <c r="R431" s="100" t="e">
        <f t="shared" si="215"/>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x14ac:dyDescent="0.25">
      <c r="B432" s="9"/>
      <c r="C432" s="9"/>
      <c r="E432" s="65" t="e">
        <f>IF(OR($C$6="",$C$5="",$C$6=0,$C$5=0),"",IF((ROWS(E$6:E432)-1)&gt;$C$16+$C$13-$C$15,"",(ROWS(E$6:E432)-1)))</f>
        <v>#REF!</v>
      </c>
      <c r="F432" s="55" t="e">
        <f t="shared" si="216"/>
        <v>#REF!</v>
      </c>
      <c r="G432" s="91" t="e">
        <f>IF(E432="","",OP!G432)</f>
        <v>#REF!</v>
      </c>
      <c r="H432" s="28" t="e">
        <f t="shared" si="213"/>
        <v>#REF!</v>
      </c>
      <c r="I432" s="56" t="e">
        <f t="shared" si="214"/>
        <v>#REF!</v>
      </c>
      <c r="J432" s="56" t="e">
        <f t="shared" si="217"/>
        <v>#REF!</v>
      </c>
      <c r="K432" s="57" t="e">
        <f t="shared" si="218"/>
        <v>#REF!</v>
      </c>
      <c r="L432" s="57" t="e">
        <f t="shared" si="219"/>
        <v>#REF!</v>
      </c>
      <c r="M432" s="58" t="e">
        <f t="shared" si="220"/>
        <v>#REF!</v>
      </c>
      <c r="N432" s="58" t="e">
        <f t="shared" si="221"/>
        <v>#REF!</v>
      </c>
      <c r="O432" s="58" t="e">
        <f t="shared" si="222"/>
        <v>#REF!</v>
      </c>
      <c r="P432" s="59" t="e">
        <f t="shared" si="212"/>
        <v>#REF!</v>
      </c>
      <c r="Q432" s="29" t="e">
        <f t="shared" si="223"/>
        <v>#REF!</v>
      </c>
      <c r="R432" s="100" t="e">
        <f t="shared" si="215"/>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x14ac:dyDescent="0.25">
      <c r="B433" s="9"/>
      <c r="C433" s="9"/>
      <c r="E433" s="65" t="e">
        <f>IF(OR($C$6="",$C$5="",$C$6=0,$C$5=0),"",IF((ROWS(E$6:E433)-1)&gt;$C$16+$C$13-$C$15,"",(ROWS(E$6:E433)-1)))</f>
        <v>#REF!</v>
      </c>
      <c r="F433" s="55" t="e">
        <f t="shared" si="216"/>
        <v>#REF!</v>
      </c>
      <c r="G433" s="91" t="e">
        <f>IF(E433="","",OP!G433)</f>
        <v>#REF!</v>
      </c>
      <c r="H433" s="28" t="e">
        <f t="shared" si="213"/>
        <v>#REF!</v>
      </c>
      <c r="I433" s="56" t="e">
        <f t="shared" si="214"/>
        <v>#REF!</v>
      </c>
      <c r="J433" s="56" t="e">
        <f t="shared" si="217"/>
        <v>#REF!</v>
      </c>
      <c r="K433" s="57" t="e">
        <f t="shared" si="218"/>
        <v>#REF!</v>
      </c>
      <c r="L433" s="57" t="e">
        <f t="shared" si="219"/>
        <v>#REF!</v>
      </c>
      <c r="M433" s="58" t="e">
        <f t="shared" si="220"/>
        <v>#REF!</v>
      </c>
      <c r="N433" s="58" t="e">
        <f t="shared" si="221"/>
        <v>#REF!</v>
      </c>
      <c r="O433" s="58" t="e">
        <f t="shared" si="222"/>
        <v>#REF!</v>
      </c>
      <c r="P433" s="59" t="e">
        <f t="shared" si="212"/>
        <v>#REF!</v>
      </c>
      <c r="Q433" s="29" t="e">
        <f t="shared" si="223"/>
        <v>#REF!</v>
      </c>
      <c r="R433" s="100" t="e">
        <f t="shared" si="215"/>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x14ac:dyDescent="0.25">
      <c r="B434" s="9"/>
      <c r="C434" s="9"/>
      <c r="E434" s="65" t="e">
        <f>IF(OR($C$6="",$C$5="",$C$6=0,$C$5=0),"",IF((ROWS(E$6:E434)-1)&gt;$C$16+$C$13-$C$15,"",(ROWS(E$6:E434)-1)))</f>
        <v>#REF!</v>
      </c>
      <c r="F434" s="55" t="e">
        <f t="shared" si="216"/>
        <v>#REF!</v>
      </c>
      <c r="G434" s="91" t="e">
        <f>IF(E434="","",OP!G434)</f>
        <v>#REF!</v>
      </c>
      <c r="H434" s="28" t="e">
        <f t="shared" si="213"/>
        <v>#REF!</v>
      </c>
      <c r="I434" s="56" t="e">
        <f t="shared" si="214"/>
        <v>#REF!</v>
      </c>
      <c r="J434" s="56" t="e">
        <f t="shared" si="217"/>
        <v>#REF!</v>
      </c>
      <c r="K434" s="57" t="e">
        <f t="shared" si="218"/>
        <v>#REF!</v>
      </c>
      <c r="L434" s="57" t="e">
        <f t="shared" si="219"/>
        <v>#REF!</v>
      </c>
      <c r="M434" s="58" t="e">
        <f t="shared" si="220"/>
        <v>#REF!</v>
      </c>
      <c r="N434" s="58" t="e">
        <f t="shared" si="221"/>
        <v>#REF!</v>
      </c>
      <c r="O434" s="58" t="e">
        <f t="shared" si="222"/>
        <v>#REF!</v>
      </c>
      <c r="P434" s="59" t="e">
        <f t="shared" si="212"/>
        <v>#REF!</v>
      </c>
      <c r="Q434" s="29" t="e">
        <f t="shared" si="223"/>
        <v>#REF!</v>
      </c>
      <c r="R434" s="100" t="e">
        <f t="shared" si="215"/>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x14ac:dyDescent="0.25">
      <c r="B435" s="9"/>
      <c r="C435" s="9"/>
      <c r="E435" s="65" t="e">
        <f>IF(OR($C$6="",$C$5="",$C$6=0,$C$5=0),"",IF((ROWS(E$6:E435)-1)&gt;$C$16+$C$13-$C$15,"",(ROWS(E$6:E435)-1)))</f>
        <v>#REF!</v>
      </c>
      <c r="F435" s="55" t="e">
        <f t="shared" si="216"/>
        <v>#REF!</v>
      </c>
      <c r="G435" s="91" t="e">
        <f>IF(E435="","",OP!G435)</f>
        <v>#REF!</v>
      </c>
      <c r="H435" s="28" t="e">
        <f t="shared" si="213"/>
        <v>#REF!</v>
      </c>
      <c r="I435" s="56" t="e">
        <f t="shared" si="214"/>
        <v>#REF!</v>
      </c>
      <c r="J435" s="56" t="e">
        <f t="shared" si="217"/>
        <v>#REF!</v>
      </c>
      <c r="K435" s="57" t="e">
        <f t="shared" si="218"/>
        <v>#REF!</v>
      </c>
      <c r="L435" s="57" t="e">
        <f t="shared" si="219"/>
        <v>#REF!</v>
      </c>
      <c r="M435" s="58" t="e">
        <f t="shared" si="220"/>
        <v>#REF!</v>
      </c>
      <c r="N435" s="58" t="e">
        <f t="shared" si="221"/>
        <v>#REF!</v>
      </c>
      <c r="O435" s="58" t="e">
        <f t="shared" si="222"/>
        <v>#REF!</v>
      </c>
      <c r="P435" s="59" t="e">
        <f t="shared" si="212"/>
        <v>#REF!</v>
      </c>
      <c r="Q435" s="29" t="e">
        <f t="shared" si="223"/>
        <v>#REF!</v>
      </c>
      <c r="R435" s="100" t="e">
        <f t="shared" si="215"/>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x14ac:dyDescent="0.25">
      <c r="B436" s="9"/>
      <c r="C436" s="9"/>
      <c r="E436" s="65" t="e">
        <f>IF(OR($C$6="",$C$5="",$C$6=0,$C$5=0),"",IF((ROWS(E$6:E436)-1)&gt;$C$16+$C$13-$C$15,"",(ROWS(E$6:E436)-1)))</f>
        <v>#REF!</v>
      </c>
      <c r="F436" s="55" t="e">
        <f t="shared" si="216"/>
        <v>#REF!</v>
      </c>
      <c r="G436" s="91" t="e">
        <f>IF(E436="","",OP!G436)</f>
        <v>#REF!</v>
      </c>
      <c r="H436" s="28" t="e">
        <f t="shared" si="213"/>
        <v>#REF!</v>
      </c>
      <c r="I436" s="56" t="e">
        <f t="shared" si="214"/>
        <v>#REF!</v>
      </c>
      <c r="J436" s="56" t="e">
        <f t="shared" si="217"/>
        <v>#REF!</v>
      </c>
      <c r="K436" s="57" t="e">
        <f t="shared" si="218"/>
        <v>#REF!</v>
      </c>
      <c r="L436" s="57" t="e">
        <f t="shared" si="219"/>
        <v>#REF!</v>
      </c>
      <c r="M436" s="58" t="e">
        <f t="shared" si="220"/>
        <v>#REF!</v>
      </c>
      <c r="N436" s="58" t="e">
        <f t="shared" si="221"/>
        <v>#REF!</v>
      </c>
      <c r="O436" s="58" t="e">
        <f t="shared" si="222"/>
        <v>#REF!</v>
      </c>
      <c r="P436" s="59" t="e">
        <f t="shared" si="212"/>
        <v>#REF!</v>
      </c>
      <c r="Q436" s="29" t="e">
        <f t="shared" si="223"/>
        <v>#REF!</v>
      </c>
      <c r="R436" s="100" t="e">
        <f t="shared" si="215"/>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x14ac:dyDescent="0.25">
      <c r="B437" s="9"/>
      <c r="C437" s="9"/>
      <c r="E437" s="65" t="e">
        <f>IF(OR($C$6="",$C$5="",$C$6=0,$C$5=0),"",IF((ROWS(E$6:E437)-1)&gt;$C$16+$C$13-$C$15,"",(ROWS(E$6:E437)-1)))</f>
        <v>#REF!</v>
      </c>
      <c r="F437" s="55" t="e">
        <f t="shared" si="216"/>
        <v>#REF!</v>
      </c>
      <c r="G437" s="91" t="e">
        <f>IF(E437="","",OP!G437)</f>
        <v>#REF!</v>
      </c>
      <c r="H437" s="28" t="e">
        <f t="shared" si="213"/>
        <v>#REF!</v>
      </c>
      <c r="I437" s="56" t="e">
        <f t="shared" si="214"/>
        <v>#REF!</v>
      </c>
      <c r="J437" s="56" t="e">
        <f t="shared" si="217"/>
        <v>#REF!</v>
      </c>
      <c r="K437" s="57" t="e">
        <f t="shared" si="218"/>
        <v>#REF!</v>
      </c>
      <c r="L437" s="57" t="e">
        <f t="shared" si="219"/>
        <v>#REF!</v>
      </c>
      <c r="M437" s="58" t="e">
        <f t="shared" si="220"/>
        <v>#REF!</v>
      </c>
      <c r="N437" s="58" t="e">
        <f t="shared" si="221"/>
        <v>#REF!</v>
      </c>
      <c r="O437" s="58" t="e">
        <f t="shared" si="222"/>
        <v>#REF!</v>
      </c>
      <c r="P437" s="59" t="e">
        <f t="shared" si="212"/>
        <v>#REF!</v>
      </c>
      <c r="Q437" s="29" t="e">
        <f t="shared" si="223"/>
        <v>#REF!</v>
      </c>
      <c r="R437" s="100" t="e">
        <f t="shared" si="215"/>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x14ac:dyDescent="0.25">
      <c r="B438" s="9"/>
      <c r="C438" s="9"/>
      <c r="E438" s="65" t="e">
        <f>IF(OR($C$6="",$C$5="",$C$6=0,$C$5=0),"",IF((ROWS(E$6:E438)-1)&gt;$C$16+$C$13-$C$15,"",(ROWS(E$6:E438)-1)))</f>
        <v>#REF!</v>
      </c>
      <c r="F438" s="55" t="e">
        <f t="shared" si="216"/>
        <v>#REF!</v>
      </c>
      <c r="G438" s="91" t="e">
        <f>IF(E438="","",OP!G438)</f>
        <v>#REF!</v>
      </c>
      <c r="H438" s="28" t="e">
        <f t="shared" si="213"/>
        <v>#REF!</v>
      </c>
      <c r="I438" s="56" t="e">
        <f t="shared" si="214"/>
        <v>#REF!</v>
      </c>
      <c r="J438" s="56" t="e">
        <f t="shared" si="217"/>
        <v>#REF!</v>
      </c>
      <c r="K438" s="57" t="e">
        <f t="shared" si="218"/>
        <v>#REF!</v>
      </c>
      <c r="L438" s="57" t="e">
        <f t="shared" si="219"/>
        <v>#REF!</v>
      </c>
      <c r="M438" s="58" t="e">
        <f t="shared" si="220"/>
        <v>#REF!</v>
      </c>
      <c r="N438" s="58" t="e">
        <f t="shared" si="221"/>
        <v>#REF!</v>
      </c>
      <c r="O438" s="58" t="e">
        <f t="shared" si="222"/>
        <v>#REF!</v>
      </c>
      <c r="P438" s="59" t="e">
        <f t="shared" si="212"/>
        <v>#REF!</v>
      </c>
      <c r="Q438" s="29" t="e">
        <f t="shared" si="223"/>
        <v>#REF!</v>
      </c>
      <c r="R438" s="100" t="e">
        <f t="shared" si="215"/>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x14ac:dyDescent="0.25">
      <c r="B439" s="9"/>
      <c r="C439" s="9"/>
      <c r="E439" s="65" t="e">
        <f>IF(OR($C$6="",$C$5="",$C$6=0,$C$5=0),"",IF((ROWS(E$6:E439)-1)&gt;$C$16+$C$13-$C$15,"",(ROWS(E$6:E439)-1)))</f>
        <v>#REF!</v>
      </c>
      <c r="F439" s="55" t="e">
        <f t="shared" si="216"/>
        <v>#REF!</v>
      </c>
      <c r="G439" s="91" t="e">
        <f>IF(E439="","",OP!G439)</f>
        <v>#REF!</v>
      </c>
      <c r="H439" s="28" t="e">
        <f t="shared" si="213"/>
        <v>#REF!</v>
      </c>
      <c r="I439" s="56" t="e">
        <f t="shared" si="214"/>
        <v>#REF!</v>
      </c>
      <c r="J439" s="56" t="e">
        <f t="shared" si="217"/>
        <v>#REF!</v>
      </c>
      <c r="K439" s="57" t="e">
        <f t="shared" si="218"/>
        <v>#REF!</v>
      </c>
      <c r="L439" s="57" t="e">
        <f t="shared" si="219"/>
        <v>#REF!</v>
      </c>
      <c r="M439" s="58" t="e">
        <f t="shared" si="220"/>
        <v>#REF!</v>
      </c>
      <c r="N439" s="58" t="e">
        <f t="shared" si="221"/>
        <v>#REF!</v>
      </c>
      <c r="O439" s="58" t="e">
        <f t="shared" si="222"/>
        <v>#REF!</v>
      </c>
      <c r="P439" s="59" t="e">
        <f t="shared" si="212"/>
        <v>#REF!</v>
      </c>
      <c r="Q439" s="29" t="e">
        <f t="shared" si="223"/>
        <v>#REF!</v>
      </c>
      <c r="R439" s="100" t="e">
        <f t="shared" si="215"/>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x14ac:dyDescent="0.25">
      <c r="B440" s="9"/>
      <c r="C440" s="9"/>
      <c r="E440" s="65" t="e">
        <f>IF(OR($C$6="",$C$5="",$C$6=0,$C$5=0),"",IF((ROWS(E$6:E440)-1)&gt;$C$16+$C$13-$C$15,"",(ROWS(E$6:E440)-1)))</f>
        <v>#REF!</v>
      </c>
      <c r="F440" s="55" t="e">
        <f t="shared" si="216"/>
        <v>#REF!</v>
      </c>
      <c r="G440" s="91" t="e">
        <f>IF(E440="","",OP!G440)</f>
        <v>#REF!</v>
      </c>
      <c r="H440" s="28" t="e">
        <f t="shared" si="213"/>
        <v>#REF!</v>
      </c>
      <c r="I440" s="56" t="e">
        <f t="shared" si="214"/>
        <v>#REF!</v>
      </c>
      <c r="J440" s="56" t="e">
        <f t="shared" si="217"/>
        <v>#REF!</v>
      </c>
      <c r="K440" s="57" t="e">
        <f t="shared" si="218"/>
        <v>#REF!</v>
      </c>
      <c r="L440" s="57" t="e">
        <f t="shared" si="219"/>
        <v>#REF!</v>
      </c>
      <c r="M440" s="58" t="e">
        <f t="shared" si="220"/>
        <v>#REF!</v>
      </c>
      <c r="N440" s="58" t="e">
        <f t="shared" si="221"/>
        <v>#REF!</v>
      </c>
      <c r="O440" s="58" t="e">
        <f t="shared" si="222"/>
        <v>#REF!</v>
      </c>
      <c r="P440" s="59" t="e">
        <f t="shared" si="212"/>
        <v>#REF!</v>
      </c>
      <c r="Q440" s="29" t="e">
        <f t="shared" si="223"/>
        <v>#REF!</v>
      </c>
      <c r="R440" s="100" t="e">
        <f t="shared" si="215"/>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x14ac:dyDescent="0.25">
      <c r="B441" s="9"/>
      <c r="C441" s="9"/>
      <c r="E441" s="65" t="e">
        <f>IF(OR($C$6="",$C$5="",$C$6=0,$C$5=0),"",IF((ROWS(E$6:E441)-1)&gt;$C$16+$C$13-$C$15,"",(ROWS(E$6:E441)-1)))</f>
        <v>#REF!</v>
      </c>
      <c r="F441" s="55" t="e">
        <f t="shared" si="216"/>
        <v>#REF!</v>
      </c>
      <c r="G441" s="91" t="e">
        <f>IF(E441="","",OP!G441)</f>
        <v>#REF!</v>
      </c>
      <c r="H441" s="28" t="e">
        <f t="shared" si="213"/>
        <v>#REF!</v>
      </c>
      <c r="I441" s="56" t="e">
        <f t="shared" si="214"/>
        <v>#REF!</v>
      </c>
      <c r="J441" s="56" t="e">
        <f t="shared" si="217"/>
        <v>#REF!</v>
      </c>
      <c r="K441" s="57" t="e">
        <f t="shared" si="218"/>
        <v>#REF!</v>
      </c>
      <c r="L441" s="57" t="e">
        <f t="shared" si="219"/>
        <v>#REF!</v>
      </c>
      <c r="M441" s="58" t="e">
        <f t="shared" si="220"/>
        <v>#REF!</v>
      </c>
      <c r="N441" s="58" t="e">
        <f t="shared" si="221"/>
        <v>#REF!</v>
      </c>
      <c r="O441" s="58" t="e">
        <f t="shared" si="222"/>
        <v>#REF!</v>
      </c>
      <c r="P441" s="59" t="e">
        <f t="shared" si="212"/>
        <v>#REF!</v>
      </c>
      <c r="Q441" s="29" t="e">
        <f t="shared" si="223"/>
        <v>#REF!</v>
      </c>
      <c r="R441" s="100" t="e">
        <f t="shared" si="215"/>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x14ac:dyDescent="0.25">
      <c r="B442" s="9"/>
      <c r="C442" s="9"/>
      <c r="E442" s="65" t="e">
        <f>IF(OR($C$6="",$C$5="",$C$6=0,$C$5=0),"",IF((ROWS(E$6:E442)-1)&gt;$C$16+$C$13-$C$15,"",(ROWS(E$6:E442)-1)))</f>
        <v>#REF!</v>
      </c>
      <c r="F442" s="55" t="e">
        <f t="shared" si="216"/>
        <v>#REF!</v>
      </c>
      <c r="G442" s="91" t="e">
        <f>IF(E442="","",OP!G442)</f>
        <v>#REF!</v>
      </c>
      <c r="H442" s="28" t="e">
        <f t="shared" si="213"/>
        <v>#REF!</v>
      </c>
      <c r="I442" s="56" t="e">
        <f t="shared" si="214"/>
        <v>#REF!</v>
      </c>
      <c r="J442" s="56" t="e">
        <f t="shared" si="217"/>
        <v>#REF!</v>
      </c>
      <c r="K442" s="57" t="e">
        <f t="shared" si="218"/>
        <v>#REF!</v>
      </c>
      <c r="L442" s="57" t="e">
        <f t="shared" si="219"/>
        <v>#REF!</v>
      </c>
      <c r="M442" s="58" t="e">
        <f t="shared" si="220"/>
        <v>#REF!</v>
      </c>
      <c r="N442" s="58" t="e">
        <f t="shared" si="221"/>
        <v>#REF!</v>
      </c>
      <c r="O442" s="58" t="e">
        <f t="shared" si="222"/>
        <v>#REF!</v>
      </c>
      <c r="P442" s="59" t="e">
        <f t="shared" si="212"/>
        <v>#REF!</v>
      </c>
      <c r="Q442" s="29" t="e">
        <f t="shared" si="223"/>
        <v>#REF!</v>
      </c>
      <c r="R442" s="100" t="e">
        <f t="shared" si="215"/>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x14ac:dyDescent="0.25">
      <c r="B443" s="9"/>
      <c r="C443" s="9"/>
      <c r="E443" s="65" t="e">
        <f>IF(OR($C$6="",$C$5="",$C$6=0,$C$5=0),"",IF((ROWS(E$6:E443)-1)&gt;$C$16+$C$13-$C$15,"",(ROWS(E$6:E443)-1)))</f>
        <v>#REF!</v>
      </c>
      <c r="F443" s="55" t="e">
        <f t="shared" si="216"/>
        <v>#REF!</v>
      </c>
      <c r="G443" s="91" t="e">
        <f>IF(E443="","",OP!G443)</f>
        <v>#REF!</v>
      </c>
      <c r="H443" s="28" t="e">
        <f t="shared" si="213"/>
        <v>#REF!</v>
      </c>
      <c r="I443" s="56" t="e">
        <f t="shared" si="214"/>
        <v>#REF!</v>
      </c>
      <c r="J443" s="56" t="e">
        <f t="shared" si="217"/>
        <v>#REF!</v>
      </c>
      <c r="K443" s="57" t="e">
        <f t="shared" si="218"/>
        <v>#REF!</v>
      </c>
      <c r="L443" s="57" t="e">
        <f t="shared" si="219"/>
        <v>#REF!</v>
      </c>
      <c r="M443" s="58" t="e">
        <f t="shared" si="220"/>
        <v>#REF!</v>
      </c>
      <c r="N443" s="58" t="e">
        <f t="shared" si="221"/>
        <v>#REF!</v>
      </c>
      <c r="O443" s="58" t="e">
        <f t="shared" si="222"/>
        <v>#REF!</v>
      </c>
      <c r="P443" s="59" t="e">
        <f t="shared" si="212"/>
        <v>#REF!</v>
      </c>
      <c r="Q443" s="29" t="e">
        <f t="shared" si="223"/>
        <v>#REF!</v>
      </c>
      <c r="R443" s="100" t="e">
        <f t="shared" si="215"/>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x14ac:dyDescent="0.25">
      <c r="B444" s="9"/>
      <c r="C444" s="9"/>
      <c r="E444" s="65" t="e">
        <f>IF(OR($C$6="",$C$5="",$C$6=0,$C$5=0),"",IF((ROWS(E$6:E444)-1)&gt;$C$16+$C$13-$C$15,"",(ROWS(E$6:E444)-1)))</f>
        <v>#REF!</v>
      </c>
      <c r="F444" s="55" t="e">
        <f t="shared" si="216"/>
        <v>#REF!</v>
      </c>
      <c r="G444" s="91" t="e">
        <f>IF(E444="","",OP!G444)</f>
        <v>#REF!</v>
      </c>
      <c r="H444" s="28" t="e">
        <f t="shared" si="213"/>
        <v>#REF!</v>
      </c>
      <c r="I444" s="56" t="e">
        <f t="shared" si="214"/>
        <v>#REF!</v>
      </c>
      <c r="J444" s="56" t="e">
        <f t="shared" si="217"/>
        <v>#REF!</v>
      </c>
      <c r="K444" s="57" t="e">
        <f t="shared" si="218"/>
        <v>#REF!</v>
      </c>
      <c r="L444" s="57" t="e">
        <f t="shared" si="219"/>
        <v>#REF!</v>
      </c>
      <c r="M444" s="58" t="e">
        <f t="shared" si="220"/>
        <v>#REF!</v>
      </c>
      <c r="N444" s="58" t="e">
        <f t="shared" si="221"/>
        <v>#REF!</v>
      </c>
      <c r="O444" s="58" t="e">
        <f t="shared" si="222"/>
        <v>#REF!</v>
      </c>
      <c r="P444" s="59" t="e">
        <f t="shared" si="212"/>
        <v>#REF!</v>
      </c>
      <c r="Q444" s="29" t="e">
        <f t="shared" si="223"/>
        <v>#REF!</v>
      </c>
      <c r="R444" s="100" t="e">
        <f t="shared" si="215"/>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x14ac:dyDescent="0.25">
      <c r="B445" s="9"/>
      <c r="C445" s="9"/>
      <c r="E445" s="65" t="e">
        <f>IF(OR($C$6="",$C$5="",$C$6=0,$C$5=0),"",IF((ROWS(E$6:E445)-1)&gt;$C$16+$C$13-$C$15,"",(ROWS(E$6:E445)-1)))</f>
        <v>#REF!</v>
      </c>
      <c r="F445" s="55" t="e">
        <f t="shared" si="216"/>
        <v>#REF!</v>
      </c>
      <c r="G445" s="91" t="e">
        <f>IF(E445="","",OP!G445)</f>
        <v>#REF!</v>
      </c>
      <c r="H445" s="28" t="e">
        <f t="shared" si="213"/>
        <v>#REF!</v>
      </c>
      <c r="I445" s="56" t="e">
        <f t="shared" si="214"/>
        <v>#REF!</v>
      </c>
      <c r="J445" s="56" t="e">
        <f t="shared" si="217"/>
        <v>#REF!</v>
      </c>
      <c r="K445" s="57" t="e">
        <f t="shared" si="218"/>
        <v>#REF!</v>
      </c>
      <c r="L445" s="57" t="e">
        <f t="shared" si="219"/>
        <v>#REF!</v>
      </c>
      <c r="M445" s="58" t="e">
        <f t="shared" si="220"/>
        <v>#REF!</v>
      </c>
      <c r="N445" s="58" t="e">
        <f t="shared" si="221"/>
        <v>#REF!</v>
      </c>
      <c r="O445" s="58" t="e">
        <f t="shared" si="222"/>
        <v>#REF!</v>
      </c>
      <c r="P445" s="59" t="e">
        <f t="shared" si="212"/>
        <v>#REF!</v>
      </c>
      <c r="Q445" s="29" t="e">
        <f t="shared" si="223"/>
        <v>#REF!</v>
      </c>
      <c r="R445" s="100" t="e">
        <f t="shared" si="215"/>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x14ac:dyDescent="0.25">
      <c r="B446" s="237"/>
      <c r="C446" s="9"/>
      <c r="E446" s="65" t="e">
        <f>IF(OR($C$6="",$C$5="",$C$6=0,$C$5=0),"",IF((ROWS(E$6:E446)-1)&gt;$C$16+$C$13-$C$15,"",(ROWS(E$6:E446)-1)))</f>
        <v>#REF!</v>
      </c>
      <c r="F446" s="55" t="e">
        <f t="shared" si="216"/>
        <v>#REF!</v>
      </c>
      <c r="G446" s="91" t="e">
        <f>IF(E446="","",OP!G446)</f>
        <v>#REF!</v>
      </c>
      <c r="H446" s="28" t="e">
        <f t="shared" si="213"/>
        <v>#REF!</v>
      </c>
      <c r="I446" s="56" t="e">
        <f t="shared" si="214"/>
        <v>#REF!</v>
      </c>
      <c r="J446" s="56" t="e">
        <f t="shared" si="217"/>
        <v>#REF!</v>
      </c>
      <c r="K446" s="57" t="e">
        <f t="shared" si="218"/>
        <v>#REF!</v>
      </c>
      <c r="L446" s="57" t="e">
        <f t="shared" si="219"/>
        <v>#REF!</v>
      </c>
      <c r="M446" s="58" t="e">
        <f t="shared" si="220"/>
        <v>#REF!</v>
      </c>
      <c r="N446" s="58" t="e">
        <f t="shared" si="221"/>
        <v>#REF!</v>
      </c>
      <c r="O446" s="58" t="e">
        <f t="shared" si="222"/>
        <v>#REF!</v>
      </c>
      <c r="P446" s="59" t="e">
        <f t="shared" si="212"/>
        <v>#REF!</v>
      </c>
      <c r="Q446" s="29" t="e">
        <f t="shared" si="223"/>
        <v>#REF!</v>
      </c>
      <c r="R446" s="100" t="e">
        <f t="shared" si="215"/>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x14ac:dyDescent="0.25">
      <c r="B447" s="237"/>
      <c r="C447" s="9"/>
      <c r="E447" s="65" t="e">
        <f>IF(OR($C$6="",$C$5="",$C$6=0,$C$5=0),"",IF((ROWS(E$6:E447)-1)&gt;$C$16+$C$13-$C$15,"",(ROWS(E$6:E447)-1)))</f>
        <v>#REF!</v>
      </c>
      <c r="F447" s="55" t="e">
        <f t="shared" si="216"/>
        <v>#REF!</v>
      </c>
      <c r="G447" s="91" t="e">
        <f>IF(E447="","",OP!G447)</f>
        <v>#REF!</v>
      </c>
      <c r="H447" s="28" t="e">
        <f t="shared" si="213"/>
        <v>#REF!</v>
      </c>
      <c r="I447" s="56" t="e">
        <f t="shared" si="214"/>
        <v>#REF!</v>
      </c>
      <c r="J447" s="56" t="e">
        <f t="shared" si="217"/>
        <v>#REF!</v>
      </c>
      <c r="K447" s="57" t="e">
        <f t="shared" si="218"/>
        <v>#REF!</v>
      </c>
      <c r="L447" s="57" t="e">
        <f t="shared" si="219"/>
        <v>#REF!</v>
      </c>
      <c r="M447" s="58" t="e">
        <f t="shared" si="220"/>
        <v>#REF!</v>
      </c>
      <c r="N447" s="58" t="e">
        <f t="shared" si="221"/>
        <v>#REF!</v>
      </c>
      <c r="O447" s="58" t="e">
        <f t="shared" si="222"/>
        <v>#REF!</v>
      </c>
      <c r="P447" s="59" t="e">
        <f t="shared" si="212"/>
        <v>#REF!</v>
      </c>
      <c r="Q447" s="29" t="e">
        <f t="shared" si="223"/>
        <v>#REF!</v>
      </c>
      <c r="R447" s="100" t="e">
        <f t="shared" si="215"/>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x14ac:dyDescent="0.25">
      <c r="B448" s="237"/>
      <c r="C448" s="9"/>
      <c r="E448" s="65" t="e">
        <f>IF(OR($C$6="",$C$5="",$C$6=0,$C$5=0),"",IF((ROWS(E$6:E448)-1)&gt;$C$16+$C$13-$C$15,"",(ROWS(E$6:E448)-1)))</f>
        <v>#REF!</v>
      </c>
      <c r="F448" s="55" t="e">
        <f t="shared" si="216"/>
        <v>#REF!</v>
      </c>
      <c r="G448" s="91" t="e">
        <f>IF(E448="","",OP!G448)</f>
        <v>#REF!</v>
      </c>
      <c r="H448" s="28" t="e">
        <f t="shared" si="213"/>
        <v>#REF!</v>
      </c>
      <c r="I448" s="56" t="e">
        <f t="shared" si="214"/>
        <v>#REF!</v>
      </c>
      <c r="J448" s="56" t="e">
        <f t="shared" si="217"/>
        <v>#REF!</v>
      </c>
      <c r="K448" s="57" t="e">
        <f t="shared" si="218"/>
        <v>#REF!</v>
      </c>
      <c r="L448" s="57" t="e">
        <f t="shared" si="219"/>
        <v>#REF!</v>
      </c>
      <c r="M448" s="58" t="e">
        <f t="shared" si="220"/>
        <v>#REF!</v>
      </c>
      <c r="N448" s="58" t="e">
        <f t="shared" si="221"/>
        <v>#REF!</v>
      </c>
      <c r="O448" s="58" t="e">
        <f t="shared" si="222"/>
        <v>#REF!</v>
      </c>
      <c r="P448" s="59" t="e">
        <f t="shared" si="212"/>
        <v>#REF!</v>
      </c>
      <c r="Q448" s="29" t="e">
        <f t="shared" si="223"/>
        <v>#REF!</v>
      </c>
      <c r="R448" s="100" t="e">
        <f t="shared" si="215"/>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x14ac:dyDescent="0.25">
      <c r="B449" s="237"/>
      <c r="C449" s="9"/>
      <c r="E449" s="65" t="e">
        <f>IF(OR($C$6="",$C$5="",$C$6=0,$C$5=0),"",IF((ROWS(E$6:E449)-1)&gt;$C$16+$C$13-$C$15,"",(ROWS(E$6:E449)-1)))</f>
        <v>#REF!</v>
      </c>
      <c r="F449" s="55" t="e">
        <f t="shared" si="216"/>
        <v>#REF!</v>
      </c>
      <c r="G449" s="91" t="e">
        <f>IF(E449="","",OP!G449)</f>
        <v>#REF!</v>
      </c>
      <c r="H449" s="28" t="e">
        <f t="shared" si="213"/>
        <v>#REF!</v>
      </c>
      <c r="I449" s="56" t="e">
        <f t="shared" si="214"/>
        <v>#REF!</v>
      </c>
      <c r="J449" s="56" t="e">
        <f t="shared" si="217"/>
        <v>#REF!</v>
      </c>
      <c r="K449" s="57" t="e">
        <f t="shared" si="218"/>
        <v>#REF!</v>
      </c>
      <c r="L449" s="57" t="e">
        <f t="shared" si="219"/>
        <v>#REF!</v>
      </c>
      <c r="M449" s="58" t="e">
        <f t="shared" si="220"/>
        <v>#REF!</v>
      </c>
      <c r="N449" s="58" t="e">
        <f t="shared" si="221"/>
        <v>#REF!</v>
      </c>
      <c r="O449" s="58" t="e">
        <f t="shared" si="222"/>
        <v>#REF!</v>
      </c>
      <c r="P449" s="59" t="e">
        <f t="shared" si="212"/>
        <v>#REF!</v>
      </c>
      <c r="Q449" s="29" t="e">
        <f t="shared" si="223"/>
        <v>#REF!</v>
      </c>
      <c r="R449" s="100" t="e">
        <f t="shared" si="215"/>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x14ac:dyDescent="0.25">
      <c r="B450" s="237"/>
      <c r="C450" s="9"/>
      <c r="E450" s="65" t="e">
        <f>IF(OR($C$6="",$C$5="",$C$6=0,$C$5=0),"",IF((ROWS(E$6:E450)-1)&gt;$C$16+$C$13-$C$15,"",(ROWS(E$6:E450)-1)))</f>
        <v>#REF!</v>
      </c>
      <c r="F450" s="55" t="e">
        <f t="shared" si="216"/>
        <v>#REF!</v>
      </c>
      <c r="G450" s="91" t="e">
        <f>IF(E450="","",OP!G450)</f>
        <v>#REF!</v>
      </c>
      <c r="H450" s="28" t="e">
        <f t="shared" si="213"/>
        <v>#REF!</v>
      </c>
      <c r="I450" s="56" t="e">
        <f t="shared" si="214"/>
        <v>#REF!</v>
      </c>
      <c r="J450" s="56" t="e">
        <f t="shared" si="217"/>
        <v>#REF!</v>
      </c>
      <c r="K450" s="57" t="e">
        <f t="shared" si="218"/>
        <v>#REF!</v>
      </c>
      <c r="L450" s="57" t="e">
        <f t="shared" si="219"/>
        <v>#REF!</v>
      </c>
      <c r="M450" s="58" t="e">
        <f t="shared" si="220"/>
        <v>#REF!</v>
      </c>
      <c r="N450" s="58" t="e">
        <f t="shared" si="221"/>
        <v>#REF!</v>
      </c>
      <c r="O450" s="58" t="e">
        <f t="shared" si="222"/>
        <v>#REF!</v>
      </c>
      <c r="P450" s="59" t="e">
        <f t="shared" si="212"/>
        <v>#REF!</v>
      </c>
      <c r="Q450" s="29" t="e">
        <f t="shared" si="223"/>
        <v>#REF!</v>
      </c>
      <c r="R450" s="100" t="e">
        <f t="shared" si="215"/>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x14ac:dyDescent="0.25">
      <c r="B451" s="237"/>
      <c r="C451" s="9"/>
      <c r="E451" s="65" t="e">
        <f>IF(OR($C$6="",$C$5="",$C$6=0,$C$5=0),"",IF((ROWS(E$6:E451)-1)&gt;$C$16+$C$13-$C$15,"",(ROWS(E$6:E451)-1)))</f>
        <v>#REF!</v>
      </c>
      <c r="F451" s="55" t="e">
        <f t="shared" si="216"/>
        <v>#REF!</v>
      </c>
      <c r="G451" s="91" t="e">
        <f>IF(E451="","",OP!G451)</f>
        <v>#REF!</v>
      </c>
      <c r="H451" s="28" t="e">
        <f t="shared" si="213"/>
        <v>#REF!</v>
      </c>
      <c r="I451" s="56" t="e">
        <f t="shared" si="214"/>
        <v>#REF!</v>
      </c>
      <c r="J451" s="56" t="e">
        <f t="shared" si="217"/>
        <v>#REF!</v>
      </c>
      <c r="K451" s="57" t="e">
        <f t="shared" si="218"/>
        <v>#REF!</v>
      </c>
      <c r="L451" s="57" t="e">
        <f t="shared" si="219"/>
        <v>#REF!</v>
      </c>
      <c r="M451" s="58" t="e">
        <f t="shared" si="220"/>
        <v>#REF!</v>
      </c>
      <c r="N451" s="58" t="e">
        <f t="shared" si="221"/>
        <v>#REF!</v>
      </c>
      <c r="O451" s="58" t="e">
        <f t="shared" si="222"/>
        <v>#REF!</v>
      </c>
      <c r="P451" s="59" t="e">
        <f t="shared" si="212"/>
        <v>#REF!</v>
      </c>
      <c r="Q451" s="29" t="e">
        <f t="shared" si="223"/>
        <v>#REF!</v>
      </c>
      <c r="R451" s="100" t="e">
        <f t="shared" si="215"/>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x14ac:dyDescent="0.25">
      <c r="B452" s="237"/>
      <c r="C452" s="9"/>
      <c r="E452" s="65" t="e">
        <f>IF(OR($C$6="",$C$5="",$C$6=0,$C$5=0),"",IF((ROWS(E$6:E452)-1)&gt;$C$16+$C$13-$C$15,"",(ROWS(E$6:E452)-1)))</f>
        <v>#REF!</v>
      </c>
      <c r="F452" s="55" t="e">
        <f t="shared" si="216"/>
        <v>#REF!</v>
      </c>
      <c r="G452" s="91" t="e">
        <f>IF(E452="","",OP!G452)</f>
        <v>#REF!</v>
      </c>
      <c r="H452" s="28" t="e">
        <f t="shared" si="213"/>
        <v>#REF!</v>
      </c>
      <c r="I452" s="56" t="e">
        <f t="shared" si="214"/>
        <v>#REF!</v>
      </c>
      <c r="J452" s="56" t="e">
        <f t="shared" si="217"/>
        <v>#REF!</v>
      </c>
      <c r="K452" s="57" t="e">
        <f t="shared" si="218"/>
        <v>#REF!</v>
      </c>
      <c r="L452" s="57" t="e">
        <f t="shared" si="219"/>
        <v>#REF!</v>
      </c>
      <c r="M452" s="58" t="e">
        <f t="shared" si="220"/>
        <v>#REF!</v>
      </c>
      <c r="N452" s="58" t="e">
        <f t="shared" si="221"/>
        <v>#REF!</v>
      </c>
      <c r="O452" s="58" t="e">
        <f t="shared" si="222"/>
        <v>#REF!</v>
      </c>
      <c r="P452" s="59" t="e">
        <f t="shared" si="212"/>
        <v>#REF!</v>
      </c>
      <c r="Q452" s="29" t="e">
        <f t="shared" si="223"/>
        <v>#REF!</v>
      </c>
      <c r="R452" s="100" t="e">
        <f t="shared" si="215"/>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x14ac:dyDescent="0.25">
      <c r="B453" s="237"/>
      <c r="C453" s="9"/>
      <c r="E453" s="65" t="e">
        <f>IF(OR($C$6="",$C$5="",$C$6=0,$C$5=0),"",IF((ROWS(E$6:E453)-1)&gt;$C$16+$C$13-$C$15,"",(ROWS(E$6:E453)-1)))</f>
        <v>#REF!</v>
      </c>
      <c r="F453" s="55" t="e">
        <f t="shared" si="216"/>
        <v>#REF!</v>
      </c>
      <c r="G453" s="91" t="e">
        <f>IF(E453="","",OP!G453)</f>
        <v>#REF!</v>
      </c>
      <c r="H453" s="28" t="e">
        <f t="shared" si="213"/>
        <v>#REF!</v>
      </c>
      <c r="I453" s="56" t="e">
        <f t="shared" si="214"/>
        <v>#REF!</v>
      </c>
      <c r="J453" s="56" t="e">
        <f t="shared" si="217"/>
        <v>#REF!</v>
      </c>
      <c r="K453" s="57" t="e">
        <f t="shared" si="218"/>
        <v>#REF!</v>
      </c>
      <c r="L453" s="57" t="e">
        <f t="shared" si="219"/>
        <v>#REF!</v>
      </c>
      <c r="M453" s="58" t="e">
        <f t="shared" si="220"/>
        <v>#REF!</v>
      </c>
      <c r="N453" s="58" t="e">
        <f t="shared" si="221"/>
        <v>#REF!</v>
      </c>
      <c r="O453" s="58" t="e">
        <f t="shared" si="222"/>
        <v>#REF!</v>
      </c>
      <c r="P453" s="59" t="e">
        <f t="shared" si="212"/>
        <v>#REF!</v>
      </c>
      <c r="Q453" s="29" t="e">
        <f t="shared" si="223"/>
        <v>#REF!</v>
      </c>
      <c r="R453" s="100" t="e">
        <f t="shared" si="215"/>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x14ac:dyDescent="0.25">
      <c r="B454" s="237"/>
      <c r="C454" s="9"/>
      <c r="E454" s="65" t="e">
        <f>IF(OR($C$6="",$C$5="",$C$6=0,$C$5=0),"",IF((ROWS(E$6:E454)-1)&gt;$C$16+$C$13-$C$15,"",(ROWS(E$6:E454)-1)))</f>
        <v>#REF!</v>
      </c>
      <c r="F454" s="55" t="e">
        <f t="shared" si="216"/>
        <v>#REF!</v>
      </c>
      <c r="G454" s="91" t="e">
        <f>IF(E454="","",OP!G454)</f>
        <v>#REF!</v>
      </c>
      <c r="H454" s="28" t="e">
        <f t="shared" si="213"/>
        <v>#REF!</v>
      </c>
      <c r="I454" s="56" t="e">
        <f t="shared" si="214"/>
        <v>#REF!</v>
      </c>
      <c r="J454" s="56" t="e">
        <f t="shared" si="217"/>
        <v>#REF!</v>
      </c>
      <c r="K454" s="57" t="e">
        <f t="shared" si="218"/>
        <v>#REF!</v>
      </c>
      <c r="L454" s="57" t="e">
        <f t="shared" si="219"/>
        <v>#REF!</v>
      </c>
      <c r="M454" s="58" t="e">
        <f t="shared" si="220"/>
        <v>#REF!</v>
      </c>
      <c r="N454" s="58" t="e">
        <f t="shared" si="221"/>
        <v>#REF!</v>
      </c>
      <c r="O454" s="58" t="e">
        <f t="shared" si="222"/>
        <v>#REF!</v>
      </c>
      <c r="P454" s="59" t="e">
        <f t="shared" ref="P454:P517" si="234">IF(E454="","",$C$23)</f>
        <v>#REF!</v>
      </c>
      <c r="Q454" s="29" t="e">
        <f t="shared" si="223"/>
        <v>#REF!</v>
      </c>
      <c r="R454" s="100" t="e">
        <f t="shared" si="215"/>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x14ac:dyDescent="0.25">
      <c r="B455" s="237"/>
      <c r="C455" s="9"/>
      <c r="E455" s="65" t="e">
        <f>IF(OR($C$6="",$C$5="",$C$6=0,$C$5=0),"",IF((ROWS(E$6:E455)-1)&gt;$C$16+$C$13-$C$15,"",(ROWS(E$6:E455)-1)))</f>
        <v>#REF!</v>
      </c>
      <c r="F455" s="55" t="e">
        <f t="shared" si="216"/>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7"/>
        <v>#REF!</v>
      </c>
      <c r="K455" s="57" t="e">
        <f t="shared" si="218"/>
        <v>#REF!</v>
      </c>
      <c r="L455" s="57" t="e">
        <f t="shared" si="219"/>
        <v>#REF!</v>
      </c>
      <c r="M455" s="58" t="e">
        <f t="shared" si="220"/>
        <v>#REF!</v>
      </c>
      <c r="N455" s="58" t="e">
        <f t="shared" si="221"/>
        <v>#REF!</v>
      </c>
      <c r="O455" s="58" t="e">
        <f t="shared" si="222"/>
        <v>#REF!</v>
      </c>
      <c r="P455" s="59" t="e">
        <f t="shared" si="234"/>
        <v>#REF!</v>
      </c>
      <c r="Q455" s="29" t="e">
        <f t="shared" si="223"/>
        <v>#REF!</v>
      </c>
      <c r="R455" s="100" t="e">
        <f t="shared" ref="R455:R518" si="237">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x14ac:dyDescent="0.25">
      <c r="B456" s="237"/>
      <c r="C456" s="9"/>
      <c r="E456" s="65" t="e">
        <f>IF(OR($C$6="",$C$5="",$C$6=0,$C$5=0),"",IF((ROWS(E$6:E456)-1)&gt;$C$16+$C$13-$C$15,"",(ROWS(E$6:E456)-1)))</f>
        <v>#REF!</v>
      </c>
      <c r="F456" s="55" t="e">
        <f t="shared" ref="F456:F519" si="238">IF(E456="","",G455)</f>
        <v>#REF!</v>
      </c>
      <c r="G456" s="91" t="e">
        <f>IF(E456="","",OP!G456)</f>
        <v>#REF!</v>
      </c>
      <c r="H456" s="28" t="e">
        <f t="shared" si="235"/>
        <v>#REF!</v>
      </c>
      <c r="I456" s="56" t="e">
        <f t="shared" si="236"/>
        <v>#REF!</v>
      </c>
      <c r="J456" s="56" t="e">
        <f t="shared" ref="J456:J519" si="239">IF(E456="","",$C$18)</f>
        <v>#REF!</v>
      </c>
      <c r="K456" s="57" t="e">
        <f t="shared" ref="K456:K519" si="240">IF(E456="","",TRUNC((K455-L456),5))</f>
        <v>#REF!</v>
      </c>
      <c r="L456" s="57" t="e">
        <f t="shared" ref="L456:L519" si="241" xml:space="preserve">
IF(E456="","",
IF(AND($C$8&gt;$C$9,E456&gt;$C$13),$C$5/($C$16-1),
IF(E456&gt;$C$13,$C$5/$C$16,0)))</f>
        <v>#REF!</v>
      </c>
      <c r="M456" s="58" t="e">
        <f t="shared" ref="M456:M519" si="242">IF(E456="","",
IF($C$24="m SBD / g SBD",(H456*I456*K455)/(DATE(YEAR(G456),12,31)-DATE(YEAR(G456),1,1)+1),
IF($C$24="m SBD / g 360",(H456*I456*K455)/360,
IF($C$24="m SBD / g 365",(H456*I456*K455)/365,
IF($C$24="m 30 / g SBD",($C$41*I456*K455)/(DATE(YEAR(G456),12,31)-DATE(YEAR(G456),1,1)+1),
IF($C$24="m 30 / g 360",($C$41*I456*K455)/360,
IF($C$24="m 30 / g 365",($C$41*I456*K455)/365,
)))))))</f>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7"/>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x14ac:dyDescent="0.25">
      <c r="B457" s="237"/>
      <c r="C457" s="9"/>
      <c r="E457" s="65" t="e">
        <f>IF(OR($C$6="",$C$5="",$C$6=0,$C$5=0),"",IF((ROWS(E$6:E457)-1)&gt;$C$16+$C$13-$C$15,"",(ROWS(E$6:E457)-1)))</f>
        <v>#REF!</v>
      </c>
      <c r="F457" s="55" t="e">
        <f t="shared" si="238"/>
        <v>#REF!</v>
      </c>
      <c r="G457" s="91" t="e">
        <f>IF(E457="","",OP!G457)</f>
        <v>#REF!</v>
      </c>
      <c r="H457" s="28" t="e">
        <f t="shared" si="235"/>
        <v>#REF!</v>
      </c>
      <c r="I457" s="56" t="e">
        <f t="shared" si="236"/>
        <v>#REF!</v>
      </c>
      <c r="J457" s="56" t="e">
        <f t="shared" si="239"/>
        <v>#REF!</v>
      </c>
      <c r="K457" s="57" t="e">
        <f t="shared" si="240"/>
        <v>#REF!</v>
      </c>
      <c r="L457" s="57" t="e">
        <f t="shared" si="241"/>
        <v>#REF!</v>
      </c>
      <c r="M457" s="58" t="e">
        <f t="shared" si="242"/>
        <v>#REF!</v>
      </c>
      <c r="N457" s="58" t="e">
        <f t="shared" si="243"/>
        <v>#REF!</v>
      </c>
      <c r="O457" s="58" t="e">
        <f t="shared" si="244"/>
        <v>#REF!</v>
      </c>
      <c r="P457" s="59" t="e">
        <f t="shared" si="234"/>
        <v>#REF!</v>
      </c>
      <c r="Q457" s="29" t="e">
        <f t="shared" si="245"/>
        <v>#REF!</v>
      </c>
      <c r="R457" s="100" t="e">
        <f t="shared" si="237"/>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x14ac:dyDescent="0.25">
      <c r="B458" s="237"/>
      <c r="C458" s="9"/>
      <c r="E458" s="65" t="e">
        <f>IF(OR($C$6="",$C$5="",$C$6=0,$C$5=0),"",IF((ROWS(E$6:E458)-1)&gt;$C$16+$C$13-$C$15,"",(ROWS(E$6:E458)-1)))</f>
        <v>#REF!</v>
      </c>
      <c r="F458" s="55" t="e">
        <f t="shared" si="238"/>
        <v>#REF!</v>
      </c>
      <c r="G458" s="91" t="e">
        <f>IF(E458="","",OP!G458)</f>
        <v>#REF!</v>
      </c>
      <c r="H458" s="28" t="e">
        <f t="shared" si="235"/>
        <v>#REF!</v>
      </c>
      <c r="I458" s="56" t="e">
        <f t="shared" si="236"/>
        <v>#REF!</v>
      </c>
      <c r="J458" s="56" t="e">
        <f t="shared" si="239"/>
        <v>#REF!</v>
      </c>
      <c r="K458" s="57" t="e">
        <f t="shared" si="240"/>
        <v>#REF!</v>
      </c>
      <c r="L458" s="57" t="e">
        <f t="shared" si="241"/>
        <v>#REF!</v>
      </c>
      <c r="M458" s="58" t="e">
        <f t="shared" si="242"/>
        <v>#REF!</v>
      </c>
      <c r="N458" s="58" t="e">
        <f t="shared" si="243"/>
        <v>#REF!</v>
      </c>
      <c r="O458" s="58" t="e">
        <f t="shared" si="244"/>
        <v>#REF!</v>
      </c>
      <c r="P458" s="59" t="e">
        <f t="shared" si="234"/>
        <v>#REF!</v>
      </c>
      <c r="Q458" s="29" t="e">
        <f t="shared" si="245"/>
        <v>#REF!</v>
      </c>
      <c r="R458" s="100" t="e">
        <f t="shared" si="237"/>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x14ac:dyDescent="0.25">
      <c r="B459" s="237"/>
      <c r="C459" s="9"/>
      <c r="E459" s="65" t="e">
        <f>IF(OR($C$6="",$C$5="",$C$6=0,$C$5=0),"",IF((ROWS(E$6:E459)-1)&gt;$C$16+$C$13-$C$15,"",(ROWS(E$6:E459)-1)))</f>
        <v>#REF!</v>
      </c>
      <c r="F459" s="55" t="e">
        <f t="shared" si="238"/>
        <v>#REF!</v>
      </c>
      <c r="G459" s="91" t="e">
        <f>IF(E459="","",OP!G459)</f>
        <v>#REF!</v>
      </c>
      <c r="H459" s="28" t="e">
        <f t="shared" si="235"/>
        <v>#REF!</v>
      </c>
      <c r="I459" s="56" t="e">
        <f t="shared" si="236"/>
        <v>#REF!</v>
      </c>
      <c r="J459" s="56" t="e">
        <f t="shared" si="239"/>
        <v>#REF!</v>
      </c>
      <c r="K459" s="57" t="e">
        <f t="shared" si="240"/>
        <v>#REF!</v>
      </c>
      <c r="L459" s="57" t="e">
        <f t="shared" si="241"/>
        <v>#REF!</v>
      </c>
      <c r="M459" s="58" t="e">
        <f t="shared" si="242"/>
        <v>#REF!</v>
      </c>
      <c r="N459" s="58" t="e">
        <f t="shared" si="243"/>
        <v>#REF!</v>
      </c>
      <c r="O459" s="58" t="e">
        <f t="shared" si="244"/>
        <v>#REF!</v>
      </c>
      <c r="P459" s="59" t="e">
        <f t="shared" si="234"/>
        <v>#REF!</v>
      </c>
      <c r="Q459" s="29" t="e">
        <f t="shared" si="245"/>
        <v>#REF!</v>
      </c>
      <c r="R459" s="100" t="e">
        <f t="shared" si="237"/>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x14ac:dyDescent="0.25">
      <c r="B460" s="237"/>
      <c r="C460" s="9"/>
      <c r="E460" s="65" t="e">
        <f>IF(OR($C$6="",$C$5="",$C$6=0,$C$5=0),"",IF((ROWS(E$6:E460)-1)&gt;$C$16+$C$13-$C$15,"",(ROWS(E$6:E460)-1)))</f>
        <v>#REF!</v>
      </c>
      <c r="F460" s="55" t="e">
        <f t="shared" si="238"/>
        <v>#REF!</v>
      </c>
      <c r="G460" s="91" t="e">
        <f>IF(E460="","",OP!G460)</f>
        <v>#REF!</v>
      </c>
      <c r="H460" s="28" t="e">
        <f t="shared" si="235"/>
        <v>#REF!</v>
      </c>
      <c r="I460" s="56" t="e">
        <f t="shared" si="236"/>
        <v>#REF!</v>
      </c>
      <c r="J460" s="56" t="e">
        <f t="shared" si="239"/>
        <v>#REF!</v>
      </c>
      <c r="K460" s="57" t="e">
        <f t="shared" si="240"/>
        <v>#REF!</v>
      </c>
      <c r="L460" s="57" t="e">
        <f t="shared" si="241"/>
        <v>#REF!</v>
      </c>
      <c r="M460" s="58" t="e">
        <f t="shared" si="242"/>
        <v>#REF!</v>
      </c>
      <c r="N460" s="58" t="e">
        <f t="shared" si="243"/>
        <v>#REF!</v>
      </c>
      <c r="O460" s="58" t="e">
        <f t="shared" si="244"/>
        <v>#REF!</v>
      </c>
      <c r="P460" s="59" t="e">
        <f t="shared" si="234"/>
        <v>#REF!</v>
      </c>
      <c r="Q460" s="29" t="e">
        <f t="shared" si="245"/>
        <v>#REF!</v>
      </c>
      <c r="R460" s="100" t="e">
        <f t="shared" si="237"/>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x14ac:dyDescent="0.25">
      <c r="B461" s="237"/>
      <c r="C461" s="9"/>
      <c r="E461" s="65" t="e">
        <f>IF(OR($C$6="",$C$5="",$C$6=0,$C$5=0),"",IF((ROWS(E$6:E461)-1)&gt;$C$16+$C$13-$C$15,"",(ROWS(E$6:E461)-1)))</f>
        <v>#REF!</v>
      </c>
      <c r="F461" s="55" t="e">
        <f t="shared" si="238"/>
        <v>#REF!</v>
      </c>
      <c r="G461" s="91" t="e">
        <f>IF(E461="","",OP!G461)</f>
        <v>#REF!</v>
      </c>
      <c r="H461" s="28" t="e">
        <f t="shared" si="235"/>
        <v>#REF!</v>
      </c>
      <c r="I461" s="56" t="e">
        <f t="shared" si="236"/>
        <v>#REF!</v>
      </c>
      <c r="J461" s="56" t="e">
        <f t="shared" si="239"/>
        <v>#REF!</v>
      </c>
      <c r="K461" s="57" t="e">
        <f t="shared" si="240"/>
        <v>#REF!</v>
      </c>
      <c r="L461" s="57" t="e">
        <f t="shared" si="241"/>
        <v>#REF!</v>
      </c>
      <c r="M461" s="58" t="e">
        <f t="shared" si="242"/>
        <v>#REF!</v>
      </c>
      <c r="N461" s="58" t="e">
        <f t="shared" si="243"/>
        <v>#REF!</v>
      </c>
      <c r="O461" s="58" t="e">
        <f t="shared" si="244"/>
        <v>#REF!</v>
      </c>
      <c r="P461" s="59" t="e">
        <f t="shared" si="234"/>
        <v>#REF!</v>
      </c>
      <c r="Q461" s="29" t="e">
        <f t="shared" si="245"/>
        <v>#REF!</v>
      </c>
      <c r="R461" s="100" t="e">
        <f t="shared" si="237"/>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x14ac:dyDescent="0.25">
      <c r="B462" s="237"/>
      <c r="C462" s="9"/>
      <c r="E462" s="65" t="e">
        <f>IF(OR($C$6="",$C$5="",$C$6=0,$C$5=0),"",IF((ROWS(E$6:E462)-1)&gt;$C$16+$C$13-$C$15,"",(ROWS(E$6:E462)-1)))</f>
        <v>#REF!</v>
      </c>
      <c r="F462" s="55" t="e">
        <f t="shared" si="238"/>
        <v>#REF!</v>
      </c>
      <c r="G462" s="91" t="e">
        <f>IF(E462="","",OP!G462)</f>
        <v>#REF!</v>
      </c>
      <c r="H462" s="28" t="e">
        <f t="shared" si="235"/>
        <v>#REF!</v>
      </c>
      <c r="I462" s="56" t="e">
        <f t="shared" si="236"/>
        <v>#REF!</v>
      </c>
      <c r="J462" s="56" t="e">
        <f t="shared" si="239"/>
        <v>#REF!</v>
      </c>
      <c r="K462" s="57" t="e">
        <f t="shared" si="240"/>
        <v>#REF!</v>
      </c>
      <c r="L462" s="57" t="e">
        <f t="shared" si="241"/>
        <v>#REF!</v>
      </c>
      <c r="M462" s="58" t="e">
        <f t="shared" si="242"/>
        <v>#REF!</v>
      </c>
      <c r="N462" s="58" t="e">
        <f t="shared" si="243"/>
        <v>#REF!</v>
      </c>
      <c r="O462" s="58" t="e">
        <f t="shared" si="244"/>
        <v>#REF!</v>
      </c>
      <c r="P462" s="59" t="e">
        <f t="shared" si="234"/>
        <v>#REF!</v>
      </c>
      <c r="Q462" s="29" t="e">
        <f t="shared" si="245"/>
        <v>#REF!</v>
      </c>
      <c r="R462" s="100" t="e">
        <f t="shared" si="237"/>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x14ac:dyDescent="0.25">
      <c r="B463" s="237"/>
      <c r="C463" s="9"/>
      <c r="E463" s="65" t="e">
        <f>IF(OR($C$6="",$C$5="",$C$6=0,$C$5=0),"",IF((ROWS(E$6:E463)-1)&gt;$C$16+$C$13-$C$15,"",(ROWS(E$6:E463)-1)))</f>
        <v>#REF!</v>
      </c>
      <c r="F463" s="55" t="e">
        <f t="shared" si="238"/>
        <v>#REF!</v>
      </c>
      <c r="G463" s="91" t="e">
        <f>IF(E463="","",OP!G463)</f>
        <v>#REF!</v>
      </c>
      <c r="H463" s="28" t="e">
        <f t="shared" si="235"/>
        <v>#REF!</v>
      </c>
      <c r="I463" s="56" t="e">
        <f t="shared" si="236"/>
        <v>#REF!</v>
      </c>
      <c r="J463" s="56" t="e">
        <f t="shared" si="239"/>
        <v>#REF!</v>
      </c>
      <c r="K463" s="57" t="e">
        <f t="shared" si="240"/>
        <v>#REF!</v>
      </c>
      <c r="L463" s="57" t="e">
        <f t="shared" si="241"/>
        <v>#REF!</v>
      </c>
      <c r="M463" s="58" t="e">
        <f t="shared" si="242"/>
        <v>#REF!</v>
      </c>
      <c r="N463" s="58" t="e">
        <f t="shared" si="243"/>
        <v>#REF!</v>
      </c>
      <c r="O463" s="58" t="e">
        <f t="shared" si="244"/>
        <v>#REF!</v>
      </c>
      <c r="P463" s="59" t="e">
        <f t="shared" si="234"/>
        <v>#REF!</v>
      </c>
      <c r="Q463" s="29" t="e">
        <f t="shared" si="245"/>
        <v>#REF!</v>
      </c>
      <c r="R463" s="100" t="e">
        <f t="shared" si="237"/>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x14ac:dyDescent="0.25">
      <c r="B464" s="237"/>
      <c r="C464" s="9"/>
      <c r="E464" s="65" t="e">
        <f>IF(OR($C$6="",$C$5="",$C$6=0,$C$5=0),"",IF((ROWS(E$6:E464)-1)&gt;$C$16+$C$13-$C$15,"",(ROWS(E$6:E464)-1)))</f>
        <v>#REF!</v>
      </c>
      <c r="F464" s="55" t="e">
        <f t="shared" si="238"/>
        <v>#REF!</v>
      </c>
      <c r="G464" s="91" t="e">
        <f>IF(E464="","",OP!G464)</f>
        <v>#REF!</v>
      </c>
      <c r="H464" s="28" t="e">
        <f t="shared" si="235"/>
        <v>#REF!</v>
      </c>
      <c r="I464" s="56" t="e">
        <f t="shared" si="236"/>
        <v>#REF!</v>
      </c>
      <c r="J464" s="56" t="e">
        <f t="shared" si="239"/>
        <v>#REF!</v>
      </c>
      <c r="K464" s="57" t="e">
        <f t="shared" si="240"/>
        <v>#REF!</v>
      </c>
      <c r="L464" s="57" t="e">
        <f t="shared" si="241"/>
        <v>#REF!</v>
      </c>
      <c r="M464" s="58" t="e">
        <f t="shared" si="242"/>
        <v>#REF!</v>
      </c>
      <c r="N464" s="58" t="e">
        <f t="shared" si="243"/>
        <v>#REF!</v>
      </c>
      <c r="O464" s="58" t="e">
        <f t="shared" si="244"/>
        <v>#REF!</v>
      </c>
      <c r="P464" s="59" t="e">
        <f t="shared" si="234"/>
        <v>#REF!</v>
      </c>
      <c r="Q464" s="29" t="e">
        <f t="shared" si="245"/>
        <v>#REF!</v>
      </c>
      <c r="R464" s="100" t="e">
        <f t="shared" si="237"/>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x14ac:dyDescent="0.25">
      <c r="B465" s="237"/>
      <c r="C465" s="9"/>
      <c r="E465" s="65" t="e">
        <f>IF(OR($C$6="",$C$5="",$C$6=0,$C$5=0),"",IF((ROWS(E$6:E465)-1)&gt;$C$16+$C$13-$C$15,"",(ROWS(E$6:E465)-1)))</f>
        <v>#REF!</v>
      </c>
      <c r="F465" s="55" t="e">
        <f t="shared" si="238"/>
        <v>#REF!</v>
      </c>
      <c r="G465" s="91" t="e">
        <f>IF(E465="","",OP!G465)</f>
        <v>#REF!</v>
      </c>
      <c r="H465" s="28" t="e">
        <f t="shared" si="235"/>
        <v>#REF!</v>
      </c>
      <c r="I465" s="56" t="e">
        <f t="shared" si="236"/>
        <v>#REF!</v>
      </c>
      <c r="J465" s="56" t="e">
        <f t="shared" si="239"/>
        <v>#REF!</v>
      </c>
      <c r="K465" s="57" t="e">
        <f t="shared" si="240"/>
        <v>#REF!</v>
      </c>
      <c r="L465" s="57" t="e">
        <f t="shared" si="241"/>
        <v>#REF!</v>
      </c>
      <c r="M465" s="58" t="e">
        <f t="shared" si="242"/>
        <v>#REF!</v>
      </c>
      <c r="N465" s="58" t="e">
        <f t="shared" si="243"/>
        <v>#REF!</v>
      </c>
      <c r="O465" s="58" t="e">
        <f t="shared" si="244"/>
        <v>#REF!</v>
      </c>
      <c r="P465" s="59" t="e">
        <f t="shared" si="234"/>
        <v>#REF!</v>
      </c>
      <c r="Q465" s="29" t="e">
        <f t="shared" si="245"/>
        <v>#REF!</v>
      </c>
      <c r="R465" s="100" t="e">
        <f t="shared" si="237"/>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x14ac:dyDescent="0.25">
      <c r="B466" s="237"/>
      <c r="C466" s="9"/>
      <c r="E466" s="65" t="e">
        <f>IF(OR($C$6="",$C$5="",$C$6=0,$C$5=0),"",IF((ROWS(E$6:E466)-1)&gt;$C$16+$C$13-$C$15,"",(ROWS(E$6:E466)-1)))</f>
        <v>#REF!</v>
      </c>
      <c r="F466" s="55" t="e">
        <f t="shared" si="238"/>
        <v>#REF!</v>
      </c>
      <c r="G466" s="91" t="e">
        <f>IF(E466="","",OP!G466)</f>
        <v>#REF!</v>
      </c>
      <c r="H466" s="28" t="e">
        <f t="shared" si="235"/>
        <v>#REF!</v>
      </c>
      <c r="I466" s="56" t="e">
        <f t="shared" si="236"/>
        <v>#REF!</v>
      </c>
      <c r="J466" s="56" t="e">
        <f t="shared" si="239"/>
        <v>#REF!</v>
      </c>
      <c r="K466" s="57" t="e">
        <f t="shared" si="240"/>
        <v>#REF!</v>
      </c>
      <c r="L466" s="57" t="e">
        <f t="shared" si="241"/>
        <v>#REF!</v>
      </c>
      <c r="M466" s="58" t="e">
        <f t="shared" si="242"/>
        <v>#REF!</v>
      </c>
      <c r="N466" s="58" t="e">
        <f t="shared" si="243"/>
        <v>#REF!</v>
      </c>
      <c r="O466" s="58" t="e">
        <f t="shared" si="244"/>
        <v>#REF!</v>
      </c>
      <c r="P466" s="59" t="e">
        <f t="shared" si="234"/>
        <v>#REF!</v>
      </c>
      <c r="Q466" s="29" t="e">
        <f t="shared" si="245"/>
        <v>#REF!</v>
      </c>
      <c r="R466" s="100" t="e">
        <f t="shared" si="237"/>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x14ac:dyDescent="0.25">
      <c r="B467" s="237"/>
      <c r="C467" s="9"/>
      <c r="E467" s="65" t="e">
        <f>IF(OR($C$6="",$C$5="",$C$6=0,$C$5=0),"",IF((ROWS(E$6:E467)-1)&gt;$C$16+$C$13-$C$15,"",(ROWS(E$6:E467)-1)))</f>
        <v>#REF!</v>
      </c>
      <c r="F467" s="55" t="e">
        <f t="shared" si="238"/>
        <v>#REF!</v>
      </c>
      <c r="G467" s="91" t="e">
        <f>IF(E467="","",OP!G467)</f>
        <v>#REF!</v>
      </c>
      <c r="H467" s="28" t="e">
        <f t="shared" si="235"/>
        <v>#REF!</v>
      </c>
      <c r="I467" s="56" t="e">
        <f t="shared" si="236"/>
        <v>#REF!</v>
      </c>
      <c r="J467" s="56" t="e">
        <f t="shared" si="239"/>
        <v>#REF!</v>
      </c>
      <c r="K467" s="57" t="e">
        <f t="shared" si="240"/>
        <v>#REF!</v>
      </c>
      <c r="L467" s="57" t="e">
        <f t="shared" si="241"/>
        <v>#REF!</v>
      </c>
      <c r="M467" s="58" t="e">
        <f t="shared" si="242"/>
        <v>#REF!</v>
      </c>
      <c r="N467" s="58" t="e">
        <f t="shared" si="243"/>
        <v>#REF!</v>
      </c>
      <c r="O467" s="58" t="e">
        <f t="shared" si="244"/>
        <v>#REF!</v>
      </c>
      <c r="P467" s="59" t="e">
        <f t="shared" si="234"/>
        <v>#REF!</v>
      </c>
      <c r="Q467" s="29" t="e">
        <f t="shared" si="245"/>
        <v>#REF!</v>
      </c>
      <c r="R467" s="100" t="e">
        <f t="shared" si="237"/>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x14ac:dyDescent="0.25">
      <c r="B468" s="237"/>
      <c r="C468" s="9"/>
      <c r="E468" s="65" t="e">
        <f>IF(OR($C$6="",$C$5="",$C$6=0,$C$5=0),"",IF((ROWS(E$6:E468)-1)&gt;$C$16+$C$13-$C$15,"",(ROWS(E$6:E468)-1)))</f>
        <v>#REF!</v>
      </c>
      <c r="F468" s="55" t="e">
        <f t="shared" si="238"/>
        <v>#REF!</v>
      </c>
      <c r="G468" s="91" t="e">
        <f>IF(E468="","",OP!G468)</f>
        <v>#REF!</v>
      </c>
      <c r="H468" s="28" t="e">
        <f t="shared" si="235"/>
        <v>#REF!</v>
      </c>
      <c r="I468" s="56" t="e">
        <f t="shared" si="236"/>
        <v>#REF!</v>
      </c>
      <c r="J468" s="56" t="e">
        <f t="shared" si="239"/>
        <v>#REF!</v>
      </c>
      <c r="K468" s="57" t="e">
        <f t="shared" si="240"/>
        <v>#REF!</v>
      </c>
      <c r="L468" s="57" t="e">
        <f t="shared" si="241"/>
        <v>#REF!</v>
      </c>
      <c r="M468" s="58" t="e">
        <f t="shared" si="242"/>
        <v>#REF!</v>
      </c>
      <c r="N468" s="58" t="e">
        <f t="shared" si="243"/>
        <v>#REF!</v>
      </c>
      <c r="O468" s="58" t="e">
        <f t="shared" si="244"/>
        <v>#REF!</v>
      </c>
      <c r="P468" s="59" t="e">
        <f t="shared" si="234"/>
        <v>#REF!</v>
      </c>
      <c r="Q468" s="29" t="e">
        <f t="shared" si="245"/>
        <v>#REF!</v>
      </c>
      <c r="R468" s="100" t="e">
        <f t="shared" si="237"/>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x14ac:dyDescent="0.25">
      <c r="B469" s="237"/>
      <c r="C469" s="9"/>
      <c r="E469" s="65" t="e">
        <f>IF(OR($C$6="",$C$5="",$C$6=0,$C$5=0),"",IF((ROWS(E$6:E469)-1)&gt;$C$16+$C$13-$C$15,"",(ROWS(E$6:E469)-1)))</f>
        <v>#REF!</v>
      </c>
      <c r="F469" s="55" t="e">
        <f t="shared" si="238"/>
        <v>#REF!</v>
      </c>
      <c r="G469" s="91" t="e">
        <f>IF(E469="","",OP!G469)</f>
        <v>#REF!</v>
      </c>
      <c r="H469" s="28" t="e">
        <f t="shared" si="235"/>
        <v>#REF!</v>
      </c>
      <c r="I469" s="56" t="e">
        <f t="shared" si="236"/>
        <v>#REF!</v>
      </c>
      <c r="J469" s="56" t="e">
        <f t="shared" si="239"/>
        <v>#REF!</v>
      </c>
      <c r="K469" s="57" t="e">
        <f t="shared" si="240"/>
        <v>#REF!</v>
      </c>
      <c r="L469" s="57" t="e">
        <f t="shared" si="241"/>
        <v>#REF!</v>
      </c>
      <c r="M469" s="58" t="e">
        <f t="shared" si="242"/>
        <v>#REF!</v>
      </c>
      <c r="N469" s="58" t="e">
        <f t="shared" si="243"/>
        <v>#REF!</v>
      </c>
      <c r="O469" s="58" t="e">
        <f t="shared" si="244"/>
        <v>#REF!</v>
      </c>
      <c r="P469" s="59" t="e">
        <f t="shared" si="234"/>
        <v>#REF!</v>
      </c>
      <c r="Q469" s="29" t="e">
        <f t="shared" si="245"/>
        <v>#REF!</v>
      </c>
      <c r="R469" s="100" t="e">
        <f t="shared" si="237"/>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x14ac:dyDescent="0.25">
      <c r="B470" s="237"/>
      <c r="C470" s="9"/>
      <c r="E470" s="65" t="e">
        <f>IF(OR($C$6="",$C$5="",$C$6=0,$C$5=0),"",IF((ROWS(E$6:E470)-1)&gt;$C$16+$C$13-$C$15,"",(ROWS(E$6:E470)-1)))</f>
        <v>#REF!</v>
      </c>
      <c r="F470" s="55" t="e">
        <f t="shared" si="238"/>
        <v>#REF!</v>
      </c>
      <c r="G470" s="91" t="e">
        <f>IF(E470="","",OP!G470)</f>
        <v>#REF!</v>
      </c>
      <c r="H470" s="28" t="e">
        <f t="shared" si="235"/>
        <v>#REF!</v>
      </c>
      <c r="I470" s="56" t="e">
        <f t="shared" si="236"/>
        <v>#REF!</v>
      </c>
      <c r="J470" s="56" t="e">
        <f t="shared" si="239"/>
        <v>#REF!</v>
      </c>
      <c r="K470" s="57" t="e">
        <f t="shared" si="240"/>
        <v>#REF!</v>
      </c>
      <c r="L470" s="57" t="e">
        <f t="shared" si="241"/>
        <v>#REF!</v>
      </c>
      <c r="M470" s="58" t="e">
        <f t="shared" si="242"/>
        <v>#REF!</v>
      </c>
      <c r="N470" s="58" t="e">
        <f t="shared" si="243"/>
        <v>#REF!</v>
      </c>
      <c r="O470" s="58" t="e">
        <f t="shared" si="244"/>
        <v>#REF!</v>
      </c>
      <c r="P470" s="59" t="e">
        <f t="shared" si="234"/>
        <v>#REF!</v>
      </c>
      <c r="Q470" s="29" t="e">
        <f t="shared" si="245"/>
        <v>#REF!</v>
      </c>
      <c r="R470" s="100" t="e">
        <f t="shared" si="237"/>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x14ac:dyDescent="0.25">
      <c r="B471" s="237"/>
      <c r="C471" s="9"/>
      <c r="E471" s="65" t="e">
        <f>IF(OR($C$6="",$C$5="",$C$6=0,$C$5=0),"",IF((ROWS(E$6:E471)-1)&gt;$C$16+$C$13-$C$15,"",(ROWS(E$6:E471)-1)))</f>
        <v>#REF!</v>
      </c>
      <c r="F471" s="55" t="e">
        <f t="shared" si="238"/>
        <v>#REF!</v>
      </c>
      <c r="G471" s="91" t="e">
        <f>IF(E471="","",OP!G471)</f>
        <v>#REF!</v>
      </c>
      <c r="H471" s="28" t="e">
        <f t="shared" si="235"/>
        <v>#REF!</v>
      </c>
      <c r="I471" s="56" t="e">
        <f t="shared" si="236"/>
        <v>#REF!</v>
      </c>
      <c r="J471" s="56" t="e">
        <f t="shared" si="239"/>
        <v>#REF!</v>
      </c>
      <c r="K471" s="57" t="e">
        <f t="shared" si="240"/>
        <v>#REF!</v>
      </c>
      <c r="L471" s="57" t="e">
        <f t="shared" si="241"/>
        <v>#REF!</v>
      </c>
      <c r="M471" s="58" t="e">
        <f t="shared" si="242"/>
        <v>#REF!</v>
      </c>
      <c r="N471" s="58" t="e">
        <f t="shared" si="243"/>
        <v>#REF!</v>
      </c>
      <c r="O471" s="58" t="e">
        <f t="shared" si="244"/>
        <v>#REF!</v>
      </c>
      <c r="P471" s="59" t="e">
        <f t="shared" si="234"/>
        <v>#REF!</v>
      </c>
      <c r="Q471" s="29" t="e">
        <f t="shared" si="245"/>
        <v>#REF!</v>
      </c>
      <c r="R471" s="100" t="e">
        <f t="shared" si="237"/>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x14ac:dyDescent="0.25">
      <c r="B472" s="237"/>
      <c r="C472" s="9"/>
      <c r="E472" s="65" t="e">
        <f>IF(OR($C$6="",$C$5="",$C$6=0,$C$5=0),"",IF((ROWS(E$6:E472)-1)&gt;$C$16+$C$13-$C$15,"",(ROWS(E$6:E472)-1)))</f>
        <v>#REF!</v>
      </c>
      <c r="F472" s="55" t="e">
        <f t="shared" si="238"/>
        <v>#REF!</v>
      </c>
      <c r="G472" s="91" t="e">
        <f>IF(E472="","",OP!G472)</f>
        <v>#REF!</v>
      </c>
      <c r="H472" s="28" t="e">
        <f t="shared" si="235"/>
        <v>#REF!</v>
      </c>
      <c r="I472" s="56" t="e">
        <f t="shared" si="236"/>
        <v>#REF!</v>
      </c>
      <c r="J472" s="56" t="e">
        <f t="shared" si="239"/>
        <v>#REF!</v>
      </c>
      <c r="K472" s="57" t="e">
        <f t="shared" si="240"/>
        <v>#REF!</v>
      </c>
      <c r="L472" s="57" t="e">
        <f t="shared" si="241"/>
        <v>#REF!</v>
      </c>
      <c r="M472" s="58" t="e">
        <f t="shared" si="242"/>
        <v>#REF!</v>
      </c>
      <c r="N472" s="58" t="e">
        <f t="shared" si="243"/>
        <v>#REF!</v>
      </c>
      <c r="O472" s="58" t="e">
        <f t="shared" si="244"/>
        <v>#REF!</v>
      </c>
      <c r="P472" s="59" t="e">
        <f t="shared" si="234"/>
        <v>#REF!</v>
      </c>
      <c r="Q472" s="29" t="e">
        <f t="shared" si="245"/>
        <v>#REF!</v>
      </c>
      <c r="R472" s="100" t="e">
        <f t="shared" si="237"/>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x14ac:dyDescent="0.25">
      <c r="B473" s="237"/>
      <c r="C473" s="9"/>
      <c r="E473" s="65" t="e">
        <f>IF(OR($C$6="",$C$5="",$C$6=0,$C$5=0),"",IF((ROWS(E$6:E473)-1)&gt;$C$16+$C$13-$C$15,"",(ROWS(E$6:E473)-1)))</f>
        <v>#REF!</v>
      </c>
      <c r="F473" s="55" t="e">
        <f t="shared" si="238"/>
        <v>#REF!</v>
      </c>
      <c r="G473" s="91" t="e">
        <f>IF(E473="","",OP!G473)</f>
        <v>#REF!</v>
      </c>
      <c r="H473" s="28" t="e">
        <f t="shared" si="235"/>
        <v>#REF!</v>
      </c>
      <c r="I473" s="56" t="e">
        <f t="shared" si="236"/>
        <v>#REF!</v>
      </c>
      <c r="J473" s="56" t="e">
        <f t="shared" si="239"/>
        <v>#REF!</v>
      </c>
      <c r="K473" s="57" t="e">
        <f t="shared" si="240"/>
        <v>#REF!</v>
      </c>
      <c r="L473" s="57" t="e">
        <f t="shared" si="241"/>
        <v>#REF!</v>
      </c>
      <c r="M473" s="58" t="e">
        <f t="shared" si="242"/>
        <v>#REF!</v>
      </c>
      <c r="N473" s="58" t="e">
        <f t="shared" si="243"/>
        <v>#REF!</v>
      </c>
      <c r="O473" s="58" t="e">
        <f t="shared" si="244"/>
        <v>#REF!</v>
      </c>
      <c r="P473" s="59" t="e">
        <f t="shared" si="234"/>
        <v>#REF!</v>
      </c>
      <c r="Q473" s="29" t="e">
        <f t="shared" si="245"/>
        <v>#REF!</v>
      </c>
      <c r="R473" s="100" t="e">
        <f t="shared" si="237"/>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x14ac:dyDescent="0.25">
      <c r="B474" s="237"/>
      <c r="C474" s="9"/>
      <c r="E474" s="65" t="e">
        <f>IF(OR($C$6="",$C$5="",$C$6=0,$C$5=0),"",IF((ROWS(E$6:E474)-1)&gt;$C$16+$C$13-$C$15,"",(ROWS(E$6:E474)-1)))</f>
        <v>#REF!</v>
      </c>
      <c r="F474" s="55" t="e">
        <f t="shared" si="238"/>
        <v>#REF!</v>
      </c>
      <c r="G474" s="91" t="e">
        <f>IF(E474="","",OP!G474)</f>
        <v>#REF!</v>
      </c>
      <c r="H474" s="28" t="e">
        <f t="shared" si="235"/>
        <v>#REF!</v>
      </c>
      <c r="I474" s="56" t="e">
        <f t="shared" si="236"/>
        <v>#REF!</v>
      </c>
      <c r="J474" s="56" t="e">
        <f t="shared" si="239"/>
        <v>#REF!</v>
      </c>
      <c r="K474" s="57" t="e">
        <f t="shared" si="240"/>
        <v>#REF!</v>
      </c>
      <c r="L474" s="57" t="e">
        <f t="shared" si="241"/>
        <v>#REF!</v>
      </c>
      <c r="M474" s="58" t="e">
        <f t="shared" si="242"/>
        <v>#REF!</v>
      </c>
      <c r="N474" s="58" t="e">
        <f t="shared" si="243"/>
        <v>#REF!</v>
      </c>
      <c r="O474" s="58" t="e">
        <f t="shared" si="244"/>
        <v>#REF!</v>
      </c>
      <c r="P474" s="59" t="e">
        <f t="shared" si="234"/>
        <v>#REF!</v>
      </c>
      <c r="Q474" s="29" t="e">
        <f t="shared" si="245"/>
        <v>#REF!</v>
      </c>
      <c r="R474" s="100" t="e">
        <f t="shared" si="237"/>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x14ac:dyDescent="0.25">
      <c r="B475" s="237"/>
      <c r="C475" s="9"/>
      <c r="E475" s="65" t="e">
        <f>IF(OR($C$6="",$C$5="",$C$6=0,$C$5=0),"",IF((ROWS(E$6:E475)-1)&gt;$C$16+$C$13-$C$15,"",(ROWS(E$6:E475)-1)))</f>
        <v>#REF!</v>
      </c>
      <c r="F475" s="55" t="e">
        <f t="shared" si="238"/>
        <v>#REF!</v>
      </c>
      <c r="G475" s="91" t="e">
        <f>IF(E475="","",OP!G475)</f>
        <v>#REF!</v>
      </c>
      <c r="H475" s="28" t="e">
        <f t="shared" si="235"/>
        <v>#REF!</v>
      </c>
      <c r="I475" s="56" t="e">
        <f t="shared" si="236"/>
        <v>#REF!</v>
      </c>
      <c r="J475" s="56" t="e">
        <f t="shared" si="239"/>
        <v>#REF!</v>
      </c>
      <c r="K475" s="57" t="e">
        <f t="shared" si="240"/>
        <v>#REF!</v>
      </c>
      <c r="L475" s="57" t="e">
        <f t="shared" si="241"/>
        <v>#REF!</v>
      </c>
      <c r="M475" s="58" t="e">
        <f t="shared" si="242"/>
        <v>#REF!</v>
      </c>
      <c r="N475" s="58" t="e">
        <f t="shared" si="243"/>
        <v>#REF!</v>
      </c>
      <c r="O475" s="58" t="e">
        <f t="shared" si="244"/>
        <v>#REF!</v>
      </c>
      <c r="P475" s="59" t="e">
        <f t="shared" si="234"/>
        <v>#REF!</v>
      </c>
      <c r="Q475" s="29" t="e">
        <f t="shared" si="245"/>
        <v>#REF!</v>
      </c>
      <c r="R475" s="100" t="e">
        <f t="shared" si="237"/>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x14ac:dyDescent="0.25">
      <c r="B476" s="237"/>
      <c r="C476" s="9"/>
      <c r="E476" s="65" t="e">
        <f>IF(OR($C$6="",$C$5="",$C$6=0,$C$5=0),"",IF((ROWS(E$6:E476)-1)&gt;$C$16+$C$13-$C$15,"",(ROWS(E$6:E476)-1)))</f>
        <v>#REF!</v>
      </c>
      <c r="F476" s="55" t="e">
        <f t="shared" si="238"/>
        <v>#REF!</v>
      </c>
      <c r="G476" s="91" t="e">
        <f>IF(E476="","",OP!G476)</f>
        <v>#REF!</v>
      </c>
      <c r="H476" s="28" t="e">
        <f t="shared" si="235"/>
        <v>#REF!</v>
      </c>
      <c r="I476" s="56" t="e">
        <f t="shared" si="236"/>
        <v>#REF!</v>
      </c>
      <c r="J476" s="56" t="e">
        <f t="shared" si="239"/>
        <v>#REF!</v>
      </c>
      <c r="K476" s="57" t="e">
        <f t="shared" si="240"/>
        <v>#REF!</v>
      </c>
      <c r="L476" s="57" t="e">
        <f t="shared" si="241"/>
        <v>#REF!</v>
      </c>
      <c r="M476" s="58" t="e">
        <f t="shared" si="242"/>
        <v>#REF!</v>
      </c>
      <c r="N476" s="58" t="e">
        <f t="shared" si="243"/>
        <v>#REF!</v>
      </c>
      <c r="O476" s="58" t="e">
        <f t="shared" si="244"/>
        <v>#REF!</v>
      </c>
      <c r="P476" s="59" t="e">
        <f t="shared" si="234"/>
        <v>#REF!</v>
      </c>
      <c r="Q476" s="29" t="e">
        <f t="shared" si="245"/>
        <v>#REF!</v>
      </c>
      <c r="R476" s="100" t="e">
        <f t="shared" si="237"/>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x14ac:dyDescent="0.25">
      <c r="B477" s="237"/>
      <c r="C477" s="9"/>
      <c r="E477" s="65" t="e">
        <f>IF(OR($C$6="",$C$5="",$C$6=0,$C$5=0),"",IF((ROWS(E$6:E477)-1)&gt;$C$16+$C$13-$C$15,"",(ROWS(E$6:E477)-1)))</f>
        <v>#REF!</v>
      </c>
      <c r="F477" s="55" t="e">
        <f t="shared" si="238"/>
        <v>#REF!</v>
      </c>
      <c r="G477" s="91" t="e">
        <f>IF(E477="","",OP!G477)</f>
        <v>#REF!</v>
      </c>
      <c r="H477" s="28" t="e">
        <f t="shared" si="235"/>
        <v>#REF!</v>
      </c>
      <c r="I477" s="56" t="e">
        <f t="shared" si="236"/>
        <v>#REF!</v>
      </c>
      <c r="J477" s="56" t="e">
        <f t="shared" si="239"/>
        <v>#REF!</v>
      </c>
      <c r="K477" s="57" t="e">
        <f t="shared" si="240"/>
        <v>#REF!</v>
      </c>
      <c r="L477" s="57" t="e">
        <f t="shared" si="241"/>
        <v>#REF!</v>
      </c>
      <c r="M477" s="58" t="e">
        <f t="shared" si="242"/>
        <v>#REF!</v>
      </c>
      <c r="N477" s="58" t="e">
        <f t="shared" si="243"/>
        <v>#REF!</v>
      </c>
      <c r="O477" s="58" t="e">
        <f t="shared" si="244"/>
        <v>#REF!</v>
      </c>
      <c r="P477" s="59" t="e">
        <f t="shared" si="234"/>
        <v>#REF!</v>
      </c>
      <c r="Q477" s="29" t="e">
        <f t="shared" si="245"/>
        <v>#REF!</v>
      </c>
      <c r="R477" s="100" t="e">
        <f t="shared" si="237"/>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x14ac:dyDescent="0.25">
      <c r="B478" s="237"/>
      <c r="C478" s="9"/>
      <c r="E478" s="65" t="e">
        <f>IF(OR($C$6="",$C$5="",$C$6=0,$C$5=0),"",IF((ROWS(E$6:E478)-1)&gt;$C$16+$C$13-$C$15,"",(ROWS(E$6:E478)-1)))</f>
        <v>#REF!</v>
      </c>
      <c r="F478" s="55" t="e">
        <f t="shared" si="238"/>
        <v>#REF!</v>
      </c>
      <c r="G478" s="91" t="e">
        <f>IF(E478="","",OP!G478)</f>
        <v>#REF!</v>
      </c>
      <c r="H478" s="28" t="e">
        <f t="shared" si="235"/>
        <v>#REF!</v>
      </c>
      <c r="I478" s="56" t="e">
        <f t="shared" si="236"/>
        <v>#REF!</v>
      </c>
      <c r="J478" s="56" t="e">
        <f t="shared" si="239"/>
        <v>#REF!</v>
      </c>
      <c r="K478" s="57" t="e">
        <f t="shared" si="240"/>
        <v>#REF!</v>
      </c>
      <c r="L478" s="57" t="e">
        <f t="shared" si="241"/>
        <v>#REF!</v>
      </c>
      <c r="M478" s="58" t="e">
        <f t="shared" si="242"/>
        <v>#REF!</v>
      </c>
      <c r="N478" s="58" t="e">
        <f t="shared" si="243"/>
        <v>#REF!</v>
      </c>
      <c r="O478" s="58" t="e">
        <f t="shared" si="244"/>
        <v>#REF!</v>
      </c>
      <c r="P478" s="59" t="e">
        <f t="shared" si="234"/>
        <v>#REF!</v>
      </c>
      <c r="Q478" s="29" t="e">
        <f t="shared" si="245"/>
        <v>#REF!</v>
      </c>
      <c r="R478" s="100" t="e">
        <f t="shared" si="237"/>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x14ac:dyDescent="0.25">
      <c r="B479" s="237"/>
      <c r="C479" s="9"/>
      <c r="E479" s="65" t="e">
        <f>IF(OR($C$6="",$C$5="",$C$6=0,$C$5=0),"",IF((ROWS(E$6:E479)-1)&gt;$C$16+$C$13-$C$15,"",(ROWS(E$6:E479)-1)))</f>
        <v>#REF!</v>
      </c>
      <c r="F479" s="55" t="e">
        <f t="shared" si="238"/>
        <v>#REF!</v>
      </c>
      <c r="G479" s="91" t="e">
        <f>IF(E479="","",OP!G479)</f>
        <v>#REF!</v>
      </c>
      <c r="H479" s="28" t="e">
        <f t="shared" si="235"/>
        <v>#REF!</v>
      </c>
      <c r="I479" s="56" t="e">
        <f t="shared" si="236"/>
        <v>#REF!</v>
      </c>
      <c r="J479" s="56" t="e">
        <f t="shared" si="239"/>
        <v>#REF!</v>
      </c>
      <c r="K479" s="57" t="e">
        <f t="shared" si="240"/>
        <v>#REF!</v>
      </c>
      <c r="L479" s="57" t="e">
        <f t="shared" si="241"/>
        <v>#REF!</v>
      </c>
      <c r="M479" s="58" t="e">
        <f t="shared" si="242"/>
        <v>#REF!</v>
      </c>
      <c r="N479" s="58" t="e">
        <f t="shared" si="243"/>
        <v>#REF!</v>
      </c>
      <c r="O479" s="58" t="e">
        <f t="shared" si="244"/>
        <v>#REF!</v>
      </c>
      <c r="P479" s="59" t="e">
        <f t="shared" si="234"/>
        <v>#REF!</v>
      </c>
      <c r="Q479" s="29" t="e">
        <f t="shared" si="245"/>
        <v>#REF!</v>
      </c>
      <c r="R479" s="100" t="e">
        <f t="shared" si="237"/>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x14ac:dyDescent="0.25">
      <c r="B480" s="237"/>
      <c r="C480" s="9"/>
      <c r="E480" s="65" t="e">
        <f>IF(OR($C$6="",$C$5="",$C$6=0,$C$5=0),"",IF((ROWS(E$6:E480)-1)&gt;$C$16+$C$13-$C$15,"",(ROWS(E$6:E480)-1)))</f>
        <v>#REF!</v>
      </c>
      <c r="F480" s="55" t="e">
        <f t="shared" si="238"/>
        <v>#REF!</v>
      </c>
      <c r="G480" s="91" t="e">
        <f>IF(E480="","",OP!G480)</f>
        <v>#REF!</v>
      </c>
      <c r="H480" s="28" t="e">
        <f t="shared" si="235"/>
        <v>#REF!</v>
      </c>
      <c r="I480" s="56" t="e">
        <f t="shared" si="236"/>
        <v>#REF!</v>
      </c>
      <c r="J480" s="56" t="e">
        <f t="shared" si="239"/>
        <v>#REF!</v>
      </c>
      <c r="K480" s="57" t="e">
        <f t="shared" si="240"/>
        <v>#REF!</v>
      </c>
      <c r="L480" s="57" t="e">
        <f t="shared" si="241"/>
        <v>#REF!</v>
      </c>
      <c r="M480" s="58" t="e">
        <f t="shared" si="242"/>
        <v>#REF!</v>
      </c>
      <c r="N480" s="58" t="e">
        <f t="shared" si="243"/>
        <v>#REF!</v>
      </c>
      <c r="O480" s="58" t="e">
        <f t="shared" si="244"/>
        <v>#REF!</v>
      </c>
      <c r="P480" s="59" t="e">
        <f t="shared" si="234"/>
        <v>#REF!</v>
      </c>
      <c r="Q480" s="29" t="e">
        <f t="shared" si="245"/>
        <v>#REF!</v>
      </c>
      <c r="R480" s="100" t="e">
        <f t="shared" si="237"/>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x14ac:dyDescent="0.25">
      <c r="B481" s="237"/>
      <c r="C481" s="9"/>
      <c r="E481" s="65" t="e">
        <f>IF(OR($C$6="",$C$5="",$C$6=0,$C$5=0),"",IF((ROWS(E$6:E481)-1)&gt;$C$16+$C$13-$C$15,"",(ROWS(E$6:E481)-1)))</f>
        <v>#REF!</v>
      </c>
      <c r="F481" s="55" t="e">
        <f t="shared" si="238"/>
        <v>#REF!</v>
      </c>
      <c r="G481" s="91" t="e">
        <f>IF(E481="","",OP!G481)</f>
        <v>#REF!</v>
      </c>
      <c r="H481" s="28" t="e">
        <f t="shared" si="235"/>
        <v>#REF!</v>
      </c>
      <c r="I481" s="56" t="e">
        <f t="shared" si="236"/>
        <v>#REF!</v>
      </c>
      <c r="J481" s="56" t="e">
        <f t="shared" si="239"/>
        <v>#REF!</v>
      </c>
      <c r="K481" s="57" t="e">
        <f t="shared" si="240"/>
        <v>#REF!</v>
      </c>
      <c r="L481" s="57" t="e">
        <f t="shared" si="241"/>
        <v>#REF!</v>
      </c>
      <c r="M481" s="58" t="e">
        <f t="shared" si="242"/>
        <v>#REF!</v>
      </c>
      <c r="N481" s="58" t="e">
        <f t="shared" si="243"/>
        <v>#REF!</v>
      </c>
      <c r="O481" s="58" t="e">
        <f t="shared" si="244"/>
        <v>#REF!</v>
      </c>
      <c r="P481" s="59" t="e">
        <f t="shared" si="234"/>
        <v>#REF!</v>
      </c>
      <c r="Q481" s="29" t="e">
        <f t="shared" si="245"/>
        <v>#REF!</v>
      </c>
      <c r="R481" s="100" t="e">
        <f t="shared" si="237"/>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x14ac:dyDescent="0.25">
      <c r="B482" s="237"/>
      <c r="C482" s="9"/>
      <c r="E482" s="65" t="e">
        <f>IF(OR($C$6="",$C$5="",$C$6=0,$C$5=0),"",IF((ROWS(E$6:E482)-1)&gt;$C$16+$C$13-$C$15,"",(ROWS(E$6:E482)-1)))</f>
        <v>#REF!</v>
      </c>
      <c r="F482" s="55" t="e">
        <f t="shared" si="238"/>
        <v>#REF!</v>
      </c>
      <c r="G482" s="91" t="e">
        <f>IF(E482="","",OP!G482)</f>
        <v>#REF!</v>
      </c>
      <c r="H482" s="28" t="e">
        <f t="shared" si="235"/>
        <v>#REF!</v>
      </c>
      <c r="I482" s="56" t="e">
        <f t="shared" si="236"/>
        <v>#REF!</v>
      </c>
      <c r="J482" s="56" t="e">
        <f t="shared" si="239"/>
        <v>#REF!</v>
      </c>
      <c r="K482" s="57" t="e">
        <f t="shared" si="240"/>
        <v>#REF!</v>
      </c>
      <c r="L482" s="57" t="e">
        <f t="shared" si="241"/>
        <v>#REF!</v>
      </c>
      <c r="M482" s="58" t="e">
        <f t="shared" si="242"/>
        <v>#REF!</v>
      </c>
      <c r="N482" s="58" t="e">
        <f t="shared" si="243"/>
        <v>#REF!</v>
      </c>
      <c r="O482" s="58" t="e">
        <f t="shared" si="244"/>
        <v>#REF!</v>
      </c>
      <c r="P482" s="59" t="e">
        <f t="shared" si="234"/>
        <v>#REF!</v>
      </c>
      <c r="Q482" s="29" t="e">
        <f t="shared" si="245"/>
        <v>#REF!</v>
      </c>
      <c r="R482" s="100" t="e">
        <f t="shared" si="237"/>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x14ac:dyDescent="0.25">
      <c r="B483" s="237"/>
      <c r="C483" s="9"/>
      <c r="E483" s="65" t="e">
        <f>IF(OR($C$6="",$C$5="",$C$6=0,$C$5=0),"",IF((ROWS(E$6:E483)-1)&gt;$C$16+$C$13-$C$15,"",(ROWS(E$6:E483)-1)))</f>
        <v>#REF!</v>
      </c>
      <c r="F483" s="55" t="e">
        <f t="shared" si="238"/>
        <v>#REF!</v>
      </c>
      <c r="G483" s="91" t="e">
        <f>IF(E483="","",OP!G483)</f>
        <v>#REF!</v>
      </c>
      <c r="H483" s="28" t="e">
        <f t="shared" si="235"/>
        <v>#REF!</v>
      </c>
      <c r="I483" s="56" t="e">
        <f t="shared" si="236"/>
        <v>#REF!</v>
      </c>
      <c r="J483" s="56" t="e">
        <f t="shared" si="239"/>
        <v>#REF!</v>
      </c>
      <c r="K483" s="57" t="e">
        <f t="shared" si="240"/>
        <v>#REF!</v>
      </c>
      <c r="L483" s="57" t="e">
        <f t="shared" si="241"/>
        <v>#REF!</v>
      </c>
      <c r="M483" s="58" t="e">
        <f t="shared" si="242"/>
        <v>#REF!</v>
      </c>
      <c r="N483" s="58" t="e">
        <f t="shared" si="243"/>
        <v>#REF!</v>
      </c>
      <c r="O483" s="58" t="e">
        <f t="shared" si="244"/>
        <v>#REF!</v>
      </c>
      <c r="P483" s="59" t="e">
        <f t="shared" si="234"/>
        <v>#REF!</v>
      </c>
      <c r="Q483" s="29" t="e">
        <f t="shared" si="245"/>
        <v>#REF!</v>
      </c>
      <c r="R483" s="100" t="e">
        <f t="shared" si="237"/>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x14ac:dyDescent="0.25">
      <c r="B484" s="237"/>
      <c r="C484" s="9"/>
      <c r="E484" s="65" t="e">
        <f>IF(OR($C$6="",$C$5="",$C$6=0,$C$5=0),"",IF((ROWS(E$6:E484)-1)&gt;$C$16+$C$13-$C$15,"",(ROWS(E$6:E484)-1)))</f>
        <v>#REF!</v>
      </c>
      <c r="F484" s="55" t="e">
        <f t="shared" si="238"/>
        <v>#REF!</v>
      </c>
      <c r="G484" s="91" t="e">
        <f>IF(E484="","",OP!G484)</f>
        <v>#REF!</v>
      </c>
      <c r="H484" s="28" t="e">
        <f t="shared" si="235"/>
        <v>#REF!</v>
      </c>
      <c r="I484" s="56" t="e">
        <f t="shared" si="236"/>
        <v>#REF!</v>
      </c>
      <c r="J484" s="56" t="e">
        <f t="shared" si="239"/>
        <v>#REF!</v>
      </c>
      <c r="K484" s="57" t="e">
        <f t="shared" si="240"/>
        <v>#REF!</v>
      </c>
      <c r="L484" s="57" t="e">
        <f t="shared" si="241"/>
        <v>#REF!</v>
      </c>
      <c r="M484" s="58" t="e">
        <f t="shared" si="242"/>
        <v>#REF!</v>
      </c>
      <c r="N484" s="58" t="e">
        <f t="shared" si="243"/>
        <v>#REF!</v>
      </c>
      <c r="O484" s="58" t="e">
        <f t="shared" si="244"/>
        <v>#REF!</v>
      </c>
      <c r="P484" s="59" t="e">
        <f t="shared" si="234"/>
        <v>#REF!</v>
      </c>
      <c r="Q484" s="29" t="e">
        <f t="shared" si="245"/>
        <v>#REF!</v>
      </c>
      <c r="R484" s="100" t="e">
        <f t="shared" si="237"/>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x14ac:dyDescent="0.25">
      <c r="B485" s="237"/>
      <c r="C485" s="9"/>
      <c r="E485" s="65" t="e">
        <f>IF(OR($C$6="",$C$5="",$C$6=0,$C$5=0),"",IF((ROWS(E$6:E485)-1)&gt;$C$16+$C$13-$C$15,"",(ROWS(E$6:E485)-1)))</f>
        <v>#REF!</v>
      </c>
      <c r="F485" s="55" t="e">
        <f t="shared" si="238"/>
        <v>#REF!</v>
      </c>
      <c r="G485" s="91" t="e">
        <f>IF(E485="","",OP!G485)</f>
        <v>#REF!</v>
      </c>
      <c r="H485" s="28" t="e">
        <f t="shared" si="235"/>
        <v>#REF!</v>
      </c>
      <c r="I485" s="56" t="e">
        <f t="shared" si="236"/>
        <v>#REF!</v>
      </c>
      <c r="J485" s="56" t="e">
        <f t="shared" si="239"/>
        <v>#REF!</v>
      </c>
      <c r="K485" s="57" t="e">
        <f t="shared" si="240"/>
        <v>#REF!</v>
      </c>
      <c r="L485" s="57" t="e">
        <f t="shared" si="241"/>
        <v>#REF!</v>
      </c>
      <c r="M485" s="58" t="e">
        <f t="shared" si="242"/>
        <v>#REF!</v>
      </c>
      <c r="N485" s="58" t="e">
        <f t="shared" si="243"/>
        <v>#REF!</v>
      </c>
      <c r="O485" s="58" t="e">
        <f t="shared" si="244"/>
        <v>#REF!</v>
      </c>
      <c r="P485" s="59" t="e">
        <f t="shared" si="234"/>
        <v>#REF!</v>
      </c>
      <c r="Q485" s="29" t="e">
        <f t="shared" si="245"/>
        <v>#REF!</v>
      </c>
      <c r="R485" s="100" t="e">
        <f t="shared" si="237"/>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x14ac:dyDescent="0.25">
      <c r="B486" s="237"/>
      <c r="C486" s="9"/>
      <c r="E486" s="65" t="e">
        <f>IF(OR($C$6="",$C$5="",$C$6=0,$C$5=0),"",IF((ROWS(E$6:E486)-1)&gt;$C$16+$C$13-$C$15,"",(ROWS(E$6:E486)-1)))</f>
        <v>#REF!</v>
      </c>
      <c r="F486" s="55" t="e">
        <f t="shared" si="238"/>
        <v>#REF!</v>
      </c>
      <c r="G486" s="91" t="e">
        <f>IF(E486="","",OP!G486)</f>
        <v>#REF!</v>
      </c>
      <c r="H486" s="28" t="e">
        <f t="shared" si="235"/>
        <v>#REF!</v>
      </c>
      <c r="I486" s="56" t="e">
        <f t="shared" si="236"/>
        <v>#REF!</v>
      </c>
      <c r="J486" s="56" t="e">
        <f t="shared" si="239"/>
        <v>#REF!</v>
      </c>
      <c r="K486" s="57" t="e">
        <f t="shared" si="240"/>
        <v>#REF!</v>
      </c>
      <c r="L486" s="57" t="e">
        <f t="shared" si="241"/>
        <v>#REF!</v>
      </c>
      <c r="M486" s="58" t="e">
        <f t="shared" si="242"/>
        <v>#REF!</v>
      </c>
      <c r="N486" s="58" t="e">
        <f t="shared" si="243"/>
        <v>#REF!</v>
      </c>
      <c r="O486" s="58" t="e">
        <f t="shared" si="244"/>
        <v>#REF!</v>
      </c>
      <c r="P486" s="59" t="e">
        <f t="shared" si="234"/>
        <v>#REF!</v>
      </c>
      <c r="Q486" s="29" t="e">
        <f t="shared" si="245"/>
        <v>#REF!</v>
      </c>
      <c r="R486" s="100" t="e">
        <f t="shared" si="237"/>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x14ac:dyDescent="0.25">
      <c r="B487" s="237"/>
      <c r="C487" s="9"/>
      <c r="E487" s="65" t="e">
        <f>IF(OR($C$6="",$C$5="",$C$6=0,$C$5=0),"",IF((ROWS(E$6:E487)-1)&gt;$C$16+$C$13-$C$15,"",(ROWS(E$6:E487)-1)))</f>
        <v>#REF!</v>
      </c>
      <c r="F487" s="55" t="e">
        <f t="shared" si="238"/>
        <v>#REF!</v>
      </c>
      <c r="G487" s="91" t="e">
        <f>IF(E487="","",OP!G487)</f>
        <v>#REF!</v>
      </c>
      <c r="H487" s="28" t="e">
        <f t="shared" si="235"/>
        <v>#REF!</v>
      </c>
      <c r="I487" s="56" t="e">
        <f t="shared" si="236"/>
        <v>#REF!</v>
      </c>
      <c r="J487" s="56" t="e">
        <f t="shared" si="239"/>
        <v>#REF!</v>
      </c>
      <c r="K487" s="57" t="e">
        <f t="shared" si="240"/>
        <v>#REF!</v>
      </c>
      <c r="L487" s="57" t="e">
        <f t="shared" si="241"/>
        <v>#REF!</v>
      </c>
      <c r="M487" s="58" t="e">
        <f t="shared" si="242"/>
        <v>#REF!</v>
      </c>
      <c r="N487" s="58" t="e">
        <f t="shared" si="243"/>
        <v>#REF!</v>
      </c>
      <c r="O487" s="58" t="e">
        <f t="shared" si="244"/>
        <v>#REF!</v>
      </c>
      <c r="P487" s="59" t="e">
        <f t="shared" si="234"/>
        <v>#REF!</v>
      </c>
      <c r="Q487" s="29" t="e">
        <f t="shared" si="245"/>
        <v>#REF!</v>
      </c>
      <c r="R487" s="100" t="e">
        <f t="shared" si="237"/>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x14ac:dyDescent="0.25">
      <c r="B488" s="237"/>
      <c r="C488" s="9"/>
      <c r="E488" s="65" t="e">
        <f>IF(OR($C$6="",$C$5="",$C$6=0,$C$5=0),"",IF((ROWS(E$6:E488)-1)&gt;$C$16+$C$13-$C$15,"",(ROWS(E$6:E488)-1)))</f>
        <v>#REF!</v>
      </c>
      <c r="F488" s="55" t="e">
        <f t="shared" si="238"/>
        <v>#REF!</v>
      </c>
      <c r="G488" s="91" t="e">
        <f>IF(E488="","",OP!G488)</f>
        <v>#REF!</v>
      </c>
      <c r="H488" s="28" t="e">
        <f t="shared" si="235"/>
        <v>#REF!</v>
      </c>
      <c r="I488" s="56" t="e">
        <f t="shared" si="236"/>
        <v>#REF!</v>
      </c>
      <c r="J488" s="56" t="e">
        <f t="shared" si="239"/>
        <v>#REF!</v>
      </c>
      <c r="K488" s="57" t="e">
        <f t="shared" si="240"/>
        <v>#REF!</v>
      </c>
      <c r="L488" s="57" t="e">
        <f t="shared" si="241"/>
        <v>#REF!</v>
      </c>
      <c r="M488" s="58" t="e">
        <f t="shared" si="242"/>
        <v>#REF!</v>
      </c>
      <c r="N488" s="58" t="e">
        <f t="shared" si="243"/>
        <v>#REF!</v>
      </c>
      <c r="O488" s="58" t="e">
        <f t="shared" si="244"/>
        <v>#REF!</v>
      </c>
      <c r="P488" s="59" t="e">
        <f t="shared" si="234"/>
        <v>#REF!</v>
      </c>
      <c r="Q488" s="29" t="e">
        <f t="shared" si="245"/>
        <v>#REF!</v>
      </c>
      <c r="R488" s="100" t="e">
        <f t="shared" si="237"/>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x14ac:dyDescent="0.25">
      <c r="B489" s="237"/>
      <c r="C489" s="9"/>
      <c r="E489" s="65" t="e">
        <f>IF(OR($C$6="",$C$5="",$C$6=0,$C$5=0),"",IF((ROWS(E$6:E489)-1)&gt;$C$16+$C$13-$C$15,"",(ROWS(E$6:E489)-1)))</f>
        <v>#REF!</v>
      </c>
      <c r="F489" s="55" t="e">
        <f t="shared" si="238"/>
        <v>#REF!</v>
      </c>
      <c r="G489" s="91" t="e">
        <f>IF(E489="","",OP!G489)</f>
        <v>#REF!</v>
      </c>
      <c r="H489" s="28" t="e">
        <f t="shared" si="235"/>
        <v>#REF!</v>
      </c>
      <c r="I489" s="56" t="e">
        <f t="shared" si="236"/>
        <v>#REF!</v>
      </c>
      <c r="J489" s="56" t="e">
        <f t="shared" si="239"/>
        <v>#REF!</v>
      </c>
      <c r="K489" s="57" t="e">
        <f t="shared" si="240"/>
        <v>#REF!</v>
      </c>
      <c r="L489" s="57" t="e">
        <f t="shared" si="241"/>
        <v>#REF!</v>
      </c>
      <c r="M489" s="58" t="e">
        <f t="shared" si="242"/>
        <v>#REF!</v>
      </c>
      <c r="N489" s="58" t="e">
        <f t="shared" si="243"/>
        <v>#REF!</v>
      </c>
      <c r="O489" s="58" t="e">
        <f t="shared" si="244"/>
        <v>#REF!</v>
      </c>
      <c r="P489" s="59" t="e">
        <f t="shared" si="234"/>
        <v>#REF!</v>
      </c>
      <c r="Q489" s="29" t="e">
        <f t="shared" si="245"/>
        <v>#REF!</v>
      </c>
      <c r="R489" s="100" t="e">
        <f t="shared" si="237"/>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x14ac:dyDescent="0.25">
      <c r="B490" s="237"/>
      <c r="C490" s="9"/>
      <c r="E490" s="65" t="e">
        <f>IF(OR($C$6="",$C$5="",$C$6=0,$C$5=0),"",IF((ROWS(E$6:E490)-1)&gt;$C$16+$C$13-$C$15,"",(ROWS(E$6:E490)-1)))</f>
        <v>#REF!</v>
      </c>
      <c r="F490" s="55" t="e">
        <f t="shared" si="238"/>
        <v>#REF!</v>
      </c>
      <c r="G490" s="91" t="e">
        <f>IF(E490="","",OP!G490)</f>
        <v>#REF!</v>
      </c>
      <c r="H490" s="28" t="e">
        <f t="shared" si="235"/>
        <v>#REF!</v>
      </c>
      <c r="I490" s="56" t="e">
        <f t="shared" si="236"/>
        <v>#REF!</v>
      </c>
      <c r="J490" s="56" t="e">
        <f t="shared" si="239"/>
        <v>#REF!</v>
      </c>
      <c r="K490" s="57" t="e">
        <f t="shared" si="240"/>
        <v>#REF!</v>
      </c>
      <c r="L490" s="57" t="e">
        <f t="shared" si="241"/>
        <v>#REF!</v>
      </c>
      <c r="M490" s="58" t="e">
        <f t="shared" si="242"/>
        <v>#REF!</v>
      </c>
      <c r="N490" s="58" t="e">
        <f t="shared" si="243"/>
        <v>#REF!</v>
      </c>
      <c r="O490" s="58" t="e">
        <f t="shared" si="244"/>
        <v>#REF!</v>
      </c>
      <c r="P490" s="59" t="e">
        <f t="shared" si="234"/>
        <v>#REF!</v>
      </c>
      <c r="Q490" s="29" t="e">
        <f t="shared" si="245"/>
        <v>#REF!</v>
      </c>
      <c r="R490" s="100" t="e">
        <f t="shared" si="237"/>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x14ac:dyDescent="0.25">
      <c r="B491" s="237"/>
      <c r="C491" s="9"/>
      <c r="E491" s="65" t="e">
        <f>IF(OR($C$6="",$C$5="",$C$6=0,$C$5=0),"",IF((ROWS(E$6:E491)-1)&gt;$C$16+$C$13-$C$15,"",(ROWS(E$6:E491)-1)))</f>
        <v>#REF!</v>
      </c>
      <c r="F491" s="55" t="e">
        <f t="shared" si="238"/>
        <v>#REF!</v>
      </c>
      <c r="G491" s="91" t="e">
        <f>IF(E491="","",OP!G491)</f>
        <v>#REF!</v>
      </c>
      <c r="H491" s="28" t="e">
        <f t="shared" si="235"/>
        <v>#REF!</v>
      </c>
      <c r="I491" s="56" t="e">
        <f t="shared" si="236"/>
        <v>#REF!</v>
      </c>
      <c r="J491" s="56" t="e">
        <f t="shared" si="239"/>
        <v>#REF!</v>
      </c>
      <c r="K491" s="57" t="e">
        <f t="shared" si="240"/>
        <v>#REF!</v>
      </c>
      <c r="L491" s="57" t="e">
        <f t="shared" si="241"/>
        <v>#REF!</v>
      </c>
      <c r="M491" s="58" t="e">
        <f t="shared" si="242"/>
        <v>#REF!</v>
      </c>
      <c r="N491" s="58" t="e">
        <f t="shared" si="243"/>
        <v>#REF!</v>
      </c>
      <c r="O491" s="58" t="e">
        <f t="shared" si="244"/>
        <v>#REF!</v>
      </c>
      <c r="P491" s="59" t="e">
        <f t="shared" si="234"/>
        <v>#REF!</v>
      </c>
      <c r="Q491" s="29" t="e">
        <f t="shared" si="245"/>
        <v>#REF!</v>
      </c>
      <c r="R491" s="100" t="e">
        <f t="shared" si="237"/>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x14ac:dyDescent="0.25">
      <c r="B492" s="237"/>
      <c r="C492" s="9"/>
      <c r="E492" s="65" t="e">
        <f>IF(OR($C$6="",$C$5="",$C$6=0,$C$5=0),"",IF((ROWS(E$6:E492)-1)&gt;$C$16+$C$13-$C$15,"",(ROWS(E$6:E492)-1)))</f>
        <v>#REF!</v>
      </c>
      <c r="F492" s="55" t="e">
        <f t="shared" si="238"/>
        <v>#REF!</v>
      </c>
      <c r="G492" s="91" t="e">
        <f>IF(E492="","",OP!G492)</f>
        <v>#REF!</v>
      </c>
      <c r="H492" s="28" t="e">
        <f t="shared" si="235"/>
        <v>#REF!</v>
      </c>
      <c r="I492" s="56" t="e">
        <f t="shared" si="236"/>
        <v>#REF!</v>
      </c>
      <c r="J492" s="56" t="e">
        <f t="shared" si="239"/>
        <v>#REF!</v>
      </c>
      <c r="K492" s="57" t="e">
        <f t="shared" si="240"/>
        <v>#REF!</v>
      </c>
      <c r="L492" s="57" t="e">
        <f t="shared" si="241"/>
        <v>#REF!</v>
      </c>
      <c r="M492" s="58" t="e">
        <f t="shared" si="242"/>
        <v>#REF!</v>
      </c>
      <c r="N492" s="58" t="e">
        <f t="shared" si="243"/>
        <v>#REF!</v>
      </c>
      <c r="O492" s="58" t="e">
        <f t="shared" si="244"/>
        <v>#REF!</v>
      </c>
      <c r="P492" s="59" t="e">
        <f t="shared" si="234"/>
        <v>#REF!</v>
      </c>
      <c r="Q492" s="29" t="e">
        <f t="shared" si="245"/>
        <v>#REF!</v>
      </c>
      <c r="R492" s="100" t="e">
        <f t="shared" si="237"/>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x14ac:dyDescent="0.25">
      <c r="B493" s="237"/>
      <c r="C493" s="9"/>
      <c r="E493" s="65" t="e">
        <f>IF(OR($C$6="",$C$5="",$C$6=0,$C$5=0),"",IF((ROWS(E$6:E493)-1)&gt;$C$16+$C$13-$C$15,"",(ROWS(E$6:E493)-1)))</f>
        <v>#REF!</v>
      </c>
      <c r="F493" s="55" t="e">
        <f t="shared" si="238"/>
        <v>#REF!</v>
      </c>
      <c r="G493" s="91" t="e">
        <f>IF(E493="","",OP!G493)</f>
        <v>#REF!</v>
      </c>
      <c r="H493" s="28" t="e">
        <f t="shared" si="235"/>
        <v>#REF!</v>
      </c>
      <c r="I493" s="56" t="e">
        <f t="shared" si="236"/>
        <v>#REF!</v>
      </c>
      <c r="J493" s="56" t="e">
        <f t="shared" si="239"/>
        <v>#REF!</v>
      </c>
      <c r="K493" s="57" t="e">
        <f t="shared" si="240"/>
        <v>#REF!</v>
      </c>
      <c r="L493" s="57" t="e">
        <f t="shared" si="241"/>
        <v>#REF!</v>
      </c>
      <c r="M493" s="58" t="e">
        <f t="shared" si="242"/>
        <v>#REF!</v>
      </c>
      <c r="N493" s="58" t="e">
        <f t="shared" si="243"/>
        <v>#REF!</v>
      </c>
      <c r="O493" s="58" t="e">
        <f t="shared" si="244"/>
        <v>#REF!</v>
      </c>
      <c r="P493" s="59" t="e">
        <f t="shared" si="234"/>
        <v>#REF!</v>
      </c>
      <c r="Q493" s="29" t="e">
        <f t="shared" si="245"/>
        <v>#REF!</v>
      </c>
      <c r="R493" s="100" t="e">
        <f t="shared" si="237"/>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x14ac:dyDescent="0.25">
      <c r="B494" s="237"/>
      <c r="C494" s="9"/>
      <c r="E494" s="65" t="e">
        <f>IF(OR($C$6="",$C$5="",$C$6=0,$C$5=0),"",IF((ROWS(E$6:E494)-1)&gt;$C$16+$C$13-$C$15,"",(ROWS(E$6:E494)-1)))</f>
        <v>#REF!</v>
      </c>
      <c r="F494" s="55" t="e">
        <f t="shared" si="238"/>
        <v>#REF!</v>
      </c>
      <c r="G494" s="91" t="e">
        <f>IF(E494="","",OP!G494)</f>
        <v>#REF!</v>
      </c>
      <c r="H494" s="28" t="e">
        <f t="shared" si="235"/>
        <v>#REF!</v>
      </c>
      <c r="I494" s="56" t="e">
        <f t="shared" si="236"/>
        <v>#REF!</v>
      </c>
      <c r="J494" s="56" t="e">
        <f t="shared" si="239"/>
        <v>#REF!</v>
      </c>
      <c r="K494" s="57" t="e">
        <f t="shared" si="240"/>
        <v>#REF!</v>
      </c>
      <c r="L494" s="57" t="e">
        <f t="shared" si="241"/>
        <v>#REF!</v>
      </c>
      <c r="M494" s="58" t="e">
        <f t="shared" si="242"/>
        <v>#REF!</v>
      </c>
      <c r="N494" s="58" t="e">
        <f t="shared" si="243"/>
        <v>#REF!</v>
      </c>
      <c r="O494" s="58" t="e">
        <f t="shared" si="244"/>
        <v>#REF!</v>
      </c>
      <c r="P494" s="59" t="e">
        <f t="shared" si="234"/>
        <v>#REF!</v>
      </c>
      <c r="Q494" s="29" t="e">
        <f t="shared" si="245"/>
        <v>#REF!</v>
      </c>
      <c r="R494" s="100" t="e">
        <f t="shared" si="237"/>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x14ac:dyDescent="0.25">
      <c r="B495" s="237"/>
      <c r="C495" s="9"/>
      <c r="E495" s="65" t="e">
        <f>IF(OR($C$6="",$C$5="",$C$6=0,$C$5=0),"",IF((ROWS(E$6:E495)-1)&gt;$C$16+$C$13-$C$15,"",(ROWS(E$6:E495)-1)))</f>
        <v>#REF!</v>
      </c>
      <c r="F495" s="55" t="e">
        <f t="shared" si="238"/>
        <v>#REF!</v>
      </c>
      <c r="G495" s="91" t="e">
        <f>IF(E495="","",OP!G495)</f>
        <v>#REF!</v>
      </c>
      <c r="H495" s="28" t="e">
        <f t="shared" si="235"/>
        <v>#REF!</v>
      </c>
      <c r="I495" s="56" t="e">
        <f t="shared" si="236"/>
        <v>#REF!</v>
      </c>
      <c r="J495" s="56" t="e">
        <f t="shared" si="239"/>
        <v>#REF!</v>
      </c>
      <c r="K495" s="57" t="e">
        <f t="shared" si="240"/>
        <v>#REF!</v>
      </c>
      <c r="L495" s="57" t="e">
        <f t="shared" si="241"/>
        <v>#REF!</v>
      </c>
      <c r="M495" s="58" t="e">
        <f t="shared" si="242"/>
        <v>#REF!</v>
      </c>
      <c r="N495" s="58" t="e">
        <f t="shared" si="243"/>
        <v>#REF!</v>
      </c>
      <c r="O495" s="58" t="e">
        <f t="shared" si="244"/>
        <v>#REF!</v>
      </c>
      <c r="P495" s="59" t="e">
        <f t="shared" si="234"/>
        <v>#REF!</v>
      </c>
      <c r="Q495" s="29" t="e">
        <f t="shared" si="245"/>
        <v>#REF!</v>
      </c>
      <c r="R495" s="100" t="e">
        <f t="shared" si="237"/>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x14ac:dyDescent="0.25">
      <c r="B496" s="237"/>
      <c r="C496" s="9"/>
      <c r="E496" s="65" t="e">
        <f>IF(OR($C$6="",$C$5="",$C$6=0,$C$5=0),"",IF((ROWS(E$6:E496)-1)&gt;$C$16+$C$13-$C$15,"",(ROWS(E$6:E496)-1)))</f>
        <v>#REF!</v>
      </c>
      <c r="F496" s="55" t="e">
        <f t="shared" si="238"/>
        <v>#REF!</v>
      </c>
      <c r="G496" s="91" t="e">
        <f>IF(E496="","",OP!G496)</f>
        <v>#REF!</v>
      </c>
      <c r="H496" s="28" t="e">
        <f t="shared" si="235"/>
        <v>#REF!</v>
      </c>
      <c r="I496" s="56" t="e">
        <f t="shared" si="236"/>
        <v>#REF!</v>
      </c>
      <c r="J496" s="56" t="e">
        <f t="shared" si="239"/>
        <v>#REF!</v>
      </c>
      <c r="K496" s="57" t="e">
        <f t="shared" si="240"/>
        <v>#REF!</v>
      </c>
      <c r="L496" s="57" t="e">
        <f t="shared" si="241"/>
        <v>#REF!</v>
      </c>
      <c r="M496" s="58" t="e">
        <f t="shared" si="242"/>
        <v>#REF!</v>
      </c>
      <c r="N496" s="58" t="e">
        <f t="shared" si="243"/>
        <v>#REF!</v>
      </c>
      <c r="O496" s="58" t="e">
        <f t="shared" si="244"/>
        <v>#REF!</v>
      </c>
      <c r="P496" s="59" t="e">
        <f t="shared" si="234"/>
        <v>#REF!</v>
      </c>
      <c r="Q496" s="29" t="e">
        <f t="shared" si="245"/>
        <v>#REF!</v>
      </c>
      <c r="R496" s="100" t="e">
        <f t="shared" si="237"/>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x14ac:dyDescent="0.25">
      <c r="B497" s="237"/>
      <c r="C497" s="9"/>
      <c r="E497" s="65" t="e">
        <f>IF(OR($C$6="",$C$5="",$C$6=0,$C$5=0),"",IF((ROWS(E$6:E497)-1)&gt;$C$16+$C$13-$C$15,"",(ROWS(E$6:E497)-1)))</f>
        <v>#REF!</v>
      </c>
      <c r="F497" s="55" t="e">
        <f t="shared" si="238"/>
        <v>#REF!</v>
      </c>
      <c r="G497" s="91" t="e">
        <f>IF(E497="","",OP!G497)</f>
        <v>#REF!</v>
      </c>
      <c r="H497" s="28" t="e">
        <f t="shared" si="235"/>
        <v>#REF!</v>
      </c>
      <c r="I497" s="56" t="e">
        <f t="shared" si="236"/>
        <v>#REF!</v>
      </c>
      <c r="J497" s="56" t="e">
        <f t="shared" si="239"/>
        <v>#REF!</v>
      </c>
      <c r="K497" s="57" t="e">
        <f t="shared" si="240"/>
        <v>#REF!</v>
      </c>
      <c r="L497" s="57" t="e">
        <f t="shared" si="241"/>
        <v>#REF!</v>
      </c>
      <c r="M497" s="58" t="e">
        <f t="shared" si="242"/>
        <v>#REF!</v>
      </c>
      <c r="N497" s="58" t="e">
        <f t="shared" si="243"/>
        <v>#REF!</v>
      </c>
      <c r="O497" s="58" t="e">
        <f t="shared" si="244"/>
        <v>#REF!</v>
      </c>
      <c r="P497" s="59" t="e">
        <f t="shared" si="234"/>
        <v>#REF!</v>
      </c>
      <c r="Q497" s="29" t="e">
        <f t="shared" si="245"/>
        <v>#REF!</v>
      </c>
      <c r="R497" s="100" t="e">
        <f t="shared" si="237"/>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x14ac:dyDescent="0.25">
      <c r="B498" s="237"/>
      <c r="C498" s="9"/>
      <c r="E498" s="65" t="e">
        <f>IF(OR($C$6="",$C$5="",$C$6=0,$C$5=0),"",IF((ROWS(E$6:E498)-1)&gt;$C$16+$C$13-$C$15,"",(ROWS(E$6:E498)-1)))</f>
        <v>#REF!</v>
      </c>
      <c r="F498" s="55" t="e">
        <f t="shared" si="238"/>
        <v>#REF!</v>
      </c>
      <c r="G498" s="91" t="e">
        <f>IF(E498="","",OP!G498)</f>
        <v>#REF!</v>
      </c>
      <c r="H498" s="28" t="e">
        <f t="shared" si="235"/>
        <v>#REF!</v>
      </c>
      <c r="I498" s="56" t="e">
        <f t="shared" si="236"/>
        <v>#REF!</v>
      </c>
      <c r="J498" s="56" t="e">
        <f t="shared" si="239"/>
        <v>#REF!</v>
      </c>
      <c r="K498" s="57" t="e">
        <f t="shared" si="240"/>
        <v>#REF!</v>
      </c>
      <c r="L498" s="57" t="e">
        <f t="shared" si="241"/>
        <v>#REF!</v>
      </c>
      <c r="M498" s="58" t="e">
        <f t="shared" si="242"/>
        <v>#REF!</v>
      </c>
      <c r="N498" s="58" t="e">
        <f t="shared" si="243"/>
        <v>#REF!</v>
      </c>
      <c r="O498" s="58" t="e">
        <f t="shared" si="244"/>
        <v>#REF!</v>
      </c>
      <c r="P498" s="59" t="e">
        <f t="shared" si="234"/>
        <v>#REF!</v>
      </c>
      <c r="Q498" s="29" t="e">
        <f t="shared" si="245"/>
        <v>#REF!</v>
      </c>
      <c r="R498" s="100" t="e">
        <f t="shared" si="237"/>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x14ac:dyDescent="0.25">
      <c r="B499" s="237"/>
      <c r="C499" s="9"/>
      <c r="E499" s="65" t="e">
        <f>IF(OR($C$6="",$C$5="",$C$6=0,$C$5=0),"",IF((ROWS(E$6:E499)-1)&gt;$C$16+$C$13-$C$15,"",(ROWS(E$6:E499)-1)))</f>
        <v>#REF!</v>
      </c>
      <c r="F499" s="55" t="e">
        <f t="shared" si="238"/>
        <v>#REF!</v>
      </c>
      <c r="G499" s="91" t="e">
        <f>IF(E499="","",OP!G499)</f>
        <v>#REF!</v>
      </c>
      <c r="H499" s="28" t="e">
        <f t="shared" si="235"/>
        <v>#REF!</v>
      </c>
      <c r="I499" s="56" t="e">
        <f t="shared" si="236"/>
        <v>#REF!</v>
      </c>
      <c r="J499" s="56" t="e">
        <f t="shared" si="239"/>
        <v>#REF!</v>
      </c>
      <c r="K499" s="57" t="e">
        <f t="shared" si="240"/>
        <v>#REF!</v>
      </c>
      <c r="L499" s="57" t="e">
        <f t="shared" si="241"/>
        <v>#REF!</v>
      </c>
      <c r="M499" s="58" t="e">
        <f t="shared" si="242"/>
        <v>#REF!</v>
      </c>
      <c r="N499" s="58" t="e">
        <f t="shared" si="243"/>
        <v>#REF!</v>
      </c>
      <c r="O499" s="58" t="e">
        <f t="shared" si="244"/>
        <v>#REF!</v>
      </c>
      <c r="P499" s="59" t="e">
        <f t="shared" si="234"/>
        <v>#REF!</v>
      </c>
      <c r="Q499" s="29" t="e">
        <f t="shared" si="245"/>
        <v>#REF!</v>
      </c>
      <c r="R499" s="100" t="e">
        <f t="shared" si="237"/>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x14ac:dyDescent="0.25">
      <c r="B500" s="237"/>
      <c r="C500" s="9"/>
      <c r="E500" s="65" t="e">
        <f>IF(OR($C$6="",$C$5="",$C$6=0,$C$5=0),"",IF((ROWS(E$6:E500)-1)&gt;$C$16+$C$13-$C$15,"",(ROWS(E$6:E500)-1)))</f>
        <v>#REF!</v>
      </c>
      <c r="F500" s="55" t="e">
        <f t="shared" si="238"/>
        <v>#REF!</v>
      </c>
      <c r="G500" s="91" t="e">
        <f>IF(E500="","",OP!G500)</f>
        <v>#REF!</v>
      </c>
      <c r="H500" s="28" t="e">
        <f t="shared" si="235"/>
        <v>#REF!</v>
      </c>
      <c r="I500" s="56" t="e">
        <f t="shared" si="236"/>
        <v>#REF!</v>
      </c>
      <c r="J500" s="56" t="e">
        <f t="shared" si="239"/>
        <v>#REF!</v>
      </c>
      <c r="K500" s="57" t="e">
        <f t="shared" si="240"/>
        <v>#REF!</v>
      </c>
      <c r="L500" s="57" t="e">
        <f t="shared" si="241"/>
        <v>#REF!</v>
      </c>
      <c r="M500" s="58" t="e">
        <f t="shared" si="242"/>
        <v>#REF!</v>
      </c>
      <c r="N500" s="58" t="e">
        <f t="shared" si="243"/>
        <v>#REF!</v>
      </c>
      <c r="O500" s="58" t="e">
        <f t="shared" si="244"/>
        <v>#REF!</v>
      </c>
      <c r="P500" s="59" t="e">
        <f t="shared" si="234"/>
        <v>#REF!</v>
      </c>
      <c r="Q500" s="29" t="e">
        <f t="shared" si="245"/>
        <v>#REF!</v>
      </c>
      <c r="R500" s="100" t="e">
        <f t="shared" si="237"/>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x14ac:dyDescent="0.25">
      <c r="B501" s="237"/>
      <c r="C501" s="9"/>
      <c r="E501" s="65" t="e">
        <f>IF(OR($C$6="",$C$5="",$C$6=0,$C$5=0),"",IF((ROWS(E$6:E501)-1)&gt;$C$16+$C$13-$C$15,"",(ROWS(E$6:E501)-1)))</f>
        <v>#REF!</v>
      </c>
      <c r="F501" s="55" t="e">
        <f t="shared" si="238"/>
        <v>#REF!</v>
      </c>
      <c r="G501" s="91" t="e">
        <f>IF(E501="","",OP!G501)</f>
        <v>#REF!</v>
      </c>
      <c r="H501" s="28" t="e">
        <f t="shared" si="235"/>
        <v>#REF!</v>
      </c>
      <c r="I501" s="56" t="e">
        <f t="shared" si="236"/>
        <v>#REF!</v>
      </c>
      <c r="J501" s="56" t="e">
        <f t="shared" si="239"/>
        <v>#REF!</v>
      </c>
      <c r="K501" s="57" t="e">
        <f t="shared" si="240"/>
        <v>#REF!</v>
      </c>
      <c r="L501" s="57" t="e">
        <f t="shared" si="241"/>
        <v>#REF!</v>
      </c>
      <c r="M501" s="58" t="e">
        <f t="shared" si="242"/>
        <v>#REF!</v>
      </c>
      <c r="N501" s="58" t="e">
        <f t="shared" si="243"/>
        <v>#REF!</v>
      </c>
      <c r="O501" s="58" t="e">
        <f t="shared" si="244"/>
        <v>#REF!</v>
      </c>
      <c r="P501" s="59" t="e">
        <f t="shared" si="234"/>
        <v>#REF!</v>
      </c>
      <c r="Q501" s="29" t="e">
        <f t="shared" si="245"/>
        <v>#REF!</v>
      </c>
      <c r="R501" s="100" t="e">
        <f t="shared" si="237"/>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x14ac:dyDescent="0.25">
      <c r="B502" s="237"/>
      <c r="C502" s="9"/>
      <c r="E502" s="65" t="e">
        <f>IF(OR($C$6="",$C$5="",$C$6=0,$C$5=0),"",IF((ROWS(E$6:E502)-1)&gt;$C$16+$C$13-$C$15,"",(ROWS(E$6:E502)-1)))</f>
        <v>#REF!</v>
      </c>
      <c r="F502" s="55" t="e">
        <f t="shared" si="238"/>
        <v>#REF!</v>
      </c>
      <c r="G502" s="91" t="e">
        <f>IF(E502="","",OP!G502)</f>
        <v>#REF!</v>
      </c>
      <c r="H502" s="28" t="e">
        <f t="shared" si="235"/>
        <v>#REF!</v>
      </c>
      <c r="I502" s="56" t="e">
        <f t="shared" si="236"/>
        <v>#REF!</v>
      </c>
      <c r="J502" s="56" t="e">
        <f t="shared" si="239"/>
        <v>#REF!</v>
      </c>
      <c r="K502" s="57" t="e">
        <f t="shared" si="240"/>
        <v>#REF!</v>
      </c>
      <c r="L502" s="57" t="e">
        <f t="shared" si="241"/>
        <v>#REF!</v>
      </c>
      <c r="M502" s="58" t="e">
        <f t="shared" si="242"/>
        <v>#REF!</v>
      </c>
      <c r="N502" s="58" t="e">
        <f t="shared" si="243"/>
        <v>#REF!</v>
      </c>
      <c r="O502" s="58" t="e">
        <f t="shared" si="244"/>
        <v>#REF!</v>
      </c>
      <c r="P502" s="59" t="e">
        <f t="shared" si="234"/>
        <v>#REF!</v>
      </c>
      <c r="Q502" s="29" t="e">
        <f t="shared" si="245"/>
        <v>#REF!</v>
      </c>
      <c r="R502" s="100" t="e">
        <f t="shared" si="237"/>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x14ac:dyDescent="0.25">
      <c r="B503" s="237"/>
      <c r="C503" s="9"/>
      <c r="E503" s="65" t="e">
        <f>IF(OR($C$6="",$C$5="",$C$6=0,$C$5=0),"",IF((ROWS(E$6:E503)-1)&gt;$C$16+$C$13-$C$15,"",(ROWS(E$6:E503)-1)))</f>
        <v>#REF!</v>
      </c>
      <c r="F503" s="55" t="e">
        <f t="shared" si="238"/>
        <v>#REF!</v>
      </c>
      <c r="G503" s="91" t="e">
        <f>IF(E503="","",OP!G503)</f>
        <v>#REF!</v>
      </c>
      <c r="H503" s="28" t="e">
        <f t="shared" si="235"/>
        <v>#REF!</v>
      </c>
      <c r="I503" s="56" t="e">
        <f t="shared" si="236"/>
        <v>#REF!</v>
      </c>
      <c r="J503" s="56" t="e">
        <f t="shared" si="239"/>
        <v>#REF!</v>
      </c>
      <c r="K503" s="57" t="e">
        <f t="shared" si="240"/>
        <v>#REF!</v>
      </c>
      <c r="L503" s="57" t="e">
        <f t="shared" si="241"/>
        <v>#REF!</v>
      </c>
      <c r="M503" s="58" t="e">
        <f t="shared" si="242"/>
        <v>#REF!</v>
      </c>
      <c r="N503" s="58" t="e">
        <f t="shared" si="243"/>
        <v>#REF!</v>
      </c>
      <c r="O503" s="58" t="e">
        <f t="shared" si="244"/>
        <v>#REF!</v>
      </c>
      <c r="P503" s="59" t="e">
        <f t="shared" si="234"/>
        <v>#REF!</v>
      </c>
      <c r="Q503" s="29" t="e">
        <f t="shared" si="245"/>
        <v>#REF!</v>
      </c>
      <c r="R503" s="100" t="e">
        <f t="shared" si="237"/>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x14ac:dyDescent="0.25">
      <c r="B504" s="237"/>
      <c r="C504" s="9"/>
      <c r="E504" s="65" t="e">
        <f>IF(OR($C$6="",$C$5="",$C$6=0,$C$5=0),"",IF((ROWS(E$6:E504)-1)&gt;$C$16+$C$13-$C$15,"",(ROWS(E$6:E504)-1)))</f>
        <v>#REF!</v>
      </c>
      <c r="F504" s="55" t="e">
        <f t="shared" si="238"/>
        <v>#REF!</v>
      </c>
      <c r="G504" s="91" t="e">
        <f>IF(E504="","",OP!G504)</f>
        <v>#REF!</v>
      </c>
      <c r="H504" s="28" t="e">
        <f t="shared" si="235"/>
        <v>#REF!</v>
      </c>
      <c r="I504" s="56" t="e">
        <f t="shared" si="236"/>
        <v>#REF!</v>
      </c>
      <c r="J504" s="56" t="e">
        <f t="shared" si="239"/>
        <v>#REF!</v>
      </c>
      <c r="K504" s="57" t="e">
        <f t="shared" si="240"/>
        <v>#REF!</v>
      </c>
      <c r="L504" s="57" t="e">
        <f t="shared" si="241"/>
        <v>#REF!</v>
      </c>
      <c r="M504" s="58" t="e">
        <f t="shared" si="242"/>
        <v>#REF!</v>
      </c>
      <c r="N504" s="58" t="e">
        <f t="shared" si="243"/>
        <v>#REF!</v>
      </c>
      <c r="O504" s="58" t="e">
        <f t="shared" si="244"/>
        <v>#REF!</v>
      </c>
      <c r="P504" s="59" t="e">
        <f t="shared" si="234"/>
        <v>#REF!</v>
      </c>
      <c r="Q504" s="29" t="e">
        <f t="shared" si="245"/>
        <v>#REF!</v>
      </c>
      <c r="R504" s="100" t="e">
        <f t="shared" si="237"/>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x14ac:dyDescent="0.25">
      <c r="B505" s="237"/>
      <c r="C505" s="9"/>
      <c r="E505" s="65" t="e">
        <f>IF(OR($C$6="",$C$5="",$C$6=0,$C$5=0),"",IF((ROWS(E$6:E505)-1)&gt;$C$16+$C$13-$C$15,"",(ROWS(E$6:E505)-1)))</f>
        <v>#REF!</v>
      </c>
      <c r="F505" s="55" t="e">
        <f t="shared" si="238"/>
        <v>#REF!</v>
      </c>
      <c r="G505" s="91" t="e">
        <f>IF(E505="","",OP!G505)</f>
        <v>#REF!</v>
      </c>
      <c r="H505" s="28" t="e">
        <f t="shared" si="235"/>
        <v>#REF!</v>
      </c>
      <c r="I505" s="56" t="e">
        <f t="shared" si="236"/>
        <v>#REF!</v>
      </c>
      <c r="J505" s="56" t="e">
        <f t="shared" si="239"/>
        <v>#REF!</v>
      </c>
      <c r="K505" s="57" t="e">
        <f t="shared" si="240"/>
        <v>#REF!</v>
      </c>
      <c r="L505" s="57" t="e">
        <f t="shared" si="241"/>
        <v>#REF!</v>
      </c>
      <c r="M505" s="58" t="e">
        <f t="shared" si="242"/>
        <v>#REF!</v>
      </c>
      <c r="N505" s="58" t="e">
        <f t="shared" si="243"/>
        <v>#REF!</v>
      </c>
      <c r="O505" s="58" t="e">
        <f t="shared" si="244"/>
        <v>#REF!</v>
      </c>
      <c r="P505" s="59" t="e">
        <f t="shared" si="234"/>
        <v>#REF!</v>
      </c>
      <c r="Q505" s="29" t="e">
        <f t="shared" si="245"/>
        <v>#REF!</v>
      </c>
      <c r="R505" s="100" t="e">
        <f t="shared" si="237"/>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x14ac:dyDescent="0.25">
      <c r="B506" s="237"/>
      <c r="C506" s="9"/>
      <c r="E506" s="65" t="e">
        <f>IF(OR($C$6="",$C$5="",$C$6=0,$C$5=0),"",IF((ROWS(E$6:E506)-1)&gt;$C$16+$C$13-$C$15,"",(ROWS(E$6:E506)-1)))</f>
        <v>#REF!</v>
      </c>
      <c r="F506" s="55" t="e">
        <f t="shared" si="238"/>
        <v>#REF!</v>
      </c>
      <c r="G506" s="91" t="e">
        <f>IF(E506="","",OP!G506)</f>
        <v>#REF!</v>
      </c>
      <c r="H506" s="28" t="e">
        <f t="shared" si="235"/>
        <v>#REF!</v>
      </c>
      <c r="I506" s="56" t="e">
        <f t="shared" si="236"/>
        <v>#REF!</v>
      </c>
      <c r="J506" s="56" t="e">
        <f t="shared" si="239"/>
        <v>#REF!</v>
      </c>
      <c r="K506" s="57" t="e">
        <f t="shared" si="240"/>
        <v>#REF!</v>
      </c>
      <c r="L506" s="57" t="e">
        <f t="shared" si="241"/>
        <v>#REF!</v>
      </c>
      <c r="M506" s="58" t="e">
        <f t="shared" si="242"/>
        <v>#REF!</v>
      </c>
      <c r="N506" s="58" t="e">
        <f t="shared" si="243"/>
        <v>#REF!</v>
      </c>
      <c r="O506" s="58" t="e">
        <f t="shared" si="244"/>
        <v>#REF!</v>
      </c>
      <c r="P506" s="59" t="e">
        <f t="shared" si="234"/>
        <v>#REF!</v>
      </c>
      <c r="Q506" s="29" t="e">
        <f t="shared" si="245"/>
        <v>#REF!</v>
      </c>
      <c r="R506" s="100" t="e">
        <f t="shared" si="237"/>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x14ac:dyDescent="0.25">
      <c r="B507" s="237"/>
      <c r="C507" s="9"/>
      <c r="E507" s="65" t="e">
        <f>IF(OR($C$6="",$C$5="",$C$6=0,$C$5=0),"",IF((ROWS(E$6:E507)-1)&gt;$C$16+$C$13-$C$15,"",(ROWS(E$6:E507)-1)))</f>
        <v>#REF!</v>
      </c>
      <c r="F507" s="55" t="e">
        <f t="shared" si="238"/>
        <v>#REF!</v>
      </c>
      <c r="G507" s="91" t="e">
        <f>IF(E507="","",OP!G507)</f>
        <v>#REF!</v>
      </c>
      <c r="H507" s="28" t="e">
        <f t="shared" si="235"/>
        <v>#REF!</v>
      </c>
      <c r="I507" s="56" t="e">
        <f t="shared" si="236"/>
        <v>#REF!</v>
      </c>
      <c r="J507" s="56" t="e">
        <f t="shared" si="239"/>
        <v>#REF!</v>
      </c>
      <c r="K507" s="57" t="e">
        <f t="shared" si="240"/>
        <v>#REF!</v>
      </c>
      <c r="L507" s="57" t="e">
        <f t="shared" si="241"/>
        <v>#REF!</v>
      </c>
      <c r="M507" s="58" t="e">
        <f t="shared" si="242"/>
        <v>#REF!</v>
      </c>
      <c r="N507" s="58" t="e">
        <f t="shared" si="243"/>
        <v>#REF!</v>
      </c>
      <c r="O507" s="58" t="e">
        <f t="shared" si="244"/>
        <v>#REF!</v>
      </c>
      <c r="P507" s="59" t="e">
        <f t="shared" si="234"/>
        <v>#REF!</v>
      </c>
      <c r="Q507" s="29" t="e">
        <f t="shared" si="245"/>
        <v>#REF!</v>
      </c>
      <c r="R507" s="100" t="e">
        <f t="shared" si="237"/>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x14ac:dyDescent="0.25">
      <c r="B508" s="237"/>
      <c r="C508" s="9"/>
      <c r="E508" s="65" t="e">
        <f>IF(OR($C$6="",$C$5="",$C$6=0,$C$5=0),"",IF((ROWS(E$6:E508)-1)&gt;$C$16+$C$13-$C$15,"",(ROWS(E$6:E508)-1)))</f>
        <v>#REF!</v>
      </c>
      <c r="F508" s="55" t="e">
        <f t="shared" si="238"/>
        <v>#REF!</v>
      </c>
      <c r="G508" s="91" t="e">
        <f>IF(E508="","",OP!G508)</f>
        <v>#REF!</v>
      </c>
      <c r="H508" s="28" t="e">
        <f t="shared" si="235"/>
        <v>#REF!</v>
      </c>
      <c r="I508" s="56" t="e">
        <f t="shared" si="236"/>
        <v>#REF!</v>
      </c>
      <c r="J508" s="56" t="e">
        <f t="shared" si="239"/>
        <v>#REF!</v>
      </c>
      <c r="K508" s="57" t="e">
        <f t="shared" si="240"/>
        <v>#REF!</v>
      </c>
      <c r="L508" s="57" t="e">
        <f t="shared" si="241"/>
        <v>#REF!</v>
      </c>
      <c r="M508" s="58" t="e">
        <f t="shared" si="242"/>
        <v>#REF!</v>
      </c>
      <c r="N508" s="58" t="e">
        <f t="shared" si="243"/>
        <v>#REF!</v>
      </c>
      <c r="O508" s="58" t="e">
        <f t="shared" si="244"/>
        <v>#REF!</v>
      </c>
      <c r="P508" s="59" t="e">
        <f t="shared" si="234"/>
        <v>#REF!</v>
      </c>
      <c r="Q508" s="29" t="e">
        <f t="shared" si="245"/>
        <v>#REF!</v>
      </c>
      <c r="R508" s="100" t="e">
        <f t="shared" si="237"/>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x14ac:dyDescent="0.25">
      <c r="B509" s="237"/>
      <c r="C509" s="9"/>
      <c r="E509" s="65" t="e">
        <f>IF(OR($C$6="",$C$5="",$C$6=0,$C$5=0),"",IF((ROWS(E$6:E509)-1)&gt;$C$16+$C$13-$C$15,"",(ROWS(E$6:E509)-1)))</f>
        <v>#REF!</v>
      </c>
      <c r="F509" s="55" t="e">
        <f t="shared" si="238"/>
        <v>#REF!</v>
      </c>
      <c r="G509" s="91" t="e">
        <f>IF(E509="","",OP!G509)</f>
        <v>#REF!</v>
      </c>
      <c r="H509" s="28" t="e">
        <f t="shared" si="235"/>
        <v>#REF!</v>
      </c>
      <c r="I509" s="56" t="e">
        <f t="shared" si="236"/>
        <v>#REF!</v>
      </c>
      <c r="J509" s="56" t="e">
        <f t="shared" si="239"/>
        <v>#REF!</v>
      </c>
      <c r="K509" s="57" t="e">
        <f t="shared" si="240"/>
        <v>#REF!</v>
      </c>
      <c r="L509" s="57" t="e">
        <f t="shared" si="241"/>
        <v>#REF!</v>
      </c>
      <c r="M509" s="58" t="e">
        <f t="shared" si="242"/>
        <v>#REF!</v>
      </c>
      <c r="N509" s="58" t="e">
        <f t="shared" si="243"/>
        <v>#REF!</v>
      </c>
      <c r="O509" s="58" t="e">
        <f t="shared" si="244"/>
        <v>#REF!</v>
      </c>
      <c r="P509" s="59" t="e">
        <f t="shared" si="234"/>
        <v>#REF!</v>
      </c>
      <c r="Q509" s="29" t="e">
        <f t="shared" si="245"/>
        <v>#REF!</v>
      </c>
      <c r="R509" s="100" t="e">
        <f t="shared" si="237"/>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x14ac:dyDescent="0.25">
      <c r="B510" s="237"/>
      <c r="C510" s="9"/>
      <c r="E510" s="65" t="e">
        <f>IF(OR($C$6="",$C$5="",$C$6=0,$C$5=0),"",IF((ROWS(E$6:E510)-1)&gt;$C$16+$C$13-$C$15,"",(ROWS(E$6:E510)-1)))</f>
        <v>#REF!</v>
      </c>
      <c r="F510" s="55" t="e">
        <f t="shared" si="238"/>
        <v>#REF!</v>
      </c>
      <c r="G510" s="91" t="e">
        <f>IF(E510="","",OP!G510)</f>
        <v>#REF!</v>
      </c>
      <c r="H510" s="28" t="e">
        <f t="shared" si="235"/>
        <v>#REF!</v>
      </c>
      <c r="I510" s="56" t="e">
        <f t="shared" si="236"/>
        <v>#REF!</v>
      </c>
      <c r="J510" s="56" t="e">
        <f t="shared" si="239"/>
        <v>#REF!</v>
      </c>
      <c r="K510" s="57" t="e">
        <f t="shared" si="240"/>
        <v>#REF!</v>
      </c>
      <c r="L510" s="57" t="e">
        <f t="shared" si="241"/>
        <v>#REF!</v>
      </c>
      <c r="M510" s="58" t="e">
        <f t="shared" si="242"/>
        <v>#REF!</v>
      </c>
      <c r="N510" s="58" t="e">
        <f t="shared" si="243"/>
        <v>#REF!</v>
      </c>
      <c r="O510" s="58" t="e">
        <f t="shared" si="244"/>
        <v>#REF!</v>
      </c>
      <c r="P510" s="59" t="e">
        <f t="shared" si="234"/>
        <v>#REF!</v>
      </c>
      <c r="Q510" s="29" t="e">
        <f t="shared" si="245"/>
        <v>#REF!</v>
      </c>
      <c r="R510" s="100" t="e">
        <f t="shared" si="237"/>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x14ac:dyDescent="0.25">
      <c r="B511" s="237"/>
      <c r="C511" s="9"/>
      <c r="E511" s="65" t="e">
        <f>IF(OR($C$6="",$C$5="",$C$6=0,$C$5=0),"",IF((ROWS(E$6:E511)-1)&gt;$C$16+$C$13-$C$15,"",(ROWS(E$6:E511)-1)))</f>
        <v>#REF!</v>
      </c>
      <c r="F511" s="55" t="e">
        <f t="shared" si="238"/>
        <v>#REF!</v>
      </c>
      <c r="G511" s="91" t="e">
        <f>IF(E511="","",OP!G511)</f>
        <v>#REF!</v>
      </c>
      <c r="H511" s="28" t="e">
        <f t="shared" si="235"/>
        <v>#REF!</v>
      </c>
      <c r="I511" s="56" t="e">
        <f t="shared" si="236"/>
        <v>#REF!</v>
      </c>
      <c r="J511" s="56" t="e">
        <f t="shared" si="239"/>
        <v>#REF!</v>
      </c>
      <c r="K511" s="57" t="e">
        <f t="shared" si="240"/>
        <v>#REF!</v>
      </c>
      <c r="L511" s="57" t="e">
        <f t="shared" si="241"/>
        <v>#REF!</v>
      </c>
      <c r="M511" s="58" t="e">
        <f t="shared" si="242"/>
        <v>#REF!</v>
      </c>
      <c r="N511" s="58" t="e">
        <f t="shared" si="243"/>
        <v>#REF!</v>
      </c>
      <c r="O511" s="58" t="e">
        <f t="shared" si="244"/>
        <v>#REF!</v>
      </c>
      <c r="P511" s="59" t="e">
        <f t="shared" si="234"/>
        <v>#REF!</v>
      </c>
      <c r="Q511" s="29" t="e">
        <f t="shared" si="245"/>
        <v>#REF!</v>
      </c>
      <c r="R511" s="100" t="e">
        <f t="shared" si="237"/>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x14ac:dyDescent="0.25">
      <c r="B512" s="237"/>
      <c r="C512" s="9"/>
      <c r="E512" s="65" t="e">
        <f>IF(OR($C$6="",$C$5="",$C$6=0,$C$5=0),"",IF((ROWS(E$6:E512)-1)&gt;$C$16+$C$13-$C$15,"",(ROWS(E$6:E512)-1)))</f>
        <v>#REF!</v>
      </c>
      <c r="F512" s="55" t="e">
        <f t="shared" si="238"/>
        <v>#REF!</v>
      </c>
      <c r="G512" s="91" t="e">
        <f>IF(E512="","",OP!G512)</f>
        <v>#REF!</v>
      </c>
      <c r="H512" s="28" t="e">
        <f t="shared" si="235"/>
        <v>#REF!</v>
      </c>
      <c r="I512" s="56" t="e">
        <f t="shared" si="236"/>
        <v>#REF!</v>
      </c>
      <c r="J512" s="56" t="e">
        <f t="shared" si="239"/>
        <v>#REF!</v>
      </c>
      <c r="K512" s="57" t="e">
        <f t="shared" si="240"/>
        <v>#REF!</v>
      </c>
      <c r="L512" s="57" t="e">
        <f t="shared" si="241"/>
        <v>#REF!</v>
      </c>
      <c r="M512" s="58" t="e">
        <f t="shared" si="242"/>
        <v>#REF!</v>
      </c>
      <c r="N512" s="58" t="e">
        <f t="shared" si="243"/>
        <v>#REF!</v>
      </c>
      <c r="O512" s="58" t="e">
        <f t="shared" si="244"/>
        <v>#REF!</v>
      </c>
      <c r="P512" s="59" t="e">
        <f t="shared" si="234"/>
        <v>#REF!</v>
      </c>
      <c r="Q512" s="29" t="e">
        <f t="shared" si="245"/>
        <v>#REF!</v>
      </c>
      <c r="R512" s="100" t="e">
        <f t="shared" si="237"/>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x14ac:dyDescent="0.25">
      <c r="B513" s="237"/>
      <c r="C513" s="9"/>
      <c r="E513" s="65" t="e">
        <f>IF(OR($C$6="",$C$5="",$C$6=0,$C$5=0),"",IF((ROWS(E$6:E513)-1)&gt;$C$16+$C$13-$C$15,"",(ROWS(E$6:E513)-1)))</f>
        <v>#REF!</v>
      </c>
      <c r="F513" s="55" t="e">
        <f t="shared" si="238"/>
        <v>#REF!</v>
      </c>
      <c r="G513" s="91" t="e">
        <f>IF(E513="","",OP!G513)</f>
        <v>#REF!</v>
      </c>
      <c r="H513" s="28" t="e">
        <f t="shared" si="235"/>
        <v>#REF!</v>
      </c>
      <c r="I513" s="56" t="e">
        <f t="shared" si="236"/>
        <v>#REF!</v>
      </c>
      <c r="J513" s="56" t="e">
        <f t="shared" si="239"/>
        <v>#REF!</v>
      </c>
      <c r="K513" s="57" t="e">
        <f t="shared" si="240"/>
        <v>#REF!</v>
      </c>
      <c r="L513" s="57" t="e">
        <f t="shared" si="241"/>
        <v>#REF!</v>
      </c>
      <c r="M513" s="58" t="e">
        <f t="shared" si="242"/>
        <v>#REF!</v>
      </c>
      <c r="N513" s="58" t="e">
        <f t="shared" si="243"/>
        <v>#REF!</v>
      </c>
      <c r="O513" s="58" t="e">
        <f t="shared" si="244"/>
        <v>#REF!</v>
      </c>
      <c r="P513" s="59" t="e">
        <f t="shared" si="234"/>
        <v>#REF!</v>
      </c>
      <c r="Q513" s="29" t="e">
        <f t="shared" si="245"/>
        <v>#REF!</v>
      </c>
      <c r="R513" s="100" t="e">
        <f t="shared" si="237"/>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x14ac:dyDescent="0.25">
      <c r="B514" s="237"/>
      <c r="C514" s="9"/>
      <c r="E514" s="65" t="e">
        <f>IF(OR($C$6="",$C$5="",$C$6=0,$C$5=0),"",IF((ROWS(E$6:E514)-1)&gt;$C$16+$C$13-$C$15,"",(ROWS(E$6:E514)-1)))</f>
        <v>#REF!</v>
      </c>
      <c r="F514" s="55" t="e">
        <f t="shared" si="238"/>
        <v>#REF!</v>
      </c>
      <c r="G514" s="91" t="e">
        <f>IF(E514="","",OP!G514)</f>
        <v>#REF!</v>
      </c>
      <c r="H514" s="28" t="e">
        <f t="shared" si="235"/>
        <v>#REF!</v>
      </c>
      <c r="I514" s="56" t="e">
        <f t="shared" si="236"/>
        <v>#REF!</v>
      </c>
      <c r="J514" s="56" t="e">
        <f t="shared" si="239"/>
        <v>#REF!</v>
      </c>
      <c r="K514" s="57" t="e">
        <f t="shared" si="240"/>
        <v>#REF!</v>
      </c>
      <c r="L514" s="57" t="e">
        <f t="shared" si="241"/>
        <v>#REF!</v>
      </c>
      <c r="M514" s="58" t="e">
        <f t="shared" si="242"/>
        <v>#REF!</v>
      </c>
      <c r="N514" s="58" t="e">
        <f t="shared" si="243"/>
        <v>#REF!</v>
      </c>
      <c r="O514" s="58" t="e">
        <f t="shared" si="244"/>
        <v>#REF!</v>
      </c>
      <c r="P514" s="59" t="e">
        <f t="shared" si="234"/>
        <v>#REF!</v>
      </c>
      <c r="Q514" s="29" t="e">
        <f t="shared" si="245"/>
        <v>#REF!</v>
      </c>
      <c r="R514" s="100" t="e">
        <f t="shared" si="237"/>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x14ac:dyDescent="0.25">
      <c r="B515" s="237"/>
      <c r="C515" s="9"/>
      <c r="E515" s="65" t="e">
        <f>IF(OR($C$6="",$C$5="",$C$6=0,$C$5=0),"",IF((ROWS(E$6:E515)-1)&gt;$C$16+$C$13-$C$15,"",(ROWS(E$6:E515)-1)))</f>
        <v>#REF!</v>
      </c>
      <c r="F515" s="55" t="e">
        <f t="shared" si="238"/>
        <v>#REF!</v>
      </c>
      <c r="G515" s="91" t="e">
        <f>IF(E515="","",OP!G515)</f>
        <v>#REF!</v>
      </c>
      <c r="H515" s="28" t="e">
        <f t="shared" si="235"/>
        <v>#REF!</v>
      </c>
      <c r="I515" s="56" t="e">
        <f t="shared" si="236"/>
        <v>#REF!</v>
      </c>
      <c r="J515" s="56" t="e">
        <f t="shared" si="239"/>
        <v>#REF!</v>
      </c>
      <c r="K515" s="57" t="e">
        <f t="shared" si="240"/>
        <v>#REF!</v>
      </c>
      <c r="L515" s="57" t="e">
        <f t="shared" si="241"/>
        <v>#REF!</v>
      </c>
      <c r="M515" s="58" t="e">
        <f t="shared" si="242"/>
        <v>#REF!</v>
      </c>
      <c r="N515" s="58" t="e">
        <f t="shared" si="243"/>
        <v>#REF!</v>
      </c>
      <c r="O515" s="58" t="e">
        <f t="shared" si="244"/>
        <v>#REF!</v>
      </c>
      <c r="P515" s="59" t="e">
        <f t="shared" si="234"/>
        <v>#REF!</v>
      </c>
      <c r="Q515" s="29" t="e">
        <f t="shared" si="245"/>
        <v>#REF!</v>
      </c>
      <c r="R515" s="100" t="e">
        <f t="shared" si="237"/>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x14ac:dyDescent="0.25">
      <c r="B516" s="237"/>
      <c r="C516" s="9"/>
      <c r="E516" s="65" t="e">
        <f>IF(OR($C$6="",$C$5="",$C$6=0,$C$5=0),"",IF((ROWS(E$6:E516)-1)&gt;$C$16+$C$13-$C$15,"",(ROWS(E$6:E516)-1)))</f>
        <v>#REF!</v>
      </c>
      <c r="F516" s="55" t="e">
        <f t="shared" si="238"/>
        <v>#REF!</v>
      </c>
      <c r="G516" s="91" t="e">
        <f>IF(E516="","",OP!G516)</f>
        <v>#REF!</v>
      </c>
      <c r="H516" s="28" t="e">
        <f t="shared" si="235"/>
        <v>#REF!</v>
      </c>
      <c r="I516" s="56" t="e">
        <f t="shared" si="236"/>
        <v>#REF!</v>
      </c>
      <c r="J516" s="56" t="e">
        <f t="shared" si="239"/>
        <v>#REF!</v>
      </c>
      <c r="K516" s="57" t="e">
        <f t="shared" si="240"/>
        <v>#REF!</v>
      </c>
      <c r="L516" s="57" t="e">
        <f t="shared" si="241"/>
        <v>#REF!</v>
      </c>
      <c r="M516" s="58" t="e">
        <f t="shared" si="242"/>
        <v>#REF!</v>
      </c>
      <c r="N516" s="58" t="e">
        <f t="shared" si="243"/>
        <v>#REF!</v>
      </c>
      <c r="O516" s="58" t="e">
        <f t="shared" si="244"/>
        <v>#REF!</v>
      </c>
      <c r="P516" s="59" t="e">
        <f t="shared" si="234"/>
        <v>#REF!</v>
      </c>
      <c r="Q516" s="29" t="e">
        <f t="shared" si="245"/>
        <v>#REF!</v>
      </c>
      <c r="R516" s="100" t="e">
        <f t="shared" si="237"/>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x14ac:dyDescent="0.25">
      <c r="B517" s="237"/>
      <c r="C517" s="9"/>
      <c r="E517" s="65" t="e">
        <f>IF(OR($C$6="",$C$5="",$C$6=0,$C$5=0),"",IF((ROWS(E$6:E517)-1)&gt;$C$16+$C$13-$C$15,"",(ROWS(E$6:E517)-1)))</f>
        <v>#REF!</v>
      </c>
      <c r="F517" s="55" t="e">
        <f t="shared" si="238"/>
        <v>#REF!</v>
      </c>
      <c r="G517" s="91" t="e">
        <f>IF(E517="","",OP!G517)</f>
        <v>#REF!</v>
      </c>
      <c r="H517" s="28" t="e">
        <f t="shared" si="235"/>
        <v>#REF!</v>
      </c>
      <c r="I517" s="56" t="e">
        <f t="shared" si="236"/>
        <v>#REF!</v>
      </c>
      <c r="J517" s="56" t="e">
        <f t="shared" si="239"/>
        <v>#REF!</v>
      </c>
      <c r="K517" s="57" t="e">
        <f t="shared" si="240"/>
        <v>#REF!</v>
      </c>
      <c r="L517" s="57" t="e">
        <f t="shared" si="241"/>
        <v>#REF!</v>
      </c>
      <c r="M517" s="58" t="e">
        <f t="shared" si="242"/>
        <v>#REF!</v>
      </c>
      <c r="N517" s="58" t="e">
        <f t="shared" si="243"/>
        <v>#REF!</v>
      </c>
      <c r="O517" s="58" t="e">
        <f t="shared" si="244"/>
        <v>#REF!</v>
      </c>
      <c r="P517" s="59" t="e">
        <f t="shared" si="234"/>
        <v>#REF!</v>
      </c>
      <c r="Q517" s="29" t="e">
        <f t="shared" si="245"/>
        <v>#REF!</v>
      </c>
      <c r="R517" s="100" t="e">
        <f t="shared" si="237"/>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x14ac:dyDescent="0.25">
      <c r="B518" s="237"/>
      <c r="C518" s="9"/>
      <c r="E518" s="65" t="e">
        <f>IF(OR($C$6="",$C$5="",$C$6=0,$C$5=0),"",IF((ROWS(E$6:E518)-1)&gt;$C$16+$C$13-$C$15,"",(ROWS(E$6:E518)-1)))</f>
        <v>#REF!</v>
      </c>
      <c r="F518" s="55" t="e">
        <f t="shared" si="238"/>
        <v>#REF!</v>
      </c>
      <c r="G518" s="91" t="e">
        <f>IF(E518="","",OP!G518)</f>
        <v>#REF!</v>
      </c>
      <c r="H518" s="28" t="e">
        <f t="shared" si="235"/>
        <v>#REF!</v>
      </c>
      <c r="I518" s="56" t="e">
        <f t="shared" si="236"/>
        <v>#REF!</v>
      </c>
      <c r="J518" s="56" t="e">
        <f t="shared" si="239"/>
        <v>#REF!</v>
      </c>
      <c r="K518" s="57" t="e">
        <f t="shared" si="240"/>
        <v>#REF!</v>
      </c>
      <c r="L518" s="57" t="e">
        <f t="shared" si="241"/>
        <v>#REF!</v>
      </c>
      <c r="M518" s="58" t="e">
        <f t="shared" si="242"/>
        <v>#REF!</v>
      </c>
      <c r="N518" s="58" t="e">
        <f t="shared" si="243"/>
        <v>#REF!</v>
      </c>
      <c r="O518" s="58" t="e">
        <f t="shared" si="244"/>
        <v>#REF!</v>
      </c>
      <c r="P518" s="59" t="e">
        <f t="shared" ref="P518:P581" si="256">IF(E518="","",$C$23)</f>
        <v>#REF!</v>
      </c>
      <c r="Q518" s="29" t="e">
        <f t="shared" si="245"/>
        <v>#REF!</v>
      </c>
      <c r="R518" s="100" t="e">
        <f t="shared" si="237"/>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x14ac:dyDescent="0.25">
      <c r="B519" s="237"/>
      <c r="C519" s="9"/>
      <c r="E519" s="65" t="e">
        <f>IF(OR($C$6="",$C$5="",$C$6=0,$C$5=0),"",IF((ROWS(E$6:E519)-1)&gt;$C$16+$C$13-$C$15,"",(ROWS(E$6:E519)-1)))</f>
        <v>#REF!</v>
      </c>
      <c r="F519" s="55" t="e">
        <f t="shared" si="238"/>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39"/>
        <v>#REF!</v>
      </c>
      <c r="K519" s="57" t="e">
        <f t="shared" si="240"/>
        <v>#REF!</v>
      </c>
      <c r="L519" s="57" t="e">
        <f t="shared" si="241"/>
        <v>#REF!</v>
      </c>
      <c r="M519" s="58" t="e">
        <f t="shared" si="242"/>
        <v>#REF!</v>
      </c>
      <c r="N519" s="58" t="e">
        <f t="shared" si="243"/>
        <v>#REF!</v>
      </c>
      <c r="O519" s="58" t="e">
        <f t="shared" si="244"/>
        <v>#REF!</v>
      </c>
      <c r="P519" s="59" t="e">
        <f t="shared" si="256"/>
        <v>#REF!</v>
      </c>
      <c r="Q519" s="29" t="e">
        <f t="shared" si="245"/>
        <v>#REF!</v>
      </c>
      <c r="R519" s="100" t="e">
        <f t="shared" ref="R519:R582" si="259">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x14ac:dyDescent="0.25">
      <c r="B520" s="237"/>
      <c r="C520" s="9"/>
      <c r="E520" s="65" t="e">
        <f>IF(OR($C$6="",$C$5="",$C$6=0,$C$5=0),"",IF((ROWS(E$6:E520)-1)&gt;$C$16+$C$13-$C$15,"",(ROWS(E$6:E520)-1)))</f>
        <v>#REF!</v>
      </c>
      <c r="F520" s="55" t="e">
        <f t="shared" ref="F520:F583" si="260">IF(E520="","",G519)</f>
        <v>#REF!</v>
      </c>
      <c r="G520" s="91" t="e">
        <f>IF(E520="","",OP!G520)</f>
        <v>#REF!</v>
      </c>
      <c r="H520" s="28" t="e">
        <f t="shared" si="257"/>
        <v>#REF!</v>
      </c>
      <c r="I520" s="56" t="e">
        <f t="shared" si="258"/>
        <v>#REF!</v>
      </c>
      <c r="J520" s="56" t="e">
        <f t="shared" ref="J520:J583" si="261">IF(E520="","",$C$18)</f>
        <v>#REF!</v>
      </c>
      <c r="K520" s="57" t="e">
        <f t="shared" ref="K520:K583" si="262">IF(E520="","",TRUNC((K519-L520),5))</f>
        <v>#REF!</v>
      </c>
      <c r="L520" s="57" t="e">
        <f t="shared" ref="L520:L583" si="263" xml:space="preserve">
IF(E520="","",
IF(AND($C$8&gt;$C$9,E520&gt;$C$13),$C$5/($C$16-1),
IF(E520&gt;$C$13,$C$5/$C$16,0)))</f>
        <v>#REF!</v>
      </c>
      <c r="M520" s="58" t="e">
        <f t="shared" ref="M520:M583" si="264">IF(E520="","",
IF($C$24="m SBD / g SBD",(H520*I520*K519)/(DATE(YEAR(G520),12,31)-DATE(YEAR(G520),1,1)+1),
IF($C$24="m SBD / g 360",(H520*I520*K519)/360,
IF($C$24="m SBD / g 365",(H520*I520*K519)/365,
IF($C$24="m 30 / g SBD",($C$41*I520*K519)/(DATE(YEAR(G520),12,31)-DATE(YEAR(G520),1,1)+1),
IF($C$24="m 30 / g 360",($C$41*I520*K519)/360,
IF($C$24="m 30 / g 365",($C$41*I520*K519)/365,
)))))))</f>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59"/>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x14ac:dyDescent="0.25">
      <c r="B521" s="237"/>
      <c r="C521" s="9"/>
      <c r="E521" s="65" t="e">
        <f>IF(OR($C$6="",$C$5="",$C$6=0,$C$5=0),"",IF((ROWS(E$6:E521)-1)&gt;$C$16+$C$13-$C$15,"",(ROWS(E$6:E521)-1)))</f>
        <v>#REF!</v>
      </c>
      <c r="F521" s="55" t="e">
        <f t="shared" si="260"/>
        <v>#REF!</v>
      </c>
      <c r="G521" s="91" t="e">
        <f>IF(E521="","",OP!G521)</f>
        <v>#REF!</v>
      </c>
      <c r="H521" s="28" t="e">
        <f t="shared" si="257"/>
        <v>#REF!</v>
      </c>
      <c r="I521" s="56" t="e">
        <f t="shared" si="258"/>
        <v>#REF!</v>
      </c>
      <c r="J521" s="56" t="e">
        <f t="shared" si="261"/>
        <v>#REF!</v>
      </c>
      <c r="K521" s="57" t="e">
        <f t="shared" si="262"/>
        <v>#REF!</v>
      </c>
      <c r="L521" s="57" t="e">
        <f t="shared" si="263"/>
        <v>#REF!</v>
      </c>
      <c r="M521" s="58" t="e">
        <f t="shared" si="264"/>
        <v>#REF!</v>
      </c>
      <c r="N521" s="58" t="e">
        <f t="shared" si="265"/>
        <v>#REF!</v>
      </c>
      <c r="O521" s="58" t="e">
        <f t="shared" si="266"/>
        <v>#REF!</v>
      </c>
      <c r="P521" s="59" t="e">
        <f t="shared" si="256"/>
        <v>#REF!</v>
      </c>
      <c r="Q521" s="29" t="e">
        <f t="shared" si="267"/>
        <v>#REF!</v>
      </c>
      <c r="R521" s="100" t="e">
        <f t="shared" si="259"/>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x14ac:dyDescent="0.25">
      <c r="B522" s="237"/>
      <c r="C522" s="9"/>
      <c r="E522" s="65" t="e">
        <f>IF(OR($C$6="",$C$5="",$C$6=0,$C$5=0),"",IF((ROWS(E$6:E522)-1)&gt;$C$16+$C$13-$C$15,"",(ROWS(E$6:E522)-1)))</f>
        <v>#REF!</v>
      </c>
      <c r="F522" s="55" t="e">
        <f t="shared" si="260"/>
        <v>#REF!</v>
      </c>
      <c r="G522" s="91" t="e">
        <f>IF(E522="","",OP!G522)</f>
        <v>#REF!</v>
      </c>
      <c r="H522" s="28" t="e">
        <f t="shared" si="257"/>
        <v>#REF!</v>
      </c>
      <c r="I522" s="56" t="e">
        <f t="shared" si="258"/>
        <v>#REF!</v>
      </c>
      <c r="J522" s="56" t="e">
        <f t="shared" si="261"/>
        <v>#REF!</v>
      </c>
      <c r="K522" s="57" t="e">
        <f t="shared" si="262"/>
        <v>#REF!</v>
      </c>
      <c r="L522" s="57" t="e">
        <f t="shared" si="263"/>
        <v>#REF!</v>
      </c>
      <c r="M522" s="58" t="e">
        <f t="shared" si="264"/>
        <v>#REF!</v>
      </c>
      <c r="N522" s="58" t="e">
        <f t="shared" si="265"/>
        <v>#REF!</v>
      </c>
      <c r="O522" s="58" t="e">
        <f t="shared" si="266"/>
        <v>#REF!</v>
      </c>
      <c r="P522" s="59" t="e">
        <f t="shared" si="256"/>
        <v>#REF!</v>
      </c>
      <c r="Q522" s="29" t="e">
        <f t="shared" si="267"/>
        <v>#REF!</v>
      </c>
      <c r="R522" s="100" t="e">
        <f t="shared" si="259"/>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x14ac:dyDescent="0.25">
      <c r="B523" s="237"/>
      <c r="C523" s="9"/>
      <c r="E523" s="65" t="e">
        <f>IF(OR($C$6="",$C$5="",$C$6=0,$C$5=0),"",IF((ROWS(E$6:E523)-1)&gt;$C$16+$C$13-$C$15,"",(ROWS(E$6:E523)-1)))</f>
        <v>#REF!</v>
      </c>
      <c r="F523" s="55" t="e">
        <f t="shared" si="260"/>
        <v>#REF!</v>
      </c>
      <c r="G523" s="91" t="e">
        <f>IF(E523="","",OP!G523)</f>
        <v>#REF!</v>
      </c>
      <c r="H523" s="28" t="e">
        <f t="shared" si="257"/>
        <v>#REF!</v>
      </c>
      <c r="I523" s="56" t="e">
        <f t="shared" si="258"/>
        <v>#REF!</v>
      </c>
      <c r="J523" s="56" t="e">
        <f t="shared" si="261"/>
        <v>#REF!</v>
      </c>
      <c r="K523" s="57" t="e">
        <f t="shared" si="262"/>
        <v>#REF!</v>
      </c>
      <c r="L523" s="57" t="e">
        <f t="shared" si="263"/>
        <v>#REF!</v>
      </c>
      <c r="M523" s="58" t="e">
        <f t="shared" si="264"/>
        <v>#REF!</v>
      </c>
      <c r="N523" s="58" t="e">
        <f t="shared" si="265"/>
        <v>#REF!</v>
      </c>
      <c r="O523" s="58" t="e">
        <f t="shared" si="266"/>
        <v>#REF!</v>
      </c>
      <c r="P523" s="59" t="e">
        <f t="shared" si="256"/>
        <v>#REF!</v>
      </c>
      <c r="Q523" s="29" t="e">
        <f t="shared" si="267"/>
        <v>#REF!</v>
      </c>
      <c r="R523" s="100" t="e">
        <f t="shared" si="259"/>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x14ac:dyDescent="0.25">
      <c r="B524" s="237"/>
      <c r="C524" s="9"/>
      <c r="E524" s="65" t="e">
        <f>IF(OR($C$6="",$C$5="",$C$6=0,$C$5=0),"",IF((ROWS(E$6:E524)-1)&gt;$C$16+$C$13-$C$15,"",(ROWS(E$6:E524)-1)))</f>
        <v>#REF!</v>
      </c>
      <c r="F524" s="55" t="e">
        <f t="shared" si="260"/>
        <v>#REF!</v>
      </c>
      <c r="G524" s="91" t="e">
        <f>IF(E524="","",OP!G524)</f>
        <v>#REF!</v>
      </c>
      <c r="H524" s="28" t="e">
        <f t="shared" si="257"/>
        <v>#REF!</v>
      </c>
      <c r="I524" s="56" t="e">
        <f t="shared" si="258"/>
        <v>#REF!</v>
      </c>
      <c r="J524" s="56" t="e">
        <f t="shared" si="261"/>
        <v>#REF!</v>
      </c>
      <c r="K524" s="57" t="e">
        <f t="shared" si="262"/>
        <v>#REF!</v>
      </c>
      <c r="L524" s="57" t="e">
        <f t="shared" si="263"/>
        <v>#REF!</v>
      </c>
      <c r="M524" s="58" t="e">
        <f t="shared" si="264"/>
        <v>#REF!</v>
      </c>
      <c r="N524" s="58" t="e">
        <f t="shared" si="265"/>
        <v>#REF!</v>
      </c>
      <c r="O524" s="58" t="e">
        <f t="shared" si="266"/>
        <v>#REF!</v>
      </c>
      <c r="P524" s="59" t="e">
        <f t="shared" si="256"/>
        <v>#REF!</v>
      </c>
      <c r="Q524" s="29" t="e">
        <f t="shared" si="267"/>
        <v>#REF!</v>
      </c>
      <c r="R524" s="100" t="e">
        <f t="shared" si="259"/>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x14ac:dyDescent="0.25">
      <c r="B525" s="237"/>
      <c r="C525" s="9"/>
      <c r="E525" s="65" t="e">
        <f>IF(OR($C$6="",$C$5="",$C$6=0,$C$5=0),"",IF((ROWS(E$6:E525)-1)&gt;$C$16+$C$13-$C$15,"",(ROWS(E$6:E525)-1)))</f>
        <v>#REF!</v>
      </c>
      <c r="F525" s="55" t="e">
        <f t="shared" si="260"/>
        <v>#REF!</v>
      </c>
      <c r="G525" s="91" t="e">
        <f>IF(E525="","",OP!G525)</f>
        <v>#REF!</v>
      </c>
      <c r="H525" s="28" t="e">
        <f t="shared" si="257"/>
        <v>#REF!</v>
      </c>
      <c r="I525" s="56" t="e">
        <f t="shared" si="258"/>
        <v>#REF!</v>
      </c>
      <c r="J525" s="56" t="e">
        <f t="shared" si="261"/>
        <v>#REF!</v>
      </c>
      <c r="K525" s="57" t="e">
        <f t="shared" si="262"/>
        <v>#REF!</v>
      </c>
      <c r="L525" s="57" t="e">
        <f t="shared" si="263"/>
        <v>#REF!</v>
      </c>
      <c r="M525" s="58" t="e">
        <f t="shared" si="264"/>
        <v>#REF!</v>
      </c>
      <c r="N525" s="58" t="e">
        <f t="shared" si="265"/>
        <v>#REF!</v>
      </c>
      <c r="O525" s="58" t="e">
        <f t="shared" si="266"/>
        <v>#REF!</v>
      </c>
      <c r="P525" s="59" t="e">
        <f t="shared" si="256"/>
        <v>#REF!</v>
      </c>
      <c r="Q525" s="29" t="e">
        <f t="shared" si="267"/>
        <v>#REF!</v>
      </c>
      <c r="R525" s="100" t="e">
        <f t="shared" si="259"/>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x14ac:dyDescent="0.25">
      <c r="B526" s="237"/>
      <c r="C526" s="9"/>
      <c r="E526" s="65" t="e">
        <f>IF(OR($C$6="",$C$5="",$C$6=0,$C$5=0),"",IF((ROWS(E$6:E526)-1)&gt;$C$16+$C$13-$C$15,"",(ROWS(E$6:E526)-1)))</f>
        <v>#REF!</v>
      </c>
      <c r="F526" s="55" t="e">
        <f t="shared" si="260"/>
        <v>#REF!</v>
      </c>
      <c r="G526" s="91" t="e">
        <f>IF(E526="","",OP!G526)</f>
        <v>#REF!</v>
      </c>
      <c r="H526" s="28" t="e">
        <f t="shared" si="257"/>
        <v>#REF!</v>
      </c>
      <c r="I526" s="56" t="e">
        <f t="shared" si="258"/>
        <v>#REF!</v>
      </c>
      <c r="J526" s="56" t="e">
        <f t="shared" si="261"/>
        <v>#REF!</v>
      </c>
      <c r="K526" s="57" t="e">
        <f t="shared" si="262"/>
        <v>#REF!</v>
      </c>
      <c r="L526" s="57" t="e">
        <f t="shared" si="263"/>
        <v>#REF!</v>
      </c>
      <c r="M526" s="58" t="e">
        <f t="shared" si="264"/>
        <v>#REF!</v>
      </c>
      <c r="N526" s="58" t="e">
        <f t="shared" si="265"/>
        <v>#REF!</v>
      </c>
      <c r="O526" s="58" t="e">
        <f t="shared" si="266"/>
        <v>#REF!</v>
      </c>
      <c r="P526" s="59" t="e">
        <f t="shared" si="256"/>
        <v>#REF!</v>
      </c>
      <c r="Q526" s="29" t="e">
        <f t="shared" si="267"/>
        <v>#REF!</v>
      </c>
      <c r="R526" s="100" t="e">
        <f t="shared" si="259"/>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x14ac:dyDescent="0.25">
      <c r="B527" s="237"/>
      <c r="C527" s="9"/>
      <c r="E527" s="65" t="e">
        <f>IF(OR($C$6="",$C$5="",$C$6=0,$C$5=0),"",IF((ROWS(E$6:E527)-1)&gt;$C$16+$C$13-$C$15,"",(ROWS(E$6:E527)-1)))</f>
        <v>#REF!</v>
      </c>
      <c r="F527" s="55" t="e">
        <f t="shared" si="260"/>
        <v>#REF!</v>
      </c>
      <c r="G527" s="91" t="e">
        <f>IF(E527="","",OP!G527)</f>
        <v>#REF!</v>
      </c>
      <c r="H527" s="28" t="e">
        <f t="shared" si="257"/>
        <v>#REF!</v>
      </c>
      <c r="I527" s="56" t="e">
        <f t="shared" si="258"/>
        <v>#REF!</v>
      </c>
      <c r="J527" s="56" t="e">
        <f t="shared" si="261"/>
        <v>#REF!</v>
      </c>
      <c r="K527" s="57" t="e">
        <f t="shared" si="262"/>
        <v>#REF!</v>
      </c>
      <c r="L527" s="57" t="e">
        <f t="shared" si="263"/>
        <v>#REF!</v>
      </c>
      <c r="M527" s="58" t="e">
        <f t="shared" si="264"/>
        <v>#REF!</v>
      </c>
      <c r="N527" s="58" t="e">
        <f t="shared" si="265"/>
        <v>#REF!</v>
      </c>
      <c r="O527" s="58" t="e">
        <f t="shared" si="266"/>
        <v>#REF!</v>
      </c>
      <c r="P527" s="59" t="e">
        <f t="shared" si="256"/>
        <v>#REF!</v>
      </c>
      <c r="Q527" s="29" t="e">
        <f t="shared" si="267"/>
        <v>#REF!</v>
      </c>
      <c r="R527" s="100" t="e">
        <f t="shared" si="259"/>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x14ac:dyDescent="0.25">
      <c r="B528" s="237"/>
      <c r="C528" s="9"/>
      <c r="E528" s="65" t="e">
        <f>IF(OR($C$6="",$C$5="",$C$6=0,$C$5=0),"",IF((ROWS(E$6:E528)-1)&gt;$C$16+$C$13-$C$15,"",(ROWS(E$6:E528)-1)))</f>
        <v>#REF!</v>
      </c>
      <c r="F528" s="55" t="e">
        <f t="shared" si="260"/>
        <v>#REF!</v>
      </c>
      <c r="G528" s="91" t="e">
        <f>IF(E528="","",OP!G528)</f>
        <v>#REF!</v>
      </c>
      <c r="H528" s="28" t="e">
        <f t="shared" si="257"/>
        <v>#REF!</v>
      </c>
      <c r="I528" s="56" t="e">
        <f t="shared" si="258"/>
        <v>#REF!</v>
      </c>
      <c r="J528" s="56" t="e">
        <f t="shared" si="261"/>
        <v>#REF!</v>
      </c>
      <c r="K528" s="57" t="e">
        <f t="shared" si="262"/>
        <v>#REF!</v>
      </c>
      <c r="L528" s="57" t="e">
        <f t="shared" si="263"/>
        <v>#REF!</v>
      </c>
      <c r="M528" s="58" t="e">
        <f t="shared" si="264"/>
        <v>#REF!</v>
      </c>
      <c r="N528" s="58" t="e">
        <f t="shared" si="265"/>
        <v>#REF!</v>
      </c>
      <c r="O528" s="58" t="e">
        <f t="shared" si="266"/>
        <v>#REF!</v>
      </c>
      <c r="P528" s="59" t="e">
        <f t="shared" si="256"/>
        <v>#REF!</v>
      </c>
      <c r="Q528" s="29" t="e">
        <f t="shared" si="267"/>
        <v>#REF!</v>
      </c>
      <c r="R528" s="100" t="e">
        <f t="shared" si="259"/>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x14ac:dyDescent="0.25">
      <c r="B529" s="237"/>
      <c r="C529" s="9"/>
      <c r="E529" s="65" t="e">
        <f>IF(OR($C$6="",$C$5="",$C$6=0,$C$5=0),"",IF((ROWS(E$6:E529)-1)&gt;$C$16+$C$13-$C$15,"",(ROWS(E$6:E529)-1)))</f>
        <v>#REF!</v>
      </c>
      <c r="F529" s="55" t="e">
        <f t="shared" si="260"/>
        <v>#REF!</v>
      </c>
      <c r="G529" s="91" t="e">
        <f>IF(E529="","",OP!G529)</f>
        <v>#REF!</v>
      </c>
      <c r="H529" s="28" t="e">
        <f t="shared" si="257"/>
        <v>#REF!</v>
      </c>
      <c r="I529" s="56" t="e">
        <f t="shared" si="258"/>
        <v>#REF!</v>
      </c>
      <c r="J529" s="56" t="e">
        <f t="shared" si="261"/>
        <v>#REF!</v>
      </c>
      <c r="K529" s="57" t="e">
        <f t="shared" si="262"/>
        <v>#REF!</v>
      </c>
      <c r="L529" s="57" t="e">
        <f t="shared" si="263"/>
        <v>#REF!</v>
      </c>
      <c r="M529" s="58" t="e">
        <f t="shared" si="264"/>
        <v>#REF!</v>
      </c>
      <c r="N529" s="58" t="e">
        <f t="shared" si="265"/>
        <v>#REF!</v>
      </c>
      <c r="O529" s="58" t="e">
        <f t="shared" si="266"/>
        <v>#REF!</v>
      </c>
      <c r="P529" s="59" t="e">
        <f t="shared" si="256"/>
        <v>#REF!</v>
      </c>
      <c r="Q529" s="29" t="e">
        <f t="shared" si="267"/>
        <v>#REF!</v>
      </c>
      <c r="R529" s="100" t="e">
        <f t="shared" si="259"/>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x14ac:dyDescent="0.25">
      <c r="B530" s="237"/>
      <c r="C530" s="9"/>
      <c r="E530" s="65" t="e">
        <f>IF(OR($C$6="",$C$5="",$C$6=0,$C$5=0),"",IF((ROWS(E$6:E530)-1)&gt;$C$16+$C$13-$C$15,"",(ROWS(E$6:E530)-1)))</f>
        <v>#REF!</v>
      </c>
      <c r="F530" s="55" t="e">
        <f t="shared" si="260"/>
        <v>#REF!</v>
      </c>
      <c r="G530" s="91" t="e">
        <f>IF(E530="","",OP!G530)</f>
        <v>#REF!</v>
      </c>
      <c r="H530" s="28" t="e">
        <f t="shared" si="257"/>
        <v>#REF!</v>
      </c>
      <c r="I530" s="56" t="e">
        <f t="shared" si="258"/>
        <v>#REF!</v>
      </c>
      <c r="J530" s="56" t="e">
        <f t="shared" si="261"/>
        <v>#REF!</v>
      </c>
      <c r="K530" s="57" t="e">
        <f t="shared" si="262"/>
        <v>#REF!</v>
      </c>
      <c r="L530" s="57" t="e">
        <f t="shared" si="263"/>
        <v>#REF!</v>
      </c>
      <c r="M530" s="58" t="e">
        <f t="shared" si="264"/>
        <v>#REF!</v>
      </c>
      <c r="N530" s="58" t="e">
        <f t="shared" si="265"/>
        <v>#REF!</v>
      </c>
      <c r="O530" s="58" t="e">
        <f t="shared" si="266"/>
        <v>#REF!</v>
      </c>
      <c r="P530" s="59" t="e">
        <f t="shared" si="256"/>
        <v>#REF!</v>
      </c>
      <c r="Q530" s="29" t="e">
        <f t="shared" si="267"/>
        <v>#REF!</v>
      </c>
      <c r="R530" s="100" t="e">
        <f t="shared" si="259"/>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x14ac:dyDescent="0.25">
      <c r="B531" s="237"/>
      <c r="C531" s="9"/>
      <c r="E531" s="65" t="e">
        <f>IF(OR($C$6="",$C$5="",$C$6=0,$C$5=0),"",IF((ROWS(E$6:E531)-1)&gt;$C$16+$C$13-$C$15,"",(ROWS(E$6:E531)-1)))</f>
        <v>#REF!</v>
      </c>
      <c r="F531" s="55" t="e">
        <f t="shared" si="260"/>
        <v>#REF!</v>
      </c>
      <c r="G531" s="91" t="e">
        <f>IF(E531="","",OP!G531)</f>
        <v>#REF!</v>
      </c>
      <c r="H531" s="28" t="e">
        <f t="shared" si="257"/>
        <v>#REF!</v>
      </c>
      <c r="I531" s="56" t="e">
        <f t="shared" si="258"/>
        <v>#REF!</v>
      </c>
      <c r="J531" s="56" t="e">
        <f t="shared" si="261"/>
        <v>#REF!</v>
      </c>
      <c r="K531" s="57" t="e">
        <f t="shared" si="262"/>
        <v>#REF!</v>
      </c>
      <c r="L531" s="57" t="e">
        <f t="shared" si="263"/>
        <v>#REF!</v>
      </c>
      <c r="M531" s="58" t="e">
        <f t="shared" si="264"/>
        <v>#REF!</v>
      </c>
      <c r="N531" s="58" t="e">
        <f t="shared" si="265"/>
        <v>#REF!</v>
      </c>
      <c r="O531" s="58" t="e">
        <f t="shared" si="266"/>
        <v>#REF!</v>
      </c>
      <c r="P531" s="59" t="e">
        <f t="shared" si="256"/>
        <v>#REF!</v>
      </c>
      <c r="Q531" s="29" t="e">
        <f t="shared" si="267"/>
        <v>#REF!</v>
      </c>
      <c r="R531" s="100" t="e">
        <f t="shared" si="259"/>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x14ac:dyDescent="0.25">
      <c r="B532" s="237"/>
      <c r="C532" s="9"/>
      <c r="E532" s="65" t="e">
        <f>IF(OR($C$6="",$C$5="",$C$6=0,$C$5=0),"",IF((ROWS(E$6:E532)-1)&gt;$C$16+$C$13-$C$15,"",(ROWS(E$6:E532)-1)))</f>
        <v>#REF!</v>
      </c>
      <c r="F532" s="55" t="e">
        <f t="shared" si="260"/>
        <v>#REF!</v>
      </c>
      <c r="G532" s="91" t="e">
        <f>IF(E532="","",OP!G532)</f>
        <v>#REF!</v>
      </c>
      <c r="H532" s="28" t="e">
        <f t="shared" si="257"/>
        <v>#REF!</v>
      </c>
      <c r="I532" s="56" t="e">
        <f t="shared" si="258"/>
        <v>#REF!</v>
      </c>
      <c r="J532" s="56" t="e">
        <f t="shared" si="261"/>
        <v>#REF!</v>
      </c>
      <c r="K532" s="57" t="e">
        <f t="shared" si="262"/>
        <v>#REF!</v>
      </c>
      <c r="L532" s="57" t="e">
        <f t="shared" si="263"/>
        <v>#REF!</v>
      </c>
      <c r="M532" s="58" t="e">
        <f t="shared" si="264"/>
        <v>#REF!</v>
      </c>
      <c r="N532" s="58" t="e">
        <f t="shared" si="265"/>
        <v>#REF!</v>
      </c>
      <c r="O532" s="58" t="e">
        <f t="shared" si="266"/>
        <v>#REF!</v>
      </c>
      <c r="P532" s="59" t="e">
        <f t="shared" si="256"/>
        <v>#REF!</v>
      </c>
      <c r="Q532" s="29" t="e">
        <f t="shared" si="267"/>
        <v>#REF!</v>
      </c>
      <c r="R532" s="100" t="e">
        <f t="shared" si="259"/>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x14ac:dyDescent="0.25">
      <c r="B533" s="237"/>
      <c r="C533" s="9"/>
      <c r="E533" s="65" t="e">
        <f>IF(OR($C$6="",$C$5="",$C$6=0,$C$5=0),"",IF((ROWS(E$6:E533)-1)&gt;$C$16+$C$13-$C$15,"",(ROWS(E$6:E533)-1)))</f>
        <v>#REF!</v>
      </c>
      <c r="F533" s="55" t="e">
        <f t="shared" si="260"/>
        <v>#REF!</v>
      </c>
      <c r="G533" s="91" t="e">
        <f>IF(E533="","",OP!G533)</f>
        <v>#REF!</v>
      </c>
      <c r="H533" s="28" t="e">
        <f t="shared" si="257"/>
        <v>#REF!</v>
      </c>
      <c r="I533" s="56" t="e">
        <f t="shared" si="258"/>
        <v>#REF!</v>
      </c>
      <c r="J533" s="56" t="e">
        <f t="shared" si="261"/>
        <v>#REF!</v>
      </c>
      <c r="K533" s="57" t="e">
        <f t="shared" si="262"/>
        <v>#REF!</v>
      </c>
      <c r="L533" s="57" t="e">
        <f t="shared" si="263"/>
        <v>#REF!</v>
      </c>
      <c r="M533" s="58" t="e">
        <f t="shared" si="264"/>
        <v>#REF!</v>
      </c>
      <c r="N533" s="58" t="e">
        <f t="shared" si="265"/>
        <v>#REF!</v>
      </c>
      <c r="O533" s="58" t="e">
        <f t="shared" si="266"/>
        <v>#REF!</v>
      </c>
      <c r="P533" s="59" t="e">
        <f t="shared" si="256"/>
        <v>#REF!</v>
      </c>
      <c r="Q533" s="29" t="e">
        <f t="shared" si="267"/>
        <v>#REF!</v>
      </c>
      <c r="R533" s="100" t="e">
        <f t="shared" si="259"/>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x14ac:dyDescent="0.25">
      <c r="B534" s="237"/>
      <c r="C534" s="9"/>
      <c r="E534" s="65" t="e">
        <f>IF(OR($C$6="",$C$5="",$C$6=0,$C$5=0),"",IF((ROWS(E$6:E534)-1)&gt;$C$16+$C$13-$C$15,"",(ROWS(E$6:E534)-1)))</f>
        <v>#REF!</v>
      </c>
      <c r="F534" s="55" t="e">
        <f t="shared" si="260"/>
        <v>#REF!</v>
      </c>
      <c r="G534" s="91" t="e">
        <f>IF(E534="","",OP!G534)</f>
        <v>#REF!</v>
      </c>
      <c r="H534" s="28" t="e">
        <f t="shared" si="257"/>
        <v>#REF!</v>
      </c>
      <c r="I534" s="56" t="e">
        <f t="shared" si="258"/>
        <v>#REF!</v>
      </c>
      <c r="J534" s="56" t="e">
        <f t="shared" si="261"/>
        <v>#REF!</v>
      </c>
      <c r="K534" s="57" t="e">
        <f t="shared" si="262"/>
        <v>#REF!</v>
      </c>
      <c r="L534" s="57" t="e">
        <f t="shared" si="263"/>
        <v>#REF!</v>
      </c>
      <c r="M534" s="58" t="e">
        <f t="shared" si="264"/>
        <v>#REF!</v>
      </c>
      <c r="N534" s="58" t="e">
        <f t="shared" si="265"/>
        <v>#REF!</v>
      </c>
      <c r="O534" s="58" t="e">
        <f t="shared" si="266"/>
        <v>#REF!</v>
      </c>
      <c r="P534" s="59" t="e">
        <f t="shared" si="256"/>
        <v>#REF!</v>
      </c>
      <c r="Q534" s="29" t="e">
        <f t="shared" si="267"/>
        <v>#REF!</v>
      </c>
      <c r="R534" s="100" t="e">
        <f t="shared" si="259"/>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x14ac:dyDescent="0.25">
      <c r="B535" s="237"/>
      <c r="C535" s="9"/>
      <c r="E535" s="65" t="e">
        <f>IF(OR($C$6="",$C$5="",$C$6=0,$C$5=0),"",IF((ROWS(E$6:E535)-1)&gt;$C$16+$C$13-$C$15,"",(ROWS(E$6:E535)-1)))</f>
        <v>#REF!</v>
      </c>
      <c r="F535" s="55" t="e">
        <f t="shared" si="260"/>
        <v>#REF!</v>
      </c>
      <c r="G535" s="91" t="e">
        <f>IF(E535="","",OP!G535)</f>
        <v>#REF!</v>
      </c>
      <c r="H535" s="28" t="e">
        <f t="shared" si="257"/>
        <v>#REF!</v>
      </c>
      <c r="I535" s="56" t="e">
        <f t="shared" si="258"/>
        <v>#REF!</v>
      </c>
      <c r="J535" s="56" t="e">
        <f t="shared" si="261"/>
        <v>#REF!</v>
      </c>
      <c r="K535" s="57" t="e">
        <f t="shared" si="262"/>
        <v>#REF!</v>
      </c>
      <c r="L535" s="57" t="e">
        <f t="shared" si="263"/>
        <v>#REF!</v>
      </c>
      <c r="M535" s="58" t="e">
        <f t="shared" si="264"/>
        <v>#REF!</v>
      </c>
      <c r="N535" s="58" t="e">
        <f t="shared" si="265"/>
        <v>#REF!</v>
      </c>
      <c r="O535" s="58" t="e">
        <f t="shared" si="266"/>
        <v>#REF!</v>
      </c>
      <c r="P535" s="59" t="e">
        <f t="shared" si="256"/>
        <v>#REF!</v>
      </c>
      <c r="Q535" s="29" t="e">
        <f t="shared" si="267"/>
        <v>#REF!</v>
      </c>
      <c r="R535" s="100" t="e">
        <f t="shared" si="259"/>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x14ac:dyDescent="0.25">
      <c r="B536" s="237"/>
      <c r="C536" s="9"/>
      <c r="E536" s="65" t="e">
        <f>IF(OR($C$6="",$C$5="",$C$6=0,$C$5=0),"",IF((ROWS(E$6:E536)-1)&gt;$C$16+$C$13-$C$15,"",(ROWS(E$6:E536)-1)))</f>
        <v>#REF!</v>
      </c>
      <c r="F536" s="55" t="e">
        <f t="shared" si="260"/>
        <v>#REF!</v>
      </c>
      <c r="G536" s="91" t="e">
        <f>IF(E536="","",OP!G536)</f>
        <v>#REF!</v>
      </c>
      <c r="H536" s="28" t="e">
        <f t="shared" si="257"/>
        <v>#REF!</v>
      </c>
      <c r="I536" s="56" t="e">
        <f t="shared" si="258"/>
        <v>#REF!</v>
      </c>
      <c r="J536" s="56" t="e">
        <f t="shared" si="261"/>
        <v>#REF!</v>
      </c>
      <c r="K536" s="57" t="e">
        <f t="shared" si="262"/>
        <v>#REF!</v>
      </c>
      <c r="L536" s="57" t="e">
        <f t="shared" si="263"/>
        <v>#REF!</v>
      </c>
      <c r="M536" s="58" t="e">
        <f t="shared" si="264"/>
        <v>#REF!</v>
      </c>
      <c r="N536" s="58" t="e">
        <f t="shared" si="265"/>
        <v>#REF!</v>
      </c>
      <c r="O536" s="58" t="e">
        <f t="shared" si="266"/>
        <v>#REF!</v>
      </c>
      <c r="P536" s="59" t="e">
        <f t="shared" si="256"/>
        <v>#REF!</v>
      </c>
      <c r="Q536" s="29" t="e">
        <f t="shared" si="267"/>
        <v>#REF!</v>
      </c>
      <c r="R536" s="100" t="e">
        <f t="shared" si="259"/>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x14ac:dyDescent="0.25">
      <c r="B537" s="237"/>
      <c r="C537" s="9"/>
      <c r="E537" s="65" t="e">
        <f>IF(OR($C$6="",$C$5="",$C$6=0,$C$5=0),"",IF((ROWS(E$6:E537)-1)&gt;$C$16+$C$13-$C$15,"",(ROWS(E$6:E537)-1)))</f>
        <v>#REF!</v>
      </c>
      <c r="F537" s="55" t="e">
        <f t="shared" si="260"/>
        <v>#REF!</v>
      </c>
      <c r="G537" s="91" t="e">
        <f>IF(E537="","",OP!G537)</f>
        <v>#REF!</v>
      </c>
      <c r="H537" s="28" t="e">
        <f t="shared" si="257"/>
        <v>#REF!</v>
      </c>
      <c r="I537" s="56" t="e">
        <f t="shared" si="258"/>
        <v>#REF!</v>
      </c>
      <c r="J537" s="56" t="e">
        <f t="shared" si="261"/>
        <v>#REF!</v>
      </c>
      <c r="K537" s="57" t="e">
        <f t="shared" si="262"/>
        <v>#REF!</v>
      </c>
      <c r="L537" s="57" t="e">
        <f t="shared" si="263"/>
        <v>#REF!</v>
      </c>
      <c r="M537" s="58" t="e">
        <f t="shared" si="264"/>
        <v>#REF!</v>
      </c>
      <c r="N537" s="58" t="e">
        <f t="shared" si="265"/>
        <v>#REF!</v>
      </c>
      <c r="O537" s="58" t="e">
        <f t="shared" si="266"/>
        <v>#REF!</v>
      </c>
      <c r="P537" s="59" t="e">
        <f t="shared" si="256"/>
        <v>#REF!</v>
      </c>
      <c r="Q537" s="29" t="e">
        <f t="shared" si="267"/>
        <v>#REF!</v>
      </c>
      <c r="R537" s="100" t="e">
        <f t="shared" si="259"/>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x14ac:dyDescent="0.25">
      <c r="B538" s="237"/>
      <c r="C538" s="9"/>
      <c r="E538" s="65" t="e">
        <f>IF(OR($C$6="",$C$5="",$C$6=0,$C$5=0),"",IF((ROWS(E$6:E538)-1)&gt;$C$16+$C$13-$C$15,"",(ROWS(E$6:E538)-1)))</f>
        <v>#REF!</v>
      </c>
      <c r="F538" s="55" t="e">
        <f t="shared" si="260"/>
        <v>#REF!</v>
      </c>
      <c r="G538" s="91" t="e">
        <f>IF(E538="","",OP!G538)</f>
        <v>#REF!</v>
      </c>
      <c r="H538" s="28" t="e">
        <f t="shared" si="257"/>
        <v>#REF!</v>
      </c>
      <c r="I538" s="56" t="e">
        <f t="shared" si="258"/>
        <v>#REF!</v>
      </c>
      <c r="J538" s="56" t="e">
        <f t="shared" si="261"/>
        <v>#REF!</v>
      </c>
      <c r="K538" s="57" t="e">
        <f t="shared" si="262"/>
        <v>#REF!</v>
      </c>
      <c r="L538" s="57" t="e">
        <f t="shared" si="263"/>
        <v>#REF!</v>
      </c>
      <c r="M538" s="58" t="e">
        <f t="shared" si="264"/>
        <v>#REF!</v>
      </c>
      <c r="N538" s="58" t="e">
        <f t="shared" si="265"/>
        <v>#REF!</v>
      </c>
      <c r="O538" s="58" t="e">
        <f t="shared" si="266"/>
        <v>#REF!</v>
      </c>
      <c r="P538" s="59" t="e">
        <f t="shared" si="256"/>
        <v>#REF!</v>
      </c>
      <c r="Q538" s="29" t="e">
        <f t="shared" si="267"/>
        <v>#REF!</v>
      </c>
      <c r="R538" s="100" t="e">
        <f t="shared" si="259"/>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x14ac:dyDescent="0.25">
      <c r="B539" s="237"/>
      <c r="C539" s="9"/>
      <c r="E539" s="65" t="e">
        <f>IF(OR($C$6="",$C$5="",$C$6=0,$C$5=0),"",IF((ROWS(E$6:E539)-1)&gt;$C$16+$C$13-$C$15,"",(ROWS(E$6:E539)-1)))</f>
        <v>#REF!</v>
      </c>
      <c r="F539" s="55" t="e">
        <f t="shared" si="260"/>
        <v>#REF!</v>
      </c>
      <c r="G539" s="91" t="e">
        <f>IF(E539="","",OP!G539)</f>
        <v>#REF!</v>
      </c>
      <c r="H539" s="28" t="e">
        <f t="shared" si="257"/>
        <v>#REF!</v>
      </c>
      <c r="I539" s="56" t="e">
        <f t="shared" si="258"/>
        <v>#REF!</v>
      </c>
      <c r="J539" s="56" t="e">
        <f t="shared" si="261"/>
        <v>#REF!</v>
      </c>
      <c r="K539" s="57" t="e">
        <f t="shared" si="262"/>
        <v>#REF!</v>
      </c>
      <c r="L539" s="57" t="e">
        <f t="shared" si="263"/>
        <v>#REF!</v>
      </c>
      <c r="M539" s="58" t="e">
        <f t="shared" si="264"/>
        <v>#REF!</v>
      </c>
      <c r="N539" s="58" t="e">
        <f t="shared" si="265"/>
        <v>#REF!</v>
      </c>
      <c r="O539" s="58" t="e">
        <f t="shared" si="266"/>
        <v>#REF!</v>
      </c>
      <c r="P539" s="59" t="e">
        <f t="shared" si="256"/>
        <v>#REF!</v>
      </c>
      <c r="Q539" s="29" t="e">
        <f t="shared" si="267"/>
        <v>#REF!</v>
      </c>
      <c r="R539" s="100" t="e">
        <f t="shared" si="259"/>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x14ac:dyDescent="0.25">
      <c r="B540" s="237"/>
      <c r="C540" s="9"/>
      <c r="E540" s="65" t="e">
        <f>IF(OR($C$6="",$C$5="",$C$6=0,$C$5=0),"",IF((ROWS(E$6:E540)-1)&gt;$C$16+$C$13-$C$15,"",(ROWS(E$6:E540)-1)))</f>
        <v>#REF!</v>
      </c>
      <c r="F540" s="55" t="e">
        <f t="shared" si="260"/>
        <v>#REF!</v>
      </c>
      <c r="G540" s="91" t="e">
        <f>IF(E540="","",OP!G540)</f>
        <v>#REF!</v>
      </c>
      <c r="H540" s="28" t="e">
        <f t="shared" si="257"/>
        <v>#REF!</v>
      </c>
      <c r="I540" s="56" t="e">
        <f t="shared" si="258"/>
        <v>#REF!</v>
      </c>
      <c r="J540" s="56" t="e">
        <f t="shared" si="261"/>
        <v>#REF!</v>
      </c>
      <c r="K540" s="57" t="e">
        <f t="shared" si="262"/>
        <v>#REF!</v>
      </c>
      <c r="L540" s="57" t="e">
        <f t="shared" si="263"/>
        <v>#REF!</v>
      </c>
      <c r="M540" s="58" t="e">
        <f t="shared" si="264"/>
        <v>#REF!</v>
      </c>
      <c r="N540" s="58" t="e">
        <f t="shared" si="265"/>
        <v>#REF!</v>
      </c>
      <c r="O540" s="58" t="e">
        <f t="shared" si="266"/>
        <v>#REF!</v>
      </c>
      <c r="P540" s="59" t="e">
        <f t="shared" si="256"/>
        <v>#REF!</v>
      </c>
      <c r="Q540" s="29" t="e">
        <f t="shared" si="267"/>
        <v>#REF!</v>
      </c>
      <c r="R540" s="100" t="e">
        <f t="shared" si="259"/>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x14ac:dyDescent="0.25">
      <c r="B541" s="237"/>
      <c r="C541" s="9"/>
      <c r="E541" s="65" t="e">
        <f>IF(OR($C$6="",$C$5="",$C$6=0,$C$5=0),"",IF((ROWS(E$6:E541)-1)&gt;$C$16+$C$13-$C$15,"",(ROWS(E$6:E541)-1)))</f>
        <v>#REF!</v>
      </c>
      <c r="F541" s="55" t="e">
        <f t="shared" si="260"/>
        <v>#REF!</v>
      </c>
      <c r="G541" s="91" t="e">
        <f>IF(E541="","",OP!G541)</f>
        <v>#REF!</v>
      </c>
      <c r="H541" s="28" t="e">
        <f t="shared" si="257"/>
        <v>#REF!</v>
      </c>
      <c r="I541" s="56" t="e">
        <f t="shared" si="258"/>
        <v>#REF!</v>
      </c>
      <c r="J541" s="56" t="e">
        <f t="shared" si="261"/>
        <v>#REF!</v>
      </c>
      <c r="K541" s="57" t="e">
        <f t="shared" si="262"/>
        <v>#REF!</v>
      </c>
      <c r="L541" s="57" t="e">
        <f t="shared" si="263"/>
        <v>#REF!</v>
      </c>
      <c r="M541" s="58" t="e">
        <f t="shared" si="264"/>
        <v>#REF!</v>
      </c>
      <c r="N541" s="58" t="e">
        <f t="shared" si="265"/>
        <v>#REF!</v>
      </c>
      <c r="O541" s="58" t="e">
        <f t="shared" si="266"/>
        <v>#REF!</v>
      </c>
      <c r="P541" s="59" t="e">
        <f t="shared" si="256"/>
        <v>#REF!</v>
      </c>
      <c r="Q541" s="29" t="e">
        <f t="shared" si="267"/>
        <v>#REF!</v>
      </c>
      <c r="R541" s="100" t="e">
        <f t="shared" si="259"/>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x14ac:dyDescent="0.25">
      <c r="B542" s="237"/>
      <c r="C542" s="9"/>
      <c r="E542" s="65" t="e">
        <f>IF(OR($C$6="",$C$5="",$C$6=0,$C$5=0),"",IF((ROWS(E$6:E542)-1)&gt;$C$16+$C$13-$C$15,"",(ROWS(E$6:E542)-1)))</f>
        <v>#REF!</v>
      </c>
      <c r="F542" s="55" t="e">
        <f t="shared" si="260"/>
        <v>#REF!</v>
      </c>
      <c r="G542" s="91" t="e">
        <f>IF(E542="","",OP!G542)</f>
        <v>#REF!</v>
      </c>
      <c r="H542" s="28" t="e">
        <f t="shared" si="257"/>
        <v>#REF!</v>
      </c>
      <c r="I542" s="56" t="e">
        <f t="shared" si="258"/>
        <v>#REF!</v>
      </c>
      <c r="J542" s="56" t="e">
        <f t="shared" si="261"/>
        <v>#REF!</v>
      </c>
      <c r="K542" s="57" t="e">
        <f t="shared" si="262"/>
        <v>#REF!</v>
      </c>
      <c r="L542" s="57" t="e">
        <f t="shared" si="263"/>
        <v>#REF!</v>
      </c>
      <c r="M542" s="58" t="e">
        <f t="shared" si="264"/>
        <v>#REF!</v>
      </c>
      <c r="N542" s="58" t="e">
        <f t="shared" si="265"/>
        <v>#REF!</v>
      </c>
      <c r="O542" s="58" t="e">
        <f t="shared" si="266"/>
        <v>#REF!</v>
      </c>
      <c r="P542" s="59" t="e">
        <f t="shared" si="256"/>
        <v>#REF!</v>
      </c>
      <c r="Q542" s="29" t="e">
        <f t="shared" si="267"/>
        <v>#REF!</v>
      </c>
      <c r="R542" s="100" t="e">
        <f t="shared" si="259"/>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x14ac:dyDescent="0.25">
      <c r="B543" s="237"/>
      <c r="C543" s="9"/>
      <c r="E543" s="65" t="e">
        <f>IF(OR($C$6="",$C$5="",$C$6=0,$C$5=0),"",IF((ROWS(E$6:E543)-1)&gt;$C$16+$C$13-$C$15,"",(ROWS(E$6:E543)-1)))</f>
        <v>#REF!</v>
      </c>
      <c r="F543" s="55" t="e">
        <f t="shared" si="260"/>
        <v>#REF!</v>
      </c>
      <c r="G543" s="91" t="e">
        <f>IF(E543="","",OP!G543)</f>
        <v>#REF!</v>
      </c>
      <c r="H543" s="28" t="e">
        <f t="shared" si="257"/>
        <v>#REF!</v>
      </c>
      <c r="I543" s="56" t="e">
        <f t="shared" si="258"/>
        <v>#REF!</v>
      </c>
      <c r="J543" s="56" t="e">
        <f t="shared" si="261"/>
        <v>#REF!</v>
      </c>
      <c r="K543" s="57" t="e">
        <f t="shared" si="262"/>
        <v>#REF!</v>
      </c>
      <c r="L543" s="57" t="e">
        <f t="shared" si="263"/>
        <v>#REF!</v>
      </c>
      <c r="M543" s="58" t="e">
        <f t="shared" si="264"/>
        <v>#REF!</v>
      </c>
      <c r="N543" s="58" t="e">
        <f t="shared" si="265"/>
        <v>#REF!</v>
      </c>
      <c r="O543" s="58" t="e">
        <f t="shared" si="266"/>
        <v>#REF!</v>
      </c>
      <c r="P543" s="59" t="e">
        <f t="shared" si="256"/>
        <v>#REF!</v>
      </c>
      <c r="Q543" s="29" t="e">
        <f t="shared" si="267"/>
        <v>#REF!</v>
      </c>
      <c r="R543" s="100" t="e">
        <f t="shared" si="259"/>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x14ac:dyDescent="0.25">
      <c r="B544" s="237"/>
      <c r="C544" s="9"/>
      <c r="E544" s="65" t="e">
        <f>IF(OR($C$6="",$C$5="",$C$6=0,$C$5=0),"",IF((ROWS(E$6:E544)-1)&gt;$C$16+$C$13-$C$15,"",(ROWS(E$6:E544)-1)))</f>
        <v>#REF!</v>
      </c>
      <c r="F544" s="55" t="e">
        <f t="shared" si="260"/>
        <v>#REF!</v>
      </c>
      <c r="G544" s="91" t="e">
        <f>IF(E544="","",OP!G544)</f>
        <v>#REF!</v>
      </c>
      <c r="H544" s="28" t="e">
        <f t="shared" si="257"/>
        <v>#REF!</v>
      </c>
      <c r="I544" s="56" t="e">
        <f t="shared" si="258"/>
        <v>#REF!</v>
      </c>
      <c r="J544" s="56" t="e">
        <f t="shared" si="261"/>
        <v>#REF!</v>
      </c>
      <c r="K544" s="57" t="e">
        <f t="shared" si="262"/>
        <v>#REF!</v>
      </c>
      <c r="L544" s="57" t="e">
        <f t="shared" si="263"/>
        <v>#REF!</v>
      </c>
      <c r="M544" s="58" t="e">
        <f t="shared" si="264"/>
        <v>#REF!</v>
      </c>
      <c r="N544" s="58" t="e">
        <f t="shared" si="265"/>
        <v>#REF!</v>
      </c>
      <c r="O544" s="58" t="e">
        <f t="shared" si="266"/>
        <v>#REF!</v>
      </c>
      <c r="P544" s="59" t="e">
        <f t="shared" si="256"/>
        <v>#REF!</v>
      </c>
      <c r="Q544" s="29" t="e">
        <f t="shared" si="267"/>
        <v>#REF!</v>
      </c>
      <c r="R544" s="100" t="e">
        <f t="shared" si="259"/>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x14ac:dyDescent="0.25">
      <c r="B545" s="237"/>
      <c r="C545" s="9"/>
      <c r="E545" s="65" t="e">
        <f>IF(OR($C$6="",$C$5="",$C$6=0,$C$5=0),"",IF((ROWS(E$6:E545)-1)&gt;$C$16+$C$13-$C$15,"",(ROWS(E$6:E545)-1)))</f>
        <v>#REF!</v>
      </c>
      <c r="F545" s="55" t="e">
        <f t="shared" si="260"/>
        <v>#REF!</v>
      </c>
      <c r="G545" s="91" t="e">
        <f>IF(E545="","",OP!G545)</f>
        <v>#REF!</v>
      </c>
      <c r="H545" s="28" t="e">
        <f t="shared" si="257"/>
        <v>#REF!</v>
      </c>
      <c r="I545" s="56" t="e">
        <f t="shared" si="258"/>
        <v>#REF!</v>
      </c>
      <c r="J545" s="56" t="e">
        <f t="shared" si="261"/>
        <v>#REF!</v>
      </c>
      <c r="K545" s="57" t="e">
        <f t="shared" si="262"/>
        <v>#REF!</v>
      </c>
      <c r="L545" s="57" t="e">
        <f t="shared" si="263"/>
        <v>#REF!</v>
      </c>
      <c r="M545" s="58" t="e">
        <f t="shared" si="264"/>
        <v>#REF!</v>
      </c>
      <c r="N545" s="58" t="e">
        <f t="shared" si="265"/>
        <v>#REF!</v>
      </c>
      <c r="O545" s="58" t="e">
        <f t="shared" si="266"/>
        <v>#REF!</v>
      </c>
      <c r="P545" s="59" t="e">
        <f t="shared" si="256"/>
        <v>#REF!</v>
      </c>
      <c r="Q545" s="29" t="e">
        <f t="shared" si="267"/>
        <v>#REF!</v>
      </c>
      <c r="R545" s="100" t="e">
        <f t="shared" si="259"/>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x14ac:dyDescent="0.25">
      <c r="B546" s="237"/>
      <c r="C546" s="9"/>
      <c r="E546" s="65" t="e">
        <f>IF(OR($C$6="",$C$5="",$C$6=0,$C$5=0),"",IF((ROWS(E$6:E546)-1)&gt;$C$16+$C$13-$C$15,"",(ROWS(E$6:E546)-1)))</f>
        <v>#REF!</v>
      </c>
      <c r="F546" s="55" t="e">
        <f t="shared" si="260"/>
        <v>#REF!</v>
      </c>
      <c r="G546" s="91" t="e">
        <f>IF(E546="","",OP!G546)</f>
        <v>#REF!</v>
      </c>
      <c r="H546" s="28" t="e">
        <f t="shared" si="257"/>
        <v>#REF!</v>
      </c>
      <c r="I546" s="56" t="e">
        <f t="shared" si="258"/>
        <v>#REF!</v>
      </c>
      <c r="J546" s="56" t="e">
        <f t="shared" si="261"/>
        <v>#REF!</v>
      </c>
      <c r="K546" s="57" t="e">
        <f t="shared" si="262"/>
        <v>#REF!</v>
      </c>
      <c r="L546" s="57" t="e">
        <f t="shared" si="263"/>
        <v>#REF!</v>
      </c>
      <c r="M546" s="58" t="e">
        <f t="shared" si="264"/>
        <v>#REF!</v>
      </c>
      <c r="N546" s="58" t="e">
        <f t="shared" si="265"/>
        <v>#REF!</v>
      </c>
      <c r="O546" s="58" t="e">
        <f t="shared" si="266"/>
        <v>#REF!</v>
      </c>
      <c r="P546" s="59" t="e">
        <f t="shared" si="256"/>
        <v>#REF!</v>
      </c>
      <c r="Q546" s="29" t="e">
        <f t="shared" si="267"/>
        <v>#REF!</v>
      </c>
      <c r="R546" s="100" t="e">
        <f t="shared" si="259"/>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x14ac:dyDescent="0.25">
      <c r="B547" s="237"/>
      <c r="C547" s="9"/>
      <c r="E547" s="65" t="e">
        <f>IF(OR($C$6="",$C$5="",$C$6=0,$C$5=0),"",IF((ROWS(E$6:E547)-1)&gt;$C$16+$C$13-$C$15,"",(ROWS(E$6:E547)-1)))</f>
        <v>#REF!</v>
      </c>
      <c r="F547" s="55" t="e">
        <f t="shared" si="260"/>
        <v>#REF!</v>
      </c>
      <c r="G547" s="91" t="e">
        <f>IF(E547="","",OP!G547)</f>
        <v>#REF!</v>
      </c>
      <c r="H547" s="28" t="e">
        <f t="shared" si="257"/>
        <v>#REF!</v>
      </c>
      <c r="I547" s="56" t="e">
        <f t="shared" si="258"/>
        <v>#REF!</v>
      </c>
      <c r="J547" s="56" t="e">
        <f t="shared" si="261"/>
        <v>#REF!</v>
      </c>
      <c r="K547" s="57" t="e">
        <f t="shared" si="262"/>
        <v>#REF!</v>
      </c>
      <c r="L547" s="57" t="e">
        <f t="shared" si="263"/>
        <v>#REF!</v>
      </c>
      <c r="M547" s="58" t="e">
        <f t="shared" si="264"/>
        <v>#REF!</v>
      </c>
      <c r="N547" s="58" t="e">
        <f t="shared" si="265"/>
        <v>#REF!</v>
      </c>
      <c r="O547" s="58" t="e">
        <f t="shared" si="266"/>
        <v>#REF!</v>
      </c>
      <c r="P547" s="59" t="e">
        <f t="shared" si="256"/>
        <v>#REF!</v>
      </c>
      <c r="Q547" s="29" t="e">
        <f t="shared" si="267"/>
        <v>#REF!</v>
      </c>
      <c r="R547" s="100" t="e">
        <f t="shared" si="259"/>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x14ac:dyDescent="0.25">
      <c r="B548" s="237"/>
      <c r="C548" s="9"/>
      <c r="E548" s="65" t="e">
        <f>IF(OR($C$6="",$C$5="",$C$6=0,$C$5=0),"",IF((ROWS(E$6:E548)-1)&gt;$C$16+$C$13-$C$15,"",(ROWS(E$6:E548)-1)))</f>
        <v>#REF!</v>
      </c>
      <c r="F548" s="55" t="e">
        <f t="shared" si="260"/>
        <v>#REF!</v>
      </c>
      <c r="G548" s="91" t="e">
        <f>IF(E548="","",OP!G548)</f>
        <v>#REF!</v>
      </c>
      <c r="H548" s="28" t="e">
        <f t="shared" si="257"/>
        <v>#REF!</v>
      </c>
      <c r="I548" s="56" t="e">
        <f t="shared" si="258"/>
        <v>#REF!</v>
      </c>
      <c r="J548" s="56" t="e">
        <f t="shared" si="261"/>
        <v>#REF!</v>
      </c>
      <c r="K548" s="57" t="e">
        <f t="shared" si="262"/>
        <v>#REF!</v>
      </c>
      <c r="L548" s="57" t="e">
        <f t="shared" si="263"/>
        <v>#REF!</v>
      </c>
      <c r="M548" s="58" t="e">
        <f t="shared" si="264"/>
        <v>#REF!</v>
      </c>
      <c r="N548" s="58" t="e">
        <f t="shared" si="265"/>
        <v>#REF!</v>
      </c>
      <c r="O548" s="58" t="e">
        <f t="shared" si="266"/>
        <v>#REF!</v>
      </c>
      <c r="P548" s="59" t="e">
        <f t="shared" si="256"/>
        <v>#REF!</v>
      </c>
      <c r="Q548" s="29" t="e">
        <f t="shared" si="267"/>
        <v>#REF!</v>
      </c>
      <c r="R548" s="100" t="e">
        <f t="shared" si="259"/>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x14ac:dyDescent="0.25">
      <c r="B549" s="237"/>
      <c r="C549" s="9"/>
      <c r="E549" s="65" t="e">
        <f>IF(OR($C$6="",$C$5="",$C$6=0,$C$5=0),"",IF((ROWS(E$6:E549)-1)&gt;$C$16+$C$13-$C$15,"",(ROWS(E$6:E549)-1)))</f>
        <v>#REF!</v>
      </c>
      <c r="F549" s="55" t="e">
        <f t="shared" si="260"/>
        <v>#REF!</v>
      </c>
      <c r="G549" s="91" t="e">
        <f>IF(E549="","",OP!G549)</f>
        <v>#REF!</v>
      </c>
      <c r="H549" s="28" t="e">
        <f t="shared" si="257"/>
        <v>#REF!</v>
      </c>
      <c r="I549" s="56" t="e">
        <f t="shared" si="258"/>
        <v>#REF!</v>
      </c>
      <c r="J549" s="56" t="e">
        <f t="shared" si="261"/>
        <v>#REF!</v>
      </c>
      <c r="K549" s="57" t="e">
        <f t="shared" si="262"/>
        <v>#REF!</v>
      </c>
      <c r="L549" s="57" t="e">
        <f t="shared" si="263"/>
        <v>#REF!</v>
      </c>
      <c r="M549" s="58" t="e">
        <f t="shared" si="264"/>
        <v>#REF!</v>
      </c>
      <c r="N549" s="58" t="e">
        <f t="shared" si="265"/>
        <v>#REF!</v>
      </c>
      <c r="O549" s="58" t="e">
        <f t="shared" si="266"/>
        <v>#REF!</v>
      </c>
      <c r="P549" s="59" t="e">
        <f t="shared" si="256"/>
        <v>#REF!</v>
      </c>
      <c r="Q549" s="29" t="e">
        <f t="shared" si="267"/>
        <v>#REF!</v>
      </c>
      <c r="R549" s="100" t="e">
        <f t="shared" si="259"/>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x14ac:dyDescent="0.25">
      <c r="B550" s="237"/>
      <c r="C550" s="9"/>
      <c r="E550" s="65" t="e">
        <f>IF(OR($C$6="",$C$5="",$C$6=0,$C$5=0),"",IF((ROWS(E$6:E550)-1)&gt;$C$16+$C$13-$C$15,"",(ROWS(E$6:E550)-1)))</f>
        <v>#REF!</v>
      </c>
      <c r="F550" s="55" t="e">
        <f t="shared" si="260"/>
        <v>#REF!</v>
      </c>
      <c r="G550" s="91" t="e">
        <f>IF(E550="","",OP!G550)</f>
        <v>#REF!</v>
      </c>
      <c r="H550" s="28" t="e">
        <f t="shared" si="257"/>
        <v>#REF!</v>
      </c>
      <c r="I550" s="56" t="e">
        <f t="shared" si="258"/>
        <v>#REF!</v>
      </c>
      <c r="J550" s="56" t="e">
        <f t="shared" si="261"/>
        <v>#REF!</v>
      </c>
      <c r="K550" s="57" t="e">
        <f t="shared" si="262"/>
        <v>#REF!</v>
      </c>
      <c r="L550" s="57" t="e">
        <f t="shared" si="263"/>
        <v>#REF!</v>
      </c>
      <c r="M550" s="58" t="e">
        <f t="shared" si="264"/>
        <v>#REF!</v>
      </c>
      <c r="N550" s="58" t="e">
        <f t="shared" si="265"/>
        <v>#REF!</v>
      </c>
      <c r="O550" s="58" t="e">
        <f t="shared" si="266"/>
        <v>#REF!</v>
      </c>
      <c r="P550" s="59" t="e">
        <f t="shared" si="256"/>
        <v>#REF!</v>
      </c>
      <c r="Q550" s="29" t="e">
        <f t="shared" si="267"/>
        <v>#REF!</v>
      </c>
      <c r="R550" s="100" t="e">
        <f t="shared" si="259"/>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x14ac:dyDescent="0.25">
      <c r="B551" s="237"/>
      <c r="C551" s="9"/>
      <c r="E551" s="65" t="e">
        <f>IF(OR($C$6="",$C$5="",$C$6=0,$C$5=0),"",IF((ROWS(E$6:E551)-1)&gt;$C$16+$C$13-$C$15,"",(ROWS(E$6:E551)-1)))</f>
        <v>#REF!</v>
      </c>
      <c r="F551" s="55" t="e">
        <f t="shared" si="260"/>
        <v>#REF!</v>
      </c>
      <c r="G551" s="91" t="e">
        <f>IF(E551="","",OP!G551)</f>
        <v>#REF!</v>
      </c>
      <c r="H551" s="28" t="e">
        <f t="shared" si="257"/>
        <v>#REF!</v>
      </c>
      <c r="I551" s="56" t="e">
        <f t="shared" si="258"/>
        <v>#REF!</v>
      </c>
      <c r="J551" s="56" t="e">
        <f t="shared" si="261"/>
        <v>#REF!</v>
      </c>
      <c r="K551" s="57" t="e">
        <f t="shared" si="262"/>
        <v>#REF!</v>
      </c>
      <c r="L551" s="57" t="e">
        <f t="shared" si="263"/>
        <v>#REF!</v>
      </c>
      <c r="M551" s="58" t="e">
        <f t="shared" si="264"/>
        <v>#REF!</v>
      </c>
      <c r="N551" s="58" t="e">
        <f t="shared" si="265"/>
        <v>#REF!</v>
      </c>
      <c r="O551" s="58" t="e">
        <f t="shared" si="266"/>
        <v>#REF!</v>
      </c>
      <c r="P551" s="59" t="e">
        <f t="shared" si="256"/>
        <v>#REF!</v>
      </c>
      <c r="Q551" s="29" t="e">
        <f t="shared" si="267"/>
        <v>#REF!</v>
      </c>
      <c r="R551" s="100" t="e">
        <f t="shared" si="259"/>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x14ac:dyDescent="0.25">
      <c r="B552" s="237"/>
      <c r="C552" s="9"/>
      <c r="E552" s="65" t="e">
        <f>IF(OR($C$6="",$C$5="",$C$6=0,$C$5=0),"",IF((ROWS(E$6:E552)-1)&gt;$C$16+$C$13-$C$15,"",(ROWS(E$6:E552)-1)))</f>
        <v>#REF!</v>
      </c>
      <c r="F552" s="55" t="e">
        <f t="shared" si="260"/>
        <v>#REF!</v>
      </c>
      <c r="G552" s="91" t="e">
        <f>IF(E552="","",OP!G552)</f>
        <v>#REF!</v>
      </c>
      <c r="H552" s="28" t="e">
        <f t="shared" si="257"/>
        <v>#REF!</v>
      </c>
      <c r="I552" s="56" t="e">
        <f t="shared" si="258"/>
        <v>#REF!</v>
      </c>
      <c r="J552" s="56" t="e">
        <f t="shared" si="261"/>
        <v>#REF!</v>
      </c>
      <c r="K552" s="57" t="e">
        <f t="shared" si="262"/>
        <v>#REF!</v>
      </c>
      <c r="L552" s="57" t="e">
        <f t="shared" si="263"/>
        <v>#REF!</v>
      </c>
      <c r="M552" s="58" t="e">
        <f t="shared" si="264"/>
        <v>#REF!</v>
      </c>
      <c r="N552" s="58" t="e">
        <f t="shared" si="265"/>
        <v>#REF!</v>
      </c>
      <c r="O552" s="58" t="e">
        <f t="shared" si="266"/>
        <v>#REF!</v>
      </c>
      <c r="P552" s="59" t="e">
        <f t="shared" si="256"/>
        <v>#REF!</v>
      </c>
      <c r="Q552" s="29" t="e">
        <f t="shared" si="267"/>
        <v>#REF!</v>
      </c>
      <c r="R552" s="100" t="e">
        <f t="shared" si="259"/>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x14ac:dyDescent="0.25">
      <c r="B553" s="237"/>
      <c r="C553" s="9"/>
      <c r="E553" s="65" t="e">
        <f>IF(OR($C$6="",$C$5="",$C$6=0,$C$5=0),"",IF((ROWS(E$6:E553)-1)&gt;$C$16+$C$13-$C$15,"",(ROWS(E$6:E553)-1)))</f>
        <v>#REF!</v>
      </c>
      <c r="F553" s="55" t="e">
        <f t="shared" si="260"/>
        <v>#REF!</v>
      </c>
      <c r="G553" s="91" t="e">
        <f>IF(E553="","",OP!G553)</f>
        <v>#REF!</v>
      </c>
      <c r="H553" s="28" t="e">
        <f t="shared" si="257"/>
        <v>#REF!</v>
      </c>
      <c r="I553" s="56" t="e">
        <f t="shared" si="258"/>
        <v>#REF!</v>
      </c>
      <c r="J553" s="56" t="e">
        <f t="shared" si="261"/>
        <v>#REF!</v>
      </c>
      <c r="K553" s="57" t="e">
        <f t="shared" si="262"/>
        <v>#REF!</v>
      </c>
      <c r="L553" s="57" t="e">
        <f t="shared" si="263"/>
        <v>#REF!</v>
      </c>
      <c r="M553" s="58" t="e">
        <f t="shared" si="264"/>
        <v>#REF!</v>
      </c>
      <c r="N553" s="58" t="e">
        <f t="shared" si="265"/>
        <v>#REF!</v>
      </c>
      <c r="O553" s="58" t="e">
        <f t="shared" si="266"/>
        <v>#REF!</v>
      </c>
      <c r="P553" s="59" t="e">
        <f t="shared" si="256"/>
        <v>#REF!</v>
      </c>
      <c r="Q553" s="29" t="e">
        <f t="shared" si="267"/>
        <v>#REF!</v>
      </c>
      <c r="R553" s="100" t="e">
        <f t="shared" si="259"/>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x14ac:dyDescent="0.25">
      <c r="B554" s="237"/>
      <c r="C554" s="9"/>
      <c r="E554" s="65" t="e">
        <f>IF(OR($C$6="",$C$5="",$C$6=0,$C$5=0),"",IF((ROWS(E$6:E554)-1)&gt;$C$16+$C$13-$C$15,"",(ROWS(E$6:E554)-1)))</f>
        <v>#REF!</v>
      </c>
      <c r="F554" s="55" t="e">
        <f t="shared" si="260"/>
        <v>#REF!</v>
      </c>
      <c r="G554" s="91" t="e">
        <f>IF(E554="","",OP!G554)</f>
        <v>#REF!</v>
      </c>
      <c r="H554" s="28" t="e">
        <f t="shared" si="257"/>
        <v>#REF!</v>
      </c>
      <c r="I554" s="56" t="e">
        <f t="shared" si="258"/>
        <v>#REF!</v>
      </c>
      <c r="J554" s="56" t="e">
        <f t="shared" si="261"/>
        <v>#REF!</v>
      </c>
      <c r="K554" s="57" t="e">
        <f t="shared" si="262"/>
        <v>#REF!</v>
      </c>
      <c r="L554" s="57" t="e">
        <f t="shared" si="263"/>
        <v>#REF!</v>
      </c>
      <c r="M554" s="58" t="e">
        <f t="shared" si="264"/>
        <v>#REF!</v>
      </c>
      <c r="N554" s="58" t="e">
        <f t="shared" si="265"/>
        <v>#REF!</v>
      </c>
      <c r="O554" s="58" t="e">
        <f t="shared" si="266"/>
        <v>#REF!</v>
      </c>
      <c r="P554" s="59" t="e">
        <f t="shared" si="256"/>
        <v>#REF!</v>
      </c>
      <c r="Q554" s="29" t="e">
        <f t="shared" si="267"/>
        <v>#REF!</v>
      </c>
      <c r="R554" s="100" t="e">
        <f t="shared" si="259"/>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x14ac:dyDescent="0.25">
      <c r="B555" s="237"/>
      <c r="C555" s="9"/>
      <c r="E555" s="65" t="e">
        <f>IF(OR($C$6="",$C$5="",$C$6=0,$C$5=0),"",IF((ROWS(E$6:E555)-1)&gt;$C$16+$C$13-$C$15,"",(ROWS(E$6:E555)-1)))</f>
        <v>#REF!</v>
      </c>
      <c r="F555" s="55" t="e">
        <f t="shared" si="260"/>
        <v>#REF!</v>
      </c>
      <c r="G555" s="91" t="e">
        <f>IF(E555="","",OP!G555)</f>
        <v>#REF!</v>
      </c>
      <c r="H555" s="28" t="e">
        <f t="shared" si="257"/>
        <v>#REF!</v>
      </c>
      <c r="I555" s="56" t="e">
        <f t="shared" si="258"/>
        <v>#REF!</v>
      </c>
      <c r="J555" s="56" t="e">
        <f t="shared" si="261"/>
        <v>#REF!</v>
      </c>
      <c r="K555" s="57" t="e">
        <f t="shared" si="262"/>
        <v>#REF!</v>
      </c>
      <c r="L555" s="57" t="e">
        <f t="shared" si="263"/>
        <v>#REF!</v>
      </c>
      <c r="M555" s="58" t="e">
        <f t="shared" si="264"/>
        <v>#REF!</v>
      </c>
      <c r="N555" s="58" t="e">
        <f t="shared" si="265"/>
        <v>#REF!</v>
      </c>
      <c r="O555" s="58" t="e">
        <f t="shared" si="266"/>
        <v>#REF!</v>
      </c>
      <c r="P555" s="59" t="e">
        <f t="shared" si="256"/>
        <v>#REF!</v>
      </c>
      <c r="Q555" s="29" t="e">
        <f t="shared" si="267"/>
        <v>#REF!</v>
      </c>
      <c r="R555" s="100" t="e">
        <f t="shared" si="259"/>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x14ac:dyDescent="0.25">
      <c r="B556" s="237"/>
      <c r="C556" s="9"/>
      <c r="E556" s="65" t="e">
        <f>IF(OR($C$6="",$C$5="",$C$6=0,$C$5=0),"",IF((ROWS(E$6:E556)-1)&gt;$C$16+$C$13-$C$15,"",(ROWS(E$6:E556)-1)))</f>
        <v>#REF!</v>
      </c>
      <c r="F556" s="55" t="e">
        <f t="shared" si="260"/>
        <v>#REF!</v>
      </c>
      <c r="G556" s="91" t="e">
        <f>IF(E556="","",OP!G556)</f>
        <v>#REF!</v>
      </c>
      <c r="H556" s="28" t="e">
        <f t="shared" si="257"/>
        <v>#REF!</v>
      </c>
      <c r="I556" s="56" t="e">
        <f t="shared" si="258"/>
        <v>#REF!</v>
      </c>
      <c r="J556" s="56" t="e">
        <f t="shared" si="261"/>
        <v>#REF!</v>
      </c>
      <c r="K556" s="57" t="e">
        <f t="shared" si="262"/>
        <v>#REF!</v>
      </c>
      <c r="L556" s="57" t="e">
        <f t="shared" si="263"/>
        <v>#REF!</v>
      </c>
      <c r="M556" s="58" t="e">
        <f t="shared" si="264"/>
        <v>#REF!</v>
      </c>
      <c r="N556" s="58" t="e">
        <f t="shared" si="265"/>
        <v>#REF!</v>
      </c>
      <c r="O556" s="58" t="e">
        <f t="shared" si="266"/>
        <v>#REF!</v>
      </c>
      <c r="P556" s="59" t="e">
        <f t="shared" si="256"/>
        <v>#REF!</v>
      </c>
      <c r="Q556" s="29" t="e">
        <f t="shared" si="267"/>
        <v>#REF!</v>
      </c>
      <c r="R556" s="100" t="e">
        <f t="shared" si="259"/>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x14ac:dyDescent="0.25">
      <c r="B557" s="237"/>
      <c r="C557" s="9"/>
      <c r="E557" s="65" t="e">
        <f>IF(OR($C$6="",$C$5="",$C$6=0,$C$5=0),"",IF((ROWS(E$6:E557)-1)&gt;$C$16+$C$13-$C$15,"",(ROWS(E$6:E557)-1)))</f>
        <v>#REF!</v>
      </c>
      <c r="F557" s="55" t="e">
        <f t="shared" si="260"/>
        <v>#REF!</v>
      </c>
      <c r="G557" s="91" t="e">
        <f>IF(E557="","",OP!G557)</f>
        <v>#REF!</v>
      </c>
      <c r="H557" s="28" t="e">
        <f t="shared" si="257"/>
        <v>#REF!</v>
      </c>
      <c r="I557" s="56" t="e">
        <f t="shared" si="258"/>
        <v>#REF!</v>
      </c>
      <c r="J557" s="56" t="e">
        <f t="shared" si="261"/>
        <v>#REF!</v>
      </c>
      <c r="K557" s="57" t="e">
        <f t="shared" si="262"/>
        <v>#REF!</v>
      </c>
      <c r="L557" s="57" t="e">
        <f t="shared" si="263"/>
        <v>#REF!</v>
      </c>
      <c r="M557" s="58" t="e">
        <f t="shared" si="264"/>
        <v>#REF!</v>
      </c>
      <c r="N557" s="58" t="e">
        <f t="shared" si="265"/>
        <v>#REF!</v>
      </c>
      <c r="O557" s="58" t="e">
        <f t="shared" si="266"/>
        <v>#REF!</v>
      </c>
      <c r="P557" s="59" t="e">
        <f t="shared" si="256"/>
        <v>#REF!</v>
      </c>
      <c r="Q557" s="29" t="e">
        <f t="shared" si="267"/>
        <v>#REF!</v>
      </c>
      <c r="R557" s="100" t="e">
        <f t="shared" si="259"/>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x14ac:dyDescent="0.25">
      <c r="B558" s="237"/>
      <c r="C558" s="9"/>
      <c r="E558" s="65" t="e">
        <f>IF(OR($C$6="",$C$5="",$C$6=0,$C$5=0),"",IF((ROWS(E$6:E558)-1)&gt;$C$16+$C$13-$C$15,"",(ROWS(E$6:E558)-1)))</f>
        <v>#REF!</v>
      </c>
      <c r="F558" s="55" t="e">
        <f t="shared" si="260"/>
        <v>#REF!</v>
      </c>
      <c r="G558" s="91" t="e">
        <f>IF(E558="","",OP!G558)</f>
        <v>#REF!</v>
      </c>
      <c r="H558" s="28" t="e">
        <f t="shared" si="257"/>
        <v>#REF!</v>
      </c>
      <c r="I558" s="56" t="e">
        <f t="shared" si="258"/>
        <v>#REF!</v>
      </c>
      <c r="J558" s="56" t="e">
        <f t="shared" si="261"/>
        <v>#REF!</v>
      </c>
      <c r="K558" s="57" t="e">
        <f t="shared" si="262"/>
        <v>#REF!</v>
      </c>
      <c r="L558" s="57" t="e">
        <f t="shared" si="263"/>
        <v>#REF!</v>
      </c>
      <c r="M558" s="58" t="e">
        <f t="shared" si="264"/>
        <v>#REF!</v>
      </c>
      <c r="N558" s="58" t="e">
        <f t="shared" si="265"/>
        <v>#REF!</v>
      </c>
      <c r="O558" s="58" t="e">
        <f t="shared" si="266"/>
        <v>#REF!</v>
      </c>
      <c r="P558" s="59" t="e">
        <f t="shared" si="256"/>
        <v>#REF!</v>
      </c>
      <c r="Q558" s="29" t="e">
        <f t="shared" si="267"/>
        <v>#REF!</v>
      </c>
      <c r="R558" s="100" t="e">
        <f t="shared" si="259"/>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x14ac:dyDescent="0.25">
      <c r="B559" s="237"/>
      <c r="C559" s="9"/>
      <c r="E559" s="65" t="e">
        <f>IF(OR($C$6="",$C$5="",$C$6=0,$C$5=0),"",IF((ROWS(E$6:E559)-1)&gt;$C$16+$C$13-$C$15,"",(ROWS(E$6:E559)-1)))</f>
        <v>#REF!</v>
      </c>
      <c r="F559" s="55" t="e">
        <f t="shared" si="260"/>
        <v>#REF!</v>
      </c>
      <c r="G559" s="91" t="e">
        <f>IF(E559="","",OP!G559)</f>
        <v>#REF!</v>
      </c>
      <c r="H559" s="28" t="e">
        <f t="shared" si="257"/>
        <v>#REF!</v>
      </c>
      <c r="I559" s="56" t="e">
        <f t="shared" si="258"/>
        <v>#REF!</v>
      </c>
      <c r="J559" s="56" t="e">
        <f t="shared" si="261"/>
        <v>#REF!</v>
      </c>
      <c r="K559" s="57" t="e">
        <f t="shared" si="262"/>
        <v>#REF!</v>
      </c>
      <c r="L559" s="57" t="e">
        <f t="shared" si="263"/>
        <v>#REF!</v>
      </c>
      <c r="M559" s="58" t="e">
        <f t="shared" si="264"/>
        <v>#REF!</v>
      </c>
      <c r="N559" s="58" t="e">
        <f t="shared" si="265"/>
        <v>#REF!</v>
      </c>
      <c r="O559" s="58" t="e">
        <f t="shared" si="266"/>
        <v>#REF!</v>
      </c>
      <c r="P559" s="59" t="e">
        <f t="shared" si="256"/>
        <v>#REF!</v>
      </c>
      <c r="Q559" s="29" t="e">
        <f t="shared" si="267"/>
        <v>#REF!</v>
      </c>
      <c r="R559" s="100" t="e">
        <f t="shared" si="259"/>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x14ac:dyDescent="0.25">
      <c r="B560" s="237"/>
      <c r="C560" s="9"/>
      <c r="E560" s="65" t="e">
        <f>IF(OR($C$6="",$C$5="",$C$6=0,$C$5=0),"",IF((ROWS(E$6:E560)-1)&gt;$C$16+$C$13-$C$15,"",(ROWS(E$6:E560)-1)))</f>
        <v>#REF!</v>
      </c>
      <c r="F560" s="55" t="e">
        <f t="shared" si="260"/>
        <v>#REF!</v>
      </c>
      <c r="G560" s="91" t="e">
        <f>IF(E560="","",OP!G560)</f>
        <v>#REF!</v>
      </c>
      <c r="H560" s="28" t="e">
        <f t="shared" si="257"/>
        <v>#REF!</v>
      </c>
      <c r="I560" s="56" t="e">
        <f t="shared" si="258"/>
        <v>#REF!</v>
      </c>
      <c r="J560" s="56" t="e">
        <f t="shared" si="261"/>
        <v>#REF!</v>
      </c>
      <c r="K560" s="57" t="e">
        <f t="shared" si="262"/>
        <v>#REF!</v>
      </c>
      <c r="L560" s="57" t="e">
        <f t="shared" si="263"/>
        <v>#REF!</v>
      </c>
      <c r="M560" s="58" t="e">
        <f t="shared" si="264"/>
        <v>#REF!</v>
      </c>
      <c r="N560" s="58" t="e">
        <f t="shared" si="265"/>
        <v>#REF!</v>
      </c>
      <c r="O560" s="58" t="e">
        <f t="shared" si="266"/>
        <v>#REF!</v>
      </c>
      <c r="P560" s="59" t="e">
        <f t="shared" si="256"/>
        <v>#REF!</v>
      </c>
      <c r="Q560" s="29" t="e">
        <f t="shared" si="267"/>
        <v>#REF!</v>
      </c>
      <c r="R560" s="100" t="e">
        <f t="shared" si="259"/>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x14ac:dyDescent="0.25">
      <c r="B561" s="237"/>
      <c r="C561" s="9"/>
      <c r="E561" s="65" t="e">
        <f>IF(OR($C$6="",$C$5="",$C$6=0,$C$5=0),"",IF((ROWS(E$6:E561)-1)&gt;$C$16+$C$13-$C$15,"",(ROWS(E$6:E561)-1)))</f>
        <v>#REF!</v>
      </c>
      <c r="F561" s="55" t="e">
        <f t="shared" si="260"/>
        <v>#REF!</v>
      </c>
      <c r="G561" s="91" t="e">
        <f>IF(E561="","",OP!G561)</f>
        <v>#REF!</v>
      </c>
      <c r="H561" s="28" t="e">
        <f t="shared" si="257"/>
        <v>#REF!</v>
      </c>
      <c r="I561" s="56" t="e">
        <f t="shared" si="258"/>
        <v>#REF!</v>
      </c>
      <c r="J561" s="56" t="e">
        <f t="shared" si="261"/>
        <v>#REF!</v>
      </c>
      <c r="K561" s="57" t="e">
        <f t="shared" si="262"/>
        <v>#REF!</v>
      </c>
      <c r="L561" s="57" t="e">
        <f t="shared" si="263"/>
        <v>#REF!</v>
      </c>
      <c r="M561" s="58" t="e">
        <f t="shared" si="264"/>
        <v>#REF!</v>
      </c>
      <c r="N561" s="58" t="e">
        <f t="shared" si="265"/>
        <v>#REF!</v>
      </c>
      <c r="O561" s="58" t="e">
        <f t="shared" si="266"/>
        <v>#REF!</v>
      </c>
      <c r="P561" s="59" t="e">
        <f t="shared" si="256"/>
        <v>#REF!</v>
      </c>
      <c r="Q561" s="29" t="e">
        <f t="shared" si="267"/>
        <v>#REF!</v>
      </c>
      <c r="R561" s="100" t="e">
        <f t="shared" si="259"/>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x14ac:dyDescent="0.25">
      <c r="B562" s="237"/>
      <c r="C562" s="9"/>
      <c r="E562" s="65" t="e">
        <f>IF(OR($C$6="",$C$5="",$C$6=0,$C$5=0),"",IF((ROWS(E$6:E562)-1)&gt;$C$16+$C$13-$C$15,"",(ROWS(E$6:E562)-1)))</f>
        <v>#REF!</v>
      </c>
      <c r="F562" s="55" t="e">
        <f t="shared" si="260"/>
        <v>#REF!</v>
      </c>
      <c r="G562" s="91" t="e">
        <f>IF(E562="","",OP!G562)</f>
        <v>#REF!</v>
      </c>
      <c r="H562" s="28" t="e">
        <f t="shared" si="257"/>
        <v>#REF!</v>
      </c>
      <c r="I562" s="56" t="e">
        <f t="shared" si="258"/>
        <v>#REF!</v>
      </c>
      <c r="J562" s="56" t="e">
        <f t="shared" si="261"/>
        <v>#REF!</v>
      </c>
      <c r="K562" s="57" t="e">
        <f t="shared" si="262"/>
        <v>#REF!</v>
      </c>
      <c r="L562" s="57" t="e">
        <f t="shared" si="263"/>
        <v>#REF!</v>
      </c>
      <c r="M562" s="58" t="e">
        <f t="shared" si="264"/>
        <v>#REF!</v>
      </c>
      <c r="N562" s="58" t="e">
        <f t="shared" si="265"/>
        <v>#REF!</v>
      </c>
      <c r="O562" s="58" t="e">
        <f t="shared" si="266"/>
        <v>#REF!</v>
      </c>
      <c r="P562" s="59" t="e">
        <f t="shared" si="256"/>
        <v>#REF!</v>
      </c>
      <c r="Q562" s="29" t="e">
        <f t="shared" si="267"/>
        <v>#REF!</v>
      </c>
      <c r="R562" s="100" t="e">
        <f t="shared" si="259"/>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x14ac:dyDescent="0.25">
      <c r="B563" s="237"/>
      <c r="C563" s="9"/>
      <c r="E563" s="65" t="e">
        <f>IF(OR($C$6="",$C$5="",$C$6=0,$C$5=0),"",IF((ROWS(E$6:E563)-1)&gt;$C$16+$C$13-$C$15,"",(ROWS(E$6:E563)-1)))</f>
        <v>#REF!</v>
      </c>
      <c r="F563" s="55" t="e">
        <f t="shared" si="260"/>
        <v>#REF!</v>
      </c>
      <c r="G563" s="91" t="e">
        <f>IF(E563="","",OP!G563)</f>
        <v>#REF!</v>
      </c>
      <c r="H563" s="28" t="e">
        <f t="shared" si="257"/>
        <v>#REF!</v>
      </c>
      <c r="I563" s="56" t="e">
        <f t="shared" si="258"/>
        <v>#REF!</v>
      </c>
      <c r="J563" s="56" t="e">
        <f t="shared" si="261"/>
        <v>#REF!</v>
      </c>
      <c r="K563" s="57" t="e">
        <f t="shared" si="262"/>
        <v>#REF!</v>
      </c>
      <c r="L563" s="57" t="e">
        <f t="shared" si="263"/>
        <v>#REF!</v>
      </c>
      <c r="M563" s="58" t="e">
        <f t="shared" si="264"/>
        <v>#REF!</v>
      </c>
      <c r="N563" s="58" t="e">
        <f t="shared" si="265"/>
        <v>#REF!</v>
      </c>
      <c r="O563" s="58" t="e">
        <f t="shared" si="266"/>
        <v>#REF!</v>
      </c>
      <c r="P563" s="59" t="e">
        <f t="shared" si="256"/>
        <v>#REF!</v>
      </c>
      <c r="Q563" s="29" t="e">
        <f t="shared" si="267"/>
        <v>#REF!</v>
      </c>
      <c r="R563" s="100" t="e">
        <f t="shared" si="259"/>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x14ac:dyDescent="0.25">
      <c r="B564" s="237"/>
      <c r="C564" s="9"/>
      <c r="E564" s="65" t="e">
        <f>IF(OR($C$6="",$C$5="",$C$6=0,$C$5=0),"",IF((ROWS(E$6:E564)-1)&gt;$C$16+$C$13-$C$15,"",(ROWS(E$6:E564)-1)))</f>
        <v>#REF!</v>
      </c>
      <c r="F564" s="55" t="e">
        <f t="shared" si="260"/>
        <v>#REF!</v>
      </c>
      <c r="G564" s="91" t="e">
        <f>IF(E564="","",OP!G564)</f>
        <v>#REF!</v>
      </c>
      <c r="H564" s="28" t="e">
        <f t="shared" si="257"/>
        <v>#REF!</v>
      </c>
      <c r="I564" s="56" t="e">
        <f t="shared" si="258"/>
        <v>#REF!</v>
      </c>
      <c r="J564" s="56" t="e">
        <f t="shared" si="261"/>
        <v>#REF!</v>
      </c>
      <c r="K564" s="57" t="e">
        <f t="shared" si="262"/>
        <v>#REF!</v>
      </c>
      <c r="L564" s="57" t="e">
        <f t="shared" si="263"/>
        <v>#REF!</v>
      </c>
      <c r="M564" s="58" t="e">
        <f t="shared" si="264"/>
        <v>#REF!</v>
      </c>
      <c r="N564" s="58" t="e">
        <f t="shared" si="265"/>
        <v>#REF!</v>
      </c>
      <c r="O564" s="58" t="e">
        <f t="shared" si="266"/>
        <v>#REF!</v>
      </c>
      <c r="P564" s="59" t="e">
        <f t="shared" si="256"/>
        <v>#REF!</v>
      </c>
      <c r="Q564" s="29" t="e">
        <f t="shared" si="267"/>
        <v>#REF!</v>
      </c>
      <c r="R564" s="100" t="e">
        <f t="shared" si="259"/>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x14ac:dyDescent="0.25">
      <c r="B565" s="237"/>
      <c r="C565" s="9"/>
      <c r="E565" s="65" t="e">
        <f>IF(OR($C$6="",$C$5="",$C$6=0,$C$5=0),"",IF((ROWS(E$6:E565)-1)&gt;$C$16+$C$13-$C$15,"",(ROWS(E$6:E565)-1)))</f>
        <v>#REF!</v>
      </c>
      <c r="F565" s="55" t="e">
        <f t="shared" si="260"/>
        <v>#REF!</v>
      </c>
      <c r="G565" s="91" t="e">
        <f>IF(E565="","",OP!G565)</f>
        <v>#REF!</v>
      </c>
      <c r="H565" s="28" t="e">
        <f t="shared" si="257"/>
        <v>#REF!</v>
      </c>
      <c r="I565" s="56" t="e">
        <f t="shared" si="258"/>
        <v>#REF!</v>
      </c>
      <c r="J565" s="56" t="e">
        <f t="shared" si="261"/>
        <v>#REF!</v>
      </c>
      <c r="K565" s="57" t="e">
        <f t="shared" si="262"/>
        <v>#REF!</v>
      </c>
      <c r="L565" s="57" t="e">
        <f t="shared" si="263"/>
        <v>#REF!</v>
      </c>
      <c r="M565" s="58" t="e">
        <f t="shared" si="264"/>
        <v>#REF!</v>
      </c>
      <c r="N565" s="58" t="e">
        <f t="shared" si="265"/>
        <v>#REF!</v>
      </c>
      <c r="O565" s="58" t="e">
        <f t="shared" si="266"/>
        <v>#REF!</v>
      </c>
      <c r="P565" s="59" t="e">
        <f t="shared" si="256"/>
        <v>#REF!</v>
      </c>
      <c r="Q565" s="29" t="e">
        <f t="shared" si="267"/>
        <v>#REF!</v>
      </c>
      <c r="R565" s="100" t="e">
        <f t="shared" si="259"/>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x14ac:dyDescent="0.25">
      <c r="B566" s="237"/>
      <c r="C566" s="9"/>
      <c r="E566" s="65" t="e">
        <f>IF(OR($C$6="",$C$5="",$C$6=0,$C$5=0),"",IF((ROWS(E$6:E566)-1)&gt;$C$16+$C$13-$C$15,"",(ROWS(E$6:E566)-1)))</f>
        <v>#REF!</v>
      </c>
      <c r="F566" s="55" t="e">
        <f t="shared" si="260"/>
        <v>#REF!</v>
      </c>
      <c r="G566" s="91" t="e">
        <f>IF(E566="","",OP!G566)</f>
        <v>#REF!</v>
      </c>
      <c r="H566" s="28" t="e">
        <f t="shared" si="257"/>
        <v>#REF!</v>
      </c>
      <c r="I566" s="56" t="e">
        <f t="shared" si="258"/>
        <v>#REF!</v>
      </c>
      <c r="J566" s="56" t="e">
        <f t="shared" si="261"/>
        <v>#REF!</v>
      </c>
      <c r="K566" s="57" t="e">
        <f t="shared" si="262"/>
        <v>#REF!</v>
      </c>
      <c r="L566" s="57" t="e">
        <f t="shared" si="263"/>
        <v>#REF!</v>
      </c>
      <c r="M566" s="58" t="e">
        <f t="shared" si="264"/>
        <v>#REF!</v>
      </c>
      <c r="N566" s="58" t="e">
        <f t="shared" si="265"/>
        <v>#REF!</v>
      </c>
      <c r="O566" s="58" t="e">
        <f t="shared" si="266"/>
        <v>#REF!</v>
      </c>
      <c r="P566" s="59" t="e">
        <f t="shared" si="256"/>
        <v>#REF!</v>
      </c>
      <c r="Q566" s="29" t="e">
        <f t="shared" si="267"/>
        <v>#REF!</v>
      </c>
      <c r="R566" s="100" t="e">
        <f t="shared" si="259"/>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x14ac:dyDescent="0.25">
      <c r="B567" s="237"/>
      <c r="C567" s="9"/>
      <c r="E567" s="65" t="e">
        <f>IF(OR($C$6="",$C$5="",$C$6=0,$C$5=0),"",IF((ROWS(E$6:E567)-1)&gt;$C$16+$C$13-$C$15,"",(ROWS(E$6:E567)-1)))</f>
        <v>#REF!</v>
      </c>
      <c r="F567" s="55" t="e">
        <f t="shared" si="260"/>
        <v>#REF!</v>
      </c>
      <c r="G567" s="91" t="e">
        <f>IF(E567="","",OP!G567)</f>
        <v>#REF!</v>
      </c>
      <c r="H567" s="28" t="e">
        <f t="shared" si="257"/>
        <v>#REF!</v>
      </c>
      <c r="I567" s="56" t="e">
        <f t="shared" si="258"/>
        <v>#REF!</v>
      </c>
      <c r="J567" s="56" t="e">
        <f t="shared" si="261"/>
        <v>#REF!</v>
      </c>
      <c r="K567" s="57" t="e">
        <f t="shared" si="262"/>
        <v>#REF!</v>
      </c>
      <c r="L567" s="57" t="e">
        <f t="shared" si="263"/>
        <v>#REF!</v>
      </c>
      <c r="M567" s="58" t="e">
        <f t="shared" si="264"/>
        <v>#REF!</v>
      </c>
      <c r="N567" s="58" t="e">
        <f t="shared" si="265"/>
        <v>#REF!</v>
      </c>
      <c r="O567" s="58" t="e">
        <f t="shared" si="266"/>
        <v>#REF!</v>
      </c>
      <c r="P567" s="59" t="e">
        <f t="shared" si="256"/>
        <v>#REF!</v>
      </c>
      <c r="Q567" s="29" t="e">
        <f t="shared" si="267"/>
        <v>#REF!</v>
      </c>
      <c r="R567" s="100" t="e">
        <f t="shared" si="259"/>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x14ac:dyDescent="0.25">
      <c r="B568" s="237"/>
      <c r="C568" s="9"/>
      <c r="E568" s="65" t="e">
        <f>IF(OR($C$6="",$C$5="",$C$6=0,$C$5=0),"",IF((ROWS(E$6:E568)-1)&gt;$C$16+$C$13-$C$15,"",(ROWS(E$6:E568)-1)))</f>
        <v>#REF!</v>
      </c>
      <c r="F568" s="55" t="e">
        <f t="shared" si="260"/>
        <v>#REF!</v>
      </c>
      <c r="G568" s="91" t="e">
        <f>IF(E568="","",OP!G568)</f>
        <v>#REF!</v>
      </c>
      <c r="H568" s="28" t="e">
        <f t="shared" si="257"/>
        <v>#REF!</v>
      </c>
      <c r="I568" s="56" t="e">
        <f t="shared" si="258"/>
        <v>#REF!</v>
      </c>
      <c r="J568" s="56" t="e">
        <f t="shared" si="261"/>
        <v>#REF!</v>
      </c>
      <c r="K568" s="57" t="e">
        <f t="shared" si="262"/>
        <v>#REF!</v>
      </c>
      <c r="L568" s="57" t="e">
        <f t="shared" si="263"/>
        <v>#REF!</v>
      </c>
      <c r="M568" s="58" t="e">
        <f t="shared" si="264"/>
        <v>#REF!</v>
      </c>
      <c r="N568" s="58" t="e">
        <f t="shared" si="265"/>
        <v>#REF!</v>
      </c>
      <c r="O568" s="58" t="e">
        <f t="shared" si="266"/>
        <v>#REF!</v>
      </c>
      <c r="P568" s="59" t="e">
        <f t="shared" si="256"/>
        <v>#REF!</v>
      </c>
      <c r="Q568" s="29" t="e">
        <f t="shared" si="267"/>
        <v>#REF!</v>
      </c>
      <c r="R568" s="100" t="e">
        <f t="shared" si="259"/>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x14ac:dyDescent="0.25">
      <c r="B569" s="237"/>
      <c r="C569" s="9"/>
      <c r="E569" s="65" t="e">
        <f>IF(OR($C$6="",$C$5="",$C$6=0,$C$5=0),"",IF((ROWS(E$6:E569)-1)&gt;$C$16+$C$13-$C$15,"",(ROWS(E$6:E569)-1)))</f>
        <v>#REF!</v>
      </c>
      <c r="F569" s="55" t="e">
        <f t="shared" si="260"/>
        <v>#REF!</v>
      </c>
      <c r="G569" s="91" t="e">
        <f>IF(E569="","",OP!G569)</f>
        <v>#REF!</v>
      </c>
      <c r="H569" s="28" t="e">
        <f t="shared" si="257"/>
        <v>#REF!</v>
      </c>
      <c r="I569" s="56" t="e">
        <f t="shared" si="258"/>
        <v>#REF!</v>
      </c>
      <c r="J569" s="56" t="e">
        <f t="shared" si="261"/>
        <v>#REF!</v>
      </c>
      <c r="K569" s="57" t="e">
        <f t="shared" si="262"/>
        <v>#REF!</v>
      </c>
      <c r="L569" s="57" t="e">
        <f t="shared" si="263"/>
        <v>#REF!</v>
      </c>
      <c r="M569" s="58" t="e">
        <f t="shared" si="264"/>
        <v>#REF!</v>
      </c>
      <c r="N569" s="58" t="e">
        <f t="shared" si="265"/>
        <v>#REF!</v>
      </c>
      <c r="O569" s="58" t="e">
        <f t="shared" si="266"/>
        <v>#REF!</v>
      </c>
      <c r="P569" s="59" t="e">
        <f t="shared" si="256"/>
        <v>#REF!</v>
      </c>
      <c r="Q569" s="29" t="e">
        <f t="shared" si="267"/>
        <v>#REF!</v>
      </c>
      <c r="R569" s="100" t="e">
        <f t="shared" si="259"/>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x14ac:dyDescent="0.25">
      <c r="B570" s="237"/>
      <c r="C570" s="9"/>
      <c r="E570" s="65" t="e">
        <f>IF(OR($C$6="",$C$5="",$C$6=0,$C$5=0),"",IF((ROWS(E$6:E570)-1)&gt;$C$16+$C$13-$C$15,"",(ROWS(E$6:E570)-1)))</f>
        <v>#REF!</v>
      </c>
      <c r="F570" s="55" t="e">
        <f t="shared" si="260"/>
        <v>#REF!</v>
      </c>
      <c r="G570" s="91" t="e">
        <f>IF(E570="","",OP!G570)</f>
        <v>#REF!</v>
      </c>
      <c r="H570" s="28" t="e">
        <f t="shared" si="257"/>
        <v>#REF!</v>
      </c>
      <c r="I570" s="56" t="e">
        <f t="shared" si="258"/>
        <v>#REF!</v>
      </c>
      <c r="J570" s="56" t="e">
        <f t="shared" si="261"/>
        <v>#REF!</v>
      </c>
      <c r="K570" s="57" t="e">
        <f t="shared" si="262"/>
        <v>#REF!</v>
      </c>
      <c r="L570" s="57" t="e">
        <f t="shared" si="263"/>
        <v>#REF!</v>
      </c>
      <c r="M570" s="58" t="e">
        <f t="shared" si="264"/>
        <v>#REF!</v>
      </c>
      <c r="N570" s="58" t="e">
        <f t="shared" si="265"/>
        <v>#REF!</v>
      </c>
      <c r="O570" s="58" t="e">
        <f t="shared" si="266"/>
        <v>#REF!</v>
      </c>
      <c r="P570" s="59" t="e">
        <f t="shared" si="256"/>
        <v>#REF!</v>
      </c>
      <c r="Q570" s="29" t="e">
        <f t="shared" si="267"/>
        <v>#REF!</v>
      </c>
      <c r="R570" s="100" t="e">
        <f t="shared" si="259"/>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x14ac:dyDescent="0.25">
      <c r="B571" s="237"/>
      <c r="C571" s="9"/>
      <c r="E571" s="65" t="e">
        <f>IF(OR($C$6="",$C$5="",$C$6=0,$C$5=0),"",IF((ROWS(E$6:E571)-1)&gt;$C$16+$C$13-$C$15,"",(ROWS(E$6:E571)-1)))</f>
        <v>#REF!</v>
      </c>
      <c r="F571" s="55" t="e">
        <f t="shared" si="260"/>
        <v>#REF!</v>
      </c>
      <c r="G571" s="91" t="e">
        <f>IF(E571="","",OP!G571)</f>
        <v>#REF!</v>
      </c>
      <c r="H571" s="28" t="e">
        <f t="shared" si="257"/>
        <v>#REF!</v>
      </c>
      <c r="I571" s="56" t="e">
        <f t="shared" si="258"/>
        <v>#REF!</v>
      </c>
      <c r="J571" s="56" t="e">
        <f t="shared" si="261"/>
        <v>#REF!</v>
      </c>
      <c r="K571" s="57" t="e">
        <f t="shared" si="262"/>
        <v>#REF!</v>
      </c>
      <c r="L571" s="57" t="e">
        <f t="shared" si="263"/>
        <v>#REF!</v>
      </c>
      <c r="M571" s="58" t="e">
        <f t="shared" si="264"/>
        <v>#REF!</v>
      </c>
      <c r="N571" s="58" t="e">
        <f t="shared" si="265"/>
        <v>#REF!</v>
      </c>
      <c r="O571" s="58" t="e">
        <f t="shared" si="266"/>
        <v>#REF!</v>
      </c>
      <c r="P571" s="59" t="e">
        <f t="shared" si="256"/>
        <v>#REF!</v>
      </c>
      <c r="Q571" s="29" t="e">
        <f t="shared" si="267"/>
        <v>#REF!</v>
      </c>
      <c r="R571" s="100" t="e">
        <f t="shared" si="259"/>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x14ac:dyDescent="0.25">
      <c r="B572" s="237"/>
      <c r="C572" s="9"/>
      <c r="E572" s="65" t="e">
        <f>IF(OR($C$6="",$C$5="",$C$6=0,$C$5=0),"",IF((ROWS(E$6:E572)-1)&gt;$C$16+$C$13-$C$15,"",(ROWS(E$6:E572)-1)))</f>
        <v>#REF!</v>
      </c>
      <c r="F572" s="55" t="e">
        <f t="shared" si="260"/>
        <v>#REF!</v>
      </c>
      <c r="G572" s="91" t="e">
        <f>IF(E572="","",OP!G572)</f>
        <v>#REF!</v>
      </c>
      <c r="H572" s="28" t="e">
        <f t="shared" si="257"/>
        <v>#REF!</v>
      </c>
      <c r="I572" s="56" t="e">
        <f t="shared" si="258"/>
        <v>#REF!</v>
      </c>
      <c r="J572" s="56" t="e">
        <f t="shared" si="261"/>
        <v>#REF!</v>
      </c>
      <c r="K572" s="57" t="e">
        <f t="shared" si="262"/>
        <v>#REF!</v>
      </c>
      <c r="L572" s="57" t="e">
        <f t="shared" si="263"/>
        <v>#REF!</v>
      </c>
      <c r="M572" s="58" t="e">
        <f t="shared" si="264"/>
        <v>#REF!</v>
      </c>
      <c r="N572" s="58" t="e">
        <f t="shared" si="265"/>
        <v>#REF!</v>
      </c>
      <c r="O572" s="58" t="e">
        <f t="shared" si="266"/>
        <v>#REF!</v>
      </c>
      <c r="P572" s="59" t="e">
        <f t="shared" si="256"/>
        <v>#REF!</v>
      </c>
      <c r="Q572" s="29" t="e">
        <f t="shared" si="267"/>
        <v>#REF!</v>
      </c>
      <c r="R572" s="100" t="e">
        <f t="shared" si="259"/>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x14ac:dyDescent="0.25">
      <c r="B573" s="237"/>
      <c r="C573" s="9"/>
      <c r="E573" s="65" t="e">
        <f>IF(OR($C$6="",$C$5="",$C$6=0,$C$5=0),"",IF((ROWS(E$6:E573)-1)&gt;$C$16+$C$13-$C$15,"",(ROWS(E$6:E573)-1)))</f>
        <v>#REF!</v>
      </c>
      <c r="F573" s="55" t="e">
        <f t="shared" si="260"/>
        <v>#REF!</v>
      </c>
      <c r="G573" s="91" t="e">
        <f>IF(E573="","",OP!G573)</f>
        <v>#REF!</v>
      </c>
      <c r="H573" s="28" t="e">
        <f t="shared" si="257"/>
        <v>#REF!</v>
      </c>
      <c r="I573" s="56" t="e">
        <f t="shared" si="258"/>
        <v>#REF!</v>
      </c>
      <c r="J573" s="56" t="e">
        <f t="shared" si="261"/>
        <v>#REF!</v>
      </c>
      <c r="K573" s="57" t="e">
        <f t="shared" si="262"/>
        <v>#REF!</v>
      </c>
      <c r="L573" s="57" t="e">
        <f t="shared" si="263"/>
        <v>#REF!</v>
      </c>
      <c r="M573" s="58" t="e">
        <f t="shared" si="264"/>
        <v>#REF!</v>
      </c>
      <c r="N573" s="58" t="e">
        <f t="shared" si="265"/>
        <v>#REF!</v>
      </c>
      <c r="O573" s="58" t="e">
        <f t="shared" si="266"/>
        <v>#REF!</v>
      </c>
      <c r="P573" s="59" t="e">
        <f t="shared" si="256"/>
        <v>#REF!</v>
      </c>
      <c r="Q573" s="29" t="e">
        <f t="shared" si="267"/>
        <v>#REF!</v>
      </c>
      <c r="R573" s="100" t="e">
        <f t="shared" si="259"/>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x14ac:dyDescent="0.25">
      <c r="B574" s="237"/>
      <c r="C574" s="9"/>
      <c r="E574" s="65" t="e">
        <f>IF(OR($C$6="",$C$5="",$C$6=0,$C$5=0),"",IF((ROWS(E$6:E574)-1)&gt;$C$16+$C$13-$C$15,"",(ROWS(E$6:E574)-1)))</f>
        <v>#REF!</v>
      </c>
      <c r="F574" s="55" t="e">
        <f t="shared" si="260"/>
        <v>#REF!</v>
      </c>
      <c r="G574" s="91" t="e">
        <f>IF(E574="","",OP!G574)</f>
        <v>#REF!</v>
      </c>
      <c r="H574" s="28" t="e">
        <f t="shared" si="257"/>
        <v>#REF!</v>
      </c>
      <c r="I574" s="56" t="e">
        <f t="shared" si="258"/>
        <v>#REF!</v>
      </c>
      <c r="J574" s="56" t="e">
        <f t="shared" si="261"/>
        <v>#REF!</v>
      </c>
      <c r="K574" s="57" t="e">
        <f t="shared" si="262"/>
        <v>#REF!</v>
      </c>
      <c r="L574" s="57" t="e">
        <f t="shared" si="263"/>
        <v>#REF!</v>
      </c>
      <c r="M574" s="58" t="e">
        <f t="shared" si="264"/>
        <v>#REF!</v>
      </c>
      <c r="N574" s="58" t="e">
        <f t="shared" si="265"/>
        <v>#REF!</v>
      </c>
      <c r="O574" s="58" t="e">
        <f t="shared" si="266"/>
        <v>#REF!</v>
      </c>
      <c r="P574" s="59" t="e">
        <f t="shared" si="256"/>
        <v>#REF!</v>
      </c>
      <c r="Q574" s="29" t="e">
        <f t="shared" si="267"/>
        <v>#REF!</v>
      </c>
      <c r="R574" s="100" t="e">
        <f t="shared" si="259"/>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x14ac:dyDescent="0.25">
      <c r="B575" s="237"/>
      <c r="C575" s="9"/>
      <c r="E575" s="65" t="e">
        <f>IF(OR($C$6="",$C$5="",$C$6=0,$C$5=0),"",IF((ROWS(E$6:E575)-1)&gt;$C$16+$C$13-$C$15,"",(ROWS(E$6:E575)-1)))</f>
        <v>#REF!</v>
      </c>
      <c r="F575" s="55" t="e">
        <f t="shared" si="260"/>
        <v>#REF!</v>
      </c>
      <c r="G575" s="91" t="e">
        <f>IF(E575="","",OP!G575)</f>
        <v>#REF!</v>
      </c>
      <c r="H575" s="28" t="e">
        <f t="shared" si="257"/>
        <v>#REF!</v>
      </c>
      <c r="I575" s="56" t="e">
        <f t="shared" si="258"/>
        <v>#REF!</v>
      </c>
      <c r="J575" s="56" t="e">
        <f t="shared" si="261"/>
        <v>#REF!</v>
      </c>
      <c r="K575" s="57" t="e">
        <f t="shared" si="262"/>
        <v>#REF!</v>
      </c>
      <c r="L575" s="57" t="e">
        <f t="shared" si="263"/>
        <v>#REF!</v>
      </c>
      <c r="M575" s="58" t="e">
        <f t="shared" si="264"/>
        <v>#REF!</v>
      </c>
      <c r="N575" s="58" t="e">
        <f t="shared" si="265"/>
        <v>#REF!</v>
      </c>
      <c r="O575" s="58" t="e">
        <f t="shared" si="266"/>
        <v>#REF!</v>
      </c>
      <c r="P575" s="59" t="e">
        <f t="shared" si="256"/>
        <v>#REF!</v>
      </c>
      <c r="Q575" s="29" t="e">
        <f t="shared" si="267"/>
        <v>#REF!</v>
      </c>
      <c r="R575" s="100" t="e">
        <f t="shared" si="259"/>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x14ac:dyDescent="0.25">
      <c r="B576" s="237"/>
      <c r="C576" s="9"/>
      <c r="E576" s="65" t="e">
        <f>IF(OR($C$6="",$C$5="",$C$6=0,$C$5=0),"",IF((ROWS(E$6:E576)-1)&gt;$C$16+$C$13-$C$15,"",(ROWS(E$6:E576)-1)))</f>
        <v>#REF!</v>
      </c>
      <c r="F576" s="55" t="e">
        <f t="shared" si="260"/>
        <v>#REF!</v>
      </c>
      <c r="G576" s="91" t="e">
        <f>IF(E576="","",OP!G576)</f>
        <v>#REF!</v>
      </c>
      <c r="H576" s="28" t="e">
        <f t="shared" si="257"/>
        <v>#REF!</v>
      </c>
      <c r="I576" s="56" t="e">
        <f t="shared" si="258"/>
        <v>#REF!</v>
      </c>
      <c r="J576" s="56" t="e">
        <f t="shared" si="261"/>
        <v>#REF!</v>
      </c>
      <c r="K576" s="57" t="e">
        <f t="shared" si="262"/>
        <v>#REF!</v>
      </c>
      <c r="L576" s="57" t="e">
        <f t="shared" si="263"/>
        <v>#REF!</v>
      </c>
      <c r="M576" s="58" t="e">
        <f t="shared" si="264"/>
        <v>#REF!</v>
      </c>
      <c r="N576" s="58" t="e">
        <f t="shared" si="265"/>
        <v>#REF!</v>
      </c>
      <c r="O576" s="58" t="e">
        <f t="shared" si="266"/>
        <v>#REF!</v>
      </c>
      <c r="P576" s="59" t="e">
        <f t="shared" si="256"/>
        <v>#REF!</v>
      </c>
      <c r="Q576" s="29" t="e">
        <f t="shared" si="267"/>
        <v>#REF!</v>
      </c>
      <c r="R576" s="100" t="e">
        <f t="shared" si="259"/>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x14ac:dyDescent="0.25">
      <c r="B577" s="237"/>
      <c r="C577" s="9"/>
      <c r="E577" s="65" t="e">
        <f>IF(OR($C$6="",$C$5="",$C$6=0,$C$5=0),"",IF((ROWS(E$6:E577)-1)&gt;$C$16+$C$13-$C$15,"",(ROWS(E$6:E577)-1)))</f>
        <v>#REF!</v>
      </c>
      <c r="F577" s="55" t="e">
        <f t="shared" si="260"/>
        <v>#REF!</v>
      </c>
      <c r="G577" s="91" t="e">
        <f>IF(E577="","",OP!G577)</f>
        <v>#REF!</v>
      </c>
      <c r="H577" s="28" t="e">
        <f t="shared" si="257"/>
        <v>#REF!</v>
      </c>
      <c r="I577" s="56" t="e">
        <f t="shared" si="258"/>
        <v>#REF!</v>
      </c>
      <c r="J577" s="56" t="e">
        <f t="shared" si="261"/>
        <v>#REF!</v>
      </c>
      <c r="K577" s="57" t="e">
        <f t="shared" si="262"/>
        <v>#REF!</v>
      </c>
      <c r="L577" s="57" t="e">
        <f t="shared" si="263"/>
        <v>#REF!</v>
      </c>
      <c r="M577" s="58" t="e">
        <f t="shared" si="264"/>
        <v>#REF!</v>
      </c>
      <c r="N577" s="58" t="e">
        <f t="shared" si="265"/>
        <v>#REF!</v>
      </c>
      <c r="O577" s="58" t="e">
        <f t="shared" si="266"/>
        <v>#REF!</v>
      </c>
      <c r="P577" s="59" t="e">
        <f t="shared" si="256"/>
        <v>#REF!</v>
      </c>
      <c r="Q577" s="29" t="e">
        <f t="shared" si="267"/>
        <v>#REF!</v>
      </c>
      <c r="R577" s="100" t="e">
        <f t="shared" si="259"/>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x14ac:dyDescent="0.25">
      <c r="B578" s="237"/>
      <c r="C578" s="9"/>
      <c r="E578" s="65" t="e">
        <f>IF(OR($C$6="",$C$5="",$C$6=0,$C$5=0),"",IF((ROWS(E$6:E578)-1)&gt;$C$16+$C$13-$C$15,"",(ROWS(E$6:E578)-1)))</f>
        <v>#REF!</v>
      </c>
      <c r="F578" s="55" t="e">
        <f t="shared" si="260"/>
        <v>#REF!</v>
      </c>
      <c r="G578" s="91" t="e">
        <f>IF(E578="","",OP!G578)</f>
        <v>#REF!</v>
      </c>
      <c r="H578" s="28" t="e">
        <f t="shared" si="257"/>
        <v>#REF!</v>
      </c>
      <c r="I578" s="56" t="e">
        <f t="shared" si="258"/>
        <v>#REF!</v>
      </c>
      <c r="J578" s="56" t="e">
        <f t="shared" si="261"/>
        <v>#REF!</v>
      </c>
      <c r="K578" s="57" t="e">
        <f t="shared" si="262"/>
        <v>#REF!</v>
      </c>
      <c r="L578" s="57" t="e">
        <f t="shared" si="263"/>
        <v>#REF!</v>
      </c>
      <c r="M578" s="58" t="e">
        <f t="shared" si="264"/>
        <v>#REF!</v>
      </c>
      <c r="N578" s="58" t="e">
        <f t="shared" si="265"/>
        <v>#REF!</v>
      </c>
      <c r="O578" s="58" t="e">
        <f t="shared" si="266"/>
        <v>#REF!</v>
      </c>
      <c r="P578" s="59" t="e">
        <f t="shared" si="256"/>
        <v>#REF!</v>
      </c>
      <c r="Q578" s="29" t="e">
        <f t="shared" si="267"/>
        <v>#REF!</v>
      </c>
      <c r="R578" s="100" t="e">
        <f t="shared" si="259"/>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x14ac:dyDescent="0.25">
      <c r="B579" s="237"/>
      <c r="C579" s="9"/>
      <c r="E579" s="65" t="e">
        <f>IF(OR($C$6="",$C$5="",$C$6=0,$C$5=0),"",IF((ROWS(E$6:E579)-1)&gt;$C$16+$C$13-$C$15,"",(ROWS(E$6:E579)-1)))</f>
        <v>#REF!</v>
      </c>
      <c r="F579" s="55" t="e">
        <f t="shared" si="260"/>
        <v>#REF!</v>
      </c>
      <c r="G579" s="91" t="e">
        <f>IF(E579="","",OP!G579)</f>
        <v>#REF!</v>
      </c>
      <c r="H579" s="28" t="e">
        <f t="shared" si="257"/>
        <v>#REF!</v>
      </c>
      <c r="I579" s="56" t="e">
        <f t="shared" si="258"/>
        <v>#REF!</v>
      </c>
      <c r="J579" s="56" t="e">
        <f t="shared" si="261"/>
        <v>#REF!</v>
      </c>
      <c r="K579" s="57" t="e">
        <f t="shared" si="262"/>
        <v>#REF!</v>
      </c>
      <c r="L579" s="57" t="e">
        <f t="shared" si="263"/>
        <v>#REF!</v>
      </c>
      <c r="M579" s="58" t="e">
        <f t="shared" si="264"/>
        <v>#REF!</v>
      </c>
      <c r="N579" s="58" t="e">
        <f t="shared" si="265"/>
        <v>#REF!</v>
      </c>
      <c r="O579" s="58" t="e">
        <f t="shared" si="266"/>
        <v>#REF!</v>
      </c>
      <c r="P579" s="59" t="e">
        <f t="shared" si="256"/>
        <v>#REF!</v>
      </c>
      <c r="Q579" s="29" t="e">
        <f t="shared" si="267"/>
        <v>#REF!</v>
      </c>
      <c r="R579" s="100" t="e">
        <f t="shared" si="259"/>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x14ac:dyDescent="0.25">
      <c r="B580" s="237"/>
      <c r="C580" s="9"/>
      <c r="E580" s="65" t="e">
        <f>IF(OR($C$6="",$C$5="",$C$6=0,$C$5=0),"",IF((ROWS(E$6:E580)-1)&gt;$C$16+$C$13-$C$15,"",(ROWS(E$6:E580)-1)))</f>
        <v>#REF!</v>
      </c>
      <c r="F580" s="55" t="e">
        <f t="shared" si="260"/>
        <v>#REF!</v>
      </c>
      <c r="G580" s="91" t="e">
        <f>IF(E580="","",OP!G580)</f>
        <v>#REF!</v>
      </c>
      <c r="H580" s="28" t="e">
        <f t="shared" si="257"/>
        <v>#REF!</v>
      </c>
      <c r="I580" s="56" t="e">
        <f t="shared" si="258"/>
        <v>#REF!</v>
      </c>
      <c r="J580" s="56" t="e">
        <f t="shared" si="261"/>
        <v>#REF!</v>
      </c>
      <c r="K580" s="57" t="e">
        <f t="shared" si="262"/>
        <v>#REF!</v>
      </c>
      <c r="L580" s="57" t="e">
        <f t="shared" si="263"/>
        <v>#REF!</v>
      </c>
      <c r="M580" s="58" t="e">
        <f t="shared" si="264"/>
        <v>#REF!</v>
      </c>
      <c r="N580" s="58" t="e">
        <f t="shared" si="265"/>
        <v>#REF!</v>
      </c>
      <c r="O580" s="58" t="e">
        <f t="shared" si="266"/>
        <v>#REF!</v>
      </c>
      <c r="P580" s="59" t="e">
        <f t="shared" si="256"/>
        <v>#REF!</v>
      </c>
      <c r="Q580" s="29" t="e">
        <f t="shared" si="267"/>
        <v>#REF!</v>
      </c>
      <c r="R580" s="100" t="e">
        <f t="shared" si="259"/>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x14ac:dyDescent="0.25">
      <c r="B581" s="237"/>
      <c r="C581" s="9"/>
      <c r="E581" s="65" t="e">
        <f>IF(OR($C$6="",$C$5="",$C$6=0,$C$5=0),"",IF((ROWS(E$6:E581)-1)&gt;$C$16+$C$13-$C$15,"",(ROWS(E$6:E581)-1)))</f>
        <v>#REF!</v>
      </c>
      <c r="F581" s="55" t="e">
        <f t="shared" si="260"/>
        <v>#REF!</v>
      </c>
      <c r="G581" s="91" t="e">
        <f>IF(E581="","",OP!G581)</f>
        <v>#REF!</v>
      </c>
      <c r="H581" s="28" t="e">
        <f t="shared" si="257"/>
        <v>#REF!</v>
      </c>
      <c r="I581" s="56" t="e">
        <f t="shared" si="258"/>
        <v>#REF!</v>
      </c>
      <c r="J581" s="56" t="e">
        <f t="shared" si="261"/>
        <v>#REF!</v>
      </c>
      <c r="K581" s="57" t="e">
        <f t="shared" si="262"/>
        <v>#REF!</v>
      </c>
      <c r="L581" s="57" t="e">
        <f t="shared" si="263"/>
        <v>#REF!</v>
      </c>
      <c r="M581" s="58" t="e">
        <f t="shared" si="264"/>
        <v>#REF!</v>
      </c>
      <c r="N581" s="58" t="e">
        <f t="shared" si="265"/>
        <v>#REF!</v>
      </c>
      <c r="O581" s="58" t="e">
        <f t="shared" si="266"/>
        <v>#REF!</v>
      </c>
      <c r="P581" s="59" t="e">
        <f t="shared" si="256"/>
        <v>#REF!</v>
      </c>
      <c r="Q581" s="29" t="e">
        <f t="shared" si="267"/>
        <v>#REF!</v>
      </c>
      <c r="R581" s="100" t="e">
        <f t="shared" si="259"/>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x14ac:dyDescent="0.25">
      <c r="B582" s="237"/>
      <c r="C582" s="9"/>
      <c r="E582" s="65" t="e">
        <f>IF(OR($C$6="",$C$5="",$C$6=0,$C$5=0),"",IF((ROWS(E$6:E582)-1)&gt;$C$16+$C$13-$C$15,"",(ROWS(E$6:E582)-1)))</f>
        <v>#REF!</v>
      </c>
      <c r="F582" s="55" t="e">
        <f t="shared" si="260"/>
        <v>#REF!</v>
      </c>
      <c r="G582" s="91" t="e">
        <f>IF(E582="","",OP!G582)</f>
        <v>#REF!</v>
      </c>
      <c r="H582" s="28" t="e">
        <f t="shared" si="257"/>
        <v>#REF!</v>
      </c>
      <c r="I582" s="56" t="e">
        <f t="shared" si="258"/>
        <v>#REF!</v>
      </c>
      <c r="J582" s="56" t="e">
        <f t="shared" si="261"/>
        <v>#REF!</v>
      </c>
      <c r="K582" s="57" t="e">
        <f t="shared" si="262"/>
        <v>#REF!</v>
      </c>
      <c r="L582" s="57" t="e">
        <f t="shared" si="263"/>
        <v>#REF!</v>
      </c>
      <c r="M582" s="58" t="e">
        <f t="shared" si="264"/>
        <v>#REF!</v>
      </c>
      <c r="N582" s="58" t="e">
        <f t="shared" si="265"/>
        <v>#REF!</v>
      </c>
      <c r="O582" s="58" t="e">
        <f t="shared" si="266"/>
        <v>#REF!</v>
      </c>
      <c r="P582" s="59" t="e">
        <f t="shared" ref="P582:P645" si="278">IF(E582="","",$C$23)</f>
        <v>#REF!</v>
      </c>
      <c r="Q582" s="29" t="e">
        <f t="shared" si="267"/>
        <v>#REF!</v>
      </c>
      <c r="R582" s="100" t="e">
        <f t="shared" si="259"/>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x14ac:dyDescent="0.25">
      <c r="B583" s="237"/>
      <c r="C583" s="9"/>
      <c r="E583" s="65" t="e">
        <f>IF(OR($C$6="",$C$5="",$C$6=0,$C$5=0),"",IF((ROWS(E$6:E583)-1)&gt;$C$16+$C$13-$C$15,"",(ROWS(E$6:E583)-1)))</f>
        <v>#REF!</v>
      </c>
      <c r="F583" s="55" t="e">
        <f t="shared" si="260"/>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1"/>
        <v>#REF!</v>
      </c>
      <c r="K583" s="57" t="e">
        <f t="shared" si="262"/>
        <v>#REF!</v>
      </c>
      <c r="L583" s="57" t="e">
        <f t="shared" si="263"/>
        <v>#REF!</v>
      </c>
      <c r="M583" s="58" t="e">
        <f t="shared" si="264"/>
        <v>#REF!</v>
      </c>
      <c r="N583" s="58" t="e">
        <f t="shared" si="265"/>
        <v>#REF!</v>
      </c>
      <c r="O583" s="58" t="e">
        <f t="shared" si="266"/>
        <v>#REF!</v>
      </c>
      <c r="P583" s="59" t="e">
        <f t="shared" si="278"/>
        <v>#REF!</v>
      </c>
      <c r="Q583" s="29" t="e">
        <f t="shared" si="267"/>
        <v>#REF!</v>
      </c>
      <c r="R583" s="100" t="e">
        <f t="shared" ref="R583:R646" si="281">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x14ac:dyDescent="0.25">
      <c r="B584" s="237"/>
      <c r="C584" s="9"/>
      <c r="E584" s="65" t="e">
        <f>IF(OR($C$6="",$C$5="",$C$6=0,$C$5=0),"",IF((ROWS(E$6:E584)-1)&gt;$C$16+$C$13-$C$15,"",(ROWS(E$6:E584)-1)))</f>
        <v>#REF!</v>
      </c>
      <c r="F584" s="55" t="e">
        <f t="shared" ref="F584:F647" si="282">IF(E584="","",G583)</f>
        <v>#REF!</v>
      </c>
      <c r="G584" s="91" t="e">
        <f>IF(E584="","",OP!G584)</f>
        <v>#REF!</v>
      </c>
      <c r="H584" s="28" t="e">
        <f t="shared" si="279"/>
        <v>#REF!</v>
      </c>
      <c r="I584" s="56" t="e">
        <f t="shared" si="280"/>
        <v>#REF!</v>
      </c>
      <c r="J584" s="56" t="e">
        <f t="shared" ref="J584:J647" si="283">IF(E584="","",$C$18)</f>
        <v>#REF!</v>
      </c>
      <c r="K584" s="57" t="e">
        <f t="shared" ref="K584:K647" si="284">IF(E584="","",TRUNC((K583-L584),5))</f>
        <v>#REF!</v>
      </c>
      <c r="L584" s="57" t="e">
        <f t="shared" ref="L584:L647" si="285" xml:space="preserve">
IF(E584="","",
IF(AND($C$8&gt;$C$9,E584&gt;$C$13),$C$5/($C$16-1),
IF(E584&gt;$C$13,$C$5/$C$16,0)))</f>
        <v>#REF!</v>
      </c>
      <c r="M584" s="58" t="e">
        <f t="shared" ref="M584:M647" si="286">IF(E584="","",
IF($C$24="m SBD / g SBD",(H584*I584*K583)/(DATE(YEAR(G584),12,31)-DATE(YEAR(G584),1,1)+1),
IF($C$24="m SBD / g 360",(H584*I584*K583)/360,
IF($C$24="m SBD / g 365",(H584*I584*K583)/365,
IF($C$24="m 30 / g SBD",($C$41*I584*K583)/(DATE(YEAR(G584),12,31)-DATE(YEAR(G584),1,1)+1),
IF($C$24="m 30 / g 360",($C$41*I584*K583)/360,
IF($C$24="m 30 / g 365",($C$41*I584*K583)/365,
)))))))</f>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1"/>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x14ac:dyDescent="0.25">
      <c r="B585" s="237"/>
      <c r="C585" s="9"/>
      <c r="E585" s="65" t="e">
        <f>IF(OR($C$6="",$C$5="",$C$6=0,$C$5=0),"",IF((ROWS(E$6:E585)-1)&gt;$C$16+$C$13-$C$15,"",(ROWS(E$6:E585)-1)))</f>
        <v>#REF!</v>
      </c>
      <c r="F585" s="55" t="e">
        <f t="shared" si="282"/>
        <v>#REF!</v>
      </c>
      <c r="G585" s="91" t="e">
        <f>IF(E585="","",OP!G585)</f>
        <v>#REF!</v>
      </c>
      <c r="H585" s="28" t="e">
        <f t="shared" si="279"/>
        <v>#REF!</v>
      </c>
      <c r="I585" s="56" t="e">
        <f t="shared" si="280"/>
        <v>#REF!</v>
      </c>
      <c r="J585" s="56" t="e">
        <f t="shared" si="283"/>
        <v>#REF!</v>
      </c>
      <c r="K585" s="57" t="e">
        <f t="shared" si="284"/>
        <v>#REF!</v>
      </c>
      <c r="L585" s="57" t="e">
        <f t="shared" si="285"/>
        <v>#REF!</v>
      </c>
      <c r="M585" s="58" t="e">
        <f t="shared" si="286"/>
        <v>#REF!</v>
      </c>
      <c r="N585" s="58" t="e">
        <f t="shared" si="287"/>
        <v>#REF!</v>
      </c>
      <c r="O585" s="58" t="e">
        <f t="shared" si="288"/>
        <v>#REF!</v>
      </c>
      <c r="P585" s="59" t="e">
        <f t="shared" si="278"/>
        <v>#REF!</v>
      </c>
      <c r="Q585" s="29" t="e">
        <f t="shared" si="289"/>
        <v>#REF!</v>
      </c>
      <c r="R585" s="100" t="e">
        <f t="shared" si="281"/>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x14ac:dyDescent="0.25">
      <c r="B586" s="237"/>
      <c r="C586" s="9"/>
      <c r="E586" s="65" t="e">
        <f>IF(OR($C$6="",$C$5="",$C$6=0,$C$5=0),"",IF((ROWS(E$6:E586)-1)&gt;$C$16+$C$13-$C$15,"",(ROWS(E$6:E586)-1)))</f>
        <v>#REF!</v>
      </c>
      <c r="F586" s="55" t="e">
        <f t="shared" si="282"/>
        <v>#REF!</v>
      </c>
      <c r="G586" s="91" t="e">
        <f>IF(E586="","",OP!G586)</f>
        <v>#REF!</v>
      </c>
      <c r="H586" s="28" t="e">
        <f t="shared" si="279"/>
        <v>#REF!</v>
      </c>
      <c r="I586" s="56" t="e">
        <f t="shared" si="280"/>
        <v>#REF!</v>
      </c>
      <c r="J586" s="56" t="e">
        <f t="shared" si="283"/>
        <v>#REF!</v>
      </c>
      <c r="K586" s="57" t="e">
        <f t="shared" si="284"/>
        <v>#REF!</v>
      </c>
      <c r="L586" s="57" t="e">
        <f t="shared" si="285"/>
        <v>#REF!</v>
      </c>
      <c r="M586" s="58" t="e">
        <f t="shared" si="286"/>
        <v>#REF!</v>
      </c>
      <c r="N586" s="58" t="e">
        <f t="shared" si="287"/>
        <v>#REF!</v>
      </c>
      <c r="O586" s="58" t="e">
        <f t="shared" si="288"/>
        <v>#REF!</v>
      </c>
      <c r="P586" s="59" t="e">
        <f t="shared" si="278"/>
        <v>#REF!</v>
      </c>
      <c r="Q586" s="29" t="e">
        <f t="shared" si="289"/>
        <v>#REF!</v>
      </c>
      <c r="R586" s="100" t="e">
        <f t="shared" si="281"/>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x14ac:dyDescent="0.25">
      <c r="B587" s="237"/>
      <c r="C587" s="9"/>
      <c r="E587" s="65" t="e">
        <f>IF(OR($C$6="",$C$5="",$C$6=0,$C$5=0),"",IF((ROWS(E$6:E587)-1)&gt;$C$16+$C$13-$C$15,"",(ROWS(E$6:E587)-1)))</f>
        <v>#REF!</v>
      </c>
      <c r="F587" s="55" t="e">
        <f t="shared" si="282"/>
        <v>#REF!</v>
      </c>
      <c r="G587" s="91" t="e">
        <f>IF(E587="","",OP!G587)</f>
        <v>#REF!</v>
      </c>
      <c r="H587" s="28" t="e">
        <f t="shared" si="279"/>
        <v>#REF!</v>
      </c>
      <c r="I587" s="56" t="e">
        <f t="shared" si="280"/>
        <v>#REF!</v>
      </c>
      <c r="J587" s="56" t="e">
        <f t="shared" si="283"/>
        <v>#REF!</v>
      </c>
      <c r="K587" s="57" t="e">
        <f t="shared" si="284"/>
        <v>#REF!</v>
      </c>
      <c r="L587" s="57" t="e">
        <f t="shared" si="285"/>
        <v>#REF!</v>
      </c>
      <c r="M587" s="58" t="e">
        <f t="shared" si="286"/>
        <v>#REF!</v>
      </c>
      <c r="N587" s="58" t="e">
        <f t="shared" si="287"/>
        <v>#REF!</v>
      </c>
      <c r="O587" s="58" t="e">
        <f t="shared" si="288"/>
        <v>#REF!</v>
      </c>
      <c r="P587" s="59" t="e">
        <f t="shared" si="278"/>
        <v>#REF!</v>
      </c>
      <c r="Q587" s="29" t="e">
        <f t="shared" si="289"/>
        <v>#REF!</v>
      </c>
      <c r="R587" s="100" t="e">
        <f t="shared" si="281"/>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x14ac:dyDescent="0.25">
      <c r="B588" s="237"/>
      <c r="C588" s="9"/>
      <c r="E588" s="65" t="e">
        <f>IF(OR($C$6="",$C$5="",$C$6=0,$C$5=0),"",IF((ROWS(E$6:E588)-1)&gt;$C$16+$C$13-$C$15,"",(ROWS(E$6:E588)-1)))</f>
        <v>#REF!</v>
      </c>
      <c r="F588" s="55" t="e">
        <f t="shared" si="282"/>
        <v>#REF!</v>
      </c>
      <c r="G588" s="91" t="e">
        <f>IF(E588="","",OP!G588)</f>
        <v>#REF!</v>
      </c>
      <c r="H588" s="28" t="e">
        <f t="shared" si="279"/>
        <v>#REF!</v>
      </c>
      <c r="I588" s="56" t="e">
        <f t="shared" si="280"/>
        <v>#REF!</v>
      </c>
      <c r="J588" s="56" t="e">
        <f t="shared" si="283"/>
        <v>#REF!</v>
      </c>
      <c r="K588" s="57" t="e">
        <f t="shared" si="284"/>
        <v>#REF!</v>
      </c>
      <c r="L588" s="57" t="e">
        <f t="shared" si="285"/>
        <v>#REF!</v>
      </c>
      <c r="M588" s="58" t="e">
        <f t="shared" si="286"/>
        <v>#REF!</v>
      </c>
      <c r="N588" s="58" t="e">
        <f t="shared" si="287"/>
        <v>#REF!</v>
      </c>
      <c r="O588" s="58" t="e">
        <f t="shared" si="288"/>
        <v>#REF!</v>
      </c>
      <c r="P588" s="59" t="e">
        <f t="shared" si="278"/>
        <v>#REF!</v>
      </c>
      <c r="Q588" s="29" t="e">
        <f t="shared" si="289"/>
        <v>#REF!</v>
      </c>
      <c r="R588" s="100" t="e">
        <f t="shared" si="281"/>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x14ac:dyDescent="0.25">
      <c r="B589" s="237"/>
      <c r="C589" s="9"/>
      <c r="E589" s="65" t="e">
        <f>IF(OR($C$6="",$C$5="",$C$6=0,$C$5=0),"",IF((ROWS(E$6:E589)-1)&gt;$C$16+$C$13-$C$15,"",(ROWS(E$6:E589)-1)))</f>
        <v>#REF!</v>
      </c>
      <c r="F589" s="55" t="e">
        <f t="shared" si="282"/>
        <v>#REF!</v>
      </c>
      <c r="G589" s="91" t="e">
        <f>IF(E589="","",OP!G589)</f>
        <v>#REF!</v>
      </c>
      <c r="H589" s="28" t="e">
        <f t="shared" si="279"/>
        <v>#REF!</v>
      </c>
      <c r="I589" s="56" t="e">
        <f t="shared" si="280"/>
        <v>#REF!</v>
      </c>
      <c r="J589" s="56" t="e">
        <f t="shared" si="283"/>
        <v>#REF!</v>
      </c>
      <c r="K589" s="57" t="e">
        <f t="shared" si="284"/>
        <v>#REF!</v>
      </c>
      <c r="L589" s="57" t="e">
        <f t="shared" si="285"/>
        <v>#REF!</v>
      </c>
      <c r="M589" s="58" t="e">
        <f t="shared" si="286"/>
        <v>#REF!</v>
      </c>
      <c r="N589" s="58" t="e">
        <f t="shared" si="287"/>
        <v>#REF!</v>
      </c>
      <c r="O589" s="58" t="e">
        <f t="shared" si="288"/>
        <v>#REF!</v>
      </c>
      <c r="P589" s="59" t="e">
        <f t="shared" si="278"/>
        <v>#REF!</v>
      </c>
      <c r="Q589" s="29" t="e">
        <f t="shared" si="289"/>
        <v>#REF!</v>
      </c>
      <c r="R589" s="100" t="e">
        <f t="shared" si="281"/>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x14ac:dyDescent="0.25">
      <c r="B590" s="237"/>
      <c r="C590" s="9"/>
      <c r="E590" s="65" t="e">
        <f>IF(OR($C$6="",$C$5="",$C$6=0,$C$5=0),"",IF((ROWS(E$6:E590)-1)&gt;$C$16+$C$13-$C$15,"",(ROWS(E$6:E590)-1)))</f>
        <v>#REF!</v>
      </c>
      <c r="F590" s="55" t="e">
        <f t="shared" si="282"/>
        <v>#REF!</v>
      </c>
      <c r="G590" s="91" t="e">
        <f>IF(E590="","",OP!G590)</f>
        <v>#REF!</v>
      </c>
      <c r="H590" s="28" t="e">
        <f t="shared" si="279"/>
        <v>#REF!</v>
      </c>
      <c r="I590" s="56" t="e">
        <f t="shared" si="280"/>
        <v>#REF!</v>
      </c>
      <c r="J590" s="56" t="e">
        <f t="shared" si="283"/>
        <v>#REF!</v>
      </c>
      <c r="K590" s="57" t="e">
        <f t="shared" si="284"/>
        <v>#REF!</v>
      </c>
      <c r="L590" s="57" t="e">
        <f t="shared" si="285"/>
        <v>#REF!</v>
      </c>
      <c r="M590" s="58" t="e">
        <f t="shared" si="286"/>
        <v>#REF!</v>
      </c>
      <c r="N590" s="58" t="e">
        <f t="shared" si="287"/>
        <v>#REF!</v>
      </c>
      <c r="O590" s="58" t="e">
        <f t="shared" si="288"/>
        <v>#REF!</v>
      </c>
      <c r="P590" s="59" t="e">
        <f t="shared" si="278"/>
        <v>#REF!</v>
      </c>
      <c r="Q590" s="29" t="e">
        <f t="shared" si="289"/>
        <v>#REF!</v>
      </c>
      <c r="R590" s="100" t="e">
        <f t="shared" si="281"/>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x14ac:dyDescent="0.25">
      <c r="B591" s="237"/>
      <c r="C591" s="9"/>
      <c r="E591" s="65" t="e">
        <f>IF(OR($C$6="",$C$5="",$C$6=0,$C$5=0),"",IF((ROWS(E$6:E591)-1)&gt;$C$16+$C$13-$C$15,"",(ROWS(E$6:E591)-1)))</f>
        <v>#REF!</v>
      </c>
      <c r="F591" s="55" t="e">
        <f t="shared" si="282"/>
        <v>#REF!</v>
      </c>
      <c r="G591" s="91" t="e">
        <f>IF(E591="","",OP!G591)</f>
        <v>#REF!</v>
      </c>
      <c r="H591" s="28" t="e">
        <f t="shared" si="279"/>
        <v>#REF!</v>
      </c>
      <c r="I591" s="56" t="e">
        <f t="shared" si="280"/>
        <v>#REF!</v>
      </c>
      <c r="J591" s="56" t="e">
        <f t="shared" si="283"/>
        <v>#REF!</v>
      </c>
      <c r="K591" s="57" t="e">
        <f t="shared" si="284"/>
        <v>#REF!</v>
      </c>
      <c r="L591" s="57" t="e">
        <f t="shared" si="285"/>
        <v>#REF!</v>
      </c>
      <c r="M591" s="58" t="e">
        <f t="shared" si="286"/>
        <v>#REF!</v>
      </c>
      <c r="N591" s="58" t="e">
        <f t="shared" si="287"/>
        <v>#REF!</v>
      </c>
      <c r="O591" s="58" t="e">
        <f t="shared" si="288"/>
        <v>#REF!</v>
      </c>
      <c r="P591" s="59" t="e">
        <f t="shared" si="278"/>
        <v>#REF!</v>
      </c>
      <c r="Q591" s="29" t="e">
        <f t="shared" si="289"/>
        <v>#REF!</v>
      </c>
      <c r="R591" s="100" t="e">
        <f t="shared" si="281"/>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x14ac:dyDescent="0.25">
      <c r="B592" s="237"/>
      <c r="C592" s="9"/>
      <c r="E592" s="65" t="e">
        <f>IF(OR($C$6="",$C$5="",$C$6=0,$C$5=0),"",IF((ROWS(E$6:E592)-1)&gt;$C$16+$C$13-$C$15,"",(ROWS(E$6:E592)-1)))</f>
        <v>#REF!</v>
      </c>
      <c r="F592" s="55" t="e">
        <f t="shared" si="282"/>
        <v>#REF!</v>
      </c>
      <c r="G592" s="91" t="e">
        <f>IF(E592="","",OP!G592)</f>
        <v>#REF!</v>
      </c>
      <c r="H592" s="28" t="e">
        <f t="shared" si="279"/>
        <v>#REF!</v>
      </c>
      <c r="I592" s="56" t="e">
        <f t="shared" si="280"/>
        <v>#REF!</v>
      </c>
      <c r="J592" s="56" t="e">
        <f t="shared" si="283"/>
        <v>#REF!</v>
      </c>
      <c r="K592" s="57" t="e">
        <f t="shared" si="284"/>
        <v>#REF!</v>
      </c>
      <c r="L592" s="57" t="e">
        <f t="shared" si="285"/>
        <v>#REF!</v>
      </c>
      <c r="M592" s="58" t="e">
        <f t="shared" si="286"/>
        <v>#REF!</v>
      </c>
      <c r="N592" s="58" t="e">
        <f t="shared" si="287"/>
        <v>#REF!</v>
      </c>
      <c r="O592" s="58" t="e">
        <f t="shared" si="288"/>
        <v>#REF!</v>
      </c>
      <c r="P592" s="59" t="e">
        <f t="shared" si="278"/>
        <v>#REF!</v>
      </c>
      <c r="Q592" s="29" t="e">
        <f t="shared" si="289"/>
        <v>#REF!</v>
      </c>
      <c r="R592" s="100" t="e">
        <f t="shared" si="281"/>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x14ac:dyDescent="0.25">
      <c r="B593" s="237"/>
      <c r="C593" s="9"/>
      <c r="E593" s="65" t="e">
        <f>IF(OR($C$6="",$C$5="",$C$6=0,$C$5=0),"",IF((ROWS(E$6:E593)-1)&gt;$C$16+$C$13-$C$15,"",(ROWS(E$6:E593)-1)))</f>
        <v>#REF!</v>
      </c>
      <c r="F593" s="55" t="e">
        <f t="shared" si="282"/>
        <v>#REF!</v>
      </c>
      <c r="G593" s="91" t="e">
        <f>IF(E593="","",OP!G593)</f>
        <v>#REF!</v>
      </c>
      <c r="H593" s="28" t="e">
        <f t="shared" si="279"/>
        <v>#REF!</v>
      </c>
      <c r="I593" s="56" t="e">
        <f t="shared" si="280"/>
        <v>#REF!</v>
      </c>
      <c r="J593" s="56" t="e">
        <f t="shared" si="283"/>
        <v>#REF!</v>
      </c>
      <c r="K593" s="57" t="e">
        <f t="shared" si="284"/>
        <v>#REF!</v>
      </c>
      <c r="L593" s="57" t="e">
        <f t="shared" si="285"/>
        <v>#REF!</v>
      </c>
      <c r="M593" s="58" t="e">
        <f t="shared" si="286"/>
        <v>#REF!</v>
      </c>
      <c r="N593" s="58" t="e">
        <f t="shared" si="287"/>
        <v>#REF!</v>
      </c>
      <c r="O593" s="58" t="e">
        <f t="shared" si="288"/>
        <v>#REF!</v>
      </c>
      <c r="P593" s="59" t="e">
        <f t="shared" si="278"/>
        <v>#REF!</v>
      </c>
      <c r="Q593" s="29" t="e">
        <f t="shared" si="289"/>
        <v>#REF!</v>
      </c>
      <c r="R593" s="100" t="e">
        <f t="shared" si="281"/>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x14ac:dyDescent="0.25">
      <c r="B594" s="237"/>
      <c r="C594" s="9"/>
      <c r="E594" s="65" t="e">
        <f>IF(OR($C$6="",$C$5="",$C$6=0,$C$5=0),"",IF((ROWS(E$6:E594)-1)&gt;$C$16+$C$13-$C$15,"",(ROWS(E$6:E594)-1)))</f>
        <v>#REF!</v>
      </c>
      <c r="F594" s="55" t="e">
        <f t="shared" si="282"/>
        <v>#REF!</v>
      </c>
      <c r="G594" s="91" t="e">
        <f>IF(E594="","",OP!G594)</f>
        <v>#REF!</v>
      </c>
      <c r="H594" s="28" t="e">
        <f t="shared" si="279"/>
        <v>#REF!</v>
      </c>
      <c r="I594" s="56" t="e">
        <f t="shared" si="280"/>
        <v>#REF!</v>
      </c>
      <c r="J594" s="56" t="e">
        <f t="shared" si="283"/>
        <v>#REF!</v>
      </c>
      <c r="K594" s="57" t="e">
        <f t="shared" si="284"/>
        <v>#REF!</v>
      </c>
      <c r="L594" s="57" t="e">
        <f t="shared" si="285"/>
        <v>#REF!</v>
      </c>
      <c r="M594" s="58" t="e">
        <f t="shared" si="286"/>
        <v>#REF!</v>
      </c>
      <c r="N594" s="58" t="e">
        <f t="shared" si="287"/>
        <v>#REF!</v>
      </c>
      <c r="O594" s="58" t="e">
        <f t="shared" si="288"/>
        <v>#REF!</v>
      </c>
      <c r="P594" s="59" t="e">
        <f t="shared" si="278"/>
        <v>#REF!</v>
      </c>
      <c r="Q594" s="29" t="e">
        <f t="shared" si="289"/>
        <v>#REF!</v>
      </c>
      <c r="R594" s="100" t="e">
        <f t="shared" si="281"/>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x14ac:dyDescent="0.25">
      <c r="B595" s="237"/>
      <c r="C595" s="9"/>
      <c r="E595" s="65" t="e">
        <f>IF(OR($C$6="",$C$5="",$C$6=0,$C$5=0),"",IF((ROWS(E$6:E595)-1)&gt;$C$16+$C$13-$C$15,"",(ROWS(E$6:E595)-1)))</f>
        <v>#REF!</v>
      </c>
      <c r="F595" s="55" t="e">
        <f t="shared" si="282"/>
        <v>#REF!</v>
      </c>
      <c r="G595" s="91" t="e">
        <f>IF(E595="","",OP!G595)</f>
        <v>#REF!</v>
      </c>
      <c r="H595" s="28" t="e">
        <f t="shared" si="279"/>
        <v>#REF!</v>
      </c>
      <c r="I595" s="56" t="e">
        <f t="shared" si="280"/>
        <v>#REF!</v>
      </c>
      <c r="J595" s="56" t="e">
        <f t="shared" si="283"/>
        <v>#REF!</v>
      </c>
      <c r="K595" s="57" t="e">
        <f t="shared" si="284"/>
        <v>#REF!</v>
      </c>
      <c r="L595" s="57" t="e">
        <f t="shared" si="285"/>
        <v>#REF!</v>
      </c>
      <c r="M595" s="58" t="e">
        <f t="shared" si="286"/>
        <v>#REF!</v>
      </c>
      <c r="N595" s="58" t="e">
        <f t="shared" si="287"/>
        <v>#REF!</v>
      </c>
      <c r="O595" s="58" t="e">
        <f t="shared" si="288"/>
        <v>#REF!</v>
      </c>
      <c r="P595" s="59" t="e">
        <f t="shared" si="278"/>
        <v>#REF!</v>
      </c>
      <c r="Q595" s="29" t="e">
        <f t="shared" si="289"/>
        <v>#REF!</v>
      </c>
      <c r="R595" s="100" t="e">
        <f t="shared" si="281"/>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x14ac:dyDescent="0.25">
      <c r="B596" s="237"/>
      <c r="C596" s="9"/>
      <c r="E596" s="65" t="e">
        <f>IF(OR($C$6="",$C$5="",$C$6=0,$C$5=0),"",IF((ROWS(E$6:E596)-1)&gt;$C$16+$C$13-$C$15,"",(ROWS(E$6:E596)-1)))</f>
        <v>#REF!</v>
      </c>
      <c r="F596" s="55" t="e">
        <f t="shared" si="282"/>
        <v>#REF!</v>
      </c>
      <c r="G596" s="91" t="e">
        <f>IF(E596="","",OP!G596)</f>
        <v>#REF!</v>
      </c>
      <c r="H596" s="28" t="e">
        <f t="shared" si="279"/>
        <v>#REF!</v>
      </c>
      <c r="I596" s="56" t="e">
        <f t="shared" si="280"/>
        <v>#REF!</v>
      </c>
      <c r="J596" s="56" t="e">
        <f t="shared" si="283"/>
        <v>#REF!</v>
      </c>
      <c r="K596" s="57" t="e">
        <f t="shared" si="284"/>
        <v>#REF!</v>
      </c>
      <c r="L596" s="57" t="e">
        <f t="shared" si="285"/>
        <v>#REF!</v>
      </c>
      <c r="M596" s="58" t="e">
        <f t="shared" si="286"/>
        <v>#REF!</v>
      </c>
      <c r="N596" s="58" t="e">
        <f t="shared" si="287"/>
        <v>#REF!</v>
      </c>
      <c r="O596" s="58" t="e">
        <f t="shared" si="288"/>
        <v>#REF!</v>
      </c>
      <c r="P596" s="59" t="e">
        <f t="shared" si="278"/>
        <v>#REF!</v>
      </c>
      <c r="Q596" s="29" t="e">
        <f t="shared" si="289"/>
        <v>#REF!</v>
      </c>
      <c r="R596" s="100" t="e">
        <f t="shared" si="281"/>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x14ac:dyDescent="0.25">
      <c r="B597" s="237"/>
      <c r="C597" s="9"/>
      <c r="E597" s="65" t="e">
        <f>IF(OR($C$6="",$C$5="",$C$6=0,$C$5=0),"",IF((ROWS(E$6:E597)-1)&gt;$C$16+$C$13-$C$15,"",(ROWS(E$6:E597)-1)))</f>
        <v>#REF!</v>
      </c>
      <c r="F597" s="55" t="e">
        <f t="shared" si="282"/>
        <v>#REF!</v>
      </c>
      <c r="G597" s="91" t="e">
        <f>IF(E597="","",OP!G597)</f>
        <v>#REF!</v>
      </c>
      <c r="H597" s="28" t="e">
        <f t="shared" si="279"/>
        <v>#REF!</v>
      </c>
      <c r="I597" s="56" t="e">
        <f t="shared" si="280"/>
        <v>#REF!</v>
      </c>
      <c r="J597" s="56" t="e">
        <f t="shared" si="283"/>
        <v>#REF!</v>
      </c>
      <c r="K597" s="57" t="e">
        <f t="shared" si="284"/>
        <v>#REF!</v>
      </c>
      <c r="L597" s="57" t="e">
        <f t="shared" si="285"/>
        <v>#REF!</v>
      </c>
      <c r="M597" s="58" t="e">
        <f t="shared" si="286"/>
        <v>#REF!</v>
      </c>
      <c r="N597" s="58" t="e">
        <f t="shared" si="287"/>
        <v>#REF!</v>
      </c>
      <c r="O597" s="58" t="e">
        <f t="shared" si="288"/>
        <v>#REF!</v>
      </c>
      <c r="P597" s="59" t="e">
        <f t="shared" si="278"/>
        <v>#REF!</v>
      </c>
      <c r="Q597" s="29" t="e">
        <f t="shared" si="289"/>
        <v>#REF!</v>
      </c>
      <c r="R597" s="100" t="e">
        <f t="shared" si="281"/>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x14ac:dyDescent="0.25">
      <c r="B598" s="237"/>
      <c r="C598" s="9"/>
      <c r="E598" s="65" t="e">
        <f>IF(OR($C$6="",$C$5="",$C$6=0,$C$5=0),"",IF((ROWS(E$6:E598)-1)&gt;$C$16+$C$13-$C$15,"",(ROWS(E$6:E598)-1)))</f>
        <v>#REF!</v>
      </c>
      <c r="F598" s="55" t="e">
        <f t="shared" si="282"/>
        <v>#REF!</v>
      </c>
      <c r="G598" s="91" t="e">
        <f>IF(E598="","",OP!G598)</f>
        <v>#REF!</v>
      </c>
      <c r="H598" s="28" t="e">
        <f t="shared" si="279"/>
        <v>#REF!</v>
      </c>
      <c r="I598" s="56" t="e">
        <f t="shared" si="280"/>
        <v>#REF!</v>
      </c>
      <c r="J598" s="56" t="e">
        <f t="shared" si="283"/>
        <v>#REF!</v>
      </c>
      <c r="K598" s="57" t="e">
        <f t="shared" si="284"/>
        <v>#REF!</v>
      </c>
      <c r="L598" s="57" t="e">
        <f t="shared" si="285"/>
        <v>#REF!</v>
      </c>
      <c r="M598" s="58" t="e">
        <f t="shared" si="286"/>
        <v>#REF!</v>
      </c>
      <c r="N598" s="58" t="e">
        <f t="shared" si="287"/>
        <v>#REF!</v>
      </c>
      <c r="O598" s="58" t="e">
        <f t="shared" si="288"/>
        <v>#REF!</v>
      </c>
      <c r="P598" s="59" t="e">
        <f t="shared" si="278"/>
        <v>#REF!</v>
      </c>
      <c r="Q598" s="29" t="e">
        <f t="shared" si="289"/>
        <v>#REF!</v>
      </c>
      <c r="R598" s="100" t="e">
        <f t="shared" si="281"/>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x14ac:dyDescent="0.25">
      <c r="B599" s="237"/>
      <c r="C599" s="9"/>
      <c r="E599" s="65" t="e">
        <f>IF(OR($C$6="",$C$5="",$C$6=0,$C$5=0),"",IF((ROWS(E$6:E599)-1)&gt;$C$16+$C$13-$C$15,"",(ROWS(E$6:E599)-1)))</f>
        <v>#REF!</v>
      </c>
      <c r="F599" s="55" t="e">
        <f t="shared" si="282"/>
        <v>#REF!</v>
      </c>
      <c r="G599" s="91" t="e">
        <f>IF(E599="","",OP!G599)</f>
        <v>#REF!</v>
      </c>
      <c r="H599" s="28" t="e">
        <f t="shared" si="279"/>
        <v>#REF!</v>
      </c>
      <c r="I599" s="56" t="e">
        <f t="shared" si="280"/>
        <v>#REF!</v>
      </c>
      <c r="J599" s="56" t="e">
        <f t="shared" si="283"/>
        <v>#REF!</v>
      </c>
      <c r="K599" s="57" t="e">
        <f t="shared" si="284"/>
        <v>#REF!</v>
      </c>
      <c r="L599" s="57" t="e">
        <f t="shared" si="285"/>
        <v>#REF!</v>
      </c>
      <c r="M599" s="58" t="e">
        <f t="shared" si="286"/>
        <v>#REF!</v>
      </c>
      <c r="N599" s="58" t="e">
        <f t="shared" si="287"/>
        <v>#REF!</v>
      </c>
      <c r="O599" s="58" t="e">
        <f t="shared" si="288"/>
        <v>#REF!</v>
      </c>
      <c r="P599" s="59" t="e">
        <f t="shared" si="278"/>
        <v>#REF!</v>
      </c>
      <c r="Q599" s="29" t="e">
        <f t="shared" si="289"/>
        <v>#REF!</v>
      </c>
      <c r="R599" s="100" t="e">
        <f t="shared" si="281"/>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x14ac:dyDescent="0.25">
      <c r="B600" s="237"/>
      <c r="C600" s="9"/>
      <c r="E600" s="65" t="e">
        <f>IF(OR($C$6="",$C$5="",$C$6=0,$C$5=0),"",IF((ROWS(E$6:E600)-1)&gt;$C$16+$C$13-$C$15,"",(ROWS(E$6:E600)-1)))</f>
        <v>#REF!</v>
      </c>
      <c r="F600" s="55" t="e">
        <f t="shared" si="282"/>
        <v>#REF!</v>
      </c>
      <c r="G600" s="91" t="e">
        <f>IF(E600="","",OP!G600)</f>
        <v>#REF!</v>
      </c>
      <c r="H600" s="28" t="e">
        <f t="shared" si="279"/>
        <v>#REF!</v>
      </c>
      <c r="I600" s="56" t="e">
        <f t="shared" si="280"/>
        <v>#REF!</v>
      </c>
      <c r="J600" s="56" t="e">
        <f t="shared" si="283"/>
        <v>#REF!</v>
      </c>
      <c r="K600" s="57" t="e">
        <f t="shared" si="284"/>
        <v>#REF!</v>
      </c>
      <c r="L600" s="57" t="e">
        <f t="shared" si="285"/>
        <v>#REF!</v>
      </c>
      <c r="M600" s="58" t="e">
        <f t="shared" si="286"/>
        <v>#REF!</v>
      </c>
      <c r="N600" s="58" t="e">
        <f t="shared" si="287"/>
        <v>#REF!</v>
      </c>
      <c r="O600" s="58" t="e">
        <f t="shared" si="288"/>
        <v>#REF!</v>
      </c>
      <c r="P600" s="59" t="e">
        <f t="shared" si="278"/>
        <v>#REF!</v>
      </c>
      <c r="Q600" s="29" t="e">
        <f t="shared" si="289"/>
        <v>#REF!</v>
      </c>
      <c r="R600" s="100" t="e">
        <f t="shared" si="281"/>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x14ac:dyDescent="0.25">
      <c r="B601" s="237"/>
      <c r="C601" s="9"/>
      <c r="E601" s="65" t="e">
        <f>IF(OR($C$6="",$C$5="",$C$6=0,$C$5=0),"",IF((ROWS(E$6:E601)-1)&gt;$C$16+$C$13-$C$15,"",(ROWS(E$6:E601)-1)))</f>
        <v>#REF!</v>
      </c>
      <c r="F601" s="55" t="e">
        <f t="shared" si="282"/>
        <v>#REF!</v>
      </c>
      <c r="G601" s="91" t="e">
        <f>IF(E601="","",OP!G601)</f>
        <v>#REF!</v>
      </c>
      <c r="H601" s="28" t="e">
        <f t="shared" si="279"/>
        <v>#REF!</v>
      </c>
      <c r="I601" s="56" t="e">
        <f t="shared" si="280"/>
        <v>#REF!</v>
      </c>
      <c r="J601" s="56" t="e">
        <f t="shared" si="283"/>
        <v>#REF!</v>
      </c>
      <c r="K601" s="57" t="e">
        <f t="shared" si="284"/>
        <v>#REF!</v>
      </c>
      <c r="L601" s="57" t="e">
        <f t="shared" si="285"/>
        <v>#REF!</v>
      </c>
      <c r="M601" s="58" t="e">
        <f t="shared" si="286"/>
        <v>#REF!</v>
      </c>
      <c r="N601" s="58" t="e">
        <f t="shared" si="287"/>
        <v>#REF!</v>
      </c>
      <c r="O601" s="58" t="e">
        <f t="shared" si="288"/>
        <v>#REF!</v>
      </c>
      <c r="P601" s="59" t="e">
        <f t="shared" si="278"/>
        <v>#REF!</v>
      </c>
      <c r="Q601" s="29" t="e">
        <f t="shared" si="289"/>
        <v>#REF!</v>
      </c>
      <c r="R601" s="100" t="e">
        <f t="shared" si="281"/>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x14ac:dyDescent="0.25">
      <c r="B602" s="237"/>
      <c r="C602" s="9"/>
      <c r="E602" s="65" t="e">
        <f>IF(OR($C$6="",$C$5="",$C$6=0,$C$5=0),"",IF((ROWS(E$6:E602)-1)&gt;$C$16+$C$13-$C$15,"",(ROWS(E$6:E602)-1)))</f>
        <v>#REF!</v>
      </c>
      <c r="F602" s="55" t="e">
        <f t="shared" si="282"/>
        <v>#REF!</v>
      </c>
      <c r="G602" s="91" t="e">
        <f>IF(E602="","",OP!G602)</f>
        <v>#REF!</v>
      </c>
      <c r="H602" s="28" t="e">
        <f t="shared" si="279"/>
        <v>#REF!</v>
      </c>
      <c r="I602" s="56" t="e">
        <f t="shared" si="280"/>
        <v>#REF!</v>
      </c>
      <c r="J602" s="56" t="e">
        <f t="shared" si="283"/>
        <v>#REF!</v>
      </c>
      <c r="K602" s="57" t="e">
        <f t="shared" si="284"/>
        <v>#REF!</v>
      </c>
      <c r="L602" s="57" t="e">
        <f t="shared" si="285"/>
        <v>#REF!</v>
      </c>
      <c r="M602" s="58" t="e">
        <f t="shared" si="286"/>
        <v>#REF!</v>
      </c>
      <c r="N602" s="58" t="e">
        <f t="shared" si="287"/>
        <v>#REF!</v>
      </c>
      <c r="O602" s="58" t="e">
        <f t="shared" si="288"/>
        <v>#REF!</v>
      </c>
      <c r="P602" s="59" t="e">
        <f t="shared" si="278"/>
        <v>#REF!</v>
      </c>
      <c r="Q602" s="29" t="e">
        <f t="shared" si="289"/>
        <v>#REF!</v>
      </c>
      <c r="R602" s="100" t="e">
        <f t="shared" si="281"/>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x14ac:dyDescent="0.25">
      <c r="B603" s="237"/>
      <c r="C603" s="9"/>
      <c r="E603" s="65" t="e">
        <f>IF(OR($C$6="",$C$5="",$C$6=0,$C$5=0),"",IF((ROWS(E$6:E603)-1)&gt;$C$16+$C$13-$C$15,"",(ROWS(E$6:E603)-1)))</f>
        <v>#REF!</v>
      </c>
      <c r="F603" s="55" t="e">
        <f t="shared" si="282"/>
        <v>#REF!</v>
      </c>
      <c r="G603" s="91" t="e">
        <f>IF(E603="","",OP!G603)</f>
        <v>#REF!</v>
      </c>
      <c r="H603" s="28" t="e">
        <f t="shared" si="279"/>
        <v>#REF!</v>
      </c>
      <c r="I603" s="56" t="e">
        <f t="shared" si="280"/>
        <v>#REF!</v>
      </c>
      <c r="J603" s="56" t="e">
        <f t="shared" si="283"/>
        <v>#REF!</v>
      </c>
      <c r="K603" s="57" t="e">
        <f t="shared" si="284"/>
        <v>#REF!</v>
      </c>
      <c r="L603" s="57" t="e">
        <f t="shared" si="285"/>
        <v>#REF!</v>
      </c>
      <c r="M603" s="58" t="e">
        <f t="shared" si="286"/>
        <v>#REF!</v>
      </c>
      <c r="N603" s="58" t="e">
        <f t="shared" si="287"/>
        <v>#REF!</v>
      </c>
      <c r="O603" s="58" t="e">
        <f t="shared" si="288"/>
        <v>#REF!</v>
      </c>
      <c r="P603" s="59" t="e">
        <f t="shared" si="278"/>
        <v>#REF!</v>
      </c>
      <c r="Q603" s="29" t="e">
        <f t="shared" si="289"/>
        <v>#REF!</v>
      </c>
      <c r="R603" s="100" t="e">
        <f t="shared" si="281"/>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x14ac:dyDescent="0.25">
      <c r="B604" s="237"/>
      <c r="C604" s="9"/>
      <c r="E604" s="65" t="e">
        <f>IF(OR($C$6="",$C$5="",$C$6=0,$C$5=0),"",IF((ROWS(E$6:E604)-1)&gt;$C$16+$C$13-$C$15,"",(ROWS(E$6:E604)-1)))</f>
        <v>#REF!</v>
      </c>
      <c r="F604" s="55" t="e">
        <f t="shared" si="282"/>
        <v>#REF!</v>
      </c>
      <c r="G604" s="91" t="e">
        <f>IF(E604="","",OP!G604)</f>
        <v>#REF!</v>
      </c>
      <c r="H604" s="28" t="e">
        <f t="shared" si="279"/>
        <v>#REF!</v>
      </c>
      <c r="I604" s="56" t="e">
        <f t="shared" si="280"/>
        <v>#REF!</v>
      </c>
      <c r="J604" s="56" t="e">
        <f t="shared" si="283"/>
        <v>#REF!</v>
      </c>
      <c r="K604" s="57" t="e">
        <f t="shared" si="284"/>
        <v>#REF!</v>
      </c>
      <c r="L604" s="57" t="e">
        <f t="shared" si="285"/>
        <v>#REF!</v>
      </c>
      <c r="M604" s="58" t="e">
        <f t="shared" si="286"/>
        <v>#REF!</v>
      </c>
      <c r="N604" s="58" t="e">
        <f t="shared" si="287"/>
        <v>#REF!</v>
      </c>
      <c r="O604" s="58" t="e">
        <f t="shared" si="288"/>
        <v>#REF!</v>
      </c>
      <c r="P604" s="59" t="e">
        <f t="shared" si="278"/>
        <v>#REF!</v>
      </c>
      <c r="Q604" s="29" t="e">
        <f t="shared" si="289"/>
        <v>#REF!</v>
      </c>
      <c r="R604" s="100" t="e">
        <f t="shared" si="281"/>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x14ac:dyDescent="0.25">
      <c r="B605" s="237"/>
      <c r="C605" s="9"/>
      <c r="E605" s="65" t="e">
        <f>IF(OR($C$6="",$C$5="",$C$6=0,$C$5=0),"",IF((ROWS(E$6:E605)-1)&gt;$C$16+$C$13-$C$15,"",(ROWS(E$6:E605)-1)))</f>
        <v>#REF!</v>
      </c>
      <c r="F605" s="55" t="e">
        <f t="shared" si="282"/>
        <v>#REF!</v>
      </c>
      <c r="G605" s="91" t="e">
        <f>IF(E605="","",OP!G605)</f>
        <v>#REF!</v>
      </c>
      <c r="H605" s="28" t="e">
        <f t="shared" si="279"/>
        <v>#REF!</v>
      </c>
      <c r="I605" s="56" t="e">
        <f t="shared" si="280"/>
        <v>#REF!</v>
      </c>
      <c r="J605" s="56" t="e">
        <f t="shared" si="283"/>
        <v>#REF!</v>
      </c>
      <c r="K605" s="57" t="e">
        <f t="shared" si="284"/>
        <v>#REF!</v>
      </c>
      <c r="L605" s="57" t="e">
        <f t="shared" si="285"/>
        <v>#REF!</v>
      </c>
      <c r="M605" s="58" t="e">
        <f t="shared" si="286"/>
        <v>#REF!</v>
      </c>
      <c r="N605" s="58" t="e">
        <f t="shared" si="287"/>
        <v>#REF!</v>
      </c>
      <c r="O605" s="58" t="e">
        <f t="shared" si="288"/>
        <v>#REF!</v>
      </c>
      <c r="P605" s="59" t="e">
        <f t="shared" si="278"/>
        <v>#REF!</v>
      </c>
      <c r="Q605" s="29" t="e">
        <f t="shared" si="289"/>
        <v>#REF!</v>
      </c>
      <c r="R605" s="100" t="e">
        <f t="shared" si="281"/>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x14ac:dyDescent="0.25">
      <c r="B606" s="237"/>
      <c r="C606" s="9"/>
      <c r="E606" s="65" t="e">
        <f>IF(OR($C$6="",$C$5="",$C$6=0,$C$5=0),"",IF((ROWS(E$6:E606)-1)&gt;$C$16+$C$13-$C$15,"",(ROWS(E$6:E606)-1)))</f>
        <v>#REF!</v>
      </c>
      <c r="F606" s="55" t="e">
        <f t="shared" si="282"/>
        <v>#REF!</v>
      </c>
      <c r="G606" s="91" t="e">
        <f>IF(E606="","",OP!G606)</f>
        <v>#REF!</v>
      </c>
      <c r="H606" s="28" t="e">
        <f t="shared" si="279"/>
        <v>#REF!</v>
      </c>
      <c r="I606" s="56" t="e">
        <f t="shared" si="280"/>
        <v>#REF!</v>
      </c>
      <c r="J606" s="56" t="e">
        <f t="shared" si="283"/>
        <v>#REF!</v>
      </c>
      <c r="K606" s="57" t="e">
        <f t="shared" si="284"/>
        <v>#REF!</v>
      </c>
      <c r="L606" s="57" t="e">
        <f t="shared" si="285"/>
        <v>#REF!</v>
      </c>
      <c r="M606" s="58" t="e">
        <f t="shared" si="286"/>
        <v>#REF!</v>
      </c>
      <c r="N606" s="58" t="e">
        <f t="shared" si="287"/>
        <v>#REF!</v>
      </c>
      <c r="O606" s="58" t="e">
        <f t="shared" si="288"/>
        <v>#REF!</v>
      </c>
      <c r="P606" s="59" t="e">
        <f t="shared" si="278"/>
        <v>#REF!</v>
      </c>
      <c r="Q606" s="29" t="e">
        <f t="shared" si="289"/>
        <v>#REF!</v>
      </c>
      <c r="R606" s="100" t="e">
        <f t="shared" si="281"/>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x14ac:dyDescent="0.25">
      <c r="B607" s="237"/>
      <c r="C607" s="9"/>
      <c r="E607" s="65" t="e">
        <f>IF(OR($C$6="",$C$5="",$C$6=0,$C$5=0),"",IF((ROWS(E$6:E607)-1)&gt;$C$16+$C$13-$C$15,"",(ROWS(E$6:E607)-1)))</f>
        <v>#REF!</v>
      </c>
      <c r="F607" s="55" t="e">
        <f t="shared" si="282"/>
        <v>#REF!</v>
      </c>
      <c r="G607" s="91" t="e">
        <f>IF(E607="","",OP!G607)</f>
        <v>#REF!</v>
      </c>
      <c r="H607" s="28" t="e">
        <f t="shared" si="279"/>
        <v>#REF!</v>
      </c>
      <c r="I607" s="56" t="e">
        <f t="shared" si="280"/>
        <v>#REF!</v>
      </c>
      <c r="J607" s="56" t="e">
        <f t="shared" si="283"/>
        <v>#REF!</v>
      </c>
      <c r="K607" s="57" t="e">
        <f t="shared" si="284"/>
        <v>#REF!</v>
      </c>
      <c r="L607" s="57" t="e">
        <f t="shared" si="285"/>
        <v>#REF!</v>
      </c>
      <c r="M607" s="58" t="e">
        <f t="shared" si="286"/>
        <v>#REF!</v>
      </c>
      <c r="N607" s="58" t="e">
        <f t="shared" si="287"/>
        <v>#REF!</v>
      </c>
      <c r="O607" s="58" t="e">
        <f t="shared" si="288"/>
        <v>#REF!</v>
      </c>
      <c r="P607" s="59" t="e">
        <f t="shared" si="278"/>
        <v>#REF!</v>
      </c>
      <c r="Q607" s="29" t="e">
        <f t="shared" si="289"/>
        <v>#REF!</v>
      </c>
      <c r="R607" s="100" t="e">
        <f t="shared" si="281"/>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x14ac:dyDescent="0.25">
      <c r="B608" s="237"/>
      <c r="C608" s="9"/>
      <c r="E608" s="65" t="e">
        <f>IF(OR($C$6="",$C$5="",$C$6=0,$C$5=0),"",IF((ROWS(E$6:E608)-1)&gt;$C$16+$C$13-$C$15,"",(ROWS(E$6:E608)-1)))</f>
        <v>#REF!</v>
      </c>
      <c r="F608" s="55" t="e">
        <f t="shared" si="282"/>
        <v>#REF!</v>
      </c>
      <c r="G608" s="91" t="e">
        <f>IF(E608="","",OP!G608)</f>
        <v>#REF!</v>
      </c>
      <c r="H608" s="28" t="e">
        <f t="shared" si="279"/>
        <v>#REF!</v>
      </c>
      <c r="I608" s="56" t="e">
        <f t="shared" si="280"/>
        <v>#REF!</v>
      </c>
      <c r="J608" s="56" t="e">
        <f t="shared" si="283"/>
        <v>#REF!</v>
      </c>
      <c r="K608" s="57" t="e">
        <f t="shared" si="284"/>
        <v>#REF!</v>
      </c>
      <c r="L608" s="57" t="e">
        <f t="shared" si="285"/>
        <v>#REF!</v>
      </c>
      <c r="M608" s="58" t="e">
        <f t="shared" si="286"/>
        <v>#REF!</v>
      </c>
      <c r="N608" s="58" t="e">
        <f t="shared" si="287"/>
        <v>#REF!</v>
      </c>
      <c r="O608" s="58" t="e">
        <f t="shared" si="288"/>
        <v>#REF!</v>
      </c>
      <c r="P608" s="59" t="e">
        <f t="shared" si="278"/>
        <v>#REF!</v>
      </c>
      <c r="Q608" s="29" t="e">
        <f t="shared" si="289"/>
        <v>#REF!</v>
      </c>
      <c r="R608" s="100" t="e">
        <f t="shared" si="281"/>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x14ac:dyDescent="0.25">
      <c r="B609" s="237"/>
      <c r="C609" s="9"/>
      <c r="E609" s="65" t="e">
        <f>IF(OR($C$6="",$C$5="",$C$6=0,$C$5=0),"",IF((ROWS(E$6:E609)-1)&gt;$C$16+$C$13-$C$15,"",(ROWS(E$6:E609)-1)))</f>
        <v>#REF!</v>
      </c>
      <c r="F609" s="55" t="e">
        <f t="shared" si="282"/>
        <v>#REF!</v>
      </c>
      <c r="G609" s="91" t="e">
        <f>IF(E609="","",OP!G609)</f>
        <v>#REF!</v>
      </c>
      <c r="H609" s="28" t="e">
        <f t="shared" si="279"/>
        <v>#REF!</v>
      </c>
      <c r="I609" s="56" t="e">
        <f t="shared" si="280"/>
        <v>#REF!</v>
      </c>
      <c r="J609" s="56" t="e">
        <f t="shared" si="283"/>
        <v>#REF!</v>
      </c>
      <c r="K609" s="57" t="e">
        <f t="shared" si="284"/>
        <v>#REF!</v>
      </c>
      <c r="L609" s="57" t="e">
        <f t="shared" si="285"/>
        <v>#REF!</v>
      </c>
      <c r="M609" s="58" t="e">
        <f t="shared" si="286"/>
        <v>#REF!</v>
      </c>
      <c r="N609" s="58" t="e">
        <f t="shared" si="287"/>
        <v>#REF!</v>
      </c>
      <c r="O609" s="58" t="e">
        <f t="shared" si="288"/>
        <v>#REF!</v>
      </c>
      <c r="P609" s="59" t="e">
        <f t="shared" si="278"/>
        <v>#REF!</v>
      </c>
      <c r="Q609" s="29" t="e">
        <f t="shared" si="289"/>
        <v>#REF!</v>
      </c>
      <c r="R609" s="100" t="e">
        <f t="shared" si="281"/>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x14ac:dyDescent="0.25">
      <c r="B610" s="237"/>
      <c r="C610" s="9"/>
      <c r="E610" s="65" t="e">
        <f>IF(OR($C$6="",$C$5="",$C$6=0,$C$5=0),"",IF((ROWS(E$6:E610)-1)&gt;$C$16+$C$13-$C$15,"",(ROWS(E$6:E610)-1)))</f>
        <v>#REF!</v>
      </c>
      <c r="F610" s="55" t="e">
        <f t="shared" si="282"/>
        <v>#REF!</v>
      </c>
      <c r="G610" s="91" t="e">
        <f>IF(E610="","",OP!G610)</f>
        <v>#REF!</v>
      </c>
      <c r="H610" s="28" t="e">
        <f t="shared" si="279"/>
        <v>#REF!</v>
      </c>
      <c r="I610" s="56" t="e">
        <f t="shared" si="280"/>
        <v>#REF!</v>
      </c>
      <c r="J610" s="56" t="e">
        <f t="shared" si="283"/>
        <v>#REF!</v>
      </c>
      <c r="K610" s="57" t="e">
        <f t="shared" si="284"/>
        <v>#REF!</v>
      </c>
      <c r="L610" s="57" t="e">
        <f t="shared" si="285"/>
        <v>#REF!</v>
      </c>
      <c r="M610" s="58" t="e">
        <f t="shared" si="286"/>
        <v>#REF!</v>
      </c>
      <c r="N610" s="58" t="e">
        <f t="shared" si="287"/>
        <v>#REF!</v>
      </c>
      <c r="O610" s="58" t="e">
        <f t="shared" si="288"/>
        <v>#REF!</v>
      </c>
      <c r="P610" s="59" t="e">
        <f t="shared" si="278"/>
        <v>#REF!</v>
      </c>
      <c r="Q610" s="29" t="e">
        <f t="shared" si="289"/>
        <v>#REF!</v>
      </c>
      <c r="R610" s="100" t="e">
        <f t="shared" si="281"/>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x14ac:dyDescent="0.25">
      <c r="B611" s="237"/>
      <c r="C611" s="9"/>
      <c r="E611" s="65" t="e">
        <f>IF(OR($C$6="",$C$5="",$C$6=0,$C$5=0),"",IF((ROWS(E$6:E611)-1)&gt;$C$16+$C$13-$C$15,"",(ROWS(E$6:E611)-1)))</f>
        <v>#REF!</v>
      </c>
      <c r="F611" s="55" t="e">
        <f t="shared" si="282"/>
        <v>#REF!</v>
      </c>
      <c r="G611" s="91" t="e">
        <f>IF(E611="","",OP!G611)</f>
        <v>#REF!</v>
      </c>
      <c r="H611" s="28" t="e">
        <f t="shared" si="279"/>
        <v>#REF!</v>
      </c>
      <c r="I611" s="56" t="e">
        <f t="shared" si="280"/>
        <v>#REF!</v>
      </c>
      <c r="J611" s="56" t="e">
        <f t="shared" si="283"/>
        <v>#REF!</v>
      </c>
      <c r="K611" s="57" t="e">
        <f t="shared" si="284"/>
        <v>#REF!</v>
      </c>
      <c r="L611" s="57" t="e">
        <f t="shared" si="285"/>
        <v>#REF!</v>
      </c>
      <c r="M611" s="58" t="e">
        <f t="shared" si="286"/>
        <v>#REF!</v>
      </c>
      <c r="N611" s="58" t="e">
        <f t="shared" si="287"/>
        <v>#REF!</v>
      </c>
      <c r="O611" s="58" t="e">
        <f t="shared" si="288"/>
        <v>#REF!</v>
      </c>
      <c r="P611" s="59" t="e">
        <f t="shared" si="278"/>
        <v>#REF!</v>
      </c>
      <c r="Q611" s="29" t="e">
        <f t="shared" si="289"/>
        <v>#REF!</v>
      </c>
      <c r="R611" s="100" t="e">
        <f t="shared" si="281"/>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x14ac:dyDescent="0.25">
      <c r="B612" s="237"/>
      <c r="C612" s="9"/>
      <c r="E612" s="65" t="e">
        <f>IF(OR($C$6="",$C$5="",$C$6=0,$C$5=0),"",IF((ROWS(E$6:E612)-1)&gt;$C$16+$C$13-$C$15,"",(ROWS(E$6:E612)-1)))</f>
        <v>#REF!</v>
      </c>
      <c r="F612" s="55" t="e">
        <f t="shared" si="282"/>
        <v>#REF!</v>
      </c>
      <c r="G612" s="91" t="e">
        <f>IF(E612="","",OP!G612)</f>
        <v>#REF!</v>
      </c>
      <c r="H612" s="28" t="e">
        <f t="shared" si="279"/>
        <v>#REF!</v>
      </c>
      <c r="I612" s="56" t="e">
        <f t="shared" si="280"/>
        <v>#REF!</v>
      </c>
      <c r="J612" s="56" t="e">
        <f t="shared" si="283"/>
        <v>#REF!</v>
      </c>
      <c r="K612" s="57" t="e">
        <f t="shared" si="284"/>
        <v>#REF!</v>
      </c>
      <c r="L612" s="57" t="e">
        <f t="shared" si="285"/>
        <v>#REF!</v>
      </c>
      <c r="M612" s="58" t="e">
        <f t="shared" si="286"/>
        <v>#REF!</v>
      </c>
      <c r="N612" s="58" t="e">
        <f t="shared" si="287"/>
        <v>#REF!</v>
      </c>
      <c r="O612" s="58" t="e">
        <f t="shared" si="288"/>
        <v>#REF!</v>
      </c>
      <c r="P612" s="59" t="e">
        <f t="shared" si="278"/>
        <v>#REF!</v>
      </c>
      <c r="Q612" s="29" t="e">
        <f t="shared" si="289"/>
        <v>#REF!</v>
      </c>
      <c r="R612" s="100" t="e">
        <f t="shared" si="281"/>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x14ac:dyDescent="0.25">
      <c r="B613" s="237"/>
      <c r="C613" s="9"/>
      <c r="E613" s="65" t="e">
        <f>IF(OR($C$6="",$C$5="",$C$6=0,$C$5=0),"",IF((ROWS(E$6:E613)-1)&gt;$C$16+$C$13-$C$15,"",(ROWS(E$6:E613)-1)))</f>
        <v>#REF!</v>
      </c>
      <c r="F613" s="55" t="e">
        <f t="shared" si="282"/>
        <v>#REF!</v>
      </c>
      <c r="G613" s="91" t="e">
        <f>IF(E613="","",OP!G613)</f>
        <v>#REF!</v>
      </c>
      <c r="H613" s="28" t="e">
        <f t="shared" si="279"/>
        <v>#REF!</v>
      </c>
      <c r="I613" s="56" t="e">
        <f t="shared" si="280"/>
        <v>#REF!</v>
      </c>
      <c r="J613" s="56" t="e">
        <f t="shared" si="283"/>
        <v>#REF!</v>
      </c>
      <c r="K613" s="57" t="e">
        <f t="shared" si="284"/>
        <v>#REF!</v>
      </c>
      <c r="L613" s="57" t="e">
        <f t="shared" si="285"/>
        <v>#REF!</v>
      </c>
      <c r="M613" s="58" t="e">
        <f t="shared" si="286"/>
        <v>#REF!</v>
      </c>
      <c r="N613" s="58" t="e">
        <f t="shared" si="287"/>
        <v>#REF!</v>
      </c>
      <c r="O613" s="58" t="e">
        <f t="shared" si="288"/>
        <v>#REF!</v>
      </c>
      <c r="P613" s="59" t="e">
        <f t="shared" si="278"/>
        <v>#REF!</v>
      </c>
      <c r="Q613" s="29" t="e">
        <f t="shared" si="289"/>
        <v>#REF!</v>
      </c>
      <c r="R613" s="100" t="e">
        <f t="shared" si="281"/>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x14ac:dyDescent="0.25">
      <c r="B614" s="237"/>
      <c r="C614" s="9"/>
      <c r="E614" s="65" t="e">
        <f>IF(OR($C$6="",$C$5="",$C$6=0,$C$5=0),"",IF((ROWS(E$6:E614)-1)&gt;$C$16+$C$13-$C$15,"",(ROWS(E$6:E614)-1)))</f>
        <v>#REF!</v>
      </c>
      <c r="F614" s="55" t="e">
        <f t="shared" si="282"/>
        <v>#REF!</v>
      </c>
      <c r="G614" s="91" t="e">
        <f>IF(E614="","",OP!G614)</f>
        <v>#REF!</v>
      </c>
      <c r="H614" s="28" t="e">
        <f t="shared" si="279"/>
        <v>#REF!</v>
      </c>
      <c r="I614" s="56" t="e">
        <f t="shared" si="280"/>
        <v>#REF!</v>
      </c>
      <c r="J614" s="56" t="e">
        <f t="shared" si="283"/>
        <v>#REF!</v>
      </c>
      <c r="K614" s="57" t="e">
        <f t="shared" si="284"/>
        <v>#REF!</v>
      </c>
      <c r="L614" s="57" t="e">
        <f t="shared" si="285"/>
        <v>#REF!</v>
      </c>
      <c r="M614" s="58" t="e">
        <f t="shared" si="286"/>
        <v>#REF!</v>
      </c>
      <c r="N614" s="58" t="e">
        <f t="shared" si="287"/>
        <v>#REF!</v>
      </c>
      <c r="O614" s="58" t="e">
        <f t="shared" si="288"/>
        <v>#REF!</v>
      </c>
      <c r="P614" s="59" t="e">
        <f t="shared" si="278"/>
        <v>#REF!</v>
      </c>
      <c r="Q614" s="29" t="e">
        <f t="shared" si="289"/>
        <v>#REF!</v>
      </c>
      <c r="R614" s="100" t="e">
        <f t="shared" si="281"/>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x14ac:dyDescent="0.25">
      <c r="B615" s="237"/>
      <c r="C615" s="9"/>
      <c r="E615" s="65" t="e">
        <f>IF(OR($C$6="",$C$5="",$C$6=0,$C$5=0),"",IF((ROWS(E$6:E615)-1)&gt;$C$16+$C$13-$C$15,"",(ROWS(E$6:E615)-1)))</f>
        <v>#REF!</v>
      </c>
      <c r="F615" s="55" t="e">
        <f t="shared" si="282"/>
        <v>#REF!</v>
      </c>
      <c r="G615" s="91" t="e">
        <f>IF(E615="","",OP!G615)</f>
        <v>#REF!</v>
      </c>
      <c r="H615" s="28" t="e">
        <f t="shared" si="279"/>
        <v>#REF!</v>
      </c>
      <c r="I615" s="56" t="e">
        <f t="shared" si="280"/>
        <v>#REF!</v>
      </c>
      <c r="J615" s="56" t="e">
        <f t="shared" si="283"/>
        <v>#REF!</v>
      </c>
      <c r="K615" s="57" t="e">
        <f t="shared" si="284"/>
        <v>#REF!</v>
      </c>
      <c r="L615" s="57" t="e">
        <f t="shared" si="285"/>
        <v>#REF!</v>
      </c>
      <c r="M615" s="58" t="e">
        <f t="shared" si="286"/>
        <v>#REF!</v>
      </c>
      <c r="N615" s="58" t="e">
        <f t="shared" si="287"/>
        <v>#REF!</v>
      </c>
      <c r="O615" s="58" t="e">
        <f t="shared" si="288"/>
        <v>#REF!</v>
      </c>
      <c r="P615" s="59" t="e">
        <f t="shared" si="278"/>
        <v>#REF!</v>
      </c>
      <c r="Q615" s="29" t="e">
        <f t="shared" si="289"/>
        <v>#REF!</v>
      </c>
      <c r="R615" s="100" t="e">
        <f t="shared" si="281"/>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x14ac:dyDescent="0.25">
      <c r="B616" s="237"/>
      <c r="C616" s="9"/>
      <c r="E616" s="65" t="e">
        <f>IF(OR($C$6="",$C$5="",$C$6=0,$C$5=0),"",IF((ROWS(E$6:E616)-1)&gt;$C$16+$C$13-$C$15,"",(ROWS(E$6:E616)-1)))</f>
        <v>#REF!</v>
      </c>
      <c r="F616" s="55" t="e">
        <f t="shared" si="282"/>
        <v>#REF!</v>
      </c>
      <c r="G616" s="91" t="e">
        <f>IF(E616="","",OP!G616)</f>
        <v>#REF!</v>
      </c>
      <c r="H616" s="28" t="e">
        <f t="shared" si="279"/>
        <v>#REF!</v>
      </c>
      <c r="I616" s="56" t="e">
        <f t="shared" si="280"/>
        <v>#REF!</v>
      </c>
      <c r="J616" s="56" t="e">
        <f t="shared" si="283"/>
        <v>#REF!</v>
      </c>
      <c r="K616" s="57" t="e">
        <f t="shared" si="284"/>
        <v>#REF!</v>
      </c>
      <c r="L616" s="57" t="e">
        <f t="shared" si="285"/>
        <v>#REF!</v>
      </c>
      <c r="M616" s="58" t="e">
        <f t="shared" si="286"/>
        <v>#REF!</v>
      </c>
      <c r="N616" s="58" t="e">
        <f t="shared" si="287"/>
        <v>#REF!</v>
      </c>
      <c r="O616" s="58" t="e">
        <f t="shared" si="288"/>
        <v>#REF!</v>
      </c>
      <c r="P616" s="59" t="e">
        <f t="shared" si="278"/>
        <v>#REF!</v>
      </c>
      <c r="Q616" s="29" t="e">
        <f t="shared" si="289"/>
        <v>#REF!</v>
      </c>
      <c r="R616" s="100" t="e">
        <f t="shared" si="281"/>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x14ac:dyDescent="0.25">
      <c r="B617" s="237"/>
      <c r="C617" s="9"/>
      <c r="E617" s="65" t="e">
        <f>IF(OR($C$6="",$C$5="",$C$6=0,$C$5=0),"",IF((ROWS(E$6:E617)-1)&gt;$C$16+$C$13-$C$15,"",(ROWS(E$6:E617)-1)))</f>
        <v>#REF!</v>
      </c>
      <c r="F617" s="55" t="e">
        <f t="shared" si="282"/>
        <v>#REF!</v>
      </c>
      <c r="G617" s="91" t="e">
        <f>IF(E617="","",OP!G617)</f>
        <v>#REF!</v>
      </c>
      <c r="H617" s="28" t="e">
        <f t="shared" si="279"/>
        <v>#REF!</v>
      </c>
      <c r="I617" s="56" t="e">
        <f t="shared" si="280"/>
        <v>#REF!</v>
      </c>
      <c r="J617" s="56" t="e">
        <f t="shared" si="283"/>
        <v>#REF!</v>
      </c>
      <c r="K617" s="57" t="e">
        <f t="shared" si="284"/>
        <v>#REF!</v>
      </c>
      <c r="L617" s="57" t="e">
        <f t="shared" si="285"/>
        <v>#REF!</v>
      </c>
      <c r="M617" s="58" t="e">
        <f t="shared" si="286"/>
        <v>#REF!</v>
      </c>
      <c r="N617" s="58" t="e">
        <f t="shared" si="287"/>
        <v>#REF!</v>
      </c>
      <c r="O617" s="58" t="e">
        <f t="shared" si="288"/>
        <v>#REF!</v>
      </c>
      <c r="P617" s="59" t="e">
        <f t="shared" si="278"/>
        <v>#REF!</v>
      </c>
      <c r="Q617" s="29" t="e">
        <f t="shared" si="289"/>
        <v>#REF!</v>
      </c>
      <c r="R617" s="100" t="e">
        <f t="shared" si="281"/>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x14ac:dyDescent="0.25">
      <c r="B618" s="237"/>
      <c r="C618" s="9"/>
      <c r="E618" s="65" t="e">
        <f>IF(OR($C$6="",$C$5="",$C$6=0,$C$5=0),"",IF((ROWS(E$6:E618)-1)&gt;$C$16+$C$13-$C$15,"",(ROWS(E$6:E618)-1)))</f>
        <v>#REF!</v>
      </c>
      <c r="F618" s="55" t="e">
        <f t="shared" si="282"/>
        <v>#REF!</v>
      </c>
      <c r="G618" s="91" t="e">
        <f>IF(E618="","",OP!G618)</f>
        <v>#REF!</v>
      </c>
      <c r="H618" s="28" t="e">
        <f t="shared" si="279"/>
        <v>#REF!</v>
      </c>
      <c r="I618" s="56" t="e">
        <f t="shared" si="280"/>
        <v>#REF!</v>
      </c>
      <c r="J618" s="56" t="e">
        <f t="shared" si="283"/>
        <v>#REF!</v>
      </c>
      <c r="K618" s="57" t="e">
        <f t="shared" si="284"/>
        <v>#REF!</v>
      </c>
      <c r="L618" s="57" t="e">
        <f t="shared" si="285"/>
        <v>#REF!</v>
      </c>
      <c r="M618" s="58" t="e">
        <f t="shared" si="286"/>
        <v>#REF!</v>
      </c>
      <c r="N618" s="58" t="e">
        <f t="shared" si="287"/>
        <v>#REF!</v>
      </c>
      <c r="O618" s="58" t="e">
        <f t="shared" si="288"/>
        <v>#REF!</v>
      </c>
      <c r="P618" s="59" t="e">
        <f t="shared" si="278"/>
        <v>#REF!</v>
      </c>
      <c r="Q618" s="29" t="e">
        <f t="shared" si="289"/>
        <v>#REF!</v>
      </c>
      <c r="R618" s="100" t="e">
        <f t="shared" si="281"/>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x14ac:dyDescent="0.25">
      <c r="B619" s="237"/>
      <c r="C619" s="9"/>
      <c r="E619" s="65" t="e">
        <f>IF(OR($C$6="",$C$5="",$C$6=0,$C$5=0),"",IF((ROWS(E$6:E619)-1)&gt;$C$16+$C$13-$C$15,"",(ROWS(E$6:E619)-1)))</f>
        <v>#REF!</v>
      </c>
      <c r="F619" s="55" t="e">
        <f t="shared" si="282"/>
        <v>#REF!</v>
      </c>
      <c r="G619" s="91" t="e">
        <f>IF(E619="","",OP!G619)</f>
        <v>#REF!</v>
      </c>
      <c r="H619" s="28" t="e">
        <f t="shared" si="279"/>
        <v>#REF!</v>
      </c>
      <c r="I619" s="56" t="e">
        <f t="shared" si="280"/>
        <v>#REF!</v>
      </c>
      <c r="J619" s="56" t="e">
        <f t="shared" si="283"/>
        <v>#REF!</v>
      </c>
      <c r="K619" s="57" t="e">
        <f t="shared" si="284"/>
        <v>#REF!</v>
      </c>
      <c r="L619" s="57" t="e">
        <f t="shared" si="285"/>
        <v>#REF!</v>
      </c>
      <c r="M619" s="58" t="e">
        <f t="shared" si="286"/>
        <v>#REF!</v>
      </c>
      <c r="N619" s="58" t="e">
        <f t="shared" si="287"/>
        <v>#REF!</v>
      </c>
      <c r="O619" s="58" t="e">
        <f t="shared" si="288"/>
        <v>#REF!</v>
      </c>
      <c r="P619" s="59" t="e">
        <f t="shared" si="278"/>
        <v>#REF!</v>
      </c>
      <c r="Q619" s="29" t="e">
        <f t="shared" si="289"/>
        <v>#REF!</v>
      </c>
      <c r="R619" s="100" t="e">
        <f t="shared" si="281"/>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x14ac:dyDescent="0.25">
      <c r="B620" s="237"/>
      <c r="C620" s="9"/>
      <c r="E620" s="65" t="e">
        <f>IF(OR($C$6="",$C$5="",$C$6=0,$C$5=0),"",IF((ROWS(E$6:E620)-1)&gt;$C$16+$C$13-$C$15,"",(ROWS(E$6:E620)-1)))</f>
        <v>#REF!</v>
      </c>
      <c r="F620" s="55" t="e">
        <f t="shared" si="282"/>
        <v>#REF!</v>
      </c>
      <c r="G620" s="91" t="e">
        <f>IF(E620="","",OP!G620)</f>
        <v>#REF!</v>
      </c>
      <c r="H620" s="28" t="e">
        <f t="shared" si="279"/>
        <v>#REF!</v>
      </c>
      <c r="I620" s="56" t="e">
        <f t="shared" si="280"/>
        <v>#REF!</v>
      </c>
      <c r="J620" s="56" t="e">
        <f t="shared" si="283"/>
        <v>#REF!</v>
      </c>
      <c r="K620" s="57" t="e">
        <f t="shared" si="284"/>
        <v>#REF!</v>
      </c>
      <c r="L620" s="57" t="e">
        <f t="shared" si="285"/>
        <v>#REF!</v>
      </c>
      <c r="M620" s="58" t="e">
        <f t="shared" si="286"/>
        <v>#REF!</v>
      </c>
      <c r="N620" s="58" t="e">
        <f t="shared" si="287"/>
        <v>#REF!</v>
      </c>
      <c r="O620" s="58" t="e">
        <f t="shared" si="288"/>
        <v>#REF!</v>
      </c>
      <c r="P620" s="59" t="e">
        <f t="shared" si="278"/>
        <v>#REF!</v>
      </c>
      <c r="Q620" s="29" t="e">
        <f t="shared" si="289"/>
        <v>#REF!</v>
      </c>
      <c r="R620" s="100" t="e">
        <f t="shared" si="281"/>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x14ac:dyDescent="0.25">
      <c r="B621" s="237"/>
      <c r="C621" s="9"/>
      <c r="E621" s="65" t="e">
        <f>IF(OR($C$6="",$C$5="",$C$6=0,$C$5=0),"",IF((ROWS(E$6:E621)-1)&gt;$C$16+$C$13-$C$15,"",(ROWS(E$6:E621)-1)))</f>
        <v>#REF!</v>
      </c>
      <c r="F621" s="55" t="e">
        <f t="shared" si="282"/>
        <v>#REF!</v>
      </c>
      <c r="G621" s="91" t="e">
        <f>IF(E621="","",OP!G621)</f>
        <v>#REF!</v>
      </c>
      <c r="H621" s="28" t="e">
        <f t="shared" si="279"/>
        <v>#REF!</v>
      </c>
      <c r="I621" s="56" t="e">
        <f t="shared" si="280"/>
        <v>#REF!</v>
      </c>
      <c r="J621" s="56" t="e">
        <f t="shared" si="283"/>
        <v>#REF!</v>
      </c>
      <c r="K621" s="57" t="e">
        <f t="shared" si="284"/>
        <v>#REF!</v>
      </c>
      <c r="L621" s="57" t="e">
        <f t="shared" si="285"/>
        <v>#REF!</v>
      </c>
      <c r="M621" s="58" t="e">
        <f t="shared" si="286"/>
        <v>#REF!</v>
      </c>
      <c r="N621" s="58" t="e">
        <f t="shared" si="287"/>
        <v>#REF!</v>
      </c>
      <c r="O621" s="58" t="e">
        <f t="shared" si="288"/>
        <v>#REF!</v>
      </c>
      <c r="P621" s="59" t="e">
        <f t="shared" si="278"/>
        <v>#REF!</v>
      </c>
      <c r="Q621" s="29" t="e">
        <f t="shared" si="289"/>
        <v>#REF!</v>
      </c>
      <c r="R621" s="100" t="e">
        <f t="shared" si="281"/>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x14ac:dyDescent="0.25">
      <c r="B622" s="237"/>
      <c r="C622" s="9"/>
      <c r="E622" s="65" t="e">
        <f>IF(OR($C$6="",$C$5="",$C$6=0,$C$5=0),"",IF((ROWS(E$6:E622)-1)&gt;$C$16+$C$13-$C$15,"",(ROWS(E$6:E622)-1)))</f>
        <v>#REF!</v>
      </c>
      <c r="F622" s="55" t="e">
        <f t="shared" si="282"/>
        <v>#REF!</v>
      </c>
      <c r="G622" s="91" t="e">
        <f>IF(E622="","",OP!G622)</f>
        <v>#REF!</v>
      </c>
      <c r="H622" s="28" t="e">
        <f t="shared" si="279"/>
        <v>#REF!</v>
      </c>
      <c r="I622" s="56" t="e">
        <f t="shared" si="280"/>
        <v>#REF!</v>
      </c>
      <c r="J622" s="56" t="e">
        <f t="shared" si="283"/>
        <v>#REF!</v>
      </c>
      <c r="K622" s="57" t="e">
        <f t="shared" si="284"/>
        <v>#REF!</v>
      </c>
      <c r="L622" s="57" t="e">
        <f t="shared" si="285"/>
        <v>#REF!</v>
      </c>
      <c r="M622" s="58" t="e">
        <f t="shared" si="286"/>
        <v>#REF!</v>
      </c>
      <c r="N622" s="58" t="e">
        <f t="shared" si="287"/>
        <v>#REF!</v>
      </c>
      <c r="O622" s="58" t="e">
        <f t="shared" si="288"/>
        <v>#REF!</v>
      </c>
      <c r="P622" s="59" t="e">
        <f t="shared" si="278"/>
        <v>#REF!</v>
      </c>
      <c r="Q622" s="29" t="e">
        <f t="shared" si="289"/>
        <v>#REF!</v>
      </c>
      <c r="R622" s="100" t="e">
        <f t="shared" si="281"/>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x14ac:dyDescent="0.25">
      <c r="B623" s="237"/>
      <c r="C623" s="9"/>
      <c r="E623" s="65" t="e">
        <f>IF(OR($C$6="",$C$5="",$C$6=0,$C$5=0),"",IF((ROWS(E$6:E623)-1)&gt;$C$16+$C$13-$C$15,"",(ROWS(E$6:E623)-1)))</f>
        <v>#REF!</v>
      </c>
      <c r="F623" s="55" t="e">
        <f t="shared" si="282"/>
        <v>#REF!</v>
      </c>
      <c r="G623" s="91" t="e">
        <f>IF(E623="","",OP!G623)</f>
        <v>#REF!</v>
      </c>
      <c r="H623" s="28" t="e">
        <f t="shared" si="279"/>
        <v>#REF!</v>
      </c>
      <c r="I623" s="56" t="e">
        <f t="shared" si="280"/>
        <v>#REF!</v>
      </c>
      <c r="J623" s="56" t="e">
        <f t="shared" si="283"/>
        <v>#REF!</v>
      </c>
      <c r="K623" s="57" t="e">
        <f t="shared" si="284"/>
        <v>#REF!</v>
      </c>
      <c r="L623" s="57" t="e">
        <f t="shared" si="285"/>
        <v>#REF!</v>
      </c>
      <c r="M623" s="58" t="e">
        <f t="shared" si="286"/>
        <v>#REF!</v>
      </c>
      <c r="N623" s="58" t="e">
        <f t="shared" si="287"/>
        <v>#REF!</v>
      </c>
      <c r="O623" s="58" t="e">
        <f t="shared" si="288"/>
        <v>#REF!</v>
      </c>
      <c r="P623" s="59" t="e">
        <f t="shared" si="278"/>
        <v>#REF!</v>
      </c>
      <c r="Q623" s="29" t="e">
        <f t="shared" si="289"/>
        <v>#REF!</v>
      </c>
      <c r="R623" s="100" t="e">
        <f t="shared" si="281"/>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x14ac:dyDescent="0.25">
      <c r="B624" s="237"/>
      <c r="C624" s="9"/>
      <c r="E624" s="65" t="e">
        <f>IF(OR($C$6="",$C$5="",$C$6=0,$C$5=0),"",IF((ROWS(E$6:E624)-1)&gt;$C$16+$C$13-$C$15,"",(ROWS(E$6:E624)-1)))</f>
        <v>#REF!</v>
      </c>
      <c r="F624" s="55" t="e">
        <f t="shared" si="282"/>
        <v>#REF!</v>
      </c>
      <c r="G624" s="91" t="e">
        <f>IF(E624="","",OP!G624)</f>
        <v>#REF!</v>
      </c>
      <c r="H624" s="28" t="e">
        <f t="shared" si="279"/>
        <v>#REF!</v>
      </c>
      <c r="I624" s="56" t="e">
        <f t="shared" si="280"/>
        <v>#REF!</v>
      </c>
      <c r="J624" s="56" t="e">
        <f t="shared" si="283"/>
        <v>#REF!</v>
      </c>
      <c r="K624" s="57" t="e">
        <f t="shared" si="284"/>
        <v>#REF!</v>
      </c>
      <c r="L624" s="57" t="e">
        <f t="shared" si="285"/>
        <v>#REF!</v>
      </c>
      <c r="M624" s="58" t="e">
        <f t="shared" si="286"/>
        <v>#REF!</v>
      </c>
      <c r="N624" s="58" t="e">
        <f t="shared" si="287"/>
        <v>#REF!</v>
      </c>
      <c r="O624" s="58" t="e">
        <f t="shared" si="288"/>
        <v>#REF!</v>
      </c>
      <c r="P624" s="59" t="e">
        <f t="shared" si="278"/>
        <v>#REF!</v>
      </c>
      <c r="Q624" s="29" t="e">
        <f t="shared" si="289"/>
        <v>#REF!</v>
      </c>
      <c r="R624" s="100" t="e">
        <f t="shared" si="281"/>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x14ac:dyDescent="0.25">
      <c r="B625" s="237"/>
      <c r="C625" s="9"/>
      <c r="E625" s="65" t="e">
        <f>IF(OR($C$6="",$C$5="",$C$6=0,$C$5=0),"",IF((ROWS(E$6:E625)-1)&gt;$C$16+$C$13-$C$15,"",(ROWS(E$6:E625)-1)))</f>
        <v>#REF!</v>
      </c>
      <c r="F625" s="55" t="e">
        <f t="shared" si="282"/>
        <v>#REF!</v>
      </c>
      <c r="G625" s="91" t="e">
        <f>IF(E625="","",OP!G625)</f>
        <v>#REF!</v>
      </c>
      <c r="H625" s="28" t="e">
        <f t="shared" si="279"/>
        <v>#REF!</v>
      </c>
      <c r="I625" s="56" t="e">
        <f t="shared" si="280"/>
        <v>#REF!</v>
      </c>
      <c r="J625" s="56" t="e">
        <f t="shared" si="283"/>
        <v>#REF!</v>
      </c>
      <c r="K625" s="57" t="e">
        <f t="shared" si="284"/>
        <v>#REF!</v>
      </c>
      <c r="L625" s="57" t="e">
        <f t="shared" si="285"/>
        <v>#REF!</v>
      </c>
      <c r="M625" s="58" t="e">
        <f t="shared" si="286"/>
        <v>#REF!</v>
      </c>
      <c r="N625" s="58" t="e">
        <f t="shared" si="287"/>
        <v>#REF!</v>
      </c>
      <c r="O625" s="58" t="e">
        <f t="shared" si="288"/>
        <v>#REF!</v>
      </c>
      <c r="P625" s="59" t="e">
        <f t="shared" si="278"/>
        <v>#REF!</v>
      </c>
      <c r="Q625" s="29" t="e">
        <f t="shared" si="289"/>
        <v>#REF!</v>
      </c>
      <c r="R625" s="100" t="e">
        <f t="shared" si="281"/>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x14ac:dyDescent="0.25">
      <c r="B626" s="237"/>
      <c r="C626" s="9"/>
      <c r="E626" s="65" t="e">
        <f>IF(OR($C$6="",$C$5="",$C$6=0,$C$5=0),"",IF((ROWS(E$6:E626)-1)&gt;$C$16+$C$13-$C$15,"",(ROWS(E$6:E626)-1)))</f>
        <v>#REF!</v>
      </c>
      <c r="F626" s="55" t="e">
        <f t="shared" si="282"/>
        <v>#REF!</v>
      </c>
      <c r="G626" s="91" t="e">
        <f>IF(E626="","",OP!G626)</f>
        <v>#REF!</v>
      </c>
      <c r="H626" s="28" t="e">
        <f t="shared" si="279"/>
        <v>#REF!</v>
      </c>
      <c r="I626" s="56" t="e">
        <f t="shared" si="280"/>
        <v>#REF!</v>
      </c>
      <c r="J626" s="56" t="e">
        <f t="shared" si="283"/>
        <v>#REF!</v>
      </c>
      <c r="K626" s="57" t="e">
        <f t="shared" si="284"/>
        <v>#REF!</v>
      </c>
      <c r="L626" s="57" t="e">
        <f t="shared" si="285"/>
        <v>#REF!</v>
      </c>
      <c r="M626" s="58" t="e">
        <f t="shared" si="286"/>
        <v>#REF!</v>
      </c>
      <c r="N626" s="58" t="e">
        <f t="shared" si="287"/>
        <v>#REF!</v>
      </c>
      <c r="O626" s="58" t="e">
        <f t="shared" si="288"/>
        <v>#REF!</v>
      </c>
      <c r="P626" s="59" t="e">
        <f t="shared" si="278"/>
        <v>#REF!</v>
      </c>
      <c r="Q626" s="29" t="e">
        <f t="shared" si="289"/>
        <v>#REF!</v>
      </c>
      <c r="R626" s="100" t="e">
        <f t="shared" si="281"/>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x14ac:dyDescent="0.25">
      <c r="B627" s="237"/>
      <c r="C627" s="9"/>
      <c r="E627" s="65" t="e">
        <f>IF(OR($C$6="",$C$5="",$C$6=0,$C$5=0),"",IF((ROWS(E$6:E627)-1)&gt;$C$16+$C$13-$C$15,"",(ROWS(E$6:E627)-1)))</f>
        <v>#REF!</v>
      </c>
      <c r="F627" s="55" t="e">
        <f t="shared" si="282"/>
        <v>#REF!</v>
      </c>
      <c r="G627" s="91" t="e">
        <f>IF(E627="","",OP!G627)</f>
        <v>#REF!</v>
      </c>
      <c r="H627" s="28" t="e">
        <f t="shared" si="279"/>
        <v>#REF!</v>
      </c>
      <c r="I627" s="56" t="e">
        <f t="shared" si="280"/>
        <v>#REF!</v>
      </c>
      <c r="J627" s="56" t="e">
        <f t="shared" si="283"/>
        <v>#REF!</v>
      </c>
      <c r="K627" s="57" t="e">
        <f t="shared" si="284"/>
        <v>#REF!</v>
      </c>
      <c r="L627" s="57" t="e">
        <f t="shared" si="285"/>
        <v>#REF!</v>
      </c>
      <c r="M627" s="58" t="e">
        <f t="shared" si="286"/>
        <v>#REF!</v>
      </c>
      <c r="N627" s="58" t="e">
        <f t="shared" si="287"/>
        <v>#REF!</v>
      </c>
      <c r="O627" s="58" t="e">
        <f t="shared" si="288"/>
        <v>#REF!</v>
      </c>
      <c r="P627" s="59" t="e">
        <f t="shared" si="278"/>
        <v>#REF!</v>
      </c>
      <c r="Q627" s="29" t="e">
        <f t="shared" si="289"/>
        <v>#REF!</v>
      </c>
      <c r="R627" s="100" t="e">
        <f t="shared" si="281"/>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x14ac:dyDescent="0.25">
      <c r="B628" s="237"/>
      <c r="C628" s="9"/>
      <c r="E628" s="65" t="e">
        <f>IF(OR($C$6="",$C$5="",$C$6=0,$C$5=0),"",IF((ROWS(E$6:E628)-1)&gt;$C$16+$C$13-$C$15,"",(ROWS(E$6:E628)-1)))</f>
        <v>#REF!</v>
      </c>
      <c r="F628" s="55" t="e">
        <f t="shared" si="282"/>
        <v>#REF!</v>
      </c>
      <c r="G628" s="91" t="e">
        <f>IF(E628="","",OP!G628)</f>
        <v>#REF!</v>
      </c>
      <c r="H628" s="28" t="e">
        <f t="shared" si="279"/>
        <v>#REF!</v>
      </c>
      <c r="I628" s="56" t="e">
        <f t="shared" si="280"/>
        <v>#REF!</v>
      </c>
      <c r="J628" s="56" t="e">
        <f t="shared" si="283"/>
        <v>#REF!</v>
      </c>
      <c r="K628" s="57" t="e">
        <f t="shared" si="284"/>
        <v>#REF!</v>
      </c>
      <c r="L628" s="57" t="e">
        <f t="shared" si="285"/>
        <v>#REF!</v>
      </c>
      <c r="M628" s="58" t="e">
        <f t="shared" si="286"/>
        <v>#REF!</v>
      </c>
      <c r="N628" s="58" t="e">
        <f t="shared" si="287"/>
        <v>#REF!</v>
      </c>
      <c r="O628" s="58" t="e">
        <f t="shared" si="288"/>
        <v>#REF!</v>
      </c>
      <c r="P628" s="59" t="e">
        <f t="shared" si="278"/>
        <v>#REF!</v>
      </c>
      <c r="Q628" s="29" t="e">
        <f t="shared" si="289"/>
        <v>#REF!</v>
      </c>
      <c r="R628" s="100" t="e">
        <f t="shared" si="281"/>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x14ac:dyDescent="0.25">
      <c r="B629" s="237"/>
      <c r="C629" s="9"/>
      <c r="E629" s="65" t="e">
        <f>IF(OR($C$6="",$C$5="",$C$6=0,$C$5=0),"",IF((ROWS(E$6:E629)-1)&gt;$C$16+$C$13-$C$15,"",(ROWS(E$6:E629)-1)))</f>
        <v>#REF!</v>
      </c>
      <c r="F629" s="55" t="e">
        <f t="shared" si="282"/>
        <v>#REF!</v>
      </c>
      <c r="G629" s="91" t="e">
        <f>IF(E629="","",OP!G629)</f>
        <v>#REF!</v>
      </c>
      <c r="H629" s="28" t="e">
        <f t="shared" si="279"/>
        <v>#REF!</v>
      </c>
      <c r="I629" s="56" t="e">
        <f t="shared" si="280"/>
        <v>#REF!</v>
      </c>
      <c r="J629" s="56" t="e">
        <f t="shared" si="283"/>
        <v>#REF!</v>
      </c>
      <c r="K629" s="57" t="e">
        <f t="shared" si="284"/>
        <v>#REF!</v>
      </c>
      <c r="L629" s="57" t="e">
        <f t="shared" si="285"/>
        <v>#REF!</v>
      </c>
      <c r="M629" s="58" t="e">
        <f t="shared" si="286"/>
        <v>#REF!</v>
      </c>
      <c r="N629" s="58" t="e">
        <f t="shared" si="287"/>
        <v>#REF!</v>
      </c>
      <c r="O629" s="58" t="e">
        <f t="shared" si="288"/>
        <v>#REF!</v>
      </c>
      <c r="P629" s="59" t="e">
        <f t="shared" si="278"/>
        <v>#REF!</v>
      </c>
      <c r="Q629" s="29" t="e">
        <f t="shared" si="289"/>
        <v>#REF!</v>
      </c>
      <c r="R629" s="100" t="e">
        <f t="shared" si="281"/>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x14ac:dyDescent="0.25">
      <c r="B630" s="237"/>
      <c r="C630" s="9"/>
      <c r="E630" s="65" t="e">
        <f>IF(OR($C$6="",$C$5="",$C$6=0,$C$5=0),"",IF((ROWS(E$6:E630)-1)&gt;$C$16+$C$13-$C$15,"",(ROWS(E$6:E630)-1)))</f>
        <v>#REF!</v>
      </c>
      <c r="F630" s="55" t="e">
        <f t="shared" si="282"/>
        <v>#REF!</v>
      </c>
      <c r="G630" s="91" t="e">
        <f>IF(E630="","",OP!G630)</f>
        <v>#REF!</v>
      </c>
      <c r="H630" s="28" t="e">
        <f t="shared" si="279"/>
        <v>#REF!</v>
      </c>
      <c r="I630" s="56" t="e">
        <f t="shared" si="280"/>
        <v>#REF!</v>
      </c>
      <c r="J630" s="56" t="e">
        <f t="shared" si="283"/>
        <v>#REF!</v>
      </c>
      <c r="K630" s="57" t="e">
        <f t="shared" si="284"/>
        <v>#REF!</v>
      </c>
      <c r="L630" s="57" t="e">
        <f t="shared" si="285"/>
        <v>#REF!</v>
      </c>
      <c r="M630" s="58" t="e">
        <f t="shared" si="286"/>
        <v>#REF!</v>
      </c>
      <c r="N630" s="58" t="e">
        <f t="shared" si="287"/>
        <v>#REF!</v>
      </c>
      <c r="O630" s="58" t="e">
        <f t="shared" si="288"/>
        <v>#REF!</v>
      </c>
      <c r="P630" s="59" t="e">
        <f t="shared" si="278"/>
        <v>#REF!</v>
      </c>
      <c r="Q630" s="29" t="e">
        <f t="shared" si="289"/>
        <v>#REF!</v>
      </c>
      <c r="R630" s="100" t="e">
        <f t="shared" si="281"/>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x14ac:dyDescent="0.25">
      <c r="B631" s="237"/>
      <c r="C631" s="9"/>
      <c r="E631" s="65" t="e">
        <f>IF(OR($C$6="",$C$5="",$C$6=0,$C$5=0),"",IF((ROWS(E$6:E631)-1)&gt;$C$16+$C$13-$C$15,"",(ROWS(E$6:E631)-1)))</f>
        <v>#REF!</v>
      </c>
      <c r="F631" s="55" t="e">
        <f t="shared" si="282"/>
        <v>#REF!</v>
      </c>
      <c r="G631" s="91" t="e">
        <f>IF(E631="","",OP!G631)</f>
        <v>#REF!</v>
      </c>
      <c r="H631" s="28" t="e">
        <f t="shared" si="279"/>
        <v>#REF!</v>
      </c>
      <c r="I631" s="56" t="e">
        <f t="shared" si="280"/>
        <v>#REF!</v>
      </c>
      <c r="J631" s="56" t="e">
        <f t="shared" si="283"/>
        <v>#REF!</v>
      </c>
      <c r="K631" s="57" t="e">
        <f t="shared" si="284"/>
        <v>#REF!</v>
      </c>
      <c r="L631" s="57" t="e">
        <f t="shared" si="285"/>
        <v>#REF!</v>
      </c>
      <c r="M631" s="58" t="e">
        <f t="shared" si="286"/>
        <v>#REF!</v>
      </c>
      <c r="N631" s="58" t="e">
        <f t="shared" si="287"/>
        <v>#REF!</v>
      </c>
      <c r="O631" s="58" t="e">
        <f t="shared" si="288"/>
        <v>#REF!</v>
      </c>
      <c r="P631" s="59" t="e">
        <f t="shared" si="278"/>
        <v>#REF!</v>
      </c>
      <c r="Q631" s="29" t="e">
        <f t="shared" si="289"/>
        <v>#REF!</v>
      </c>
      <c r="R631" s="100" t="e">
        <f t="shared" si="281"/>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x14ac:dyDescent="0.25">
      <c r="B632" s="237"/>
      <c r="C632" s="9"/>
      <c r="E632" s="65" t="e">
        <f>IF(OR($C$6="",$C$5="",$C$6=0,$C$5=0),"",IF((ROWS(E$6:E632)-1)&gt;$C$16+$C$13-$C$15,"",(ROWS(E$6:E632)-1)))</f>
        <v>#REF!</v>
      </c>
      <c r="F632" s="55" t="e">
        <f t="shared" si="282"/>
        <v>#REF!</v>
      </c>
      <c r="G632" s="91" t="e">
        <f>IF(E632="","",OP!G632)</f>
        <v>#REF!</v>
      </c>
      <c r="H632" s="28" t="e">
        <f t="shared" si="279"/>
        <v>#REF!</v>
      </c>
      <c r="I632" s="56" t="e">
        <f t="shared" si="280"/>
        <v>#REF!</v>
      </c>
      <c r="J632" s="56" t="e">
        <f t="shared" si="283"/>
        <v>#REF!</v>
      </c>
      <c r="K632" s="57" t="e">
        <f t="shared" si="284"/>
        <v>#REF!</v>
      </c>
      <c r="L632" s="57" t="e">
        <f t="shared" si="285"/>
        <v>#REF!</v>
      </c>
      <c r="M632" s="58" t="e">
        <f t="shared" si="286"/>
        <v>#REF!</v>
      </c>
      <c r="N632" s="58" t="e">
        <f t="shared" si="287"/>
        <v>#REF!</v>
      </c>
      <c r="O632" s="58" t="e">
        <f t="shared" si="288"/>
        <v>#REF!</v>
      </c>
      <c r="P632" s="59" t="e">
        <f t="shared" si="278"/>
        <v>#REF!</v>
      </c>
      <c r="Q632" s="29" t="e">
        <f t="shared" si="289"/>
        <v>#REF!</v>
      </c>
      <c r="R632" s="100" t="e">
        <f t="shared" si="281"/>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x14ac:dyDescent="0.25">
      <c r="B633" s="237"/>
      <c r="C633" s="9"/>
      <c r="E633" s="65" t="e">
        <f>IF(OR($C$6="",$C$5="",$C$6=0,$C$5=0),"",IF((ROWS(E$6:E633)-1)&gt;$C$16+$C$13-$C$15,"",(ROWS(E$6:E633)-1)))</f>
        <v>#REF!</v>
      </c>
      <c r="F633" s="55" t="e">
        <f t="shared" si="282"/>
        <v>#REF!</v>
      </c>
      <c r="G633" s="91" t="e">
        <f>IF(E633="","",OP!G633)</f>
        <v>#REF!</v>
      </c>
      <c r="H633" s="28" t="e">
        <f t="shared" si="279"/>
        <v>#REF!</v>
      </c>
      <c r="I633" s="56" t="e">
        <f t="shared" si="280"/>
        <v>#REF!</v>
      </c>
      <c r="J633" s="56" t="e">
        <f t="shared" si="283"/>
        <v>#REF!</v>
      </c>
      <c r="K633" s="57" t="e">
        <f t="shared" si="284"/>
        <v>#REF!</v>
      </c>
      <c r="L633" s="57" t="e">
        <f t="shared" si="285"/>
        <v>#REF!</v>
      </c>
      <c r="M633" s="58" t="e">
        <f t="shared" si="286"/>
        <v>#REF!</v>
      </c>
      <c r="N633" s="58" t="e">
        <f t="shared" si="287"/>
        <v>#REF!</v>
      </c>
      <c r="O633" s="58" t="e">
        <f t="shared" si="288"/>
        <v>#REF!</v>
      </c>
      <c r="P633" s="59" t="e">
        <f t="shared" si="278"/>
        <v>#REF!</v>
      </c>
      <c r="Q633" s="29" t="e">
        <f t="shared" si="289"/>
        <v>#REF!</v>
      </c>
      <c r="R633" s="100" t="e">
        <f t="shared" si="281"/>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x14ac:dyDescent="0.25">
      <c r="B634" s="237"/>
      <c r="C634" s="9"/>
      <c r="E634" s="65" t="e">
        <f>IF(OR($C$6="",$C$5="",$C$6=0,$C$5=0),"",IF((ROWS(E$6:E634)-1)&gt;$C$16+$C$13-$C$15,"",(ROWS(E$6:E634)-1)))</f>
        <v>#REF!</v>
      </c>
      <c r="F634" s="55" t="e">
        <f t="shared" si="282"/>
        <v>#REF!</v>
      </c>
      <c r="G634" s="91" t="e">
        <f>IF(E634="","",OP!G634)</f>
        <v>#REF!</v>
      </c>
      <c r="H634" s="28" t="e">
        <f t="shared" si="279"/>
        <v>#REF!</v>
      </c>
      <c r="I634" s="56" t="e">
        <f t="shared" si="280"/>
        <v>#REF!</v>
      </c>
      <c r="J634" s="56" t="e">
        <f t="shared" si="283"/>
        <v>#REF!</v>
      </c>
      <c r="K634" s="57" t="e">
        <f t="shared" si="284"/>
        <v>#REF!</v>
      </c>
      <c r="L634" s="57" t="e">
        <f t="shared" si="285"/>
        <v>#REF!</v>
      </c>
      <c r="M634" s="58" t="e">
        <f t="shared" si="286"/>
        <v>#REF!</v>
      </c>
      <c r="N634" s="58" t="e">
        <f t="shared" si="287"/>
        <v>#REF!</v>
      </c>
      <c r="O634" s="58" t="e">
        <f t="shared" si="288"/>
        <v>#REF!</v>
      </c>
      <c r="P634" s="59" t="e">
        <f t="shared" si="278"/>
        <v>#REF!</v>
      </c>
      <c r="Q634" s="29" t="e">
        <f t="shared" si="289"/>
        <v>#REF!</v>
      </c>
      <c r="R634" s="100" t="e">
        <f t="shared" si="281"/>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x14ac:dyDescent="0.25">
      <c r="B635" s="237"/>
      <c r="C635" s="9"/>
      <c r="E635" s="65" t="e">
        <f>IF(OR($C$6="",$C$5="",$C$6=0,$C$5=0),"",IF((ROWS(E$6:E635)-1)&gt;$C$16+$C$13-$C$15,"",(ROWS(E$6:E635)-1)))</f>
        <v>#REF!</v>
      </c>
      <c r="F635" s="55" t="e">
        <f t="shared" si="282"/>
        <v>#REF!</v>
      </c>
      <c r="G635" s="91" t="e">
        <f>IF(E635="","",OP!G635)</f>
        <v>#REF!</v>
      </c>
      <c r="H635" s="28" t="e">
        <f t="shared" si="279"/>
        <v>#REF!</v>
      </c>
      <c r="I635" s="56" t="e">
        <f t="shared" si="280"/>
        <v>#REF!</v>
      </c>
      <c r="J635" s="56" t="e">
        <f t="shared" si="283"/>
        <v>#REF!</v>
      </c>
      <c r="K635" s="57" t="e">
        <f t="shared" si="284"/>
        <v>#REF!</v>
      </c>
      <c r="L635" s="57" t="e">
        <f t="shared" si="285"/>
        <v>#REF!</v>
      </c>
      <c r="M635" s="58" t="e">
        <f t="shared" si="286"/>
        <v>#REF!</v>
      </c>
      <c r="N635" s="58" t="e">
        <f t="shared" si="287"/>
        <v>#REF!</v>
      </c>
      <c r="O635" s="58" t="e">
        <f t="shared" si="288"/>
        <v>#REF!</v>
      </c>
      <c r="P635" s="59" t="e">
        <f t="shared" si="278"/>
        <v>#REF!</v>
      </c>
      <c r="Q635" s="29" t="e">
        <f t="shared" si="289"/>
        <v>#REF!</v>
      </c>
      <c r="R635" s="100" t="e">
        <f t="shared" si="281"/>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x14ac:dyDescent="0.25">
      <c r="B636" s="237"/>
      <c r="C636" s="9"/>
      <c r="E636" s="65" t="e">
        <f>IF(OR($C$6="",$C$5="",$C$6=0,$C$5=0),"",IF((ROWS(E$6:E636)-1)&gt;$C$16+$C$13-$C$15,"",(ROWS(E$6:E636)-1)))</f>
        <v>#REF!</v>
      </c>
      <c r="F636" s="55" t="e">
        <f t="shared" si="282"/>
        <v>#REF!</v>
      </c>
      <c r="G636" s="91" t="e">
        <f>IF(E636="","",OP!G636)</f>
        <v>#REF!</v>
      </c>
      <c r="H636" s="28" t="e">
        <f t="shared" si="279"/>
        <v>#REF!</v>
      </c>
      <c r="I636" s="56" t="e">
        <f t="shared" si="280"/>
        <v>#REF!</v>
      </c>
      <c r="J636" s="56" t="e">
        <f t="shared" si="283"/>
        <v>#REF!</v>
      </c>
      <c r="K636" s="57" t="e">
        <f t="shared" si="284"/>
        <v>#REF!</v>
      </c>
      <c r="L636" s="57" t="e">
        <f t="shared" si="285"/>
        <v>#REF!</v>
      </c>
      <c r="M636" s="58" t="e">
        <f t="shared" si="286"/>
        <v>#REF!</v>
      </c>
      <c r="N636" s="58" t="e">
        <f t="shared" si="287"/>
        <v>#REF!</v>
      </c>
      <c r="O636" s="58" t="e">
        <f t="shared" si="288"/>
        <v>#REF!</v>
      </c>
      <c r="P636" s="59" t="e">
        <f t="shared" si="278"/>
        <v>#REF!</v>
      </c>
      <c r="Q636" s="29" t="e">
        <f t="shared" si="289"/>
        <v>#REF!</v>
      </c>
      <c r="R636" s="100" t="e">
        <f t="shared" si="281"/>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x14ac:dyDescent="0.25">
      <c r="B637" s="237"/>
      <c r="C637" s="9"/>
      <c r="E637" s="65" t="e">
        <f>IF(OR($C$6="",$C$5="",$C$6=0,$C$5=0),"",IF((ROWS(E$6:E637)-1)&gt;$C$16+$C$13-$C$15,"",(ROWS(E$6:E637)-1)))</f>
        <v>#REF!</v>
      </c>
      <c r="F637" s="55" t="e">
        <f t="shared" si="282"/>
        <v>#REF!</v>
      </c>
      <c r="G637" s="91" t="e">
        <f>IF(E637="","",OP!G637)</f>
        <v>#REF!</v>
      </c>
      <c r="H637" s="28" t="e">
        <f t="shared" si="279"/>
        <v>#REF!</v>
      </c>
      <c r="I637" s="56" t="e">
        <f t="shared" si="280"/>
        <v>#REF!</v>
      </c>
      <c r="J637" s="56" t="e">
        <f t="shared" si="283"/>
        <v>#REF!</v>
      </c>
      <c r="K637" s="57" t="e">
        <f t="shared" si="284"/>
        <v>#REF!</v>
      </c>
      <c r="L637" s="57" t="e">
        <f t="shared" si="285"/>
        <v>#REF!</v>
      </c>
      <c r="M637" s="58" t="e">
        <f t="shared" si="286"/>
        <v>#REF!</v>
      </c>
      <c r="N637" s="58" t="e">
        <f t="shared" si="287"/>
        <v>#REF!</v>
      </c>
      <c r="O637" s="58" t="e">
        <f t="shared" si="288"/>
        <v>#REF!</v>
      </c>
      <c r="P637" s="59" t="e">
        <f t="shared" si="278"/>
        <v>#REF!</v>
      </c>
      <c r="Q637" s="29" t="e">
        <f t="shared" si="289"/>
        <v>#REF!</v>
      </c>
      <c r="R637" s="100" t="e">
        <f t="shared" si="281"/>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x14ac:dyDescent="0.25">
      <c r="B638" s="237"/>
      <c r="C638" s="9"/>
      <c r="E638" s="65" t="e">
        <f>IF(OR($C$6="",$C$5="",$C$6=0,$C$5=0),"",IF((ROWS(E$6:E638)-1)&gt;$C$16+$C$13-$C$15,"",(ROWS(E$6:E638)-1)))</f>
        <v>#REF!</v>
      </c>
      <c r="F638" s="55" t="e">
        <f t="shared" si="282"/>
        <v>#REF!</v>
      </c>
      <c r="G638" s="91" t="e">
        <f>IF(E638="","",OP!G638)</f>
        <v>#REF!</v>
      </c>
      <c r="H638" s="28" t="e">
        <f t="shared" si="279"/>
        <v>#REF!</v>
      </c>
      <c r="I638" s="56" t="e">
        <f t="shared" si="280"/>
        <v>#REF!</v>
      </c>
      <c r="J638" s="56" t="e">
        <f t="shared" si="283"/>
        <v>#REF!</v>
      </c>
      <c r="K638" s="57" t="e">
        <f t="shared" si="284"/>
        <v>#REF!</v>
      </c>
      <c r="L638" s="57" t="e">
        <f t="shared" si="285"/>
        <v>#REF!</v>
      </c>
      <c r="M638" s="58" t="e">
        <f t="shared" si="286"/>
        <v>#REF!</v>
      </c>
      <c r="N638" s="58" t="e">
        <f t="shared" si="287"/>
        <v>#REF!</v>
      </c>
      <c r="O638" s="58" t="e">
        <f t="shared" si="288"/>
        <v>#REF!</v>
      </c>
      <c r="P638" s="59" t="e">
        <f t="shared" si="278"/>
        <v>#REF!</v>
      </c>
      <c r="Q638" s="29" t="e">
        <f t="shared" si="289"/>
        <v>#REF!</v>
      </c>
      <c r="R638" s="100" t="e">
        <f t="shared" si="281"/>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x14ac:dyDescent="0.25">
      <c r="B639" s="237"/>
      <c r="C639" s="9"/>
      <c r="E639" s="65" t="e">
        <f>IF(OR($C$6="",$C$5="",$C$6=0,$C$5=0),"",IF((ROWS(E$6:E639)-1)&gt;$C$16+$C$13-$C$15,"",(ROWS(E$6:E639)-1)))</f>
        <v>#REF!</v>
      </c>
      <c r="F639" s="55" t="e">
        <f t="shared" si="282"/>
        <v>#REF!</v>
      </c>
      <c r="G639" s="91" t="e">
        <f>IF(E639="","",OP!G639)</f>
        <v>#REF!</v>
      </c>
      <c r="H639" s="28" t="e">
        <f t="shared" si="279"/>
        <v>#REF!</v>
      </c>
      <c r="I639" s="56" t="e">
        <f t="shared" si="280"/>
        <v>#REF!</v>
      </c>
      <c r="J639" s="56" t="e">
        <f t="shared" si="283"/>
        <v>#REF!</v>
      </c>
      <c r="K639" s="57" t="e">
        <f t="shared" si="284"/>
        <v>#REF!</v>
      </c>
      <c r="L639" s="57" t="e">
        <f t="shared" si="285"/>
        <v>#REF!</v>
      </c>
      <c r="M639" s="58" t="e">
        <f t="shared" si="286"/>
        <v>#REF!</v>
      </c>
      <c r="N639" s="58" t="e">
        <f t="shared" si="287"/>
        <v>#REF!</v>
      </c>
      <c r="O639" s="58" t="e">
        <f t="shared" si="288"/>
        <v>#REF!</v>
      </c>
      <c r="P639" s="59" t="e">
        <f t="shared" si="278"/>
        <v>#REF!</v>
      </c>
      <c r="Q639" s="29" t="e">
        <f t="shared" si="289"/>
        <v>#REF!</v>
      </c>
      <c r="R639" s="100" t="e">
        <f t="shared" si="281"/>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x14ac:dyDescent="0.25">
      <c r="B640" s="237"/>
      <c r="C640" s="9"/>
      <c r="E640" s="65" t="e">
        <f>IF(OR($C$6="",$C$5="",$C$6=0,$C$5=0),"",IF((ROWS(E$6:E640)-1)&gt;$C$16+$C$13-$C$15,"",(ROWS(E$6:E640)-1)))</f>
        <v>#REF!</v>
      </c>
      <c r="F640" s="55" t="e">
        <f t="shared" si="282"/>
        <v>#REF!</v>
      </c>
      <c r="G640" s="91" t="e">
        <f>IF(E640="","",OP!G640)</f>
        <v>#REF!</v>
      </c>
      <c r="H640" s="28" t="e">
        <f t="shared" si="279"/>
        <v>#REF!</v>
      </c>
      <c r="I640" s="56" t="e">
        <f t="shared" si="280"/>
        <v>#REF!</v>
      </c>
      <c r="J640" s="56" t="e">
        <f t="shared" si="283"/>
        <v>#REF!</v>
      </c>
      <c r="K640" s="57" t="e">
        <f t="shared" si="284"/>
        <v>#REF!</v>
      </c>
      <c r="L640" s="57" t="e">
        <f t="shared" si="285"/>
        <v>#REF!</v>
      </c>
      <c r="M640" s="58" t="e">
        <f t="shared" si="286"/>
        <v>#REF!</v>
      </c>
      <c r="N640" s="58" t="e">
        <f t="shared" si="287"/>
        <v>#REF!</v>
      </c>
      <c r="O640" s="58" t="e">
        <f t="shared" si="288"/>
        <v>#REF!</v>
      </c>
      <c r="P640" s="59" t="e">
        <f t="shared" si="278"/>
        <v>#REF!</v>
      </c>
      <c r="Q640" s="29" t="e">
        <f t="shared" si="289"/>
        <v>#REF!</v>
      </c>
      <c r="R640" s="100" t="e">
        <f t="shared" si="281"/>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x14ac:dyDescent="0.25">
      <c r="B641" s="237"/>
      <c r="C641" s="9"/>
      <c r="E641" s="65" t="e">
        <f>IF(OR($C$6="",$C$5="",$C$6=0,$C$5=0),"",IF((ROWS(E$6:E641)-1)&gt;$C$16+$C$13-$C$15,"",(ROWS(E$6:E641)-1)))</f>
        <v>#REF!</v>
      </c>
      <c r="F641" s="55" t="e">
        <f t="shared" si="282"/>
        <v>#REF!</v>
      </c>
      <c r="G641" s="91" t="e">
        <f>IF(E641="","",OP!G641)</f>
        <v>#REF!</v>
      </c>
      <c r="H641" s="28" t="e">
        <f t="shared" si="279"/>
        <v>#REF!</v>
      </c>
      <c r="I641" s="56" t="e">
        <f t="shared" si="280"/>
        <v>#REF!</v>
      </c>
      <c r="J641" s="56" t="e">
        <f t="shared" si="283"/>
        <v>#REF!</v>
      </c>
      <c r="K641" s="57" t="e">
        <f t="shared" si="284"/>
        <v>#REF!</v>
      </c>
      <c r="L641" s="57" t="e">
        <f t="shared" si="285"/>
        <v>#REF!</v>
      </c>
      <c r="M641" s="58" t="e">
        <f t="shared" si="286"/>
        <v>#REF!</v>
      </c>
      <c r="N641" s="58" t="e">
        <f t="shared" si="287"/>
        <v>#REF!</v>
      </c>
      <c r="O641" s="58" t="e">
        <f t="shared" si="288"/>
        <v>#REF!</v>
      </c>
      <c r="P641" s="59" t="e">
        <f t="shared" si="278"/>
        <v>#REF!</v>
      </c>
      <c r="Q641" s="29" t="e">
        <f t="shared" si="289"/>
        <v>#REF!</v>
      </c>
      <c r="R641" s="100" t="e">
        <f t="shared" si="281"/>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x14ac:dyDescent="0.25">
      <c r="B642" s="237"/>
      <c r="C642" s="9"/>
      <c r="E642" s="65" t="e">
        <f>IF(OR($C$6="",$C$5="",$C$6=0,$C$5=0),"",IF((ROWS(E$6:E642)-1)&gt;$C$16+$C$13-$C$15,"",(ROWS(E$6:E642)-1)))</f>
        <v>#REF!</v>
      </c>
      <c r="F642" s="55" t="e">
        <f t="shared" si="282"/>
        <v>#REF!</v>
      </c>
      <c r="G642" s="91" t="e">
        <f>IF(E642="","",OP!G642)</f>
        <v>#REF!</v>
      </c>
      <c r="H642" s="28" t="e">
        <f t="shared" si="279"/>
        <v>#REF!</v>
      </c>
      <c r="I642" s="56" t="e">
        <f t="shared" si="280"/>
        <v>#REF!</v>
      </c>
      <c r="J642" s="56" t="e">
        <f t="shared" si="283"/>
        <v>#REF!</v>
      </c>
      <c r="K642" s="57" t="e">
        <f t="shared" si="284"/>
        <v>#REF!</v>
      </c>
      <c r="L642" s="57" t="e">
        <f t="shared" si="285"/>
        <v>#REF!</v>
      </c>
      <c r="M642" s="58" t="e">
        <f t="shared" si="286"/>
        <v>#REF!</v>
      </c>
      <c r="N642" s="58" t="e">
        <f t="shared" si="287"/>
        <v>#REF!</v>
      </c>
      <c r="O642" s="58" t="e">
        <f t="shared" si="288"/>
        <v>#REF!</v>
      </c>
      <c r="P642" s="59" t="e">
        <f t="shared" si="278"/>
        <v>#REF!</v>
      </c>
      <c r="Q642" s="29" t="e">
        <f t="shared" si="289"/>
        <v>#REF!</v>
      </c>
      <c r="R642" s="100" t="e">
        <f t="shared" si="281"/>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x14ac:dyDescent="0.25">
      <c r="B643" s="237"/>
      <c r="C643" s="9"/>
      <c r="E643" s="65" t="e">
        <f>IF(OR($C$6="",$C$5="",$C$6=0,$C$5=0),"",IF((ROWS(E$6:E643)-1)&gt;$C$16+$C$13-$C$15,"",(ROWS(E$6:E643)-1)))</f>
        <v>#REF!</v>
      </c>
      <c r="F643" s="55" t="e">
        <f t="shared" si="282"/>
        <v>#REF!</v>
      </c>
      <c r="G643" s="91" t="e">
        <f>IF(E643="","",OP!G643)</f>
        <v>#REF!</v>
      </c>
      <c r="H643" s="28" t="e">
        <f t="shared" si="279"/>
        <v>#REF!</v>
      </c>
      <c r="I643" s="56" t="e">
        <f t="shared" si="280"/>
        <v>#REF!</v>
      </c>
      <c r="J643" s="56" t="e">
        <f t="shared" si="283"/>
        <v>#REF!</v>
      </c>
      <c r="K643" s="57" t="e">
        <f t="shared" si="284"/>
        <v>#REF!</v>
      </c>
      <c r="L643" s="57" t="e">
        <f t="shared" si="285"/>
        <v>#REF!</v>
      </c>
      <c r="M643" s="58" t="e">
        <f t="shared" si="286"/>
        <v>#REF!</v>
      </c>
      <c r="N643" s="58" t="e">
        <f t="shared" si="287"/>
        <v>#REF!</v>
      </c>
      <c r="O643" s="58" t="e">
        <f t="shared" si="288"/>
        <v>#REF!</v>
      </c>
      <c r="P643" s="59" t="e">
        <f t="shared" si="278"/>
        <v>#REF!</v>
      </c>
      <c r="Q643" s="29" t="e">
        <f t="shared" si="289"/>
        <v>#REF!</v>
      </c>
      <c r="R643" s="100" t="e">
        <f t="shared" si="281"/>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x14ac:dyDescent="0.25">
      <c r="B644" s="237"/>
      <c r="C644" s="9"/>
      <c r="E644" s="65" t="e">
        <f>IF(OR($C$6="",$C$5="",$C$6=0,$C$5=0),"",IF((ROWS(E$6:E644)-1)&gt;$C$16+$C$13-$C$15,"",(ROWS(E$6:E644)-1)))</f>
        <v>#REF!</v>
      </c>
      <c r="F644" s="55" t="e">
        <f t="shared" si="282"/>
        <v>#REF!</v>
      </c>
      <c r="G644" s="91" t="e">
        <f>IF(E644="","",OP!G644)</f>
        <v>#REF!</v>
      </c>
      <c r="H644" s="28" t="e">
        <f t="shared" si="279"/>
        <v>#REF!</v>
      </c>
      <c r="I644" s="56" t="e">
        <f t="shared" si="280"/>
        <v>#REF!</v>
      </c>
      <c r="J644" s="56" t="e">
        <f t="shared" si="283"/>
        <v>#REF!</v>
      </c>
      <c r="K644" s="57" t="e">
        <f t="shared" si="284"/>
        <v>#REF!</v>
      </c>
      <c r="L644" s="57" t="e">
        <f t="shared" si="285"/>
        <v>#REF!</v>
      </c>
      <c r="M644" s="58" t="e">
        <f t="shared" si="286"/>
        <v>#REF!</v>
      </c>
      <c r="N644" s="58" t="e">
        <f t="shared" si="287"/>
        <v>#REF!</v>
      </c>
      <c r="O644" s="58" t="e">
        <f t="shared" si="288"/>
        <v>#REF!</v>
      </c>
      <c r="P644" s="59" t="e">
        <f t="shared" si="278"/>
        <v>#REF!</v>
      </c>
      <c r="Q644" s="29" t="e">
        <f t="shared" si="289"/>
        <v>#REF!</v>
      </c>
      <c r="R644" s="100" t="e">
        <f t="shared" si="281"/>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x14ac:dyDescent="0.25">
      <c r="B645" s="237"/>
      <c r="C645" s="9"/>
      <c r="E645" s="65" t="e">
        <f>IF(OR($C$6="",$C$5="",$C$6=0,$C$5=0),"",IF((ROWS(E$6:E645)-1)&gt;$C$16+$C$13-$C$15,"",(ROWS(E$6:E645)-1)))</f>
        <v>#REF!</v>
      </c>
      <c r="F645" s="55" t="e">
        <f t="shared" si="282"/>
        <v>#REF!</v>
      </c>
      <c r="G645" s="91" t="e">
        <f>IF(E645="","",OP!G645)</f>
        <v>#REF!</v>
      </c>
      <c r="H645" s="28" t="e">
        <f t="shared" si="279"/>
        <v>#REF!</v>
      </c>
      <c r="I645" s="56" t="e">
        <f t="shared" si="280"/>
        <v>#REF!</v>
      </c>
      <c r="J645" s="56" t="e">
        <f t="shared" si="283"/>
        <v>#REF!</v>
      </c>
      <c r="K645" s="57" t="e">
        <f t="shared" si="284"/>
        <v>#REF!</v>
      </c>
      <c r="L645" s="57" t="e">
        <f t="shared" si="285"/>
        <v>#REF!</v>
      </c>
      <c r="M645" s="58" t="e">
        <f t="shared" si="286"/>
        <v>#REF!</v>
      </c>
      <c r="N645" s="58" t="e">
        <f t="shared" si="287"/>
        <v>#REF!</v>
      </c>
      <c r="O645" s="58" t="e">
        <f t="shared" si="288"/>
        <v>#REF!</v>
      </c>
      <c r="P645" s="59" t="e">
        <f t="shared" si="278"/>
        <v>#REF!</v>
      </c>
      <c r="Q645" s="29" t="e">
        <f t="shared" si="289"/>
        <v>#REF!</v>
      </c>
      <c r="R645" s="100" t="e">
        <f t="shared" si="281"/>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x14ac:dyDescent="0.25">
      <c r="B646" s="237"/>
      <c r="C646" s="9"/>
      <c r="E646" s="65" t="e">
        <f>IF(OR($C$6="",$C$5="",$C$6=0,$C$5=0),"",IF((ROWS(E$6:E646)-1)&gt;$C$16+$C$13-$C$15,"",(ROWS(E$6:E646)-1)))</f>
        <v>#REF!</v>
      </c>
      <c r="F646" s="55" t="e">
        <f t="shared" si="282"/>
        <v>#REF!</v>
      </c>
      <c r="G646" s="91" t="e">
        <f>IF(E646="","",OP!G646)</f>
        <v>#REF!</v>
      </c>
      <c r="H646" s="28" t="e">
        <f t="shared" si="279"/>
        <v>#REF!</v>
      </c>
      <c r="I646" s="56" t="e">
        <f t="shared" si="280"/>
        <v>#REF!</v>
      </c>
      <c r="J646" s="56" t="e">
        <f t="shared" si="283"/>
        <v>#REF!</v>
      </c>
      <c r="K646" s="57" t="e">
        <f t="shared" si="284"/>
        <v>#REF!</v>
      </c>
      <c r="L646" s="57" t="e">
        <f t="shared" si="285"/>
        <v>#REF!</v>
      </c>
      <c r="M646" s="58" t="e">
        <f t="shared" si="286"/>
        <v>#REF!</v>
      </c>
      <c r="N646" s="58" t="e">
        <f t="shared" si="287"/>
        <v>#REF!</v>
      </c>
      <c r="O646" s="58" t="e">
        <f t="shared" si="288"/>
        <v>#REF!</v>
      </c>
      <c r="P646" s="59" t="e">
        <f t="shared" ref="P646:P700" si="300">IF(E646="","",$C$23)</f>
        <v>#REF!</v>
      </c>
      <c r="Q646" s="29" t="e">
        <f t="shared" si="289"/>
        <v>#REF!</v>
      </c>
      <c r="R646" s="100" t="e">
        <f t="shared" si="281"/>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x14ac:dyDescent="0.25">
      <c r="B647" s="237"/>
      <c r="C647" s="9"/>
      <c r="E647" s="65" t="e">
        <f>IF(OR($C$6="",$C$5="",$C$6=0,$C$5=0),"",IF((ROWS(E$6:E647)-1)&gt;$C$16+$C$13-$C$15,"",(ROWS(E$6:E647)-1)))</f>
        <v>#REF!</v>
      </c>
      <c r="F647" s="55" t="e">
        <f t="shared" si="282"/>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3"/>
        <v>#REF!</v>
      </c>
      <c r="K647" s="57" t="e">
        <f t="shared" si="284"/>
        <v>#REF!</v>
      </c>
      <c r="L647" s="57" t="e">
        <f t="shared" si="285"/>
        <v>#REF!</v>
      </c>
      <c r="M647" s="58" t="e">
        <f t="shared" si="286"/>
        <v>#REF!</v>
      </c>
      <c r="N647" s="58" t="e">
        <f t="shared" si="287"/>
        <v>#REF!</v>
      </c>
      <c r="O647" s="58" t="e">
        <f t="shared" si="288"/>
        <v>#REF!</v>
      </c>
      <c r="P647" s="59" t="e">
        <f t="shared" si="300"/>
        <v>#REF!</v>
      </c>
      <c r="Q647" s="29" t="e">
        <f t="shared" si="289"/>
        <v>#REF!</v>
      </c>
      <c r="R647" s="100" t="e">
        <f t="shared" ref="R647:R700" si="303">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x14ac:dyDescent="0.25">
      <c r="B648" s="237"/>
      <c r="C648" s="9"/>
      <c r="E648" s="65" t="e">
        <f>IF(OR($C$6="",$C$5="",$C$6=0,$C$5=0),"",IF((ROWS(E$6:E648)-1)&gt;$C$16+$C$13-$C$15,"",(ROWS(E$6:E648)-1)))</f>
        <v>#REF!</v>
      </c>
      <c r="F648" s="55" t="e">
        <f t="shared" ref="F648:F700" si="304">IF(E648="","",G647)</f>
        <v>#REF!</v>
      </c>
      <c r="G648" s="91" t="e">
        <f>IF(E648="","",OP!G648)</f>
        <v>#REF!</v>
      </c>
      <c r="H648" s="28" t="e">
        <f t="shared" si="301"/>
        <v>#REF!</v>
      </c>
      <c r="I648" s="56" t="e">
        <f t="shared" si="302"/>
        <v>#REF!</v>
      </c>
      <c r="J648" s="56" t="e">
        <f t="shared" ref="J648:J700" si="305">IF(E648="","",$C$18)</f>
        <v>#REF!</v>
      </c>
      <c r="K648" s="57" t="e">
        <f t="shared" ref="K648:K700" si="306">IF(E648="","",TRUNC((K647-L648),5))</f>
        <v>#REF!</v>
      </c>
      <c r="L648" s="57" t="e">
        <f t="shared" ref="L648:L700" si="307" xml:space="preserve">
IF(E648="","",
IF(AND($C$8&gt;$C$9,E648&gt;$C$13),$C$5/($C$16-1),
IF(E648&gt;$C$13,$C$5/$C$16,0)))</f>
        <v>#REF!</v>
      </c>
      <c r="M648" s="58" t="e">
        <f t="shared" ref="M648:M700" si="308">IF(E648="","",
IF($C$24="m SBD / g SBD",(H648*I648*K647)/(DATE(YEAR(G648),12,31)-DATE(YEAR(G648),1,1)+1),
IF($C$24="m SBD / g 360",(H648*I648*K647)/360,
IF($C$24="m SBD / g 365",(H648*I648*K647)/365,
IF($C$24="m 30 / g SBD",($C$41*I648*K647)/(DATE(YEAR(G648),12,31)-DATE(YEAR(G648),1,1)+1),
IF($C$24="m 30 / g 360",($C$41*I648*K647)/360,
IF($C$24="m 30 / g 365",($C$41*I648*K647)/365,
)))))))</f>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3"/>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x14ac:dyDescent="0.25">
      <c r="B649" s="237"/>
      <c r="C649" s="9"/>
      <c r="E649" s="65" t="e">
        <f>IF(OR($C$6="",$C$5="",$C$6=0,$C$5=0),"",IF((ROWS(E$6:E649)-1)&gt;$C$16+$C$13-$C$15,"",(ROWS(E$6:E649)-1)))</f>
        <v>#REF!</v>
      </c>
      <c r="F649" s="55" t="e">
        <f t="shared" si="304"/>
        <v>#REF!</v>
      </c>
      <c r="G649" s="91" t="e">
        <f>IF(E649="","",OP!G649)</f>
        <v>#REF!</v>
      </c>
      <c r="H649" s="28" t="e">
        <f t="shared" si="301"/>
        <v>#REF!</v>
      </c>
      <c r="I649" s="56" t="e">
        <f t="shared" si="302"/>
        <v>#REF!</v>
      </c>
      <c r="J649" s="56" t="e">
        <f t="shared" si="305"/>
        <v>#REF!</v>
      </c>
      <c r="K649" s="57" t="e">
        <f t="shared" si="306"/>
        <v>#REF!</v>
      </c>
      <c r="L649" s="57" t="e">
        <f t="shared" si="307"/>
        <v>#REF!</v>
      </c>
      <c r="M649" s="58" t="e">
        <f t="shared" si="308"/>
        <v>#REF!</v>
      </c>
      <c r="N649" s="58" t="e">
        <f t="shared" si="309"/>
        <v>#REF!</v>
      </c>
      <c r="O649" s="58" t="e">
        <f t="shared" si="310"/>
        <v>#REF!</v>
      </c>
      <c r="P649" s="59" t="e">
        <f t="shared" si="300"/>
        <v>#REF!</v>
      </c>
      <c r="Q649" s="29" t="e">
        <f t="shared" si="311"/>
        <v>#REF!</v>
      </c>
      <c r="R649" s="100" t="e">
        <f t="shared" si="303"/>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x14ac:dyDescent="0.25">
      <c r="B650" s="237"/>
      <c r="C650" s="9"/>
      <c r="E650" s="65" t="e">
        <f>IF(OR($C$6="",$C$5="",$C$6=0,$C$5=0),"",IF((ROWS(E$6:E650)-1)&gt;$C$16+$C$13-$C$15,"",(ROWS(E$6:E650)-1)))</f>
        <v>#REF!</v>
      </c>
      <c r="F650" s="55" t="e">
        <f t="shared" si="304"/>
        <v>#REF!</v>
      </c>
      <c r="G650" s="91" t="e">
        <f>IF(E650="","",OP!G650)</f>
        <v>#REF!</v>
      </c>
      <c r="H650" s="28" t="e">
        <f t="shared" si="301"/>
        <v>#REF!</v>
      </c>
      <c r="I650" s="56" t="e">
        <f t="shared" si="302"/>
        <v>#REF!</v>
      </c>
      <c r="J650" s="56" t="e">
        <f t="shared" si="305"/>
        <v>#REF!</v>
      </c>
      <c r="K650" s="57" t="e">
        <f t="shared" si="306"/>
        <v>#REF!</v>
      </c>
      <c r="L650" s="57" t="e">
        <f t="shared" si="307"/>
        <v>#REF!</v>
      </c>
      <c r="M650" s="58" t="e">
        <f t="shared" si="308"/>
        <v>#REF!</v>
      </c>
      <c r="N650" s="58" t="e">
        <f t="shared" si="309"/>
        <v>#REF!</v>
      </c>
      <c r="O650" s="58" t="e">
        <f t="shared" si="310"/>
        <v>#REF!</v>
      </c>
      <c r="P650" s="59" t="e">
        <f t="shared" si="300"/>
        <v>#REF!</v>
      </c>
      <c r="Q650" s="29" t="e">
        <f t="shared" si="311"/>
        <v>#REF!</v>
      </c>
      <c r="R650" s="100" t="e">
        <f t="shared" si="303"/>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x14ac:dyDescent="0.25">
      <c r="B651" s="237"/>
      <c r="C651" s="9"/>
      <c r="E651" s="65" t="e">
        <f>IF(OR($C$6="",$C$5="",$C$6=0,$C$5=0),"",IF((ROWS(E$6:E651)-1)&gt;$C$16+$C$13-$C$15,"",(ROWS(E$6:E651)-1)))</f>
        <v>#REF!</v>
      </c>
      <c r="F651" s="55" t="e">
        <f t="shared" si="304"/>
        <v>#REF!</v>
      </c>
      <c r="G651" s="91" t="e">
        <f>IF(E651="","",OP!G651)</f>
        <v>#REF!</v>
      </c>
      <c r="H651" s="28" t="e">
        <f t="shared" si="301"/>
        <v>#REF!</v>
      </c>
      <c r="I651" s="56" t="e">
        <f t="shared" si="302"/>
        <v>#REF!</v>
      </c>
      <c r="J651" s="56" t="e">
        <f t="shared" si="305"/>
        <v>#REF!</v>
      </c>
      <c r="K651" s="57" t="e">
        <f t="shared" si="306"/>
        <v>#REF!</v>
      </c>
      <c r="L651" s="57" t="e">
        <f t="shared" si="307"/>
        <v>#REF!</v>
      </c>
      <c r="M651" s="58" t="e">
        <f t="shared" si="308"/>
        <v>#REF!</v>
      </c>
      <c r="N651" s="58" t="e">
        <f t="shared" si="309"/>
        <v>#REF!</v>
      </c>
      <c r="O651" s="58" t="e">
        <f t="shared" si="310"/>
        <v>#REF!</v>
      </c>
      <c r="P651" s="59" t="e">
        <f t="shared" si="300"/>
        <v>#REF!</v>
      </c>
      <c r="Q651" s="29" t="e">
        <f t="shared" si="311"/>
        <v>#REF!</v>
      </c>
      <c r="R651" s="100" t="e">
        <f t="shared" si="303"/>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x14ac:dyDescent="0.25">
      <c r="B652" s="237"/>
      <c r="C652" s="9"/>
      <c r="E652" s="65" t="e">
        <f>IF(OR($C$6="",$C$5="",$C$6=0,$C$5=0),"",IF((ROWS(E$6:E652)-1)&gt;$C$16+$C$13-$C$15,"",(ROWS(E$6:E652)-1)))</f>
        <v>#REF!</v>
      </c>
      <c r="F652" s="55" t="e">
        <f t="shared" si="304"/>
        <v>#REF!</v>
      </c>
      <c r="G652" s="91" t="e">
        <f>IF(E652="","",OP!G652)</f>
        <v>#REF!</v>
      </c>
      <c r="H652" s="28" t="e">
        <f t="shared" si="301"/>
        <v>#REF!</v>
      </c>
      <c r="I652" s="56" t="e">
        <f t="shared" si="302"/>
        <v>#REF!</v>
      </c>
      <c r="J652" s="56" t="e">
        <f t="shared" si="305"/>
        <v>#REF!</v>
      </c>
      <c r="K652" s="57" t="e">
        <f t="shared" si="306"/>
        <v>#REF!</v>
      </c>
      <c r="L652" s="57" t="e">
        <f t="shared" si="307"/>
        <v>#REF!</v>
      </c>
      <c r="M652" s="58" t="e">
        <f t="shared" si="308"/>
        <v>#REF!</v>
      </c>
      <c r="N652" s="58" t="e">
        <f t="shared" si="309"/>
        <v>#REF!</v>
      </c>
      <c r="O652" s="58" t="e">
        <f t="shared" si="310"/>
        <v>#REF!</v>
      </c>
      <c r="P652" s="59" t="e">
        <f t="shared" si="300"/>
        <v>#REF!</v>
      </c>
      <c r="Q652" s="29" t="e">
        <f t="shared" si="311"/>
        <v>#REF!</v>
      </c>
      <c r="R652" s="100" t="e">
        <f t="shared" si="303"/>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x14ac:dyDescent="0.25">
      <c r="B653" s="237"/>
      <c r="C653" s="9"/>
      <c r="E653" s="65" t="e">
        <f>IF(OR($C$6="",$C$5="",$C$6=0,$C$5=0),"",IF((ROWS(E$6:E653)-1)&gt;$C$16+$C$13-$C$15,"",(ROWS(E$6:E653)-1)))</f>
        <v>#REF!</v>
      </c>
      <c r="F653" s="55" t="e">
        <f t="shared" si="304"/>
        <v>#REF!</v>
      </c>
      <c r="G653" s="91" t="e">
        <f>IF(E653="","",OP!G653)</f>
        <v>#REF!</v>
      </c>
      <c r="H653" s="28" t="e">
        <f t="shared" si="301"/>
        <v>#REF!</v>
      </c>
      <c r="I653" s="56" t="e">
        <f t="shared" si="302"/>
        <v>#REF!</v>
      </c>
      <c r="J653" s="56" t="e">
        <f t="shared" si="305"/>
        <v>#REF!</v>
      </c>
      <c r="K653" s="57" t="e">
        <f t="shared" si="306"/>
        <v>#REF!</v>
      </c>
      <c r="L653" s="57" t="e">
        <f t="shared" si="307"/>
        <v>#REF!</v>
      </c>
      <c r="M653" s="58" t="e">
        <f t="shared" si="308"/>
        <v>#REF!</v>
      </c>
      <c r="N653" s="58" t="e">
        <f t="shared" si="309"/>
        <v>#REF!</v>
      </c>
      <c r="O653" s="58" t="e">
        <f t="shared" si="310"/>
        <v>#REF!</v>
      </c>
      <c r="P653" s="59" t="e">
        <f t="shared" si="300"/>
        <v>#REF!</v>
      </c>
      <c r="Q653" s="29" t="e">
        <f t="shared" si="311"/>
        <v>#REF!</v>
      </c>
      <c r="R653" s="100" t="e">
        <f t="shared" si="303"/>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x14ac:dyDescent="0.25">
      <c r="B654" s="237"/>
      <c r="C654" s="9"/>
      <c r="E654" s="65" t="e">
        <f>IF(OR($C$6="",$C$5="",$C$6=0,$C$5=0),"",IF((ROWS(E$6:E654)-1)&gt;$C$16+$C$13-$C$15,"",(ROWS(E$6:E654)-1)))</f>
        <v>#REF!</v>
      </c>
      <c r="F654" s="55" t="e">
        <f t="shared" si="304"/>
        <v>#REF!</v>
      </c>
      <c r="G654" s="91" t="e">
        <f>IF(E654="","",OP!G654)</f>
        <v>#REF!</v>
      </c>
      <c r="H654" s="28" t="e">
        <f t="shared" si="301"/>
        <v>#REF!</v>
      </c>
      <c r="I654" s="56" t="e">
        <f t="shared" si="302"/>
        <v>#REF!</v>
      </c>
      <c r="J654" s="56" t="e">
        <f t="shared" si="305"/>
        <v>#REF!</v>
      </c>
      <c r="K654" s="57" t="e">
        <f t="shared" si="306"/>
        <v>#REF!</v>
      </c>
      <c r="L654" s="57" t="e">
        <f t="shared" si="307"/>
        <v>#REF!</v>
      </c>
      <c r="M654" s="58" t="e">
        <f t="shared" si="308"/>
        <v>#REF!</v>
      </c>
      <c r="N654" s="58" t="e">
        <f t="shared" si="309"/>
        <v>#REF!</v>
      </c>
      <c r="O654" s="58" t="e">
        <f t="shared" si="310"/>
        <v>#REF!</v>
      </c>
      <c r="P654" s="59" t="e">
        <f t="shared" si="300"/>
        <v>#REF!</v>
      </c>
      <c r="Q654" s="29" t="e">
        <f t="shared" si="311"/>
        <v>#REF!</v>
      </c>
      <c r="R654" s="100" t="e">
        <f t="shared" si="303"/>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x14ac:dyDescent="0.25">
      <c r="B655" s="237"/>
      <c r="C655" s="9"/>
      <c r="E655" s="65" t="e">
        <f>IF(OR($C$6="",$C$5="",$C$6=0,$C$5=0),"",IF((ROWS(E$6:E655)-1)&gt;$C$16+$C$13-$C$15,"",(ROWS(E$6:E655)-1)))</f>
        <v>#REF!</v>
      </c>
      <c r="F655" s="55" t="e">
        <f t="shared" si="304"/>
        <v>#REF!</v>
      </c>
      <c r="G655" s="91" t="e">
        <f>IF(E655="","",OP!G655)</f>
        <v>#REF!</v>
      </c>
      <c r="H655" s="28" t="e">
        <f t="shared" si="301"/>
        <v>#REF!</v>
      </c>
      <c r="I655" s="56" t="e">
        <f t="shared" si="302"/>
        <v>#REF!</v>
      </c>
      <c r="J655" s="56" t="e">
        <f t="shared" si="305"/>
        <v>#REF!</v>
      </c>
      <c r="K655" s="57" t="e">
        <f t="shared" si="306"/>
        <v>#REF!</v>
      </c>
      <c r="L655" s="57" t="e">
        <f t="shared" si="307"/>
        <v>#REF!</v>
      </c>
      <c r="M655" s="58" t="e">
        <f t="shared" si="308"/>
        <v>#REF!</v>
      </c>
      <c r="N655" s="58" t="e">
        <f t="shared" si="309"/>
        <v>#REF!</v>
      </c>
      <c r="O655" s="58" t="e">
        <f t="shared" si="310"/>
        <v>#REF!</v>
      </c>
      <c r="P655" s="59" t="e">
        <f t="shared" si="300"/>
        <v>#REF!</v>
      </c>
      <c r="Q655" s="29" t="e">
        <f t="shared" si="311"/>
        <v>#REF!</v>
      </c>
      <c r="R655" s="100" t="e">
        <f t="shared" si="303"/>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x14ac:dyDescent="0.25">
      <c r="B656" s="237"/>
      <c r="C656" s="9"/>
      <c r="E656" s="65" t="e">
        <f>IF(OR($C$6="",$C$5="",$C$6=0,$C$5=0),"",IF((ROWS(E$6:E656)-1)&gt;$C$16+$C$13-$C$15,"",(ROWS(E$6:E656)-1)))</f>
        <v>#REF!</v>
      </c>
      <c r="F656" s="55" t="e">
        <f t="shared" si="304"/>
        <v>#REF!</v>
      </c>
      <c r="G656" s="91" t="e">
        <f>IF(E656="","",OP!G656)</f>
        <v>#REF!</v>
      </c>
      <c r="H656" s="28" t="e">
        <f t="shared" si="301"/>
        <v>#REF!</v>
      </c>
      <c r="I656" s="56" t="e">
        <f t="shared" si="302"/>
        <v>#REF!</v>
      </c>
      <c r="J656" s="56" t="e">
        <f t="shared" si="305"/>
        <v>#REF!</v>
      </c>
      <c r="K656" s="57" t="e">
        <f t="shared" si="306"/>
        <v>#REF!</v>
      </c>
      <c r="L656" s="57" t="e">
        <f t="shared" si="307"/>
        <v>#REF!</v>
      </c>
      <c r="M656" s="58" t="e">
        <f t="shared" si="308"/>
        <v>#REF!</v>
      </c>
      <c r="N656" s="58" t="e">
        <f t="shared" si="309"/>
        <v>#REF!</v>
      </c>
      <c r="O656" s="58" t="e">
        <f t="shared" si="310"/>
        <v>#REF!</v>
      </c>
      <c r="P656" s="59" t="e">
        <f t="shared" si="300"/>
        <v>#REF!</v>
      </c>
      <c r="Q656" s="29" t="e">
        <f t="shared" si="311"/>
        <v>#REF!</v>
      </c>
      <c r="R656" s="100" t="e">
        <f t="shared" si="303"/>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x14ac:dyDescent="0.25">
      <c r="B657" s="237"/>
      <c r="C657" s="9"/>
      <c r="E657" s="65" t="e">
        <f>IF(OR($C$6="",$C$5="",$C$6=0,$C$5=0),"",IF((ROWS(E$6:E657)-1)&gt;$C$16+$C$13-$C$15,"",(ROWS(E$6:E657)-1)))</f>
        <v>#REF!</v>
      </c>
      <c r="F657" s="55" t="e">
        <f t="shared" si="304"/>
        <v>#REF!</v>
      </c>
      <c r="G657" s="91" t="e">
        <f>IF(E657="","",OP!G657)</f>
        <v>#REF!</v>
      </c>
      <c r="H657" s="28" t="e">
        <f t="shared" si="301"/>
        <v>#REF!</v>
      </c>
      <c r="I657" s="56" t="e">
        <f t="shared" si="302"/>
        <v>#REF!</v>
      </c>
      <c r="J657" s="56" t="e">
        <f t="shared" si="305"/>
        <v>#REF!</v>
      </c>
      <c r="K657" s="57" t="e">
        <f t="shared" si="306"/>
        <v>#REF!</v>
      </c>
      <c r="L657" s="57" t="e">
        <f t="shared" si="307"/>
        <v>#REF!</v>
      </c>
      <c r="M657" s="58" t="e">
        <f t="shared" si="308"/>
        <v>#REF!</v>
      </c>
      <c r="N657" s="58" t="e">
        <f t="shared" si="309"/>
        <v>#REF!</v>
      </c>
      <c r="O657" s="58" t="e">
        <f t="shared" si="310"/>
        <v>#REF!</v>
      </c>
      <c r="P657" s="59" t="e">
        <f t="shared" si="300"/>
        <v>#REF!</v>
      </c>
      <c r="Q657" s="29" t="e">
        <f t="shared" si="311"/>
        <v>#REF!</v>
      </c>
      <c r="R657" s="100" t="e">
        <f t="shared" si="303"/>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x14ac:dyDescent="0.25">
      <c r="B658" s="237"/>
      <c r="C658" s="9"/>
      <c r="E658" s="65" t="e">
        <f>IF(OR($C$6="",$C$5="",$C$6=0,$C$5=0),"",IF((ROWS(E$6:E658)-1)&gt;$C$16+$C$13-$C$15,"",(ROWS(E$6:E658)-1)))</f>
        <v>#REF!</v>
      </c>
      <c r="F658" s="55" t="e">
        <f t="shared" si="304"/>
        <v>#REF!</v>
      </c>
      <c r="G658" s="91" t="e">
        <f>IF(E658="","",OP!G658)</f>
        <v>#REF!</v>
      </c>
      <c r="H658" s="28" t="e">
        <f t="shared" si="301"/>
        <v>#REF!</v>
      </c>
      <c r="I658" s="56" t="e">
        <f t="shared" si="302"/>
        <v>#REF!</v>
      </c>
      <c r="J658" s="56" t="e">
        <f t="shared" si="305"/>
        <v>#REF!</v>
      </c>
      <c r="K658" s="57" t="e">
        <f t="shared" si="306"/>
        <v>#REF!</v>
      </c>
      <c r="L658" s="57" t="e">
        <f t="shared" si="307"/>
        <v>#REF!</v>
      </c>
      <c r="M658" s="58" t="e">
        <f t="shared" si="308"/>
        <v>#REF!</v>
      </c>
      <c r="N658" s="58" t="e">
        <f t="shared" si="309"/>
        <v>#REF!</v>
      </c>
      <c r="O658" s="58" t="e">
        <f t="shared" si="310"/>
        <v>#REF!</v>
      </c>
      <c r="P658" s="59" t="e">
        <f t="shared" si="300"/>
        <v>#REF!</v>
      </c>
      <c r="Q658" s="29" t="e">
        <f t="shared" si="311"/>
        <v>#REF!</v>
      </c>
      <c r="R658" s="100" t="e">
        <f t="shared" si="303"/>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x14ac:dyDescent="0.25">
      <c r="B659" s="237"/>
      <c r="C659" s="9"/>
      <c r="E659" s="65" t="e">
        <f>IF(OR($C$6="",$C$5="",$C$6=0,$C$5=0),"",IF((ROWS(E$6:E659)-1)&gt;$C$16+$C$13-$C$15,"",(ROWS(E$6:E659)-1)))</f>
        <v>#REF!</v>
      </c>
      <c r="F659" s="55" t="e">
        <f t="shared" si="304"/>
        <v>#REF!</v>
      </c>
      <c r="G659" s="91" t="e">
        <f>IF(E659="","",OP!G659)</f>
        <v>#REF!</v>
      </c>
      <c r="H659" s="28" t="e">
        <f t="shared" si="301"/>
        <v>#REF!</v>
      </c>
      <c r="I659" s="56" t="e">
        <f t="shared" si="302"/>
        <v>#REF!</v>
      </c>
      <c r="J659" s="56" t="e">
        <f t="shared" si="305"/>
        <v>#REF!</v>
      </c>
      <c r="K659" s="57" t="e">
        <f t="shared" si="306"/>
        <v>#REF!</v>
      </c>
      <c r="L659" s="57" t="e">
        <f t="shared" si="307"/>
        <v>#REF!</v>
      </c>
      <c r="M659" s="58" t="e">
        <f t="shared" si="308"/>
        <v>#REF!</v>
      </c>
      <c r="N659" s="58" t="e">
        <f t="shared" si="309"/>
        <v>#REF!</v>
      </c>
      <c r="O659" s="58" t="e">
        <f t="shared" si="310"/>
        <v>#REF!</v>
      </c>
      <c r="P659" s="59" t="e">
        <f t="shared" si="300"/>
        <v>#REF!</v>
      </c>
      <c r="Q659" s="29" t="e">
        <f t="shared" si="311"/>
        <v>#REF!</v>
      </c>
      <c r="R659" s="100" t="e">
        <f t="shared" si="303"/>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x14ac:dyDescent="0.25">
      <c r="B660" s="237"/>
      <c r="C660" s="9"/>
      <c r="E660" s="65" t="e">
        <f>IF(OR($C$6="",$C$5="",$C$6=0,$C$5=0),"",IF((ROWS(E$6:E660)-1)&gt;$C$16+$C$13-$C$15,"",(ROWS(E$6:E660)-1)))</f>
        <v>#REF!</v>
      </c>
      <c r="F660" s="55" t="e">
        <f t="shared" si="304"/>
        <v>#REF!</v>
      </c>
      <c r="G660" s="91" t="e">
        <f>IF(E660="","",OP!G660)</f>
        <v>#REF!</v>
      </c>
      <c r="H660" s="28" t="e">
        <f t="shared" si="301"/>
        <v>#REF!</v>
      </c>
      <c r="I660" s="56" t="e">
        <f t="shared" si="302"/>
        <v>#REF!</v>
      </c>
      <c r="J660" s="56" t="e">
        <f t="shared" si="305"/>
        <v>#REF!</v>
      </c>
      <c r="K660" s="57" t="e">
        <f t="shared" si="306"/>
        <v>#REF!</v>
      </c>
      <c r="L660" s="57" t="e">
        <f t="shared" si="307"/>
        <v>#REF!</v>
      </c>
      <c r="M660" s="58" t="e">
        <f t="shared" si="308"/>
        <v>#REF!</v>
      </c>
      <c r="N660" s="58" t="e">
        <f t="shared" si="309"/>
        <v>#REF!</v>
      </c>
      <c r="O660" s="58" t="e">
        <f t="shared" si="310"/>
        <v>#REF!</v>
      </c>
      <c r="P660" s="59" t="e">
        <f t="shared" si="300"/>
        <v>#REF!</v>
      </c>
      <c r="Q660" s="29" t="e">
        <f t="shared" si="311"/>
        <v>#REF!</v>
      </c>
      <c r="R660" s="100" t="e">
        <f t="shared" si="303"/>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x14ac:dyDescent="0.25">
      <c r="B661" s="237"/>
      <c r="C661" s="9"/>
      <c r="E661" s="65" t="e">
        <f>IF(OR($C$6="",$C$5="",$C$6=0,$C$5=0),"",IF((ROWS(E$6:E661)-1)&gt;$C$16+$C$13-$C$15,"",(ROWS(E$6:E661)-1)))</f>
        <v>#REF!</v>
      </c>
      <c r="F661" s="55" t="e">
        <f t="shared" si="304"/>
        <v>#REF!</v>
      </c>
      <c r="G661" s="91" t="e">
        <f>IF(E661="","",OP!G661)</f>
        <v>#REF!</v>
      </c>
      <c r="H661" s="28" t="e">
        <f t="shared" si="301"/>
        <v>#REF!</v>
      </c>
      <c r="I661" s="56" t="e">
        <f t="shared" si="302"/>
        <v>#REF!</v>
      </c>
      <c r="J661" s="56" t="e">
        <f t="shared" si="305"/>
        <v>#REF!</v>
      </c>
      <c r="K661" s="57" t="e">
        <f t="shared" si="306"/>
        <v>#REF!</v>
      </c>
      <c r="L661" s="57" t="e">
        <f t="shared" si="307"/>
        <v>#REF!</v>
      </c>
      <c r="M661" s="58" t="e">
        <f t="shared" si="308"/>
        <v>#REF!</v>
      </c>
      <c r="N661" s="58" t="e">
        <f t="shared" si="309"/>
        <v>#REF!</v>
      </c>
      <c r="O661" s="58" t="e">
        <f t="shared" si="310"/>
        <v>#REF!</v>
      </c>
      <c r="P661" s="59" t="e">
        <f t="shared" si="300"/>
        <v>#REF!</v>
      </c>
      <c r="Q661" s="29" t="e">
        <f t="shared" si="311"/>
        <v>#REF!</v>
      </c>
      <c r="R661" s="100" t="e">
        <f t="shared" si="303"/>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x14ac:dyDescent="0.25">
      <c r="B662" s="237"/>
      <c r="C662" s="9"/>
      <c r="E662" s="65" t="e">
        <f>IF(OR($C$6="",$C$5="",$C$6=0,$C$5=0),"",IF((ROWS(E$6:E662)-1)&gt;$C$16+$C$13-$C$15,"",(ROWS(E$6:E662)-1)))</f>
        <v>#REF!</v>
      </c>
      <c r="F662" s="55" t="e">
        <f t="shared" si="304"/>
        <v>#REF!</v>
      </c>
      <c r="G662" s="91" t="e">
        <f>IF(E662="","",OP!G662)</f>
        <v>#REF!</v>
      </c>
      <c r="H662" s="28" t="e">
        <f t="shared" si="301"/>
        <v>#REF!</v>
      </c>
      <c r="I662" s="56" t="e">
        <f t="shared" si="302"/>
        <v>#REF!</v>
      </c>
      <c r="J662" s="56" t="e">
        <f t="shared" si="305"/>
        <v>#REF!</v>
      </c>
      <c r="K662" s="57" t="e">
        <f t="shared" si="306"/>
        <v>#REF!</v>
      </c>
      <c r="L662" s="57" t="e">
        <f t="shared" si="307"/>
        <v>#REF!</v>
      </c>
      <c r="M662" s="58" t="e">
        <f t="shared" si="308"/>
        <v>#REF!</v>
      </c>
      <c r="N662" s="58" t="e">
        <f t="shared" si="309"/>
        <v>#REF!</v>
      </c>
      <c r="O662" s="58" t="e">
        <f t="shared" si="310"/>
        <v>#REF!</v>
      </c>
      <c r="P662" s="59" t="e">
        <f t="shared" si="300"/>
        <v>#REF!</v>
      </c>
      <c r="Q662" s="29" t="e">
        <f t="shared" si="311"/>
        <v>#REF!</v>
      </c>
      <c r="R662" s="100" t="e">
        <f t="shared" si="303"/>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x14ac:dyDescent="0.25">
      <c r="B663" s="237"/>
      <c r="C663" s="9"/>
      <c r="E663" s="65" t="e">
        <f>IF(OR($C$6="",$C$5="",$C$6=0,$C$5=0),"",IF((ROWS(E$6:E663)-1)&gt;$C$16+$C$13-$C$15,"",(ROWS(E$6:E663)-1)))</f>
        <v>#REF!</v>
      </c>
      <c r="F663" s="55" t="e">
        <f t="shared" si="304"/>
        <v>#REF!</v>
      </c>
      <c r="G663" s="91" t="e">
        <f>IF(E663="","",OP!G663)</f>
        <v>#REF!</v>
      </c>
      <c r="H663" s="28" t="e">
        <f t="shared" si="301"/>
        <v>#REF!</v>
      </c>
      <c r="I663" s="56" t="e">
        <f t="shared" si="302"/>
        <v>#REF!</v>
      </c>
      <c r="J663" s="56" t="e">
        <f t="shared" si="305"/>
        <v>#REF!</v>
      </c>
      <c r="K663" s="57" t="e">
        <f t="shared" si="306"/>
        <v>#REF!</v>
      </c>
      <c r="L663" s="57" t="e">
        <f t="shared" si="307"/>
        <v>#REF!</v>
      </c>
      <c r="M663" s="58" t="e">
        <f t="shared" si="308"/>
        <v>#REF!</v>
      </c>
      <c r="N663" s="58" t="e">
        <f t="shared" si="309"/>
        <v>#REF!</v>
      </c>
      <c r="O663" s="58" t="e">
        <f t="shared" si="310"/>
        <v>#REF!</v>
      </c>
      <c r="P663" s="59" t="e">
        <f t="shared" si="300"/>
        <v>#REF!</v>
      </c>
      <c r="Q663" s="29" t="e">
        <f t="shared" si="311"/>
        <v>#REF!</v>
      </c>
      <c r="R663" s="100" t="e">
        <f t="shared" si="303"/>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x14ac:dyDescent="0.25">
      <c r="B664" s="237"/>
      <c r="C664" s="9"/>
      <c r="E664" s="65" t="e">
        <f>IF(OR($C$6="",$C$5="",$C$6=0,$C$5=0),"",IF((ROWS(E$6:E664)-1)&gt;$C$16+$C$13-$C$15,"",(ROWS(E$6:E664)-1)))</f>
        <v>#REF!</v>
      </c>
      <c r="F664" s="55" t="e">
        <f t="shared" si="304"/>
        <v>#REF!</v>
      </c>
      <c r="G664" s="91" t="e">
        <f>IF(E664="","",OP!G664)</f>
        <v>#REF!</v>
      </c>
      <c r="H664" s="28" t="e">
        <f t="shared" si="301"/>
        <v>#REF!</v>
      </c>
      <c r="I664" s="56" t="e">
        <f t="shared" si="302"/>
        <v>#REF!</v>
      </c>
      <c r="J664" s="56" t="e">
        <f t="shared" si="305"/>
        <v>#REF!</v>
      </c>
      <c r="K664" s="57" t="e">
        <f t="shared" si="306"/>
        <v>#REF!</v>
      </c>
      <c r="L664" s="57" t="e">
        <f t="shared" si="307"/>
        <v>#REF!</v>
      </c>
      <c r="M664" s="58" t="e">
        <f t="shared" si="308"/>
        <v>#REF!</v>
      </c>
      <c r="N664" s="58" t="e">
        <f t="shared" si="309"/>
        <v>#REF!</v>
      </c>
      <c r="O664" s="58" t="e">
        <f t="shared" si="310"/>
        <v>#REF!</v>
      </c>
      <c r="P664" s="59" t="e">
        <f t="shared" si="300"/>
        <v>#REF!</v>
      </c>
      <c r="Q664" s="29" t="e">
        <f t="shared" si="311"/>
        <v>#REF!</v>
      </c>
      <c r="R664" s="100" t="e">
        <f t="shared" si="303"/>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x14ac:dyDescent="0.25">
      <c r="B665" s="237"/>
      <c r="C665" s="9"/>
      <c r="E665" s="65" t="e">
        <f>IF(OR($C$6="",$C$5="",$C$6=0,$C$5=0),"",IF((ROWS(E$6:E665)-1)&gt;$C$16+$C$13-$C$15,"",(ROWS(E$6:E665)-1)))</f>
        <v>#REF!</v>
      </c>
      <c r="F665" s="55" t="e">
        <f t="shared" si="304"/>
        <v>#REF!</v>
      </c>
      <c r="G665" s="91" t="e">
        <f>IF(E665="","",OP!G665)</f>
        <v>#REF!</v>
      </c>
      <c r="H665" s="28" t="e">
        <f t="shared" si="301"/>
        <v>#REF!</v>
      </c>
      <c r="I665" s="56" t="e">
        <f t="shared" si="302"/>
        <v>#REF!</v>
      </c>
      <c r="J665" s="56" t="e">
        <f t="shared" si="305"/>
        <v>#REF!</v>
      </c>
      <c r="K665" s="57" t="e">
        <f t="shared" si="306"/>
        <v>#REF!</v>
      </c>
      <c r="L665" s="57" t="e">
        <f t="shared" si="307"/>
        <v>#REF!</v>
      </c>
      <c r="M665" s="58" t="e">
        <f t="shared" si="308"/>
        <v>#REF!</v>
      </c>
      <c r="N665" s="58" t="e">
        <f t="shared" si="309"/>
        <v>#REF!</v>
      </c>
      <c r="O665" s="58" t="e">
        <f t="shared" si="310"/>
        <v>#REF!</v>
      </c>
      <c r="P665" s="59" t="e">
        <f t="shared" si="300"/>
        <v>#REF!</v>
      </c>
      <c r="Q665" s="29" t="e">
        <f t="shared" si="311"/>
        <v>#REF!</v>
      </c>
      <c r="R665" s="100" t="e">
        <f t="shared" si="303"/>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x14ac:dyDescent="0.25">
      <c r="B666" s="237"/>
      <c r="C666" s="9"/>
      <c r="E666" s="65" t="e">
        <f>IF(OR($C$6="",$C$5="",$C$6=0,$C$5=0),"",IF((ROWS(E$6:E666)-1)&gt;$C$16+$C$13-$C$15,"",(ROWS(E$6:E666)-1)))</f>
        <v>#REF!</v>
      </c>
      <c r="F666" s="55" t="e">
        <f t="shared" si="304"/>
        <v>#REF!</v>
      </c>
      <c r="G666" s="91" t="e">
        <f>IF(E666="","",OP!G666)</f>
        <v>#REF!</v>
      </c>
      <c r="H666" s="28" t="e">
        <f t="shared" si="301"/>
        <v>#REF!</v>
      </c>
      <c r="I666" s="56" t="e">
        <f t="shared" si="302"/>
        <v>#REF!</v>
      </c>
      <c r="J666" s="56" t="e">
        <f t="shared" si="305"/>
        <v>#REF!</v>
      </c>
      <c r="K666" s="57" t="e">
        <f t="shared" si="306"/>
        <v>#REF!</v>
      </c>
      <c r="L666" s="57" t="e">
        <f t="shared" si="307"/>
        <v>#REF!</v>
      </c>
      <c r="M666" s="58" t="e">
        <f t="shared" si="308"/>
        <v>#REF!</v>
      </c>
      <c r="N666" s="58" t="e">
        <f t="shared" si="309"/>
        <v>#REF!</v>
      </c>
      <c r="O666" s="58" t="e">
        <f t="shared" si="310"/>
        <v>#REF!</v>
      </c>
      <c r="P666" s="59" t="e">
        <f t="shared" si="300"/>
        <v>#REF!</v>
      </c>
      <c r="Q666" s="29" t="e">
        <f t="shared" si="311"/>
        <v>#REF!</v>
      </c>
      <c r="R666" s="100" t="e">
        <f t="shared" si="303"/>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x14ac:dyDescent="0.25">
      <c r="B667" s="237"/>
      <c r="C667" s="9"/>
      <c r="E667" s="65" t="e">
        <f>IF(OR($C$6="",$C$5="",$C$6=0,$C$5=0),"",IF((ROWS(E$6:E667)-1)&gt;$C$16+$C$13-$C$15,"",(ROWS(E$6:E667)-1)))</f>
        <v>#REF!</v>
      </c>
      <c r="F667" s="55" t="e">
        <f t="shared" si="304"/>
        <v>#REF!</v>
      </c>
      <c r="G667" s="91" t="e">
        <f>IF(E667="","",OP!G667)</f>
        <v>#REF!</v>
      </c>
      <c r="H667" s="28" t="e">
        <f t="shared" si="301"/>
        <v>#REF!</v>
      </c>
      <c r="I667" s="56" t="e">
        <f t="shared" si="302"/>
        <v>#REF!</v>
      </c>
      <c r="J667" s="56" t="e">
        <f t="shared" si="305"/>
        <v>#REF!</v>
      </c>
      <c r="K667" s="57" t="e">
        <f t="shared" si="306"/>
        <v>#REF!</v>
      </c>
      <c r="L667" s="57" t="e">
        <f t="shared" si="307"/>
        <v>#REF!</v>
      </c>
      <c r="M667" s="58" t="e">
        <f t="shared" si="308"/>
        <v>#REF!</v>
      </c>
      <c r="N667" s="58" t="e">
        <f t="shared" si="309"/>
        <v>#REF!</v>
      </c>
      <c r="O667" s="58" t="e">
        <f t="shared" si="310"/>
        <v>#REF!</v>
      </c>
      <c r="P667" s="59" t="e">
        <f t="shared" si="300"/>
        <v>#REF!</v>
      </c>
      <c r="Q667" s="29" t="e">
        <f t="shared" si="311"/>
        <v>#REF!</v>
      </c>
      <c r="R667" s="100" t="e">
        <f t="shared" si="303"/>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x14ac:dyDescent="0.25">
      <c r="B668" s="237"/>
      <c r="C668" s="9"/>
      <c r="E668" s="65" t="e">
        <f>IF(OR($C$6="",$C$5="",$C$6=0,$C$5=0),"",IF((ROWS(E$6:E668)-1)&gt;$C$16+$C$13-$C$15,"",(ROWS(E$6:E668)-1)))</f>
        <v>#REF!</v>
      </c>
      <c r="F668" s="55" t="e">
        <f t="shared" si="304"/>
        <v>#REF!</v>
      </c>
      <c r="G668" s="91" t="e">
        <f>IF(E668="","",OP!G668)</f>
        <v>#REF!</v>
      </c>
      <c r="H668" s="28" t="e">
        <f t="shared" si="301"/>
        <v>#REF!</v>
      </c>
      <c r="I668" s="56" t="e">
        <f t="shared" si="302"/>
        <v>#REF!</v>
      </c>
      <c r="J668" s="56" t="e">
        <f t="shared" si="305"/>
        <v>#REF!</v>
      </c>
      <c r="K668" s="57" t="e">
        <f t="shared" si="306"/>
        <v>#REF!</v>
      </c>
      <c r="L668" s="57" t="e">
        <f t="shared" si="307"/>
        <v>#REF!</v>
      </c>
      <c r="M668" s="58" t="e">
        <f t="shared" si="308"/>
        <v>#REF!</v>
      </c>
      <c r="N668" s="58" t="e">
        <f t="shared" si="309"/>
        <v>#REF!</v>
      </c>
      <c r="O668" s="58" t="e">
        <f t="shared" si="310"/>
        <v>#REF!</v>
      </c>
      <c r="P668" s="59" t="e">
        <f t="shared" si="300"/>
        <v>#REF!</v>
      </c>
      <c r="Q668" s="29" t="e">
        <f t="shared" si="311"/>
        <v>#REF!</v>
      </c>
      <c r="R668" s="100" t="e">
        <f t="shared" si="303"/>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x14ac:dyDescent="0.25">
      <c r="B669" s="237"/>
      <c r="C669" s="9"/>
      <c r="E669" s="65" t="e">
        <f>IF(OR($C$6="",$C$5="",$C$6=0,$C$5=0),"",IF((ROWS(E$6:E669)-1)&gt;$C$16+$C$13-$C$15,"",(ROWS(E$6:E669)-1)))</f>
        <v>#REF!</v>
      </c>
      <c r="F669" s="55" t="e">
        <f t="shared" si="304"/>
        <v>#REF!</v>
      </c>
      <c r="G669" s="91" t="e">
        <f>IF(E669="","",OP!G669)</f>
        <v>#REF!</v>
      </c>
      <c r="H669" s="28" t="e">
        <f t="shared" si="301"/>
        <v>#REF!</v>
      </c>
      <c r="I669" s="56" t="e">
        <f t="shared" si="302"/>
        <v>#REF!</v>
      </c>
      <c r="J669" s="56" t="e">
        <f t="shared" si="305"/>
        <v>#REF!</v>
      </c>
      <c r="K669" s="57" t="e">
        <f t="shared" si="306"/>
        <v>#REF!</v>
      </c>
      <c r="L669" s="57" t="e">
        <f t="shared" si="307"/>
        <v>#REF!</v>
      </c>
      <c r="M669" s="58" t="e">
        <f t="shared" si="308"/>
        <v>#REF!</v>
      </c>
      <c r="N669" s="58" t="e">
        <f t="shared" si="309"/>
        <v>#REF!</v>
      </c>
      <c r="O669" s="58" t="e">
        <f t="shared" si="310"/>
        <v>#REF!</v>
      </c>
      <c r="P669" s="59" t="e">
        <f t="shared" si="300"/>
        <v>#REF!</v>
      </c>
      <c r="Q669" s="29" t="e">
        <f t="shared" si="311"/>
        <v>#REF!</v>
      </c>
      <c r="R669" s="100" t="e">
        <f t="shared" si="303"/>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x14ac:dyDescent="0.25">
      <c r="B670" s="237"/>
      <c r="C670" s="9"/>
      <c r="E670" s="65" t="e">
        <f>IF(OR($C$6="",$C$5="",$C$6=0,$C$5=0),"",IF((ROWS(E$6:E670)-1)&gt;$C$16+$C$13-$C$15,"",(ROWS(E$6:E670)-1)))</f>
        <v>#REF!</v>
      </c>
      <c r="F670" s="55" t="e">
        <f t="shared" si="304"/>
        <v>#REF!</v>
      </c>
      <c r="G670" s="91" t="e">
        <f>IF(E670="","",OP!G670)</f>
        <v>#REF!</v>
      </c>
      <c r="H670" s="28" t="e">
        <f t="shared" si="301"/>
        <v>#REF!</v>
      </c>
      <c r="I670" s="56" t="e">
        <f t="shared" si="302"/>
        <v>#REF!</v>
      </c>
      <c r="J670" s="56" t="e">
        <f t="shared" si="305"/>
        <v>#REF!</v>
      </c>
      <c r="K670" s="57" t="e">
        <f t="shared" si="306"/>
        <v>#REF!</v>
      </c>
      <c r="L670" s="57" t="e">
        <f t="shared" si="307"/>
        <v>#REF!</v>
      </c>
      <c r="M670" s="58" t="e">
        <f t="shared" si="308"/>
        <v>#REF!</v>
      </c>
      <c r="N670" s="58" t="e">
        <f t="shared" si="309"/>
        <v>#REF!</v>
      </c>
      <c r="O670" s="58" t="e">
        <f t="shared" si="310"/>
        <v>#REF!</v>
      </c>
      <c r="P670" s="59" t="e">
        <f t="shared" si="300"/>
        <v>#REF!</v>
      </c>
      <c r="Q670" s="29" t="e">
        <f t="shared" si="311"/>
        <v>#REF!</v>
      </c>
      <c r="R670" s="100" t="e">
        <f t="shared" si="303"/>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x14ac:dyDescent="0.25">
      <c r="B671" s="237"/>
      <c r="C671" s="9"/>
      <c r="E671" s="65" t="e">
        <f>IF(OR($C$6="",$C$5="",$C$6=0,$C$5=0),"",IF((ROWS(E$6:E671)-1)&gt;$C$16+$C$13-$C$15,"",(ROWS(E$6:E671)-1)))</f>
        <v>#REF!</v>
      </c>
      <c r="F671" s="55" t="e">
        <f t="shared" si="304"/>
        <v>#REF!</v>
      </c>
      <c r="G671" s="91" t="e">
        <f>IF(E671="","",OP!G671)</f>
        <v>#REF!</v>
      </c>
      <c r="H671" s="28" t="e">
        <f t="shared" si="301"/>
        <v>#REF!</v>
      </c>
      <c r="I671" s="56" t="e">
        <f t="shared" si="302"/>
        <v>#REF!</v>
      </c>
      <c r="J671" s="56" t="e">
        <f t="shared" si="305"/>
        <v>#REF!</v>
      </c>
      <c r="K671" s="57" t="e">
        <f t="shared" si="306"/>
        <v>#REF!</v>
      </c>
      <c r="L671" s="57" t="e">
        <f t="shared" si="307"/>
        <v>#REF!</v>
      </c>
      <c r="M671" s="58" t="e">
        <f t="shared" si="308"/>
        <v>#REF!</v>
      </c>
      <c r="N671" s="58" t="e">
        <f t="shared" si="309"/>
        <v>#REF!</v>
      </c>
      <c r="O671" s="58" t="e">
        <f t="shared" si="310"/>
        <v>#REF!</v>
      </c>
      <c r="P671" s="59" t="e">
        <f t="shared" si="300"/>
        <v>#REF!</v>
      </c>
      <c r="Q671" s="29" t="e">
        <f t="shared" si="311"/>
        <v>#REF!</v>
      </c>
      <c r="R671" s="100" t="e">
        <f t="shared" si="303"/>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x14ac:dyDescent="0.25">
      <c r="B672" s="237"/>
      <c r="C672" s="9"/>
      <c r="E672" s="65" t="e">
        <f>IF(OR($C$6="",$C$5="",$C$6=0,$C$5=0),"",IF((ROWS(E$6:E672)-1)&gt;$C$16+$C$13-$C$15,"",(ROWS(E$6:E672)-1)))</f>
        <v>#REF!</v>
      </c>
      <c r="F672" s="55" t="e">
        <f t="shared" si="304"/>
        <v>#REF!</v>
      </c>
      <c r="G672" s="91" t="e">
        <f>IF(E672="","",OP!G672)</f>
        <v>#REF!</v>
      </c>
      <c r="H672" s="28" t="e">
        <f t="shared" si="301"/>
        <v>#REF!</v>
      </c>
      <c r="I672" s="56" t="e">
        <f t="shared" si="302"/>
        <v>#REF!</v>
      </c>
      <c r="J672" s="56" t="e">
        <f t="shared" si="305"/>
        <v>#REF!</v>
      </c>
      <c r="K672" s="57" t="e">
        <f t="shared" si="306"/>
        <v>#REF!</v>
      </c>
      <c r="L672" s="57" t="e">
        <f t="shared" si="307"/>
        <v>#REF!</v>
      </c>
      <c r="M672" s="58" t="e">
        <f t="shared" si="308"/>
        <v>#REF!</v>
      </c>
      <c r="N672" s="58" t="e">
        <f t="shared" si="309"/>
        <v>#REF!</v>
      </c>
      <c r="O672" s="58" t="e">
        <f t="shared" si="310"/>
        <v>#REF!</v>
      </c>
      <c r="P672" s="59" t="e">
        <f t="shared" si="300"/>
        <v>#REF!</v>
      </c>
      <c r="Q672" s="29" t="e">
        <f t="shared" si="311"/>
        <v>#REF!</v>
      </c>
      <c r="R672" s="100" t="e">
        <f t="shared" si="303"/>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x14ac:dyDescent="0.25">
      <c r="B673" s="237"/>
      <c r="C673" s="9"/>
      <c r="E673" s="65" t="e">
        <f>IF(OR($C$6="",$C$5="",$C$6=0,$C$5=0),"",IF((ROWS(E$6:E673)-1)&gt;$C$16+$C$13-$C$15,"",(ROWS(E$6:E673)-1)))</f>
        <v>#REF!</v>
      </c>
      <c r="F673" s="55" t="e">
        <f t="shared" si="304"/>
        <v>#REF!</v>
      </c>
      <c r="G673" s="91" t="e">
        <f>IF(E673="","",OP!G673)</f>
        <v>#REF!</v>
      </c>
      <c r="H673" s="28" t="e">
        <f t="shared" si="301"/>
        <v>#REF!</v>
      </c>
      <c r="I673" s="56" t="e">
        <f t="shared" si="302"/>
        <v>#REF!</v>
      </c>
      <c r="J673" s="56" t="e">
        <f t="shared" si="305"/>
        <v>#REF!</v>
      </c>
      <c r="K673" s="57" t="e">
        <f t="shared" si="306"/>
        <v>#REF!</v>
      </c>
      <c r="L673" s="57" t="e">
        <f t="shared" si="307"/>
        <v>#REF!</v>
      </c>
      <c r="M673" s="58" t="e">
        <f t="shared" si="308"/>
        <v>#REF!</v>
      </c>
      <c r="N673" s="58" t="e">
        <f t="shared" si="309"/>
        <v>#REF!</v>
      </c>
      <c r="O673" s="58" t="e">
        <f t="shared" si="310"/>
        <v>#REF!</v>
      </c>
      <c r="P673" s="59" t="e">
        <f t="shared" si="300"/>
        <v>#REF!</v>
      </c>
      <c r="Q673" s="29" t="e">
        <f t="shared" si="311"/>
        <v>#REF!</v>
      </c>
      <c r="R673" s="100" t="e">
        <f t="shared" si="303"/>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x14ac:dyDescent="0.25">
      <c r="B674" s="237"/>
      <c r="C674" s="9"/>
      <c r="E674" s="65" t="e">
        <f>IF(OR($C$6="",$C$5="",$C$6=0,$C$5=0),"",IF((ROWS(E$6:E674)-1)&gt;$C$16+$C$13-$C$15,"",(ROWS(E$6:E674)-1)))</f>
        <v>#REF!</v>
      </c>
      <c r="F674" s="55" t="e">
        <f t="shared" si="304"/>
        <v>#REF!</v>
      </c>
      <c r="G674" s="91" t="e">
        <f>IF(E674="","",OP!G674)</f>
        <v>#REF!</v>
      </c>
      <c r="H674" s="28" t="e">
        <f t="shared" si="301"/>
        <v>#REF!</v>
      </c>
      <c r="I674" s="56" t="e">
        <f t="shared" si="302"/>
        <v>#REF!</v>
      </c>
      <c r="J674" s="56" t="e">
        <f t="shared" si="305"/>
        <v>#REF!</v>
      </c>
      <c r="K674" s="57" t="e">
        <f t="shared" si="306"/>
        <v>#REF!</v>
      </c>
      <c r="L674" s="57" t="e">
        <f t="shared" si="307"/>
        <v>#REF!</v>
      </c>
      <c r="M674" s="58" t="e">
        <f t="shared" si="308"/>
        <v>#REF!</v>
      </c>
      <c r="N674" s="58" t="e">
        <f t="shared" si="309"/>
        <v>#REF!</v>
      </c>
      <c r="O674" s="58" t="e">
        <f t="shared" si="310"/>
        <v>#REF!</v>
      </c>
      <c r="P674" s="59" t="e">
        <f t="shared" si="300"/>
        <v>#REF!</v>
      </c>
      <c r="Q674" s="29" t="e">
        <f t="shared" si="311"/>
        <v>#REF!</v>
      </c>
      <c r="R674" s="100" t="e">
        <f t="shared" si="303"/>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x14ac:dyDescent="0.25">
      <c r="B675" s="237"/>
      <c r="C675" s="9"/>
      <c r="E675" s="65" t="e">
        <f>IF(OR($C$6="",$C$5="",$C$6=0,$C$5=0),"",IF((ROWS(E$6:E675)-1)&gt;$C$16+$C$13-$C$15,"",(ROWS(E$6:E675)-1)))</f>
        <v>#REF!</v>
      </c>
      <c r="F675" s="55" t="e">
        <f t="shared" si="304"/>
        <v>#REF!</v>
      </c>
      <c r="G675" s="91" t="e">
        <f>IF(E675="","",OP!G675)</f>
        <v>#REF!</v>
      </c>
      <c r="H675" s="28" t="e">
        <f t="shared" si="301"/>
        <v>#REF!</v>
      </c>
      <c r="I675" s="56" t="e">
        <f t="shared" si="302"/>
        <v>#REF!</v>
      </c>
      <c r="J675" s="56" t="e">
        <f t="shared" si="305"/>
        <v>#REF!</v>
      </c>
      <c r="K675" s="57" t="e">
        <f t="shared" si="306"/>
        <v>#REF!</v>
      </c>
      <c r="L675" s="57" t="e">
        <f t="shared" si="307"/>
        <v>#REF!</v>
      </c>
      <c r="M675" s="58" t="e">
        <f t="shared" si="308"/>
        <v>#REF!</v>
      </c>
      <c r="N675" s="58" t="e">
        <f t="shared" si="309"/>
        <v>#REF!</v>
      </c>
      <c r="O675" s="58" t="e">
        <f t="shared" si="310"/>
        <v>#REF!</v>
      </c>
      <c r="P675" s="59" t="e">
        <f t="shared" si="300"/>
        <v>#REF!</v>
      </c>
      <c r="Q675" s="29" t="e">
        <f t="shared" si="311"/>
        <v>#REF!</v>
      </c>
      <c r="R675" s="100" t="e">
        <f t="shared" si="303"/>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x14ac:dyDescent="0.25">
      <c r="B676" s="237"/>
      <c r="C676" s="9"/>
      <c r="E676" s="65" t="e">
        <f>IF(OR($C$6="",$C$5="",$C$6=0,$C$5=0),"",IF((ROWS(E$6:E676)-1)&gt;$C$16+$C$13-$C$15,"",(ROWS(E$6:E676)-1)))</f>
        <v>#REF!</v>
      </c>
      <c r="F676" s="55" t="e">
        <f t="shared" si="304"/>
        <v>#REF!</v>
      </c>
      <c r="G676" s="91" t="e">
        <f>IF(E676="","",OP!G676)</f>
        <v>#REF!</v>
      </c>
      <c r="H676" s="28" t="e">
        <f t="shared" si="301"/>
        <v>#REF!</v>
      </c>
      <c r="I676" s="56" t="e">
        <f t="shared" si="302"/>
        <v>#REF!</v>
      </c>
      <c r="J676" s="56" t="e">
        <f t="shared" si="305"/>
        <v>#REF!</v>
      </c>
      <c r="K676" s="57" t="e">
        <f t="shared" si="306"/>
        <v>#REF!</v>
      </c>
      <c r="L676" s="57" t="e">
        <f t="shared" si="307"/>
        <v>#REF!</v>
      </c>
      <c r="M676" s="58" t="e">
        <f t="shared" si="308"/>
        <v>#REF!</v>
      </c>
      <c r="N676" s="58" t="e">
        <f t="shared" si="309"/>
        <v>#REF!</v>
      </c>
      <c r="O676" s="58" t="e">
        <f t="shared" si="310"/>
        <v>#REF!</v>
      </c>
      <c r="P676" s="59" t="e">
        <f t="shared" si="300"/>
        <v>#REF!</v>
      </c>
      <c r="Q676" s="29" t="e">
        <f t="shared" si="311"/>
        <v>#REF!</v>
      </c>
      <c r="R676" s="100" t="e">
        <f t="shared" si="303"/>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x14ac:dyDescent="0.25">
      <c r="B677" s="237"/>
      <c r="C677" s="9"/>
      <c r="E677" s="65" t="e">
        <f>IF(OR($C$6="",$C$5="",$C$6=0,$C$5=0),"",IF((ROWS(E$6:E677)-1)&gt;$C$16+$C$13-$C$15,"",(ROWS(E$6:E677)-1)))</f>
        <v>#REF!</v>
      </c>
      <c r="F677" s="55" t="e">
        <f t="shared" si="304"/>
        <v>#REF!</v>
      </c>
      <c r="G677" s="91" t="e">
        <f>IF(E677="","",OP!G677)</f>
        <v>#REF!</v>
      </c>
      <c r="H677" s="28" t="e">
        <f t="shared" si="301"/>
        <v>#REF!</v>
      </c>
      <c r="I677" s="56" t="e">
        <f t="shared" si="302"/>
        <v>#REF!</v>
      </c>
      <c r="J677" s="56" t="e">
        <f t="shared" si="305"/>
        <v>#REF!</v>
      </c>
      <c r="K677" s="57" t="e">
        <f t="shared" si="306"/>
        <v>#REF!</v>
      </c>
      <c r="L677" s="57" t="e">
        <f t="shared" si="307"/>
        <v>#REF!</v>
      </c>
      <c r="M677" s="58" t="e">
        <f t="shared" si="308"/>
        <v>#REF!</v>
      </c>
      <c r="N677" s="58" t="e">
        <f t="shared" si="309"/>
        <v>#REF!</v>
      </c>
      <c r="O677" s="58" t="e">
        <f t="shared" si="310"/>
        <v>#REF!</v>
      </c>
      <c r="P677" s="59" t="e">
        <f t="shared" si="300"/>
        <v>#REF!</v>
      </c>
      <c r="Q677" s="29" t="e">
        <f t="shared" si="311"/>
        <v>#REF!</v>
      </c>
      <c r="R677" s="100" t="e">
        <f t="shared" si="303"/>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x14ac:dyDescent="0.25">
      <c r="B678" s="237"/>
      <c r="C678" s="9"/>
      <c r="E678" s="65" t="e">
        <f>IF(OR($C$6="",$C$5="",$C$6=0,$C$5=0),"",IF((ROWS(E$6:E678)-1)&gt;$C$16+$C$13-$C$15,"",(ROWS(E$6:E678)-1)))</f>
        <v>#REF!</v>
      </c>
      <c r="F678" s="55" t="e">
        <f t="shared" si="304"/>
        <v>#REF!</v>
      </c>
      <c r="G678" s="91" t="e">
        <f>IF(E678="","",OP!G678)</f>
        <v>#REF!</v>
      </c>
      <c r="H678" s="28" t="e">
        <f t="shared" si="301"/>
        <v>#REF!</v>
      </c>
      <c r="I678" s="56" t="e">
        <f t="shared" si="302"/>
        <v>#REF!</v>
      </c>
      <c r="J678" s="56" t="e">
        <f t="shared" si="305"/>
        <v>#REF!</v>
      </c>
      <c r="K678" s="57" t="e">
        <f t="shared" si="306"/>
        <v>#REF!</v>
      </c>
      <c r="L678" s="57" t="e">
        <f t="shared" si="307"/>
        <v>#REF!</v>
      </c>
      <c r="M678" s="58" t="e">
        <f t="shared" si="308"/>
        <v>#REF!</v>
      </c>
      <c r="N678" s="58" t="e">
        <f t="shared" si="309"/>
        <v>#REF!</v>
      </c>
      <c r="O678" s="58" t="e">
        <f t="shared" si="310"/>
        <v>#REF!</v>
      </c>
      <c r="P678" s="59" t="e">
        <f t="shared" si="300"/>
        <v>#REF!</v>
      </c>
      <c r="Q678" s="29" t="e">
        <f t="shared" si="311"/>
        <v>#REF!</v>
      </c>
      <c r="R678" s="100" t="e">
        <f t="shared" si="303"/>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x14ac:dyDescent="0.25">
      <c r="B679" s="237"/>
      <c r="C679" s="9"/>
      <c r="E679" s="65" t="e">
        <f>IF(OR($C$6="",$C$5="",$C$6=0,$C$5=0),"",IF((ROWS(E$6:E679)-1)&gt;$C$16+$C$13-$C$15,"",(ROWS(E$6:E679)-1)))</f>
        <v>#REF!</v>
      </c>
      <c r="F679" s="55" t="e">
        <f t="shared" si="304"/>
        <v>#REF!</v>
      </c>
      <c r="G679" s="91" t="e">
        <f>IF(E679="","",OP!G679)</f>
        <v>#REF!</v>
      </c>
      <c r="H679" s="28" t="e">
        <f t="shared" si="301"/>
        <v>#REF!</v>
      </c>
      <c r="I679" s="56" t="e">
        <f t="shared" si="302"/>
        <v>#REF!</v>
      </c>
      <c r="J679" s="56" t="e">
        <f t="shared" si="305"/>
        <v>#REF!</v>
      </c>
      <c r="K679" s="57" t="e">
        <f t="shared" si="306"/>
        <v>#REF!</v>
      </c>
      <c r="L679" s="57" t="e">
        <f t="shared" si="307"/>
        <v>#REF!</v>
      </c>
      <c r="M679" s="58" t="e">
        <f t="shared" si="308"/>
        <v>#REF!</v>
      </c>
      <c r="N679" s="58" t="e">
        <f t="shared" si="309"/>
        <v>#REF!</v>
      </c>
      <c r="O679" s="58" t="e">
        <f t="shared" si="310"/>
        <v>#REF!</v>
      </c>
      <c r="P679" s="59" t="e">
        <f t="shared" si="300"/>
        <v>#REF!</v>
      </c>
      <c r="Q679" s="29" t="e">
        <f t="shared" si="311"/>
        <v>#REF!</v>
      </c>
      <c r="R679" s="100" t="e">
        <f t="shared" si="303"/>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x14ac:dyDescent="0.25">
      <c r="B680" s="237"/>
      <c r="C680" s="9"/>
      <c r="E680" s="65" t="e">
        <f>IF(OR($C$6="",$C$5="",$C$6=0,$C$5=0),"",IF((ROWS(E$6:E680)-1)&gt;$C$16+$C$13-$C$15,"",(ROWS(E$6:E680)-1)))</f>
        <v>#REF!</v>
      </c>
      <c r="F680" s="55" t="e">
        <f t="shared" si="304"/>
        <v>#REF!</v>
      </c>
      <c r="G680" s="91" t="e">
        <f>IF(E680="","",OP!G680)</f>
        <v>#REF!</v>
      </c>
      <c r="H680" s="28" t="e">
        <f t="shared" si="301"/>
        <v>#REF!</v>
      </c>
      <c r="I680" s="56" t="e">
        <f t="shared" si="302"/>
        <v>#REF!</v>
      </c>
      <c r="J680" s="56" t="e">
        <f t="shared" si="305"/>
        <v>#REF!</v>
      </c>
      <c r="K680" s="57" t="e">
        <f t="shared" si="306"/>
        <v>#REF!</v>
      </c>
      <c r="L680" s="57" t="e">
        <f t="shared" si="307"/>
        <v>#REF!</v>
      </c>
      <c r="M680" s="58" t="e">
        <f t="shared" si="308"/>
        <v>#REF!</v>
      </c>
      <c r="N680" s="58" t="e">
        <f t="shared" si="309"/>
        <v>#REF!</v>
      </c>
      <c r="O680" s="58" t="e">
        <f t="shared" si="310"/>
        <v>#REF!</v>
      </c>
      <c r="P680" s="59" t="e">
        <f t="shared" si="300"/>
        <v>#REF!</v>
      </c>
      <c r="Q680" s="29" t="e">
        <f t="shared" si="311"/>
        <v>#REF!</v>
      </c>
      <c r="R680" s="100" t="e">
        <f t="shared" si="303"/>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x14ac:dyDescent="0.25">
      <c r="B681" s="237"/>
      <c r="C681" s="9"/>
      <c r="E681" s="65" t="e">
        <f>IF(OR($C$6="",$C$5="",$C$6=0,$C$5=0),"",IF((ROWS(E$6:E681)-1)&gt;$C$16+$C$13-$C$15,"",(ROWS(E$6:E681)-1)))</f>
        <v>#REF!</v>
      </c>
      <c r="F681" s="55" t="e">
        <f t="shared" si="304"/>
        <v>#REF!</v>
      </c>
      <c r="G681" s="91" t="e">
        <f>IF(E681="","",OP!G681)</f>
        <v>#REF!</v>
      </c>
      <c r="H681" s="28" t="e">
        <f t="shared" si="301"/>
        <v>#REF!</v>
      </c>
      <c r="I681" s="56" t="e">
        <f t="shared" si="302"/>
        <v>#REF!</v>
      </c>
      <c r="J681" s="56" t="e">
        <f t="shared" si="305"/>
        <v>#REF!</v>
      </c>
      <c r="K681" s="57" t="e">
        <f t="shared" si="306"/>
        <v>#REF!</v>
      </c>
      <c r="L681" s="57" t="e">
        <f t="shared" si="307"/>
        <v>#REF!</v>
      </c>
      <c r="M681" s="58" t="e">
        <f t="shared" si="308"/>
        <v>#REF!</v>
      </c>
      <c r="N681" s="58" t="e">
        <f t="shared" si="309"/>
        <v>#REF!</v>
      </c>
      <c r="O681" s="58" t="e">
        <f t="shared" si="310"/>
        <v>#REF!</v>
      </c>
      <c r="P681" s="59" t="e">
        <f t="shared" si="300"/>
        <v>#REF!</v>
      </c>
      <c r="Q681" s="29" t="e">
        <f t="shared" si="311"/>
        <v>#REF!</v>
      </c>
      <c r="R681" s="100" t="e">
        <f t="shared" si="303"/>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x14ac:dyDescent="0.25">
      <c r="B682" s="237"/>
      <c r="C682" s="9"/>
      <c r="E682" s="65" t="e">
        <f>IF(OR($C$6="",$C$5="",$C$6=0,$C$5=0),"",IF((ROWS(E$6:E682)-1)&gt;$C$16+$C$13-$C$15,"",(ROWS(E$6:E682)-1)))</f>
        <v>#REF!</v>
      </c>
      <c r="F682" s="55" t="e">
        <f t="shared" si="304"/>
        <v>#REF!</v>
      </c>
      <c r="G682" s="91" t="e">
        <f>IF(E682="","",OP!G682)</f>
        <v>#REF!</v>
      </c>
      <c r="H682" s="28" t="e">
        <f t="shared" si="301"/>
        <v>#REF!</v>
      </c>
      <c r="I682" s="56" t="e">
        <f t="shared" si="302"/>
        <v>#REF!</v>
      </c>
      <c r="J682" s="56" t="e">
        <f t="shared" si="305"/>
        <v>#REF!</v>
      </c>
      <c r="K682" s="57" t="e">
        <f t="shared" si="306"/>
        <v>#REF!</v>
      </c>
      <c r="L682" s="57" t="e">
        <f t="shared" si="307"/>
        <v>#REF!</v>
      </c>
      <c r="M682" s="58" t="e">
        <f t="shared" si="308"/>
        <v>#REF!</v>
      </c>
      <c r="N682" s="58" t="e">
        <f t="shared" si="309"/>
        <v>#REF!</v>
      </c>
      <c r="O682" s="58" t="e">
        <f t="shared" si="310"/>
        <v>#REF!</v>
      </c>
      <c r="P682" s="59" t="e">
        <f t="shared" si="300"/>
        <v>#REF!</v>
      </c>
      <c r="Q682" s="29" t="e">
        <f t="shared" si="311"/>
        <v>#REF!</v>
      </c>
      <c r="R682" s="100" t="e">
        <f t="shared" si="303"/>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x14ac:dyDescent="0.25">
      <c r="B683" s="237"/>
      <c r="C683" s="9"/>
      <c r="E683" s="65" t="e">
        <f>IF(OR($C$6="",$C$5="",$C$6=0,$C$5=0),"",IF((ROWS(E$6:E683)-1)&gt;$C$16+$C$13-$C$15,"",(ROWS(E$6:E683)-1)))</f>
        <v>#REF!</v>
      </c>
      <c r="F683" s="55" t="e">
        <f t="shared" si="304"/>
        <v>#REF!</v>
      </c>
      <c r="G683" s="91" t="e">
        <f>IF(E683="","",OP!G683)</f>
        <v>#REF!</v>
      </c>
      <c r="H683" s="28" t="e">
        <f t="shared" si="301"/>
        <v>#REF!</v>
      </c>
      <c r="I683" s="56" t="e">
        <f t="shared" si="302"/>
        <v>#REF!</v>
      </c>
      <c r="J683" s="56" t="e">
        <f t="shared" si="305"/>
        <v>#REF!</v>
      </c>
      <c r="K683" s="57" t="e">
        <f t="shared" si="306"/>
        <v>#REF!</v>
      </c>
      <c r="L683" s="57" t="e">
        <f t="shared" si="307"/>
        <v>#REF!</v>
      </c>
      <c r="M683" s="58" t="e">
        <f t="shared" si="308"/>
        <v>#REF!</v>
      </c>
      <c r="N683" s="58" t="e">
        <f t="shared" si="309"/>
        <v>#REF!</v>
      </c>
      <c r="O683" s="58" t="e">
        <f t="shared" si="310"/>
        <v>#REF!</v>
      </c>
      <c r="P683" s="59" t="e">
        <f t="shared" si="300"/>
        <v>#REF!</v>
      </c>
      <c r="Q683" s="29" t="e">
        <f t="shared" si="311"/>
        <v>#REF!</v>
      </c>
      <c r="R683" s="100" t="e">
        <f t="shared" si="303"/>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x14ac:dyDescent="0.25">
      <c r="B684" s="237"/>
      <c r="C684" s="9"/>
      <c r="E684" s="65" t="e">
        <f>IF(OR($C$6="",$C$5="",$C$6=0,$C$5=0),"",IF((ROWS(E$6:E684)-1)&gt;$C$16+$C$13-$C$15,"",(ROWS(E$6:E684)-1)))</f>
        <v>#REF!</v>
      </c>
      <c r="F684" s="55" t="e">
        <f t="shared" si="304"/>
        <v>#REF!</v>
      </c>
      <c r="G684" s="91" t="e">
        <f>IF(E684="","",OP!G684)</f>
        <v>#REF!</v>
      </c>
      <c r="H684" s="28" t="e">
        <f t="shared" si="301"/>
        <v>#REF!</v>
      </c>
      <c r="I684" s="56" t="e">
        <f t="shared" si="302"/>
        <v>#REF!</v>
      </c>
      <c r="J684" s="56" t="e">
        <f t="shared" si="305"/>
        <v>#REF!</v>
      </c>
      <c r="K684" s="57" t="e">
        <f t="shared" si="306"/>
        <v>#REF!</v>
      </c>
      <c r="L684" s="57" t="e">
        <f t="shared" si="307"/>
        <v>#REF!</v>
      </c>
      <c r="M684" s="58" t="e">
        <f t="shared" si="308"/>
        <v>#REF!</v>
      </c>
      <c r="N684" s="58" t="e">
        <f t="shared" si="309"/>
        <v>#REF!</v>
      </c>
      <c r="O684" s="58" t="e">
        <f t="shared" si="310"/>
        <v>#REF!</v>
      </c>
      <c r="P684" s="59" t="e">
        <f t="shared" si="300"/>
        <v>#REF!</v>
      </c>
      <c r="Q684" s="29" t="e">
        <f t="shared" si="311"/>
        <v>#REF!</v>
      </c>
      <c r="R684" s="100" t="e">
        <f t="shared" si="303"/>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x14ac:dyDescent="0.25">
      <c r="B685" s="237"/>
      <c r="C685" s="9"/>
      <c r="E685" s="65" t="e">
        <f>IF(OR($C$6="",$C$5="",$C$6=0,$C$5=0),"",IF((ROWS(E$6:E685)-1)&gt;$C$16+$C$13-$C$15,"",(ROWS(E$6:E685)-1)))</f>
        <v>#REF!</v>
      </c>
      <c r="F685" s="55" t="e">
        <f t="shared" si="304"/>
        <v>#REF!</v>
      </c>
      <c r="G685" s="91" t="e">
        <f>IF(E685="","",OP!G685)</f>
        <v>#REF!</v>
      </c>
      <c r="H685" s="28" t="e">
        <f t="shared" si="301"/>
        <v>#REF!</v>
      </c>
      <c r="I685" s="56" t="e">
        <f t="shared" si="302"/>
        <v>#REF!</v>
      </c>
      <c r="J685" s="56" t="e">
        <f t="shared" si="305"/>
        <v>#REF!</v>
      </c>
      <c r="K685" s="57" t="e">
        <f t="shared" si="306"/>
        <v>#REF!</v>
      </c>
      <c r="L685" s="57" t="e">
        <f t="shared" si="307"/>
        <v>#REF!</v>
      </c>
      <c r="M685" s="58" t="e">
        <f t="shared" si="308"/>
        <v>#REF!</v>
      </c>
      <c r="N685" s="58" t="e">
        <f t="shared" si="309"/>
        <v>#REF!</v>
      </c>
      <c r="O685" s="58" t="e">
        <f t="shared" si="310"/>
        <v>#REF!</v>
      </c>
      <c r="P685" s="59" t="e">
        <f t="shared" si="300"/>
        <v>#REF!</v>
      </c>
      <c r="Q685" s="29" t="e">
        <f t="shared" si="311"/>
        <v>#REF!</v>
      </c>
      <c r="R685" s="100" t="e">
        <f t="shared" si="303"/>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x14ac:dyDescent="0.25">
      <c r="B686" s="237"/>
      <c r="C686" s="9"/>
      <c r="E686" s="65" t="e">
        <f>IF(OR($C$6="",$C$5="",$C$6=0,$C$5=0),"",IF((ROWS(E$6:E686)-1)&gt;$C$16+$C$13-$C$15,"",(ROWS(E$6:E686)-1)))</f>
        <v>#REF!</v>
      </c>
      <c r="F686" s="55" t="e">
        <f t="shared" si="304"/>
        <v>#REF!</v>
      </c>
      <c r="G686" s="91" t="e">
        <f>IF(E686="","",OP!G686)</f>
        <v>#REF!</v>
      </c>
      <c r="H686" s="28" t="e">
        <f t="shared" si="301"/>
        <v>#REF!</v>
      </c>
      <c r="I686" s="56" t="e">
        <f t="shared" si="302"/>
        <v>#REF!</v>
      </c>
      <c r="J686" s="56" t="e">
        <f t="shared" si="305"/>
        <v>#REF!</v>
      </c>
      <c r="K686" s="57" t="e">
        <f t="shared" si="306"/>
        <v>#REF!</v>
      </c>
      <c r="L686" s="57" t="e">
        <f t="shared" si="307"/>
        <v>#REF!</v>
      </c>
      <c r="M686" s="58" t="e">
        <f t="shared" si="308"/>
        <v>#REF!</v>
      </c>
      <c r="N686" s="58" t="e">
        <f t="shared" si="309"/>
        <v>#REF!</v>
      </c>
      <c r="O686" s="58" t="e">
        <f t="shared" si="310"/>
        <v>#REF!</v>
      </c>
      <c r="P686" s="59" t="e">
        <f t="shared" si="300"/>
        <v>#REF!</v>
      </c>
      <c r="Q686" s="29" t="e">
        <f t="shared" si="311"/>
        <v>#REF!</v>
      </c>
      <c r="R686" s="100" t="e">
        <f t="shared" si="303"/>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x14ac:dyDescent="0.25">
      <c r="B687" s="237"/>
      <c r="C687" s="9"/>
      <c r="E687" s="65" t="e">
        <f>IF(OR($C$6="",$C$5="",$C$6=0,$C$5=0),"",IF((ROWS(E$6:E687)-1)&gt;$C$16+$C$13-$C$15,"",(ROWS(E$6:E687)-1)))</f>
        <v>#REF!</v>
      </c>
      <c r="F687" s="55" t="e">
        <f t="shared" si="304"/>
        <v>#REF!</v>
      </c>
      <c r="G687" s="91" t="e">
        <f>IF(E687="","",OP!G687)</f>
        <v>#REF!</v>
      </c>
      <c r="H687" s="28" t="e">
        <f t="shared" si="301"/>
        <v>#REF!</v>
      </c>
      <c r="I687" s="56" t="e">
        <f t="shared" si="302"/>
        <v>#REF!</v>
      </c>
      <c r="J687" s="56" t="e">
        <f t="shared" si="305"/>
        <v>#REF!</v>
      </c>
      <c r="K687" s="57" t="e">
        <f t="shared" si="306"/>
        <v>#REF!</v>
      </c>
      <c r="L687" s="57" t="e">
        <f t="shared" si="307"/>
        <v>#REF!</v>
      </c>
      <c r="M687" s="58" t="e">
        <f t="shared" si="308"/>
        <v>#REF!</v>
      </c>
      <c r="N687" s="58" t="e">
        <f t="shared" si="309"/>
        <v>#REF!</v>
      </c>
      <c r="O687" s="58" t="e">
        <f t="shared" si="310"/>
        <v>#REF!</v>
      </c>
      <c r="P687" s="59" t="e">
        <f t="shared" si="300"/>
        <v>#REF!</v>
      </c>
      <c r="Q687" s="29" t="e">
        <f t="shared" si="311"/>
        <v>#REF!</v>
      </c>
      <c r="R687" s="100" t="e">
        <f t="shared" si="303"/>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x14ac:dyDescent="0.25">
      <c r="B688" s="237"/>
      <c r="C688" s="9"/>
      <c r="E688" s="65" t="e">
        <f>IF(OR($C$6="",$C$5="",$C$6=0,$C$5=0),"",IF((ROWS(E$6:E688)-1)&gt;$C$16+$C$13-$C$15,"",(ROWS(E$6:E688)-1)))</f>
        <v>#REF!</v>
      </c>
      <c r="F688" s="55" t="e">
        <f t="shared" si="304"/>
        <v>#REF!</v>
      </c>
      <c r="G688" s="91" t="e">
        <f>IF(E688="","",OP!G688)</f>
        <v>#REF!</v>
      </c>
      <c r="H688" s="28" t="e">
        <f t="shared" si="301"/>
        <v>#REF!</v>
      </c>
      <c r="I688" s="56" t="e">
        <f t="shared" si="302"/>
        <v>#REF!</v>
      </c>
      <c r="J688" s="56" t="e">
        <f t="shared" si="305"/>
        <v>#REF!</v>
      </c>
      <c r="K688" s="57" t="e">
        <f t="shared" si="306"/>
        <v>#REF!</v>
      </c>
      <c r="L688" s="57" t="e">
        <f t="shared" si="307"/>
        <v>#REF!</v>
      </c>
      <c r="M688" s="58" t="e">
        <f t="shared" si="308"/>
        <v>#REF!</v>
      </c>
      <c r="N688" s="58" t="e">
        <f t="shared" si="309"/>
        <v>#REF!</v>
      </c>
      <c r="O688" s="58" t="e">
        <f t="shared" si="310"/>
        <v>#REF!</v>
      </c>
      <c r="P688" s="59" t="e">
        <f t="shared" si="300"/>
        <v>#REF!</v>
      </c>
      <c r="Q688" s="29" t="e">
        <f t="shared" si="311"/>
        <v>#REF!</v>
      </c>
      <c r="R688" s="100" t="e">
        <f t="shared" si="303"/>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x14ac:dyDescent="0.25">
      <c r="B689" s="237"/>
      <c r="C689" s="9"/>
      <c r="E689" s="65" t="e">
        <f>IF(OR($C$6="",$C$5="",$C$6=0,$C$5=0),"",IF((ROWS(E$6:E689)-1)&gt;$C$16+$C$13-$C$15,"",(ROWS(E$6:E689)-1)))</f>
        <v>#REF!</v>
      </c>
      <c r="F689" s="55" t="e">
        <f t="shared" si="304"/>
        <v>#REF!</v>
      </c>
      <c r="G689" s="91" t="e">
        <f>IF(E689="","",OP!G689)</f>
        <v>#REF!</v>
      </c>
      <c r="H689" s="28" t="e">
        <f t="shared" si="301"/>
        <v>#REF!</v>
      </c>
      <c r="I689" s="56" t="e">
        <f t="shared" si="302"/>
        <v>#REF!</v>
      </c>
      <c r="J689" s="56" t="e">
        <f t="shared" si="305"/>
        <v>#REF!</v>
      </c>
      <c r="K689" s="57" t="e">
        <f t="shared" si="306"/>
        <v>#REF!</v>
      </c>
      <c r="L689" s="57" t="e">
        <f t="shared" si="307"/>
        <v>#REF!</v>
      </c>
      <c r="M689" s="58" t="e">
        <f t="shared" si="308"/>
        <v>#REF!</v>
      </c>
      <c r="N689" s="58" t="e">
        <f t="shared" si="309"/>
        <v>#REF!</v>
      </c>
      <c r="O689" s="58" t="e">
        <f t="shared" si="310"/>
        <v>#REF!</v>
      </c>
      <c r="P689" s="59" t="e">
        <f t="shared" si="300"/>
        <v>#REF!</v>
      </c>
      <c r="Q689" s="29" t="e">
        <f t="shared" si="311"/>
        <v>#REF!</v>
      </c>
      <c r="R689" s="100" t="e">
        <f t="shared" si="303"/>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x14ac:dyDescent="0.25">
      <c r="B690" s="237"/>
      <c r="C690" s="9"/>
      <c r="E690" s="65" t="e">
        <f>IF(OR($C$6="",$C$5="",$C$6=0,$C$5=0),"",IF((ROWS(E$6:E690)-1)&gt;$C$16+$C$13-$C$15,"",(ROWS(E$6:E690)-1)))</f>
        <v>#REF!</v>
      </c>
      <c r="F690" s="55" t="e">
        <f t="shared" si="304"/>
        <v>#REF!</v>
      </c>
      <c r="G690" s="91" t="e">
        <f>IF(E690="","",OP!G690)</f>
        <v>#REF!</v>
      </c>
      <c r="H690" s="28" t="e">
        <f t="shared" si="301"/>
        <v>#REF!</v>
      </c>
      <c r="I690" s="56" t="e">
        <f t="shared" si="302"/>
        <v>#REF!</v>
      </c>
      <c r="J690" s="56" t="e">
        <f t="shared" si="305"/>
        <v>#REF!</v>
      </c>
      <c r="K690" s="57" t="e">
        <f t="shared" si="306"/>
        <v>#REF!</v>
      </c>
      <c r="L690" s="57" t="e">
        <f t="shared" si="307"/>
        <v>#REF!</v>
      </c>
      <c r="M690" s="58" t="e">
        <f t="shared" si="308"/>
        <v>#REF!</v>
      </c>
      <c r="N690" s="58" t="e">
        <f t="shared" si="309"/>
        <v>#REF!</v>
      </c>
      <c r="O690" s="58" t="e">
        <f t="shared" si="310"/>
        <v>#REF!</v>
      </c>
      <c r="P690" s="59" t="e">
        <f t="shared" si="300"/>
        <v>#REF!</v>
      </c>
      <c r="Q690" s="29" t="e">
        <f t="shared" si="311"/>
        <v>#REF!</v>
      </c>
      <c r="R690" s="100" t="e">
        <f t="shared" si="303"/>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x14ac:dyDescent="0.25">
      <c r="B691" s="237"/>
      <c r="C691" s="9"/>
      <c r="E691" s="65" t="e">
        <f>IF(OR($C$6="",$C$5="",$C$6=0,$C$5=0),"",IF((ROWS(E$6:E691)-1)&gt;$C$16+$C$13-$C$15,"",(ROWS(E$6:E691)-1)))</f>
        <v>#REF!</v>
      </c>
      <c r="F691" s="55" t="e">
        <f t="shared" si="304"/>
        <v>#REF!</v>
      </c>
      <c r="G691" s="91" t="e">
        <f>IF(E691="","",OP!G691)</f>
        <v>#REF!</v>
      </c>
      <c r="H691" s="28" t="e">
        <f t="shared" si="301"/>
        <v>#REF!</v>
      </c>
      <c r="I691" s="56" t="e">
        <f t="shared" si="302"/>
        <v>#REF!</v>
      </c>
      <c r="J691" s="56" t="e">
        <f t="shared" si="305"/>
        <v>#REF!</v>
      </c>
      <c r="K691" s="57" t="e">
        <f t="shared" si="306"/>
        <v>#REF!</v>
      </c>
      <c r="L691" s="57" t="e">
        <f t="shared" si="307"/>
        <v>#REF!</v>
      </c>
      <c r="M691" s="58" t="e">
        <f t="shared" si="308"/>
        <v>#REF!</v>
      </c>
      <c r="N691" s="58" t="e">
        <f t="shared" si="309"/>
        <v>#REF!</v>
      </c>
      <c r="O691" s="58" t="e">
        <f t="shared" si="310"/>
        <v>#REF!</v>
      </c>
      <c r="P691" s="59" t="e">
        <f t="shared" si="300"/>
        <v>#REF!</v>
      </c>
      <c r="Q691" s="29" t="e">
        <f t="shared" si="311"/>
        <v>#REF!</v>
      </c>
      <c r="R691" s="100" t="e">
        <f t="shared" si="303"/>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x14ac:dyDescent="0.25">
      <c r="B692" s="237"/>
      <c r="C692" s="9"/>
      <c r="E692" s="65" t="e">
        <f>IF(OR($C$6="",$C$5="",$C$6=0,$C$5=0),"",IF((ROWS(E$6:E692)-1)&gt;$C$16+$C$13-$C$15,"",(ROWS(E$6:E692)-1)))</f>
        <v>#REF!</v>
      </c>
      <c r="F692" s="55" t="e">
        <f t="shared" si="304"/>
        <v>#REF!</v>
      </c>
      <c r="G692" s="91" t="e">
        <f>IF(E692="","",OP!G692)</f>
        <v>#REF!</v>
      </c>
      <c r="H692" s="28" t="e">
        <f t="shared" si="301"/>
        <v>#REF!</v>
      </c>
      <c r="I692" s="56" t="e">
        <f t="shared" si="302"/>
        <v>#REF!</v>
      </c>
      <c r="J692" s="56" t="e">
        <f t="shared" si="305"/>
        <v>#REF!</v>
      </c>
      <c r="K692" s="57" t="e">
        <f t="shared" si="306"/>
        <v>#REF!</v>
      </c>
      <c r="L692" s="57" t="e">
        <f t="shared" si="307"/>
        <v>#REF!</v>
      </c>
      <c r="M692" s="58" t="e">
        <f t="shared" si="308"/>
        <v>#REF!</v>
      </c>
      <c r="N692" s="58" t="e">
        <f t="shared" si="309"/>
        <v>#REF!</v>
      </c>
      <c r="O692" s="58" t="e">
        <f t="shared" si="310"/>
        <v>#REF!</v>
      </c>
      <c r="P692" s="59" t="e">
        <f t="shared" si="300"/>
        <v>#REF!</v>
      </c>
      <c r="Q692" s="29" t="e">
        <f t="shared" si="311"/>
        <v>#REF!</v>
      </c>
      <c r="R692" s="100" t="e">
        <f t="shared" si="303"/>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x14ac:dyDescent="0.25">
      <c r="B693" s="237"/>
      <c r="C693" s="9"/>
      <c r="E693" s="65" t="e">
        <f>IF(OR($C$6="",$C$5="",$C$6=0,$C$5=0),"",IF((ROWS(E$6:E693)-1)&gt;$C$16+$C$13-$C$15,"",(ROWS(E$6:E693)-1)))</f>
        <v>#REF!</v>
      </c>
      <c r="F693" s="55" t="e">
        <f t="shared" si="304"/>
        <v>#REF!</v>
      </c>
      <c r="G693" s="91" t="e">
        <f>IF(E693="","",OP!G693)</f>
        <v>#REF!</v>
      </c>
      <c r="H693" s="28" t="e">
        <f t="shared" si="301"/>
        <v>#REF!</v>
      </c>
      <c r="I693" s="56" t="e">
        <f t="shared" si="302"/>
        <v>#REF!</v>
      </c>
      <c r="J693" s="56" t="e">
        <f t="shared" si="305"/>
        <v>#REF!</v>
      </c>
      <c r="K693" s="57" t="e">
        <f t="shared" si="306"/>
        <v>#REF!</v>
      </c>
      <c r="L693" s="57" t="e">
        <f t="shared" si="307"/>
        <v>#REF!</v>
      </c>
      <c r="M693" s="58" t="e">
        <f t="shared" si="308"/>
        <v>#REF!</v>
      </c>
      <c r="N693" s="58" t="e">
        <f t="shared" si="309"/>
        <v>#REF!</v>
      </c>
      <c r="O693" s="58" t="e">
        <f t="shared" si="310"/>
        <v>#REF!</v>
      </c>
      <c r="P693" s="59" t="e">
        <f t="shared" si="300"/>
        <v>#REF!</v>
      </c>
      <c r="Q693" s="29" t="e">
        <f t="shared" si="311"/>
        <v>#REF!</v>
      </c>
      <c r="R693" s="100" t="e">
        <f t="shared" si="303"/>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x14ac:dyDescent="0.25">
      <c r="B694" s="237"/>
      <c r="C694" s="9"/>
      <c r="E694" s="65" t="e">
        <f>IF(OR($C$6="",$C$5="",$C$6=0,$C$5=0),"",IF((ROWS(E$6:E694)-1)&gt;$C$16+$C$13-$C$15,"",(ROWS(E$6:E694)-1)))</f>
        <v>#REF!</v>
      </c>
      <c r="F694" s="55" t="e">
        <f t="shared" si="304"/>
        <v>#REF!</v>
      </c>
      <c r="G694" s="91" t="e">
        <f>IF(E694="","",OP!G694)</f>
        <v>#REF!</v>
      </c>
      <c r="H694" s="28" t="e">
        <f t="shared" si="301"/>
        <v>#REF!</v>
      </c>
      <c r="I694" s="56" t="e">
        <f t="shared" si="302"/>
        <v>#REF!</v>
      </c>
      <c r="J694" s="56" t="e">
        <f t="shared" si="305"/>
        <v>#REF!</v>
      </c>
      <c r="K694" s="57" t="e">
        <f t="shared" si="306"/>
        <v>#REF!</v>
      </c>
      <c r="L694" s="57" t="e">
        <f t="shared" si="307"/>
        <v>#REF!</v>
      </c>
      <c r="M694" s="58" t="e">
        <f t="shared" si="308"/>
        <v>#REF!</v>
      </c>
      <c r="N694" s="58" t="e">
        <f t="shared" si="309"/>
        <v>#REF!</v>
      </c>
      <c r="O694" s="58" t="e">
        <f t="shared" si="310"/>
        <v>#REF!</v>
      </c>
      <c r="P694" s="59" t="e">
        <f t="shared" si="300"/>
        <v>#REF!</v>
      </c>
      <c r="Q694" s="29" t="e">
        <f t="shared" si="311"/>
        <v>#REF!</v>
      </c>
      <c r="R694" s="100" t="e">
        <f t="shared" si="303"/>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x14ac:dyDescent="0.25">
      <c r="B695" s="237"/>
      <c r="C695" s="9"/>
      <c r="E695" s="65" t="e">
        <f>IF(OR($C$6="",$C$5="",$C$6=0,$C$5=0),"",IF((ROWS(E$6:E695)-1)&gt;$C$16+$C$13-$C$15,"",(ROWS(E$6:E695)-1)))</f>
        <v>#REF!</v>
      </c>
      <c r="F695" s="55" t="e">
        <f t="shared" si="304"/>
        <v>#REF!</v>
      </c>
      <c r="G695" s="91" t="e">
        <f>IF(E695="","",OP!G695)</f>
        <v>#REF!</v>
      </c>
      <c r="H695" s="28" t="e">
        <f t="shared" si="301"/>
        <v>#REF!</v>
      </c>
      <c r="I695" s="56" t="e">
        <f t="shared" si="302"/>
        <v>#REF!</v>
      </c>
      <c r="J695" s="56" t="e">
        <f t="shared" si="305"/>
        <v>#REF!</v>
      </c>
      <c r="K695" s="57" t="e">
        <f t="shared" si="306"/>
        <v>#REF!</v>
      </c>
      <c r="L695" s="57" t="e">
        <f t="shared" si="307"/>
        <v>#REF!</v>
      </c>
      <c r="M695" s="58" t="e">
        <f t="shared" si="308"/>
        <v>#REF!</v>
      </c>
      <c r="N695" s="58" t="e">
        <f t="shared" si="309"/>
        <v>#REF!</v>
      </c>
      <c r="O695" s="58" t="e">
        <f t="shared" si="310"/>
        <v>#REF!</v>
      </c>
      <c r="P695" s="59" t="e">
        <f t="shared" si="300"/>
        <v>#REF!</v>
      </c>
      <c r="Q695" s="29" t="e">
        <f t="shared" si="311"/>
        <v>#REF!</v>
      </c>
      <c r="R695" s="100" t="e">
        <f t="shared" si="303"/>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x14ac:dyDescent="0.25">
      <c r="B696" s="237"/>
      <c r="C696" s="9"/>
      <c r="E696" s="65" t="e">
        <f>IF(OR($C$6="",$C$5="",$C$6=0,$C$5=0),"",IF((ROWS(E$6:E696)-1)&gt;$C$16+$C$13-$C$15,"",(ROWS(E$6:E696)-1)))</f>
        <v>#REF!</v>
      </c>
      <c r="F696" s="55" t="e">
        <f t="shared" si="304"/>
        <v>#REF!</v>
      </c>
      <c r="G696" s="91" t="e">
        <f>IF(E696="","",OP!G696)</f>
        <v>#REF!</v>
      </c>
      <c r="H696" s="28" t="e">
        <f t="shared" si="301"/>
        <v>#REF!</v>
      </c>
      <c r="I696" s="56" t="e">
        <f t="shared" si="302"/>
        <v>#REF!</v>
      </c>
      <c r="J696" s="56" t="e">
        <f t="shared" si="305"/>
        <v>#REF!</v>
      </c>
      <c r="K696" s="57" t="e">
        <f t="shared" si="306"/>
        <v>#REF!</v>
      </c>
      <c r="L696" s="57" t="e">
        <f t="shared" si="307"/>
        <v>#REF!</v>
      </c>
      <c r="M696" s="58" t="e">
        <f t="shared" si="308"/>
        <v>#REF!</v>
      </c>
      <c r="N696" s="58" t="e">
        <f t="shared" si="309"/>
        <v>#REF!</v>
      </c>
      <c r="O696" s="58" t="e">
        <f t="shared" si="310"/>
        <v>#REF!</v>
      </c>
      <c r="P696" s="59" t="e">
        <f t="shared" si="300"/>
        <v>#REF!</v>
      </c>
      <c r="Q696" s="29" t="e">
        <f t="shared" si="311"/>
        <v>#REF!</v>
      </c>
      <c r="R696" s="100" t="e">
        <f t="shared" si="303"/>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x14ac:dyDescent="0.25">
      <c r="B697" s="237"/>
      <c r="C697" s="9"/>
      <c r="E697" s="65" t="e">
        <f>IF(OR($C$6="",$C$5="",$C$6=0,$C$5=0),"",IF((ROWS(E$6:E697)-1)&gt;$C$16+$C$13-$C$15,"",(ROWS(E$6:E697)-1)))</f>
        <v>#REF!</v>
      </c>
      <c r="F697" s="55" t="e">
        <f t="shared" si="304"/>
        <v>#REF!</v>
      </c>
      <c r="G697" s="91" t="e">
        <f>IF(E697="","",OP!G697)</f>
        <v>#REF!</v>
      </c>
      <c r="H697" s="28" t="e">
        <f t="shared" si="301"/>
        <v>#REF!</v>
      </c>
      <c r="I697" s="56" t="e">
        <f t="shared" si="302"/>
        <v>#REF!</v>
      </c>
      <c r="J697" s="56" t="e">
        <f t="shared" si="305"/>
        <v>#REF!</v>
      </c>
      <c r="K697" s="57" t="e">
        <f t="shared" si="306"/>
        <v>#REF!</v>
      </c>
      <c r="L697" s="57" t="e">
        <f t="shared" si="307"/>
        <v>#REF!</v>
      </c>
      <c r="M697" s="58" t="e">
        <f t="shared" si="308"/>
        <v>#REF!</v>
      </c>
      <c r="N697" s="58" t="e">
        <f t="shared" si="309"/>
        <v>#REF!</v>
      </c>
      <c r="O697" s="58" t="e">
        <f t="shared" si="310"/>
        <v>#REF!</v>
      </c>
      <c r="P697" s="59" t="e">
        <f t="shared" si="300"/>
        <v>#REF!</v>
      </c>
      <c r="Q697" s="29" t="e">
        <f t="shared" si="311"/>
        <v>#REF!</v>
      </c>
      <c r="R697" s="100" t="e">
        <f t="shared" si="303"/>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x14ac:dyDescent="0.25">
      <c r="B698" s="237"/>
      <c r="C698" s="9"/>
      <c r="E698" s="65" t="e">
        <f>IF(OR($C$6="",$C$5="",$C$6=0,$C$5=0),"",IF((ROWS(E$6:E698)-1)&gt;$C$16+$C$13-$C$15,"",(ROWS(E$6:E698)-1)))</f>
        <v>#REF!</v>
      </c>
      <c r="F698" s="55" t="e">
        <f t="shared" si="304"/>
        <v>#REF!</v>
      </c>
      <c r="G698" s="91" t="e">
        <f>IF(E698="","",OP!G698)</f>
        <v>#REF!</v>
      </c>
      <c r="H698" s="28" t="e">
        <f t="shared" si="301"/>
        <v>#REF!</v>
      </c>
      <c r="I698" s="56" t="e">
        <f t="shared" si="302"/>
        <v>#REF!</v>
      </c>
      <c r="J698" s="56" t="e">
        <f t="shared" si="305"/>
        <v>#REF!</v>
      </c>
      <c r="K698" s="57" t="e">
        <f t="shared" si="306"/>
        <v>#REF!</v>
      </c>
      <c r="L698" s="57" t="e">
        <f t="shared" si="307"/>
        <v>#REF!</v>
      </c>
      <c r="M698" s="58" t="e">
        <f t="shared" si="308"/>
        <v>#REF!</v>
      </c>
      <c r="N698" s="58" t="e">
        <f t="shared" si="309"/>
        <v>#REF!</v>
      </c>
      <c r="O698" s="58" t="e">
        <f t="shared" si="310"/>
        <v>#REF!</v>
      </c>
      <c r="P698" s="59" t="e">
        <f t="shared" si="300"/>
        <v>#REF!</v>
      </c>
      <c r="Q698" s="29" t="e">
        <f t="shared" si="311"/>
        <v>#REF!</v>
      </c>
      <c r="R698" s="100" t="e">
        <f t="shared" si="303"/>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x14ac:dyDescent="0.25">
      <c r="B699" s="237"/>
      <c r="C699" s="9"/>
      <c r="E699" s="65" t="e">
        <f>IF(OR($C$6="",$C$5="",$C$6=0,$C$5=0),"",IF((ROWS(E$6:E699)-1)&gt;$C$16+$C$13-$C$15,"",(ROWS(E$6:E699)-1)))</f>
        <v>#REF!</v>
      </c>
      <c r="F699" s="55" t="e">
        <f t="shared" si="304"/>
        <v>#REF!</v>
      </c>
      <c r="G699" s="91" t="e">
        <f>IF(E699="","",OP!G699)</f>
        <v>#REF!</v>
      </c>
      <c r="H699" s="28" t="e">
        <f t="shared" si="301"/>
        <v>#REF!</v>
      </c>
      <c r="I699" s="56" t="e">
        <f t="shared" si="302"/>
        <v>#REF!</v>
      </c>
      <c r="J699" s="56" t="e">
        <f t="shared" si="305"/>
        <v>#REF!</v>
      </c>
      <c r="K699" s="57" t="e">
        <f t="shared" si="306"/>
        <v>#REF!</v>
      </c>
      <c r="L699" s="57" t="e">
        <f t="shared" si="307"/>
        <v>#REF!</v>
      </c>
      <c r="M699" s="58" t="e">
        <f t="shared" si="308"/>
        <v>#REF!</v>
      </c>
      <c r="N699" s="58" t="e">
        <f t="shared" si="309"/>
        <v>#REF!</v>
      </c>
      <c r="O699" s="58" t="e">
        <f t="shared" si="310"/>
        <v>#REF!</v>
      </c>
      <c r="P699" s="59" t="e">
        <f t="shared" si="300"/>
        <v>#REF!</v>
      </c>
      <c r="Q699" s="29" t="e">
        <f t="shared" si="311"/>
        <v>#REF!</v>
      </c>
      <c r="R699" s="100" t="e">
        <f t="shared" si="303"/>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x14ac:dyDescent="0.25">
      <c r="B700" s="237"/>
      <c r="C700" s="9"/>
      <c r="E700" s="65" t="e">
        <f>IF(OR($C$6="",$C$5="",$C$6=0,$C$5=0),"",IF((ROWS(E$6:E700)-1)&gt;$C$16+$C$13-$C$15,"",(ROWS(E$6:E700)-1)))</f>
        <v>#REF!</v>
      </c>
      <c r="F700" s="55" t="e">
        <f t="shared" si="304"/>
        <v>#REF!</v>
      </c>
      <c r="G700" s="91" t="e">
        <f>IF(E700="","",OP!G700)</f>
        <v>#REF!</v>
      </c>
      <c r="H700" s="28" t="e">
        <f t="shared" si="301"/>
        <v>#REF!</v>
      </c>
      <c r="I700" s="56" t="e">
        <f t="shared" si="302"/>
        <v>#REF!</v>
      </c>
      <c r="J700" s="56" t="e">
        <f t="shared" si="305"/>
        <v>#REF!</v>
      </c>
      <c r="K700" s="57" t="e">
        <f t="shared" si="306"/>
        <v>#REF!</v>
      </c>
      <c r="L700" s="57" t="e">
        <f t="shared" si="307"/>
        <v>#REF!</v>
      </c>
      <c r="M700" s="58" t="e">
        <f t="shared" si="308"/>
        <v>#REF!</v>
      </c>
      <c r="N700" s="58" t="e">
        <f t="shared" si="309"/>
        <v>#REF!</v>
      </c>
      <c r="O700" s="58" t="e">
        <f t="shared" si="310"/>
        <v>#REF!</v>
      </c>
      <c r="P700" s="59" t="e">
        <f t="shared" si="300"/>
        <v>#REF!</v>
      </c>
      <c r="Q700" s="29" t="e">
        <f t="shared" si="311"/>
        <v>#REF!</v>
      </c>
      <c r="R700" s="100" t="e">
        <f t="shared" si="303"/>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x14ac:dyDescent="0.25">
      <c r="B701" s="237"/>
      <c r="C701" s="9"/>
    </row>
    <row r="702" spans="2:33" x14ac:dyDescent="0.25">
      <c r="B702" s="237"/>
      <c r="C702" s="9"/>
    </row>
    <row r="703" spans="2:33" x14ac:dyDescent="0.25">
      <c r="B703" s="237"/>
      <c r="C703" s="9"/>
    </row>
    <row r="704" spans="2:33"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Fj7FDDtoe/i2uDO052l5JNjVDbvVYrSWkIN4ZxJJPQ2o3ieYWzSQCSxif05tHJdQ5ywpHILVI4s/FdchvHtWog==" saltValue="Qi7GcS6F4BdPqOqhQl3qIQ==" spinCount="100000" sheet="1" selectLockedCells="1" selectUnlockedCells="1"/>
  <mergeCells count="1">
    <mergeCell ref="G2:P2"/>
  </mergeCells>
  <conditionalFormatting sqref="E6:Q700">
    <cfRule type="containsBlanks" dxfId="58" priority="8" stopIfTrue="1">
      <formula>LEN(TRIM(E6))=0</formula>
    </cfRule>
  </conditionalFormatting>
  <conditionalFormatting sqref="F7:F700">
    <cfRule type="expression" dxfId="57" priority="7">
      <formula>F7=C$8</formula>
    </cfRule>
  </conditionalFormatting>
  <conditionalFormatting sqref="G7:G700">
    <cfRule type="expression" dxfId="56" priority="4">
      <formula>G7=C$11</formula>
    </cfRule>
    <cfRule type="expression" dxfId="55" priority="5">
      <formula>G7=C$10</formula>
    </cfRule>
    <cfRule type="expression" dxfId="54" priority="6">
      <formula>G7=C$8</formula>
    </cfRule>
  </conditionalFormatting>
  <conditionalFormatting sqref="R6:R700">
    <cfRule type="containsBlanks" dxfId="53" priority="1">
      <formula>LEN(TRIM(R6))=0</formula>
    </cfRule>
    <cfRule type="expression" dxfId="52" priority="2">
      <formula>R6="REDOVNA"</formula>
    </cfRule>
    <cfRule type="expression" dxfId="51"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AEBE-FEE9-47B5-96A0-B24A924A4A85}">
  <sheetPr codeName="List16">
    <tabColor rgb="FFFF0000"/>
    <pageSetUpPr fitToPage="1"/>
  </sheetPr>
  <dimension ref="A1:EZ1000"/>
  <sheetViews>
    <sheetView workbookViewId="0"/>
  </sheetViews>
  <sheetFormatPr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bestFit="1" customWidth="1"/>
    <col min="14" max="15" width="16.42578125" style="16" customWidth="1"/>
    <col min="16" max="16" width="10.7109375" style="16" customWidth="1"/>
    <col min="17" max="17" width="13.7109375" style="16" customWidth="1"/>
    <col min="18" max="18" width="15.28515625" customWidth="1"/>
    <col min="19" max="20" width="8.85546875" style="9"/>
    <col min="21" max="23" width="9.140625" style="240"/>
    <col min="24" max="24" width="13.28515625" style="240" bestFit="1" customWidth="1"/>
    <col min="25" max="26" width="14" style="240" bestFit="1" customWidth="1"/>
    <col min="27" max="27" width="17.5703125" style="240" bestFit="1" customWidth="1"/>
    <col min="28" max="28" width="14" style="240" bestFit="1" customWidth="1"/>
    <col min="29" max="29" width="14" style="240" customWidth="1"/>
    <col min="30" max="34" width="10.140625" style="240" bestFit="1" customWidth="1"/>
    <col min="35" max="35" width="12.140625" style="240" bestFit="1" customWidth="1"/>
    <col min="36" max="36" width="10.85546875" style="240" bestFit="1" customWidth="1"/>
    <col min="37" max="37" width="13.42578125" style="240" bestFit="1" customWidth="1"/>
    <col min="38" max="38" width="10.140625" style="240" bestFit="1" customWidth="1"/>
    <col min="39" max="40" width="12.7109375" style="240" bestFit="1" customWidth="1"/>
    <col min="41" max="44" width="10.140625" style="240" bestFit="1" customWidth="1"/>
    <col min="45" max="45" width="12.140625" style="240" customWidth="1"/>
    <col min="46" max="46" width="12.5703125" style="240" bestFit="1" customWidth="1"/>
    <col min="47" max="47" width="10.85546875" style="240" bestFit="1" customWidth="1"/>
    <col min="48" max="48" width="13.42578125" style="240" bestFit="1" customWidth="1"/>
    <col min="49" max="49" width="10.140625" style="240" bestFit="1" customWidth="1"/>
    <col min="50" max="50" width="12.7109375" style="240" bestFit="1" customWidth="1"/>
    <col min="51" max="55" width="10.140625" style="240" bestFit="1" customWidth="1"/>
    <col min="56" max="56" width="9.140625" style="240"/>
    <col min="57" max="58" width="10.85546875" style="240" bestFit="1" customWidth="1"/>
    <col min="59" max="59" width="13.42578125" style="240" bestFit="1" customWidth="1"/>
    <col min="60" max="65" width="10.140625" style="240" bestFit="1" customWidth="1"/>
    <col min="66" max="67" width="10.140625" style="240" customWidth="1"/>
    <col min="68" max="68" width="10.140625" style="240" bestFit="1" customWidth="1"/>
    <col min="69" max="69" width="9.140625" style="240"/>
    <col min="70" max="156" width="8.85546875" style="9"/>
  </cols>
  <sheetData>
    <row r="1" spans="2:69" s="9" customFormat="1" x14ac:dyDescent="0.25">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x14ac:dyDescent="0.25">
      <c r="B2" s="9"/>
      <c r="C2" s="9"/>
      <c r="E2" s="9"/>
      <c r="F2" s="9"/>
      <c r="G2" s="1128" t="e">
        <f>IF(#REF!="rate - nepravilne","","DRŽAVNA POTPORA (41.)- ENERGETSKE UŠTEDE / OIE - PLAN OTPLATE - PRAVILNE RATE")</f>
        <v>#REF!</v>
      </c>
      <c r="H2" s="1129"/>
      <c r="I2" s="1129"/>
      <c r="J2" s="1129"/>
      <c r="K2" s="1129"/>
      <c r="L2" s="1129"/>
      <c r="M2" s="1129"/>
      <c r="N2" s="1129"/>
      <c r="O2" s="1129"/>
      <c r="P2" s="1130"/>
      <c r="Q2" s="9"/>
      <c r="R2" s="9"/>
      <c r="AA2" s="265"/>
      <c r="AB2" s="265"/>
      <c r="AC2" s="265"/>
      <c r="AD2" s="265"/>
      <c r="AF2" s="240" t="s">
        <v>3579</v>
      </c>
      <c r="BM2" s="265"/>
      <c r="BN2" s="265"/>
      <c r="BO2" s="265"/>
    </row>
    <row r="3" spans="2:69" s="9" customFormat="1" x14ac:dyDescent="0.25">
      <c r="B3" s="237"/>
      <c r="C3" s="243"/>
      <c r="E3" s="238"/>
      <c r="F3" s="238"/>
      <c r="G3" s="238"/>
      <c r="H3" s="238"/>
      <c r="I3" s="238"/>
      <c r="J3" s="238"/>
      <c r="K3" s="242"/>
      <c r="L3" s="242"/>
      <c r="M3" s="238"/>
      <c r="N3" s="238"/>
      <c r="O3" s="238"/>
      <c r="P3" s="238"/>
      <c r="Q3" s="238"/>
      <c r="U3" s="240"/>
      <c r="V3" s="240"/>
      <c r="W3" s="240"/>
      <c r="X3" s="264" t="s">
        <v>3439</v>
      </c>
      <c r="Y3" s="240"/>
      <c r="Z3" s="240"/>
      <c r="AA3" s="240"/>
      <c r="AB3" s="240"/>
      <c r="AC3" s="240"/>
      <c r="AD3" s="240"/>
      <c r="AE3" s="240"/>
      <c r="AF3" s="240"/>
      <c r="AG3" s="240"/>
      <c r="AH3" s="240"/>
      <c r="AI3" s="264" t="s">
        <v>3443</v>
      </c>
      <c r="AJ3" s="265"/>
      <c r="AK3" s="240"/>
      <c r="AL3" s="240"/>
      <c r="AM3" s="240"/>
      <c r="AN3" s="240"/>
      <c r="AO3" s="240"/>
      <c r="AP3" s="240"/>
      <c r="AQ3" s="240"/>
      <c r="AR3" s="240"/>
      <c r="AS3" s="240"/>
      <c r="AT3" s="264" t="s">
        <v>3477</v>
      </c>
      <c r="AU3" s="265"/>
      <c r="AV3" s="240"/>
      <c r="AW3" s="240"/>
      <c r="AX3" s="240"/>
      <c r="AY3" s="240"/>
      <c r="AZ3" s="240"/>
      <c r="BA3" s="240"/>
      <c r="BB3" s="240"/>
      <c r="BC3" s="240"/>
      <c r="BD3" s="240"/>
      <c r="BE3" s="264" t="s">
        <v>3481</v>
      </c>
      <c r="BF3" s="265"/>
      <c r="BG3" s="240"/>
      <c r="BH3" s="240"/>
      <c r="BI3" s="240"/>
      <c r="BJ3" s="240"/>
      <c r="BK3" s="240"/>
      <c r="BL3" s="240"/>
      <c r="BM3" s="240"/>
      <c r="BN3" s="240"/>
      <c r="BO3" s="240"/>
      <c r="BP3" s="240"/>
      <c r="BQ3" s="240"/>
    </row>
    <row r="4" spans="2:69" ht="38.25" customHeight="1" x14ac:dyDescent="0.25">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3593</v>
      </c>
      <c r="R4" s="63" t="s">
        <v>3594</v>
      </c>
      <c r="X4" s="267" t="s">
        <v>3595</v>
      </c>
      <c r="Y4" s="267" t="s">
        <v>3596</v>
      </c>
      <c r="Z4" s="267" t="s">
        <v>3597</v>
      </c>
      <c r="AA4" s="239" t="s">
        <v>3598</v>
      </c>
      <c r="AB4" s="239" t="s">
        <v>3599</v>
      </c>
      <c r="AC4" s="239" t="s">
        <v>3600</v>
      </c>
      <c r="AD4" s="239" t="s">
        <v>3601</v>
      </c>
      <c r="AE4" s="239" t="s">
        <v>3602</v>
      </c>
      <c r="AF4" s="239" t="s">
        <v>3603</v>
      </c>
      <c r="AG4" s="239"/>
      <c r="AI4" s="267" t="s">
        <v>3595</v>
      </c>
      <c r="AJ4" s="267" t="s">
        <v>3595</v>
      </c>
      <c r="AK4" s="267" t="s">
        <v>3597</v>
      </c>
      <c r="AL4" s="239" t="s">
        <v>3604</v>
      </c>
      <c r="AM4" s="239" t="s">
        <v>3599</v>
      </c>
      <c r="AN4" s="239" t="s">
        <v>3600</v>
      </c>
      <c r="AO4" s="239"/>
      <c r="AP4" s="239" t="s">
        <v>3601</v>
      </c>
      <c r="AQ4" s="239" t="s">
        <v>3602</v>
      </c>
      <c r="AR4" s="268" t="s">
        <v>3605</v>
      </c>
      <c r="AT4" s="267" t="s">
        <v>3595</v>
      </c>
      <c r="AU4" s="267" t="s">
        <v>3595</v>
      </c>
      <c r="AV4" s="267" t="s">
        <v>3597</v>
      </c>
      <c r="AW4" s="239" t="s">
        <v>3604</v>
      </c>
      <c r="AX4" s="239" t="s">
        <v>3599</v>
      </c>
      <c r="AY4" s="239" t="s">
        <v>3600</v>
      </c>
      <c r="AZ4" s="239"/>
      <c r="BA4" s="239" t="s">
        <v>3601</v>
      </c>
      <c r="BB4" s="239" t="s">
        <v>3602</v>
      </c>
      <c r="BC4" s="268" t="s">
        <v>3605</v>
      </c>
      <c r="BE4" s="267" t="s">
        <v>3595</v>
      </c>
      <c r="BF4" s="267" t="s">
        <v>3595</v>
      </c>
      <c r="BG4" s="267" t="s">
        <v>3597</v>
      </c>
      <c r="BH4" s="239" t="s">
        <v>3604</v>
      </c>
      <c r="BI4" s="239" t="s">
        <v>3599</v>
      </c>
      <c r="BJ4" s="239" t="s">
        <v>3600</v>
      </c>
      <c r="BK4" s="239"/>
      <c r="BL4" s="239" t="s">
        <v>3601</v>
      </c>
      <c r="BM4" s="239" t="s">
        <v>3602</v>
      </c>
      <c r="BN4" s="239" t="s">
        <v>3599</v>
      </c>
      <c r="BO4" s="239"/>
      <c r="BP4" s="268" t="s">
        <v>3605</v>
      </c>
      <c r="BQ4" s="265"/>
    </row>
    <row r="5" spans="2:69" x14ac:dyDescent="0.25">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3606</v>
      </c>
      <c r="Y5" s="269" t="s">
        <v>3607</v>
      </c>
      <c r="Z5" s="269" t="s">
        <v>3607</v>
      </c>
      <c r="AA5" s="269" t="s">
        <v>3606</v>
      </c>
      <c r="AB5" s="269" t="s">
        <v>3607</v>
      </c>
      <c r="AC5" s="269" t="s">
        <v>3607</v>
      </c>
    </row>
    <row r="6" spans="2:69" x14ac:dyDescent="0.25">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3608</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3605</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x14ac:dyDescent="0.25">
      <c r="B7" s="19" t="s">
        <v>3609</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3610</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x14ac:dyDescent="0.25">
      <c r="B8" s="19" t="s">
        <v>3448</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1"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3611</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x14ac:dyDescent="0.25">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3612</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x14ac:dyDescent="0.25">
      <c r="B10" s="31" t="s">
        <v>3613</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3614</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x14ac:dyDescent="0.25">
      <c r="B11" s="31" t="s">
        <v>3615</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x14ac:dyDescent="0.25">
      <c r="B12" s="31" t="s">
        <v>3616</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x14ac:dyDescent="0.25">
      <c r="B13" s="31" t="s">
        <v>3617</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x14ac:dyDescent="0.25">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x14ac:dyDescent="0.25">
      <c r="B15" s="31" t="s">
        <v>3619</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x14ac:dyDescent="0.25">
      <c r="B16" s="19" t="s">
        <v>3450</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x14ac:dyDescent="0.25">
      <c r="B17" s="31" t="s">
        <v>3620</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x14ac:dyDescent="0.25">
      <c r="B18" s="19" t="s">
        <v>3586</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x14ac:dyDescent="0.25">
      <c r="B19" s="19" t="s">
        <v>3621</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x14ac:dyDescent="0.25">
      <c r="B20" s="19" t="s">
        <v>3585</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x14ac:dyDescent="0.25">
      <c r="B21" s="19" t="s">
        <v>3622</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x14ac:dyDescent="0.25">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x14ac:dyDescent="0.25">
      <c r="B23" s="19" t="s">
        <v>3623</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x14ac:dyDescent="0.25">
      <c r="B24" s="19" t="s">
        <v>3624</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x14ac:dyDescent="0.25">
      <c r="B25" s="50" t="s">
        <v>3625</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x14ac:dyDescent="0.25">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x14ac:dyDescent="0.25">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x14ac:dyDescent="0.25">
      <c r="B28" s="249" t="s">
        <v>3626</v>
      </c>
      <c r="C28" s="250" t="s">
        <v>3627</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x14ac:dyDescent="0.25">
      <c r="B29" s="251" t="s">
        <v>3439</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x14ac:dyDescent="0.25">
      <c r="B30" s="251" t="s">
        <v>3443</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x14ac:dyDescent="0.25">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x14ac:dyDescent="0.25">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x14ac:dyDescent="0.25">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x14ac:dyDescent="0.25">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x14ac:dyDescent="0.25">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x14ac:dyDescent="0.25">
      <c r="B36" s="249" t="s">
        <v>3628</v>
      </c>
      <c r="C36" s="250" t="s">
        <v>3629</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x14ac:dyDescent="0.25">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x14ac:dyDescent="0.25">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x14ac:dyDescent="0.25">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x14ac:dyDescent="0.25">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x14ac:dyDescent="0.25">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x14ac:dyDescent="0.25">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x14ac:dyDescent="0.25">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x14ac:dyDescent="0.25">
      <c r="B44" s="251" t="s">
        <v>3630</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x14ac:dyDescent="0.25">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x14ac:dyDescent="0.25">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x14ac:dyDescent="0.25">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x14ac:dyDescent="0.25">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x14ac:dyDescent="0.25">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x14ac:dyDescent="0.25">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x14ac:dyDescent="0.25">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x14ac:dyDescent="0.25">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x14ac:dyDescent="0.25">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x14ac:dyDescent="0.25">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x14ac:dyDescent="0.25">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x14ac:dyDescent="0.25">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x14ac:dyDescent="0.25">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x14ac:dyDescent="0.25">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x14ac:dyDescent="0.25">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x14ac:dyDescent="0.25">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x14ac:dyDescent="0.25">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x14ac:dyDescent="0.25">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x14ac:dyDescent="0.25">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x14ac:dyDescent="0.25">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x14ac:dyDescent="0.2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x14ac:dyDescent="0.2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x14ac:dyDescent="0.2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x14ac:dyDescent="0.2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x14ac:dyDescent="0.2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x14ac:dyDescent="0.2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x14ac:dyDescent="0.2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si="16"/>
        <v>#REF!</v>
      </c>
      <c r="N71" s="58" t="e">
        <f t="shared" si="17"/>
        <v>#REF!</v>
      </c>
      <c r="O71" s="58" t="e">
        <f t="shared" si="18"/>
        <v>#REF!</v>
      </c>
      <c r="P71" s="59" t="e">
        <f t="shared" si="62"/>
        <v>#REF!</v>
      </c>
      <c r="Q71" s="29" t="e">
        <f t="shared" si="19"/>
        <v>#REF!</v>
      </c>
      <c r="R71" s="100" t="e">
        <f t="shared" ref="R71:R134" si="65">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x14ac:dyDescent="0.25">
      <c r="B72" s="237"/>
      <c r="C72" s="9"/>
      <c r="E72" s="65" t="e">
        <f>IF(OR($C$6="",$C$5="",$C$6=0,$C$5=0),"",IF((ROWS(E$6:E72)-1)&gt;$C$16+$C$13-$C$15,"",(ROWS(E$6:E72)-1)))</f>
        <v>#REF!</v>
      </c>
      <c r="F72" s="55" t="e">
        <f t="shared" ref="F72:F135" si="66">IF(E72="","",G71)</f>
        <v>#REF!</v>
      </c>
      <c r="G72" s="91" t="e">
        <f>IF(E72="","",OP!G72)</f>
        <v>#REF!</v>
      </c>
      <c r="H72" s="28" t="e">
        <f t="shared" si="63"/>
        <v>#REF!</v>
      </c>
      <c r="I72" s="56" t="e">
        <f t="shared" si="64"/>
        <v>#REF!</v>
      </c>
      <c r="J72" s="56" t="e">
        <f t="shared" ref="J72:J135" si="67">IF(E72="","",$C$18)</f>
        <v>#REF!</v>
      </c>
      <c r="K72" s="57" t="e">
        <f t="shared" ref="K72:K135" si="68">IF(E72="","",TRUNC((K71-L72),5))</f>
        <v>#REF!</v>
      </c>
      <c r="L72" s="57" t="e">
        <f t="shared" ref="L72:L135" si="69" xml:space="preserve">
IF(E72="","",
IF(AND($C$8&gt;$C$9,E72&gt;$C$13),$C$5/($C$16-1),
IF(E72&gt;$C$13,$C$5/$C$16,0)))</f>
        <v>#REF!</v>
      </c>
      <c r="M72" s="58" t="e">
        <f t="shared" ref="M72:M135" si="70">IF(E72="","",
IF($C$24="m SBD / g SBD",(H72*I72*K71)/(DATE(YEAR(G72),12,31)-DATE(YEAR(G72),1,1)+1),
IF($C$24="m SBD / g 360",(H72*I72*K71)/360,
IF($C$24="m SBD / g 365",(H72*I72*K71)/365,
IF($C$24="m 30 / g SBD",($C$41*I72*K71)/(DATE(YEAR(G72),12,31)-DATE(YEAR(G72),1,1)+1),
IF($C$24="m 30 / g 360",($C$41*I72*K71)/360,
IF($C$24="m 30 / g 365",($C$41*I72*K71)/365,
)))))))</f>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5"/>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x14ac:dyDescent="0.25">
      <c r="B73" s="237"/>
      <c r="C73" s="9"/>
      <c r="E73" s="65" t="e">
        <f>IF(OR($C$6="",$C$5="",$C$6=0,$C$5=0),"",IF((ROWS(E$6:E73)-1)&gt;$C$16+$C$13-$C$15,"",(ROWS(E$6:E73)-1)))</f>
        <v>#REF!</v>
      </c>
      <c r="F73" s="55" t="e">
        <f t="shared" si="66"/>
        <v>#REF!</v>
      </c>
      <c r="G73" s="91" t="e">
        <f>IF(E73="","",OP!G73)</f>
        <v>#REF!</v>
      </c>
      <c r="H73" s="28" t="e">
        <f t="shared" si="63"/>
        <v>#REF!</v>
      </c>
      <c r="I73" s="56" t="e">
        <f t="shared" si="64"/>
        <v>#REF!</v>
      </c>
      <c r="J73" s="56" t="e">
        <f t="shared" si="67"/>
        <v>#REF!</v>
      </c>
      <c r="K73" s="57" t="e">
        <f t="shared" si="68"/>
        <v>#REF!</v>
      </c>
      <c r="L73" s="57" t="e">
        <f t="shared" si="69"/>
        <v>#REF!</v>
      </c>
      <c r="M73" s="58" t="e">
        <f t="shared" si="70"/>
        <v>#REF!</v>
      </c>
      <c r="N73" s="58" t="e">
        <f t="shared" si="71"/>
        <v>#REF!</v>
      </c>
      <c r="O73" s="58" t="e">
        <f t="shared" si="72"/>
        <v>#REF!</v>
      </c>
      <c r="P73" s="59" t="e">
        <f t="shared" si="62"/>
        <v>#REF!</v>
      </c>
      <c r="Q73" s="29" t="e">
        <f t="shared" si="73"/>
        <v>#REF!</v>
      </c>
      <c r="R73" s="100" t="e">
        <f t="shared" si="65"/>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x14ac:dyDescent="0.25">
      <c r="B74" s="237"/>
      <c r="C74" s="9"/>
      <c r="E74" s="65" t="e">
        <f>IF(OR($C$6="",$C$5="",$C$6=0,$C$5=0),"",IF((ROWS(E$6:E74)-1)&gt;$C$16+$C$13-$C$15,"",(ROWS(E$6:E74)-1)))</f>
        <v>#REF!</v>
      </c>
      <c r="F74" s="55" t="e">
        <f t="shared" si="66"/>
        <v>#REF!</v>
      </c>
      <c r="G74" s="91" t="e">
        <f>IF(E74="","",OP!G74)</f>
        <v>#REF!</v>
      </c>
      <c r="H74" s="28" t="e">
        <f t="shared" si="63"/>
        <v>#REF!</v>
      </c>
      <c r="I74" s="56" t="e">
        <f t="shared" si="64"/>
        <v>#REF!</v>
      </c>
      <c r="J74" s="56" t="e">
        <f t="shared" si="67"/>
        <v>#REF!</v>
      </c>
      <c r="K74" s="57" t="e">
        <f t="shared" si="68"/>
        <v>#REF!</v>
      </c>
      <c r="L74" s="57" t="e">
        <f t="shared" si="69"/>
        <v>#REF!</v>
      </c>
      <c r="M74" s="58" t="e">
        <f t="shared" si="70"/>
        <v>#REF!</v>
      </c>
      <c r="N74" s="58" t="e">
        <f t="shared" si="71"/>
        <v>#REF!</v>
      </c>
      <c r="O74" s="58" t="e">
        <f t="shared" si="72"/>
        <v>#REF!</v>
      </c>
      <c r="P74" s="59" t="e">
        <f t="shared" si="62"/>
        <v>#REF!</v>
      </c>
      <c r="Q74" s="29" t="e">
        <f t="shared" si="73"/>
        <v>#REF!</v>
      </c>
      <c r="R74" s="100" t="e">
        <f t="shared" si="65"/>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x14ac:dyDescent="0.25">
      <c r="B75" s="237"/>
      <c r="C75" s="9"/>
      <c r="E75" s="65" t="e">
        <f>IF(OR($C$6="",$C$5="",$C$6=0,$C$5=0),"",IF((ROWS(E$6:E75)-1)&gt;$C$16+$C$13-$C$15,"",(ROWS(E$6:E75)-1)))</f>
        <v>#REF!</v>
      </c>
      <c r="F75" s="55" t="e">
        <f t="shared" si="66"/>
        <v>#REF!</v>
      </c>
      <c r="G75" s="91" t="e">
        <f>IF(E75="","",OP!G75)</f>
        <v>#REF!</v>
      </c>
      <c r="H75" s="28" t="e">
        <f t="shared" si="63"/>
        <v>#REF!</v>
      </c>
      <c r="I75" s="56" t="e">
        <f t="shared" si="64"/>
        <v>#REF!</v>
      </c>
      <c r="J75" s="56" t="e">
        <f t="shared" si="67"/>
        <v>#REF!</v>
      </c>
      <c r="K75" s="57" t="e">
        <f t="shared" si="68"/>
        <v>#REF!</v>
      </c>
      <c r="L75" s="57" t="e">
        <f t="shared" si="69"/>
        <v>#REF!</v>
      </c>
      <c r="M75" s="58" t="e">
        <f t="shared" si="70"/>
        <v>#REF!</v>
      </c>
      <c r="N75" s="58" t="e">
        <f t="shared" si="71"/>
        <v>#REF!</v>
      </c>
      <c r="O75" s="58" t="e">
        <f t="shared" si="72"/>
        <v>#REF!</v>
      </c>
      <c r="P75" s="59" t="e">
        <f t="shared" si="62"/>
        <v>#REF!</v>
      </c>
      <c r="Q75" s="29" t="e">
        <f t="shared" si="73"/>
        <v>#REF!</v>
      </c>
      <c r="R75" s="100" t="e">
        <f t="shared" si="65"/>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x14ac:dyDescent="0.25">
      <c r="B76" s="237"/>
      <c r="C76" s="9"/>
      <c r="E76" s="65" t="e">
        <f>IF(OR($C$6="",$C$5="",$C$6=0,$C$5=0),"",IF((ROWS(E$6:E76)-1)&gt;$C$16+$C$13-$C$15,"",(ROWS(E$6:E76)-1)))</f>
        <v>#REF!</v>
      </c>
      <c r="F76" s="55" t="e">
        <f t="shared" si="66"/>
        <v>#REF!</v>
      </c>
      <c r="G76" s="91" t="e">
        <f>IF(E76="","",OP!G76)</f>
        <v>#REF!</v>
      </c>
      <c r="H76" s="28" t="e">
        <f t="shared" si="63"/>
        <v>#REF!</v>
      </c>
      <c r="I76" s="56" t="e">
        <f t="shared" si="64"/>
        <v>#REF!</v>
      </c>
      <c r="J76" s="56" t="e">
        <f t="shared" si="67"/>
        <v>#REF!</v>
      </c>
      <c r="K76" s="57" t="e">
        <f t="shared" si="68"/>
        <v>#REF!</v>
      </c>
      <c r="L76" s="57" t="e">
        <f t="shared" si="69"/>
        <v>#REF!</v>
      </c>
      <c r="M76" s="58" t="e">
        <f t="shared" si="70"/>
        <v>#REF!</v>
      </c>
      <c r="N76" s="58" t="e">
        <f t="shared" si="71"/>
        <v>#REF!</v>
      </c>
      <c r="O76" s="58" t="e">
        <f t="shared" si="72"/>
        <v>#REF!</v>
      </c>
      <c r="P76" s="59" t="e">
        <f t="shared" si="62"/>
        <v>#REF!</v>
      </c>
      <c r="Q76" s="29" t="e">
        <f t="shared" si="73"/>
        <v>#REF!</v>
      </c>
      <c r="R76" s="100" t="e">
        <f t="shared" si="65"/>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x14ac:dyDescent="0.25">
      <c r="B77" s="237"/>
      <c r="C77" s="9"/>
      <c r="E77" s="65" t="e">
        <f>IF(OR($C$6="",$C$5="",$C$6=0,$C$5=0),"",IF((ROWS(E$6:E77)-1)&gt;$C$16+$C$13-$C$15,"",(ROWS(E$6:E77)-1)))</f>
        <v>#REF!</v>
      </c>
      <c r="F77" s="55" t="e">
        <f t="shared" si="66"/>
        <v>#REF!</v>
      </c>
      <c r="G77" s="91" t="e">
        <f>IF(E77="","",OP!G77)</f>
        <v>#REF!</v>
      </c>
      <c r="H77" s="28" t="e">
        <f t="shared" si="63"/>
        <v>#REF!</v>
      </c>
      <c r="I77" s="56" t="e">
        <f t="shared" si="64"/>
        <v>#REF!</v>
      </c>
      <c r="J77" s="56" t="e">
        <f t="shared" si="67"/>
        <v>#REF!</v>
      </c>
      <c r="K77" s="57" t="e">
        <f t="shared" si="68"/>
        <v>#REF!</v>
      </c>
      <c r="L77" s="57" t="e">
        <f t="shared" si="69"/>
        <v>#REF!</v>
      </c>
      <c r="M77" s="58" t="e">
        <f t="shared" si="70"/>
        <v>#REF!</v>
      </c>
      <c r="N77" s="58" t="e">
        <f t="shared" si="71"/>
        <v>#REF!</v>
      </c>
      <c r="O77" s="58" t="e">
        <f t="shared" si="72"/>
        <v>#REF!</v>
      </c>
      <c r="P77" s="59" t="e">
        <f t="shared" si="62"/>
        <v>#REF!</v>
      </c>
      <c r="Q77" s="29" t="e">
        <f t="shared" si="73"/>
        <v>#REF!</v>
      </c>
      <c r="R77" s="100" t="e">
        <f t="shared" si="65"/>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x14ac:dyDescent="0.25">
      <c r="B78" s="237"/>
      <c r="C78" s="9"/>
      <c r="E78" s="65" t="e">
        <f>IF(OR($C$6="",$C$5="",$C$6=0,$C$5=0),"",IF((ROWS(E$6:E78)-1)&gt;$C$16+$C$13-$C$15,"",(ROWS(E$6:E78)-1)))</f>
        <v>#REF!</v>
      </c>
      <c r="F78" s="55" t="e">
        <f t="shared" si="66"/>
        <v>#REF!</v>
      </c>
      <c r="G78" s="91" t="e">
        <f>IF(E78="","",OP!G78)</f>
        <v>#REF!</v>
      </c>
      <c r="H78" s="28" t="e">
        <f t="shared" si="63"/>
        <v>#REF!</v>
      </c>
      <c r="I78" s="56" t="e">
        <f t="shared" si="64"/>
        <v>#REF!</v>
      </c>
      <c r="J78" s="56" t="e">
        <f t="shared" si="67"/>
        <v>#REF!</v>
      </c>
      <c r="K78" s="57" t="e">
        <f t="shared" si="68"/>
        <v>#REF!</v>
      </c>
      <c r="L78" s="57" t="e">
        <f t="shared" si="69"/>
        <v>#REF!</v>
      </c>
      <c r="M78" s="58" t="e">
        <f t="shared" si="70"/>
        <v>#REF!</v>
      </c>
      <c r="N78" s="58" t="e">
        <f t="shared" si="71"/>
        <v>#REF!</v>
      </c>
      <c r="O78" s="58" t="e">
        <f t="shared" si="72"/>
        <v>#REF!</v>
      </c>
      <c r="P78" s="59" t="e">
        <f t="shared" si="62"/>
        <v>#REF!</v>
      </c>
      <c r="Q78" s="29" t="e">
        <f t="shared" si="73"/>
        <v>#REF!</v>
      </c>
      <c r="R78" s="100" t="e">
        <f t="shared" si="65"/>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x14ac:dyDescent="0.25">
      <c r="B79" s="237"/>
      <c r="C79" s="9"/>
      <c r="E79" s="65" t="e">
        <f>IF(OR($C$6="",$C$5="",$C$6=0,$C$5=0),"",IF((ROWS(E$6:E79)-1)&gt;$C$16+$C$13-$C$15,"",(ROWS(E$6:E79)-1)))</f>
        <v>#REF!</v>
      </c>
      <c r="F79" s="55" t="e">
        <f t="shared" si="66"/>
        <v>#REF!</v>
      </c>
      <c r="G79" s="91" t="e">
        <f>IF(E79="","",OP!G79)</f>
        <v>#REF!</v>
      </c>
      <c r="H79" s="28" t="e">
        <f t="shared" si="63"/>
        <v>#REF!</v>
      </c>
      <c r="I79" s="56" t="e">
        <f t="shared" si="64"/>
        <v>#REF!</v>
      </c>
      <c r="J79" s="56" t="e">
        <f t="shared" si="67"/>
        <v>#REF!</v>
      </c>
      <c r="K79" s="57" t="e">
        <f t="shared" si="68"/>
        <v>#REF!</v>
      </c>
      <c r="L79" s="57" t="e">
        <f t="shared" si="69"/>
        <v>#REF!</v>
      </c>
      <c r="M79" s="58" t="e">
        <f t="shared" si="70"/>
        <v>#REF!</v>
      </c>
      <c r="N79" s="58" t="e">
        <f t="shared" si="71"/>
        <v>#REF!</v>
      </c>
      <c r="O79" s="58" t="e">
        <f t="shared" si="72"/>
        <v>#REF!</v>
      </c>
      <c r="P79" s="59" t="e">
        <f t="shared" si="62"/>
        <v>#REF!</v>
      </c>
      <c r="Q79" s="29" t="e">
        <f t="shared" si="73"/>
        <v>#REF!</v>
      </c>
      <c r="R79" s="100" t="e">
        <f t="shared" si="65"/>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x14ac:dyDescent="0.25">
      <c r="B80" s="237"/>
      <c r="C80" s="9"/>
      <c r="E80" s="65" t="e">
        <f>IF(OR($C$6="",$C$5="",$C$6=0,$C$5=0),"",IF((ROWS(E$6:E80)-1)&gt;$C$16+$C$13-$C$15,"",(ROWS(E$6:E80)-1)))</f>
        <v>#REF!</v>
      </c>
      <c r="F80" s="55" t="e">
        <f t="shared" si="66"/>
        <v>#REF!</v>
      </c>
      <c r="G80" s="91" t="e">
        <f>IF(E80="","",OP!G80)</f>
        <v>#REF!</v>
      </c>
      <c r="H80" s="28" t="e">
        <f t="shared" si="63"/>
        <v>#REF!</v>
      </c>
      <c r="I80" s="56" t="e">
        <f t="shared" si="64"/>
        <v>#REF!</v>
      </c>
      <c r="J80" s="56" t="e">
        <f t="shared" si="67"/>
        <v>#REF!</v>
      </c>
      <c r="K80" s="57" t="e">
        <f t="shared" si="68"/>
        <v>#REF!</v>
      </c>
      <c r="L80" s="57" t="e">
        <f t="shared" si="69"/>
        <v>#REF!</v>
      </c>
      <c r="M80" s="58" t="e">
        <f t="shared" si="70"/>
        <v>#REF!</v>
      </c>
      <c r="N80" s="58" t="e">
        <f t="shared" si="71"/>
        <v>#REF!</v>
      </c>
      <c r="O80" s="58" t="e">
        <f t="shared" si="72"/>
        <v>#REF!</v>
      </c>
      <c r="P80" s="59" t="e">
        <f t="shared" si="62"/>
        <v>#REF!</v>
      </c>
      <c r="Q80" s="29" t="e">
        <f t="shared" si="73"/>
        <v>#REF!</v>
      </c>
      <c r="R80" s="100" t="e">
        <f t="shared" si="65"/>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x14ac:dyDescent="0.25">
      <c r="B81" s="237"/>
      <c r="C81" s="9"/>
      <c r="E81" s="65" t="e">
        <f>IF(OR($C$6="",$C$5="",$C$6=0,$C$5=0),"",IF((ROWS(E$6:E81)-1)&gt;$C$16+$C$13-$C$15,"",(ROWS(E$6:E81)-1)))</f>
        <v>#REF!</v>
      </c>
      <c r="F81" s="55" t="e">
        <f t="shared" si="66"/>
        <v>#REF!</v>
      </c>
      <c r="G81" s="91" t="e">
        <f>IF(E81="","",OP!G81)</f>
        <v>#REF!</v>
      </c>
      <c r="H81" s="28" t="e">
        <f t="shared" si="63"/>
        <v>#REF!</v>
      </c>
      <c r="I81" s="56" t="e">
        <f t="shared" si="64"/>
        <v>#REF!</v>
      </c>
      <c r="J81" s="56" t="e">
        <f t="shared" si="67"/>
        <v>#REF!</v>
      </c>
      <c r="K81" s="57" t="e">
        <f t="shared" si="68"/>
        <v>#REF!</v>
      </c>
      <c r="L81" s="57" t="e">
        <f t="shared" si="69"/>
        <v>#REF!</v>
      </c>
      <c r="M81" s="58" t="e">
        <f t="shared" si="70"/>
        <v>#REF!</v>
      </c>
      <c r="N81" s="58" t="e">
        <f t="shared" si="71"/>
        <v>#REF!</v>
      </c>
      <c r="O81" s="58" t="e">
        <f t="shared" si="72"/>
        <v>#REF!</v>
      </c>
      <c r="P81" s="59" t="e">
        <f t="shared" si="62"/>
        <v>#REF!</v>
      </c>
      <c r="Q81" s="29" t="e">
        <f t="shared" si="73"/>
        <v>#REF!</v>
      </c>
      <c r="R81" s="100" t="e">
        <f t="shared" si="65"/>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x14ac:dyDescent="0.25">
      <c r="B82" s="237"/>
      <c r="C82" s="9"/>
      <c r="E82" s="65" t="e">
        <f>IF(OR($C$6="",$C$5="",$C$6=0,$C$5=0),"",IF((ROWS(E$6:E82)-1)&gt;$C$16+$C$13-$C$15,"",(ROWS(E$6:E82)-1)))</f>
        <v>#REF!</v>
      </c>
      <c r="F82" s="55" t="e">
        <f t="shared" si="66"/>
        <v>#REF!</v>
      </c>
      <c r="G82" s="91" t="e">
        <f>IF(E82="","",OP!G82)</f>
        <v>#REF!</v>
      </c>
      <c r="H82" s="28" t="e">
        <f t="shared" si="63"/>
        <v>#REF!</v>
      </c>
      <c r="I82" s="56" t="e">
        <f t="shared" si="64"/>
        <v>#REF!</v>
      </c>
      <c r="J82" s="56" t="e">
        <f t="shared" si="67"/>
        <v>#REF!</v>
      </c>
      <c r="K82" s="57" t="e">
        <f t="shared" si="68"/>
        <v>#REF!</v>
      </c>
      <c r="L82" s="57" t="e">
        <f t="shared" si="69"/>
        <v>#REF!</v>
      </c>
      <c r="M82" s="58" t="e">
        <f t="shared" si="70"/>
        <v>#REF!</v>
      </c>
      <c r="N82" s="58" t="e">
        <f t="shared" si="71"/>
        <v>#REF!</v>
      </c>
      <c r="O82" s="58" t="e">
        <f t="shared" si="72"/>
        <v>#REF!</v>
      </c>
      <c r="P82" s="59" t="e">
        <f t="shared" si="62"/>
        <v>#REF!</v>
      </c>
      <c r="Q82" s="29" t="e">
        <f t="shared" si="73"/>
        <v>#REF!</v>
      </c>
      <c r="R82" s="100" t="e">
        <f t="shared" si="65"/>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x14ac:dyDescent="0.25">
      <c r="B83" s="237"/>
      <c r="C83" s="9"/>
      <c r="E83" s="65" t="e">
        <f>IF(OR($C$6="",$C$5="",$C$6=0,$C$5=0),"",IF((ROWS(E$6:E83)-1)&gt;$C$16+$C$13-$C$15,"",(ROWS(E$6:E83)-1)))</f>
        <v>#REF!</v>
      </c>
      <c r="F83" s="55" t="e">
        <f t="shared" si="66"/>
        <v>#REF!</v>
      </c>
      <c r="G83" s="91" t="e">
        <f>IF(E83="","",OP!G83)</f>
        <v>#REF!</v>
      </c>
      <c r="H83" s="28" t="e">
        <f t="shared" si="63"/>
        <v>#REF!</v>
      </c>
      <c r="I83" s="56" t="e">
        <f t="shared" si="64"/>
        <v>#REF!</v>
      </c>
      <c r="J83" s="56" t="e">
        <f t="shared" si="67"/>
        <v>#REF!</v>
      </c>
      <c r="K83" s="57" t="e">
        <f t="shared" si="68"/>
        <v>#REF!</v>
      </c>
      <c r="L83" s="57" t="e">
        <f t="shared" si="69"/>
        <v>#REF!</v>
      </c>
      <c r="M83" s="58" t="e">
        <f t="shared" si="70"/>
        <v>#REF!</v>
      </c>
      <c r="N83" s="58" t="e">
        <f t="shared" si="71"/>
        <v>#REF!</v>
      </c>
      <c r="O83" s="58" t="e">
        <f t="shared" si="72"/>
        <v>#REF!</v>
      </c>
      <c r="P83" s="59" t="e">
        <f t="shared" si="62"/>
        <v>#REF!</v>
      </c>
      <c r="Q83" s="29" t="e">
        <f t="shared" si="73"/>
        <v>#REF!</v>
      </c>
      <c r="R83" s="100" t="e">
        <f t="shared" si="65"/>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x14ac:dyDescent="0.25">
      <c r="B84" s="237"/>
      <c r="C84" s="9"/>
      <c r="E84" s="65" t="e">
        <f>IF(OR($C$6="",$C$5="",$C$6=0,$C$5=0),"",IF((ROWS(E$6:E84)-1)&gt;$C$16+$C$13-$C$15,"",(ROWS(E$6:E84)-1)))</f>
        <v>#REF!</v>
      </c>
      <c r="F84" s="55" t="e">
        <f t="shared" si="66"/>
        <v>#REF!</v>
      </c>
      <c r="G84" s="91" t="e">
        <f>IF(E84="","",OP!G84)</f>
        <v>#REF!</v>
      </c>
      <c r="H84" s="28" t="e">
        <f t="shared" si="63"/>
        <v>#REF!</v>
      </c>
      <c r="I84" s="56" t="e">
        <f t="shared" si="64"/>
        <v>#REF!</v>
      </c>
      <c r="J84" s="56" t="e">
        <f t="shared" si="67"/>
        <v>#REF!</v>
      </c>
      <c r="K84" s="57" t="e">
        <f t="shared" si="68"/>
        <v>#REF!</v>
      </c>
      <c r="L84" s="57" t="e">
        <f t="shared" si="69"/>
        <v>#REF!</v>
      </c>
      <c r="M84" s="58" t="e">
        <f t="shared" si="70"/>
        <v>#REF!</v>
      </c>
      <c r="N84" s="58" t="e">
        <f t="shared" si="71"/>
        <v>#REF!</v>
      </c>
      <c r="O84" s="58" t="e">
        <f t="shared" si="72"/>
        <v>#REF!</v>
      </c>
      <c r="P84" s="59" t="e">
        <f t="shared" si="62"/>
        <v>#REF!</v>
      </c>
      <c r="Q84" s="29" t="e">
        <f t="shared" si="73"/>
        <v>#REF!</v>
      </c>
      <c r="R84" s="100" t="e">
        <f t="shared" si="65"/>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x14ac:dyDescent="0.25">
      <c r="B85" s="237"/>
      <c r="C85" s="9"/>
      <c r="E85" s="65" t="e">
        <f>IF(OR($C$6="",$C$5="",$C$6=0,$C$5=0),"",IF((ROWS(E$6:E85)-1)&gt;$C$16+$C$13-$C$15,"",(ROWS(E$6:E85)-1)))</f>
        <v>#REF!</v>
      </c>
      <c r="F85" s="55" t="e">
        <f t="shared" si="66"/>
        <v>#REF!</v>
      </c>
      <c r="G85" s="91" t="e">
        <f>IF(E85="","",OP!G85)</f>
        <v>#REF!</v>
      </c>
      <c r="H85" s="28" t="e">
        <f t="shared" si="63"/>
        <v>#REF!</v>
      </c>
      <c r="I85" s="56" t="e">
        <f t="shared" si="64"/>
        <v>#REF!</v>
      </c>
      <c r="J85" s="56" t="e">
        <f t="shared" si="67"/>
        <v>#REF!</v>
      </c>
      <c r="K85" s="57" t="e">
        <f t="shared" si="68"/>
        <v>#REF!</v>
      </c>
      <c r="L85" s="57" t="e">
        <f t="shared" si="69"/>
        <v>#REF!</v>
      </c>
      <c r="M85" s="58" t="e">
        <f t="shared" si="70"/>
        <v>#REF!</v>
      </c>
      <c r="N85" s="58" t="e">
        <f t="shared" si="71"/>
        <v>#REF!</v>
      </c>
      <c r="O85" s="58" t="e">
        <f t="shared" si="72"/>
        <v>#REF!</v>
      </c>
      <c r="P85" s="59" t="e">
        <f t="shared" si="62"/>
        <v>#REF!</v>
      </c>
      <c r="Q85" s="29" t="e">
        <f t="shared" si="73"/>
        <v>#REF!</v>
      </c>
      <c r="R85" s="100" t="e">
        <f t="shared" si="65"/>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x14ac:dyDescent="0.25">
      <c r="B86" s="237"/>
      <c r="C86" s="9"/>
      <c r="E86" s="65" t="e">
        <f>IF(OR($C$6="",$C$5="",$C$6=0,$C$5=0),"",IF((ROWS(E$6:E86)-1)&gt;$C$16+$C$13-$C$15,"",(ROWS(E$6:E86)-1)))</f>
        <v>#REF!</v>
      </c>
      <c r="F86" s="55" t="e">
        <f t="shared" si="66"/>
        <v>#REF!</v>
      </c>
      <c r="G86" s="91" t="e">
        <f>IF(E86="","",OP!G86)</f>
        <v>#REF!</v>
      </c>
      <c r="H86" s="28" t="e">
        <f t="shared" si="63"/>
        <v>#REF!</v>
      </c>
      <c r="I86" s="56" t="e">
        <f t="shared" si="64"/>
        <v>#REF!</v>
      </c>
      <c r="J86" s="56" t="e">
        <f t="shared" si="67"/>
        <v>#REF!</v>
      </c>
      <c r="K86" s="57" t="e">
        <f t="shared" si="68"/>
        <v>#REF!</v>
      </c>
      <c r="L86" s="57" t="e">
        <f t="shared" si="69"/>
        <v>#REF!</v>
      </c>
      <c r="M86" s="58" t="e">
        <f t="shared" si="70"/>
        <v>#REF!</v>
      </c>
      <c r="N86" s="58" t="e">
        <f t="shared" si="71"/>
        <v>#REF!</v>
      </c>
      <c r="O86" s="58" t="e">
        <f t="shared" si="72"/>
        <v>#REF!</v>
      </c>
      <c r="P86" s="59" t="e">
        <f t="shared" si="62"/>
        <v>#REF!</v>
      </c>
      <c r="Q86" s="29" t="e">
        <f t="shared" si="73"/>
        <v>#REF!</v>
      </c>
      <c r="R86" s="100" t="e">
        <f t="shared" si="65"/>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x14ac:dyDescent="0.25">
      <c r="B87" s="237"/>
      <c r="C87" s="9"/>
      <c r="E87" s="65" t="e">
        <f>IF(OR($C$6="",$C$5="",$C$6=0,$C$5=0),"",IF((ROWS(E$6:E87)-1)&gt;$C$16+$C$13-$C$15,"",(ROWS(E$6:E87)-1)))</f>
        <v>#REF!</v>
      </c>
      <c r="F87" s="55" t="e">
        <f t="shared" si="66"/>
        <v>#REF!</v>
      </c>
      <c r="G87" s="91" t="e">
        <f>IF(E87="","",OP!G87)</f>
        <v>#REF!</v>
      </c>
      <c r="H87" s="28" t="e">
        <f t="shared" si="63"/>
        <v>#REF!</v>
      </c>
      <c r="I87" s="56" t="e">
        <f t="shared" si="64"/>
        <v>#REF!</v>
      </c>
      <c r="J87" s="56" t="e">
        <f t="shared" si="67"/>
        <v>#REF!</v>
      </c>
      <c r="K87" s="57" t="e">
        <f t="shared" si="68"/>
        <v>#REF!</v>
      </c>
      <c r="L87" s="57" t="e">
        <f t="shared" si="69"/>
        <v>#REF!</v>
      </c>
      <c r="M87" s="58" t="e">
        <f t="shared" si="70"/>
        <v>#REF!</v>
      </c>
      <c r="N87" s="58" t="e">
        <f t="shared" si="71"/>
        <v>#REF!</v>
      </c>
      <c r="O87" s="58" t="e">
        <f t="shared" si="72"/>
        <v>#REF!</v>
      </c>
      <c r="P87" s="59" t="e">
        <f t="shared" si="62"/>
        <v>#REF!</v>
      </c>
      <c r="Q87" s="29" t="e">
        <f t="shared" si="73"/>
        <v>#REF!</v>
      </c>
      <c r="R87" s="100" t="e">
        <f t="shared" si="65"/>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x14ac:dyDescent="0.25">
      <c r="B88" s="237"/>
      <c r="C88" s="9"/>
      <c r="E88" s="65" t="e">
        <f>IF(OR($C$6="",$C$5="",$C$6=0,$C$5=0),"",IF((ROWS(E$6:E88)-1)&gt;$C$16+$C$13-$C$15,"",(ROWS(E$6:E88)-1)))</f>
        <v>#REF!</v>
      </c>
      <c r="F88" s="55" t="e">
        <f t="shared" si="66"/>
        <v>#REF!</v>
      </c>
      <c r="G88" s="91" t="e">
        <f>IF(E88="","",OP!G88)</f>
        <v>#REF!</v>
      </c>
      <c r="H88" s="28" t="e">
        <f t="shared" si="63"/>
        <v>#REF!</v>
      </c>
      <c r="I88" s="56" t="e">
        <f t="shared" si="64"/>
        <v>#REF!</v>
      </c>
      <c r="J88" s="56" t="e">
        <f t="shared" si="67"/>
        <v>#REF!</v>
      </c>
      <c r="K88" s="57" t="e">
        <f t="shared" si="68"/>
        <v>#REF!</v>
      </c>
      <c r="L88" s="57" t="e">
        <f t="shared" si="69"/>
        <v>#REF!</v>
      </c>
      <c r="M88" s="58" t="e">
        <f t="shared" si="70"/>
        <v>#REF!</v>
      </c>
      <c r="N88" s="58" t="e">
        <f t="shared" si="71"/>
        <v>#REF!</v>
      </c>
      <c r="O88" s="58" t="e">
        <f t="shared" si="72"/>
        <v>#REF!</v>
      </c>
      <c r="P88" s="59" t="e">
        <f t="shared" si="62"/>
        <v>#REF!</v>
      </c>
      <c r="Q88" s="29" t="e">
        <f t="shared" si="73"/>
        <v>#REF!</v>
      </c>
      <c r="R88" s="100" t="e">
        <f t="shared" si="65"/>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x14ac:dyDescent="0.25">
      <c r="B89" s="237"/>
      <c r="C89" s="9"/>
      <c r="E89" s="65" t="e">
        <f>IF(OR($C$6="",$C$5="",$C$6=0,$C$5=0),"",IF((ROWS(E$6:E89)-1)&gt;$C$16+$C$13-$C$15,"",(ROWS(E$6:E89)-1)))</f>
        <v>#REF!</v>
      </c>
      <c r="F89" s="55" t="e">
        <f t="shared" si="66"/>
        <v>#REF!</v>
      </c>
      <c r="G89" s="91" t="e">
        <f>IF(E89="","",OP!G89)</f>
        <v>#REF!</v>
      </c>
      <c r="H89" s="28" t="e">
        <f t="shared" si="63"/>
        <v>#REF!</v>
      </c>
      <c r="I89" s="56" t="e">
        <f t="shared" si="64"/>
        <v>#REF!</v>
      </c>
      <c r="J89" s="56" t="e">
        <f t="shared" si="67"/>
        <v>#REF!</v>
      </c>
      <c r="K89" s="57" t="e">
        <f t="shared" si="68"/>
        <v>#REF!</v>
      </c>
      <c r="L89" s="57" t="e">
        <f t="shared" si="69"/>
        <v>#REF!</v>
      </c>
      <c r="M89" s="58" t="e">
        <f t="shared" si="70"/>
        <v>#REF!</v>
      </c>
      <c r="N89" s="58" t="e">
        <f t="shared" si="71"/>
        <v>#REF!</v>
      </c>
      <c r="O89" s="58" t="e">
        <f t="shared" si="72"/>
        <v>#REF!</v>
      </c>
      <c r="P89" s="59" t="e">
        <f t="shared" si="62"/>
        <v>#REF!</v>
      </c>
      <c r="Q89" s="29" t="e">
        <f t="shared" si="73"/>
        <v>#REF!</v>
      </c>
      <c r="R89" s="100" t="e">
        <f t="shared" si="65"/>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x14ac:dyDescent="0.25">
      <c r="B90" s="237"/>
      <c r="C90" s="9"/>
      <c r="E90" s="65" t="e">
        <f>IF(OR($C$6="",$C$5="",$C$6=0,$C$5=0),"",IF((ROWS(E$6:E90)-1)&gt;$C$16+$C$13-$C$15,"",(ROWS(E$6:E90)-1)))</f>
        <v>#REF!</v>
      </c>
      <c r="F90" s="55" t="e">
        <f t="shared" si="66"/>
        <v>#REF!</v>
      </c>
      <c r="G90" s="91" t="e">
        <f>IF(E90="","",OP!G90)</f>
        <v>#REF!</v>
      </c>
      <c r="H90" s="28" t="e">
        <f t="shared" si="63"/>
        <v>#REF!</v>
      </c>
      <c r="I90" s="56" t="e">
        <f t="shared" si="64"/>
        <v>#REF!</v>
      </c>
      <c r="J90" s="56" t="e">
        <f t="shared" si="67"/>
        <v>#REF!</v>
      </c>
      <c r="K90" s="57" t="e">
        <f t="shared" si="68"/>
        <v>#REF!</v>
      </c>
      <c r="L90" s="57" t="e">
        <f t="shared" si="69"/>
        <v>#REF!</v>
      </c>
      <c r="M90" s="58" t="e">
        <f t="shared" si="70"/>
        <v>#REF!</v>
      </c>
      <c r="N90" s="58" t="e">
        <f t="shared" si="71"/>
        <v>#REF!</v>
      </c>
      <c r="O90" s="58" t="e">
        <f t="shared" si="72"/>
        <v>#REF!</v>
      </c>
      <c r="P90" s="59" t="e">
        <f t="shared" si="62"/>
        <v>#REF!</v>
      </c>
      <c r="Q90" s="29" t="e">
        <f t="shared" si="73"/>
        <v>#REF!</v>
      </c>
      <c r="R90" s="100" t="e">
        <f t="shared" si="65"/>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x14ac:dyDescent="0.25">
      <c r="B91" s="237"/>
      <c r="C91" s="9"/>
      <c r="E91" s="65" t="e">
        <f>IF(OR($C$6="",$C$5="",$C$6=0,$C$5=0),"",IF((ROWS(E$6:E91)-1)&gt;$C$16+$C$13-$C$15,"",(ROWS(E$6:E91)-1)))</f>
        <v>#REF!</v>
      </c>
      <c r="F91" s="55" t="e">
        <f t="shared" si="66"/>
        <v>#REF!</v>
      </c>
      <c r="G91" s="91" t="e">
        <f>IF(E91="","",OP!G91)</f>
        <v>#REF!</v>
      </c>
      <c r="H91" s="28" t="e">
        <f t="shared" si="63"/>
        <v>#REF!</v>
      </c>
      <c r="I91" s="56" t="e">
        <f t="shared" si="64"/>
        <v>#REF!</v>
      </c>
      <c r="J91" s="56" t="e">
        <f t="shared" si="67"/>
        <v>#REF!</v>
      </c>
      <c r="K91" s="57" t="e">
        <f t="shared" si="68"/>
        <v>#REF!</v>
      </c>
      <c r="L91" s="57" t="e">
        <f t="shared" si="69"/>
        <v>#REF!</v>
      </c>
      <c r="M91" s="58" t="e">
        <f t="shared" si="70"/>
        <v>#REF!</v>
      </c>
      <c r="N91" s="58" t="e">
        <f t="shared" si="71"/>
        <v>#REF!</v>
      </c>
      <c r="O91" s="58" t="e">
        <f t="shared" si="72"/>
        <v>#REF!</v>
      </c>
      <c r="P91" s="59" t="e">
        <f t="shared" si="62"/>
        <v>#REF!</v>
      </c>
      <c r="Q91" s="29" t="e">
        <f t="shared" si="73"/>
        <v>#REF!</v>
      </c>
      <c r="R91" s="100" t="e">
        <f t="shared" si="65"/>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x14ac:dyDescent="0.25">
      <c r="B92" s="237"/>
      <c r="C92" s="9"/>
      <c r="E92" s="65" t="e">
        <f>IF(OR($C$6="",$C$5="",$C$6=0,$C$5=0),"",IF((ROWS(E$6:E92)-1)&gt;$C$16+$C$13-$C$15,"",(ROWS(E$6:E92)-1)))</f>
        <v>#REF!</v>
      </c>
      <c r="F92" s="55" t="e">
        <f t="shared" si="66"/>
        <v>#REF!</v>
      </c>
      <c r="G92" s="91" t="e">
        <f>IF(E92="","",OP!G92)</f>
        <v>#REF!</v>
      </c>
      <c r="H92" s="28" t="e">
        <f t="shared" si="63"/>
        <v>#REF!</v>
      </c>
      <c r="I92" s="56" t="e">
        <f t="shared" si="64"/>
        <v>#REF!</v>
      </c>
      <c r="J92" s="56" t="e">
        <f t="shared" si="67"/>
        <v>#REF!</v>
      </c>
      <c r="K92" s="57" t="e">
        <f t="shared" si="68"/>
        <v>#REF!</v>
      </c>
      <c r="L92" s="57" t="e">
        <f t="shared" si="69"/>
        <v>#REF!</v>
      </c>
      <c r="M92" s="58" t="e">
        <f t="shared" si="70"/>
        <v>#REF!</v>
      </c>
      <c r="N92" s="58" t="e">
        <f t="shared" si="71"/>
        <v>#REF!</v>
      </c>
      <c r="O92" s="58" t="e">
        <f t="shared" si="72"/>
        <v>#REF!</v>
      </c>
      <c r="P92" s="59" t="e">
        <f t="shared" si="62"/>
        <v>#REF!</v>
      </c>
      <c r="Q92" s="29" t="e">
        <f t="shared" si="73"/>
        <v>#REF!</v>
      </c>
      <c r="R92" s="100" t="e">
        <f t="shared" si="65"/>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x14ac:dyDescent="0.25">
      <c r="B93" s="237"/>
      <c r="C93" s="9"/>
      <c r="E93" s="65" t="e">
        <f>IF(OR($C$6="",$C$5="",$C$6=0,$C$5=0),"",IF((ROWS(E$6:E93)-1)&gt;$C$16+$C$13-$C$15,"",(ROWS(E$6:E93)-1)))</f>
        <v>#REF!</v>
      </c>
      <c r="F93" s="55" t="e">
        <f t="shared" si="66"/>
        <v>#REF!</v>
      </c>
      <c r="G93" s="91" t="e">
        <f>IF(E93="","",OP!G93)</f>
        <v>#REF!</v>
      </c>
      <c r="H93" s="28" t="e">
        <f t="shared" si="63"/>
        <v>#REF!</v>
      </c>
      <c r="I93" s="56" t="e">
        <f t="shared" si="64"/>
        <v>#REF!</v>
      </c>
      <c r="J93" s="56" t="e">
        <f t="shared" si="67"/>
        <v>#REF!</v>
      </c>
      <c r="K93" s="57" t="e">
        <f t="shared" si="68"/>
        <v>#REF!</v>
      </c>
      <c r="L93" s="57" t="e">
        <f t="shared" si="69"/>
        <v>#REF!</v>
      </c>
      <c r="M93" s="58" t="e">
        <f t="shared" si="70"/>
        <v>#REF!</v>
      </c>
      <c r="N93" s="58" t="e">
        <f t="shared" si="71"/>
        <v>#REF!</v>
      </c>
      <c r="O93" s="58" t="e">
        <f t="shared" si="72"/>
        <v>#REF!</v>
      </c>
      <c r="P93" s="59" t="e">
        <f t="shared" si="62"/>
        <v>#REF!</v>
      </c>
      <c r="Q93" s="29" t="e">
        <f t="shared" si="73"/>
        <v>#REF!</v>
      </c>
      <c r="R93" s="100" t="e">
        <f t="shared" si="65"/>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x14ac:dyDescent="0.25">
      <c r="B94" s="237"/>
      <c r="C94" s="9"/>
      <c r="E94" s="65" t="e">
        <f>IF(OR($C$6="",$C$5="",$C$6=0,$C$5=0),"",IF((ROWS(E$6:E94)-1)&gt;$C$16+$C$13-$C$15,"",(ROWS(E$6:E94)-1)))</f>
        <v>#REF!</v>
      </c>
      <c r="F94" s="55" t="e">
        <f t="shared" si="66"/>
        <v>#REF!</v>
      </c>
      <c r="G94" s="91" t="e">
        <f>IF(E94="","",OP!G94)</f>
        <v>#REF!</v>
      </c>
      <c r="H94" s="28" t="e">
        <f t="shared" si="63"/>
        <v>#REF!</v>
      </c>
      <c r="I94" s="56" t="e">
        <f t="shared" si="64"/>
        <v>#REF!</v>
      </c>
      <c r="J94" s="56" t="e">
        <f t="shared" si="67"/>
        <v>#REF!</v>
      </c>
      <c r="K94" s="57" t="e">
        <f t="shared" si="68"/>
        <v>#REF!</v>
      </c>
      <c r="L94" s="57" t="e">
        <f t="shared" si="69"/>
        <v>#REF!</v>
      </c>
      <c r="M94" s="58" t="e">
        <f t="shared" si="70"/>
        <v>#REF!</v>
      </c>
      <c r="N94" s="58" t="e">
        <f t="shared" si="71"/>
        <v>#REF!</v>
      </c>
      <c r="O94" s="58" t="e">
        <f t="shared" si="72"/>
        <v>#REF!</v>
      </c>
      <c r="P94" s="59" t="e">
        <f t="shared" si="62"/>
        <v>#REF!</v>
      </c>
      <c r="Q94" s="29" t="e">
        <f t="shared" si="73"/>
        <v>#REF!</v>
      </c>
      <c r="R94" s="100" t="e">
        <f t="shared" si="65"/>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x14ac:dyDescent="0.25">
      <c r="B95" s="237"/>
      <c r="C95" s="9"/>
      <c r="E95" s="65" t="e">
        <f>IF(OR($C$6="",$C$5="",$C$6=0,$C$5=0),"",IF((ROWS(E$6:E95)-1)&gt;$C$16+$C$13-$C$15,"",(ROWS(E$6:E95)-1)))</f>
        <v>#REF!</v>
      </c>
      <c r="F95" s="55" t="e">
        <f t="shared" si="66"/>
        <v>#REF!</v>
      </c>
      <c r="G95" s="91" t="e">
        <f>IF(E95="","",OP!G95)</f>
        <v>#REF!</v>
      </c>
      <c r="H95" s="28" t="e">
        <f t="shared" si="63"/>
        <v>#REF!</v>
      </c>
      <c r="I95" s="56" t="e">
        <f t="shared" si="64"/>
        <v>#REF!</v>
      </c>
      <c r="J95" s="56" t="e">
        <f t="shared" si="67"/>
        <v>#REF!</v>
      </c>
      <c r="K95" s="57" t="e">
        <f t="shared" si="68"/>
        <v>#REF!</v>
      </c>
      <c r="L95" s="57" t="e">
        <f t="shared" si="69"/>
        <v>#REF!</v>
      </c>
      <c r="M95" s="58" t="e">
        <f t="shared" si="70"/>
        <v>#REF!</v>
      </c>
      <c r="N95" s="58" t="e">
        <f t="shared" si="71"/>
        <v>#REF!</v>
      </c>
      <c r="O95" s="58" t="e">
        <f t="shared" si="72"/>
        <v>#REF!</v>
      </c>
      <c r="P95" s="59" t="e">
        <f t="shared" si="62"/>
        <v>#REF!</v>
      </c>
      <c r="Q95" s="29" t="e">
        <f t="shared" si="73"/>
        <v>#REF!</v>
      </c>
      <c r="R95" s="100" t="e">
        <f t="shared" si="65"/>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x14ac:dyDescent="0.25">
      <c r="B96" s="237"/>
      <c r="C96" s="9"/>
      <c r="E96" s="65" t="e">
        <f>IF(OR($C$6="",$C$5="",$C$6=0,$C$5=0),"",IF((ROWS(E$6:E96)-1)&gt;$C$16+$C$13-$C$15,"",(ROWS(E$6:E96)-1)))</f>
        <v>#REF!</v>
      </c>
      <c r="F96" s="55" t="e">
        <f t="shared" si="66"/>
        <v>#REF!</v>
      </c>
      <c r="G96" s="91" t="e">
        <f>IF(E96="","",OP!G96)</f>
        <v>#REF!</v>
      </c>
      <c r="H96" s="28" t="e">
        <f t="shared" si="63"/>
        <v>#REF!</v>
      </c>
      <c r="I96" s="56" t="e">
        <f t="shared" si="64"/>
        <v>#REF!</v>
      </c>
      <c r="J96" s="56" t="e">
        <f t="shared" si="67"/>
        <v>#REF!</v>
      </c>
      <c r="K96" s="57" t="e">
        <f t="shared" si="68"/>
        <v>#REF!</v>
      </c>
      <c r="L96" s="57" t="e">
        <f t="shared" si="69"/>
        <v>#REF!</v>
      </c>
      <c r="M96" s="58" t="e">
        <f t="shared" si="70"/>
        <v>#REF!</v>
      </c>
      <c r="N96" s="58" t="e">
        <f t="shared" si="71"/>
        <v>#REF!</v>
      </c>
      <c r="O96" s="58" t="e">
        <f t="shared" si="72"/>
        <v>#REF!</v>
      </c>
      <c r="P96" s="59" t="e">
        <f t="shared" si="62"/>
        <v>#REF!</v>
      </c>
      <c r="Q96" s="29" t="e">
        <f t="shared" si="73"/>
        <v>#REF!</v>
      </c>
      <c r="R96" s="100" t="e">
        <f t="shared" si="65"/>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x14ac:dyDescent="0.25">
      <c r="B97" s="237"/>
      <c r="C97" s="9"/>
      <c r="E97" s="65" t="e">
        <f>IF(OR($C$6="",$C$5="",$C$6=0,$C$5=0),"",IF((ROWS(E$6:E97)-1)&gt;$C$16+$C$13-$C$15,"",(ROWS(E$6:E97)-1)))</f>
        <v>#REF!</v>
      </c>
      <c r="F97" s="55" t="e">
        <f t="shared" si="66"/>
        <v>#REF!</v>
      </c>
      <c r="G97" s="91" t="e">
        <f>IF(E97="","",OP!G97)</f>
        <v>#REF!</v>
      </c>
      <c r="H97" s="28" t="e">
        <f t="shared" si="63"/>
        <v>#REF!</v>
      </c>
      <c r="I97" s="56" t="e">
        <f t="shared" si="64"/>
        <v>#REF!</v>
      </c>
      <c r="J97" s="56" t="e">
        <f t="shared" si="67"/>
        <v>#REF!</v>
      </c>
      <c r="K97" s="57" t="e">
        <f t="shared" si="68"/>
        <v>#REF!</v>
      </c>
      <c r="L97" s="57" t="e">
        <f t="shared" si="69"/>
        <v>#REF!</v>
      </c>
      <c r="M97" s="58" t="e">
        <f t="shared" si="70"/>
        <v>#REF!</v>
      </c>
      <c r="N97" s="58" t="e">
        <f t="shared" si="71"/>
        <v>#REF!</v>
      </c>
      <c r="O97" s="58" t="e">
        <f t="shared" si="72"/>
        <v>#REF!</v>
      </c>
      <c r="P97" s="59" t="e">
        <f t="shared" si="62"/>
        <v>#REF!</v>
      </c>
      <c r="Q97" s="29" t="e">
        <f t="shared" si="73"/>
        <v>#REF!</v>
      </c>
      <c r="R97" s="100" t="e">
        <f t="shared" si="65"/>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x14ac:dyDescent="0.25">
      <c r="B98" s="237"/>
      <c r="C98" s="9"/>
      <c r="E98" s="65" t="e">
        <f>IF(OR($C$6="",$C$5="",$C$6=0,$C$5=0),"",IF((ROWS(E$6:E98)-1)&gt;$C$16+$C$13-$C$15,"",(ROWS(E$6:E98)-1)))</f>
        <v>#REF!</v>
      </c>
      <c r="F98" s="55" t="e">
        <f t="shared" si="66"/>
        <v>#REF!</v>
      </c>
      <c r="G98" s="91" t="e">
        <f>IF(E98="","",OP!G98)</f>
        <v>#REF!</v>
      </c>
      <c r="H98" s="28" t="e">
        <f t="shared" si="63"/>
        <v>#REF!</v>
      </c>
      <c r="I98" s="56" t="e">
        <f t="shared" si="64"/>
        <v>#REF!</v>
      </c>
      <c r="J98" s="56" t="e">
        <f t="shared" si="67"/>
        <v>#REF!</v>
      </c>
      <c r="K98" s="57" t="e">
        <f t="shared" si="68"/>
        <v>#REF!</v>
      </c>
      <c r="L98" s="57" t="e">
        <f t="shared" si="69"/>
        <v>#REF!</v>
      </c>
      <c r="M98" s="58" t="e">
        <f t="shared" si="70"/>
        <v>#REF!</v>
      </c>
      <c r="N98" s="58" t="e">
        <f t="shared" si="71"/>
        <v>#REF!</v>
      </c>
      <c r="O98" s="58" t="e">
        <f t="shared" si="72"/>
        <v>#REF!</v>
      </c>
      <c r="P98" s="59" t="e">
        <f t="shared" si="62"/>
        <v>#REF!</v>
      </c>
      <c r="Q98" s="29" t="e">
        <f t="shared" si="73"/>
        <v>#REF!</v>
      </c>
      <c r="R98" s="100" t="e">
        <f t="shared" si="65"/>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x14ac:dyDescent="0.25">
      <c r="B99" s="237"/>
      <c r="C99" s="9"/>
      <c r="E99" s="65" t="e">
        <f>IF(OR($C$6="",$C$5="",$C$6=0,$C$5=0),"",IF((ROWS(E$6:E99)-1)&gt;$C$16+$C$13-$C$15,"",(ROWS(E$6:E99)-1)))</f>
        <v>#REF!</v>
      </c>
      <c r="F99" s="55" t="e">
        <f t="shared" si="66"/>
        <v>#REF!</v>
      </c>
      <c r="G99" s="91" t="e">
        <f>IF(E99="","",OP!G99)</f>
        <v>#REF!</v>
      </c>
      <c r="H99" s="28" t="e">
        <f t="shared" si="63"/>
        <v>#REF!</v>
      </c>
      <c r="I99" s="56" t="e">
        <f t="shared" si="64"/>
        <v>#REF!</v>
      </c>
      <c r="J99" s="56" t="e">
        <f t="shared" si="67"/>
        <v>#REF!</v>
      </c>
      <c r="K99" s="57" t="e">
        <f t="shared" si="68"/>
        <v>#REF!</v>
      </c>
      <c r="L99" s="57" t="e">
        <f t="shared" si="69"/>
        <v>#REF!</v>
      </c>
      <c r="M99" s="58" t="e">
        <f t="shared" si="70"/>
        <v>#REF!</v>
      </c>
      <c r="N99" s="58" t="e">
        <f t="shared" si="71"/>
        <v>#REF!</v>
      </c>
      <c r="O99" s="58" t="e">
        <f t="shared" si="72"/>
        <v>#REF!</v>
      </c>
      <c r="P99" s="59" t="e">
        <f t="shared" si="62"/>
        <v>#REF!</v>
      </c>
      <c r="Q99" s="29" t="e">
        <f t="shared" si="73"/>
        <v>#REF!</v>
      </c>
      <c r="R99" s="100" t="e">
        <f t="shared" si="65"/>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x14ac:dyDescent="0.25">
      <c r="B100" s="237"/>
      <c r="C100" s="9"/>
      <c r="E100" s="65" t="e">
        <f>IF(OR($C$6="",$C$5="",$C$6=0,$C$5=0),"",IF((ROWS(E$6:E100)-1)&gt;$C$16+$C$13-$C$15,"",(ROWS(E$6:E100)-1)))</f>
        <v>#REF!</v>
      </c>
      <c r="F100" s="55" t="e">
        <f t="shared" si="66"/>
        <v>#REF!</v>
      </c>
      <c r="G100" s="91" t="e">
        <f>IF(E100="","",OP!G100)</f>
        <v>#REF!</v>
      </c>
      <c r="H100" s="28" t="e">
        <f t="shared" si="63"/>
        <v>#REF!</v>
      </c>
      <c r="I100" s="56" t="e">
        <f t="shared" si="64"/>
        <v>#REF!</v>
      </c>
      <c r="J100" s="56" t="e">
        <f t="shared" si="67"/>
        <v>#REF!</v>
      </c>
      <c r="K100" s="57" t="e">
        <f t="shared" si="68"/>
        <v>#REF!</v>
      </c>
      <c r="L100" s="57" t="e">
        <f t="shared" si="69"/>
        <v>#REF!</v>
      </c>
      <c r="M100" s="58" t="e">
        <f t="shared" si="70"/>
        <v>#REF!</v>
      </c>
      <c r="N100" s="58" t="e">
        <f t="shared" si="71"/>
        <v>#REF!</v>
      </c>
      <c r="O100" s="58" t="e">
        <f t="shared" si="72"/>
        <v>#REF!</v>
      </c>
      <c r="P100" s="59" t="e">
        <f t="shared" si="62"/>
        <v>#REF!</v>
      </c>
      <c r="Q100" s="29" t="e">
        <f t="shared" si="73"/>
        <v>#REF!</v>
      </c>
      <c r="R100" s="100" t="e">
        <f t="shared" si="65"/>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x14ac:dyDescent="0.25">
      <c r="B101" s="237"/>
      <c r="C101" s="9"/>
      <c r="E101" s="65" t="e">
        <f>IF(OR($C$6="",$C$5="",$C$6=0,$C$5=0),"",IF((ROWS(E$6:E101)-1)&gt;$C$16+$C$13-$C$15,"",(ROWS(E$6:E101)-1)))</f>
        <v>#REF!</v>
      </c>
      <c r="F101" s="55" t="e">
        <f t="shared" si="66"/>
        <v>#REF!</v>
      </c>
      <c r="G101" s="91" t="e">
        <f>IF(E101="","",OP!G101)</f>
        <v>#REF!</v>
      </c>
      <c r="H101" s="28" t="e">
        <f t="shared" si="63"/>
        <v>#REF!</v>
      </c>
      <c r="I101" s="56" t="e">
        <f t="shared" si="64"/>
        <v>#REF!</v>
      </c>
      <c r="J101" s="56" t="e">
        <f t="shared" si="67"/>
        <v>#REF!</v>
      </c>
      <c r="K101" s="57" t="e">
        <f t="shared" si="68"/>
        <v>#REF!</v>
      </c>
      <c r="L101" s="57" t="e">
        <f t="shared" si="69"/>
        <v>#REF!</v>
      </c>
      <c r="M101" s="58" t="e">
        <f t="shared" si="70"/>
        <v>#REF!</v>
      </c>
      <c r="N101" s="58" t="e">
        <f t="shared" si="71"/>
        <v>#REF!</v>
      </c>
      <c r="O101" s="58" t="e">
        <f t="shared" si="72"/>
        <v>#REF!</v>
      </c>
      <c r="P101" s="59" t="e">
        <f t="shared" si="62"/>
        <v>#REF!</v>
      </c>
      <c r="Q101" s="29" t="e">
        <f t="shared" si="73"/>
        <v>#REF!</v>
      </c>
      <c r="R101" s="100" t="e">
        <f t="shared" si="65"/>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x14ac:dyDescent="0.25">
      <c r="B102" s="237"/>
      <c r="C102" s="9"/>
      <c r="E102" s="65" t="e">
        <f>IF(OR($C$6="",$C$5="",$C$6=0,$C$5=0),"",IF((ROWS(E$6:E102)-1)&gt;$C$16+$C$13-$C$15,"",(ROWS(E$6:E102)-1)))</f>
        <v>#REF!</v>
      </c>
      <c r="F102" s="55" t="e">
        <f t="shared" si="66"/>
        <v>#REF!</v>
      </c>
      <c r="G102" s="91" t="e">
        <f>IF(E102="","",OP!G102)</f>
        <v>#REF!</v>
      </c>
      <c r="H102" s="28" t="e">
        <f t="shared" si="63"/>
        <v>#REF!</v>
      </c>
      <c r="I102" s="56" t="e">
        <f t="shared" si="64"/>
        <v>#REF!</v>
      </c>
      <c r="J102" s="56" t="e">
        <f t="shared" si="67"/>
        <v>#REF!</v>
      </c>
      <c r="K102" s="57" t="e">
        <f t="shared" si="68"/>
        <v>#REF!</v>
      </c>
      <c r="L102" s="57" t="e">
        <f t="shared" si="69"/>
        <v>#REF!</v>
      </c>
      <c r="M102" s="58" t="e">
        <f t="shared" si="70"/>
        <v>#REF!</v>
      </c>
      <c r="N102" s="58" t="e">
        <f t="shared" si="71"/>
        <v>#REF!</v>
      </c>
      <c r="O102" s="58" t="e">
        <f t="shared" si="72"/>
        <v>#REF!</v>
      </c>
      <c r="P102" s="59" t="e">
        <f t="shared" si="62"/>
        <v>#REF!</v>
      </c>
      <c r="Q102" s="29" t="e">
        <f t="shared" si="73"/>
        <v>#REF!</v>
      </c>
      <c r="R102" s="100" t="e">
        <f t="shared" si="65"/>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x14ac:dyDescent="0.25">
      <c r="B103" s="237"/>
      <c r="C103" s="9"/>
      <c r="E103" s="65" t="e">
        <f>IF(OR($C$6="",$C$5="",$C$6=0,$C$5=0),"",IF((ROWS(E$6:E103)-1)&gt;$C$16+$C$13-$C$15,"",(ROWS(E$6:E103)-1)))</f>
        <v>#REF!</v>
      </c>
      <c r="F103" s="55" t="e">
        <f t="shared" si="66"/>
        <v>#REF!</v>
      </c>
      <c r="G103" s="91" t="e">
        <f>IF(E103="","",OP!G103)</f>
        <v>#REF!</v>
      </c>
      <c r="H103" s="28" t="e">
        <f t="shared" si="63"/>
        <v>#REF!</v>
      </c>
      <c r="I103" s="56" t="e">
        <f t="shared" si="64"/>
        <v>#REF!</v>
      </c>
      <c r="J103" s="56" t="e">
        <f t="shared" si="67"/>
        <v>#REF!</v>
      </c>
      <c r="K103" s="57" t="e">
        <f t="shared" si="68"/>
        <v>#REF!</v>
      </c>
      <c r="L103" s="57" t="e">
        <f t="shared" si="69"/>
        <v>#REF!</v>
      </c>
      <c r="M103" s="58" t="e">
        <f t="shared" si="70"/>
        <v>#REF!</v>
      </c>
      <c r="N103" s="58" t="e">
        <f t="shared" si="71"/>
        <v>#REF!</v>
      </c>
      <c r="O103" s="58" t="e">
        <f t="shared" si="72"/>
        <v>#REF!</v>
      </c>
      <c r="P103" s="59" t="e">
        <f t="shared" si="62"/>
        <v>#REF!</v>
      </c>
      <c r="Q103" s="29" t="e">
        <f t="shared" si="73"/>
        <v>#REF!</v>
      </c>
      <c r="R103" s="100" t="e">
        <f t="shared" si="65"/>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x14ac:dyDescent="0.25">
      <c r="B104" s="237"/>
      <c r="C104" s="9"/>
      <c r="E104" s="65" t="e">
        <f>IF(OR($C$6="",$C$5="",$C$6=0,$C$5=0),"",IF((ROWS(E$6:E104)-1)&gt;$C$16+$C$13-$C$15,"",(ROWS(E$6:E104)-1)))</f>
        <v>#REF!</v>
      </c>
      <c r="F104" s="55" t="e">
        <f t="shared" si="66"/>
        <v>#REF!</v>
      </c>
      <c r="G104" s="91" t="e">
        <f>IF(E104="","",OP!G104)</f>
        <v>#REF!</v>
      </c>
      <c r="H104" s="28" t="e">
        <f t="shared" si="63"/>
        <v>#REF!</v>
      </c>
      <c r="I104" s="56" t="e">
        <f t="shared" si="64"/>
        <v>#REF!</v>
      </c>
      <c r="J104" s="56" t="e">
        <f t="shared" si="67"/>
        <v>#REF!</v>
      </c>
      <c r="K104" s="57" t="e">
        <f t="shared" si="68"/>
        <v>#REF!</v>
      </c>
      <c r="L104" s="57" t="e">
        <f t="shared" si="69"/>
        <v>#REF!</v>
      </c>
      <c r="M104" s="58" t="e">
        <f t="shared" si="70"/>
        <v>#REF!</v>
      </c>
      <c r="N104" s="58" t="e">
        <f t="shared" si="71"/>
        <v>#REF!</v>
      </c>
      <c r="O104" s="58" t="e">
        <f t="shared" si="72"/>
        <v>#REF!</v>
      </c>
      <c r="P104" s="59" t="e">
        <f t="shared" si="62"/>
        <v>#REF!</v>
      </c>
      <c r="Q104" s="29" t="e">
        <f t="shared" si="73"/>
        <v>#REF!</v>
      </c>
      <c r="R104" s="100" t="e">
        <f t="shared" si="65"/>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x14ac:dyDescent="0.25">
      <c r="B105" s="237"/>
      <c r="C105" s="9"/>
      <c r="E105" s="65" t="e">
        <f>IF(OR($C$6="",$C$5="",$C$6=0,$C$5=0),"",IF((ROWS(E$6:E105)-1)&gt;$C$16+$C$13-$C$15,"",(ROWS(E$6:E105)-1)))</f>
        <v>#REF!</v>
      </c>
      <c r="F105" s="55" t="e">
        <f t="shared" si="66"/>
        <v>#REF!</v>
      </c>
      <c r="G105" s="91" t="e">
        <f>IF(E105="","",OP!G105)</f>
        <v>#REF!</v>
      </c>
      <c r="H105" s="28" t="e">
        <f t="shared" si="63"/>
        <v>#REF!</v>
      </c>
      <c r="I105" s="56" t="e">
        <f t="shared" si="64"/>
        <v>#REF!</v>
      </c>
      <c r="J105" s="56" t="e">
        <f t="shared" si="67"/>
        <v>#REF!</v>
      </c>
      <c r="K105" s="57" t="e">
        <f t="shared" si="68"/>
        <v>#REF!</v>
      </c>
      <c r="L105" s="57" t="e">
        <f t="shared" si="69"/>
        <v>#REF!</v>
      </c>
      <c r="M105" s="58" t="e">
        <f t="shared" si="70"/>
        <v>#REF!</v>
      </c>
      <c r="N105" s="58" t="e">
        <f t="shared" si="71"/>
        <v>#REF!</v>
      </c>
      <c r="O105" s="58" t="e">
        <f t="shared" si="72"/>
        <v>#REF!</v>
      </c>
      <c r="P105" s="59" t="e">
        <f t="shared" si="62"/>
        <v>#REF!</v>
      </c>
      <c r="Q105" s="29" t="e">
        <f t="shared" si="73"/>
        <v>#REF!</v>
      </c>
      <c r="R105" s="100" t="e">
        <f t="shared" si="65"/>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x14ac:dyDescent="0.25">
      <c r="B106" s="237"/>
      <c r="C106" s="9"/>
      <c r="E106" s="65" t="e">
        <f>IF(OR($C$6="",$C$5="",$C$6=0,$C$5=0),"",IF((ROWS(E$6:E106)-1)&gt;$C$16+$C$13-$C$15,"",(ROWS(E$6:E106)-1)))</f>
        <v>#REF!</v>
      </c>
      <c r="F106" s="55" t="e">
        <f t="shared" si="66"/>
        <v>#REF!</v>
      </c>
      <c r="G106" s="91" t="e">
        <f>IF(E106="","",OP!G106)</f>
        <v>#REF!</v>
      </c>
      <c r="H106" s="28" t="e">
        <f t="shared" si="63"/>
        <v>#REF!</v>
      </c>
      <c r="I106" s="56" t="e">
        <f t="shared" si="64"/>
        <v>#REF!</v>
      </c>
      <c r="J106" s="56" t="e">
        <f t="shared" si="67"/>
        <v>#REF!</v>
      </c>
      <c r="K106" s="57" t="e">
        <f t="shared" si="68"/>
        <v>#REF!</v>
      </c>
      <c r="L106" s="57" t="e">
        <f t="shared" si="69"/>
        <v>#REF!</v>
      </c>
      <c r="M106" s="58" t="e">
        <f t="shared" si="70"/>
        <v>#REF!</v>
      </c>
      <c r="N106" s="58" t="e">
        <f t="shared" si="71"/>
        <v>#REF!</v>
      </c>
      <c r="O106" s="58" t="e">
        <f t="shared" si="72"/>
        <v>#REF!</v>
      </c>
      <c r="P106" s="59" t="e">
        <f t="shared" si="62"/>
        <v>#REF!</v>
      </c>
      <c r="Q106" s="29" t="e">
        <f t="shared" si="73"/>
        <v>#REF!</v>
      </c>
      <c r="R106" s="100" t="e">
        <f t="shared" si="65"/>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x14ac:dyDescent="0.25">
      <c r="B107" s="237"/>
      <c r="C107" s="9"/>
      <c r="E107" s="65" t="e">
        <f>IF(OR($C$6="",$C$5="",$C$6=0,$C$5=0),"",IF((ROWS(E$6:E107)-1)&gt;$C$16+$C$13-$C$15,"",(ROWS(E$6:E107)-1)))</f>
        <v>#REF!</v>
      </c>
      <c r="F107" s="55" t="e">
        <f t="shared" si="66"/>
        <v>#REF!</v>
      </c>
      <c r="G107" s="91" t="e">
        <f>IF(E107="","",OP!G107)</f>
        <v>#REF!</v>
      </c>
      <c r="H107" s="28" t="e">
        <f t="shared" si="63"/>
        <v>#REF!</v>
      </c>
      <c r="I107" s="56" t="e">
        <f t="shared" si="64"/>
        <v>#REF!</v>
      </c>
      <c r="J107" s="56" t="e">
        <f t="shared" si="67"/>
        <v>#REF!</v>
      </c>
      <c r="K107" s="57" t="e">
        <f t="shared" si="68"/>
        <v>#REF!</v>
      </c>
      <c r="L107" s="57" t="e">
        <f t="shared" si="69"/>
        <v>#REF!</v>
      </c>
      <c r="M107" s="58" t="e">
        <f t="shared" si="70"/>
        <v>#REF!</v>
      </c>
      <c r="N107" s="58" t="e">
        <f t="shared" si="71"/>
        <v>#REF!</v>
      </c>
      <c r="O107" s="58" t="e">
        <f t="shared" si="72"/>
        <v>#REF!</v>
      </c>
      <c r="P107" s="59" t="e">
        <f t="shared" si="62"/>
        <v>#REF!</v>
      </c>
      <c r="Q107" s="29" t="e">
        <f t="shared" si="73"/>
        <v>#REF!</v>
      </c>
      <c r="R107" s="100" t="e">
        <f t="shared" si="65"/>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x14ac:dyDescent="0.25">
      <c r="B108" s="237"/>
      <c r="C108" s="9"/>
      <c r="E108" s="65" t="e">
        <f>IF(OR($C$6="",$C$5="",$C$6=0,$C$5=0),"",IF((ROWS(E$6:E108)-1)&gt;$C$16+$C$13-$C$15,"",(ROWS(E$6:E108)-1)))</f>
        <v>#REF!</v>
      </c>
      <c r="F108" s="55" t="e">
        <f t="shared" si="66"/>
        <v>#REF!</v>
      </c>
      <c r="G108" s="91" t="e">
        <f>IF(E108="","",OP!G108)</f>
        <v>#REF!</v>
      </c>
      <c r="H108" s="28" t="e">
        <f t="shared" si="63"/>
        <v>#REF!</v>
      </c>
      <c r="I108" s="56" t="e">
        <f t="shared" si="64"/>
        <v>#REF!</v>
      </c>
      <c r="J108" s="56" t="e">
        <f t="shared" si="67"/>
        <v>#REF!</v>
      </c>
      <c r="K108" s="57" t="e">
        <f t="shared" si="68"/>
        <v>#REF!</v>
      </c>
      <c r="L108" s="57" t="e">
        <f t="shared" si="69"/>
        <v>#REF!</v>
      </c>
      <c r="M108" s="58" t="e">
        <f t="shared" si="70"/>
        <v>#REF!</v>
      </c>
      <c r="N108" s="58" t="e">
        <f t="shared" si="71"/>
        <v>#REF!</v>
      </c>
      <c r="O108" s="58" t="e">
        <f t="shared" si="72"/>
        <v>#REF!</v>
      </c>
      <c r="P108" s="59" t="e">
        <f t="shared" si="62"/>
        <v>#REF!</v>
      </c>
      <c r="Q108" s="29" t="e">
        <f t="shared" si="73"/>
        <v>#REF!</v>
      </c>
      <c r="R108" s="100" t="e">
        <f t="shared" si="65"/>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x14ac:dyDescent="0.25">
      <c r="B109" s="237"/>
      <c r="C109" s="9"/>
      <c r="E109" s="65" t="e">
        <f>IF(OR($C$6="",$C$5="",$C$6=0,$C$5=0),"",IF((ROWS(E$6:E109)-1)&gt;$C$16+$C$13-$C$15,"",(ROWS(E$6:E109)-1)))</f>
        <v>#REF!</v>
      </c>
      <c r="F109" s="55" t="e">
        <f t="shared" si="66"/>
        <v>#REF!</v>
      </c>
      <c r="G109" s="91" t="e">
        <f>IF(E109="","",OP!G109)</f>
        <v>#REF!</v>
      </c>
      <c r="H109" s="28" t="e">
        <f t="shared" si="63"/>
        <v>#REF!</v>
      </c>
      <c r="I109" s="56" t="e">
        <f t="shared" si="64"/>
        <v>#REF!</v>
      </c>
      <c r="J109" s="56" t="e">
        <f t="shared" si="67"/>
        <v>#REF!</v>
      </c>
      <c r="K109" s="57" t="e">
        <f t="shared" si="68"/>
        <v>#REF!</v>
      </c>
      <c r="L109" s="57" t="e">
        <f t="shared" si="69"/>
        <v>#REF!</v>
      </c>
      <c r="M109" s="58" t="e">
        <f t="shared" si="70"/>
        <v>#REF!</v>
      </c>
      <c r="N109" s="58" t="e">
        <f t="shared" si="71"/>
        <v>#REF!</v>
      </c>
      <c r="O109" s="58" t="e">
        <f t="shared" si="72"/>
        <v>#REF!</v>
      </c>
      <c r="P109" s="59" t="e">
        <f t="shared" si="62"/>
        <v>#REF!</v>
      </c>
      <c r="Q109" s="29" t="e">
        <f t="shared" si="73"/>
        <v>#REF!</v>
      </c>
      <c r="R109" s="100" t="e">
        <f t="shared" si="65"/>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x14ac:dyDescent="0.25">
      <c r="B110" s="237"/>
      <c r="C110" s="9"/>
      <c r="E110" s="65" t="e">
        <f>IF(OR($C$6="",$C$5="",$C$6=0,$C$5=0),"",IF((ROWS(E$6:E110)-1)&gt;$C$16+$C$13-$C$15,"",(ROWS(E$6:E110)-1)))</f>
        <v>#REF!</v>
      </c>
      <c r="F110" s="55" t="e">
        <f t="shared" si="66"/>
        <v>#REF!</v>
      </c>
      <c r="G110" s="91" t="e">
        <f>IF(E110="","",OP!G110)</f>
        <v>#REF!</v>
      </c>
      <c r="H110" s="28" t="e">
        <f t="shared" si="63"/>
        <v>#REF!</v>
      </c>
      <c r="I110" s="56" t="e">
        <f t="shared" si="64"/>
        <v>#REF!</v>
      </c>
      <c r="J110" s="56" t="e">
        <f t="shared" si="67"/>
        <v>#REF!</v>
      </c>
      <c r="K110" s="57" t="e">
        <f t="shared" si="68"/>
        <v>#REF!</v>
      </c>
      <c r="L110" s="57" t="e">
        <f t="shared" si="69"/>
        <v>#REF!</v>
      </c>
      <c r="M110" s="58" t="e">
        <f t="shared" si="70"/>
        <v>#REF!</v>
      </c>
      <c r="N110" s="58" t="e">
        <f t="shared" si="71"/>
        <v>#REF!</v>
      </c>
      <c r="O110" s="58" t="e">
        <f t="shared" si="72"/>
        <v>#REF!</v>
      </c>
      <c r="P110" s="59" t="e">
        <f t="shared" si="62"/>
        <v>#REF!</v>
      </c>
      <c r="Q110" s="29" t="e">
        <f t="shared" si="73"/>
        <v>#REF!</v>
      </c>
      <c r="R110" s="100" t="e">
        <f t="shared" si="65"/>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x14ac:dyDescent="0.25">
      <c r="B111" s="237"/>
      <c r="C111" s="9"/>
      <c r="E111" s="65" t="e">
        <f>IF(OR($C$6="",$C$5="",$C$6=0,$C$5=0),"",IF((ROWS(E$6:E111)-1)&gt;$C$16+$C$13-$C$15,"",(ROWS(E$6:E111)-1)))</f>
        <v>#REF!</v>
      </c>
      <c r="F111" s="55" t="e">
        <f t="shared" si="66"/>
        <v>#REF!</v>
      </c>
      <c r="G111" s="91" t="e">
        <f>IF(E111="","",OP!G111)</f>
        <v>#REF!</v>
      </c>
      <c r="H111" s="28" t="e">
        <f t="shared" si="63"/>
        <v>#REF!</v>
      </c>
      <c r="I111" s="56" t="e">
        <f t="shared" si="64"/>
        <v>#REF!</v>
      </c>
      <c r="J111" s="56" t="e">
        <f t="shared" si="67"/>
        <v>#REF!</v>
      </c>
      <c r="K111" s="57" t="e">
        <f t="shared" si="68"/>
        <v>#REF!</v>
      </c>
      <c r="L111" s="57" t="e">
        <f t="shared" si="69"/>
        <v>#REF!</v>
      </c>
      <c r="M111" s="58" t="e">
        <f t="shared" si="70"/>
        <v>#REF!</v>
      </c>
      <c r="N111" s="58" t="e">
        <f t="shared" si="71"/>
        <v>#REF!</v>
      </c>
      <c r="O111" s="58" t="e">
        <f t="shared" si="72"/>
        <v>#REF!</v>
      </c>
      <c r="P111" s="59" t="e">
        <f t="shared" si="62"/>
        <v>#REF!</v>
      </c>
      <c r="Q111" s="29" t="e">
        <f t="shared" si="73"/>
        <v>#REF!</v>
      </c>
      <c r="R111" s="100" t="e">
        <f t="shared" si="65"/>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x14ac:dyDescent="0.25">
      <c r="B112" s="237"/>
      <c r="C112" s="9"/>
      <c r="E112" s="65" t="e">
        <f>IF(OR($C$6="",$C$5="",$C$6=0,$C$5=0),"",IF((ROWS(E$6:E112)-1)&gt;$C$16+$C$13-$C$15,"",(ROWS(E$6:E112)-1)))</f>
        <v>#REF!</v>
      </c>
      <c r="F112" s="55" t="e">
        <f t="shared" si="66"/>
        <v>#REF!</v>
      </c>
      <c r="G112" s="91" t="e">
        <f>IF(E112="","",OP!G112)</f>
        <v>#REF!</v>
      </c>
      <c r="H112" s="28" t="e">
        <f t="shared" si="63"/>
        <v>#REF!</v>
      </c>
      <c r="I112" s="56" t="e">
        <f t="shared" si="64"/>
        <v>#REF!</v>
      </c>
      <c r="J112" s="56" t="e">
        <f t="shared" si="67"/>
        <v>#REF!</v>
      </c>
      <c r="K112" s="57" t="e">
        <f t="shared" si="68"/>
        <v>#REF!</v>
      </c>
      <c r="L112" s="57" t="e">
        <f t="shared" si="69"/>
        <v>#REF!</v>
      </c>
      <c r="M112" s="58" t="e">
        <f t="shared" si="70"/>
        <v>#REF!</v>
      </c>
      <c r="N112" s="58" t="e">
        <f t="shared" si="71"/>
        <v>#REF!</v>
      </c>
      <c r="O112" s="58" t="e">
        <f t="shared" si="72"/>
        <v>#REF!</v>
      </c>
      <c r="P112" s="59" t="e">
        <f t="shared" si="62"/>
        <v>#REF!</v>
      </c>
      <c r="Q112" s="29" t="e">
        <f t="shared" si="73"/>
        <v>#REF!</v>
      </c>
      <c r="R112" s="100" t="e">
        <f t="shared" si="65"/>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x14ac:dyDescent="0.25">
      <c r="B113" s="237"/>
      <c r="C113" s="9"/>
      <c r="E113" s="65" t="e">
        <f>IF(OR($C$6="",$C$5="",$C$6=0,$C$5=0),"",IF((ROWS(E$6:E113)-1)&gt;$C$16+$C$13-$C$15,"",(ROWS(E$6:E113)-1)))</f>
        <v>#REF!</v>
      </c>
      <c r="F113" s="55" t="e">
        <f t="shared" si="66"/>
        <v>#REF!</v>
      </c>
      <c r="G113" s="91" t="e">
        <f>IF(E113="","",OP!G113)</f>
        <v>#REF!</v>
      </c>
      <c r="H113" s="28" t="e">
        <f t="shared" si="63"/>
        <v>#REF!</v>
      </c>
      <c r="I113" s="56" t="e">
        <f t="shared" si="64"/>
        <v>#REF!</v>
      </c>
      <c r="J113" s="56" t="e">
        <f t="shared" si="67"/>
        <v>#REF!</v>
      </c>
      <c r="K113" s="57" t="e">
        <f t="shared" si="68"/>
        <v>#REF!</v>
      </c>
      <c r="L113" s="57" t="e">
        <f t="shared" si="69"/>
        <v>#REF!</v>
      </c>
      <c r="M113" s="58" t="e">
        <f t="shared" si="70"/>
        <v>#REF!</v>
      </c>
      <c r="N113" s="58" t="e">
        <f t="shared" si="71"/>
        <v>#REF!</v>
      </c>
      <c r="O113" s="58" t="e">
        <f t="shared" si="72"/>
        <v>#REF!</v>
      </c>
      <c r="P113" s="59" t="e">
        <f t="shared" si="62"/>
        <v>#REF!</v>
      </c>
      <c r="Q113" s="29" t="e">
        <f t="shared" si="73"/>
        <v>#REF!</v>
      </c>
      <c r="R113" s="100" t="e">
        <f t="shared" si="65"/>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x14ac:dyDescent="0.25">
      <c r="B114" s="237"/>
      <c r="C114" s="9"/>
      <c r="E114" s="65" t="e">
        <f>IF(OR($C$6="",$C$5="",$C$6=0,$C$5=0),"",IF((ROWS(E$6:E114)-1)&gt;$C$16+$C$13-$C$15,"",(ROWS(E$6:E114)-1)))</f>
        <v>#REF!</v>
      </c>
      <c r="F114" s="55" t="e">
        <f t="shared" si="66"/>
        <v>#REF!</v>
      </c>
      <c r="G114" s="91" t="e">
        <f>IF(E114="","",OP!G114)</f>
        <v>#REF!</v>
      </c>
      <c r="H114" s="28" t="e">
        <f t="shared" si="63"/>
        <v>#REF!</v>
      </c>
      <c r="I114" s="56" t="e">
        <f t="shared" si="64"/>
        <v>#REF!</v>
      </c>
      <c r="J114" s="56" t="e">
        <f t="shared" si="67"/>
        <v>#REF!</v>
      </c>
      <c r="K114" s="57" t="e">
        <f t="shared" si="68"/>
        <v>#REF!</v>
      </c>
      <c r="L114" s="57" t="e">
        <f t="shared" si="69"/>
        <v>#REF!</v>
      </c>
      <c r="M114" s="58" t="e">
        <f t="shared" si="70"/>
        <v>#REF!</v>
      </c>
      <c r="N114" s="58" t="e">
        <f t="shared" si="71"/>
        <v>#REF!</v>
      </c>
      <c r="O114" s="58" t="e">
        <f t="shared" si="72"/>
        <v>#REF!</v>
      </c>
      <c r="P114" s="59" t="e">
        <f t="shared" si="62"/>
        <v>#REF!</v>
      </c>
      <c r="Q114" s="29" t="e">
        <f t="shared" si="73"/>
        <v>#REF!</v>
      </c>
      <c r="R114" s="100" t="e">
        <f t="shared" si="65"/>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x14ac:dyDescent="0.25">
      <c r="B115" s="237"/>
      <c r="C115" s="9"/>
      <c r="E115" s="65" t="e">
        <f>IF(OR($C$6="",$C$5="",$C$6=0,$C$5=0),"",IF((ROWS(E$6:E115)-1)&gt;$C$16+$C$13-$C$15,"",(ROWS(E$6:E115)-1)))</f>
        <v>#REF!</v>
      </c>
      <c r="F115" s="55" t="e">
        <f t="shared" si="66"/>
        <v>#REF!</v>
      </c>
      <c r="G115" s="91" t="e">
        <f>IF(E115="","",OP!G115)</f>
        <v>#REF!</v>
      </c>
      <c r="H115" s="28" t="e">
        <f t="shared" si="63"/>
        <v>#REF!</v>
      </c>
      <c r="I115" s="56" t="e">
        <f t="shared" si="64"/>
        <v>#REF!</v>
      </c>
      <c r="J115" s="56" t="e">
        <f t="shared" si="67"/>
        <v>#REF!</v>
      </c>
      <c r="K115" s="57" t="e">
        <f t="shared" si="68"/>
        <v>#REF!</v>
      </c>
      <c r="L115" s="57" t="e">
        <f t="shared" si="69"/>
        <v>#REF!</v>
      </c>
      <c r="M115" s="58" t="e">
        <f t="shared" si="70"/>
        <v>#REF!</v>
      </c>
      <c r="N115" s="58" t="e">
        <f t="shared" si="71"/>
        <v>#REF!</v>
      </c>
      <c r="O115" s="58" t="e">
        <f t="shared" si="72"/>
        <v>#REF!</v>
      </c>
      <c r="P115" s="59" t="e">
        <f t="shared" si="62"/>
        <v>#REF!</v>
      </c>
      <c r="Q115" s="29" t="e">
        <f t="shared" si="73"/>
        <v>#REF!</v>
      </c>
      <c r="R115" s="100" t="e">
        <f t="shared" si="65"/>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x14ac:dyDescent="0.25">
      <c r="B116" s="237"/>
      <c r="C116" s="9"/>
      <c r="E116" s="65" t="e">
        <f>IF(OR($C$6="",$C$5="",$C$6=0,$C$5=0),"",IF((ROWS(E$6:E116)-1)&gt;$C$16+$C$13-$C$15,"",(ROWS(E$6:E116)-1)))</f>
        <v>#REF!</v>
      </c>
      <c r="F116" s="55" t="e">
        <f t="shared" si="66"/>
        <v>#REF!</v>
      </c>
      <c r="G116" s="91" t="e">
        <f>IF(E116="","",OP!G116)</f>
        <v>#REF!</v>
      </c>
      <c r="H116" s="28" t="e">
        <f t="shared" si="63"/>
        <v>#REF!</v>
      </c>
      <c r="I116" s="56" t="e">
        <f t="shared" si="64"/>
        <v>#REF!</v>
      </c>
      <c r="J116" s="56" t="e">
        <f t="shared" si="67"/>
        <v>#REF!</v>
      </c>
      <c r="K116" s="57" t="e">
        <f t="shared" si="68"/>
        <v>#REF!</v>
      </c>
      <c r="L116" s="57" t="e">
        <f t="shared" si="69"/>
        <v>#REF!</v>
      </c>
      <c r="M116" s="58" t="e">
        <f t="shared" si="70"/>
        <v>#REF!</v>
      </c>
      <c r="N116" s="58" t="e">
        <f t="shared" si="71"/>
        <v>#REF!</v>
      </c>
      <c r="O116" s="58" t="e">
        <f t="shared" si="72"/>
        <v>#REF!</v>
      </c>
      <c r="P116" s="59" t="e">
        <f t="shared" si="62"/>
        <v>#REF!</v>
      </c>
      <c r="Q116" s="29" t="e">
        <f t="shared" si="73"/>
        <v>#REF!</v>
      </c>
      <c r="R116" s="100" t="e">
        <f t="shared" si="65"/>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x14ac:dyDescent="0.25">
      <c r="B117" s="237"/>
      <c r="C117" s="9"/>
      <c r="E117" s="65" t="e">
        <f>IF(OR($C$6="",$C$5="",$C$6=0,$C$5=0),"",IF((ROWS(E$6:E117)-1)&gt;$C$16+$C$13-$C$15,"",(ROWS(E$6:E117)-1)))</f>
        <v>#REF!</v>
      </c>
      <c r="F117" s="55" t="e">
        <f t="shared" si="66"/>
        <v>#REF!</v>
      </c>
      <c r="G117" s="91" t="e">
        <f>IF(E117="","",OP!G117)</f>
        <v>#REF!</v>
      </c>
      <c r="H117" s="28" t="e">
        <f t="shared" si="63"/>
        <v>#REF!</v>
      </c>
      <c r="I117" s="56" t="e">
        <f t="shared" si="64"/>
        <v>#REF!</v>
      </c>
      <c r="J117" s="56" t="e">
        <f t="shared" si="67"/>
        <v>#REF!</v>
      </c>
      <c r="K117" s="57" t="e">
        <f t="shared" si="68"/>
        <v>#REF!</v>
      </c>
      <c r="L117" s="57" t="e">
        <f t="shared" si="69"/>
        <v>#REF!</v>
      </c>
      <c r="M117" s="58" t="e">
        <f t="shared" si="70"/>
        <v>#REF!</v>
      </c>
      <c r="N117" s="58" t="e">
        <f t="shared" si="71"/>
        <v>#REF!</v>
      </c>
      <c r="O117" s="58" t="e">
        <f t="shared" si="72"/>
        <v>#REF!</v>
      </c>
      <c r="P117" s="59" t="e">
        <f t="shared" si="62"/>
        <v>#REF!</v>
      </c>
      <c r="Q117" s="29" t="e">
        <f t="shared" si="73"/>
        <v>#REF!</v>
      </c>
      <c r="R117" s="100" t="e">
        <f t="shared" si="65"/>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x14ac:dyDescent="0.25">
      <c r="B118" s="237"/>
      <c r="C118" s="9"/>
      <c r="E118" s="65" t="e">
        <f>IF(OR($C$6="",$C$5="",$C$6=0,$C$5=0),"",IF((ROWS(E$6:E118)-1)&gt;$C$16+$C$13-$C$15,"",(ROWS(E$6:E118)-1)))</f>
        <v>#REF!</v>
      </c>
      <c r="F118" s="55" t="e">
        <f t="shared" si="66"/>
        <v>#REF!</v>
      </c>
      <c r="G118" s="91" t="e">
        <f>IF(E118="","",OP!G118)</f>
        <v>#REF!</v>
      </c>
      <c r="H118" s="28" t="e">
        <f t="shared" si="63"/>
        <v>#REF!</v>
      </c>
      <c r="I118" s="56" t="e">
        <f t="shared" si="64"/>
        <v>#REF!</v>
      </c>
      <c r="J118" s="56" t="e">
        <f t="shared" si="67"/>
        <v>#REF!</v>
      </c>
      <c r="K118" s="57" t="e">
        <f t="shared" si="68"/>
        <v>#REF!</v>
      </c>
      <c r="L118" s="57" t="e">
        <f t="shared" si="69"/>
        <v>#REF!</v>
      </c>
      <c r="M118" s="58" t="e">
        <f t="shared" si="70"/>
        <v>#REF!</v>
      </c>
      <c r="N118" s="58" t="e">
        <f t="shared" si="71"/>
        <v>#REF!</v>
      </c>
      <c r="O118" s="58" t="e">
        <f t="shared" si="72"/>
        <v>#REF!</v>
      </c>
      <c r="P118" s="59" t="e">
        <f t="shared" si="62"/>
        <v>#REF!</v>
      </c>
      <c r="Q118" s="29" t="e">
        <f t="shared" si="73"/>
        <v>#REF!</v>
      </c>
      <c r="R118" s="100" t="e">
        <f t="shared" si="65"/>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x14ac:dyDescent="0.25">
      <c r="B119" s="237"/>
      <c r="C119" s="9"/>
      <c r="E119" s="65" t="e">
        <f>IF(OR($C$6="",$C$5="",$C$6=0,$C$5=0),"",IF((ROWS(E$6:E119)-1)&gt;$C$16+$C$13-$C$15,"",(ROWS(E$6:E119)-1)))</f>
        <v>#REF!</v>
      </c>
      <c r="F119" s="55" t="e">
        <f t="shared" si="66"/>
        <v>#REF!</v>
      </c>
      <c r="G119" s="91" t="e">
        <f>IF(E119="","",OP!G119)</f>
        <v>#REF!</v>
      </c>
      <c r="H119" s="28" t="e">
        <f t="shared" si="63"/>
        <v>#REF!</v>
      </c>
      <c r="I119" s="56" t="e">
        <f t="shared" si="64"/>
        <v>#REF!</v>
      </c>
      <c r="J119" s="56" t="e">
        <f t="shared" si="67"/>
        <v>#REF!</v>
      </c>
      <c r="K119" s="57" t="e">
        <f t="shared" si="68"/>
        <v>#REF!</v>
      </c>
      <c r="L119" s="57" t="e">
        <f t="shared" si="69"/>
        <v>#REF!</v>
      </c>
      <c r="M119" s="58" t="e">
        <f t="shared" si="70"/>
        <v>#REF!</v>
      </c>
      <c r="N119" s="58" t="e">
        <f t="shared" si="71"/>
        <v>#REF!</v>
      </c>
      <c r="O119" s="58" t="e">
        <f t="shared" si="72"/>
        <v>#REF!</v>
      </c>
      <c r="P119" s="59" t="e">
        <f t="shared" si="62"/>
        <v>#REF!</v>
      </c>
      <c r="Q119" s="29" t="e">
        <f t="shared" si="73"/>
        <v>#REF!</v>
      </c>
      <c r="R119" s="100" t="e">
        <f t="shared" si="65"/>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x14ac:dyDescent="0.25">
      <c r="B120" s="237"/>
      <c r="C120" s="9"/>
      <c r="E120" s="65" t="e">
        <f>IF(OR($C$6="",$C$5="",$C$6=0,$C$5=0),"",IF((ROWS(E$6:E120)-1)&gt;$C$16+$C$13-$C$15,"",(ROWS(E$6:E120)-1)))</f>
        <v>#REF!</v>
      </c>
      <c r="F120" s="55" t="e">
        <f t="shared" si="66"/>
        <v>#REF!</v>
      </c>
      <c r="G120" s="91" t="e">
        <f>IF(E120="","",OP!G120)</f>
        <v>#REF!</v>
      </c>
      <c r="H120" s="28" t="e">
        <f t="shared" si="63"/>
        <v>#REF!</v>
      </c>
      <c r="I120" s="56" t="e">
        <f t="shared" si="64"/>
        <v>#REF!</v>
      </c>
      <c r="J120" s="56" t="e">
        <f t="shared" si="67"/>
        <v>#REF!</v>
      </c>
      <c r="K120" s="57" t="e">
        <f t="shared" si="68"/>
        <v>#REF!</v>
      </c>
      <c r="L120" s="57" t="e">
        <f t="shared" si="69"/>
        <v>#REF!</v>
      </c>
      <c r="M120" s="58" t="e">
        <f t="shared" si="70"/>
        <v>#REF!</v>
      </c>
      <c r="N120" s="58" t="e">
        <f t="shared" si="71"/>
        <v>#REF!</v>
      </c>
      <c r="O120" s="58" t="e">
        <f t="shared" si="72"/>
        <v>#REF!</v>
      </c>
      <c r="P120" s="59" t="e">
        <f t="shared" si="62"/>
        <v>#REF!</v>
      </c>
      <c r="Q120" s="29" t="e">
        <f t="shared" si="73"/>
        <v>#REF!</v>
      </c>
      <c r="R120" s="100" t="e">
        <f t="shared" si="65"/>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x14ac:dyDescent="0.25">
      <c r="B121" s="237"/>
      <c r="C121" s="9"/>
      <c r="E121" s="65" t="e">
        <f>IF(OR($C$6="",$C$5="",$C$6=0,$C$5=0),"",IF((ROWS(E$6:E121)-1)&gt;$C$16+$C$13-$C$15,"",(ROWS(E$6:E121)-1)))</f>
        <v>#REF!</v>
      </c>
      <c r="F121" s="55" t="e">
        <f t="shared" si="66"/>
        <v>#REF!</v>
      </c>
      <c r="G121" s="91" t="e">
        <f>IF(E121="","",OP!G121)</f>
        <v>#REF!</v>
      </c>
      <c r="H121" s="28" t="e">
        <f t="shared" si="63"/>
        <v>#REF!</v>
      </c>
      <c r="I121" s="56" t="e">
        <f t="shared" si="64"/>
        <v>#REF!</v>
      </c>
      <c r="J121" s="56" t="e">
        <f t="shared" si="67"/>
        <v>#REF!</v>
      </c>
      <c r="K121" s="57" t="e">
        <f t="shared" si="68"/>
        <v>#REF!</v>
      </c>
      <c r="L121" s="57" t="e">
        <f t="shared" si="69"/>
        <v>#REF!</v>
      </c>
      <c r="M121" s="58" t="e">
        <f t="shared" si="70"/>
        <v>#REF!</v>
      </c>
      <c r="N121" s="58" t="e">
        <f t="shared" si="71"/>
        <v>#REF!</v>
      </c>
      <c r="O121" s="58" t="e">
        <f t="shared" si="72"/>
        <v>#REF!</v>
      </c>
      <c r="P121" s="59" t="e">
        <f t="shared" si="62"/>
        <v>#REF!</v>
      </c>
      <c r="Q121" s="29" t="e">
        <f t="shared" si="73"/>
        <v>#REF!</v>
      </c>
      <c r="R121" s="100" t="e">
        <f t="shared" si="65"/>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x14ac:dyDescent="0.25">
      <c r="B122" s="237"/>
      <c r="C122" s="9"/>
      <c r="E122" s="65" t="e">
        <f>IF(OR($C$6="",$C$5="",$C$6=0,$C$5=0),"",IF((ROWS(E$6:E122)-1)&gt;$C$16+$C$13-$C$15,"",(ROWS(E$6:E122)-1)))</f>
        <v>#REF!</v>
      </c>
      <c r="F122" s="55" t="e">
        <f t="shared" si="66"/>
        <v>#REF!</v>
      </c>
      <c r="G122" s="91" t="e">
        <f>IF(E122="","",OP!G122)</f>
        <v>#REF!</v>
      </c>
      <c r="H122" s="28" t="e">
        <f t="shared" si="63"/>
        <v>#REF!</v>
      </c>
      <c r="I122" s="56" t="e">
        <f t="shared" si="64"/>
        <v>#REF!</v>
      </c>
      <c r="J122" s="56" t="e">
        <f t="shared" si="67"/>
        <v>#REF!</v>
      </c>
      <c r="K122" s="57" t="e">
        <f t="shared" si="68"/>
        <v>#REF!</v>
      </c>
      <c r="L122" s="57" t="e">
        <f t="shared" si="69"/>
        <v>#REF!</v>
      </c>
      <c r="M122" s="58" t="e">
        <f t="shared" si="70"/>
        <v>#REF!</v>
      </c>
      <c r="N122" s="58" t="e">
        <f t="shared" si="71"/>
        <v>#REF!</v>
      </c>
      <c r="O122" s="58" t="e">
        <f t="shared" si="72"/>
        <v>#REF!</v>
      </c>
      <c r="P122" s="59" t="e">
        <f t="shared" si="62"/>
        <v>#REF!</v>
      </c>
      <c r="Q122" s="29" t="e">
        <f t="shared" si="73"/>
        <v>#REF!</v>
      </c>
      <c r="R122" s="100" t="e">
        <f t="shared" si="65"/>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x14ac:dyDescent="0.25">
      <c r="B123" s="237"/>
      <c r="C123" s="9"/>
      <c r="E123" s="65" t="e">
        <f>IF(OR($C$6="",$C$5="",$C$6=0,$C$5=0),"",IF((ROWS(E$6:E123)-1)&gt;$C$16+$C$13-$C$15,"",(ROWS(E$6:E123)-1)))</f>
        <v>#REF!</v>
      </c>
      <c r="F123" s="55" t="e">
        <f t="shared" si="66"/>
        <v>#REF!</v>
      </c>
      <c r="G123" s="91" t="e">
        <f>IF(E123="","",OP!G123)</f>
        <v>#REF!</v>
      </c>
      <c r="H123" s="28" t="e">
        <f t="shared" si="63"/>
        <v>#REF!</v>
      </c>
      <c r="I123" s="56" t="e">
        <f t="shared" si="64"/>
        <v>#REF!</v>
      </c>
      <c r="J123" s="56" t="e">
        <f t="shared" si="67"/>
        <v>#REF!</v>
      </c>
      <c r="K123" s="57" t="e">
        <f t="shared" si="68"/>
        <v>#REF!</v>
      </c>
      <c r="L123" s="57" t="e">
        <f t="shared" si="69"/>
        <v>#REF!</v>
      </c>
      <c r="M123" s="58" t="e">
        <f t="shared" si="70"/>
        <v>#REF!</v>
      </c>
      <c r="N123" s="58" t="e">
        <f t="shared" si="71"/>
        <v>#REF!</v>
      </c>
      <c r="O123" s="58" t="e">
        <f t="shared" si="72"/>
        <v>#REF!</v>
      </c>
      <c r="P123" s="59" t="e">
        <f t="shared" si="62"/>
        <v>#REF!</v>
      </c>
      <c r="Q123" s="29" t="e">
        <f t="shared" si="73"/>
        <v>#REF!</v>
      </c>
      <c r="R123" s="100" t="e">
        <f t="shared" si="65"/>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x14ac:dyDescent="0.25">
      <c r="B124" s="237"/>
      <c r="C124" s="9"/>
      <c r="E124" s="65" t="e">
        <f>IF(OR($C$6="",$C$5="",$C$6=0,$C$5=0),"",IF((ROWS(E$6:E124)-1)&gt;$C$16+$C$13-$C$15,"",(ROWS(E$6:E124)-1)))</f>
        <v>#REF!</v>
      </c>
      <c r="F124" s="55" t="e">
        <f t="shared" si="66"/>
        <v>#REF!</v>
      </c>
      <c r="G124" s="91" t="e">
        <f>IF(E124="","",OP!G124)</f>
        <v>#REF!</v>
      </c>
      <c r="H124" s="28" t="e">
        <f t="shared" si="63"/>
        <v>#REF!</v>
      </c>
      <c r="I124" s="56" t="e">
        <f t="shared" si="64"/>
        <v>#REF!</v>
      </c>
      <c r="J124" s="56" t="e">
        <f t="shared" si="67"/>
        <v>#REF!</v>
      </c>
      <c r="K124" s="57" t="e">
        <f t="shared" si="68"/>
        <v>#REF!</v>
      </c>
      <c r="L124" s="57" t="e">
        <f t="shared" si="69"/>
        <v>#REF!</v>
      </c>
      <c r="M124" s="58" t="e">
        <f t="shared" si="70"/>
        <v>#REF!</v>
      </c>
      <c r="N124" s="58" t="e">
        <f t="shared" si="71"/>
        <v>#REF!</v>
      </c>
      <c r="O124" s="58" t="e">
        <f t="shared" si="72"/>
        <v>#REF!</v>
      </c>
      <c r="P124" s="59" t="e">
        <f t="shared" si="62"/>
        <v>#REF!</v>
      </c>
      <c r="Q124" s="29" t="e">
        <f t="shared" si="73"/>
        <v>#REF!</v>
      </c>
      <c r="R124" s="100" t="e">
        <f t="shared" si="65"/>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x14ac:dyDescent="0.25">
      <c r="B125" s="237"/>
      <c r="C125" s="9"/>
      <c r="E125" s="65" t="e">
        <f>IF(OR($C$6="",$C$5="",$C$6=0,$C$5=0),"",IF((ROWS(E$6:E125)-1)&gt;$C$16+$C$13-$C$15,"",(ROWS(E$6:E125)-1)))</f>
        <v>#REF!</v>
      </c>
      <c r="F125" s="55" t="e">
        <f t="shared" si="66"/>
        <v>#REF!</v>
      </c>
      <c r="G125" s="91" t="e">
        <f>IF(E125="","",OP!G125)</f>
        <v>#REF!</v>
      </c>
      <c r="H125" s="28" t="e">
        <f t="shared" si="63"/>
        <v>#REF!</v>
      </c>
      <c r="I125" s="56" t="e">
        <f t="shared" si="64"/>
        <v>#REF!</v>
      </c>
      <c r="J125" s="56" t="e">
        <f t="shared" si="67"/>
        <v>#REF!</v>
      </c>
      <c r="K125" s="57" t="e">
        <f t="shared" si="68"/>
        <v>#REF!</v>
      </c>
      <c r="L125" s="57" t="e">
        <f t="shared" si="69"/>
        <v>#REF!</v>
      </c>
      <c r="M125" s="58" t="e">
        <f t="shared" si="70"/>
        <v>#REF!</v>
      </c>
      <c r="N125" s="58" t="e">
        <f t="shared" si="71"/>
        <v>#REF!</v>
      </c>
      <c r="O125" s="58" t="e">
        <f t="shared" si="72"/>
        <v>#REF!</v>
      </c>
      <c r="P125" s="59" t="e">
        <f t="shared" si="62"/>
        <v>#REF!</v>
      </c>
      <c r="Q125" s="29" t="e">
        <f t="shared" si="73"/>
        <v>#REF!</v>
      </c>
      <c r="R125" s="100" t="e">
        <f t="shared" si="65"/>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x14ac:dyDescent="0.25">
      <c r="B126" s="237"/>
      <c r="C126" s="9"/>
      <c r="E126" s="65" t="e">
        <f>IF(OR($C$6="",$C$5="",$C$6=0,$C$5=0),"",IF((ROWS(E$6:E126)-1)&gt;$C$16+$C$13-$C$15,"",(ROWS(E$6:E126)-1)))</f>
        <v>#REF!</v>
      </c>
      <c r="F126" s="55" t="e">
        <f t="shared" si="66"/>
        <v>#REF!</v>
      </c>
      <c r="G126" s="91" t="e">
        <f>IF(E126="","",OP!G126)</f>
        <v>#REF!</v>
      </c>
      <c r="H126" s="28" t="e">
        <f t="shared" si="63"/>
        <v>#REF!</v>
      </c>
      <c r="I126" s="56" t="e">
        <f t="shared" si="64"/>
        <v>#REF!</v>
      </c>
      <c r="J126" s="56" t="e">
        <f t="shared" si="67"/>
        <v>#REF!</v>
      </c>
      <c r="K126" s="57" t="e">
        <f t="shared" si="68"/>
        <v>#REF!</v>
      </c>
      <c r="L126" s="57" t="e">
        <f t="shared" si="69"/>
        <v>#REF!</v>
      </c>
      <c r="M126" s="58" t="e">
        <f t="shared" si="70"/>
        <v>#REF!</v>
      </c>
      <c r="N126" s="58" t="e">
        <f t="shared" si="71"/>
        <v>#REF!</v>
      </c>
      <c r="O126" s="58" t="e">
        <f t="shared" si="72"/>
        <v>#REF!</v>
      </c>
      <c r="P126" s="59" t="e">
        <f t="shared" si="62"/>
        <v>#REF!</v>
      </c>
      <c r="Q126" s="29" t="e">
        <f t="shared" si="73"/>
        <v>#REF!</v>
      </c>
      <c r="R126" s="100" t="e">
        <f t="shared" si="65"/>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x14ac:dyDescent="0.25">
      <c r="B127" s="237"/>
      <c r="C127" s="9"/>
      <c r="E127" s="65" t="e">
        <f>IF(OR($C$6="",$C$5="",$C$6=0,$C$5=0),"",IF((ROWS(E$6:E127)-1)&gt;$C$16+$C$13-$C$15,"",(ROWS(E$6:E127)-1)))</f>
        <v>#REF!</v>
      </c>
      <c r="F127" s="55" t="e">
        <f t="shared" si="66"/>
        <v>#REF!</v>
      </c>
      <c r="G127" s="91" t="e">
        <f>IF(E127="","",OP!G127)</f>
        <v>#REF!</v>
      </c>
      <c r="H127" s="28" t="e">
        <f t="shared" si="63"/>
        <v>#REF!</v>
      </c>
      <c r="I127" s="56" t="e">
        <f t="shared" si="64"/>
        <v>#REF!</v>
      </c>
      <c r="J127" s="56" t="e">
        <f t="shared" si="67"/>
        <v>#REF!</v>
      </c>
      <c r="K127" s="57" t="e">
        <f t="shared" si="68"/>
        <v>#REF!</v>
      </c>
      <c r="L127" s="57" t="e">
        <f t="shared" si="69"/>
        <v>#REF!</v>
      </c>
      <c r="M127" s="58" t="e">
        <f t="shared" si="70"/>
        <v>#REF!</v>
      </c>
      <c r="N127" s="58" t="e">
        <f t="shared" si="71"/>
        <v>#REF!</v>
      </c>
      <c r="O127" s="58" t="e">
        <f t="shared" si="72"/>
        <v>#REF!</v>
      </c>
      <c r="P127" s="59" t="e">
        <f t="shared" si="62"/>
        <v>#REF!</v>
      </c>
      <c r="Q127" s="29" t="e">
        <f t="shared" si="73"/>
        <v>#REF!</v>
      </c>
      <c r="R127" s="100" t="e">
        <f t="shared" si="65"/>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x14ac:dyDescent="0.25">
      <c r="B128" s="237"/>
      <c r="C128" s="9"/>
      <c r="E128" s="65" t="e">
        <f>IF(OR($C$6="",$C$5="",$C$6=0,$C$5=0),"",IF((ROWS(E$6:E128)-1)&gt;$C$16+$C$13-$C$15,"",(ROWS(E$6:E128)-1)))</f>
        <v>#REF!</v>
      </c>
      <c r="F128" s="55" t="e">
        <f t="shared" si="66"/>
        <v>#REF!</v>
      </c>
      <c r="G128" s="91" t="e">
        <f>IF(E128="","",OP!G128)</f>
        <v>#REF!</v>
      </c>
      <c r="H128" s="28" t="e">
        <f t="shared" si="63"/>
        <v>#REF!</v>
      </c>
      <c r="I128" s="56" t="e">
        <f t="shared" si="64"/>
        <v>#REF!</v>
      </c>
      <c r="J128" s="56" t="e">
        <f t="shared" si="67"/>
        <v>#REF!</v>
      </c>
      <c r="K128" s="57" t="e">
        <f t="shared" si="68"/>
        <v>#REF!</v>
      </c>
      <c r="L128" s="57" t="e">
        <f t="shared" si="69"/>
        <v>#REF!</v>
      </c>
      <c r="M128" s="58" t="e">
        <f t="shared" si="70"/>
        <v>#REF!</v>
      </c>
      <c r="N128" s="58" t="e">
        <f t="shared" si="71"/>
        <v>#REF!</v>
      </c>
      <c r="O128" s="58" t="e">
        <f t="shared" si="72"/>
        <v>#REF!</v>
      </c>
      <c r="P128" s="59" t="e">
        <f t="shared" si="62"/>
        <v>#REF!</v>
      </c>
      <c r="Q128" s="29" t="e">
        <f t="shared" si="73"/>
        <v>#REF!</v>
      </c>
      <c r="R128" s="100" t="e">
        <f t="shared" si="65"/>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x14ac:dyDescent="0.25">
      <c r="B129" s="237"/>
      <c r="C129" s="9"/>
      <c r="E129" s="65" t="e">
        <f>IF(OR($C$6="",$C$5="",$C$6=0,$C$5=0),"",IF((ROWS(E$6:E129)-1)&gt;$C$16+$C$13-$C$15,"",(ROWS(E$6:E129)-1)))</f>
        <v>#REF!</v>
      </c>
      <c r="F129" s="55" t="e">
        <f t="shared" si="66"/>
        <v>#REF!</v>
      </c>
      <c r="G129" s="91" t="e">
        <f>IF(E129="","",OP!G129)</f>
        <v>#REF!</v>
      </c>
      <c r="H129" s="28" t="e">
        <f t="shared" si="63"/>
        <v>#REF!</v>
      </c>
      <c r="I129" s="56" t="e">
        <f t="shared" si="64"/>
        <v>#REF!</v>
      </c>
      <c r="J129" s="56" t="e">
        <f t="shared" si="67"/>
        <v>#REF!</v>
      </c>
      <c r="K129" s="57" t="e">
        <f t="shared" si="68"/>
        <v>#REF!</v>
      </c>
      <c r="L129" s="57" t="e">
        <f t="shared" si="69"/>
        <v>#REF!</v>
      </c>
      <c r="M129" s="58" t="e">
        <f t="shared" si="70"/>
        <v>#REF!</v>
      </c>
      <c r="N129" s="58" t="e">
        <f t="shared" si="71"/>
        <v>#REF!</v>
      </c>
      <c r="O129" s="58" t="e">
        <f t="shared" si="72"/>
        <v>#REF!</v>
      </c>
      <c r="P129" s="59" t="e">
        <f t="shared" si="62"/>
        <v>#REF!</v>
      </c>
      <c r="Q129" s="29" t="e">
        <f t="shared" si="73"/>
        <v>#REF!</v>
      </c>
      <c r="R129" s="100" t="e">
        <f t="shared" si="65"/>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x14ac:dyDescent="0.25">
      <c r="B130" s="237"/>
      <c r="C130" s="9"/>
      <c r="E130" s="65" t="e">
        <f>IF(OR($C$6="",$C$5="",$C$6=0,$C$5=0),"",IF((ROWS(E$6:E130)-1)&gt;$C$16+$C$13-$C$15,"",(ROWS(E$6:E130)-1)))</f>
        <v>#REF!</v>
      </c>
      <c r="F130" s="55" t="e">
        <f t="shared" si="66"/>
        <v>#REF!</v>
      </c>
      <c r="G130" s="91" t="e">
        <f>IF(E130="","",OP!G130)</f>
        <v>#REF!</v>
      </c>
      <c r="H130" s="28" t="e">
        <f t="shared" si="63"/>
        <v>#REF!</v>
      </c>
      <c r="I130" s="56" t="e">
        <f t="shared" si="64"/>
        <v>#REF!</v>
      </c>
      <c r="J130" s="56" t="e">
        <f t="shared" si="67"/>
        <v>#REF!</v>
      </c>
      <c r="K130" s="57" t="e">
        <f t="shared" si="68"/>
        <v>#REF!</v>
      </c>
      <c r="L130" s="57" t="e">
        <f t="shared" si="69"/>
        <v>#REF!</v>
      </c>
      <c r="M130" s="58" t="e">
        <f t="shared" si="70"/>
        <v>#REF!</v>
      </c>
      <c r="N130" s="58" t="e">
        <f t="shared" si="71"/>
        <v>#REF!</v>
      </c>
      <c r="O130" s="58" t="e">
        <f t="shared" si="72"/>
        <v>#REF!</v>
      </c>
      <c r="P130" s="59" t="e">
        <f t="shared" si="62"/>
        <v>#REF!</v>
      </c>
      <c r="Q130" s="29" t="e">
        <f t="shared" si="73"/>
        <v>#REF!</v>
      </c>
      <c r="R130" s="100" t="e">
        <f t="shared" si="65"/>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x14ac:dyDescent="0.25">
      <c r="B131" s="237"/>
      <c r="C131" s="9"/>
      <c r="E131" s="65" t="e">
        <f>IF(OR($C$6="",$C$5="",$C$6=0,$C$5=0),"",IF((ROWS(E$6:E131)-1)&gt;$C$16+$C$13-$C$15,"",(ROWS(E$6:E131)-1)))</f>
        <v>#REF!</v>
      </c>
      <c r="F131" s="55" t="e">
        <f t="shared" si="66"/>
        <v>#REF!</v>
      </c>
      <c r="G131" s="91" t="e">
        <f>IF(E131="","",OP!G131)</f>
        <v>#REF!</v>
      </c>
      <c r="H131" s="28" t="e">
        <f t="shared" si="63"/>
        <v>#REF!</v>
      </c>
      <c r="I131" s="56" t="e">
        <f t="shared" si="64"/>
        <v>#REF!</v>
      </c>
      <c r="J131" s="56" t="e">
        <f t="shared" si="67"/>
        <v>#REF!</v>
      </c>
      <c r="K131" s="57" t="e">
        <f t="shared" si="68"/>
        <v>#REF!</v>
      </c>
      <c r="L131" s="57" t="e">
        <f t="shared" si="69"/>
        <v>#REF!</v>
      </c>
      <c r="M131" s="58" t="e">
        <f t="shared" si="70"/>
        <v>#REF!</v>
      </c>
      <c r="N131" s="58" t="e">
        <f t="shared" si="71"/>
        <v>#REF!</v>
      </c>
      <c r="O131" s="58" t="e">
        <f t="shared" si="72"/>
        <v>#REF!</v>
      </c>
      <c r="P131" s="59" t="e">
        <f t="shared" si="62"/>
        <v>#REF!</v>
      </c>
      <c r="Q131" s="29" t="e">
        <f t="shared" si="73"/>
        <v>#REF!</v>
      </c>
      <c r="R131" s="100" t="e">
        <f t="shared" si="65"/>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x14ac:dyDescent="0.25">
      <c r="B132" s="237"/>
      <c r="C132" s="9"/>
      <c r="E132" s="65" t="e">
        <f>IF(OR($C$6="",$C$5="",$C$6=0,$C$5=0),"",IF((ROWS(E$6:E132)-1)&gt;$C$16+$C$13-$C$15,"",(ROWS(E$6:E132)-1)))</f>
        <v>#REF!</v>
      </c>
      <c r="F132" s="55" t="e">
        <f t="shared" si="66"/>
        <v>#REF!</v>
      </c>
      <c r="G132" s="91" t="e">
        <f>IF(E132="","",OP!G132)</f>
        <v>#REF!</v>
      </c>
      <c r="H132" s="28" t="e">
        <f t="shared" si="63"/>
        <v>#REF!</v>
      </c>
      <c r="I132" s="56" t="e">
        <f t="shared" si="64"/>
        <v>#REF!</v>
      </c>
      <c r="J132" s="56" t="e">
        <f t="shared" si="67"/>
        <v>#REF!</v>
      </c>
      <c r="K132" s="57" t="e">
        <f t="shared" si="68"/>
        <v>#REF!</v>
      </c>
      <c r="L132" s="57" t="e">
        <f t="shared" si="69"/>
        <v>#REF!</v>
      </c>
      <c r="M132" s="58" t="e">
        <f t="shared" si="70"/>
        <v>#REF!</v>
      </c>
      <c r="N132" s="58" t="e">
        <f t="shared" si="71"/>
        <v>#REF!</v>
      </c>
      <c r="O132" s="58" t="e">
        <f t="shared" si="72"/>
        <v>#REF!</v>
      </c>
      <c r="P132" s="59" t="e">
        <f t="shared" si="62"/>
        <v>#REF!</v>
      </c>
      <c r="Q132" s="29" t="e">
        <f t="shared" si="73"/>
        <v>#REF!</v>
      </c>
      <c r="R132" s="100" t="e">
        <f t="shared" si="65"/>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x14ac:dyDescent="0.25">
      <c r="B133" s="237"/>
      <c r="C133" s="9"/>
      <c r="E133" s="65" t="e">
        <f>IF(OR($C$6="",$C$5="",$C$6=0,$C$5=0),"",IF((ROWS(E$6:E133)-1)&gt;$C$16+$C$13-$C$15,"",(ROWS(E$6:E133)-1)))</f>
        <v>#REF!</v>
      </c>
      <c r="F133" s="55" t="e">
        <f t="shared" si="66"/>
        <v>#REF!</v>
      </c>
      <c r="G133" s="91" t="e">
        <f>IF(E133="","",OP!G133)</f>
        <v>#REF!</v>
      </c>
      <c r="H133" s="28" t="e">
        <f t="shared" si="63"/>
        <v>#REF!</v>
      </c>
      <c r="I133" s="56" t="e">
        <f t="shared" si="64"/>
        <v>#REF!</v>
      </c>
      <c r="J133" s="56" t="e">
        <f t="shared" si="67"/>
        <v>#REF!</v>
      </c>
      <c r="K133" s="57" t="e">
        <f t="shared" si="68"/>
        <v>#REF!</v>
      </c>
      <c r="L133" s="57" t="e">
        <f t="shared" si="69"/>
        <v>#REF!</v>
      </c>
      <c r="M133" s="58" t="e">
        <f t="shared" si="70"/>
        <v>#REF!</v>
      </c>
      <c r="N133" s="58" t="e">
        <f t="shared" si="71"/>
        <v>#REF!</v>
      </c>
      <c r="O133" s="58" t="e">
        <f t="shared" si="72"/>
        <v>#REF!</v>
      </c>
      <c r="P133" s="59" t="e">
        <f t="shared" si="62"/>
        <v>#REF!</v>
      </c>
      <c r="Q133" s="29" t="e">
        <f t="shared" si="73"/>
        <v>#REF!</v>
      </c>
      <c r="R133" s="100" t="e">
        <f t="shared" si="65"/>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x14ac:dyDescent="0.25">
      <c r="B134" s="237"/>
      <c r="C134" s="9"/>
      <c r="E134" s="65" t="e">
        <f>IF(OR($C$6="",$C$5="",$C$6=0,$C$5=0),"",IF((ROWS(E$6:E134)-1)&gt;$C$16+$C$13-$C$15,"",(ROWS(E$6:E134)-1)))</f>
        <v>#REF!</v>
      </c>
      <c r="F134" s="55" t="e">
        <f t="shared" si="66"/>
        <v>#REF!</v>
      </c>
      <c r="G134" s="91" t="e">
        <f>IF(E134="","",OP!G134)</f>
        <v>#REF!</v>
      </c>
      <c r="H134" s="28" t="e">
        <f t="shared" si="63"/>
        <v>#REF!</v>
      </c>
      <c r="I134" s="56" t="e">
        <f t="shared" si="64"/>
        <v>#REF!</v>
      </c>
      <c r="J134" s="56" t="e">
        <f t="shared" si="67"/>
        <v>#REF!</v>
      </c>
      <c r="K134" s="57" t="e">
        <f t="shared" si="68"/>
        <v>#REF!</v>
      </c>
      <c r="L134" s="57" t="e">
        <f t="shared" si="69"/>
        <v>#REF!</v>
      </c>
      <c r="M134" s="58" t="e">
        <f t="shared" si="70"/>
        <v>#REF!</v>
      </c>
      <c r="N134" s="58" t="e">
        <f t="shared" si="71"/>
        <v>#REF!</v>
      </c>
      <c r="O134" s="58" t="e">
        <f t="shared" si="72"/>
        <v>#REF!</v>
      </c>
      <c r="P134" s="59" t="e">
        <f t="shared" ref="P134:P197" si="104">IF(E134="","",$C$23)</f>
        <v>#REF!</v>
      </c>
      <c r="Q134" s="29" t="e">
        <f t="shared" si="73"/>
        <v>#REF!</v>
      </c>
      <c r="R134" s="100" t="e">
        <f t="shared" si="65"/>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x14ac:dyDescent="0.25">
      <c r="B135" s="237"/>
      <c r="C135" s="9"/>
      <c r="E135" s="65" t="e">
        <f>IF(OR($C$6="",$C$5="",$C$6=0,$C$5=0),"",IF((ROWS(E$6:E135)-1)&gt;$C$16+$C$13-$C$15,"",(ROWS(E$6:E135)-1)))</f>
        <v>#REF!</v>
      </c>
      <c r="F135" s="55" t="e">
        <f t="shared" si="66"/>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7"/>
        <v>#REF!</v>
      </c>
      <c r="K135" s="57" t="e">
        <f t="shared" si="68"/>
        <v>#REF!</v>
      </c>
      <c r="L135" s="57" t="e">
        <f t="shared" si="69"/>
        <v>#REF!</v>
      </c>
      <c r="M135" s="58" t="e">
        <f t="shared" si="70"/>
        <v>#REF!</v>
      </c>
      <c r="N135" s="58" t="e">
        <f t="shared" si="71"/>
        <v>#REF!</v>
      </c>
      <c r="O135" s="58" t="e">
        <f t="shared" si="72"/>
        <v>#REF!</v>
      </c>
      <c r="P135" s="59" t="e">
        <f t="shared" si="104"/>
        <v>#REF!</v>
      </c>
      <c r="Q135" s="29" t="e">
        <f t="shared" si="73"/>
        <v>#REF!</v>
      </c>
      <c r="R135" s="100" t="e">
        <f t="shared" ref="R135:R198" si="107">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x14ac:dyDescent="0.25">
      <c r="B136" s="237"/>
      <c r="C136" s="9"/>
      <c r="E136" s="65" t="e">
        <f>IF(OR($C$6="",$C$5="",$C$6=0,$C$5=0),"",IF((ROWS(E$6:E136)-1)&gt;$C$16+$C$13-$C$15,"",(ROWS(E$6:E136)-1)))</f>
        <v>#REF!</v>
      </c>
      <c r="F136" s="55" t="e">
        <f t="shared" ref="F136:F199" si="108">IF(E136="","",G135)</f>
        <v>#REF!</v>
      </c>
      <c r="G136" s="91" t="e">
        <f>IF(E136="","",OP!G136)</f>
        <v>#REF!</v>
      </c>
      <c r="H136" s="28" t="e">
        <f t="shared" si="105"/>
        <v>#REF!</v>
      </c>
      <c r="I136" s="56" t="e">
        <f t="shared" si="106"/>
        <v>#REF!</v>
      </c>
      <c r="J136" s="56" t="e">
        <f t="shared" ref="J136:J199" si="109">IF(E136="","",$C$18)</f>
        <v>#REF!</v>
      </c>
      <c r="K136" s="57" t="e">
        <f t="shared" ref="K136:K199" si="110">IF(E136="","",TRUNC((K135-L136),5))</f>
        <v>#REF!</v>
      </c>
      <c r="L136" s="57" t="e">
        <f t="shared" ref="L136:L199" si="111" xml:space="preserve">
IF(E136="","",
IF(AND($C$8&gt;$C$9,E136&gt;$C$13),$C$5/($C$16-1),
IF(E136&gt;$C$13,$C$5/$C$16,0)))</f>
        <v>#REF!</v>
      </c>
      <c r="M136" s="58" t="e">
        <f t="shared" ref="M136:M199" si="112">IF(E136="","",
IF($C$24="m SBD / g SBD",(H136*I136*K135)/(DATE(YEAR(G136),12,31)-DATE(YEAR(G136),1,1)+1),
IF($C$24="m SBD / g 360",(H136*I136*K135)/360,
IF($C$24="m SBD / g 365",(H136*I136*K135)/365,
IF($C$24="m 30 / g SBD",($C$41*I136*K135)/(DATE(YEAR(G136),12,31)-DATE(YEAR(G136),1,1)+1),
IF($C$24="m 30 / g 360",($C$41*I136*K135)/360,
IF($C$24="m 30 / g 365",($C$41*I136*K135)/365,
)))))))</f>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7"/>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x14ac:dyDescent="0.25">
      <c r="B137" s="237"/>
      <c r="C137" s="9"/>
      <c r="E137" s="65" t="e">
        <f>IF(OR($C$6="",$C$5="",$C$6=0,$C$5=0),"",IF((ROWS(E$6:E137)-1)&gt;$C$16+$C$13-$C$15,"",(ROWS(E$6:E137)-1)))</f>
        <v>#REF!</v>
      </c>
      <c r="F137" s="55" t="e">
        <f t="shared" si="108"/>
        <v>#REF!</v>
      </c>
      <c r="G137" s="91" t="e">
        <f>IF(E137="","",OP!G137)</f>
        <v>#REF!</v>
      </c>
      <c r="H137" s="28" t="e">
        <f t="shared" si="105"/>
        <v>#REF!</v>
      </c>
      <c r="I137" s="56" t="e">
        <f t="shared" si="106"/>
        <v>#REF!</v>
      </c>
      <c r="J137" s="56" t="e">
        <f t="shared" si="109"/>
        <v>#REF!</v>
      </c>
      <c r="K137" s="57" t="e">
        <f t="shared" si="110"/>
        <v>#REF!</v>
      </c>
      <c r="L137" s="57" t="e">
        <f t="shared" si="111"/>
        <v>#REF!</v>
      </c>
      <c r="M137" s="58" t="e">
        <f t="shared" si="112"/>
        <v>#REF!</v>
      </c>
      <c r="N137" s="58" t="e">
        <f t="shared" si="113"/>
        <v>#REF!</v>
      </c>
      <c r="O137" s="58" t="e">
        <f t="shared" si="114"/>
        <v>#REF!</v>
      </c>
      <c r="P137" s="59" t="e">
        <f t="shared" si="104"/>
        <v>#REF!</v>
      </c>
      <c r="Q137" s="29" t="e">
        <f t="shared" si="115"/>
        <v>#REF!</v>
      </c>
      <c r="R137" s="100" t="e">
        <f t="shared" si="107"/>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x14ac:dyDescent="0.25">
      <c r="B138" s="237"/>
      <c r="C138" s="9"/>
      <c r="E138" s="65" t="e">
        <f>IF(OR($C$6="",$C$5="",$C$6=0,$C$5=0),"",IF((ROWS(E$6:E138)-1)&gt;$C$16+$C$13-$C$15,"",(ROWS(E$6:E138)-1)))</f>
        <v>#REF!</v>
      </c>
      <c r="F138" s="55" t="e">
        <f t="shared" si="108"/>
        <v>#REF!</v>
      </c>
      <c r="G138" s="91" t="e">
        <f>IF(E138="","",OP!G138)</f>
        <v>#REF!</v>
      </c>
      <c r="H138" s="28" t="e">
        <f t="shared" si="105"/>
        <v>#REF!</v>
      </c>
      <c r="I138" s="56" t="e">
        <f t="shared" si="106"/>
        <v>#REF!</v>
      </c>
      <c r="J138" s="56" t="e">
        <f t="shared" si="109"/>
        <v>#REF!</v>
      </c>
      <c r="K138" s="57" t="e">
        <f t="shared" si="110"/>
        <v>#REF!</v>
      </c>
      <c r="L138" s="57" t="e">
        <f t="shared" si="111"/>
        <v>#REF!</v>
      </c>
      <c r="M138" s="58" t="e">
        <f t="shared" si="112"/>
        <v>#REF!</v>
      </c>
      <c r="N138" s="58" t="e">
        <f t="shared" si="113"/>
        <v>#REF!</v>
      </c>
      <c r="O138" s="58" t="e">
        <f t="shared" si="114"/>
        <v>#REF!</v>
      </c>
      <c r="P138" s="59" t="e">
        <f t="shared" si="104"/>
        <v>#REF!</v>
      </c>
      <c r="Q138" s="29" t="e">
        <f t="shared" si="115"/>
        <v>#REF!</v>
      </c>
      <c r="R138" s="100" t="e">
        <f t="shared" si="107"/>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x14ac:dyDescent="0.25">
      <c r="B139" s="237"/>
      <c r="C139" s="9"/>
      <c r="E139" s="65" t="e">
        <f>IF(OR($C$6="",$C$5="",$C$6=0,$C$5=0),"",IF((ROWS(E$6:E139)-1)&gt;$C$16+$C$13-$C$15,"",(ROWS(E$6:E139)-1)))</f>
        <v>#REF!</v>
      </c>
      <c r="F139" s="55" t="e">
        <f t="shared" si="108"/>
        <v>#REF!</v>
      </c>
      <c r="G139" s="91" t="e">
        <f>IF(E139="","",OP!G139)</f>
        <v>#REF!</v>
      </c>
      <c r="H139" s="28" t="e">
        <f t="shared" si="105"/>
        <v>#REF!</v>
      </c>
      <c r="I139" s="56" t="e">
        <f t="shared" si="106"/>
        <v>#REF!</v>
      </c>
      <c r="J139" s="56" t="e">
        <f t="shared" si="109"/>
        <v>#REF!</v>
      </c>
      <c r="K139" s="57" t="e">
        <f t="shared" si="110"/>
        <v>#REF!</v>
      </c>
      <c r="L139" s="57" t="e">
        <f t="shared" si="111"/>
        <v>#REF!</v>
      </c>
      <c r="M139" s="58" t="e">
        <f t="shared" si="112"/>
        <v>#REF!</v>
      </c>
      <c r="N139" s="58" t="e">
        <f t="shared" si="113"/>
        <v>#REF!</v>
      </c>
      <c r="O139" s="58" t="e">
        <f t="shared" si="114"/>
        <v>#REF!</v>
      </c>
      <c r="P139" s="59" t="e">
        <f t="shared" si="104"/>
        <v>#REF!</v>
      </c>
      <c r="Q139" s="29" t="e">
        <f t="shared" si="115"/>
        <v>#REF!</v>
      </c>
      <c r="R139" s="100" t="e">
        <f t="shared" si="107"/>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x14ac:dyDescent="0.25">
      <c r="B140" s="237"/>
      <c r="C140" s="9"/>
      <c r="E140" s="65" t="e">
        <f>IF(OR($C$6="",$C$5="",$C$6=0,$C$5=0),"",IF((ROWS(E$6:E140)-1)&gt;$C$16+$C$13-$C$15,"",(ROWS(E$6:E140)-1)))</f>
        <v>#REF!</v>
      </c>
      <c r="F140" s="55" t="e">
        <f t="shared" si="108"/>
        <v>#REF!</v>
      </c>
      <c r="G140" s="91" t="e">
        <f>IF(E140="","",OP!G140)</f>
        <v>#REF!</v>
      </c>
      <c r="H140" s="28" t="e">
        <f t="shared" si="105"/>
        <v>#REF!</v>
      </c>
      <c r="I140" s="56" t="e">
        <f t="shared" si="106"/>
        <v>#REF!</v>
      </c>
      <c r="J140" s="56" t="e">
        <f t="shared" si="109"/>
        <v>#REF!</v>
      </c>
      <c r="K140" s="57" t="e">
        <f t="shared" si="110"/>
        <v>#REF!</v>
      </c>
      <c r="L140" s="57" t="e">
        <f t="shared" si="111"/>
        <v>#REF!</v>
      </c>
      <c r="M140" s="58" t="e">
        <f t="shared" si="112"/>
        <v>#REF!</v>
      </c>
      <c r="N140" s="58" t="e">
        <f t="shared" si="113"/>
        <v>#REF!</v>
      </c>
      <c r="O140" s="58" t="e">
        <f t="shared" si="114"/>
        <v>#REF!</v>
      </c>
      <c r="P140" s="59" t="e">
        <f t="shared" si="104"/>
        <v>#REF!</v>
      </c>
      <c r="Q140" s="29" t="e">
        <f t="shared" si="115"/>
        <v>#REF!</v>
      </c>
      <c r="R140" s="100" t="e">
        <f t="shared" si="107"/>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x14ac:dyDescent="0.25">
      <c r="B141" s="237"/>
      <c r="C141" s="9"/>
      <c r="E141" s="65" t="e">
        <f>IF(OR($C$6="",$C$5="",$C$6=0,$C$5=0),"",IF((ROWS(E$6:E141)-1)&gt;$C$16+$C$13-$C$15,"",(ROWS(E$6:E141)-1)))</f>
        <v>#REF!</v>
      </c>
      <c r="F141" s="55" t="e">
        <f t="shared" si="108"/>
        <v>#REF!</v>
      </c>
      <c r="G141" s="91" t="e">
        <f>IF(E141="","",OP!G141)</f>
        <v>#REF!</v>
      </c>
      <c r="H141" s="28" t="e">
        <f t="shared" si="105"/>
        <v>#REF!</v>
      </c>
      <c r="I141" s="56" t="e">
        <f t="shared" si="106"/>
        <v>#REF!</v>
      </c>
      <c r="J141" s="56" t="e">
        <f t="shared" si="109"/>
        <v>#REF!</v>
      </c>
      <c r="K141" s="57" t="e">
        <f t="shared" si="110"/>
        <v>#REF!</v>
      </c>
      <c r="L141" s="57" t="e">
        <f t="shared" si="111"/>
        <v>#REF!</v>
      </c>
      <c r="M141" s="58" t="e">
        <f t="shared" si="112"/>
        <v>#REF!</v>
      </c>
      <c r="N141" s="58" t="e">
        <f t="shared" si="113"/>
        <v>#REF!</v>
      </c>
      <c r="O141" s="58" t="e">
        <f t="shared" si="114"/>
        <v>#REF!</v>
      </c>
      <c r="P141" s="59" t="e">
        <f t="shared" si="104"/>
        <v>#REF!</v>
      </c>
      <c r="Q141" s="29" t="e">
        <f t="shared" si="115"/>
        <v>#REF!</v>
      </c>
      <c r="R141" s="100" t="e">
        <f t="shared" si="107"/>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x14ac:dyDescent="0.25">
      <c r="B142" s="237"/>
      <c r="C142" s="9"/>
      <c r="E142" s="65" t="e">
        <f>IF(OR($C$6="",$C$5="",$C$6=0,$C$5=0),"",IF((ROWS(E$6:E142)-1)&gt;$C$16+$C$13-$C$15,"",(ROWS(E$6:E142)-1)))</f>
        <v>#REF!</v>
      </c>
      <c r="F142" s="55" t="e">
        <f t="shared" si="108"/>
        <v>#REF!</v>
      </c>
      <c r="G142" s="91" t="e">
        <f>IF(E142="","",OP!G142)</f>
        <v>#REF!</v>
      </c>
      <c r="H142" s="28" t="e">
        <f t="shared" si="105"/>
        <v>#REF!</v>
      </c>
      <c r="I142" s="56" t="e">
        <f t="shared" si="106"/>
        <v>#REF!</v>
      </c>
      <c r="J142" s="56" t="e">
        <f t="shared" si="109"/>
        <v>#REF!</v>
      </c>
      <c r="K142" s="57" t="e">
        <f t="shared" si="110"/>
        <v>#REF!</v>
      </c>
      <c r="L142" s="57" t="e">
        <f t="shared" si="111"/>
        <v>#REF!</v>
      </c>
      <c r="M142" s="58" t="e">
        <f t="shared" si="112"/>
        <v>#REF!</v>
      </c>
      <c r="N142" s="58" t="e">
        <f t="shared" si="113"/>
        <v>#REF!</v>
      </c>
      <c r="O142" s="58" t="e">
        <f t="shared" si="114"/>
        <v>#REF!</v>
      </c>
      <c r="P142" s="59" t="e">
        <f t="shared" si="104"/>
        <v>#REF!</v>
      </c>
      <c r="Q142" s="29" t="e">
        <f t="shared" si="115"/>
        <v>#REF!</v>
      </c>
      <c r="R142" s="100" t="e">
        <f t="shared" si="107"/>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x14ac:dyDescent="0.25">
      <c r="B143" s="237"/>
      <c r="C143" s="9"/>
      <c r="E143" s="65" t="e">
        <f>IF(OR($C$6="",$C$5="",$C$6=0,$C$5=0),"",IF((ROWS(E$6:E143)-1)&gt;$C$16+$C$13-$C$15,"",(ROWS(E$6:E143)-1)))</f>
        <v>#REF!</v>
      </c>
      <c r="F143" s="55" t="e">
        <f t="shared" si="108"/>
        <v>#REF!</v>
      </c>
      <c r="G143" s="91" t="e">
        <f>IF(E143="","",OP!G143)</f>
        <v>#REF!</v>
      </c>
      <c r="H143" s="28" t="e">
        <f t="shared" si="105"/>
        <v>#REF!</v>
      </c>
      <c r="I143" s="56" t="e">
        <f t="shared" si="106"/>
        <v>#REF!</v>
      </c>
      <c r="J143" s="56" t="e">
        <f t="shared" si="109"/>
        <v>#REF!</v>
      </c>
      <c r="K143" s="57" t="e">
        <f t="shared" si="110"/>
        <v>#REF!</v>
      </c>
      <c r="L143" s="57" t="e">
        <f t="shared" si="111"/>
        <v>#REF!</v>
      </c>
      <c r="M143" s="58" t="e">
        <f t="shared" si="112"/>
        <v>#REF!</v>
      </c>
      <c r="N143" s="58" t="e">
        <f t="shared" si="113"/>
        <v>#REF!</v>
      </c>
      <c r="O143" s="58" t="e">
        <f t="shared" si="114"/>
        <v>#REF!</v>
      </c>
      <c r="P143" s="59" t="e">
        <f t="shared" si="104"/>
        <v>#REF!</v>
      </c>
      <c r="Q143" s="29" t="e">
        <f t="shared" si="115"/>
        <v>#REF!</v>
      </c>
      <c r="R143" s="100" t="e">
        <f t="shared" si="107"/>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x14ac:dyDescent="0.25">
      <c r="B144" s="237"/>
      <c r="C144" s="9"/>
      <c r="E144" s="65" t="e">
        <f>IF(OR($C$6="",$C$5="",$C$6=0,$C$5=0),"",IF((ROWS(E$6:E144)-1)&gt;$C$16+$C$13-$C$15,"",(ROWS(E$6:E144)-1)))</f>
        <v>#REF!</v>
      </c>
      <c r="F144" s="55" t="e">
        <f t="shared" si="108"/>
        <v>#REF!</v>
      </c>
      <c r="G144" s="91" t="e">
        <f>IF(E144="","",OP!G144)</f>
        <v>#REF!</v>
      </c>
      <c r="H144" s="28" t="e">
        <f t="shared" si="105"/>
        <v>#REF!</v>
      </c>
      <c r="I144" s="56" t="e">
        <f t="shared" si="106"/>
        <v>#REF!</v>
      </c>
      <c r="J144" s="56" t="e">
        <f t="shared" si="109"/>
        <v>#REF!</v>
      </c>
      <c r="K144" s="57" t="e">
        <f t="shared" si="110"/>
        <v>#REF!</v>
      </c>
      <c r="L144" s="57" t="e">
        <f t="shared" si="111"/>
        <v>#REF!</v>
      </c>
      <c r="M144" s="58" t="e">
        <f t="shared" si="112"/>
        <v>#REF!</v>
      </c>
      <c r="N144" s="58" t="e">
        <f t="shared" si="113"/>
        <v>#REF!</v>
      </c>
      <c r="O144" s="58" t="e">
        <f t="shared" si="114"/>
        <v>#REF!</v>
      </c>
      <c r="P144" s="59" t="e">
        <f t="shared" si="104"/>
        <v>#REF!</v>
      </c>
      <c r="Q144" s="29" t="e">
        <f t="shared" si="115"/>
        <v>#REF!</v>
      </c>
      <c r="R144" s="100" t="e">
        <f t="shared" si="107"/>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x14ac:dyDescent="0.25">
      <c r="B145" s="237"/>
      <c r="C145" s="9"/>
      <c r="E145" s="65" t="e">
        <f>IF(OR($C$6="",$C$5="",$C$6=0,$C$5=0),"",IF((ROWS(E$6:E145)-1)&gt;$C$16+$C$13-$C$15,"",(ROWS(E$6:E145)-1)))</f>
        <v>#REF!</v>
      </c>
      <c r="F145" s="55" t="e">
        <f t="shared" si="108"/>
        <v>#REF!</v>
      </c>
      <c r="G145" s="91" t="e">
        <f>IF(E145="","",OP!G145)</f>
        <v>#REF!</v>
      </c>
      <c r="H145" s="28" t="e">
        <f t="shared" si="105"/>
        <v>#REF!</v>
      </c>
      <c r="I145" s="56" t="e">
        <f t="shared" si="106"/>
        <v>#REF!</v>
      </c>
      <c r="J145" s="56" t="e">
        <f t="shared" si="109"/>
        <v>#REF!</v>
      </c>
      <c r="K145" s="57" t="e">
        <f t="shared" si="110"/>
        <v>#REF!</v>
      </c>
      <c r="L145" s="57" t="e">
        <f t="shared" si="111"/>
        <v>#REF!</v>
      </c>
      <c r="M145" s="58" t="e">
        <f t="shared" si="112"/>
        <v>#REF!</v>
      </c>
      <c r="N145" s="58" t="e">
        <f t="shared" si="113"/>
        <v>#REF!</v>
      </c>
      <c r="O145" s="58" t="e">
        <f t="shared" si="114"/>
        <v>#REF!</v>
      </c>
      <c r="P145" s="59" t="e">
        <f t="shared" si="104"/>
        <v>#REF!</v>
      </c>
      <c r="Q145" s="29" t="e">
        <f t="shared" si="115"/>
        <v>#REF!</v>
      </c>
      <c r="R145" s="100" t="e">
        <f t="shared" si="107"/>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x14ac:dyDescent="0.25">
      <c r="B146" s="237"/>
      <c r="C146" s="9"/>
      <c r="E146" s="65" t="e">
        <f>IF(OR($C$6="",$C$5="",$C$6=0,$C$5=0),"",IF((ROWS(E$6:E146)-1)&gt;$C$16+$C$13-$C$15,"",(ROWS(E$6:E146)-1)))</f>
        <v>#REF!</v>
      </c>
      <c r="F146" s="55" t="e">
        <f t="shared" si="108"/>
        <v>#REF!</v>
      </c>
      <c r="G146" s="91" t="e">
        <f>IF(E146="","",OP!G146)</f>
        <v>#REF!</v>
      </c>
      <c r="H146" s="28" t="e">
        <f t="shared" si="105"/>
        <v>#REF!</v>
      </c>
      <c r="I146" s="56" t="e">
        <f t="shared" si="106"/>
        <v>#REF!</v>
      </c>
      <c r="J146" s="56" t="e">
        <f t="shared" si="109"/>
        <v>#REF!</v>
      </c>
      <c r="K146" s="57" t="e">
        <f t="shared" si="110"/>
        <v>#REF!</v>
      </c>
      <c r="L146" s="57" t="e">
        <f t="shared" si="111"/>
        <v>#REF!</v>
      </c>
      <c r="M146" s="58" t="e">
        <f t="shared" si="112"/>
        <v>#REF!</v>
      </c>
      <c r="N146" s="58" t="e">
        <f t="shared" si="113"/>
        <v>#REF!</v>
      </c>
      <c r="O146" s="58" t="e">
        <f t="shared" si="114"/>
        <v>#REF!</v>
      </c>
      <c r="P146" s="59" t="e">
        <f t="shared" si="104"/>
        <v>#REF!</v>
      </c>
      <c r="Q146" s="29" t="e">
        <f t="shared" si="115"/>
        <v>#REF!</v>
      </c>
      <c r="R146" s="100" t="e">
        <f t="shared" si="107"/>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x14ac:dyDescent="0.25">
      <c r="B147" s="237"/>
      <c r="C147" s="9"/>
      <c r="E147" s="65" t="e">
        <f>IF(OR($C$6="",$C$5="",$C$6=0,$C$5=0),"",IF((ROWS(E$6:E147)-1)&gt;$C$16+$C$13-$C$15,"",(ROWS(E$6:E147)-1)))</f>
        <v>#REF!</v>
      </c>
      <c r="F147" s="55" t="e">
        <f t="shared" si="108"/>
        <v>#REF!</v>
      </c>
      <c r="G147" s="91" t="e">
        <f>IF(E147="","",OP!G147)</f>
        <v>#REF!</v>
      </c>
      <c r="H147" s="28" t="e">
        <f t="shared" si="105"/>
        <v>#REF!</v>
      </c>
      <c r="I147" s="56" t="e">
        <f t="shared" si="106"/>
        <v>#REF!</v>
      </c>
      <c r="J147" s="56" t="e">
        <f t="shared" si="109"/>
        <v>#REF!</v>
      </c>
      <c r="K147" s="57" t="e">
        <f t="shared" si="110"/>
        <v>#REF!</v>
      </c>
      <c r="L147" s="57" t="e">
        <f t="shared" si="111"/>
        <v>#REF!</v>
      </c>
      <c r="M147" s="58" t="e">
        <f t="shared" si="112"/>
        <v>#REF!</v>
      </c>
      <c r="N147" s="58" t="e">
        <f t="shared" si="113"/>
        <v>#REF!</v>
      </c>
      <c r="O147" s="58" t="e">
        <f t="shared" si="114"/>
        <v>#REF!</v>
      </c>
      <c r="P147" s="59" t="e">
        <f t="shared" si="104"/>
        <v>#REF!</v>
      </c>
      <c r="Q147" s="29" t="e">
        <f t="shared" si="115"/>
        <v>#REF!</v>
      </c>
      <c r="R147" s="100" t="e">
        <f t="shared" si="107"/>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x14ac:dyDescent="0.25">
      <c r="B148" s="237"/>
      <c r="C148" s="9"/>
      <c r="E148" s="65" t="e">
        <f>IF(OR($C$6="",$C$5="",$C$6=0,$C$5=0),"",IF((ROWS(E$6:E148)-1)&gt;$C$16+$C$13-$C$15,"",(ROWS(E$6:E148)-1)))</f>
        <v>#REF!</v>
      </c>
      <c r="F148" s="55" t="e">
        <f t="shared" si="108"/>
        <v>#REF!</v>
      </c>
      <c r="G148" s="91" t="e">
        <f>IF(E148="","",OP!G148)</f>
        <v>#REF!</v>
      </c>
      <c r="H148" s="28" t="e">
        <f t="shared" si="105"/>
        <v>#REF!</v>
      </c>
      <c r="I148" s="56" t="e">
        <f t="shared" si="106"/>
        <v>#REF!</v>
      </c>
      <c r="J148" s="56" t="e">
        <f t="shared" si="109"/>
        <v>#REF!</v>
      </c>
      <c r="K148" s="57" t="e">
        <f t="shared" si="110"/>
        <v>#REF!</v>
      </c>
      <c r="L148" s="57" t="e">
        <f t="shared" si="111"/>
        <v>#REF!</v>
      </c>
      <c r="M148" s="58" t="e">
        <f t="shared" si="112"/>
        <v>#REF!</v>
      </c>
      <c r="N148" s="58" t="e">
        <f t="shared" si="113"/>
        <v>#REF!</v>
      </c>
      <c r="O148" s="58" t="e">
        <f t="shared" si="114"/>
        <v>#REF!</v>
      </c>
      <c r="P148" s="59" t="e">
        <f t="shared" si="104"/>
        <v>#REF!</v>
      </c>
      <c r="Q148" s="29" t="e">
        <f t="shared" si="115"/>
        <v>#REF!</v>
      </c>
      <c r="R148" s="100" t="e">
        <f t="shared" si="107"/>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x14ac:dyDescent="0.25">
      <c r="B149" s="237"/>
      <c r="C149" s="9"/>
      <c r="E149" s="65" t="e">
        <f>IF(OR($C$6="",$C$5="",$C$6=0,$C$5=0),"",IF((ROWS(E$6:E149)-1)&gt;$C$16+$C$13-$C$15,"",(ROWS(E$6:E149)-1)))</f>
        <v>#REF!</v>
      </c>
      <c r="F149" s="55" t="e">
        <f t="shared" si="108"/>
        <v>#REF!</v>
      </c>
      <c r="G149" s="91" t="e">
        <f>IF(E149="","",OP!G149)</f>
        <v>#REF!</v>
      </c>
      <c r="H149" s="28" t="e">
        <f t="shared" si="105"/>
        <v>#REF!</v>
      </c>
      <c r="I149" s="56" t="e">
        <f t="shared" si="106"/>
        <v>#REF!</v>
      </c>
      <c r="J149" s="56" t="e">
        <f t="shared" si="109"/>
        <v>#REF!</v>
      </c>
      <c r="K149" s="57" t="e">
        <f t="shared" si="110"/>
        <v>#REF!</v>
      </c>
      <c r="L149" s="57" t="e">
        <f t="shared" si="111"/>
        <v>#REF!</v>
      </c>
      <c r="M149" s="58" t="e">
        <f t="shared" si="112"/>
        <v>#REF!</v>
      </c>
      <c r="N149" s="58" t="e">
        <f t="shared" si="113"/>
        <v>#REF!</v>
      </c>
      <c r="O149" s="58" t="e">
        <f t="shared" si="114"/>
        <v>#REF!</v>
      </c>
      <c r="P149" s="59" t="e">
        <f t="shared" si="104"/>
        <v>#REF!</v>
      </c>
      <c r="Q149" s="29" t="e">
        <f t="shared" si="115"/>
        <v>#REF!</v>
      </c>
      <c r="R149" s="100" t="e">
        <f t="shared" si="107"/>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x14ac:dyDescent="0.25">
      <c r="B150" s="237"/>
      <c r="C150" s="9"/>
      <c r="E150" s="65" t="e">
        <f>IF(OR($C$6="",$C$5="",$C$6=0,$C$5=0),"",IF((ROWS(E$6:E150)-1)&gt;$C$16+$C$13-$C$15,"",(ROWS(E$6:E150)-1)))</f>
        <v>#REF!</v>
      </c>
      <c r="F150" s="55" t="e">
        <f t="shared" si="108"/>
        <v>#REF!</v>
      </c>
      <c r="G150" s="91" t="e">
        <f>IF(E150="","",OP!G150)</f>
        <v>#REF!</v>
      </c>
      <c r="H150" s="28" t="e">
        <f t="shared" si="105"/>
        <v>#REF!</v>
      </c>
      <c r="I150" s="56" t="e">
        <f t="shared" si="106"/>
        <v>#REF!</v>
      </c>
      <c r="J150" s="56" t="e">
        <f t="shared" si="109"/>
        <v>#REF!</v>
      </c>
      <c r="K150" s="57" t="e">
        <f t="shared" si="110"/>
        <v>#REF!</v>
      </c>
      <c r="L150" s="57" t="e">
        <f t="shared" si="111"/>
        <v>#REF!</v>
      </c>
      <c r="M150" s="58" t="e">
        <f t="shared" si="112"/>
        <v>#REF!</v>
      </c>
      <c r="N150" s="58" t="e">
        <f t="shared" si="113"/>
        <v>#REF!</v>
      </c>
      <c r="O150" s="58" t="e">
        <f t="shared" si="114"/>
        <v>#REF!</v>
      </c>
      <c r="P150" s="59" t="e">
        <f t="shared" si="104"/>
        <v>#REF!</v>
      </c>
      <c r="Q150" s="29" t="e">
        <f t="shared" si="115"/>
        <v>#REF!</v>
      </c>
      <c r="R150" s="100" t="e">
        <f t="shared" si="107"/>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x14ac:dyDescent="0.25">
      <c r="B151" s="237"/>
      <c r="C151" s="9"/>
      <c r="E151" s="65" t="e">
        <f>IF(OR($C$6="",$C$5="",$C$6=0,$C$5=0),"",IF((ROWS(E$6:E151)-1)&gt;$C$16+$C$13-$C$15,"",(ROWS(E$6:E151)-1)))</f>
        <v>#REF!</v>
      </c>
      <c r="F151" s="55" t="e">
        <f t="shared" si="108"/>
        <v>#REF!</v>
      </c>
      <c r="G151" s="91" t="e">
        <f>IF(E151="","",OP!G151)</f>
        <v>#REF!</v>
      </c>
      <c r="H151" s="28" t="e">
        <f t="shared" si="105"/>
        <v>#REF!</v>
      </c>
      <c r="I151" s="56" t="e">
        <f t="shared" si="106"/>
        <v>#REF!</v>
      </c>
      <c r="J151" s="56" t="e">
        <f t="shared" si="109"/>
        <v>#REF!</v>
      </c>
      <c r="K151" s="57" t="e">
        <f t="shared" si="110"/>
        <v>#REF!</v>
      </c>
      <c r="L151" s="57" t="e">
        <f t="shared" si="111"/>
        <v>#REF!</v>
      </c>
      <c r="M151" s="58" t="e">
        <f t="shared" si="112"/>
        <v>#REF!</v>
      </c>
      <c r="N151" s="58" t="e">
        <f t="shared" si="113"/>
        <v>#REF!</v>
      </c>
      <c r="O151" s="58" t="e">
        <f t="shared" si="114"/>
        <v>#REF!</v>
      </c>
      <c r="P151" s="59" t="e">
        <f t="shared" si="104"/>
        <v>#REF!</v>
      </c>
      <c r="Q151" s="29" t="e">
        <f t="shared" si="115"/>
        <v>#REF!</v>
      </c>
      <c r="R151" s="100" t="e">
        <f t="shared" si="107"/>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x14ac:dyDescent="0.25">
      <c r="B152" s="237"/>
      <c r="C152" s="9"/>
      <c r="E152" s="65" t="e">
        <f>IF(OR($C$6="",$C$5="",$C$6=0,$C$5=0),"",IF((ROWS(E$6:E152)-1)&gt;$C$16+$C$13-$C$15,"",(ROWS(E$6:E152)-1)))</f>
        <v>#REF!</v>
      </c>
      <c r="F152" s="55" t="e">
        <f t="shared" si="108"/>
        <v>#REF!</v>
      </c>
      <c r="G152" s="91" t="e">
        <f>IF(E152="","",OP!G152)</f>
        <v>#REF!</v>
      </c>
      <c r="H152" s="28" t="e">
        <f t="shared" si="105"/>
        <v>#REF!</v>
      </c>
      <c r="I152" s="56" t="e">
        <f t="shared" si="106"/>
        <v>#REF!</v>
      </c>
      <c r="J152" s="56" t="e">
        <f t="shared" si="109"/>
        <v>#REF!</v>
      </c>
      <c r="K152" s="57" t="e">
        <f t="shared" si="110"/>
        <v>#REF!</v>
      </c>
      <c r="L152" s="57" t="e">
        <f t="shared" si="111"/>
        <v>#REF!</v>
      </c>
      <c r="M152" s="58" t="e">
        <f t="shared" si="112"/>
        <v>#REF!</v>
      </c>
      <c r="N152" s="58" t="e">
        <f t="shared" si="113"/>
        <v>#REF!</v>
      </c>
      <c r="O152" s="58" t="e">
        <f t="shared" si="114"/>
        <v>#REF!</v>
      </c>
      <c r="P152" s="59" t="e">
        <f t="shared" si="104"/>
        <v>#REF!</v>
      </c>
      <c r="Q152" s="29" t="e">
        <f t="shared" si="115"/>
        <v>#REF!</v>
      </c>
      <c r="R152" s="100" t="e">
        <f t="shared" si="107"/>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x14ac:dyDescent="0.25">
      <c r="B153" s="237"/>
      <c r="C153" s="9"/>
      <c r="E153" s="65" t="e">
        <f>IF(OR($C$6="",$C$5="",$C$6=0,$C$5=0),"",IF((ROWS(E$6:E153)-1)&gt;$C$16+$C$13-$C$15,"",(ROWS(E$6:E153)-1)))</f>
        <v>#REF!</v>
      </c>
      <c r="F153" s="55" t="e">
        <f t="shared" si="108"/>
        <v>#REF!</v>
      </c>
      <c r="G153" s="91" t="e">
        <f>IF(E153="","",OP!G153)</f>
        <v>#REF!</v>
      </c>
      <c r="H153" s="28" t="e">
        <f t="shared" si="105"/>
        <v>#REF!</v>
      </c>
      <c r="I153" s="56" t="e">
        <f t="shared" si="106"/>
        <v>#REF!</v>
      </c>
      <c r="J153" s="56" t="e">
        <f t="shared" si="109"/>
        <v>#REF!</v>
      </c>
      <c r="K153" s="57" t="e">
        <f t="shared" si="110"/>
        <v>#REF!</v>
      </c>
      <c r="L153" s="57" t="e">
        <f t="shared" si="111"/>
        <v>#REF!</v>
      </c>
      <c r="M153" s="58" t="e">
        <f t="shared" si="112"/>
        <v>#REF!</v>
      </c>
      <c r="N153" s="58" t="e">
        <f t="shared" si="113"/>
        <v>#REF!</v>
      </c>
      <c r="O153" s="58" t="e">
        <f t="shared" si="114"/>
        <v>#REF!</v>
      </c>
      <c r="P153" s="59" t="e">
        <f t="shared" si="104"/>
        <v>#REF!</v>
      </c>
      <c r="Q153" s="29" t="e">
        <f t="shared" si="115"/>
        <v>#REF!</v>
      </c>
      <c r="R153" s="100" t="e">
        <f t="shared" si="107"/>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x14ac:dyDescent="0.25">
      <c r="B154" s="237"/>
      <c r="C154" s="9"/>
      <c r="E154" s="65" t="e">
        <f>IF(OR($C$6="",$C$5="",$C$6=0,$C$5=0),"",IF((ROWS(E$6:E154)-1)&gt;$C$16+$C$13-$C$15,"",(ROWS(E$6:E154)-1)))</f>
        <v>#REF!</v>
      </c>
      <c r="F154" s="55" t="e">
        <f t="shared" si="108"/>
        <v>#REF!</v>
      </c>
      <c r="G154" s="91" t="e">
        <f>IF(E154="","",OP!G154)</f>
        <v>#REF!</v>
      </c>
      <c r="H154" s="28" t="e">
        <f t="shared" si="105"/>
        <v>#REF!</v>
      </c>
      <c r="I154" s="56" t="e">
        <f t="shared" si="106"/>
        <v>#REF!</v>
      </c>
      <c r="J154" s="56" t="e">
        <f t="shared" si="109"/>
        <v>#REF!</v>
      </c>
      <c r="K154" s="57" t="e">
        <f t="shared" si="110"/>
        <v>#REF!</v>
      </c>
      <c r="L154" s="57" t="e">
        <f t="shared" si="111"/>
        <v>#REF!</v>
      </c>
      <c r="M154" s="58" t="e">
        <f t="shared" si="112"/>
        <v>#REF!</v>
      </c>
      <c r="N154" s="58" t="e">
        <f t="shared" si="113"/>
        <v>#REF!</v>
      </c>
      <c r="O154" s="58" t="e">
        <f t="shared" si="114"/>
        <v>#REF!</v>
      </c>
      <c r="P154" s="59" t="e">
        <f t="shared" si="104"/>
        <v>#REF!</v>
      </c>
      <c r="Q154" s="29" t="e">
        <f t="shared" si="115"/>
        <v>#REF!</v>
      </c>
      <c r="R154" s="100" t="e">
        <f t="shared" si="107"/>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x14ac:dyDescent="0.25">
      <c r="B155" s="237"/>
      <c r="C155" s="9"/>
      <c r="E155" s="65" t="e">
        <f>IF(OR($C$6="",$C$5="",$C$6=0,$C$5=0),"",IF((ROWS(E$6:E155)-1)&gt;$C$16+$C$13-$C$15,"",(ROWS(E$6:E155)-1)))</f>
        <v>#REF!</v>
      </c>
      <c r="F155" s="55" t="e">
        <f t="shared" si="108"/>
        <v>#REF!</v>
      </c>
      <c r="G155" s="91" t="e">
        <f>IF(E155="","",OP!G155)</f>
        <v>#REF!</v>
      </c>
      <c r="H155" s="28" t="e">
        <f t="shared" si="105"/>
        <v>#REF!</v>
      </c>
      <c r="I155" s="56" t="e">
        <f t="shared" si="106"/>
        <v>#REF!</v>
      </c>
      <c r="J155" s="56" t="e">
        <f t="shared" si="109"/>
        <v>#REF!</v>
      </c>
      <c r="K155" s="57" t="e">
        <f t="shared" si="110"/>
        <v>#REF!</v>
      </c>
      <c r="L155" s="57" t="e">
        <f t="shared" si="111"/>
        <v>#REF!</v>
      </c>
      <c r="M155" s="58" t="e">
        <f t="shared" si="112"/>
        <v>#REF!</v>
      </c>
      <c r="N155" s="58" t="e">
        <f t="shared" si="113"/>
        <v>#REF!</v>
      </c>
      <c r="O155" s="58" t="e">
        <f t="shared" si="114"/>
        <v>#REF!</v>
      </c>
      <c r="P155" s="59" t="e">
        <f t="shared" si="104"/>
        <v>#REF!</v>
      </c>
      <c r="Q155" s="29" t="e">
        <f t="shared" si="115"/>
        <v>#REF!</v>
      </c>
      <c r="R155" s="100" t="e">
        <f t="shared" si="107"/>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x14ac:dyDescent="0.25">
      <c r="B156" s="237"/>
      <c r="C156" s="9"/>
      <c r="E156" s="65" t="e">
        <f>IF(OR($C$6="",$C$5="",$C$6=0,$C$5=0),"",IF((ROWS(E$6:E156)-1)&gt;$C$16+$C$13-$C$15,"",(ROWS(E$6:E156)-1)))</f>
        <v>#REF!</v>
      </c>
      <c r="F156" s="55" t="e">
        <f t="shared" si="108"/>
        <v>#REF!</v>
      </c>
      <c r="G156" s="91" t="e">
        <f>IF(E156="","",OP!G156)</f>
        <v>#REF!</v>
      </c>
      <c r="H156" s="28" t="e">
        <f t="shared" si="105"/>
        <v>#REF!</v>
      </c>
      <c r="I156" s="56" t="e">
        <f t="shared" si="106"/>
        <v>#REF!</v>
      </c>
      <c r="J156" s="56" t="e">
        <f t="shared" si="109"/>
        <v>#REF!</v>
      </c>
      <c r="K156" s="57" t="e">
        <f t="shared" si="110"/>
        <v>#REF!</v>
      </c>
      <c r="L156" s="57" t="e">
        <f t="shared" si="111"/>
        <v>#REF!</v>
      </c>
      <c r="M156" s="58" t="e">
        <f t="shared" si="112"/>
        <v>#REF!</v>
      </c>
      <c r="N156" s="58" t="e">
        <f t="shared" si="113"/>
        <v>#REF!</v>
      </c>
      <c r="O156" s="58" t="e">
        <f t="shared" si="114"/>
        <v>#REF!</v>
      </c>
      <c r="P156" s="59" t="e">
        <f t="shared" si="104"/>
        <v>#REF!</v>
      </c>
      <c r="Q156" s="29" t="e">
        <f t="shared" si="115"/>
        <v>#REF!</v>
      </c>
      <c r="R156" s="100" t="e">
        <f t="shared" si="107"/>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x14ac:dyDescent="0.25">
      <c r="B157" s="237"/>
      <c r="C157" s="9"/>
      <c r="E157" s="65" t="e">
        <f>IF(OR($C$6="",$C$5="",$C$6=0,$C$5=0),"",IF((ROWS(E$6:E157)-1)&gt;$C$16+$C$13-$C$15,"",(ROWS(E$6:E157)-1)))</f>
        <v>#REF!</v>
      </c>
      <c r="F157" s="55" t="e">
        <f t="shared" si="108"/>
        <v>#REF!</v>
      </c>
      <c r="G157" s="91" t="e">
        <f>IF(E157="","",OP!G157)</f>
        <v>#REF!</v>
      </c>
      <c r="H157" s="28" t="e">
        <f t="shared" si="105"/>
        <v>#REF!</v>
      </c>
      <c r="I157" s="56" t="e">
        <f t="shared" si="106"/>
        <v>#REF!</v>
      </c>
      <c r="J157" s="56" t="e">
        <f t="shared" si="109"/>
        <v>#REF!</v>
      </c>
      <c r="K157" s="57" t="e">
        <f t="shared" si="110"/>
        <v>#REF!</v>
      </c>
      <c r="L157" s="57" t="e">
        <f t="shared" si="111"/>
        <v>#REF!</v>
      </c>
      <c r="M157" s="58" t="e">
        <f t="shared" si="112"/>
        <v>#REF!</v>
      </c>
      <c r="N157" s="58" t="e">
        <f t="shared" si="113"/>
        <v>#REF!</v>
      </c>
      <c r="O157" s="58" t="e">
        <f t="shared" si="114"/>
        <v>#REF!</v>
      </c>
      <c r="P157" s="59" t="e">
        <f t="shared" si="104"/>
        <v>#REF!</v>
      </c>
      <c r="Q157" s="29" t="e">
        <f t="shared" si="115"/>
        <v>#REF!</v>
      </c>
      <c r="R157" s="100" t="e">
        <f t="shared" si="107"/>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x14ac:dyDescent="0.25">
      <c r="B158" s="237"/>
      <c r="C158" s="9"/>
      <c r="E158" s="65" t="e">
        <f>IF(OR($C$6="",$C$5="",$C$6=0,$C$5=0),"",IF((ROWS(E$6:E158)-1)&gt;$C$16+$C$13-$C$15,"",(ROWS(E$6:E158)-1)))</f>
        <v>#REF!</v>
      </c>
      <c r="F158" s="55" t="e">
        <f t="shared" si="108"/>
        <v>#REF!</v>
      </c>
      <c r="G158" s="91" t="e">
        <f>IF(E158="","",OP!G158)</f>
        <v>#REF!</v>
      </c>
      <c r="H158" s="28" t="e">
        <f t="shared" si="105"/>
        <v>#REF!</v>
      </c>
      <c r="I158" s="56" t="e">
        <f t="shared" si="106"/>
        <v>#REF!</v>
      </c>
      <c r="J158" s="56" t="e">
        <f t="shared" si="109"/>
        <v>#REF!</v>
      </c>
      <c r="K158" s="57" t="e">
        <f t="shared" si="110"/>
        <v>#REF!</v>
      </c>
      <c r="L158" s="57" t="e">
        <f t="shared" si="111"/>
        <v>#REF!</v>
      </c>
      <c r="M158" s="58" t="e">
        <f t="shared" si="112"/>
        <v>#REF!</v>
      </c>
      <c r="N158" s="58" t="e">
        <f t="shared" si="113"/>
        <v>#REF!</v>
      </c>
      <c r="O158" s="58" t="e">
        <f t="shared" si="114"/>
        <v>#REF!</v>
      </c>
      <c r="P158" s="59" t="e">
        <f t="shared" si="104"/>
        <v>#REF!</v>
      </c>
      <c r="Q158" s="29" t="e">
        <f t="shared" si="115"/>
        <v>#REF!</v>
      </c>
      <c r="R158" s="100" t="e">
        <f t="shared" si="107"/>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x14ac:dyDescent="0.25">
      <c r="B159" s="237"/>
      <c r="C159" s="9"/>
      <c r="E159" s="65" t="e">
        <f>IF(OR($C$6="",$C$5="",$C$6=0,$C$5=0),"",IF((ROWS(E$6:E159)-1)&gt;$C$16+$C$13-$C$15,"",(ROWS(E$6:E159)-1)))</f>
        <v>#REF!</v>
      </c>
      <c r="F159" s="55" t="e">
        <f t="shared" si="108"/>
        <v>#REF!</v>
      </c>
      <c r="G159" s="91" t="e">
        <f>IF(E159="","",OP!G159)</f>
        <v>#REF!</v>
      </c>
      <c r="H159" s="28" t="e">
        <f t="shared" si="105"/>
        <v>#REF!</v>
      </c>
      <c r="I159" s="56" t="e">
        <f t="shared" si="106"/>
        <v>#REF!</v>
      </c>
      <c r="J159" s="56" t="e">
        <f t="shared" si="109"/>
        <v>#REF!</v>
      </c>
      <c r="K159" s="57" t="e">
        <f t="shared" si="110"/>
        <v>#REF!</v>
      </c>
      <c r="L159" s="57" t="e">
        <f t="shared" si="111"/>
        <v>#REF!</v>
      </c>
      <c r="M159" s="58" t="e">
        <f t="shared" si="112"/>
        <v>#REF!</v>
      </c>
      <c r="N159" s="58" t="e">
        <f t="shared" si="113"/>
        <v>#REF!</v>
      </c>
      <c r="O159" s="58" t="e">
        <f t="shared" si="114"/>
        <v>#REF!</v>
      </c>
      <c r="P159" s="59" t="e">
        <f t="shared" si="104"/>
        <v>#REF!</v>
      </c>
      <c r="Q159" s="29" t="e">
        <f t="shared" si="115"/>
        <v>#REF!</v>
      </c>
      <c r="R159" s="100" t="e">
        <f t="shared" si="107"/>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x14ac:dyDescent="0.25">
      <c r="B160" s="237"/>
      <c r="C160" s="9"/>
      <c r="E160" s="65" t="e">
        <f>IF(OR($C$6="",$C$5="",$C$6=0,$C$5=0),"",IF((ROWS(E$6:E160)-1)&gt;$C$16+$C$13-$C$15,"",(ROWS(E$6:E160)-1)))</f>
        <v>#REF!</v>
      </c>
      <c r="F160" s="55" t="e">
        <f t="shared" si="108"/>
        <v>#REF!</v>
      </c>
      <c r="G160" s="91" t="e">
        <f>IF(E160="","",OP!G160)</f>
        <v>#REF!</v>
      </c>
      <c r="H160" s="28" t="e">
        <f t="shared" si="105"/>
        <v>#REF!</v>
      </c>
      <c r="I160" s="56" t="e">
        <f t="shared" si="106"/>
        <v>#REF!</v>
      </c>
      <c r="J160" s="56" t="e">
        <f t="shared" si="109"/>
        <v>#REF!</v>
      </c>
      <c r="K160" s="57" t="e">
        <f t="shared" si="110"/>
        <v>#REF!</v>
      </c>
      <c r="L160" s="57" t="e">
        <f t="shared" si="111"/>
        <v>#REF!</v>
      </c>
      <c r="M160" s="58" t="e">
        <f t="shared" si="112"/>
        <v>#REF!</v>
      </c>
      <c r="N160" s="58" t="e">
        <f t="shared" si="113"/>
        <v>#REF!</v>
      </c>
      <c r="O160" s="58" t="e">
        <f t="shared" si="114"/>
        <v>#REF!</v>
      </c>
      <c r="P160" s="59" t="e">
        <f t="shared" si="104"/>
        <v>#REF!</v>
      </c>
      <c r="Q160" s="29" t="e">
        <f t="shared" si="115"/>
        <v>#REF!</v>
      </c>
      <c r="R160" s="100" t="e">
        <f t="shared" si="107"/>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x14ac:dyDescent="0.25">
      <c r="B161" s="237"/>
      <c r="C161" s="9"/>
      <c r="E161" s="65" t="e">
        <f>IF(OR($C$6="",$C$5="",$C$6=0,$C$5=0),"",IF((ROWS(E$6:E161)-1)&gt;$C$16+$C$13-$C$15,"",(ROWS(E$6:E161)-1)))</f>
        <v>#REF!</v>
      </c>
      <c r="F161" s="55" t="e">
        <f t="shared" si="108"/>
        <v>#REF!</v>
      </c>
      <c r="G161" s="91" t="e">
        <f>IF(E161="","",OP!G161)</f>
        <v>#REF!</v>
      </c>
      <c r="H161" s="28" t="e">
        <f t="shared" si="105"/>
        <v>#REF!</v>
      </c>
      <c r="I161" s="56" t="e">
        <f t="shared" si="106"/>
        <v>#REF!</v>
      </c>
      <c r="J161" s="56" t="e">
        <f t="shared" si="109"/>
        <v>#REF!</v>
      </c>
      <c r="K161" s="57" t="e">
        <f t="shared" si="110"/>
        <v>#REF!</v>
      </c>
      <c r="L161" s="57" t="e">
        <f t="shared" si="111"/>
        <v>#REF!</v>
      </c>
      <c r="M161" s="58" t="e">
        <f t="shared" si="112"/>
        <v>#REF!</v>
      </c>
      <c r="N161" s="58" t="e">
        <f t="shared" si="113"/>
        <v>#REF!</v>
      </c>
      <c r="O161" s="58" t="e">
        <f t="shared" si="114"/>
        <v>#REF!</v>
      </c>
      <c r="P161" s="59" t="e">
        <f t="shared" si="104"/>
        <v>#REF!</v>
      </c>
      <c r="Q161" s="29" t="e">
        <f t="shared" si="115"/>
        <v>#REF!</v>
      </c>
      <c r="R161" s="100" t="e">
        <f t="shared" si="107"/>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x14ac:dyDescent="0.25">
      <c r="B162" s="237"/>
      <c r="C162" s="9"/>
      <c r="E162" s="65" t="e">
        <f>IF(OR($C$6="",$C$5="",$C$6=0,$C$5=0),"",IF((ROWS(E$6:E162)-1)&gt;$C$16+$C$13-$C$15,"",(ROWS(E$6:E162)-1)))</f>
        <v>#REF!</v>
      </c>
      <c r="F162" s="55" t="e">
        <f t="shared" si="108"/>
        <v>#REF!</v>
      </c>
      <c r="G162" s="91" t="e">
        <f>IF(E162="","",OP!G162)</f>
        <v>#REF!</v>
      </c>
      <c r="H162" s="28" t="e">
        <f t="shared" si="105"/>
        <v>#REF!</v>
      </c>
      <c r="I162" s="56" t="e">
        <f t="shared" si="106"/>
        <v>#REF!</v>
      </c>
      <c r="J162" s="56" t="e">
        <f t="shared" si="109"/>
        <v>#REF!</v>
      </c>
      <c r="K162" s="57" t="e">
        <f t="shared" si="110"/>
        <v>#REF!</v>
      </c>
      <c r="L162" s="57" t="e">
        <f t="shared" si="111"/>
        <v>#REF!</v>
      </c>
      <c r="M162" s="58" t="e">
        <f t="shared" si="112"/>
        <v>#REF!</v>
      </c>
      <c r="N162" s="58" t="e">
        <f t="shared" si="113"/>
        <v>#REF!</v>
      </c>
      <c r="O162" s="58" t="e">
        <f t="shared" si="114"/>
        <v>#REF!</v>
      </c>
      <c r="P162" s="59" t="e">
        <f t="shared" si="104"/>
        <v>#REF!</v>
      </c>
      <c r="Q162" s="29" t="e">
        <f t="shared" si="115"/>
        <v>#REF!</v>
      </c>
      <c r="R162" s="100" t="e">
        <f t="shared" si="107"/>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x14ac:dyDescent="0.25">
      <c r="B163" s="237"/>
      <c r="C163" s="9"/>
      <c r="E163" s="65" t="e">
        <f>IF(OR($C$6="",$C$5="",$C$6=0,$C$5=0),"",IF((ROWS(E$6:E163)-1)&gt;$C$16+$C$13-$C$15,"",(ROWS(E$6:E163)-1)))</f>
        <v>#REF!</v>
      </c>
      <c r="F163" s="55" t="e">
        <f t="shared" si="108"/>
        <v>#REF!</v>
      </c>
      <c r="G163" s="91" t="e">
        <f>IF(E163="","",OP!G163)</f>
        <v>#REF!</v>
      </c>
      <c r="H163" s="28" t="e">
        <f t="shared" si="105"/>
        <v>#REF!</v>
      </c>
      <c r="I163" s="56" t="e">
        <f t="shared" si="106"/>
        <v>#REF!</v>
      </c>
      <c r="J163" s="56" t="e">
        <f t="shared" si="109"/>
        <v>#REF!</v>
      </c>
      <c r="K163" s="57" t="e">
        <f t="shared" si="110"/>
        <v>#REF!</v>
      </c>
      <c r="L163" s="57" t="e">
        <f t="shared" si="111"/>
        <v>#REF!</v>
      </c>
      <c r="M163" s="58" t="e">
        <f t="shared" si="112"/>
        <v>#REF!</v>
      </c>
      <c r="N163" s="58" t="e">
        <f t="shared" si="113"/>
        <v>#REF!</v>
      </c>
      <c r="O163" s="58" t="e">
        <f t="shared" si="114"/>
        <v>#REF!</v>
      </c>
      <c r="P163" s="59" t="e">
        <f t="shared" si="104"/>
        <v>#REF!</v>
      </c>
      <c r="Q163" s="29" t="e">
        <f t="shared" si="115"/>
        <v>#REF!</v>
      </c>
      <c r="R163" s="100" t="e">
        <f t="shared" si="107"/>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x14ac:dyDescent="0.25">
      <c r="B164" s="237"/>
      <c r="C164" s="9"/>
      <c r="E164" s="65" t="e">
        <f>IF(OR($C$6="",$C$5="",$C$6=0,$C$5=0),"",IF((ROWS(E$6:E164)-1)&gt;$C$16+$C$13-$C$15,"",(ROWS(E$6:E164)-1)))</f>
        <v>#REF!</v>
      </c>
      <c r="F164" s="55" t="e">
        <f t="shared" si="108"/>
        <v>#REF!</v>
      </c>
      <c r="G164" s="91" t="e">
        <f>IF(E164="","",OP!G164)</f>
        <v>#REF!</v>
      </c>
      <c r="H164" s="28" t="e">
        <f t="shared" si="105"/>
        <v>#REF!</v>
      </c>
      <c r="I164" s="56" t="e">
        <f t="shared" si="106"/>
        <v>#REF!</v>
      </c>
      <c r="J164" s="56" t="e">
        <f t="shared" si="109"/>
        <v>#REF!</v>
      </c>
      <c r="K164" s="57" t="e">
        <f t="shared" si="110"/>
        <v>#REF!</v>
      </c>
      <c r="L164" s="57" t="e">
        <f t="shared" si="111"/>
        <v>#REF!</v>
      </c>
      <c r="M164" s="58" t="e">
        <f t="shared" si="112"/>
        <v>#REF!</v>
      </c>
      <c r="N164" s="58" t="e">
        <f t="shared" si="113"/>
        <v>#REF!</v>
      </c>
      <c r="O164" s="58" t="e">
        <f t="shared" si="114"/>
        <v>#REF!</v>
      </c>
      <c r="P164" s="59" t="e">
        <f t="shared" si="104"/>
        <v>#REF!</v>
      </c>
      <c r="Q164" s="29" t="e">
        <f t="shared" si="115"/>
        <v>#REF!</v>
      </c>
      <c r="R164" s="100" t="e">
        <f t="shared" si="107"/>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x14ac:dyDescent="0.25">
      <c r="B165" s="237"/>
      <c r="C165" s="9"/>
      <c r="E165" s="65" t="e">
        <f>IF(OR($C$6="",$C$5="",$C$6=0,$C$5=0),"",IF((ROWS(E$6:E165)-1)&gt;$C$16+$C$13-$C$15,"",(ROWS(E$6:E165)-1)))</f>
        <v>#REF!</v>
      </c>
      <c r="F165" s="55" t="e">
        <f t="shared" si="108"/>
        <v>#REF!</v>
      </c>
      <c r="G165" s="91" t="e">
        <f>IF(E165="","",OP!G165)</f>
        <v>#REF!</v>
      </c>
      <c r="H165" s="28" t="e">
        <f t="shared" si="105"/>
        <v>#REF!</v>
      </c>
      <c r="I165" s="56" t="e">
        <f t="shared" si="106"/>
        <v>#REF!</v>
      </c>
      <c r="J165" s="56" t="e">
        <f t="shared" si="109"/>
        <v>#REF!</v>
      </c>
      <c r="K165" s="57" t="e">
        <f t="shared" si="110"/>
        <v>#REF!</v>
      </c>
      <c r="L165" s="57" t="e">
        <f t="shared" si="111"/>
        <v>#REF!</v>
      </c>
      <c r="M165" s="58" t="e">
        <f t="shared" si="112"/>
        <v>#REF!</v>
      </c>
      <c r="N165" s="58" t="e">
        <f t="shared" si="113"/>
        <v>#REF!</v>
      </c>
      <c r="O165" s="58" t="e">
        <f t="shared" si="114"/>
        <v>#REF!</v>
      </c>
      <c r="P165" s="59" t="e">
        <f t="shared" si="104"/>
        <v>#REF!</v>
      </c>
      <c r="Q165" s="29" t="e">
        <f t="shared" si="115"/>
        <v>#REF!</v>
      </c>
      <c r="R165" s="100" t="e">
        <f t="shared" si="107"/>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x14ac:dyDescent="0.25">
      <c r="B166" s="237"/>
      <c r="C166" s="9"/>
      <c r="E166" s="65" t="e">
        <f>IF(OR($C$6="",$C$5="",$C$6=0,$C$5=0),"",IF((ROWS(E$6:E166)-1)&gt;$C$16+$C$13-$C$15,"",(ROWS(E$6:E166)-1)))</f>
        <v>#REF!</v>
      </c>
      <c r="F166" s="55" t="e">
        <f t="shared" si="108"/>
        <v>#REF!</v>
      </c>
      <c r="G166" s="91" t="e">
        <f>IF(E166="","",OP!G166)</f>
        <v>#REF!</v>
      </c>
      <c r="H166" s="28" t="e">
        <f t="shared" si="105"/>
        <v>#REF!</v>
      </c>
      <c r="I166" s="56" t="e">
        <f t="shared" si="106"/>
        <v>#REF!</v>
      </c>
      <c r="J166" s="56" t="e">
        <f t="shared" si="109"/>
        <v>#REF!</v>
      </c>
      <c r="K166" s="57" t="e">
        <f t="shared" si="110"/>
        <v>#REF!</v>
      </c>
      <c r="L166" s="57" t="e">
        <f t="shared" si="111"/>
        <v>#REF!</v>
      </c>
      <c r="M166" s="58" t="e">
        <f t="shared" si="112"/>
        <v>#REF!</v>
      </c>
      <c r="N166" s="58" t="e">
        <f t="shared" si="113"/>
        <v>#REF!</v>
      </c>
      <c r="O166" s="58" t="e">
        <f t="shared" si="114"/>
        <v>#REF!</v>
      </c>
      <c r="P166" s="59" t="e">
        <f t="shared" si="104"/>
        <v>#REF!</v>
      </c>
      <c r="Q166" s="29" t="e">
        <f t="shared" si="115"/>
        <v>#REF!</v>
      </c>
      <c r="R166" s="100" t="e">
        <f t="shared" si="107"/>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x14ac:dyDescent="0.25">
      <c r="B167" s="237"/>
      <c r="C167" s="9"/>
      <c r="E167" s="65" t="e">
        <f>IF(OR($C$6="",$C$5="",$C$6=0,$C$5=0),"",IF((ROWS(E$6:E167)-1)&gt;$C$16+$C$13-$C$15,"",(ROWS(E$6:E167)-1)))</f>
        <v>#REF!</v>
      </c>
      <c r="F167" s="55" t="e">
        <f t="shared" si="108"/>
        <v>#REF!</v>
      </c>
      <c r="G167" s="91" t="e">
        <f>IF(E167="","",OP!G167)</f>
        <v>#REF!</v>
      </c>
      <c r="H167" s="28" t="e">
        <f t="shared" si="105"/>
        <v>#REF!</v>
      </c>
      <c r="I167" s="56" t="e">
        <f t="shared" si="106"/>
        <v>#REF!</v>
      </c>
      <c r="J167" s="56" t="e">
        <f t="shared" si="109"/>
        <v>#REF!</v>
      </c>
      <c r="K167" s="57" t="e">
        <f t="shared" si="110"/>
        <v>#REF!</v>
      </c>
      <c r="L167" s="57" t="e">
        <f t="shared" si="111"/>
        <v>#REF!</v>
      </c>
      <c r="M167" s="58" t="e">
        <f t="shared" si="112"/>
        <v>#REF!</v>
      </c>
      <c r="N167" s="58" t="e">
        <f t="shared" si="113"/>
        <v>#REF!</v>
      </c>
      <c r="O167" s="58" t="e">
        <f t="shared" si="114"/>
        <v>#REF!</v>
      </c>
      <c r="P167" s="59" t="e">
        <f t="shared" si="104"/>
        <v>#REF!</v>
      </c>
      <c r="Q167" s="29" t="e">
        <f t="shared" si="115"/>
        <v>#REF!</v>
      </c>
      <c r="R167" s="100" t="e">
        <f t="shared" si="107"/>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x14ac:dyDescent="0.25">
      <c r="B168" s="237"/>
      <c r="C168" s="9"/>
      <c r="E168" s="65" t="e">
        <f>IF(OR($C$6="",$C$5="",$C$6=0,$C$5=0),"",IF((ROWS(E$6:E168)-1)&gt;$C$16+$C$13-$C$15,"",(ROWS(E$6:E168)-1)))</f>
        <v>#REF!</v>
      </c>
      <c r="F168" s="55" t="e">
        <f t="shared" si="108"/>
        <v>#REF!</v>
      </c>
      <c r="G168" s="91" t="e">
        <f>IF(E168="","",OP!G168)</f>
        <v>#REF!</v>
      </c>
      <c r="H168" s="28" t="e">
        <f t="shared" si="105"/>
        <v>#REF!</v>
      </c>
      <c r="I168" s="56" t="e">
        <f t="shared" si="106"/>
        <v>#REF!</v>
      </c>
      <c r="J168" s="56" t="e">
        <f t="shared" si="109"/>
        <v>#REF!</v>
      </c>
      <c r="K168" s="57" t="e">
        <f t="shared" si="110"/>
        <v>#REF!</v>
      </c>
      <c r="L168" s="57" t="e">
        <f t="shared" si="111"/>
        <v>#REF!</v>
      </c>
      <c r="M168" s="58" t="e">
        <f t="shared" si="112"/>
        <v>#REF!</v>
      </c>
      <c r="N168" s="58" t="e">
        <f t="shared" si="113"/>
        <v>#REF!</v>
      </c>
      <c r="O168" s="58" t="e">
        <f t="shared" si="114"/>
        <v>#REF!</v>
      </c>
      <c r="P168" s="59" t="e">
        <f t="shared" si="104"/>
        <v>#REF!</v>
      </c>
      <c r="Q168" s="29" t="e">
        <f t="shared" si="115"/>
        <v>#REF!</v>
      </c>
      <c r="R168" s="100" t="e">
        <f t="shared" si="107"/>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x14ac:dyDescent="0.25">
      <c r="B169" s="237"/>
      <c r="C169" s="9"/>
      <c r="E169" s="65" t="e">
        <f>IF(OR($C$6="",$C$5="",$C$6=0,$C$5=0),"",IF((ROWS(E$6:E169)-1)&gt;$C$16+$C$13-$C$15,"",(ROWS(E$6:E169)-1)))</f>
        <v>#REF!</v>
      </c>
      <c r="F169" s="55" t="e">
        <f t="shared" si="108"/>
        <v>#REF!</v>
      </c>
      <c r="G169" s="91" t="e">
        <f>IF(E169="","",OP!G169)</f>
        <v>#REF!</v>
      </c>
      <c r="H169" s="28" t="e">
        <f t="shared" si="105"/>
        <v>#REF!</v>
      </c>
      <c r="I169" s="56" t="e">
        <f t="shared" si="106"/>
        <v>#REF!</v>
      </c>
      <c r="J169" s="56" t="e">
        <f t="shared" si="109"/>
        <v>#REF!</v>
      </c>
      <c r="K169" s="57" t="e">
        <f t="shared" si="110"/>
        <v>#REF!</v>
      </c>
      <c r="L169" s="57" t="e">
        <f t="shared" si="111"/>
        <v>#REF!</v>
      </c>
      <c r="M169" s="58" t="e">
        <f t="shared" si="112"/>
        <v>#REF!</v>
      </c>
      <c r="N169" s="58" t="e">
        <f t="shared" si="113"/>
        <v>#REF!</v>
      </c>
      <c r="O169" s="58" t="e">
        <f t="shared" si="114"/>
        <v>#REF!</v>
      </c>
      <c r="P169" s="59" t="e">
        <f t="shared" si="104"/>
        <v>#REF!</v>
      </c>
      <c r="Q169" s="29" t="e">
        <f t="shared" si="115"/>
        <v>#REF!</v>
      </c>
      <c r="R169" s="100" t="e">
        <f t="shared" si="107"/>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x14ac:dyDescent="0.25">
      <c r="B170" s="237"/>
      <c r="C170" s="9"/>
      <c r="E170" s="65" t="e">
        <f>IF(OR($C$6="",$C$5="",$C$6=0,$C$5=0),"",IF((ROWS(E$6:E170)-1)&gt;$C$16+$C$13-$C$15,"",(ROWS(E$6:E170)-1)))</f>
        <v>#REF!</v>
      </c>
      <c r="F170" s="55" t="e">
        <f t="shared" si="108"/>
        <v>#REF!</v>
      </c>
      <c r="G170" s="91" t="e">
        <f>IF(E170="","",OP!G170)</f>
        <v>#REF!</v>
      </c>
      <c r="H170" s="28" t="e">
        <f t="shared" si="105"/>
        <v>#REF!</v>
      </c>
      <c r="I170" s="56" t="e">
        <f t="shared" si="106"/>
        <v>#REF!</v>
      </c>
      <c r="J170" s="56" t="e">
        <f t="shared" si="109"/>
        <v>#REF!</v>
      </c>
      <c r="K170" s="57" t="e">
        <f t="shared" si="110"/>
        <v>#REF!</v>
      </c>
      <c r="L170" s="57" t="e">
        <f t="shared" si="111"/>
        <v>#REF!</v>
      </c>
      <c r="M170" s="58" t="e">
        <f t="shared" si="112"/>
        <v>#REF!</v>
      </c>
      <c r="N170" s="58" t="e">
        <f t="shared" si="113"/>
        <v>#REF!</v>
      </c>
      <c r="O170" s="58" t="e">
        <f t="shared" si="114"/>
        <v>#REF!</v>
      </c>
      <c r="P170" s="59" t="e">
        <f t="shared" si="104"/>
        <v>#REF!</v>
      </c>
      <c r="Q170" s="29" t="e">
        <f t="shared" si="115"/>
        <v>#REF!</v>
      </c>
      <c r="R170" s="100" t="e">
        <f t="shared" si="107"/>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x14ac:dyDescent="0.25">
      <c r="B171" s="237"/>
      <c r="C171" s="9"/>
      <c r="E171" s="65" t="e">
        <f>IF(OR($C$6="",$C$5="",$C$6=0,$C$5=0),"",IF((ROWS(E$6:E171)-1)&gt;$C$16+$C$13-$C$15,"",(ROWS(E$6:E171)-1)))</f>
        <v>#REF!</v>
      </c>
      <c r="F171" s="55" t="e">
        <f t="shared" si="108"/>
        <v>#REF!</v>
      </c>
      <c r="G171" s="91" t="e">
        <f>IF(E171="","",OP!G171)</f>
        <v>#REF!</v>
      </c>
      <c r="H171" s="28" t="e">
        <f t="shared" si="105"/>
        <v>#REF!</v>
      </c>
      <c r="I171" s="56" t="e">
        <f t="shared" si="106"/>
        <v>#REF!</v>
      </c>
      <c r="J171" s="56" t="e">
        <f t="shared" si="109"/>
        <v>#REF!</v>
      </c>
      <c r="K171" s="57" t="e">
        <f t="shared" si="110"/>
        <v>#REF!</v>
      </c>
      <c r="L171" s="57" t="e">
        <f t="shared" si="111"/>
        <v>#REF!</v>
      </c>
      <c r="M171" s="58" t="e">
        <f t="shared" si="112"/>
        <v>#REF!</v>
      </c>
      <c r="N171" s="58" t="e">
        <f t="shared" si="113"/>
        <v>#REF!</v>
      </c>
      <c r="O171" s="58" t="e">
        <f t="shared" si="114"/>
        <v>#REF!</v>
      </c>
      <c r="P171" s="59" t="e">
        <f t="shared" si="104"/>
        <v>#REF!</v>
      </c>
      <c r="Q171" s="29" t="e">
        <f t="shared" si="115"/>
        <v>#REF!</v>
      </c>
      <c r="R171" s="100" t="e">
        <f t="shared" si="107"/>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x14ac:dyDescent="0.25">
      <c r="B172" s="237"/>
      <c r="C172" s="9"/>
      <c r="E172" s="65" t="e">
        <f>IF(OR($C$6="",$C$5="",$C$6=0,$C$5=0),"",IF((ROWS(E$6:E172)-1)&gt;$C$16+$C$13-$C$15,"",(ROWS(E$6:E172)-1)))</f>
        <v>#REF!</v>
      </c>
      <c r="F172" s="55" t="e">
        <f t="shared" si="108"/>
        <v>#REF!</v>
      </c>
      <c r="G172" s="91" t="e">
        <f>IF(E172="","",OP!G172)</f>
        <v>#REF!</v>
      </c>
      <c r="H172" s="28" t="e">
        <f t="shared" si="105"/>
        <v>#REF!</v>
      </c>
      <c r="I172" s="56" t="e">
        <f t="shared" si="106"/>
        <v>#REF!</v>
      </c>
      <c r="J172" s="56" t="e">
        <f t="shared" si="109"/>
        <v>#REF!</v>
      </c>
      <c r="K172" s="57" t="e">
        <f t="shared" si="110"/>
        <v>#REF!</v>
      </c>
      <c r="L172" s="57" t="e">
        <f t="shared" si="111"/>
        <v>#REF!</v>
      </c>
      <c r="M172" s="58" t="e">
        <f t="shared" si="112"/>
        <v>#REF!</v>
      </c>
      <c r="N172" s="58" t="e">
        <f t="shared" si="113"/>
        <v>#REF!</v>
      </c>
      <c r="O172" s="58" t="e">
        <f t="shared" si="114"/>
        <v>#REF!</v>
      </c>
      <c r="P172" s="59" t="e">
        <f t="shared" si="104"/>
        <v>#REF!</v>
      </c>
      <c r="Q172" s="29" t="e">
        <f t="shared" si="115"/>
        <v>#REF!</v>
      </c>
      <c r="R172" s="100" t="e">
        <f t="shared" si="107"/>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x14ac:dyDescent="0.25">
      <c r="B173" s="237"/>
      <c r="C173" s="9"/>
      <c r="E173" s="65" t="e">
        <f>IF(OR($C$6="",$C$5="",$C$6=0,$C$5=0),"",IF((ROWS(E$6:E173)-1)&gt;$C$16+$C$13-$C$15,"",(ROWS(E$6:E173)-1)))</f>
        <v>#REF!</v>
      </c>
      <c r="F173" s="55" t="e">
        <f t="shared" si="108"/>
        <v>#REF!</v>
      </c>
      <c r="G173" s="91" t="e">
        <f>IF(E173="","",OP!G173)</f>
        <v>#REF!</v>
      </c>
      <c r="H173" s="28" t="e">
        <f t="shared" si="105"/>
        <v>#REF!</v>
      </c>
      <c r="I173" s="56" t="e">
        <f t="shared" si="106"/>
        <v>#REF!</v>
      </c>
      <c r="J173" s="56" t="e">
        <f t="shared" si="109"/>
        <v>#REF!</v>
      </c>
      <c r="K173" s="57" t="e">
        <f t="shared" si="110"/>
        <v>#REF!</v>
      </c>
      <c r="L173" s="57" t="e">
        <f t="shared" si="111"/>
        <v>#REF!</v>
      </c>
      <c r="M173" s="58" t="e">
        <f t="shared" si="112"/>
        <v>#REF!</v>
      </c>
      <c r="N173" s="58" t="e">
        <f t="shared" si="113"/>
        <v>#REF!</v>
      </c>
      <c r="O173" s="58" t="e">
        <f t="shared" si="114"/>
        <v>#REF!</v>
      </c>
      <c r="P173" s="59" t="e">
        <f t="shared" si="104"/>
        <v>#REF!</v>
      </c>
      <c r="Q173" s="29" t="e">
        <f t="shared" si="115"/>
        <v>#REF!</v>
      </c>
      <c r="R173" s="100" t="e">
        <f t="shared" si="107"/>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x14ac:dyDescent="0.25">
      <c r="B174" s="237"/>
      <c r="C174" s="9"/>
      <c r="E174" s="65" t="e">
        <f>IF(OR($C$6="",$C$5="",$C$6=0,$C$5=0),"",IF((ROWS(E$6:E174)-1)&gt;$C$16+$C$13-$C$15,"",(ROWS(E$6:E174)-1)))</f>
        <v>#REF!</v>
      </c>
      <c r="F174" s="55" t="e">
        <f t="shared" si="108"/>
        <v>#REF!</v>
      </c>
      <c r="G174" s="91" t="e">
        <f>IF(E174="","",OP!G174)</f>
        <v>#REF!</v>
      </c>
      <c r="H174" s="28" t="e">
        <f t="shared" si="105"/>
        <v>#REF!</v>
      </c>
      <c r="I174" s="56" t="e">
        <f t="shared" si="106"/>
        <v>#REF!</v>
      </c>
      <c r="J174" s="56" t="e">
        <f t="shared" si="109"/>
        <v>#REF!</v>
      </c>
      <c r="K174" s="57" t="e">
        <f t="shared" si="110"/>
        <v>#REF!</v>
      </c>
      <c r="L174" s="57" t="e">
        <f t="shared" si="111"/>
        <v>#REF!</v>
      </c>
      <c r="M174" s="58" t="e">
        <f t="shared" si="112"/>
        <v>#REF!</v>
      </c>
      <c r="N174" s="58" t="e">
        <f t="shared" si="113"/>
        <v>#REF!</v>
      </c>
      <c r="O174" s="58" t="e">
        <f t="shared" si="114"/>
        <v>#REF!</v>
      </c>
      <c r="P174" s="59" t="e">
        <f t="shared" si="104"/>
        <v>#REF!</v>
      </c>
      <c r="Q174" s="29" t="e">
        <f t="shared" si="115"/>
        <v>#REF!</v>
      </c>
      <c r="R174" s="100" t="e">
        <f t="shared" si="107"/>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x14ac:dyDescent="0.25">
      <c r="B175" s="237"/>
      <c r="C175" s="9"/>
      <c r="E175" s="65" t="e">
        <f>IF(OR($C$6="",$C$5="",$C$6=0,$C$5=0),"",IF((ROWS(E$6:E175)-1)&gt;$C$16+$C$13-$C$15,"",(ROWS(E$6:E175)-1)))</f>
        <v>#REF!</v>
      </c>
      <c r="F175" s="55" t="e">
        <f t="shared" si="108"/>
        <v>#REF!</v>
      </c>
      <c r="G175" s="91" t="e">
        <f>IF(E175="","",OP!G175)</f>
        <v>#REF!</v>
      </c>
      <c r="H175" s="28" t="e">
        <f t="shared" si="105"/>
        <v>#REF!</v>
      </c>
      <c r="I175" s="56" t="e">
        <f t="shared" si="106"/>
        <v>#REF!</v>
      </c>
      <c r="J175" s="56" t="e">
        <f t="shared" si="109"/>
        <v>#REF!</v>
      </c>
      <c r="K175" s="57" t="e">
        <f t="shared" si="110"/>
        <v>#REF!</v>
      </c>
      <c r="L175" s="57" t="e">
        <f t="shared" si="111"/>
        <v>#REF!</v>
      </c>
      <c r="M175" s="58" t="e">
        <f t="shared" si="112"/>
        <v>#REF!</v>
      </c>
      <c r="N175" s="58" t="e">
        <f t="shared" si="113"/>
        <v>#REF!</v>
      </c>
      <c r="O175" s="58" t="e">
        <f t="shared" si="114"/>
        <v>#REF!</v>
      </c>
      <c r="P175" s="59" t="e">
        <f t="shared" si="104"/>
        <v>#REF!</v>
      </c>
      <c r="Q175" s="29" t="e">
        <f t="shared" si="115"/>
        <v>#REF!</v>
      </c>
      <c r="R175" s="100" t="e">
        <f t="shared" si="107"/>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x14ac:dyDescent="0.25">
      <c r="B176" s="237"/>
      <c r="C176" s="9"/>
      <c r="E176" s="65" t="e">
        <f>IF(OR($C$6="",$C$5="",$C$6=0,$C$5=0),"",IF((ROWS(E$6:E176)-1)&gt;$C$16+$C$13-$C$15,"",(ROWS(E$6:E176)-1)))</f>
        <v>#REF!</v>
      </c>
      <c r="F176" s="55" t="e">
        <f t="shared" si="108"/>
        <v>#REF!</v>
      </c>
      <c r="G176" s="91" t="e">
        <f>IF(E176="","",OP!G176)</f>
        <v>#REF!</v>
      </c>
      <c r="H176" s="28" t="e">
        <f t="shared" si="105"/>
        <v>#REF!</v>
      </c>
      <c r="I176" s="56" t="e">
        <f t="shared" si="106"/>
        <v>#REF!</v>
      </c>
      <c r="J176" s="56" t="e">
        <f t="shared" si="109"/>
        <v>#REF!</v>
      </c>
      <c r="K176" s="57" t="e">
        <f t="shared" si="110"/>
        <v>#REF!</v>
      </c>
      <c r="L176" s="57" t="e">
        <f t="shared" si="111"/>
        <v>#REF!</v>
      </c>
      <c r="M176" s="58" t="e">
        <f t="shared" si="112"/>
        <v>#REF!</v>
      </c>
      <c r="N176" s="58" t="e">
        <f t="shared" si="113"/>
        <v>#REF!</v>
      </c>
      <c r="O176" s="58" t="e">
        <f t="shared" si="114"/>
        <v>#REF!</v>
      </c>
      <c r="P176" s="59" t="e">
        <f t="shared" si="104"/>
        <v>#REF!</v>
      </c>
      <c r="Q176" s="29" t="e">
        <f t="shared" si="115"/>
        <v>#REF!</v>
      </c>
      <c r="R176" s="100" t="e">
        <f t="shared" si="107"/>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x14ac:dyDescent="0.25">
      <c r="B177" s="237"/>
      <c r="C177" s="9"/>
      <c r="E177" s="65" t="e">
        <f>IF(OR($C$6="",$C$5="",$C$6=0,$C$5=0),"",IF((ROWS(E$6:E177)-1)&gt;$C$16+$C$13-$C$15,"",(ROWS(E$6:E177)-1)))</f>
        <v>#REF!</v>
      </c>
      <c r="F177" s="55" t="e">
        <f t="shared" si="108"/>
        <v>#REF!</v>
      </c>
      <c r="G177" s="91" t="e">
        <f>IF(E177="","",OP!G177)</f>
        <v>#REF!</v>
      </c>
      <c r="H177" s="28" t="e">
        <f t="shared" si="105"/>
        <v>#REF!</v>
      </c>
      <c r="I177" s="56" t="e">
        <f t="shared" si="106"/>
        <v>#REF!</v>
      </c>
      <c r="J177" s="56" t="e">
        <f t="shared" si="109"/>
        <v>#REF!</v>
      </c>
      <c r="K177" s="57" t="e">
        <f t="shared" si="110"/>
        <v>#REF!</v>
      </c>
      <c r="L177" s="57" t="e">
        <f t="shared" si="111"/>
        <v>#REF!</v>
      </c>
      <c r="M177" s="58" t="e">
        <f t="shared" si="112"/>
        <v>#REF!</v>
      </c>
      <c r="N177" s="58" t="e">
        <f t="shared" si="113"/>
        <v>#REF!</v>
      </c>
      <c r="O177" s="58" t="e">
        <f t="shared" si="114"/>
        <v>#REF!</v>
      </c>
      <c r="P177" s="59" t="e">
        <f t="shared" si="104"/>
        <v>#REF!</v>
      </c>
      <c r="Q177" s="29" t="e">
        <f t="shared" si="115"/>
        <v>#REF!</v>
      </c>
      <c r="R177" s="100" t="e">
        <f t="shared" si="107"/>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x14ac:dyDescent="0.25">
      <c r="B178" s="237"/>
      <c r="C178" s="9"/>
      <c r="E178" s="65" t="e">
        <f>IF(OR($C$6="",$C$5="",$C$6=0,$C$5=0),"",IF((ROWS(E$6:E178)-1)&gt;$C$16+$C$13-$C$15,"",(ROWS(E$6:E178)-1)))</f>
        <v>#REF!</v>
      </c>
      <c r="F178" s="55" t="e">
        <f t="shared" si="108"/>
        <v>#REF!</v>
      </c>
      <c r="G178" s="91" t="e">
        <f>IF(E178="","",OP!G178)</f>
        <v>#REF!</v>
      </c>
      <c r="H178" s="28" t="e">
        <f t="shared" si="105"/>
        <v>#REF!</v>
      </c>
      <c r="I178" s="56" t="e">
        <f t="shared" si="106"/>
        <v>#REF!</v>
      </c>
      <c r="J178" s="56" t="e">
        <f t="shared" si="109"/>
        <v>#REF!</v>
      </c>
      <c r="K178" s="57" t="e">
        <f t="shared" si="110"/>
        <v>#REF!</v>
      </c>
      <c r="L178" s="57" t="e">
        <f t="shared" si="111"/>
        <v>#REF!</v>
      </c>
      <c r="M178" s="58" t="e">
        <f t="shared" si="112"/>
        <v>#REF!</v>
      </c>
      <c r="N178" s="58" t="e">
        <f t="shared" si="113"/>
        <v>#REF!</v>
      </c>
      <c r="O178" s="58" t="e">
        <f t="shared" si="114"/>
        <v>#REF!</v>
      </c>
      <c r="P178" s="59" t="e">
        <f t="shared" si="104"/>
        <v>#REF!</v>
      </c>
      <c r="Q178" s="29" t="e">
        <f t="shared" si="115"/>
        <v>#REF!</v>
      </c>
      <c r="R178" s="100" t="e">
        <f t="shared" si="107"/>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x14ac:dyDescent="0.25">
      <c r="B179" s="237"/>
      <c r="C179" s="9"/>
      <c r="E179" s="65" t="e">
        <f>IF(OR($C$6="",$C$5="",$C$6=0,$C$5=0),"",IF((ROWS(E$6:E179)-1)&gt;$C$16+$C$13-$C$15,"",(ROWS(E$6:E179)-1)))</f>
        <v>#REF!</v>
      </c>
      <c r="F179" s="55" t="e">
        <f t="shared" si="108"/>
        <v>#REF!</v>
      </c>
      <c r="G179" s="91" t="e">
        <f>IF(E179="","",OP!G179)</f>
        <v>#REF!</v>
      </c>
      <c r="H179" s="28" t="e">
        <f t="shared" si="105"/>
        <v>#REF!</v>
      </c>
      <c r="I179" s="56" t="e">
        <f t="shared" si="106"/>
        <v>#REF!</v>
      </c>
      <c r="J179" s="56" t="e">
        <f t="shared" si="109"/>
        <v>#REF!</v>
      </c>
      <c r="K179" s="57" t="e">
        <f t="shared" si="110"/>
        <v>#REF!</v>
      </c>
      <c r="L179" s="57" t="e">
        <f t="shared" si="111"/>
        <v>#REF!</v>
      </c>
      <c r="M179" s="58" t="e">
        <f t="shared" si="112"/>
        <v>#REF!</v>
      </c>
      <c r="N179" s="58" t="e">
        <f t="shared" si="113"/>
        <v>#REF!</v>
      </c>
      <c r="O179" s="58" t="e">
        <f t="shared" si="114"/>
        <v>#REF!</v>
      </c>
      <c r="P179" s="59" t="e">
        <f t="shared" si="104"/>
        <v>#REF!</v>
      </c>
      <c r="Q179" s="29" t="e">
        <f t="shared" si="115"/>
        <v>#REF!</v>
      </c>
      <c r="R179" s="100" t="e">
        <f t="shared" si="107"/>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x14ac:dyDescent="0.25">
      <c r="B180" s="237"/>
      <c r="C180" s="9"/>
      <c r="E180" s="65" t="e">
        <f>IF(OR($C$6="",$C$5="",$C$6=0,$C$5=0),"",IF((ROWS(E$6:E180)-1)&gt;$C$16+$C$13-$C$15,"",(ROWS(E$6:E180)-1)))</f>
        <v>#REF!</v>
      </c>
      <c r="F180" s="55" t="e">
        <f t="shared" si="108"/>
        <v>#REF!</v>
      </c>
      <c r="G180" s="91" t="e">
        <f>IF(E180="","",OP!G180)</f>
        <v>#REF!</v>
      </c>
      <c r="H180" s="28" t="e">
        <f t="shared" si="105"/>
        <v>#REF!</v>
      </c>
      <c r="I180" s="56" t="e">
        <f t="shared" si="106"/>
        <v>#REF!</v>
      </c>
      <c r="J180" s="56" t="e">
        <f t="shared" si="109"/>
        <v>#REF!</v>
      </c>
      <c r="K180" s="57" t="e">
        <f t="shared" si="110"/>
        <v>#REF!</v>
      </c>
      <c r="L180" s="57" t="e">
        <f t="shared" si="111"/>
        <v>#REF!</v>
      </c>
      <c r="M180" s="58" t="e">
        <f t="shared" si="112"/>
        <v>#REF!</v>
      </c>
      <c r="N180" s="58" t="e">
        <f t="shared" si="113"/>
        <v>#REF!</v>
      </c>
      <c r="O180" s="58" t="e">
        <f t="shared" si="114"/>
        <v>#REF!</v>
      </c>
      <c r="P180" s="59" t="e">
        <f t="shared" si="104"/>
        <v>#REF!</v>
      </c>
      <c r="Q180" s="29" t="e">
        <f t="shared" si="115"/>
        <v>#REF!</v>
      </c>
      <c r="R180" s="100" t="e">
        <f t="shared" si="107"/>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x14ac:dyDescent="0.25">
      <c r="B181" s="237"/>
      <c r="C181" s="9"/>
      <c r="E181" s="65" t="e">
        <f>IF(OR($C$6="",$C$5="",$C$6=0,$C$5=0),"",IF((ROWS(E$6:E181)-1)&gt;$C$16+$C$13-$C$15,"",(ROWS(E$6:E181)-1)))</f>
        <v>#REF!</v>
      </c>
      <c r="F181" s="55" t="e">
        <f t="shared" si="108"/>
        <v>#REF!</v>
      </c>
      <c r="G181" s="91" t="e">
        <f>IF(E181="","",OP!G181)</f>
        <v>#REF!</v>
      </c>
      <c r="H181" s="28" t="e">
        <f t="shared" si="105"/>
        <v>#REF!</v>
      </c>
      <c r="I181" s="56" t="e">
        <f t="shared" si="106"/>
        <v>#REF!</v>
      </c>
      <c r="J181" s="56" t="e">
        <f t="shared" si="109"/>
        <v>#REF!</v>
      </c>
      <c r="K181" s="57" t="e">
        <f t="shared" si="110"/>
        <v>#REF!</v>
      </c>
      <c r="L181" s="57" t="e">
        <f t="shared" si="111"/>
        <v>#REF!</v>
      </c>
      <c r="M181" s="58" t="e">
        <f t="shared" si="112"/>
        <v>#REF!</v>
      </c>
      <c r="N181" s="58" t="e">
        <f t="shared" si="113"/>
        <v>#REF!</v>
      </c>
      <c r="O181" s="58" t="e">
        <f t="shared" si="114"/>
        <v>#REF!</v>
      </c>
      <c r="P181" s="59" t="e">
        <f t="shared" si="104"/>
        <v>#REF!</v>
      </c>
      <c r="Q181" s="29" t="e">
        <f t="shared" si="115"/>
        <v>#REF!</v>
      </c>
      <c r="R181" s="100" t="e">
        <f t="shared" si="107"/>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x14ac:dyDescent="0.25">
      <c r="B182" s="237"/>
      <c r="C182" s="9"/>
      <c r="E182" s="65" t="e">
        <f>IF(OR($C$6="",$C$5="",$C$6=0,$C$5=0),"",IF((ROWS(E$6:E182)-1)&gt;$C$16+$C$13-$C$15,"",(ROWS(E$6:E182)-1)))</f>
        <v>#REF!</v>
      </c>
      <c r="F182" s="55" t="e">
        <f t="shared" si="108"/>
        <v>#REF!</v>
      </c>
      <c r="G182" s="91" t="e">
        <f>IF(E182="","",OP!G182)</f>
        <v>#REF!</v>
      </c>
      <c r="H182" s="28" t="e">
        <f t="shared" si="105"/>
        <v>#REF!</v>
      </c>
      <c r="I182" s="56" t="e">
        <f t="shared" si="106"/>
        <v>#REF!</v>
      </c>
      <c r="J182" s="56" t="e">
        <f t="shared" si="109"/>
        <v>#REF!</v>
      </c>
      <c r="K182" s="57" t="e">
        <f t="shared" si="110"/>
        <v>#REF!</v>
      </c>
      <c r="L182" s="57" t="e">
        <f t="shared" si="111"/>
        <v>#REF!</v>
      </c>
      <c r="M182" s="58" t="e">
        <f t="shared" si="112"/>
        <v>#REF!</v>
      </c>
      <c r="N182" s="58" t="e">
        <f t="shared" si="113"/>
        <v>#REF!</v>
      </c>
      <c r="O182" s="58" t="e">
        <f t="shared" si="114"/>
        <v>#REF!</v>
      </c>
      <c r="P182" s="59" t="e">
        <f t="shared" si="104"/>
        <v>#REF!</v>
      </c>
      <c r="Q182" s="29" t="e">
        <f t="shared" si="115"/>
        <v>#REF!</v>
      </c>
      <c r="R182" s="100" t="e">
        <f t="shared" si="107"/>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x14ac:dyDescent="0.25">
      <c r="B183" s="237"/>
      <c r="C183" s="9"/>
      <c r="E183" s="65" t="e">
        <f>IF(OR($C$6="",$C$5="",$C$6=0,$C$5=0),"",IF((ROWS(E$6:E183)-1)&gt;$C$16+$C$13-$C$15,"",(ROWS(E$6:E183)-1)))</f>
        <v>#REF!</v>
      </c>
      <c r="F183" s="55" t="e">
        <f t="shared" si="108"/>
        <v>#REF!</v>
      </c>
      <c r="G183" s="91" t="e">
        <f>IF(E183="","",OP!G183)</f>
        <v>#REF!</v>
      </c>
      <c r="H183" s="28" t="e">
        <f t="shared" si="105"/>
        <v>#REF!</v>
      </c>
      <c r="I183" s="56" t="e">
        <f t="shared" si="106"/>
        <v>#REF!</v>
      </c>
      <c r="J183" s="56" t="e">
        <f t="shared" si="109"/>
        <v>#REF!</v>
      </c>
      <c r="K183" s="57" t="e">
        <f t="shared" si="110"/>
        <v>#REF!</v>
      </c>
      <c r="L183" s="57" t="e">
        <f t="shared" si="111"/>
        <v>#REF!</v>
      </c>
      <c r="M183" s="58" t="e">
        <f t="shared" si="112"/>
        <v>#REF!</v>
      </c>
      <c r="N183" s="58" t="e">
        <f t="shared" si="113"/>
        <v>#REF!</v>
      </c>
      <c r="O183" s="58" t="e">
        <f t="shared" si="114"/>
        <v>#REF!</v>
      </c>
      <c r="P183" s="59" t="e">
        <f t="shared" si="104"/>
        <v>#REF!</v>
      </c>
      <c r="Q183" s="29" t="e">
        <f t="shared" si="115"/>
        <v>#REF!</v>
      </c>
      <c r="R183" s="100" t="e">
        <f t="shared" si="107"/>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x14ac:dyDescent="0.25">
      <c r="B184" s="237"/>
      <c r="C184" s="9"/>
      <c r="E184" s="65" t="e">
        <f>IF(OR($C$6="",$C$5="",$C$6=0,$C$5=0),"",IF((ROWS(E$6:E184)-1)&gt;$C$16+$C$13-$C$15,"",(ROWS(E$6:E184)-1)))</f>
        <v>#REF!</v>
      </c>
      <c r="F184" s="55" t="e">
        <f t="shared" si="108"/>
        <v>#REF!</v>
      </c>
      <c r="G184" s="91" t="e">
        <f>IF(E184="","",OP!G184)</f>
        <v>#REF!</v>
      </c>
      <c r="H184" s="28" t="e">
        <f t="shared" si="105"/>
        <v>#REF!</v>
      </c>
      <c r="I184" s="56" t="e">
        <f t="shared" si="106"/>
        <v>#REF!</v>
      </c>
      <c r="J184" s="56" t="e">
        <f t="shared" si="109"/>
        <v>#REF!</v>
      </c>
      <c r="K184" s="57" t="e">
        <f t="shared" si="110"/>
        <v>#REF!</v>
      </c>
      <c r="L184" s="57" t="e">
        <f t="shared" si="111"/>
        <v>#REF!</v>
      </c>
      <c r="M184" s="58" t="e">
        <f t="shared" si="112"/>
        <v>#REF!</v>
      </c>
      <c r="N184" s="58" t="e">
        <f t="shared" si="113"/>
        <v>#REF!</v>
      </c>
      <c r="O184" s="58" t="e">
        <f t="shared" si="114"/>
        <v>#REF!</v>
      </c>
      <c r="P184" s="59" t="e">
        <f t="shared" si="104"/>
        <v>#REF!</v>
      </c>
      <c r="Q184" s="29" t="e">
        <f t="shared" si="115"/>
        <v>#REF!</v>
      </c>
      <c r="R184" s="100" t="e">
        <f t="shared" si="107"/>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x14ac:dyDescent="0.25">
      <c r="B185" s="237"/>
      <c r="C185" s="9"/>
      <c r="E185" s="65" t="e">
        <f>IF(OR($C$6="",$C$5="",$C$6=0,$C$5=0),"",IF((ROWS(E$6:E185)-1)&gt;$C$16+$C$13-$C$15,"",(ROWS(E$6:E185)-1)))</f>
        <v>#REF!</v>
      </c>
      <c r="F185" s="55" t="e">
        <f t="shared" si="108"/>
        <v>#REF!</v>
      </c>
      <c r="G185" s="91" t="e">
        <f>IF(E185="","",OP!G185)</f>
        <v>#REF!</v>
      </c>
      <c r="H185" s="28" t="e">
        <f t="shared" si="105"/>
        <v>#REF!</v>
      </c>
      <c r="I185" s="56" t="e">
        <f t="shared" si="106"/>
        <v>#REF!</v>
      </c>
      <c r="J185" s="56" t="e">
        <f t="shared" si="109"/>
        <v>#REF!</v>
      </c>
      <c r="K185" s="57" t="e">
        <f t="shared" si="110"/>
        <v>#REF!</v>
      </c>
      <c r="L185" s="57" t="e">
        <f t="shared" si="111"/>
        <v>#REF!</v>
      </c>
      <c r="M185" s="58" t="e">
        <f t="shared" si="112"/>
        <v>#REF!</v>
      </c>
      <c r="N185" s="58" t="e">
        <f t="shared" si="113"/>
        <v>#REF!</v>
      </c>
      <c r="O185" s="58" t="e">
        <f t="shared" si="114"/>
        <v>#REF!</v>
      </c>
      <c r="P185" s="59" t="e">
        <f t="shared" si="104"/>
        <v>#REF!</v>
      </c>
      <c r="Q185" s="29" t="e">
        <f t="shared" si="115"/>
        <v>#REF!</v>
      </c>
      <c r="R185" s="100" t="e">
        <f t="shared" si="107"/>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x14ac:dyDescent="0.25">
      <c r="B186" s="237"/>
      <c r="C186" s="9"/>
      <c r="E186" s="65" t="e">
        <f>IF(OR($C$6="",$C$5="",$C$6=0,$C$5=0),"",IF((ROWS(E$6:E186)-1)&gt;$C$16+$C$13-$C$15,"",(ROWS(E$6:E186)-1)))</f>
        <v>#REF!</v>
      </c>
      <c r="F186" s="55" t="e">
        <f t="shared" si="108"/>
        <v>#REF!</v>
      </c>
      <c r="G186" s="91" t="e">
        <f>IF(E186="","",OP!G186)</f>
        <v>#REF!</v>
      </c>
      <c r="H186" s="28" t="e">
        <f t="shared" si="105"/>
        <v>#REF!</v>
      </c>
      <c r="I186" s="56" t="e">
        <f t="shared" si="106"/>
        <v>#REF!</v>
      </c>
      <c r="J186" s="56" t="e">
        <f t="shared" si="109"/>
        <v>#REF!</v>
      </c>
      <c r="K186" s="57" t="e">
        <f t="shared" si="110"/>
        <v>#REF!</v>
      </c>
      <c r="L186" s="57" t="e">
        <f t="shared" si="111"/>
        <v>#REF!</v>
      </c>
      <c r="M186" s="58" t="e">
        <f t="shared" si="112"/>
        <v>#REF!</v>
      </c>
      <c r="N186" s="58" t="e">
        <f t="shared" si="113"/>
        <v>#REF!</v>
      </c>
      <c r="O186" s="58" t="e">
        <f t="shared" si="114"/>
        <v>#REF!</v>
      </c>
      <c r="P186" s="59" t="e">
        <f t="shared" si="104"/>
        <v>#REF!</v>
      </c>
      <c r="Q186" s="29" t="e">
        <f t="shared" si="115"/>
        <v>#REF!</v>
      </c>
      <c r="R186" s="100" t="e">
        <f t="shared" si="107"/>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x14ac:dyDescent="0.25">
      <c r="B187" s="237"/>
      <c r="C187" s="9"/>
      <c r="E187" s="65" t="e">
        <f>IF(OR($C$6="",$C$5="",$C$6=0,$C$5=0),"",IF((ROWS(E$6:E187)-1)&gt;$C$16+$C$13-$C$15,"",(ROWS(E$6:E187)-1)))</f>
        <v>#REF!</v>
      </c>
      <c r="F187" s="55" t="e">
        <f t="shared" si="108"/>
        <v>#REF!</v>
      </c>
      <c r="G187" s="91" t="e">
        <f>IF(E187="","",OP!G187)</f>
        <v>#REF!</v>
      </c>
      <c r="H187" s="28" t="e">
        <f t="shared" si="105"/>
        <v>#REF!</v>
      </c>
      <c r="I187" s="56" t="e">
        <f t="shared" si="106"/>
        <v>#REF!</v>
      </c>
      <c r="J187" s="56" t="e">
        <f t="shared" si="109"/>
        <v>#REF!</v>
      </c>
      <c r="K187" s="57" t="e">
        <f t="shared" si="110"/>
        <v>#REF!</v>
      </c>
      <c r="L187" s="57" t="e">
        <f t="shared" si="111"/>
        <v>#REF!</v>
      </c>
      <c r="M187" s="58" t="e">
        <f t="shared" si="112"/>
        <v>#REF!</v>
      </c>
      <c r="N187" s="58" t="e">
        <f t="shared" si="113"/>
        <v>#REF!</v>
      </c>
      <c r="O187" s="58" t="e">
        <f t="shared" si="114"/>
        <v>#REF!</v>
      </c>
      <c r="P187" s="59" t="e">
        <f t="shared" si="104"/>
        <v>#REF!</v>
      </c>
      <c r="Q187" s="29" t="e">
        <f t="shared" si="115"/>
        <v>#REF!</v>
      </c>
      <c r="R187" s="100" t="e">
        <f t="shared" si="107"/>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x14ac:dyDescent="0.25">
      <c r="B188" s="237"/>
      <c r="C188" s="9"/>
      <c r="E188" s="65" t="e">
        <f>IF(OR($C$6="",$C$5="",$C$6=0,$C$5=0),"",IF((ROWS(E$6:E188)-1)&gt;$C$16+$C$13-$C$15,"",(ROWS(E$6:E188)-1)))</f>
        <v>#REF!</v>
      </c>
      <c r="F188" s="55" t="e">
        <f t="shared" si="108"/>
        <v>#REF!</v>
      </c>
      <c r="G188" s="91" t="e">
        <f>IF(E188="","",OP!G188)</f>
        <v>#REF!</v>
      </c>
      <c r="H188" s="28" t="e">
        <f t="shared" si="105"/>
        <v>#REF!</v>
      </c>
      <c r="I188" s="56" t="e">
        <f t="shared" si="106"/>
        <v>#REF!</v>
      </c>
      <c r="J188" s="56" t="e">
        <f t="shared" si="109"/>
        <v>#REF!</v>
      </c>
      <c r="K188" s="57" t="e">
        <f t="shared" si="110"/>
        <v>#REF!</v>
      </c>
      <c r="L188" s="57" t="e">
        <f t="shared" si="111"/>
        <v>#REF!</v>
      </c>
      <c r="M188" s="58" t="e">
        <f t="shared" si="112"/>
        <v>#REF!</v>
      </c>
      <c r="N188" s="58" t="e">
        <f t="shared" si="113"/>
        <v>#REF!</v>
      </c>
      <c r="O188" s="58" t="e">
        <f t="shared" si="114"/>
        <v>#REF!</v>
      </c>
      <c r="P188" s="59" t="e">
        <f t="shared" si="104"/>
        <v>#REF!</v>
      </c>
      <c r="Q188" s="29" t="e">
        <f t="shared" si="115"/>
        <v>#REF!</v>
      </c>
      <c r="R188" s="100" t="e">
        <f t="shared" si="107"/>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x14ac:dyDescent="0.25">
      <c r="B189" s="237"/>
      <c r="C189" s="9"/>
      <c r="E189" s="65" t="e">
        <f>IF(OR($C$6="",$C$5="",$C$6=0,$C$5=0),"",IF((ROWS(E$6:E189)-1)&gt;$C$16+$C$13-$C$15,"",(ROWS(E$6:E189)-1)))</f>
        <v>#REF!</v>
      </c>
      <c r="F189" s="55" t="e">
        <f t="shared" si="108"/>
        <v>#REF!</v>
      </c>
      <c r="G189" s="91" t="e">
        <f>IF(E189="","",OP!G189)</f>
        <v>#REF!</v>
      </c>
      <c r="H189" s="28" t="e">
        <f t="shared" si="105"/>
        <v>#REF!</v>
      </c>
      <c r="I189" s="56" t="e">
        <f t="shared" si="106"/>
        <v>#REF!</v>
      </c>
      <c r="J189" s="56" t="e">
        <f t="shared" si="109"/>
        <v>#REF!</v>
      </c>
      <c r="K189" s="57" t="e">
        <f t="shared" si="110"/>
        <v>#REF!</v>
      </c>
      <c r="L189" s="57" t="e">
        <f t="shared" si="111"/>
        <v>#REF!</v>
      </c>
      <c r="M189" s="58" t="e">
        <f t="shared" si="112"/>
        <v>#REF!</v>
      </c>
      <c r="N189" s="58" t="e">
        <f t="shared" si="113"/>
        <v>#REF!</v>
      </c>
      <c r="O189" s="58" t="e">
        <f t="shared" si="114"/>
        <v>#REF!</v>
      </c>
      <c r="P189" s="59" t="e">
        <f t="shared" si="104"/>
        <v>#REF!</v>
      </c>
      <c r="Q189" s="29" t="e">
        <f t="shared" si="115"/>
        <v>#REF!</v>
      </c>
      <c r="R189" s="100" t="e">
        <f t="shared" si="107"/>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x14ac:dyDescent="0.25">
      <c r="B190" s="237"/>
      <c r="C190" s="9"/>
      <c r="E190" s="65" t="e">
        <f>IF(OR($C$6="",$C$5="",$C$6=0,$C$5=0),"",IF((ROWS(E$6:E190)-1)&gt;$C$16+$C$13-$C$15,"",(ROWS(E$6:E190)-1)))</f>
        <v>#REF!</v>
      </c>
      <c r="F190" s="55" t="e">
        <f t="shared" si="108"/>
        <v>#REF!</v>
      </c>
      <c r="G190" s="91" t="e">
        <f>IF(E190="","",OP!G190)</f>
        <v>#REF!</v>
      </c>
      <c r="H190" s="28" t="e">
        <f t="shared" si="105"/>
        <v>#REF!</v>
      </c>
      <c r="I190" s="56" t="e">
        <f t="shared" si="106"/>
        <v>#REF!</v>
      </c>
      <c r="J190" s="56" t="e">
        <f t="shared" si="109"/>
        <v>#REF!</v>
      </c>
      <c r="K190" s="57" t="e">
        <f t="shared" si="110"/>
        <v>#REF!</v>
      </c>
      <c r="L190" s="57" t="e">
        <f t="shared" si="111"/>
        <v>#REF!</v>
      </c>
      <c r="M190" s="58" t="e">
        <f t="shared" si="112"/>
        <v>#REF!</v>
      </c>
      <c r="N190" s="58" t="e">
        <f t="shared" si="113"/>
        <v>#REF!</v>
      </c>
      <c r="O190" s="58" t="e">
        <f t="shared" si="114"/>
        <v>#REF!</v>
      </c>
      <c r="P190" s="59" t="e">
        <f t="shared" si="104"/>
        <v>#REF!</v>
      </c>
      <c r="Q190" s="29" t="e">
        <f t="shared" si="115"/>
        <v>#REF!</v>
      </c>
      <c r="R190" s="100" t="e">
        <f t="shared" si="107"/>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x14ac:dyDescent="0.25">
      <c r="B191" s="237"/>
      <c r="C191" s="9"/>
      <c r="E191" s="65" t="e">
        <f>IF(OR($C$6="",$C$5="",$C$6=0,$C$5=0),"",IF((ROWS(E$6:E191)-1)&gt;$C$16+$C$13-$C$15,"",(ROWS(E$6:E191)-1)))</f>
        <v>#REF!</v>
      </c>
      <c r="F191" s="55" t="e">
        <f t="shared" si="108"/>
        <v>#REF!</v>
      </c>
      <c r="G191" s="91" t="e">
        <f>IF(E191="","",OP!G191)</f>
        <v>#REF!</v>
      </c>
      <c r="H191" s="28" t="e">
        <f t="shared" si="105"/>
        <v>#REF!</v>
      </c>
      <c r="I191" s="56" t="e">
        <f t="shared" si="106"/>
        <v>#REF!</v>
      </c>
      <c r="J191" s="56" t="e">
        <f t="shared" si="109"/>
        <v>#REF!</v>
      </c>
      <c r="K191" s="57" t="e">
        <f t="shared" si="110"/>
        <v>#REF!</v>
      </c>
      <c r="L191" s="57" t="e">
        <f t="shared" si="111"/>
        <v>#REF!</v>
      </c>
      <c r="M191" s="58" t="e">
        <f t="shared" si="112"/>
        <v>#REF!</v>
      </c>
      <c r="N191" s="58" t="e">
        <f t="shared" si="113"/>
        <v>#REF!</v>
      </c>
      <c r="O191" s="58" t="e">
        <f t="shared" si="114"/>
        <v>#REF!</v>
      </c>
      <c r="P191" s="59" t="e">
        <f t="shared" si="104"/>
        <v>#REF!</v>
      </c>
      <c r="Q191" s="29" t="e">
        <f t="shared" si="115"/>
        <v>#REF!</v>
      </c>
      <c r="R191" s="100" t="e">
        <f t="shared" si="107"/>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x14ac:dyDescent="0.25">
      <c r="B192" s="237"/>
      <c r="C192" s="9"/>
      <c r="E192" s="65" t="e">
        <f>IF(OR($C$6="",$C$5="",$C$6=0,$C$5=0),"",IF((ROWS(E$6:E192)-1)&gt;$C$16+$C$13-$C$15,"",(ROWS(E$6:E192)-1)))</f>
        <v>#REF!</v>
      </c>
      <c r="F192" s="55" t="e">
        <f t="shared" si="108"/>
        <v>#REF!</v>
      </c>
      <c r="G192" s="91" t="e">
        <f>IF(E192="","",OP!G192)</f>
        <v>#REF!</v>
      </c>
      <c r="H192" s="28" t="e">
        <f t="shared" si="105"/>
        <v>#REF!</v>
      </c>
      <c r="I192" s="56" t="e">
        <f t="shared" si="106"/>
        <v>#REF!</v>
      </c>
      <c r="J192" s="56" t="e">
        <f t="shared" si="109"/>
        <v>#REF!</v>
      </c>
      <c r="K192" s="57" t="e">
        <f t="shared" si="110"/>
        <v>#REF!</v>
      </c>
      <c r="L192" s="57" t="e">
        <f t="shared" si="111"/>
        <v>#REF!</v>
      </c>
      <c r="M192" s="58" t="e">
        <f t="shared" si="112"/>
        <v>#REF!</v>
      </c>
      <c r="N192" s="58" t="e">
        <f t="shared" si="113"/>
        <v>#REF!</v>
      </c>
      <c r="O192" s="58" t="e">
        <f t="shared" si="114"/>
        <v>#REF!</v>
      </c>
      <c r="P192" s="59" t="e">
        <f t="shared" si="104"/>
        <v>#REF!</v>
      </c>
      <c r="Q192" s="29" t="e">
        <f t="shared" si="115"/>
        <v>#REF!</v>
      </c>
      <c r="R192" s="100" t="e">
        <f t="shared" si="107"/>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x14ac:dyDescent="0.25">
      <c r="B193" s="237"/>
      <c r="C193" s="9"/>
      <c r="E193" s="65" t="e">
        <f>IF(OR($C$6="",$C$5="",$C$6=0,$C$5=0),"",IF((ROWS(E$6:E193)-1)&gt;$C$16+$C$13-$C$15,"",(ROWS(E$6:E193)-1)))</f>
        <v>#REF!</v>
      </c>
      <c r="F193" s="55" t="e">
        <f t="shared" si="108"/>
        <v>#REF!</v>
      </c>
      <c r="G193" s="91" t="e">
        <f>IF(E193="","",OP!G193)</f>
        <v>#REF!</v>
      </c>
      <c r="H193" s="28" t="e">
        <f t="shared" si="105"/>
        <v>#REF!</v>
      </c>
      <c r="I193" s="56" t="e">
        <f t="shared" si="106"/>
        <v>#REF!</v>
      </c>
      <c r="J193" s="56" t="e">
        <f t="shared" si="109"/>
        <v>#REF!</v>
      </c>
      <c r="K193" s="57" t="e">
        <f t="shared" si="110"/>
        <v>#REF!</v>
      </c>
      <c r="L193" s="57" t="e">
        <f t="shared" si="111"/>
        <v>#REF!</v>
      </c>
      <c r="M193" s="58" t="e">
        <f t="shared" si="112"/>
        <v>#REF!</v>
      </c>
      <c r="N193" s="58" t="e">
        <f t="shared" si="113"/>
        <v>#REF!</v>
      </c>
      <c r="O193" s="58" t="e">
        <f t="shared" si="114"/>
        <v>#REF!</v>
      </c>
      <c r="P193" s="59" t="e">
        <f t="shared" si="104"/>
        <v>#REF!</v>
      </c>
      <c r="Q193" s="29" t="e">
        <f t="shared" si="115"/>
        <v>#REF!</v>
      </c>
      <c r="R193" s="100" t="e">
        <f t="shared" si="107"/>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x14ac:dyDescent="0.25">
      <c r="B194" s="237"/>
      <c r="C194" s="9"/>
      <c r="E194" s="65" t="e">
        <f>IF(OR($C$6="",$C$5="",$C$6=0,$C$5=0),"",IF((ROWS(E$6:E194)-1)&gt;$C$16+$C$13-$C$15,"",(ROWS(E$6:E194)-1)))</f>
        <v>#REF!</v>
      </c>
      <c r="F194" s="55" t="e">
        <f t="shared" si="108"/>
        <v>#REF!</v>
      </c>
      <c r="G194" s="91" t="e">
        <f>IF(E194="","",OP!G194)</f>
        <v>#REF!</v>
      </c>
      <c r="H194" s="28" t="e">
        <f t="shared" si="105"/>
        <v>#REF!</v>
      </c>
      <c r="I194" s="56" t="e">
        <f t="shared" si="106"/>
        <v>#REF!</v>
      </c>
      <c r="J194" s="56" t="e">
        <f t="shared" si="109"/>
        <v>#REF!</v>
      </c>
      <c r="K194" s="57" t="e">
        <f t="shared" si="110"/>
        <v>#REF!</v>
      </c>
      <c r="L194" s="57" t="e">
        <f t="shared" si="111"/>
        <v>#REF!</v>
      </c>
      <c r="M194" s="58" t="e">
        <f t="shared" si="112"/>
        <v>#REF!</v>
      </c>
      <c r="N194" s="58" t="e">
        <f t="shared" si="113"/>
        <v>#REF!</v>
      </c>
      <c r="O194" s="58" t="e">
        <f t="shared" si="114"/>
        <v>#REF!</v>
      </c>
      <c r="P194" s="59" t="e">
        <f t="shared" si="104"/>
        <v>#REF!</v>
      </c>
      <c r="Q194" s="29" t="e">
        <f t="shared" si="115"/>
        <v>#REF!</v>
      </c>
      <c r="R194" s="100" t="e">
        <f t="shared" si="107"/>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x14ac:dyDescent="0.25">
      <c r="B195" s="237"/>
      <c r="C195" s="9"/>
      <c r="E195" s="65" t="e">
        <f>IF(OR($C$6="",$C$5="",$C$6=0,$C$5=0),"",IF((ROWS(E$6:E195)-1)&gt;$C$16+$C$13-$C$15,"",(ROWS(E$6:E195)-1)))</f>
        <v>#REF!</v>
      </c>
      <c r="F195" s="55" t="e">
        <f t="shared" si="108"/>
        <v>#REF!</v>
      </c>
      <c r="G195" s="91" t="e">
        <f>IF(E195="","",OP!G195)</f>
        <v>#REF!</v>
      </c>
      <c r="H195" s="28" t="e">
        <f t="shared" si="105"/>
        <v>#REF!</v>
      </c>
      <c r="I195" s="56" t="e">
        <f t="shared" si="106"/>
        <v>#REF!</v>
      </c>
      <c r="J195" s="56" t="e">
        <f t="shared" si="109"/>
        <v>#REF!</v>
      </c>
      <c r="K195" s="57" t="e">
        <f t="shared" si="110"/>
        <v>#REF!</v>
      </c>
      <c r="L195" s="57" t="e">
        <f t="shared" si="111"/>
        <v>#REF!</v>
      </c>
      <c r="M195" s="58" t="e">
        <f t="shared" si="112"/>
        <v>#REF!</v>
      </c>
      <c r="N195" s="58" t="e">
        <f t="shared" si="113"/>
        <v>#REF!</v>
      </c>
      <c r="O195" s="58" t="e">
        <f t="shared" si="114"/>
        <v>#REF!</v>
      </c>
      <c r="P195" s="59" t="e">
        <f t="shared" si="104"/>
        <v>#REF!</v>
      </c>
      <c r="Q195" s="29" t="e">
        <f t="shared" si="115"/>
        <v>#REF!</v>
      </c>
      <c r="R195" s="100" t="e">
        <f t="shared" si="107"/>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x14ac:dyDescent="0.25">
      <c r="B196" s="237"/>
      <c r="C196" s="9"/>
      <c r="E196" s="65" t="e">
        <f>IF(OR($C$6="",$C$5="",$C$6=0,$C$5=0),"",IF((ROWS(E$6:E196)-1)&gt;$C$16+$C$13-$C$15,"",(ROWS(E$6:E196)-1)))</f>
        <v>#REF!</v>
      </c>
      <c r="F196" s="55" t="e">
        <f t="shared" si="108"/>
        <v>#REF!</v>
      </c>
      <c r="G196" s="91" t="e">
        <f>IF(E196="","",OP!G196)</f>
        <v>#REF!</v>
      </c>
      <c r="H196" s="28" t="e">
        <f t="shared" si="105"/>
        <v>#REF!</v>
      </c>
      <c r="I196" s="56" t="e">
        <f t="shared" si="106"/>
        <v>#REF!</v>
      </c>
      <c r="J196" s="56" t="e">
        <f t="shared" si="109"/>
        <v>#REF!</v>
      </c>
      <c r="K196" s="57" t="e">
        <f t="shared" si="110"/>
        <v>#REF!</v>
      </c>
      <c r="L196" s="57" t="e">
        <f t="shared" si="111"/>
        <v>#REF!</v>
      </c>
      <c r="M196" s="58" t="e">
        <f t="shared" si="112"/>
        <v>#REF!</v>
      </c>
      <c r="N196" s="58" t="e">
        <f t="shared" si="113"/>
        <v>#REF!</v>
      </c>
      <c r="O196" s="58" t="e">
        <f t="shared" si="114"/>
        <v>#REF!</v>
      </c>
      <c r="P196" s="59" t="e">
        <f t="shared" si="104"/>
        <v>#REF!</v>
      </c>
      <c r="Q196" s="29" t="e">
        <f t="shared" si="115"/>
        <v>#REF!</v>
      </c>
      <c r="R196" s="100" t="e">
        <f t="shared" si="107"/>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x14ac:dyDescent="0.25">
      <c r="B197" s="237"/>
      <c r="C197" s="9"/>
      <c r="E197" s="65" t="e">
        <f>IF(OR($C$6="",$C$5="",$C$6=0,$C$5=0),"",IF((ROWS(E$6:E197)-1)&gt;$C$16+$C$13-$C$15,"",(ROWS(E$6:E197)-1)))</f>
        <v>#REF!</v>
      </c>
      <c r="F197" s="55" t="e">
        <f t="shared" si="108"/>
        <v>#REF!</v>
      </c>
      <c r="G197" s="91" t="e">
        <f>IF(E197="","",OP!G197)</f>
        <v>#REF!</v>
      </c>
      <c r="H197" s="28" t="e">
        <f t="shared" si="105"/>
        <v>#REF!</v>
      </c>
      <c r="I197" s="56" t="e">
        <f t="shared" si="106"/>
        <v>#REF!</v>
      </c>
      <c r="J197" s="56" t="e">
        <f t="shared" si="109"/>
        <v>#REF!</v>
      </c>
      <c r="K197" s="57" t="e">
        <f t="shared" si="110"/>
        <v>#REF!</v>
      </c>
      <c r="L197" s="57" t="e">
        <f t="shared" si="111"/>
        <v>#REF!</v>
      </c>
      <c r="M197" s="58" t="e">
        <f t="shared" si="112"/>
        <v>#REF!</v>
      </c>
      <c r="N197" s="58" t="e">
        <f t="shared" si="113"/>
        <v>#REF!</v>
      </c>
      <c r="O197" s="58" t="e">
        <f t="shared" si="114"/>
        <v>#REF!</v>
      </c>
      <c r="P197" s="59" t="e">
        <f t="shared" si="104"/>
        <v>#REF!</v>
      </c>
      <c r="Q197" s="29" t="e">
        <f t="shared" si="115"/>
        <v>#REF!</v>
      </c>
      <c r="R197" s="100" t="e">
        <f t="shared" si="107"/>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x14ac:dyDescent="0.25">
      <c r="B198" s="237"/>
      <c r="C198" s="9"/>
      <c r="E198" s="65" t="e">
        <f>IF(OR($C$6="",$C$5="",$C$6=0,$C$5=0),"",IF((ROWS(E$6:E198)-1)&gt;$C$16+$C$13-$C$15,"",(ROWS(E$6:E198)-1)))</f>
        <v>#REF!</v>
      </c>
      <c r="F198" s="55" t="e">
        <f t="shared" si="108"/>
        <v>#REF!</v>
      </c>
      <c r="G198" s="91" t="e">
        <f>IF(E198="","",OP!G198)</f>
        <v>#REF!</v>
      </c>
      <c r="H198" s="28" t="e">
        <f t="shared" si="105"/>
        <v>#REF!</v>
      </c>
      <c r="I198" s="56" t="e">
        <f t="shared" si="106"/>
        <v>#REF!</v>
      </c>
      <c r="J198" s="56" t="e">
        <f t="shared" si="109"/>
        <v>#REF!</v>
      </c>
      <c r="K198" s="57" t="e">
        <f t="shared" si="110"/>
        <v>#REF!</v>
      </c>
      <c r="L198" s="57" t="e">
        <f t="shared" si="111"/>
        <v>#REF!</v>
      </c>
      <c r="M198" s="58" t="e">
        <f t="shared" si="112"/>
        <v>#REF!</v>
      </c>
      <c r="N198" s="58" t="e">
        <f t="shared" si="113"/>
        <v>#REF!</v>
      </c>
      <c r="O198" s="58" t="e">
        <f t="shared" si="114"/>
        <v>#REF!</v>
      </c>
      <c r="P198" s="59" t="e">
        <f t="shared" ref="P198:P261" si="136">IF(E198="","",$C$23)</f>
        <v>#REF!</v>
      </c>
      <c r="Q198" s="29" t="e">
        <f t="shared" si="115"/>
        <v>#REF!</v>
      </c>
      <c r="R198" s="100" t="e">
        <f t="shared" si="107"/>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x14ac:dyDescent="0.25">
      <c r="B199" s="237"/>
      <c r="C199" s="9"/>
      <c r="E199" s="65" t="e">
        <f>IF(OR($C$6="",$C$5="",$C$6=0,$C$5=0),"",IF((ROWS(E$6:E199)-1)&gt;$C$16+$C$13-$C$15,"",(ROWS(E$6:E199)-1)))</f>
        <v>#REF!</v>
      </c>
      <c r="F199" s="55" t="e">
        <f t="shared" si="108"/>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09"/>
        <v>#REF!</v>
      </c>
      <c r="K199" s="57" t="e">
        <f t="shared" si="110"/>
        <v>#REF!</v>
      </c>
      <c r="L199" s="57" t="e">
        <f t="shared" si="111"/>
        <v>#REF!</v>
      </c>
      <c r="M199" s="58" t="e">
        <f t="shared" si="112"/>
        <v>#REF!</v>
      </c>
      <c r="N199" s="58" t="e">
        <f t="shared" si="113"/>
        <v>#REF!</v>
      </c>
      <c r="O199" s="58" t="e">
        <f t="shared" si="114"/>
        <v>#REF!</v>
      </c>
      <c r="P199" s="59" t="e">
        <f t="shared" si="136"/>
        <v>#REF!</v>
      </c>
      <c r="Q199" s="29" t="e">
        <f t="shared" si="115"/>
        <v>#REF!</v>
      </c>
      <c r="R199" s="100" t="e">
        <f t="shared" ref="R199:R262" si="139">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x14ac:dyDescent="0.25">
      <c r="B200" s="237"/>
      <c r="C200" s="9"/>
      <c r="E200" s="65" t="e">
        <f>IF(OR($C$6="",$C$5="",$C$6=0,$C$5=0),"",IF((ROWS(E$6:E200)-1)&gt;$C$16+$C$13-$C$15,"",(ROWS(E$6:E200)-1)))</f>
        <v>#REF!</v>
      </c>
      <c r="F200" s="55" t="e">
        <f t="shared" ref="F200:F263" si="140">IF(E200="","",G199)</f>
        <v>#REF!</v>
      </c>
      <c r="G200" s="91" t="e">
        <f>IF(E200="","",OP!G200)</f>
        <v>#REF!</v>
      </c>
      <c r="H200" s="28" t="e">
        <f t="shared" si="137"/>
        <v>#REF!</v>
      </c>
      <c r="I200" s="56" t="e">
        <f t="shared" si="138"/>
        <v>#REF!</v>
      </c>
      <c r="J200" s="56" t="e">
        <f t="shared" ref="J200:J263" si="141">IF(E200="","",$C$18)</f>
        <v>#REF!</v>
      </c>
      <c r="K200" s="57" t="e">
        <f t="shared" ref="K200:K263" si="142">IF(E200="","",TRUNC((K199-L200),5))</f>
        <v>#REF!</v>
      </c>
      <c r="L200" s="57" t="e">
        <f t="shared" ref="L200:L263" si="143" xml:space="preserve">
IF(E200="","",
IF(AND($C$8&gt;$C$9,E200&gt;$C$13),$C$5/($C$16-1),
IF(E200&gt;$C$13,$C$5/$C$16,0)))</f>
        <v>#REF!</v>
      </c>
      <c r="M200" s="58" t="e">
        <f t="shared" ref="M200:M263" si="144">IF(E200="","",
IF($C$24="m SBD / g SBD",(H200*I200*K199)/(DATE(YEAR(G200),12,31)-DATE(YEAR(G200),1,1)+1),
IF($C$24="m SBD / g 360",(H200*I200*K199)/360,
IF($C$24="m SBD / g 365",(H200*I200*K199)/365,
IF($C$24="m 30 / g SBD",($C$41*I200*K199)/(DATE(YEAR(G200),12,31)-DATE(YEAR(G200),1,1)+1),
IF($C$24="m 30 / g 360",($C$41*I200*K199)/360,
IF($C$24="m 30 / g 365",($C$41*I200*K199)/365,
)))))))</f>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39"/>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x14ac:dyDescent="0.25">
      <c r="B201" s="237"/>
      <c r="C201" s="9"/>
      <c r="E201" s="65" t="e">
        <f>IF(OR($C$6="",$C$5="",$C$6=0,$C$5=0),"",IF((ROWS(E$6:E201)-1)&gt;$C$16+$C$13-$C$15,"",(ROWS(E$6:E201)-1)))</f>
        <v>#REF!</v>
      </c>
      <c r="F201" s="55" t="e">
        <f t="shared" si="140"/>
        <v>#REF!</v>
      </c>
      <c r="G201" s="91" t="e">
        <f>IF(E201="","",OP!G201)</f>
        <v>#REF!</v>
      </c>
      <c r="H201" s="28" t="e">
        <f t="shared" si="137"/>
        <v>#REF!</v>
      </c>
      <c r="I201" s="56" t="e">
        <f t="shared" si="138"/>
        <v>#REF!</v>
      </c>
      <c r="J201" s="56" t="e">
        <f t="shared" si="141"/>
        <v>#REF!</v>
      </c>
      <c r="K201" s="57" t="e">
        <f t="shared" si="142"/>
        <v>#REF!</v>
      </c>
      <c r="L201" s="57" t="e">
        <f t="shared" si="143"/>
        <v>#REF!</v>
      </c>
      <c r="M201" s="58" t="e">
        <f t="shared" si="144"/>
        <v>#REF!</v>
      </c>
      <c r="N201" s="58" t="e">
        <f t="shared" si="145"/>
        <v>#REF!</v>
      </c>
      <c r="O201" s="58" t="e">
        <f t="shared" si="146"/>
        <v>#REF!</v>
      </c>
      <c r="P201" s="59" t="e">
        <f t="shared" si="136"/>
        <v>#REF!</v>
      </c>
      <c r="Q201" s="29" t="e">
        <f t="shared" si="147"/>
        <v>#REF!</v>
      </c>
      <c r="R201" s="100" t="e">
        <f t="shared" si="139"/>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x14ac:dyDescent="0.25">
      <c r="B202" s="237"/>
      <c r="C202" s="9"/>
      <c r="E202" s="65" t="e">
        <f>IF(OR($C$6="",$C$5="",$C$6=0,$C$5=0),"",IF((ROWS(E$6:E202)-1)&gt;$C$16+$C$13-$C$15,"",(ROWS(E$6:E202)-1)))</f>
        <v>#REF!</v>
      </c>
      <c r="F202" s="55" t="e">
        <f t="shared" si="140"/>
        <v>#REF!</v>
      </c>
      <c r="G202" s="91" t="e">
        <f>IF(E202="","",OP!G202)</f>
        <v>#REF!</v>
      </c>
      <c r="H202" s="28" t="e">
        <f t="shared" si="137"/>
        <v>#REF!</v>
      </c>
      <c r="I202" s="56" t="e">
        <f t="shared" si="138"/>
        <v>#REF!</v>
      </c>
      <c r="J202" s="56" t="e">
        <f t="shared" si="141"/>
        <v>#REF!</v>
      </c>
      <c r="K202" s="57" t="e">
        <f t="shared" si="142"/>
        <v>#REF!</v>
      </c>
      <c r="L202" s="57" t="e">
        <f t="shared" si="143"/>
        <v>#REF!</v>
      </c>
      <c r="M202" s="58" t="e">
        <f t="shared" si="144"/>
        <v>#REF!</v>
      </c>
      <c r="N202" s="58" t="e">
        <f t="shared" si="145"/>
        <v>#REF!</v>
      </c>
      <c r="O202" s="58" t="e">
        <f t="shared" si="146"/>
        <v>#REF!</v>
      </c>
      <c r="P202" s="59" t="e">
        <f t="shared" si="136"/>
        <v>#REF!</v>
      </c>
      <c r="Q202" s="29" t="e">
        <f t="shared" si="147"/>
        <v>#REF!</v>
      </c>
      <c r="R202" s="100" t="e">
        <f t="shared" si="139"/>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x14ac:dyDescent="0.25">
      <c r="B203" s="237"/>
      <c r="C203" s="9"/>
      <c r="E203" s="65" t="e">
        <f>IF(OR($C$6="",$C$5="",$C$6=0,$C$5=0),"",IF((ROWS(E$6:E203)-1)&gt;$C$16+$C$13-$C$15,"",(ROWS(E$6:E203)-1)))</f>
        <v>#REF!</v>
      </c>
      <c r="F203" s="55" t="e">
        <f t="shared" si="140"/>
        <v>#REF!</v>
      </c>
      <c r="G203" s="91" t="e">
        <f>IF(E203="","",OP!G203)</f>
        <v>#REF!</v>
      </c>
      <c r="H203" s="28" t="e">
        <f t="shared" si="137"/>
        <v>#REF!</v>
      </c>
      <c r="I203" s="56" t="e">
        <f t="shared" si="138"/>
        <v>#REF!</v>
      </c>
      <c r="J203" s="56" t="e">
        <f t="shared" si="141"/>
        <v>#REF!</v>
      </c>
      <c r="K203" s="57" t="e">
        <f t="shared" si="142"/>
        <v>#REF!</v>
      </c>
      <c r="L203" s="57" t="e">
        <f t="shared" si="143"/>
        <v>#REF!</v>
      </c>
      <c r="M203" s="58" t="e">
        <f t="shared" si="144"/>
        <v>#REF!</v>
      </c>
      <c r="N203" s="58" t="e">
        <f t="shared" si="145"/>
        <v>#REF!</v>
      </c>
      <c r="O203" s="58" t="e">
        <f t="shared" si="146"/>
        <v>#REF!</v>
      </c>
      <c r="P203" s="59" t="e">
        <f t="shared" si="136"/>
        <v>#REF!</v>
      </c>
      <c r="Q203" s="29" t="e">
        <f t="shared" si="147"/>
        <v>#REF!</v>
      </c>
      <c r="R203" s="100" t="e">
        <f t="shared" si="139"/>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x14ac:dyDescent="0.25">
      <c r="B204" s="237"/>
      <c r="C204" s="9"/>
      <c r="E204" s="65" t="e">
        <f>IF(OR($C$6="",$C$5="",$C$6=0,$C$5=0),"",IF((ROWS(E$6:E204)-1)&gt;$C$16+$C$13-$C$15,"",(ROWS(E$6:E204)-1)))</f>
        <v>#REF!</v>
      </c>
      <c r="F204" s="55" t="e">
        <f t="shared" si="140"/>
        <v>#REF!</v>
      </c>
      <c r="G204" s="91" t="e">
        <f>IF(E204="","",OP!G204)</f>
        <v>#REF!</v>
      </c>
      <c r="H204" s="28" t="e">
        <f t="shared" si="137"/>
        <v>#REF!</v>
      </c>
      <c r="I204" s="56" t="e">
        <f t="shared" si="138"/>
        <v>#REF!</v>
      </c>
      <c r="J204" s="56" t="e">
        <f t="shared" si="141"/>
        <v>#REF!</v>
      </c>
      <c r="K204" s="57" t="e">
        <f t="shared" si="142"/>
        <v>#REF!</v>
      </c>
      <c r="L204" s="57" t="e">
        <f t="shared" si="143"/>
        <v>#REF!</v>
      </c>
      <c r="M204" s="58" t="e">
        <f t="shared" si="144"/>
        <v>#REF!</v>
      </c>
      <c r="N204" s="58" t="e">
        <f t="shared" si="145"/>
        <v>#REF!</v>
      </c>
      <c r="O204" s="58" t="e">
        <f t="shared" si="146"/>
        <v>#REF!</v>
      </c>
      <c r="P204" s="59" t="e">
        <f t="shared" si="136"/>
        <v>#REF!</v>
      </c>
      <c r="Q204" s="29" t="e">
        <f t="shared" si="147"/>
        <v>#REF!</v>
      </c>
      <c r="R204" s="100" t="e">
        <f t="shared" si="139"/>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x14ac:dyDescent="0.25">
      <c r="B205" s="237"/>
      <c r="C205" s="9"/>
      <c r="E205" s="65" t="e">
        <f>IF(OR($C$6="",$C$5="",$C$6=0,$C$5=0),"",IF((ROWS(E$6:E205)-1)&gt;$C$16+$C$13-$C$15,"",(ROWS(E$6:E205)-1)))</f>
        <v>#REF!</v>
      </c>
      <c r="F205" s="55" t="e">
        <f t="shared" si="140"/>
        <v>#REF!</v>
      </c>
      <c r="G205" s="91" t="e">
        <f>IF(E205="","",OP!G205)</f>
        <v>#REF!</v>
      </c>
      <c r="H205" s="28" t="e">
        <f t="shared" si="137"/>
        <v>#REF!</v>
      </c>
      <c r="I205" s="56" t="e">
        <f t="shared" si="138"/>
        <v>#REF!</v>
      </c>
      <c r="J205" s="56" t="e">
        <f t="shared" si="141"/>
        <v>#REF!</v>
      </c>
      <c r="K205" s="57" t="e">
        <f t="shared" si="142"/>
        <v>#REF!</v>
      </c>
      <c r="L205" s="57" t="e">
        <f t="shared" si="143"/>
        <v>#REF!</v>
      </c>
      <c r="M205" s="58" t="e">
        <f t="shared" si="144"/>
        <v>#REF!</v>
      </c>
      <c r="N205" s="58" t="e">
        <f t="shared" si="145"/>
        <v>#REF!</v>
      </c>
      <c r="O205" s="58" t="e">
        <f t="shared" si="146"/>
        <v>#REF!</v>
      </c>
      <c r="P205" s="59" t="e">
        <f t="shared" si="136"/>
        <v>#REF!</v>
      </c>
      <c r="Q205" s="29" t="e">
        <f t="shared" si="147"/>
        <v>#REF!</v>
      </c>
      <c r="R205" s="100" t="e">
        <f t="shared" si="139"/>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x14ac:dyDescent="0.25">
      <c r="B206" s="237"/>
      <c r="C206" s="9"/>
      <c r="E206" s="65" t="e">
        <f>IF(OR($C$6="",$C$5="",$C$6=0,$C$5=0),"",IF((ROWS(E$6:E206)-1)&gt;$C$16+$C$13-$C$15,"",(ROWS(E$6:E206)-1)))</f>
        <v>#REF!</v>
      </c>
      <c r="F206" s="55" t="e">
        <f t="shared" si="140"/>
        <v>#REF!</v>
      </c>
      <c r="G206" s="91" t="e">
        <f>IF(E206="","",OP!G206)</f>
        <v>#REF!</v>
      </c>
      <c r="H206" s="28" t="e">
        <f t="shared" si="137"/>
        <v>#REF!</v>
      </c>
      <c r="I206" s="56" t="e">
        <f t="shared" si="138"/>
        <v>#REF!</v>
      </c>
      <c r="J206" s="56" t="e">
        <f t="shared" si="141"/>
        <v>#REF!</v>
      </c>
      <c r="K206" s="57" t="e">
        <f t="shared" si="142"/>
        <v>#REF!</v>
      </c>
      <c r="L206" s="57" t="e">
        <f t="shared" si="143"/>
        <v>#REF!</v>
      </c>
      <c r="M206" s="58" t="e">
        <f t="shared" si="144"/>
        <v>#REF!</v>
      </c>
      <c r="N206" s="58" t="e">
        <f t="shared" si="145"/>
        <v>#REF!</v>
      </c>
      <c r="O206" s="58" t="e">
        <f t="shared" si="146"/>
        <v>#REF!</v>
      </c>
      <c r="P206" s="59" t="e">
        <f t="shared" si="136"/>
        <v>#REF!</v>
      </c>
      <c r="Q206" s="29" t="e">
        <f t="shared" si="147"/>
        <v>#REF!</v>
      </c>
      <c r="R206" s="100" t="e">
        <f t="shared" si="139"/>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x14ac:dyDescent="0.25">
      <c r="B207" s="237"/>
      <c r="C207" s="9"/>
      <c r="E207" s="65" t="e">
        <f>IF(OR($C$6="",$C$5="",$C$6=0,$C$5=0),"",IF((ROWS(E$6:E207)-1)&gt;$C$16+$C$13-$C$15,"",(ROWS(E$6:E207)-1)))</f>
        <v>#REF!</v>
      </c>
      <c r="F207" s="55" t="e">
        <f t="shared" si="140"/>
        <v>#REF!</v>
      </c>
      <c r="G207" s="91" t="e">
        <f>IF(E207="","",OP!G207)</f>
        <v>#REF!</v>
      </c>
      <c r="H207" s="28" t="e">
        <f t="shared" si="137"/>
        <v>#REF!</v>
      </c>
      <c r="I207" s="56" t="e">
        <f t="shared" si="138"/>
        <v>#REF!</v>
      </c>
      <c r="J207" s="56" t="e">
        <f t="shared" si="141"/>
        <v>#REF!</v>
      </c>
      <c r="K207" s="57" t="e">
        <f t="shared" si="142"/>
        <v>#REF!</v>
      </c>
      <c r="L207" s="57" t="e">
        <f t="shared" si="143"/>
        <v>#REF!</v>
      </c>
      <c r="M207" s="58" t="e">
        <f t="shared" si="144"/>
        <v>#REF!</v>
      </c>
      <c r="N207" s="58" t="e">
        <f t="shared" si="145"/>
        <v>#REF!</v>
      </c>
      <c r="O207" s="58" t="e">
        <f t="shared" si="146"/>
        <v>#REF!</v>
      </c>
      <c r="P207" s="59" t="e">
        <f t="shared" si="136"/>
        <v>#REF!</v>
      </c>
      <c r="Q207" s="29" t="e">
        <f t="shared" si="147"/>
        <v>#REF!</v>
      </c>
      <c r="R207" s="100" t="e">
        <f t="shared" si="139"/>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x14ac:dyDescent="0.25">
      <c r="B208" s="237"/>
      <c r="C208" s="9"/>
      <c r="E208" s="65" t="e">
        <f>IF(OR($C$6="",$C$5="",$C$6=0,$C$5=0),"",IF((ROWS(E$6:E208)-1)&gt;$C$16+$C$13-$C$15,"",(ROWS(E$6:E208)-1)))</f>
        <v>#REF!</v>
      </c>
      <c r="F208" s="55" t="e">
        <f t="shared" si="140"/>
        <v>#REF!</v>
      </c>
      <c r="G208" s="91" t="e">
        <f>IF(E208="","",OP!G208)</f>
        <v>#REF!</v>
      </c>
      <c r="H208" s="28" t="e">
        <f t="shared" si="137"/>
        <v>#REF!</v>
      </c>
      <c r="I208" s="56" t="e">
        <f t="shared" si="138"/>
        <v>#REF!</v>
      </c>
      <c r="J208" s="56" t="e">
        <f t="shared" si="141"/>
        <v>#REF!</v>
      </c>
      <c r="K208" s="57" t="e">
        <f t="shared" si="142"/>
        <v>#REF!</v>
      </c>
      <c r="L208" s="57" t="e">
        <f t="shared" si="143"/>
        <v>#REF!</v>
      </c>
      <c r="M208" s="58" t="e">
        <f t="shared" si="144"/>
        <v>#REF!</v>
      </c>
      <c r="N208" s="58" t="e">
        <f t="shared" si="145"/>
        <v>#REF!</v>
      </c>
      <c r="O208" s="58" t="e">
        <f t="shared" si="146"/>
        <v>#REF!</v>
      </c>
      <c r="P208" s="59" t="e">
        <f t="shared" si="136"/>
        <v>#REF!</v>
      </c>
      <c r="Q208" s="29" t="e">
        <f t="shared" si="147"/>
        <v>#REF!</v>
      </c>
      <c r="R208" s="100" t="e">
        <f t="shared" si="139"/>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x14ac:dyDescent="0.25">
      <c r="B209" s="237"/>
      <c r="C209" s="9"/>
      <c r="E209" s="65" t="e">
        <f>IF(OR($C$6="",$C$5="",$C$6=0,$C$5=0),"",IF((ROWS(E$6:E209)-1)&gt;$C$16+$C$13-$C$15,"",(ROWS(E$6:E209)-1)))</f>
        <v>#REF!</v>
      </c>
      <c r="F209" s="55" t="e">
        <f t="shared" si="140"/>
        <v>#REF!</v>
      </c>
      <c r="G209" s="91" t="e">
        <f>IF(E209="","",OP!G209)</f>
        <v>#REF!</v>
      </c>
      <c r="H209" s="28" t="e">
        <f t="shared" si="137"/>
        <v>#REF!</v>
      </c>
      <c r="I209" s="56" t="e">
        <f t="shared" si="138"/>
        <v>#REF!</v>
      </c>
      <c r="J209" s="56" t="e">
        <f t="shared" si="141"/>
        <v>#REF!</v>
      </c>
      <c r="K209" s="57" t="e">
        <f t="shared" si="142"/>
        <v>#REF!</v>
      </c>
      <c r="L209" s="57" t="e">
        <f t="shared" si="143"/>
        <v>#REF!</v>
      </c>
      <c r="M209" s="58" t="e">
        <f t="shared" si="144"/>
        <v>#REF!</v>
      </c>
      <c r="N209" s="58" t="e">
        <f t="shared" si="145"/>
        <v>#REF!</v>
      </c>
      <c r="O209" s="58" t="e">
        <f t="shared" si="146"/>
        <v>#REF!</v>
      </c>
      <c r="P209" s="59" t="e">
        <f t="shared" si="136"/>
        <v>#REF!</v>
      </c>
      <c r="Q209" s="29" t="e">
        <f t="shared" si="147"/>
        <v>#REF!</v>
      </c>
      <c r="R209" s="100" t="e">
        <f t="shared" si="139"/>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x14ac:dyDescent="0.25">
      <c r="B210" s="237"/>
      <c r="C210" s="9"/>
      <c r="E210" s="65" t="e">
        <f>IF(OR($C$6="",$C$5="",$C$6=0,$C$5=0),"",IF((ROWS(E$6:E210)-1)&gt;$C$16+$C$13-$C$15,"",(ROWS(E$6:E210)-1)))</f>
        <v>#REF!</v>
      </c>
      <c r="F210" s="55" t="e">
        <f t="shared" si="140"/>
        <v>#REF!</v>
      </c>
      <c r="G210" s="91" t="e">
        <f>IF(E210="","",OP!G210)</f>
        <v>#REF!</v>
      </c>
      <c r="H210" s="28" t="e">
        <f t="shared" si="137"/>
        <v>#REF!</v>
      </c>
      <c r="I210" s="56" t="e">
        <f t="shared" si="138"/>
        <v>#REF!</v>
      </c>
      <c r="J210" s="56" t="e">
        <f t="shared" si="141"/>
        <v>#REF!</v>
      </c>
      <c r="K210" s="57" t="e">
        <f t="shared" si="142"/>
        <v>#REF!</v>
      </c>
      <c r="L210" s="57" t="e">
        <f t="shared" si="143"/>
        <v>#REF!</v>
      </c>
      <c r="M210" s="58" t="e">
        <f t="shared" si="144"/>
        <v>#REF!</v>
      </c>
      <c r="N210" s="58" t="e">
        <f t="shared" si="145"/>
        <v>#REF!</v>
      </c>
      <c r="O210" s="58" t="e">
        <f t="shared" si="146"/>
        <v>#REF!</v>
      </c>
      <c r="P210" s="59" t="e">
        <f t="shared" si="136"/>
        <v>#REF!</v>
      </c>
      <c r="Q210" s="29" t="e">
        <f t="shared" si="147"/>
        <v>#REF!</v>
      </c>
      <c r="R210" s="100" t="e">
        <f t="shared" si="139"/>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x14ac:dyDescent="0.25">
      <c r="B211" s="237"/>
      <c r="C211" s="9"/>
      <c r="E211" s="65" t="e">
        <f>IF(OR($C$6="",$C$5="",$C$6=0,$C$5=0),"",IF((ROWS(E$6:E211)-1)&gt;$C$16+$C$13-$C$15,"",(ROWS(E$6:E211)-1)))</f>
        <v>#REF!</v>
      </c>
      <c r="F211" s="55" t="e">
        <f t="shared" si="140"/>
        <v>#REF!</v>
      </c>
      <c r="G211" s="91" t="e">
        <f>IF(E211="","",OP!G211)</f>
        <v>#REF!</v>
      </c>
      <c r="H211" s="28" t="e">
        <f t="shared" si="137"/>
        <v>#REF!</v>
      </c>
      <c r="I211" s="56" t="e">
        <f t="shared" si="138"/>
        <v>#REF!</v>
      </c>
      <c r="J211" s="56" t="e">
        <f t="shared" si="141"/>
        <v>#REF!</v>
      </c>
      <c r="K211" s="57" t="e">
        <f t="shared" si="142"/>
        <v>#REF!</v>
      </c>
      <c r="L211" s="57" t="e">
        <f t="shared" si="143"/>
        <v>#REF!</v>
      </c>
      <c r="M211" s="58" t="e">
        <f t="shared" si="144"/>
        <v>#REF!</v>
      </c>
      <c r="N211" s="58" t="e">
        <f t="shared" si="145"/>
        <v>#REF!</v>
      </c>
      <c r="O211" s="58" t="e">
        <f t="shared" si="146"/>
        <v>#REF!</v>
      </c>
      <c r="P211" s="59" t="e">
        <f t="shared" si="136"/>
        <v>#REF!</v>
      </c>
      <c r="Q211" s="29" t="e">
        <f t="shared" si="147"/>
        <v>#REF!</v>
      </c>
      <c r="R211" s="100" t="e">
        <f t="shared" si="139"/>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x14ac:dyDescent="0.25">
      <c r="B212" s="237"/>
      <c r="C212" s="9"/>
      <c r="E212" s="65" t="e">
        <f>IF(OR($C$6="",$C$5="",$C$6=0,$C$5=0),"",IF((ROWS(E$6:E212)-1)&gt;$C$16+$C$13-$C$15,"",(ROWS(E$6:E212)-1)))</f>
        <v>#REF!</v>
      </c>
      <c r="F212" s="55" t="e">
        <f t="shared" si="140"/>
        <v>#REF!</v>
      </c>
      <c r="G212" s="91" t="e">
        <f>IF(E212="","",OP!G212)</f>
        <v>#REF!</v>
      </c>
      <c r="H212" s="28" t="e">
        <f t="shared" si="137"/>
        <v>#REF!</v>
      </c>
      <c r="I212" s="56" t="e">
        <f t="shared" si="138"/>
        <v>#REF!</v>
      </c>
      <c r="J212" s="56" t="e">
        <f t="shared" si="141"/>
        <v>#REF!</v>
      </c>
      <c r="K212" s="57" t="e">
        <f t="shared" si="142"/>
        <v>#REF!</v>
      </c>
      <c r="L212" s="57" t="e">
        <f t="shared" si="143"/>
        <v>#REF!</v>
      </c>
      <c r="M212" s="58" t="e">
        <f t="shared" si="144"/>
        <v>#REF!</v>
      </c>
      <c r="N212" s="58" t="e">
        <f t="shared" si="145"/>
        <v>#REF!</v>
      </c>
      <c r="O212" s="58" t="e">
        <f t="shared" si="146"/>
        <v>#REF!</v>
      </c>
      <c r="P212" s="59" t="e">
        <f t="shared" si="136"/>
        <v>#REF!</v>
      </c>
      <c r="Q212" s="29" t="e">
        <f t="shared" si="147"/>
        <v>#REF!</v>
      </c>
      <c r="R212" s="100" t="e">
        <f t="shared" si="139"/>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x14ac:dyDescent="0.25">
      <c r="B213" s="237"/>
      <c r="C213" s="9"/>
      <c r="E213" s="65" t="e">
        <f>IF(OR($C$6="",$C$5="",$C$6=0,$C$5=0),"",IF((ROWS(E$6:E213)-1)&gt;$C$16+$C$13-$C$15,"",(ROWS(E$6:E213)-1)))</f>
        <v>#REF!</v>
      </c>
      <c r="F213" s="55" t="e">
        <f t="shared" si="140"/>
        <v>#REF!</v>
      </c>
      <c r="G213" s="91" t="e">
        <f>IF(E213="","",OP!G213)</f>
        <v>#REF!</v>
      </c>
      <c r="H213" s="28" t="e">
        <f t="shared" si="137"/>
        <v>#REF!</v>
      </c>
      <c r="I213" s="56" t="e">
        <f t="shared" si="138"/>
        <v>#REF!</v>
      </c>
      <c r="J213" s="56" t="e">
        <f t="shared" si="141"/>
        <v>#REF!</v>
      </c>
      <c r="K213" s="57" t="e">
        <f t="shared" si="142"/>
        <v>#REF!</v>
      </c>
      <c r="L213" s="57" t="e">
        <f t="shared" si="143"/>
        <v>#REF!</v>
      </c>
      <c r="M213" s="58" t="e">
        <f t="shared" si="144"/>
        <v>#REF!</v>
      </c>
      <c r="N213" s="58" t="e">
        <f t="shared" si="145"/>
        <v>#REF!</v>
      </c>
      <c r="O213" s="58" t="e">
        <f t="shared" si="146"/>
        <v>#REF!</v>
      </c>
      <c r="P213" s="59" t="e">
        <f t="shared" si="136"/>
        <v>#REF!</v>
      </c>
      <c r="Q213" s="29" t="e">
        <f t="shared" si="147"/>
        <v>#REF!</v>
      </c>
      <c r="R213" s="100" t="e">
        <f t="shared" si="139"/>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x14ac:dyDescent="0.25">
      <c r="B214" s="237"/>
      <c r="C214" s="9"/>
      <c r="E214" s="65" t="e">
        <f>IF(OR($C$6="",$C$5="",$C$6=0,$C$5=0),"",IF((ROWS(E$6:E214)-1)&gt;$C$16+$C$13-$C$15,"",(ROWS(E$6:E214)-1)))</f>
        <v>#REF!</v>
      </c>
      <c r="F214" s="55" t="e">
        <f t="shared" si="140"/>
        <v>#REF!</v>
      </c>
      <c r="G214" s="91" t="e">
        <f>IF(E214="","",OP!G214)</f>
        <v>#REF!</v>
      </c>
      <c r="H214" s="28" t="e">
        <f t="shared" si="137"/>
        <v>#REF!</v>
      </c>
      <c r="I214" s="56" t="e">
        <f t="shared" si="138"/>
        <v>#REF!</v>
      </c>
      <c r="J214" s="56" t="e">
        <f t="shared" si="141"/>
        <v>#REF!</v>
      </c>
      <c r="K214" s="57" t="e">
        <f t="shared" si="142"/>
        <v>#REF!</v>
      </c>
      <c r="L214" s="57" t="e">
        <f t="shared" si="143"/>
        <v>#REF!</v>
      </c>
      <c r="M214" s="58" t="e">
        <f t="shared" si="144"/>
        <v>#REF!</v>
      </c>
      <c r="N214" s="58" t="e">
        <f t="shared" si="145"/>
        <v>#REF!</v>
      </c>
      <c r="O214" s="58" t="e">
        <f t="shared" si="146"/>
        <v>#REF!</v>
      </c>
      <c r="P214" s="59" t="e">
        <f t="shared" si="136"/>
        <v>#REF!</v>
      </c>
      <c r="Q214" s="29" t="e">
        <f t="shared" si="147"/>
        <v>#REF!</v>
      </c>
      <c r="R214" s="100" t="e">
        <f t="shared" si="139"/>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x14ac:dyDescent="0.25">
      <c r="B215" s="237"/>
      <c r="C215" s="9"/>
      <c r="E215" s="65" t="e">
        <f>IF(OR($C$6="",$C$5="",$C$6=0,$C$5=0),"",IF((ROWS(E$6:E215)-1)&gt;$C$16+$C$13-$C$15,"",(ROWS(E$6:E215)-1)))</f>
        <v>#REF!</v>
      </c>
      <c r="F215" s="55" t="e">
        <f t="shared" si="140"/>
        <v>#REF!</v>
      </c>
      <c r="G215" s="91" t="e">
        <f>IF(E215="","",OP!G215)</f>
        <v>#REF!</v>
      </c>
      <c r="H215" s="28" t="e">
        <f t="shared" si="137"/>
        <v>#REF!</v>
      </c>
      <c r="I215" s="56" t="e">
        <f t="shared" si="138"/>
        <v>#REF!</v>
      </c>
      <c r="J215" s="56" t="e">
        <f t="shared" si="141"/>
        <v>#REF!</v>
      </c>
      <c r="K215" s="57" t="e">
        <f t="shared" si="142"/>
        <v>#REF!</v>
      </c>
      <c r="L215" s="57" t="e">
        <f t="shared" si="143"/>
        <v>#REF!</v>
      </c>
      <c r="M215" s="58" t="e">
        <f t="shared" si="144"/>
        <v>#REF!</v>
      </c>
      <c r="N215" s="58" t="e">
        <f t="shared" si="145"/>
        <v>#REF!</v>
      </c>
      <c r="O215" s="58" t="e">
        <f t="shared" si="146"/>
        <v>#REF!</v>
      </c>
      <c r="P215" s="59" t="e">
        <f t="shared" si="136"/>
        <v>#REF!</v>
      </c>
      <c r="Q215" s="29" t="e">
        <f t="shared" si="147"/>
        <v>#REF!</v>
      </c>
      <c r="R215" s="100" t="e">
        <f t="shared" si="139"/>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x14ac:dyDescent="0.25">
      <c r="B216" s="237"/>
      <c r="C216" s="9"/>
      <c r="E216" s="65" t="e">
        <f>IF(OR($C$6="",$C$5="",$C$6=0,$C$5=0),"",IF((ROWS(E$6:E216)-1)&gt;$C$16+$C$13-$C$15,"",(ROWS(E$6:E216)-1)))</f>
        <v>#REF!</v>
      </c>
      <c r="F216" s="55" t="e">
        <f t="shared" si="140"/>
        <v>#REF!</v>
      </c>
      <c r="G216" s="91" t="e">
        <f>IF(E216="","",OP!G216)</f>
        <v>#REF!</v>
      </c>
      <c r="H216" s="28" t="e">
        <f t="shared" si="137"/>
        <v>#REF!</v>
      </c>
      <c r="I216" s="56" t="e">
        <f t="shared" si="138"/>
        <v>#REF!</v>
      </c>
      <c r="J216" s="56" t="e">
        <f t="shared" si="141"/>
        <v>#REF!</v>
      </c>
      <c r="K216" s="57" t="e">
        <f t="shared" si="142"/>
        <v>#REF!</v>
      </c>
      <c r="L216" s="57" t="e">
        <f t="shared" si="143"/>
        <v>#REF!</v>
      </c>
      <c r="M216" s="58" t="e">
        <f t="shared" si="144"/>
        <v>#REF!</v>
      </c>
      <c r="N216" s="58" t="e">
        <f t="shared" si="145"/>
        <v>#REF!</v>
      </c>
      <c r="O216" s="58" t="e">
        <f t="shared" si="146"/>
        <v>#REF!</v>
      </c>
      <c r="P216" s="59" t="e">
        <f t="shared" si="136"/>
        <v>#REF!</v>
      </c>
      <c r="Q216" s="29" t="e">
        <f t="shared" si="147"/>
        <v>#REF!</v>
      </c>
      <c r="R216" s="100" t="e">
        <f t="shared" si="139"/>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x14ac:dyDescent="0.25">
      <c r="B217" s="237"/>
      <c r="C217" s="9"/>
      <c r="E217" s="65" t="e">
        <f>IF(OR($C$6="",$C$5="",$C$6=0,$C$5=0),"",IF((ROWS(E$6:E217)-1)&gt;$C$16+$C$13-$C$15,"",(ROWS(E$6:E217)-1)))</f>
        <v>#REF!</v>
      </c>
      <c r="F217" s="55" t="e">
        <f t="shared" si="140"/>
        <v>#REF!</v>
      </c>
      <c r="G217" s="91" t="e">
        <f>IF(E217="","",OP!G217)</f>
        <v>#REF!</v>
      </c>
      <c r="H217" s="28" t="e">
        <f t="shared" si="137"/>
        <v>#REF!</v>
      </c>
      <c r="I217" s="56" t="e">
        <f t="shared" si="138"/>
        <v>#REF!</v>
      </c>
      <c r="J217" s="56" t="e">
        <f t="shared" si="141"/>
        <v>#REF!</v>
      </c>
      <c r="K217" s="57" t="e">
        <f t="shared" si="142"/>
        <v>#REF!</v>
      </c>
      <c r="L217" s="57" t="e">
        <f t="shared" si="143"/>
        <v>#REF!</v>
      </c>
      <c r="M217" s="58" t="e">
        <f t="shared" si="144"/>
        <v>#REF!</v>
      </c>
      <c r="N217" s="58" t="e">
        <f t="shared" si="145"/>
        <v>#REF!</v>
      </c>
      <c r="O217" s="58" t="e">
        <f t="shared" si="146"/>
        <v>#REF!</v>
      </c>
      <c r="P217" s="59" t="e">
        <f t="shared" si="136"/>
        <v>#REF!</v>
      </c>
      <c r="Q217" s="29" t="e">
        <f t="shared" si="147"/>
        <v>#REF!</v>
      </c>
      <c r="R217" s="100" t="e">
        <f t="shared" si="139"/>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x14ac:dyDescent="0.25">
      <c r="B218" s="237"/>
      <c r="C218" s="9"/>
      <c r="E218" s="65" t="e">
        <f>IF(OR($C$6="",$C$5="",$C$6=0,$C$5=0),"",IF((ROWS(E$6:E218)-1)&gt;$C$16+$C$13-$C$15,"",(ROWS(E$6:E218)-1)))</f>
        <v>#REF!</v>
      </c>
      <c r="F218" s="55" t="e">
        <f t="shared" si="140"/>
        <v>#REF!</v>
      </c>
      <c r="G218" s="91" t="e">
        <f>IF(E218="","",OP!G218)</f>
        <v>#REF!</v>
      </c>
      <c r="H218" s="28" t="e">
        <f t="shared" si="137"/>
        <v>#REF!</v>
      </c>
      <c r="I218" s="56" t="e">
        <f t="shared" si="138"/>
        <v>#REF!</v>
      </c>
      <c r="J218" s="56" t="e">
        <f t="shared" si="141"/>
        <v>#REF!</v>
      </c>
      <c r="K218" s="57" t="e">
        <f t="shared" si="142"/>
        <v>#REF!</v>
      </c>
      <c r="L218" s="57" t="e">
        <f t="shared" si="143"/>
        <v>#REF!</v>
      </c>
      <c r="M218" s="58" t="e">
        <f t="shared" si="144"/>
        <v>#REF!</v>
      </c>
      <c r="N218" s="58" t="e">
        <f t="shared" si="145"/>
        <v>#REF!</v>
      </c>
      <c r="O218" s="58" t="e">
        <f t="shared" si="146"/>
        <v>#REF!</v>
      </c>
      <c r="P218" s="59" t="e">
        <f t="shared" si="136"/>
        <v>#REF!</v>
      </c>
      <c r="Q218" s="29" t="e">
        <f t="shared" si="147"/>
        <v>#REF!</v>
      </c>
      <c r="R218" s="100" t="e">
        <f t="shared" si="139"/>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x14ac:dyDescent="0.25">
      <c r="B219" s="237"/>
      <c r="C219" s="9"/>
      <c r="E219" s="65" t="e">
        <f>IF(OR($C$6="",$C$5="",$C$6=0,$C$5=0),"",IF((ROWS(E$6:E219)-1)&gt;$C$16+$C$13-$C$15,"",(ROWS(E$6:E219)-1)))</f>
        <v>#REF!</v>
      </c>
      <c r="F219" s="55" t="e">
        <f t="shared" si="140"/>
        <v>#REF!</v>
      </c>
      <c r="G219" s="91" t="e">
        <f>IF(E219="","",OP!G219)</f>
        <v>#REF!</v>
      </c>
      <c r="H219" s="28" t="e">
        <f t="shared" si="137"/>
        <v>#REF!</v>
      </c>
      <c r="I219" s="56" t="e">
        <f t="shared" si="138"/>
        <v>#REF!</v>
      </c>
      <c r="J219" s="56" t="e">
        <f t="shared" si="141"/>
        <v>#REF!</v>
      </c>
      <c r="K219" s="57" t="e">
        <f t="shared" si="142"/>
        <v>#REF!</v>
      </c>
      <c r="L219" s="57" t="e">
        <f t="shared" si="143"/>
        <v>#REF!</v>
      </c>
      <c r="M219" s="58" t="e">
        <f t="shared" si="144"/>
        <v>#REF!</v>
      </c>
      <c r="N219" s="58" t="e">
        <f t="shared" si="145"/>
        <v>#REF!</v>
      </c>
      <c r="O219" s="58" t="e">
        <f t="shared" si="146"/>
        <v>#REF!</v>
      </c>
      <c r="P219" s="59" t="e">
        <f t="shared" si="136"/>
        <v>#REF!</v>
      </c>
      <c r="Q219" s="29" t="e">
        <f t="shared" si="147"/>
        <v>#REF!</v>
      </c>
      <c r="R219" s="100" t="e">
        <f t="shared" si="139"/>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x14ac:dyDescent="0.25">
      <c r="B220" s="237"/>
      <c r="C220" s="9"/>
      <c r="E220" s="65" t="e">
        <f>IF(OR($C$6="",$C$5="",$C$6=0,$C$5=0),"",IF((ROWS(E$6:E220)-1)&gt;$C$16+$C$13-$C$15,"",(ROWS(E$6:E220)-1)))</f>
        <v>#REF!</v>
      </c>
      <c r="F220" s="55" t="e">
        <f t="shared" si="140"/>
        <v>#REF!</v>
      </c>
      <c r="G220" s="91" t="e">
        <f>IF(E220="","",OP!G220)</f>
        <v>#REF!</v>
      </c>
      <c r="H220" s="28" t="e">
        <f t="shared" si="137"/>
        <v>#REF!</v>
      </c>
      <c r="I220" s="56" t="e">
        <f t="shared" si="138"/>
        <v>#REF!</v>
      </c>
      <c r="J220" s="56" t="e">
        <f t="shared" si="141"/>
        <v>#REF!</v>
      </c>
      <c r="K220" s="57" t="e">
        <f t="shared" si="142"/>
        <v>#REF!</v>
      </c>
      <c r="L220" s="57" t="e">
        <f t="shared" si="143"/>
        <v>#REF!</v>
      </c>
      <c r="M220" s="58" t="e">
        <f t="shared" si="144"/>
        <v>#REF!</v>
      </c>
      <c r="N220" s="58" t="e">
        <f t="shared" si="145"/>
        <v>#REF!</v>
      </c>
      <c r="O220" s="58" t="e">
        <f t="shared" si="146"/>
        <v>#REF!</v>
      </c>
      <c r="P220" s="59" t="e">
        <f t="shared" si="136"/>
        <v>#REF!</v>
      </c>
      <c r="Q220" s="29" t="e">
        <f t="shared" si="147"/>
        <v>#REF!</v>
      </c>
      <c r="R220" s="100" t="e">
        <f t="shared" si="139"/>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x14ac:dyDescent="0.25">
      <c r="B221" s="237"/>
      <c r="C221" s="9"/>
      <c r="E221" s="65" t="e">
        <f>IF(OR($C$6="",$C$5="",$C$6=0,$C$5=0),"",IF((ROWS(E$6:E221)-1)&gt;$C$16+$C$13-$C$15,"",(ROWS(E$6:E221)-1)))</f>
        <v>#REF!</v>
      </c>
      <c r="F221" s="55" t="e">
        <f t="shared" si="140"/>
        <v>#REF!</v>
      </c>
      <c r="G221" s="91" t="e">
        <f>IF(E221="","",OP!G221)</f>
        <v>#REF!</v>
      </c>
      <c r="H221" s="28" t="e">
        <f t="shared" si="137"/>
        <v>#REF!</v>
      </c>
      <c r="I221" s="56" t="e">
        <f t="shared" si="138"/>
        <v>#REF!</v>
      </c>
      <c r="J221" s="56" t="e">
        <f t="shared" si="141"/>
        <v>#REF!</v>
      </c>
      <c r="K221" s="57" t="e">
        <f t="shared" si="142"/>
        <v>#REF!</v>
      </c>
      <c r="L221" s="57" t="e">
        <f t="shared" si="143"/>
        <v>#REF!</v>
      </c>
      <c r="M221" s="58" t="e">
        <f t="shared" si="144"/>
        <v>#REF!</v>
      </c>
      <c r="N221" s="58" t="e">
        <f t="shared" si="145"/>
        <v>#REF!</v>
      </c>
      <c r="O221" s="58" t="e">
        <f t="shared" si="146"/>
        <v>#REF!</v>
      </c>
      <c r="P221" s="59" t="e">
        <f t="shared" si="136"/>
        <v>#REF!</v>
      </c>
      <c r="Q221" s="29" t="e">
        <f t="shared" si="147"/>
        <v>#REF!</v>
      </c>
      <c r="R221" s="100" t="e">
        <f t="shared" si="139"/>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x14ac:dyDescent="0.25">
      <c r="B222" s="237"/>
      <c r="C222" s="9"/>
      <c r="E222" s="65" t="e">
        <f>IF(OR($C$6="",$C$5="",$C$6=0,$C$5=0),"",IF((ROWS(E$6:E222)-1)&gt;$C$16+$C$13-$C$15,"",(ROWS(E$6:E222)-1)))</f>
        <v>#REF!</v>
      </c>
      <c r="F222" s="55" t="e">
        <f t="shared" si="140"/>
        <v>#REF!</v>
      </c>
      <c r="G222" s="91" t="e">
        <f>IF(E222="","",OP!G222)</f>
        <v>#REF!</v>
      </c>
      <c r="H222" s="28" t="e">
        <f t="shared" si="137"/>
        <v>#REF!</v>
      </c>
      <c r="I222" s="56" t="e">
        <f t="shared" si="138"/>
        <v>#REF!</v>
      </c>
      <c r="J222" s="56" t="e">
        <f t="shared" si="141"/>
        <v>#REF!</v>
      </c>
      <c r="K222" s="57" t="e">
        <f t="shared" si="142"/>
        <v>#REF!</v>
      </c>
      <c r="L222" s="57" t="e">
        <f t="shared" si="143"/>
        <v>#REF!</v>
      </c>
      <c r="M222" s="58" t="e">
        <f t="shared" si="144"/>
        <v>#REF!</v>
      </c>
      <c r="N222" s="58" t="e">
        <f t="shared" si="145"/>
        <v>#REF!</v>
      </c>
      <c r="O222" s="58" t="e">
        <f t="shared" si="146"/>
        <v>#REF!</v>
      </c>
      <c r="P222" s="59" t="e">
        <f t="shared" si="136"/>
        <v>#REF!</v>
      </c>
      <c r="Q222" s="29" t="e">
        <f t="shared" si="147"/>
        <v>#REF!</v>
      </c>
      <c r="R222" s="100" t="e">
        <f t="shared" si="139"/>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x14ac:dyDescent="0.25">
      <c r="B223" s="237"/>
      <c r="C223" s="9"/>
      <c r="E223" s="65" t="e">
        <f>IF(OR($C$6="",$C$5="",$C$6=0,$C$5=0),"",IF((ROWS(E$6:E223)-1)&gt;$C$16+$C$13-$C$15,"",(ROWS(E$6:E223)-1)))</f>
        <v>#REF!</v>
      </c>
      <c r="F223" s="55" t="e">
        <f t="shared" si="140"/>
        <v>#REF!</v>
      </c>
      <c r="G223" s="91" t="e">
        <f>IF(E223="","",OP!G223)</f>
        <v>#REF!</v>
      </c>
      <c r="H223" s="28" t="e">
        <f t="shared" si="137"/>
        <v>#REF!</v>
      </c>
      <c r="I223" s="56" t="e">
        <f t="shared" si="138"/>
        <v>#REF!</v>
      </c>
      <c r="J223" s="56" t="e">
        <f t="shared" si="141"/>
        <v>#REF!</v>
      </c>
      <c r="K223" s="57" t="e">
        <f t="shared" si="142"/>
        <v>#REF!</v>
      </c>
      <c r="L223" s="57" t="e">
        <f t="shared" si="143"/>
        <v>#REF!</v>
      </c>
      <c r="M223" s="58" t="e">
        <f t="shared" si="144"/>
        <v>#REF!</v>
      </c>
      <c r="N223" s="58" t="e">
        <f t="shared" si="145"/>
        <v>#REF!</v>
      </c>
      <c r="O223" s="58" t="e">
        <f t="shared" si="146"/>
        <v>#REF!</v>
      </c>
      <c r="P223" s="59" t="e">
        <f t="shared" si="136"/>
        <v>#REF!</v>
      </c>
      <c r="Q223" s="29" t="e">
        <f t="shared" si="147"/>
        <v>#REF!</v>
      </c>
      <c r="R223" s="100" t="e">
        <f t="shared" si="139"/>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x14ac:dyDescent="0.25">
      <c r="B224" s="237"/>
      <c r="C224" s="9"/>
      <c r="E224" s="65" t="e">
        <f>IF(OR($C$6="",$C$5="",$C$6=0,$C$5=0),"",IF((ROWS(E$6:E224)-1)&gt;$C$16+$C$13-$C$15,"",(ROWS(E$6:E224)-1)))</f>
        <v>#REF!</v>
      </c>
      <c r="F224" s="55" t="e">
        <f t="shared" si="140"/>
        <v>#REF!</v>
      </c>
      <c r="G224" s="91" t="e">
        <f>IF(E224="","",OP!G224)</f>
        <v>#REF!</v>
      </c>
      <c r="H224" s="28" t="e">
        <f t="shared" si="137"/>
        <v>#REF!</v>
      </c>
      <c r="I224" s="56" t="e">
        <f t="shared" si="138"/>
        <v>#REF!</v>
      </c>
      <c r="J224" s="56" t="e">
        <f t="shared" si="141"/>
        <v>#REF!</v>
      </c>
      <c r="K224" s="57" t="e">
        <f t="shared" si="142"/>
        <v>#REF!</v>
      </c>
      <c r="L224" s="57" t="e">
        <f t="shared" si="143"/>
        <v>#REF!</v>
      </c>
      <c r="M224" s="58" t="e">
        <f t="shared" si="144"/>
        <v>#REF!</v>
      </c>
      <c r="N224" s="58" t="e">
        <f t="shared" si="145"/>
        <v>#REF!</v>
      </c>
      <c r="O224" s="58" t="e">
        <f t="shared" si="146"/>
        <v>#REF!</v>
      </c>
      <c r="P224" s="59" t="e">
        <f t="shared" si="136"/>
        <v>#REF!</v>
      </c>
      <c r="Q224" s="29" t="e">
        <f t="shared" si="147"/>
        <v>#REF!</v>
      </c>
      <c r="R224" s="100" t="e">
        <f t="shared" si="139"/>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x14ac:dyDescent="0.25">
      <c r="B225" s="237"/>
      <c r="C225" s="9"/>
      <c r="E225" s="65" t="e">
        <f>IF(OR($C$6="",$C$5="",$C$6=0,$C$5=0),"",IF((ROWS(E$6:E225)-1)&gt;$C$16+$C$13-$C$15,"",(ROWS(E$6:E225)-1)))</f>
        <v>#REF!</v>
      </c>
      <c r="F225" s="55" t="e">
        <f t="shared" si="140"/>
        <v>#REF!</v>
      </c>
      <c r="G225" s="91" t="e">
        <f>IF(E225="","",OP!G225)</f>
        <v>#REF!</v>
      </c>
      <c r="H225" s="28" t="e">
        <f t="shared" si="137"/>
        <v>#REF!</v>
      </c>
      <c r="I225" s="56" t="e">
        <f t="shared" si="138"/>
        <v>#REF!</v>
      </c>
      <c r="J225" s="56" t="e">
        <f t="shared" si="141"/>
        <v>#REF!</v>
      </c>
      <c r="K225" s="57" t="e">
        <f t="shared" si="142"/>
        <v>#REF!</v>
      </c>
      <c r="L225" s="57" t="e">
        <f t="shared" si="143"/>
        <v>#REF!</v>
      </c>
      <c r="M225" s="58" t="e">
        <f t="shared" si="144"/>
        <v>#REF!</v>
      </c>
      <c r="N225" s="58" t="e">
        <f t="shared" si="145"/>
        <v>#REF!</v>
      </c>
      <c r="O225" s="58" t="e">
        <f t="shared" si="146"/>
        <v>#REF!</v>
      </c>
      <c r="P225" s="59" t="e">
        <f t="shared" si="136"/>
        <v>#REF!</v>
      </c>
      <c r="Q225" s="29" t="e">
        <f t="shared" si="147"/>
        <v>#REF!</v>
      </c>
      <c r="R225" s="100" t="e">
        <f t="shared" si="139"/>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x14ac:dyDescent="0.25">
      <c r="B226" s="237"/>
      <c r="C226" s="9"/>
      <c r="E226" s="65" t="e">
        <f>IF(OR($C$6="",$C$5="",$C$6=0,$C$5=0),"",IF((ROWS(E$6:E226)-1)&gt;$C$16+$C$13-$C$15,"",(ROWS(E$6:E226)-1)))</f>
        <v>#REF!</v>
      </c>
      <c r="F226" s="55" t="e">
        <f t="shared" si="140"/>
        <v>#REF!</v>
      </c>
      <c r="G226" s="91" t="e">
        <f>IF(E226="","",OP!G226)</f>
        <v>#REF!</v>
      </c>
      <c r="H226" s="28" t="e">
        <f t="shared" si="137"/>
        <v>#REF!</v>
      </c>
      <c r="I226" s="56" t="e">
        <f t="shared" si="138"/>
        <v>#REF!</v>
      </c>
      <c r="J226" s="56" t="e">
        <f t="shared" si="141"/>
        <v>#REF!</v>
      </c>
      <c r="K226" s="57" t="e">
        <f t="shared" si="142"/>
        <v>#REF!</v>
      </c>
      <c r="L226" s="57" t="e">
        <f t="shared" si="143"/>
        <v>#REF!</v>
      </c>
      <c r="M226" s="58" t="e">
        <f t="shared" si="144"/>
        <v>#REF!</v>
      </c>
      <c r="N226" s="58" t="e">
        <f t="shared" si="145"/>
        <v>#REF!</v>
      </c>
      <c r="O226" s="58" t="e">
        <f t="shared" si="146"/>
        <v>#REF!</v>
      </c>
      <c r="P226" s="59" t="e">
        <f t="shared" si="136"/>
        <v>#REF!</v>
      </c>
      <c r="Q226" s="29" t="e">
        <f t="shared" si="147"/>
        <v>#REF!</v>
      </c>
      <c r="R226" s="100" t="e">
        <f t="shared" si="139"/>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x14ac:dyDescent="0.25">
      <c r="B227" s="237"/>
      <c r="C227" s="9"/>
      <c r="E227" s="65" t="e">
        <f>IF(OR($C$6="",$C$5="",$C$6=0,$C$5=0),"",IF((ROWS(E$6:E227)-1)&gt;$C$16+$C$13-$C$15,"",(ROWS(E$6:E227)-1)))</f>
        <v>#REF!</v>
      </c>
      <c r="F227" s="55" t="e">
        <f t="shared" si="140"/>
        <v>#REF!</v>
      </c>
      <c r="G227" s="91" t="e">
        <f>IF(E227="","",OP!G227)</f>
        <v>#REF!</v>
      </c>
      <c r="H227" s="28" t="e">
        <f t="shared" si="137"/>
        <v>#REF!</v>
      </c>
      <c r="I227" s="56" t="e">
        <f t="shared" si="138"/>
        <v>#REF!</v>
      </c>
      <c r="J227" s="56" t="e">
        <f t="shared" si="141"/>
        <v>#REF!</v>
      </c>
      <c r="K227" s="57" t="e">
        <f t="shared" si="142"/>
        <v>#REF!</v>
      </c>
      <c r="L227" s="57" t="e">
        <f t="shared" si="143"/>
        <v>#REF!</v>
      </c>
      <c r="M227" s="58" t="e">
        <f t="shared" si="144"/>
        <v>#REF!</v>
      </c>
      <c r="N227" s="58" t="e">
        <f t="shared" si="145"/>
        <v>#REF!</v>
      </c>
      <c r="O227" s="58" t="e">
        <f t="shared" si="146"/>
        <v>#REF!</v>
      </c>
      <c r="P227" s="59" t="e">
        <f t="shared" si="136"/>
        <v>#REF!</v>
      </c>
      <c r="Q227" s="29" t="e">
        <f t="shared" si="147"/>
        <v>#REF!</v>
      </c>
      <c r="R227" s="100" t="e">
        <f t="shared" si="139"/>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x14ac:dyDescent="0.25">
      <c r="B228" s="237"/>
      <c r="C228" s="9"/>
      <c r="E228" s="65" t="e">
        <f>IF(OR($C$6="",$C$5="",$C$6=0,$C$5=0),"",IF((ROWS(E$6:E228)-1)&gt;$C$16+$C$13-$C$15,"",(ROWS(E$6:E228)-1)))</f>
        <v>#REF!</v>
      </c>
      <c r="F228" s="55" t="e">
        <f t="shared" si="140"/>
        <v>#REF!</v>
      </c>
      <c r="G228" s="91" t="e">
        <f>IF(E228="","",OP!G228)</f>
        <v>#REF!</v>
      </c>
      <c r="H228" s="28" t="e">
        <f t="shared" si="137"/>
        <v>#REF!</v>
      </c>
      <c r="I228" s="56" t="e">
        <f t="shared" si="138"/>
        <v>#REF!</v>
      </c>
      <c r="J228" s="56" t="e">
        <f t="shared" si="141"/>
        <v>#REF!</v>
      </c>
      <c r="K228" s="57" t="e">
        <f t="shared" si="142"/>
        <v>#REF!</v>
      </c>
      <c r="L228" s="57" t="e">
        <f t="shared" si="143"/>
        <v>#REF!</v>
      </c>
      <c r="M228" s="58" t="e">
        <f t="shared" si="144"/>
        <v>#REF!</v>
      </c>
      <c r="N228" s="58" t="e">
        <f t="shared" si="145"/>
        <v>#REF!</v>
      </c>
      <c r="O228" s="58" t="e">
        <f t="shared" si="146"/>
        <v>#REF!</v>
      </c>
      <c r="P228" s="59" t="e">
        <f t="shared" si="136"/>
        <v>#REF!</v>
      </c>
      <c r="Q228" s="29" t="e">
        <f t="shared" si="147"/>
        <v>#REF!</v>
      </c>
      <c r="R228" s="100" t="e">
        <f t="shared" si="139"/>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x14ac:dyDescent="0.25">
      <c r="B229" s="237"/>
      <c r="C229" s="9"/>
      <c r="E229" s="65" t="e">
        <f>IF(OR($C$6="",$C$5="",$C$6=0,$C$5=0),"",IF((ROWS(E$6:E229)-1)&gt;$C$16+$C$13-$C$15,"",(ROWS(E$6:E229)-1)))</f>
        <v>#REF!</v>
      </c>
      <c r="F229" s="55" t="e">
        <f t="shared" si="140"/>
        <v>#REF!</v>
      </c>
      <c r="G229" s="91" t="e">
        <f>IF(E229="","",OP!G229)</f>
        <v>#REF!</v>
      </c>
      <c r="H229" s="28" t="e">
        <f t="shared" si="137"/>
        <v>#REF!</v>
      </c>
      <c r="I229" s="56" t="e">
        <f t="shared" si="138"/>
        <v>#REF!</v>
      </c>
      <c r="J229" s="56" t="e">
        <f t="shared" si="141"/>
        <v>#REF!</v>
      </c>
      <c r="K229" s="57" t="e">
        <f t="shared" si="142"/>
        <v>#REF!</v>
      </c>
      <c r="L229" s="57" t="e">
        <f t="shared" si="143"/>
        <v>#REF!</v>
      </c>
      <c r="M229" s="58" t="e">
        <f t="shared" si="144"/>
        <v>#REF!</v>
      </c>
      <c r="N229" s="58" t="e">
        <f t="shared" si="145"/>
        <v>#REF!</v>
      </c>
      <c r="O229" s="58" t="e">
        <f t="shared" si="146"/>
        <v>#REF!</v>
      </c>
      <c r="P229" s="59" t="e">
        <f t="shared" si="136"/>
        <v>#REF!</v>
      </c>
      <c r="Q229" s="29" t="e">
        <f t="shared" si="147"/>
        <v>#REF!</v>
      </c>
      <c r="R229" s="100" t="e">
        <f t="shared" si="139"/>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x14ac:dyDescent="0.25">
      <c r="B230" s="237"/>
      <c r="C230" s="9"/>
      <c r="E230" s="65" t="e">
        <f>IF(OR($C$6="",$C$5="",$C$6=0,$C$5=0),"",IF((ROWS(E$6:E230)-1)&gt;$C$16+$C$13-$C$15,"",(ROWS(E$6:E230)-1)))</f>
        <v>#REF!</v>
      </c>
      <c r="F230" s="55" t="e">
        <f t="shared" si="140"/>
        <v>#REF!</v>
      </c>
      <c r="G230" s="91" t="e">
        <f>IF(E230="","",OP!G230)</f>
        <v>#REF!</v>
      </c>
      <c r="H230" s="28" t="e">
        <f t="shared" si="137"/>
        <v>#REF!</v>
      </c>
      <c r="I230" s="56" t="e">
        <f t="shared" si="138"/>
        <v>#REF!</v>
      </c>
      <c r="J230" s="56" t="e">
        <f t="shared" si="141"/>
        <v>#REF!</v>
      </c>
      <c r="K230" s="57" t="e">
        <f t="shared" si="142"/>
        <v>#REF!</v>
      </c>
      <c r="L230" s="57" t="e">
        <f t="shared" si="143"/>
        <v>#REF!</v>
      </c>
      <c r="M230" s="58" t="e">
        <f t="shared" si="144"/>
        <v>#REF!</v>
      </c>
      <c r="N230" s="58" t="e">
        <f t="shared" si="145"/>
        <v>#REF!</v>
      </c>
      <c r="O230" s="58" t="e">
        <f t="shared" si="146"/>
        <v>#REF!</v>
      </c>
      <c r="P230" s="59" t="e">
        <f t="shared" si="136"/>
        <v>#REF!</v>
      </c>
      <c r="Q230" s="29" t="e">
        <f t="shared" si="147"/>
        <v>#REF!</v>
      </c>
      <c r="R230" s="100" t="e">
        <f t="shared" si="139"/>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x14ac:dyDescent="0.25">
      <c r="B231" s="237"/>
      <c r="C231" s="9"/>
      <c r="E231" s="65" t="e">
        <f>IF(OR($C$6="",$C$5="",$C$6=0,$C$5=0),"",IF((ROWS(E$6:E231)-1)&gt;$C$16+$C$13-$C$15,"",(ROWS(E$6:E231)-1)))</f>
        <v>#REF!</v>
      </c>
      <c r="F231" s="55" t="e">
        <f t="shared" si="140"/>
        <v>#REF!</v>
      </c>
      <c r="G231" s="91" t="e">
        <f>IF(E231="","",OP!G231)</f>
        <v>#REF!</v>
      </c>
      <c r="H231" s="28" t="e">
        <f t="shared" si="137"/>
        <v>#REF!</v>
      </c>
      <c r="I231" s="56" t="e">
        <f t="shared" si="138"/>
        <v>#REF!</v>
      </c>
      <c r="J231" s="56" t="e">
        <f t="shared" si="141"/>
        <v>#REF!</v>
      </c>
      <c r="K231" s="57" t="e">
        <f t="shared" si="142"/>
        <v>#REF!</v>
      </c>
      <c r="L231" s="57" t="e">
        <f t="shared" si="143"/>
        <v>#REF!</v>
      </c>
      <c r="M231" s="58" t="e">
        <f t="shared" si="144"/>
        <v>#REF!</v>
      </c>
      <c r="N231" s="58" t="e">
        <f t="shared" si="145"/>
        <v>#REF!</v>
      </c>
      <c r="O231" s="58" t="e">
        <f t="shared" si="146"/>
        <v>#REF!</v>
      </c>
      <c r="P231" s="59" t="e">
        <f t="shared" si="136"/>
        <v>#REF!</v>
      </c>
      <c r="Q231" s="29" t="e">
        <f t="shared" si="147"/>
        <v>#REF!</v>
      </c>
      <c r="R231" s="100" t="e">
        <f t="shared" si="139"/>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x14ac:dyDescent="0.25">
      <c r="B232" s="237"/>
      <c r="C232" s="9"/>
      <c r="E232" s="65" t="e">
        <f>IF(OR($C$6="",$C$5="",$C$6=0,$C$5=0),"",IF((ROWS(E$6:E232)-1)&gt;$C$16+$C$13-$C$15,"",(ROWS(E$6:E232)-1)))</f>
        <v>#REF!</v>
      </c>
      <c r="F232" s="55" t="e">
        <f t="shared" si="140"/>
        <v>#REF!</v>
      </c>
      <c r="G232" s="91" t="e">
        <f>IF(E232="","",OP!G232)</f>
        <v>#REF!</v>
      </c>
      <c r="H232" s="28" t="e">
        <f t="shared" si="137"/>
        <v>#REF!</v>
      </c>
      <c r="I232" s="56" t="e">
        <f t="shared" si="138"/>
        <v>#REF!</v>
      </c>
      <c r="J232" s="56" t="e">
        <f t="shared" si="141"/>
        <v>#REF!</v>
      </c>
      <c r="K232" s="57" t="e">
        <f t="shared" si="142"/>
        <v>#REF!</v>
      </c>
      <c r="L232" s="57" t="e">
        <f t="shared" si="143"/>
        <v>#REF!</v>
      </c>
      <c r="M232" s="58" t="e">
        <f t="shared" si="144"/>
        <v>#REF!</v>
      </c>
      <c r="N232" s="58" t="e">
        <f t="shared" si="145"/>
        <v>#REF!</v>
      </c>
      <c r="O232" s="58" t="e">
        <f t="shared" si="146"/>
        <v>#REF!</v>
      </c>
      <c r="P232" s="59" t="e">
        <f t="shared" si="136"/>
        <v>#REF!</v>
      </c>
      <c r="Q232" s="29" t="e">
        <f t="shared" si="147"/>
        <v>#REF!</v>
      </c>
      <c r="R232" s="100" t="e">
        <f t="shared" si="139"/>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x14ac:dyDescent="0.25">
      <c r="B233" s="237"/>
      <c r="C233" s="9"/>
      <c r="E233" s="65" t="e">
        <f>IF(OR($C$6="",$C$5="",$C$6=0,$C$5=0),"",IF((ROWS(E$6:E233)-1)&gt;$C$16+$C$13-$C$15,"",(ROWS(E$6:E233)-1)))</f>
        <v>#REF!</v>
      </c>
      <c r="F233" s="55" t="e">
        <f t="shared" si="140"/>
        <v>#REF!</v>
      </c>
      <c r="G233" s="91" t="e">
        <f>IF(E233="","",OP!G233)</f>
        <v>#REF!</v>
      </c>
      <c r="H233" s="28" t="e">
        <f t="shared" si="137"/>
        <v>#REF!</v>
      </c>
      <c r="I233" s="56" t="e">
        <f t="shared" si="138"/>
        <v>#REF!</v>
      </c>
      <c r="J233" s="56" t="e">
        <f t="shared" si="141"/>
        <v>#REF!</v>
      </c>
      <c r="K233" s="57" t="e">
        <f t="shared" si="142"/>
        <v>#REF!</v>
      </c>
      <c r="L233" s="57" t="e">
        <f t="shared" si="143"/>
        <v>#REF!</v>
      </c>
      <c r="M233" s="58" t="e">
        <f t="shared" si="144"/>
        <v>#REF!</v>
      </c>
      <c r="N233" s="58" t="e">
        <f t="shared" si="145"/>
        <v>#REF!</v>
      </c>
      <c r="O233" s="58" t="e">
        <f t="shared" si="146"/>
        <v>#REF!</v>
      </c>
      <c r="P233" s="59" t="e">
        <f t="shared" si="136"/>
        <v>#REF!</v>
      </c>
      <c r="Q233" s="29" t="e">
        <f t="shared" si="147"/>
        <v>#REF!</v>
      </c>
      <c r="R233" s="100" t="e">
        <f t="shared" si="139"/>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x14ac:dyDescent="0.25">
      <c r="B234" s="237"/>
      <c r="C234" s="9"/>
      <c r="E234" s="65" t="e">
        <f>IF(OR($C$6="",$C$5="",$C$6=0,$C$5=0),"",IF((ROWS(E$6:E234)-1)&gt;$C$16+$C$13-$C$15,"",(ROWS(E$6:E234)-1)))</f>
        <v>#REF!</v>
      </c>
      <c r="F234" s="55" t="e">
        <f t="shared" si="140"/>
        <v>#REF!</v>
      </c>
      <c r="G234" s="91" t="e">
        <f>IF(E234="","",OP!G234)</f>
        <v>#REF!</v>
      </c>
      <c r="H234" s="28" t="e">
        <f t="shared" si="137"/>
        <v>#REF!</v>
      </c>
      <c r="I234" s="56" t="e">
        <f t="shared" si="138"/>
        <v>#REF!</v>
      </c>
      <c r="J234" s="56" t="e">
        <f t="shared" si="141"/>
        <v>#REF!</v>
      </c>
      <c r="K234" s="57" t="e">
        <f t="shared" si="142"/>
        <v>#REF!</v>
      </c>
      <c r="L234" s="57" t="e">
        <f t="shared" si="143"/>
        <v>#REF!</v>
      </c>
      <c r="M234" s="58" t="e">
        <f t="shared" si="144"/>
        <v>#REF!</v>
      </c>
      <c r="N234" s="58" t="e">
        <f t="shared" si="145"/>
        <v>#REF!</v>
      </c>
      <c r="O234" s="58" t="e">
        <f t="shared" si="146"/>
        <v>#REF!</v>
      </c>
      <c r="P234" s="59" t="e">
        <f t="shared" si="136"/>
        <v>#REF!</v>
      </c>
      <c r="Q234" s="29" t="e">
        <f t="shared" si="147"/>
        <v>#REF!</v>
      </c>
      <c r="R234" s="100" t="e">
        <f t="shared" si="139"/>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x14ac:dyDescent="0.25">
      <c r="B235" s="237"/>
      <c r="C235" s="9"/>
      <c r="E235" s="65" t="e">
        <f>IF(OR($C$6="",$C$5="",$C$6=0,$C$5=0),"",IF((ROWS(E$6:E235)-1)&gt;$C$16+$C$13-$C$15,"",(ROWS(E$6:E235)-1)))</f>
        <v>#REF!</v>
      </c>
      <c r="F235" s="55" t="e">
        <f t="shared" si="140"/>
        <v>#REF!</v>
      </c>
      <c r="G235" s="91" t="e">
        <f>IF(E235="","",OP!G235)</f>
        <v>#REF!</v>
      </c>
      <c r="H235" s="28" t="e">
        <f t="shared" si="137"/>
        <v>#REF!</v>
      </c>
      <c r="I235" s="56" t="e">
        <f t="shared" si="138"/>
        <v>#REF!</v>
      </c>
      <c r="J235" s="56" t="e">
        <f t="shared" si="141"/>
        <v>#REF!</v>
      </c>
      <c r="K235" s="57" t="e">
        <f t="shared" si="142"/>
        <v>#REF!</v>
      </c>
      <c r="L235" s="57" t="e">
        <f t="shared" si="143"/>
        <v>#REF!</v>
      </c>
      <c r="M235" s="58" t="e">
        <f t="shared" si="144"/>
        <v>#REF!</v>
      </c>
      <c r="N235" s="58" t="e">
        <f t="shared" si="145"/>
        <v>#REF!</v>
      </c>
      <c r="O235" s="58" t="e">
        <f t="shared" si="146"/>
        <v>#REF!</v>
      </c>
      <c r="P235" s="59" t="e">
        <f t="shared" si="136"/>
        <v>#REF!</v>
      </c>
      <c r="Q235" s="29" t="e">
        <f t="shared" si="147"/>
        <v>#REF!</v>
      </c>
      <c r="R235" s="100" t="e">
        <f t="shared" si="139"/>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x14ac:dyDescent="0.25">
      <c r="B236" s="237"/>
      <c r="C236" s="9"/>
      <c r="E236" s="65" t="e">
        <f>IF(OR($C$6="",$C$5="",$C$6=0,$C$5=0),"",IF((ROWS(E$6:E236)-1)&gt;$C$16+$C$13-$C$15,"",(ROWS(E$6:E236)-1)))</f>
        <v>#REF!</v>
      </c>
      <c r="F236" s="55" t="e">
        <f t="shared" si="140"/>
        <v>#REF!</v>
      </c>
      <c r="G236" s="91" t="e">
        <f>IF(E236="","",OP!G236)</f>
        <v>#REF!</v>
      </c>
      <c r="H236" s="28" t="e">
        <f t="shared" si="137"/>
        <v>#REF!</v>
      </c>
      <c r="I236" s="56" t="e">
        <f t="shared" si="138"/>
        <v>#REF!</v>
      </c>
      <c r="J236" s="56" t="e">
        <f t="shared" si="141"/>
        <v>#REF!</v>
      </c>
      <c r="K236" s="57" t="e">
        <f t="shared" si="142"/>
        <v>#REF!</v>
      </c>
      <c r="L236" s="57" t="e">
        <f t="shared" si="143"/>
        <v>#REF!</v>
      </c>
      <c r="M236" s="58" t="e">
        <f t="shared" si="144"/>
        <v>#REF!</v>
      </c>
      <c r="N236" s="58" t="e">
        <f t="shared" si="145"/>
        <v>#REF!</v>
      </c>
      <c r="O236" s="58" t="e">
        <f t="shared" si="146"/>
        <v>#REF!</v>
      </c>
      <c r="P236" s="59" t="e">
        <f t="shared" si="136"/>
        <v>#REF!</v>
      </c>
      <c r="Q236" s="29" t="e">
        <f t="shared" si="147"/>
        <v>#REF!</v>
      </c>
      <c r="R236" s="100" t="e">
        <f t="shared" si="139"/>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x14ac:dyDescent="0.25">
      <c r="B237" s="237"/>
      <c r="C237" s="9"/>
      <c r="E237" s="65" t="e">
        <f>IF(OR($C$6="",$C$5="",$C$6=0,$C$5=0),"",IF((ROWS(E$6:E237)-1)&gt;$C$16+$C$13-$C$15,"",(ROWS(E$6:E237)-1)))</f>
        <v>#REF!</v>
      </c>
      <c r="F237" s="55" t="e">
        <f t="shared" si="140"/>
        <v>#REF!</v>
      </c>
      <c r="G237" s="91" t="e">
        <f>IF(E237="","",OP!G237)</f>
        <v>#REF!</v>
      </c>
      <c r="H237" s="28" t="e">
        <f t="shared" si="137"/>
        <v>#REF!</v>
      </c>
      <c r="I237" s="56" t="e">
        <f t="shared" si="138"/>
        <v>#REF!</v>
      </c>
      <c r="J237" s="56" t="e">
        <f t="shared" si="141"/>
        <v>#REF!</v>
      </c>
      <c r="K237" s="57" t="e">
        <f t="shared" si="142"/>
        <v>#REF!</v>
      </c>
      <c r="L237" s="57" t="e">
        <f t="shared" si="143"/>
        <v>#REF!</v>
      </c>
      <c r="M237" s="58" t="e">
        <f t="shared" si="144"/>
        <v>#REF!</v>
      </c>
      <c r="N237" s="58" t="e">
        <f t="shared" si="145"/>
        <v>#REF!</v>
      </c>
      <c r="O237" s="58" t="e">
        <f t="shared" si="146"/>
        <v>#REF!</v>
      </c>
      <c r="P237" s="59" t="e">
        <f t="shared" si="136"/>
        <v>#REF!</v>
      </c>
      <c r="Q237" s="29" t="e">
        <f t="shared" si="147"/>
        <v>#REF!</v>
      </c>
      <c r="R237" s="100" t="e">
        <f t="shared" si="139"/>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x14ac:dyDescent="0.25">
      <c r="B238" s="237"/>
      <c r="C238" s="9"/>
      <c r="E238" s="65" t="e">
        <f>IF(OR($C$6="",$C$5="",$C$6=0,$C$5=0),"",IF((ROWS(E$6:E238)-1)&gt;$C$16+$C$13-$C$15,"",(ROWS(E$6:E238)-1)))</f>
        <v>#REF!</v>
      </c>
      <c r="F238" s="55" t="e">
        <f t="shared" si="140"/>
        <v>#REF!</v>
      </c>
      <c r="G238" s="91" t="e">
        <f>IF(E238="","",OP!G238)</f>
        <v>#REF!</v>
      </c>
      <c r="H238" s="28" t="e">
        <f t="shared" si="137"/>
        <v>#REF!</v>
      </c>
      <c r="I238" s="56" t="e">
        <f t="shared" si="138"/>
        <v>#REF!</v>
      </c>
      <c r="J238" s="56" t="e">
        <f t="shared" si="141"/>
        <v>#REF!</v>
      </c>
      <c r="K238" s="57" t="e">
        <f t="shared" si="142"/>
        <v>#REF!</v>
      </c>
      <c r="L238" s="57" t="e">
        <f t="shared" si="143"/>
        <v>#REF!</v>
      </c>
      <c r="M238" s="58" t="e">
        <f t="shared" si="144"/>
        <v>#REF!</v>
      </c>
      <c r="N238" s="58" t="e">
        <f t="shared" si="145"/>
        <v>#REF!</v>
      </c>
      <c r="O238" s="58" t="e">
        <f t="shared" si="146"/>
        <v>#REF!</v>
      </c>
      <c r="P238" s="59" t="e">
        <f t="shared" si="136"/>
        <v>#REF!</v>
      </c>
      <c r="Q238" s="29" t="e">
        <f t="shared" si="147"/>
        <v>#REF!</v>
      </c>
      <c r="R238" s="100" t="e">
        <f t="shared" si="139"/>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x14ac:dyDescent="0.25">
      <c r="B239" s="237"/>
      <c r="C239" s="9"/>
      <c r="E239" s="65" t="e">
        <f>IF(OR($C$6="",$C$5="",$C$6=0,$C$5=0),"",IF((ROWS(E$6:E239)-1)&gt;$C$16+$C$13-$C$15,"",(ROWS(E$6:E239)-1)))</f>
        <v>#REF!</v>
      </c>
      <c r="F239" s="55" t="e">
        <f t="shared" si="140"/>
        <v>#REF!</v>
      </c>
      <c r="G239" s="91" t="e">
        <f>IF(E239="","",OP!G239)</f>
        <v>#REF!</v>
      </c>
      <c r="H239" s="28" t="e">
        <f t="shared" si="137"/>
        <v>#REF!</v>
      </c>
      <c r="I239" s="56" t="e">
        <f t="shared" si="138"/>
        <v>#REF!</v>
      </c>
      <c r="J239" s="56" t="e">
        <f t="shared" si="141"/>
        <v>#REF!</v>
      </c>
      <c r="K239" s="57" t="e">
        <f t="shared" si="142"/>
        <v>#REF!</v>
      </c>
      <c r="L239" s="57" t="e">
        <f t="shared" si="143"/>
        <v>#REF!</v>
      </c>
      <c r="M239" s="58" t="e">
        <f t="shared" si="144"/>
        <v>#REF!</v>
      </c>
      <c r="N239" s="58" t="e">
        <f t="shared" si="145"/>
        <v>#REF!</v>
      </c>
      <c r="O239" s="58" t="e">
        <f t="shared" si="146"/>
        <v>#REF!</v>
      </c>
      <c r="P239" s="59" t="e">
        <f t="shared" si="136"/>
        <v>#REF!</v>
      </c>
      <c r="Q239" s="29" t="e">
        <f t="shared" si="147"/>
        <v>#REF!</v>
      </c>
      <c r="R239" s="100" t="e">
        <f t="shared" si="139"/>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x14ac:dyDescent="0.25">
      <c r="B240" s="237"/>
      <c r="C240" s="9"/>
      <c r="E240" s="65" t="e">
        <f>IF(OR($C$6="",$C$5="",$C$6=0,$C$5=0),"",IF((ROWS(E$6:E240)-1)&gt;$C$16+$C$13-$C$15,"",(ROWS(E$6:E240)-1)))</f>
        <v>#REF!</v>
      </c>
      <c r="F240" s="55" t="e">
        <f t="shared" si="140"/>
        <v>#REF!</v>
      </c>
      <c r="G240" s="91" t="e">
        <f>IF(E240="","",OP!G240)</f>
        <v>#REF!</v>
      </c>
      <c r="H240" s="28" t="e">
        <f t="shared" si="137"/>
        <v>#REF!</v>
      </c>
      <c r="I240" s="56" t="e">
        <f t="shared" si="138"/>
        <v>#REF!</v>
      </c>
      <c r="J240" s="56" t="e">
        <f t="shared" si="141"/>
        <v>#REF!</v>
      </c>
      <c r="K240" s="57" t="e">
        <f t="shared" si="142"/>
        <v>#REF!</v>
      </c>
      <c r="L240" s="57" t="e">
        <f t="shared" si="143"/>
        <v>#REF!</v>
      </c>
      <c r="M240" s="58" t="e">
        <f t="shared" si="144"/>
        <v>#REF!</v>
      </c>
      <c r="N240" s="58" t="e">
        <f t="shared" si="145"/>
        <v>#REF!</v>
      </c>
      <c r="O240" s="58" t="e">
        <f t="shared" si="146"/>
        <v>#REF!</v>
      </c>
      <c r="P240" s="59" t="e">
        <f t="shared" si="136"/>
        <v>#REF!</v>
      </c>
      <c r="Q240" s="29" t="e">
        <f t="shared" si="147"/>
        <v>#REF!</v>
      </c>
      <c r="R240" s="100" t="e">
        <f t="shared" si="139"/>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x14ac:dyDescent="0.25">
      <c r="B241" s="237"/>
      <c r="C241" s="9"/>
      <c r="E241" s="65" t="e">
        <f>IF(OR($C$6="",$C$5="",$C$6=0,$C$5=0),"",IF((ROWS(E$6:E241)-1)&gt;$C$16+$C$13-$C$15,"",(ROWS(E$6:E241)-1)))</f>
        <v>#REF!</v>
      </c>
      <c r="F241" s="55" t="e">
        <f t="shared" si="140"/>
        <v>#REF!</v>
      </c>
      <c r="G241" s="91" t="e">
        <f>IF(E241="","",OP!G241)</f>
        <v>#REF!</v>
      </c>
      <c r="H241" s="28" t="e">
        <f t="shared" si="137"/>
        <v>#REF!</v>
      </c>
      <c r="I241" s="56" t="e">
        <f t="shared" si="138"/>
        <v>#REF!</v>
      </c>
      <c r="J241" s="56" t="e">
        <f t="shared" si="141"/>
        <v>#REF!</v>
      </c>
      <c r="K241" s="57" t="e">
        <f t="shared" si="142"/>
        <v>#REF!</v>
      </c>
      <c r="L241" s="57" t="e">
        <f t="shared" si="143"/>
        <v>#REF!</v>
      </c>
      <c r="M241" s="58" t="e">
        <f t="shared" si="144"/>
        <v>#REF!</v>
      </c>
      <c r="N241" s="58" t="e">
        <f t="shared" si="145"/>
        <v>#REF!</v>
      </c>
      <c r="O241" s="58" t="e">
        <f t="shared" si="146"/>
        <v>#REF!</v>
      </c>
      <c r="P241" s="59" t="e">
        <f t="shared" si="136"/>
        <v>#REF!</v>
      </c>
      <c r="Q241" s="29" t="e">
        <f t="shared" si="147"/>
        <v>#REF!</v>
      </c>
      <c r="R241" s="100" t="e">
        <f t="shared" si="139"/>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x14ac:dyDescent="0.25">
      <c r="B242" s="237"/>
      <c r="C242" s="9"/>
      <c r="E242" s="65" t="e">
        <f>IF(OR($C$6="",$C$5="",$C$6=0,$C$5=0),"",IF((ROWS(E$6:E242)-1)&gt;$C$16+$C$13-$C$15,"",(ROWS(E$6:E242)-1)))</f>
        <v>#REF!</v>
      </c>
      <c r="F242" s="55" t="e">
        <f t="shared" si="140"/>
        <v>#REF!</v>
      </c>
      <c r="G242" s="91" t="e">
        <f>IF(E242="","",OP!G242)</f>
        <v>#REF!</v>
      </c>
      <c r="H242" s="28" t="e">
        <f t="shared" si="137"/>
        <v>#REF!</v>
      </c>
      <c r="I242" s="56" t="e">
        <f t="shared" si="138"/>
        <v>#REF!</v>
      </c>
      <c r="J242" s="56" t="e">
        <f t="shared" si="141"/>
        <v>#REF!</v>
      </c>
      <c r="K242" s="57" t="e">
        <f t="shared" si="142"/>
        <v>#REF!</v>
      </c>
      <c r="L242" s="57" t="e">
        <f t="shared" si="143"/>
        <v>#REF!</v>
      </c>
      <c r="M242" s="58" t="e">
        <f t="shared" si="144"/>
        <v>#REF!</v>
      </c>
      <c r="N242" s="58" t="e">
        <f t="shared" si="145"/>
        <v>#REF!</v>
      </c>
      <c r="O242" s="58" t="e">
        <f t="shared" si="146"/>
        <v>#REF!</v>
      </c>
      <c r="P242" s="59" t="e">
        <f t="shared" si="136"/>
        <v>#REF!</v>
      </c>
      <c r="Q242" s="29" t="e">
        <f t="shared" si="147"/>
        <v>#REF!</v>
      </c>
      <c r="R242" s="100" t="e">
        <f t="shared" si="139"/>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x14ac:dyDescent="0.25">
      <c r="B243" s="237"/>
      <c r="C243" s="9"/>
      <c r="E243" s="65" t="e">
        <f>IF(OR($C$6="",$C$5="",$C$6=0,$C$5=0),"",IF((ROWS(E$6:E243)-1)&gt;$C$16+$C$13-$C$15,"",(ROWS(E$6:E243)-1)))</f>
        <v>#REF!</v>
      </c>
      <c r="F243" s="55" t="e">
        <f t="shared" si="140"/>
        <v>#REF!</v>
      </c>
      <c r="G243" s="91" t="e">
        <f>IF(E243="","",OP!G243)</f>
        <v>#REF!</v>
      </c>
      <c r="H243" s="28" t="e">
        <f t="shared" si="137"/>
        <v>#REF!</v>
      </c>
      <c r="I243" s="56" t="e">
        <f t="shared" si="138"/>
        <v>#REF!</v>
      </c>
      <c r="J243" s="56" t="e">
        <f t="shared" si="141"/>
        <v>#REF!</v>
      </c>
      <c r="K243" s="57" t="e">
        <f t="shared" si="142"/>
        <v>#REF!</v>
      </c>
      <c r="L243" s="57" t="e">
        <f t="shared" si="143"/>
        <v>#REF!</v>
      </c>
      <c r="M243" s="58" t="e">
        <f t="shared" si="144"/>
        <v>#REF!</v>
      </c>
      <c r="N243" s="58" t="e">
        <f t="shared" si="145"/>
        <v>#REF!</v>
      </c>
      <c r="O243" s="58" t="e">
        <f t="shared" si="146"/>
        <v>#REF!</v>
      </c>
      <c r="P243" s="59" t="e">
        <f t="shared" si="136"/>
        <v>#REF!</v>
      </c>
      <c r="Q243" s="29" t="e">
        <f t="shared" si="147"/>
        <v>#REF!</v>
      </c>
      <c r="R243" s="100" t="e">
        <f t="shared" si="139"/>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x14ac:dyDescent="0.25">
      <c r="B244" s="237"/>
      <c r="C244" s="9"/>
      <c r="E244" s="65" t="e">
        <f>IF(OR($C$6="",$C$5="",$C$6=0,$C$5=0),"",IF((ROWS(E$6:E244)-1)&gt;$C$16+$C$13-$C$15,"",(ROWS(E$6:E244)-1)))</f>
        <v>#REF!</v>
      </c>
      <c r="F244" s="55" t="e">
        <f t="shared" si="140"/>
        <v>#REF!</v>
      </c>
      <c r="G244" s="91" t="e">
        <f>IF(E244="","",OP!G244)</f>
        <v>#REF!</v>
      </c>
      <c r="H244" s="28" t="e">
        <f t="shared" si="137"/>
        <v>#REF!</v>
      </c>
      <c r="I244" s="56" t="e">
        <f t="shared" si="138"/>
        <v>#REF!</v>
      </c>
      <c r="J244" s="56" t="e">
        <f t="shared" si="141"/>
        <v>#REF!</v>
      </c>
      <c r="K244" s="57" t="e">
        <f t="shared" si="142"/>
        <v>#REF!</v>
      </c>
      <c r="L244" s="57" t="e">
        <f t="shared" si="143"/>
        <v>#REF!</v>
      </c>
      <c r="M244" s="58" t="e">
        <f t="shared" si="144"/>
        <v>#REF!</v>
      </c>
      <c r="N244" s="58" t="e">
        <f t="shared" si="145"/>
        <v>#REF!</v>
      </c>
      <c r="O244" s="58" t="e">
        <f t="shared" si="146"/>
        <v>#REF!</v>
      </c>
      <c r="P244" s="59" t="e">
        <f t="shared" si="136"/>
        <v>#REF!</v>
      </c>
      <c r="Q244" s="29" t="e">
        <f t="shared" si="147"/>
        <v>#REF!</v>
      </c>
      <c r="R244" s="100" t="e">
        <f t="shared" si="139"/>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x14ac:dyDescent="0.25">
      <c r="B245" s="237"/>
      <c r="C245" s="9"/>
      <c r="E245" s="65" t="e">
        <f>IF(OR($C$6="",$C$5="",$C$6=0,$C$5=0),"",IF((ROWS(E$6:E245)-1)&gt;$C$16+$C$13-$C$15,"",(ROWS(E$6:E245)-1)))</f>
        <v>#REF!</v>
      </c>
      <c r="F245" s="55" t="e">
        <f t="shared" si="140"/>
        <v>#REF!</v>
      </c>
      <c r="G245" s="91" t="e">
        <f>IF(E245="","",OP!G245)</f>
        <v>#REF!</v>
      </c>
      <c r="H245" s="28" t="e">
        <f t="shared" si="137"/>
        <v>#REF!</v>
      </c>
      <c r="I245" s="56" t="e">
        <f t="shared" si="138"/>
        <v>#REF!</v>
      </c>
      <c r="J245" s="56" t="e">
        <f t="shared" si="141"/>
        <v>#REF!</v>
      </c>
      <c r="K245" s="57" t="e">
        <f t="shared" si="142"/>
        <v>#REF!</v>
      </c>
      <c r="L245" s="57" t="e">
        <f t="shared" si="143"/>
        <v>#REF!</v>
      </c>
      <c r="M245" s="58" t="e">
        <f t="shared" si="144"/>
        <v>#REF!</v>
      </c>
      <c r="N245" s="58" t="e">
        <f t="shared" si="145"/>
        <v>#REF!</v>
      </c>
      <c r="O245" s="58" t="e">
        <f t="shared" si="146"/>
        <v>#REF!</v>
      </c>
      <c r="P245" s="59" t="e">
        <f t="shared" si="136"/>
        <v>#REF!</v>
      </c>
      <c r="Q245" s="29" t="e">
        <f t="shared" si="147"/>
        <v>#REF!</v>
      </c>
      <c r="R245" s="100" t="e">
        <f t="shared" si="139"/>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x14ac:dyDescent="0.25">
      <c r="B246" s="237"/>
      <c r="C246" s="9"/>
      <c r="E246" s="65" t="e">
        <f>IF(OR($C$6="",$C$5="",$C$6=0,$C$5=0),"",IF((ROWS(E$6:E246)-1)&gt;$C$16+$C$13-$C$15,"",(ROWS(E$6:E246)-1)))</f>
        <v>#REF!</v>
      </c>
      <c r="F246" s="55" t="e">
        <f t="shared" si="140"/>
        <v>#REF!</v>
      </c>
      <c r="G246" s="91" t="e">
        <f>IF(E246="","",OP!G246)</f>
        <v>#REF!</v>
      </c>
      <c r="H246" s="28" t="e">
        <f t="shared" si="137"/>
        <v>#REF!</v>
      </c>
      <c r="I246" s="56" t="e">
        <f t="shared" si="138"/>
        <v>#REF!</v>
      </c>
      <c r="J246" s="56" t="e">
        <f t="shared" si="141"/>
        <v>#REF!</v>
      </c>
      <c r="K246" s="57" t="e">
        <f t="shared" si="142"/>
        <v>#REF!</v>
      </c>
      <c r="L246" s="57" t="e">
        <f t="shared" si="143"/>
        <v>#REF!</v>
      </c>
      <c r="M246" s="58" t="e">
        <f t="shared" si="144"/>
        <v>#REF!</v>
      </c>
      <c r="N246" s="58" t="e">
        <f t="shared" si="145"/>
        <v>#REF!</v>
      </c>
      <c r="O246" s="58" t="e">
        <f t="shared" si="146"/>
        <v>#REF!</v>
      </c>
      <c r="P246" s="59" t="e">
        <f t="shared" si="136"/>
        <v>#REF!</v>
      </c>
      <c r="Q246" s="29" t="e">
        <f t="shared" si="147"/>
        <v>#REF!</v>
      </c>
      <c r="R246" s="100" t="e">
        <f t="shared" si="139"/>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x14ac:dyDescent="0.25">
      <c r="B247" s="237"/>
      <c r="C247" s="9"/>
      <c r="E247" s="65" t="e">
        <f>IF(OR($C$6="",$C$5="",$C$6=0,$C$5=0),"",IF((ROWS(E$6:E247)-1)&gt;$C$16+$C$13-$C$15,"",(ROWS(E$6:E247)-1)))</f>
        <v>#REF!</v>
      </c>
      <c r="F247" s="55" t="e">
        <f t="shared" si="140"/>
        <v>#REF!</v>
      </c>
      <c r="G247" s="91" t="e">
        <f>IF(E247="","",OP!G247)</f>
        <v>#REF!</v>
      </c>
      <c r="H247" s="28" t="e">
        <f t="shared" si="137"/>
        <v>#REF!</v>
      </c>
      <c r="I247" s="56" t="e">
        <f t="shared" si="138"/>
        <v>#REF!</v>
      </c>
      <c r="J247" s="56" t="e">
        <f t="shared" si="141"/>
        <v>#REF!</v>
      </c>
      <c r="K247" s="57" t="e">
        <f t="shared" si="142"/>
        <v>#REF!</v>
      </c>
      <c r="L247" s="57" t="e">
        <f t="shared" si="143"/>
        <v>#REF!</v>
      </c>
      <c r="M247" s="58" t="e">
        <f t="shared" si="144"/>
        <v>#REF!</v>
      </c>
      <c r="N247" s="58" t="e">
        <f t="shared" si="145"/>
        <v>#REF!</v>
      </c>
      <c r="O247" s="58" t="e">
        <f t="shared" si="146"/>
        <v>#REF!</v>
      </c>
      <c r="P247" s="59" t="e">
        <f t="shared" si="136"/>
        <v>#REF!</v>
      </c>
      <c r="Q247" s="29" t="e">
        <f t="shared" si="147"/>
        <v>#REF!</v>
      </c>
      <c r="R247" s="100" t="e">
        <f t="shared" si="139"/>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x14ac:dyDescent="0.25">
      <c r="B248" s="237"/>
      <c r="C248" s="9"/>
      <c r="E248" s="65" t="e">
        <f>IF(OR($C$6="",$C$5="",$C$6=0,$C$5=0),"",IF((ROWS(E$6:E248)-1)&gt;$C$16+$C$13-$C$15,"",(ROWS(E$6:E248)-1)))</f>
        <v>#REF!</v>
      </c>
      <c r="F248" s="55" t="e">
        <f t="shared" si="140"/>
        <v>#REF!</v>
      </c>
      <c r="G248" s="91" t="e">
        <f>IF(E248="","",OP!G248)</f>
        <v>#REF!</v>
      </c>
      <c r="H248" s="28" t="e">
        <f t="shared" si="137"/>
        <v>#REF!</v>
      </c>
      <c r="I248" s="56" t="e">
        <f t="shared" si="138"/>
        <v>#REF!</v>
      </c>
      <c r="J248" s="56" t="e">
        <f t="shared" si="141"/>
        <v>#REF!</v>
      </c>
      <c r="K248" s="57" t="e">
        <f t="shared" si="142"/>
        <v>#REF!</v>
      </c>
      <c r="L248" s="57" t="e">
        <f t="shared" si="143"/>
        <v>#REF!</v>
      </c>
      <c r="M248" s="58" t="e">
        <f t="shared" si="144"/>
        <v>#REF!</v>
      </c>
      <c r="N248" s="58" t="e">
        <f t="shared" si="145"/>
        <v>#REF!</v>
      </c>
      <c r="O248" s="58" t="e">
        <f t="shared" si="146"/>
        <v>#REF!</v>
      </c>
      <c r="P248" s="59" t="e">
        <f t="shared" si="136"/>
        <v>#REF!</v>
      </c>
      <c r="Q248" s="29" t="e">
        <f t="shared" si="147"/>
        <v>#REF!</v>
      </c>
      <c r="R248" s="100" t="e">
        <f t="shared" si="139"/>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x14ac:dyDescent="0.25">
      <c r="B249" s="237"/>
      <c r="C249" s="9"/>
      <c r="E249" s="65" t="e">
        <f>IF(OR($C$6="",$C$5="",$C$6=0,$C$5=0),"",IF((ROWS(E$6:E249)-1)&gt;$C$16+$C$13-$C$15,"",(ROWS(E$6:E249)-1)))</f>
        <v>#REF!</v>
      </c>
      <c r="F249" s="55" t="e">
        <f t="shared" si="140"/>
        <v>#REF!</v>
      </c>
      <c r="G249" s="91" t="e">
        <f>IF(E249="","",OP!G249)</f>
        <v>#REF!</v>
      </c>
      <c r="H249" s="28" t="e">
        <f t="shared" si="137"/>
        <v>#REF!</v>
      </c>
      <c r="I249" s="56" t="e">
        <f t="shared" si="138"/>
        <v>#REF!</v>
      </c>
      <c r="J249" s="56" t="e">
        <f t="shared" si="141"/>
        <v>#REF!</v>
      </c>
      <c r="K249" s="57" t="e">
        <f t="shared" si="142"/>
        <v>#REF!</v>
      </c>
      <c r="L249" s="57" t="e">
        <f t="shared" si="143"/>
        <v>#REF!</v>
      </c>
      <c r="M249" s="58" t="e">
        <f t="shared" si="144"/>
        <v>#REF!</v>
      </c>
      <c r="N249" s="58" t="e">
        <f t="shared" si="145"/>
        <v>#REF!</v>
      </c>
      <c r="O249" s="58" t="e">
        <f t="shared" si="146"/>
        <v>#REF!</v>
      </c>
      <c r="P249" s="59" t="e">
        <f t="shared" si="136"/>
        <v>#REF!</v>
      </c>
      <c r="Q249" s="29" t="e">
        <f t="shared" si="147"/>
        <v>#REF!</v>
      </c>
      <c r="R249" s="100" t="e">
        <f t="shared" si="139"/>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x14ac:dyDescent="0.25">
      <c r="B250" s="237"/>
      <c r="C250" s="9"/>
      <c r="E250" s="65" t="e">
        <f>IF(OR($C$6="",$C$5="",$C$6=0,$C$5=0),"",IF((ROWS(E$6:E250)-1)&gt;$C$16+$C$13-$C$15,"",(ROWS(E$6:E250)-1)))</f>
        <v>#REF!</v>
      </c>
      <c r="F250" s="55" t="e">
        <f t="shared" si="140"/>
        <v>#REF!</v>
      </c>
      <c r="G250" s="91" t="e">
        <f>IF(E250="","",OP!G250)</f>
        <v>#REF!</v>
      </c>
      <c r="H250" s="28" t="e">
        <f t="shared" si="137"/>
        <v>#REF!</v>
      </c>
      <c r="I250" s="56" t="e">
        <f t="shared" si="138"/>
        <v>#REF!</v>
      </c>
      <c r="J250" s="56" t="e">
        <f t="shared" si="141"/>
        <v>#REF!</v>
      </c>
      <c r="K250" s="57" t="e">
        <f t="shared" si="142"/>
        <v>#REF!</v>
      </c>
      <c r="L250" s="57" t="e">
        <f t="shared" si="143"/>
        <v>#REF!</v>
      </c>
      <c r="M250" s="58" t="e">
        <f t="shared" si="144"/>
        <v>#REF!</v>
      </c>
      <c r="N250" s="58" t="e">
        <f t="shared" si="145"/>
        <v>#REF!</v>
      </c>
      <c r="O250" s="58" t="e">
        <f t="shared" si="146"/>
        <v>#REF!</v>
      </c>
      <c r="P250" s="59" t="e">
        <f t="shared" si="136"/>
        <v>#REF!</v>
      </c>
      <c r="Q250" s="29" t="e">
        <f t="shared" si="147"/>
        <v>#REF!</v>
      </c>
      <c r="R250" s="100" t="e">
        <f t="shared" si="139"/>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x14ac:dyDescent="0.25">
      <c r="B251" s="237"/>
      <c r="C251" s="9"/>
      <c r="E251" s="65" t="e">
        <f>IF(OR($C$6="",$C$5="",$C$6=0,$C$5=0),"",IF((ROWS(E$6:E251)-1)&gt;$C$16+$C$13-$C$15,"",(ROWS(E$6:E251)-1)))</f>
        <v>#REF!</v>
      </c>
      <c r="F251" s="55" t="e">
        <f t="shared" si="140"/>
        <v>#REF!</v>
      </c>
      <c r="G251" s="91" t="e">
        <f>IF(E251="","",OP!G251)</f>
        <v>#REF!</v>
      </c>
      <c r="H251" s="28" t="e">
        <f t="shared" si="137"/>
        <v>#REF!</v>
      </c>
      <c r="I251" s="56" t="e">
        <f t="shared" si="138"/>
        <v>#REF!</v>
      </c>
      <c r="J251" s="56" t="e">
        <f t="shared" si="141"/>
        <v>#REF!</v>
      </c>
      <c r="K251" s="57" t="e">
        <f t="shared" si="142"/>
        <v>#REF!</v>
      </c>
      <c r="L251" s="57" t="e">
        <f t="shared" si="143"/>
        <v>#REF!</v>
      </c>
      <c r="M251" s="58" t="e">
        <f t="shared" si="144"/>
        <v>#REF!</v>
      </c>
      <c r="N251" s="58" t="e">
        <f t="shared" si="145"/>
        <v>#REF!</v>
      </c>
      <c r="O251" s="58" t="e">
        <f t="shared" si="146"/>
        <v>#REF!</v>
      </c>
      <c r="P251" s="59" t="e">
        <f t="shared" si="136"/>
        <v>#REF!</v>
      </c>
      <c r="Q251" s="29" t="e">
        <f t="shared" si="147"/>
        <v>#REF!</v>
      </c>
      <c r="R251" s="100" t="e">
        <f t="shared" si="139"/>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x14ac:dyDescent="0.25">
      <c r="B252" s="237"/>
      <c r="C252" s="9"/>
      <c r="E252" s="65" t="e">
        <f>IF(OR($C$6="",$C$5="",$C$6=0,$C$5=0),"",IF((ROWS(E$6:E252)-1)&gt;$C$16+$C$13-$C$15,"",(ROWS(E$6:E252)-1)))</f>
        <v>#REF!</v>
      </c>
      <c r="F252" s="55" t="e">
        <f t="shared" si="140"/>
        <v>#REF!</v>
      </c>
      <c r="G252" s="91" t="e">
        <f>IF(E252="","",OP!G252)</f>
        <v>#REF!</v>
      </c>
      <c r="H252" s="28" t="e">
        <f t="shared" si="137"/>
        <v>#REF!</v>
      </c>
      <c r="I252" s="56" t="e">
        <f t="shared" si="138"/>
        <v>#REF!</v>
      </c>
      <c r="J252" s="56" t="e">
        <f t="shared" si="141"/>
        <v>#REF!</v>
      </c>
      <c r="K252" s="57" t="e">
        <f t="shared" si="142"/>
        <v>#REF!</v>
      </c>
      <c r="L252" s="57" t="e">
        <f t="shared" si="143"/>
        <v>#REF!</v>
      </c>
      <c r="M252" s="58" t="e">
        <f t="shared" si="144"/>
        <v>#REF!</v>
      </c>
      <c r="N252" s="58" t="e">
        <f t="shared" si="145"/>
        <v>#REF!</v>
      </c>
      <c r="O252" s="58" t="e">
        <f t="shared" si="146"/>
        <v>#REF!</v>
      </c>
      <c r="P252" s="59" t="e">
        <f t="shared" si="136"/>
        <v>#REF!</v>
      </c>
      <c r="Q252" s="29" t="e">
        <f t="shared" si="147"/>
        <v>#REF!</v>
      </c>
      <c r="R252" s="100" t="e">
        <f t="shared" si="139"/>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x14ac:dyDescent="0.25">
      <c r="B253" s="237"/>
      <c r="C253" s="9"/>
      <c r="E253" s="65" t="e">
        <f>IF(OR($C$6="",$C$5="",$C$6=0,$C$5=0),"",IF((ROWS(E$6:E253)-1)&gt;$C$16+$C$13-$C$15,"",(ROWS(E$6:E253)-1)))</f>
        <v>#REF!</v>
      </c>
      <c r="F253" s="55" t="e">
        <f t="shared" si="140"/>
        <v>#REF!</v>
      </c>
      <c r="G253" s="91" t="e">
        <f>IF(E253="","",OP!G253)</f>
        <v>#REF!</v>
      </c>
      <c r="H253" s="28" t="e">
        <f t="shared" si="137"/>
        <v>#REF!</v>
      </c>
      <c r="I253" s="56" t="e">
        <f t="shared" si="138"/>
        <v>#REF!</v>
      </c>
      <c r="J253" s="56" t="e">
        <f t="shared" si="141"/>
        <v>#REF!</v>
      </c>
      <c r="K253" s="57" t="e">
        <f t="shared" si="142"/>
        <v>#REF!</v>
      </c>
      <c r="L253" s="57" t="e">
        <f t="shared" si="143"/>
        <v>#REF!</v>
      </c>
      <c r="M253" s="58" t="e">
        <f t="shared" si="144"/>
        <v>#REF!</v>
      </c>
      <c r="N253" s="58" t="e">
        <f t="shared" si="145"/>
        <v>#REF!</v>
      </c>
      <c r="O253" s="58" t="e">
        <f t="shared" si="146"/>
        <v>#REF!</v>
      </c>
      <c r="P253" s="59" t="e">
        <f t="shared" si="136"/>
        <v>#REF!</v>
      </c>
      <c r="Q253" s="29" t="e">
        <f t="shared" si="147"/>
        <v>#REF!</v>
      </c>
      <c r="R253" s="100" t="e">
        <f t="shared" si="139"/>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x14ac:dyDescent="0.25">
      <c r="B254" s="237"/>
      <c r="C254" s="9"/>
      <c r="E254" s="65" t="e">
        <f>IF(OR($C$6="",$C$5="",$C$6=0,$C$5=0),"",IF((ROWS(E$6:E254)-1)&gt;$C$16+$C$13-$C$15,"",(ROWS(E$6:E254)-1)))</f>
        <v>#REF!</v>
      </c>
      <c r="F254" s="55" t="e">
        <f t="shared" si="140"/>
        <v>#REF!</v>
      </c>
      <c r="G254" s="91" t="e">
        <f>IF(E254="","",OP!G254)</f>
        <v>#REF!</v>
      </c>
      <c r="H254" s="28" t="e">
        <f t="shared" si="137"/>
        <v>#REF!</v>
      </c>
      <c r="I254" s="56" t="e">
        <f t="shared" si="138"/>
        <v>#REF!</v>
      </c>
      <c r="J254" s="56" t="e">
        <f t="shared" si="141"/>
        <v>#REF!</v>
      </c>
      <c r="K254" s="57" t="e">
        <f t="shared" si="142"/>
        <v>#REF!</v>
      </c>
      <c r="L254" s="57" t="e">
        <f t="shared" si="143"/>
        <v>#REF!</v>
      </c>
      <c r="M254" s="58" t="e">
        <f t="shared" si="144"/>
        <v>#REF!</v>
      </c>
      <c r="N254" s="58" t="e">
        <f t="shared" si="145"/>
        <v>#REF!</v>
      </c>
      <c r="O254" s="58" t="e">
        <f t="shared" si="146"/>
        <v>#REF!</v>
      </c>
      <c r="P254" s="59" t="e">
        <f t="shared" si="136"/>
        <v>#REF!</v>
      </c>
      <c r="Q254" s="29" t="e">
        <f t="shared" si="147"/>
        <v>#REF!</v>
      </c>
      <c r="R254" s="100" t="e">
        <f t="shared" si="139"/>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x14ac:dyDescent="0.25">
      <c r="B255" s="237"/>
      <c r="C255" s="9"/>
      <c r="E255" s="65" t="e">
        <f>IF(OR($C$6="",$C$5="",$C$6=0,$C$5=0),"",IF((ROWS(E$6:E255)-1)&gt;$C$16+$C$13-$C$15,"",(ROWS(E$6:E255)-1)))</f>
        <v>#REF!</v>
      </c>
      <c r="F255" s="55" t="e">
        <f t="shared" si="140"/>
        <v>#REF!</v>
      </c>
      <c r="G255" s="91" t="e">
        <f>IF(E255="","",OP!G255)</f>
        <v>#REF!</v>
      </c>
      <c r="H255" s="28" t="e">
        <f t="shared" si="137"/>
        <v>#REF!</v>
      </c>
      <c r="I255" s="56" t="e">
        <f t="shared" si="138"/>
        <v>#REF!</v>
      </c>
      <c r="J255" s="56" t="e">
        <f t="shared" si="141"/>
        <v>#REF!</v>
      </c>
      <c r="K255" s="57" t="e">
        <f t="shared" si="142"/>
        <v>#REF!</v>
      </c>
      <c r="L255" s="57" t="e">
        <f t="shared" si="143"/>
        <v>#REF!</v>
      </c>
      <c r="M255" s="58" t="e">
        <f t="shared" si="144"/>
        <v>#REF!</v>
      </c>
      <c r="N255" s="58" t="e">
        <f t="shared" si="145"/>
        <v>#REF!</v>
      </c>
      <c r="O255" s="58" t="e">
        <f t="shared" si="146"/>
        <v>#REF!</v>
      </c>
      <c r="P255" s="59" t="e">
        <f t="shared" si="136"/>
        <v>#REF!</v>
      </c>
      <c r="Q255" s="29" t="e">
        <f t="shared" si="147"/>
        <v>#REF!</v>
      </c>
      <c r="R255" s="100" t="e">
        <f t="shared" si="139"/>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x14ac:dyDescent="0.25">
      <c r="B256" s="237"/>
      <c r="C256" s="9"/>
      <c r="E256" s="65" t="e">
        <f>IF(OR($C$6="",$C$5="",$C$6=0,$C$5=0),"",IF((ROWS(E$6:E256)-1)&gt;$C$16+$C$13-$C$15,"",(ROWS(E$6:E256)-1)))</f>
        <v>#REF!</v>
      </c>
      <c r="F256" s="55" t="e">
        <f t="shared" si="140"/>
        <v>#REF!</v>
      </c>
      <c r="G256" s="91" t="e">
        <f>IF(E256="","",OP!G256)</f>
        <v>#REF!</v>
      </c>
      <c r="H256" s="28" t="e">
        <f t="shared" si="137"/>
        <v>#REF!</v>
      </c>
      <c r="I256" s="56" t="e">
        <f t="shared" si="138"/>
        <v>#REF!</v>
      </c>
      <c r="J256" s="56" t="e">
        <f t="shared" si="141"/>
        <v>#REF!</v>
      </c>
      <c r="K256" s="57" t="e">
        <f t="shared" si="142"/>
        <v>#REF!</v>
      </c>
      <c r="L256" s="57" t="e">
        <f t="shared" si="143"/>
        <v>#REF!</v>
      </c>
      <c r="M256" s="58" t="e">
        <f t="shared" si="144"/>
        <v>#REF!</v>
      </c>
      <c r="N256" s="58" t="e">
        <f t="shared" si="145"/>
        <v>#REF!</v>
      </c>
      <c r="O256" s="58" t="e">
        <f t="shared" si="146"/>
        <v>#REF!</v>
      </c>
      <c r="P256" s="59" t="e">
        <f t="shared" si="136"/>
        <v>#REF!</v>
      </c>
      <c r="Q256" s="29" t="e">
        <f t="shared" si="147"/>
        <v>#REF!</v>
      </c>
      <c r="R256" s="100" t="e">
        <f t="shared" si="139"/>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x14ac:dyDescent="0.25">
      <c r="B257" s="237"/>
      <c r="C257" s="9"/>
      <c r="E257" s="65" t="e">
        <f>IF(OR($C$6="",$C$5="",$C$6=0,$C$5=0),"",IF((ROWS(E$6:E257)-1)&gt;$C$16+$C$13-$C$15,"",(ROWS(E$6:E257)-1)))</f>
        <v>#REF!</v>
      </c>
      <c r="F257" s="55" t="e">
        <f t="shared" si="140"/>
        <v>#REF!</v>
      </c>
      <c r="G257" s="91" t="e">
        <f>IF(E257="","",OP!G257)</f>
        <v>#REF!</v>
      </c>
      <c r="H257" s="28" t="e">
        <f t="shared" si="137"/>
        <v>#REF!</v>
      </c>
      <c r="I257" s="56" t="e">
        <f t="shared" si="138"/>
        <v>#REF!</v>
      </c>
      <c r="J257" s="56" t="e">
        <f t="shared" si="141"/>
        <v>#REF!</v>
      </c>
      <c r="K257" s="57" t="e">
        <f t="shared" si="142"/>
        <v>#REF!</v>
      </c>
      <c r="L257" s="57" t="e">
        <f t="shared" si="143"/>
        <v>#REF!</v>
      </c>
      <c r="M257" s="58" t="e">
        <f t="shared" si="144"/>
        <v>#REF!</v>
      </c>
      <c r="N257" s="58" t="e">
        <f t="shared" si="145"/>
        <v>#REF!</v>
      </c>
      <c r="O257" s="58" t="e">
        <f t="shared" si="146"/>
        <v>#REF!</v>
      </c>
      <c r="P257" s="59" t="e">
        <f t="shared" si="136"/>
        <v>#REF!</v>
      </c>
      <c r="Q257" s="29" t="e">
        <f t="shared" si="147"/>
        <v>#REF!</v>
      </c>
      <c r="R257" s="100" t="e">
        <f t="shared" si="139"/>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x14ac:dyDescent="0.25">
      <c r="B258" s="237"/>
      <c r="C258" s="9"/>
      <c r="E258" s="65" t="e">
        <f>IF(OR($C$6="",$C$5="",$C$6=0,$C$5=0),"",IF((ROWS(E$6:E258)-1)&gt;$C$16+$C$13-$C$15,"",(ROWS(E$6:E258)-1)))</f>
        <v>#REF!</v>
      </c>
      <c r="F258" s="55" t="e">
        <f t="shared" si="140"/>
        <v>#REF!</v>
      </c>
      <c r="G258" s="91" t="e">
        <f>IF(E258="","",OP!G258)</f>
        <v>#REF!</v>
      </c>
      <c r="H258" s="28" t="e">
        <f t="shared" si="137"/>
        <v>#REF!</v>
      </c>
      <c r="I258" s="56" t="e">
        <f t="shared" si="138"/>
        <v>#REF!</v>
      </c>
      <c r="J258" s="56" t="e">
        <f t="shared" si="141"/>
        <v>#REF!</v>
      </c>
      <c r="K258" s="57" t="e">
        <f t="shared" si="142"/>
        <v>#REF!</v>
      </c>
      <c r="L258" s="57" t="e">
        <f t="shared" si="143"/>
        <v>#REF!</v>
      </c>
      <c r="M258" s="58" t="e">
        <f t="shared" si="144"/>
        <v>#REF!</v>
      </c>
      <c r="N258" s="58" t="e">
        <f t="shared" si="145"/>
        <v>#REF!</v>
      </c>
      <c r="O258" s="58" t="e">
        <f t="shared" si="146"/>
        <v>#REF!</v>
      </c>
      <c r="P258" s="59" t="e">
        <f t="shared" si="136"/>
        <v>#REF!</v>
      </c>
      <c r="Q258" s="29" t="e">
        <f t="shared" si="147"/>
        <v>#REF!</v>
      </c>
      <c r="R258" s="100" t="e">
        <f t="shared" si="139"/>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x14ac:dyDescent="0.25">
      <c r="B259" s="237"/>
      <c r="C259" s="9"/>
      <c r="E259" s="65" t="e">
        <f>IF(OR($C$6="",$C$5="",$C$6=0,$C$5=0),"",IF((ROWS(E$6:E259)-1)&gt;$C$16+$C$13-$C$15,"",(ROWS(E$6:E259)-1)))</f>
        <v>#REF!</v>
      </c>
      <c r="F259" s="55" t="e">
        <f t="shared" si="140"/>
        <v>#REF!</v>
      </c>
      <c r="G259" s="91" t="e">
        <f>IF(E259="","",OP!G259)</f>
        <v>#REF!</v>
      </c>
      <c r="H259" s="28" t="e">
        <f t="shared" si="137"/>
        <v>#REF!</v>
      </c>
      <c r="I259" s="56" t="e">
        <f t="shared" si="138"/>
        <v>#REF!</v>
      </c>
      <c r="J259" s="56" t="e">
        <f t="shared" si="141"/>
        <v>#REF!</v>
      </c>
      <c r="K259" s="57" t="e">
        <f t="shared" si="142"/>
        <v>#REF!</v>
      </c>
      <c r="L259" s="57" t="e">
        <f t="shared" si="143"/>
        <v>#REF!</v>
      </c>
      <c r="M259" s="58" t="e">
        <f t="shared" si="144"/>
        <v>#REF!</v>
      </c>
      <c r="N259" s="58" t="e">
        <f t="shared" si="145"/>
        <v>#REF!</v>
      </c>
      <c r="O259" s="58" t="e">
        <f t="shared" si="146"/>
        <v>#REF!</v>
      </c>
      <c r="P259" s="59" t="e">
        <f t="shared" si="136"/>
        <v>#REF!</v>
      </c>
      <c r="Q259" s="29" t="e">
        <f t="shared" si="147"/>
        <v>#REF!</v>
      </c>
      <c r="R259" s="100" t="e">
        <f t="shared" si="139"/>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x14ac:dyDescent="0.25">
      <c r="B260" s="237"/>
      <c r="C260" s="9"/>
      <c r="E260" s="65" t="e">
        <f>IF(OR($C$6="",$C$5="",$C$6=0,$C$5=0),"",IF((ROWS(E$6:E260)-1)&gt;$C$16+$C$13-$C$15,"",(ROWS(E$6:E260)-1)))</f>
        <v>#REF!</v>
      </c>
      <c r="F260" s="55" t="e">
        <f t="shared" si="140"/>
        <v>#REF!</v>
      </c>
      <c r="G260" s="91" t="e">
        <f>IF(E260="","",OP!G260)</f>
        <v>#REF!</v>
      </c>
      <c r="H260" s="28" t="e">
        <f t="shared" si="137"/>
        <v>#REF!</v>
      </c>
      <c r="I260" s="56" t="e">
        <f t="shared" si="138"/>
        <v>#REF!</v>
      </c>
      <c r="J260" s="56" t="e">
        <f t="shared" si="141"/>
        <v>#REF!</v>
      </c>
      <c r="K260" s="57" t="e">
        <f t="shared" si="142"/>
        <v>#REF!</v>
      </c>
      <c r="L260" s="57" t="e">
        <f t="shared" si="143"/>
        <v>#REF!</v>
      </c>
      <c r="M260" s="58" t="e">
        <f t="shared" si="144"/>
        <v>#REF!</v>
      </c>
      <c r="N260" s="58" t="e">
        <f t="shared" si="145"/>
        <v>#REF!</v>
      </c>
      <c r="O260" s="58" t="e">
        <f t="shared" si="146"/>
        <v>#REF!</v>
      </c>
      <c r="P260" s="59" t="e">
        <f t="shared" si="136"/>
        <v>#REF!</v>
      </c>
      <c r="Q260" s="29" t="e">
        <f t="shared" si="147"/>
        <v>#REF!</v>
      </c>
      <c r="R260" s="100" t="e">
        <f t="shared" si="139"/>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x14ac:dyDescent="0.25">
      <c r="B261" s="237"/>
      <c r="C261" s="9"/>
      <c r="E261" s="65" t="e">
        <f>IF(OR($C$6="",$C$5="",$C$6=0,$C$5=0),"",IF((ROWS(E$6:E261)-1)&gt;$C$16+$C$13-$C$15,"",(ROWS(E$6:E261)-1)))</f>
        <v>#REF!</v>
      </c>
      <c r="F261" s="55" t="e">
        <f t="shared" si="140"/>
        <v>#REF!</v>
      </c>
      <c r="G261" s="91" t="e">
        <f>IF(E261="","",OP!G261)</f>
        <v>#REF!</v>
      </c>
      <c r="H261" s="28" t="e">
        <f t="shared" si="137"/>
        <v>#REF!</v>
      </c>
      <c r="I261" s="56" t="e">
        <f t="shared" si="138"/>
        <v>#REF!</v>
      </c>
      <c r="J261" s="56" t="e">
        <f t="shared" si="141"/>
        <v>#REF!</v>
      </c>
      <c r="K261" s="57" t="e">
        <f t="shared" si="142"/>
        <v>#REF!</v>
      </c>
      <c r="L261" s="57" t="e">
        <f t="shared" si="143"/>
        <v>#REF!</v>
      </c>
      <c r="M261" s="58" t="e">
        <f t="shared" si="144"/>
        <v>#REF!</v>
      </c>
      <c r="N261" s="58" t="e">
        <f t="shared" si="145"/>
        <v>#REF!</v>
      </c>
      <c r="O261" s="58" t="e">
        <f t="shared" si="146"/>
        <v>#REF!</v>
      </c>
      <c r="P261" s="59" t="e">
        <f t="shared" si="136"/>
        <v>#REF!</v>
      </c>
      <c r="Q261" s="29" t="e">
        <f t="shared" si="147"/>
        <v>#REF!</v>
      </c>
      <c r="R261" s="100" t="e">
        <f t="shared" si="139"/>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x14ac:dyDescent="0.25">
      <c r="B262" s="237"/>
      <c r="C262" s="9"/>
      <c r="E262" s="65" t="e">
        <f>IF(OR($C$6="",$C$5="",$C$6=0,$C$5=0),"",IF((ROWS(E$6:E262)-1)&gt;$C$16+$C$13-$C$15,"",(ROWS(E$6:E262)-1)))</f>
        <v>#REF!</v>
      </c>
      <c r="F262" s="55" t="e">
        <f t="shared" si="140"/>
        <v>#REF!</v>
      </c>
      <c r="G262" s="91" t="e">
        <f>IF(E262="","",OP!G262)</f>
        <v>#REF!</v>
      </c>
      <c r="H262" s="28" t="e">
        <f t="shared" si="137"/>
        <v>#REF!</v>
      </c>
      <c r="I262" s="56" t="e">
        <f t="shared" si="138"/>
        <v>#REF!</v>
      </c>
      <c r="J262" s="56" t="e">
        <f t="shared" si="141"/>
        <v>#REF!</v>
      </c>
      <c r="K262" s="57" t="e">
        <f t="shared" si="142"/>
        <v>#REF!</v>
      </c>
      <c r="L262" s="57" t="e">
        <f t="shared" si="143"/>
        <v>#REF!</v>
      </c>
      <c r="M262" s="58" t="e">
        <f t="shared" si="144"/>
        <v>#REF!</v>
      </c>
      <c r="N262" s="58" t="e">
        <f t="shared" si="145"/>
        <v>#REF!</v>
      </c>
      <c r="O262" s="58" t="e">
        <f t="shared" si="146"/>
        <v>#REF!</v>
      </c>
      <c r="P262" s="59" t="e">
        <f t="shared" ref="P262:P325" si="168">IF(E262="","",$C$23)</f>
        <v>#REF!</v>
      </c>
      <c r="Q262" s="29" t="e">
        <f t="shared" si="147"/>
        <v>#REF!</v>
      </c>
      <c r="R262" s="100" t="e">
        <f t="shared" si="139"/>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x14ac:dyDescent="0.25">
      <c r="B263" s="237"/>
      <c r="C263" s="9"/>
      <c r="E263" s="65" t="e">
        <f>IF(OR($C$6="",$C$5="",$C$6=0,$C$5=0),"",IF((ROWS(E$6:E263)-1)&gt;$C$16+$C$13-$C$15,"",(ROWS(E$6:E263)-1)))</f>
        <v>#REF!</v>
      </c>
      <c r="F263" s="55" t="e">
        <f t="shared" si="140"/>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1"/>
        <v>#REF!</v>
      </c>
      <c r="K263" s="57" t="e">
        <f t="shared" si="142"/>
        <v>#REF!</v>
      </c>
      <c r="L263" s="57" t="e">
        <f t="shared" si="143"/>
        <v>#REF!</v>
      </c>
      <c r="M263" s="58" t="e">
        <f t="shared" si="144"/>
        <v>#REF!</v>
      </c>
      <c r="N263" s="58" t="e">
        <f t="shared" si="145"/>
        <v>#REF!</v>
      </c>
      <c r="O263" s="58" t="e">
        <f t="shared" si="146"/>
        <v>#REF!</v>
      </c>
      <c r="P263" s="59" t="e">
        <f t="shared" si="168"/>
        <v>#REF!</v>
      </c>
      <c r="Q263" s="29" t="e">
        <f t="shared" si="147"/>
        <v>#REF!</v>
      </c>
      <c r="R263" s="100" t="e">
        <f t="shared" ref="R263:R326" si="171">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x14ac:dyDescent="0.25">
      <c r="B264" s="237"/>
      <c r="C264" s="9"/>
      <c r="E264" s="65" t="e">
        <f>IF(OR($C$6="",$C$5="",$C$6=0,$C$5=0),"",IF((ROWS(E$6:E264)-1)&gt;$C$16+$C$13-$C$15,"",(ROWS(E$6:E264)-1)))</f>
        <v>#REF!</v>
      </c>
      <c r="F264" s="55" t="e">
        <f t="shared" ref="F264:F327" si="172">IF(E264="","",G263)</f>
        <v>#REF!</v>
      </c>
      <c r="G264" s="91" t="e">
        <f>IF(E264="","",OP!G264)</f>
        <v>#REF!</v>
      </c>
      <c r="H264" s="28" t="e">
        <f t="shared" si="169"/>
        <v>#REF!</v>
      </c>
      <c r="I264" s="56" t="e">
        <f t="shared" si="170"/>
        <v>#REF!</v>
      </c>
      <c r="J264" s="56" t="e">
        <f t="shared" ref="J264:J327" si="173">IF(E264="","",$C$18)</f>
        <v>#REF!</v>
      </c>
      <c r="K264" s="57" t="e">
        <f t="shared" ref="K264:K327" si="174">IF(E264="","",TRUNC((K263-L264),5))</f>
        <v>#REF!</v>
      </c>
      <c r="L264" s="57" t="e">
        <f t="shared" ref="L264:L327" si="175" xml:space="preserve">
IF(E264="","",
IF(AND($C$8&gt;$C$9,E264&gt;$C$13),$C$5/($C$16-1),
IF(E264&gt;$C$13,$C$5/$C$16,0)))</f>
        <v>#REF!</v>
      </c>
      <c r="M264" s="58" t="e">
        <f t="shared" ref="M264:M327" si="176">IF(E264="","",
IF($C$24="m SBD / g SBD",(H264*I264*K263)/(DATE(YEAR(G264),12,31)-DATE(YEAR(G264),1,1)+1),
IF($C$24="m SBD / g 360",(H264*I264*K263)/360,
IF($C$24="m SBD / g 365",(H264*I264*K263)/365,
IF($C$24="m 30 / g SBD",($C$41*I264*K263)/(DATE(YEAR(G264),12,31)-DATE(YEAR(G264),1,1)+1),
IF($C$24="m 30 / g 360",($C$41*I264*K263)/360,
IF($C$24="m 30 / g 365",($C$41*I264*K263)/365,
)))))))</f>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1"/>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x14ac:dyDescent="0.25">
      <c r="B265" s="237"/>
      <c r="C265" s="9"/>
      <c r="E265" s="65" t="e">
        <f>IF(OR($C$6="",$C$5="",$C$6=0,$C$5=0),"",IF((ROWS(E$6:E265)-1)&gt;$C$16+$C$13-$C$15,"",(ROWS(E$6:E265)-1)))</f>
        <v>#REF!</v>
      </c>
      <c r="F265" s="55" t="e">
        <f t="shared" si="172"/>
        <v>#REF!</v>
      </c>
      <c r="G265" s="91" t="e">
        <f>IF(E265="","",OP!G265)</f>
        <v>#REF!</v>
      </c>
      <c r="H265" s="28" t="e">
        <f t="shared" si="169"/>
        <v>#REF!</v>
      </c>
      <c r="I265" s="56" t="e">
        <f t="shared" si="170"/>
        <v>#REF!</v>
      </c>
      <c r="J265" s="56" t="e">
        <f t="shared" si="173"/>
        <v>#REF!</v>
      </c>
      <c r="K265" s="57" t="e">
        <f t="shared" si="174"/>
        <v>#REF!</v>
      </c>
      <c r="L265" s="57" t="e">
        <f t="shared" si="175"/>
        <v>#REF!</v>
      </c>
      <c r="M265" s="58" t="e">
        <f t="shared" si="176"/>
        <v>#REF!</v>
      </c>
      <c r="N265" s="58" t="e">
        <f t="shared" si="177"/>
        <v>#REF!</v>
      </c>
      <c r="O265" s="58" t="e">
        <f t="shared" si="178"/>
        <v>#REF!</v>
      </c>
      <c r="P265" s="59" t="e">
        <f t="shared" si="168"/>
        <v>#REF!</v>
      </c>
      <c r="Q265" s="29" t="e">
        <f t="shared" si="179"/>
        <v>#REF!</v>
      </c>
      <c r="R265" s="100" t="e">
        <f t="shared" si="171"/>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x14ac:dyDescent="0.25">
      <c r="B266" s="237"/>
      <c r="C266" s="9"/>
      <c r="E266" s="65" t="e">
        <f>IF(OR($C$6="",$C$5="",$C$6=0,$C$5=0),"",IF((ROWS(E$6:E266)-1)&gt;$C$16+$C$13-$C$15,"",(ROWS(E$6:E266)-1)))</f>
        <v>#REF!</v>
      </c>
      <c r="F266" s="55" t="e">
        <f t="shared" si="172"/>
        <v>#REF!</v>
      </c>
      <c r="G266" s="91" t="e">
        <f>IF(E266="","",OP!G266)</f>
        <v>#REF!</v>
      </c>
      <c r="H266" s="28" t="e">
        <f t="shared" si="169"/>
        <v>#REF!</v>
      </c>
      <c r="I266" s="56" t="e">
        <f t="shared" si="170"/>
        <v>#REF!</v>
      </c>
      <c r="J266" s="56" t="e">
        <f t="shared" si="173"/>
        <v>#REF!</v>
      </c>
      <c r="K266" s="57" t="e">
        <f t="shared" si="174"/>
        <v>#REF!</v>
      </c>
      <c r="L266" s="57" t="e">
        <f t="shared" si="175"/>
        <v>#REF!</v>
      </c>
      <c r="M266" s="58" t="e">
        <f t="shared" si="176"/>
        <v>#REF!</v>
      </c>
      <c r="N266" s="58" t="e">
        <f t="shared" si="177"/>
        <v>#REF!</v>
      </c>
      <c r="O266" s="58" t="e">
        <f t="shared" si="178"/>
        <v>#REF!</v>
      </c>
      <c r="P266" s="59" t="e">
        <f t="shared" si="168"/>
        <v>#REF!</v>
      </c>
      <c r="Q266" s="29" t="e">
        <f t="shared" si="179"/>
        <v>#REF!</v>
      </c>
      <c r="R266" s="100" t="e">
        <f t="shared" si="171"/>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x14ac:dyDescent="0.25">
      <c r="B267" s="237"/>
      <c r="C267" s="9"/>
      <c r="E267" s="65" t="e">
        <f>IF(OR($C$6="",$C$5="",$C$6=0,$C$5=0),"",IF((ROWS(E$6:E267)-1)&gt;$C$16+$C$13-$C$15,"",(ROWS(E$6:E267)-1)))</f>
        <v>#REF!</v>
      </c>
      <c r="F267" s="55" t="e">
        <f t="shared" si="172"/>
        <v>#REF!</v>
      </c>
      <c r="G267" s="91" t="e">
        <f>IF(E267="","",OP!G267)</f>
        <v>#REF!</v>
      </c>
      <c r="H267" s="28" t="e">
        <f t="shared" si="169"/>
        <v>#REF!</v>
      </c>
      <c r="I267" s="56" t="e">
        <f t="shared" si="170"/>
        <v>#REF!</v>
      </c>
      <c r="J267" s="56" t="e">
        <f t="shared" si="173"/>
        <v>#REF!</v>
      </c>
      <c r="K267" s="57" t="e">
        <f t="shared" si="174"/>
        <v>#REF!</v>
      </c>
      <c r="L267" s="57" t="e">
        <f t="shared" si="175"/>
        <v>#REF!</v>
      </c>
      <c r="M267" s="58" t="e">
        <f t="shared" si="176"/>
        <v>#REF!</v>
      </c>
      <c r="N267" s="58" t="e">
        <f t="shared" si="177"/>
        <v>#REF!</v>
      </c>
      <c r="O267" s="58" t="e">
        <f t="shared" si="178"/>
        <v>#REF!</v>
      </c>
      <c r="P267" s="59" t="e">
        <f t="shared" si="168"/>
        <v>#REF!</v>
      </c>
      <c r="Q267" s="29" t="e">
        <f t="shared" si="179"/>
        <v>#REF!</v>
      </c>
      <c r="R267" s="100" t="e">
        <f t="shared" si="171"/>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x14ac:dyDescent="0.25">
      <c r="B268" s="237"/>
      <c r="C268" s="9"/>
      <c r="E268" s="65" t="e">
        <f>IF(OR($C$6="",$C$5="",$C$6=0,$C$5=0),"",IF((ROWS(E$6:E268)-1)&gt;$C$16+$C$13-$C$15,"",(ROWS(E$6:E268)-1)))</f>
        <v>#REF!</v>
      </c>
      <c r="F268" s="55" t="e">
        <f t="shared" si="172"/>
        <v>#REF!</v>
      </c>
      <c r="G268" s="91" t="e">
        <f>IF(E268="","",OP!G268)</f>
        <v>#REF!</v>
      </c>
      <c r="H268" s="28" t="e">
        <f t="shared" si="169"/>
        <v>#REF!</v>
      </c>
      <c r="I268" s="56" t="e">
        <f t="shared" si="170"/>
        <v>#REF!</v>
      </c>
      <c r="J268" s="56" t="e">
        <f t="shared" si="173"/>
        <v>#REF!</v>
      </c>
      <c r="K268" s="57" t="e">
        <f t="shared" si="174"/>
        <v>#REF!</v>
      </c>
      <c r="L268" s="57" t="e">
        <f t="shared" si="175"/>
        <v>#REF!</v>
      </c>
      <c r="M268" s="58" t="e">
        <f t="shared" si="176"/>
        <v>#REF!</v>
      </c>
      <c r="N268" s="58" t="e">
        <f t="shared" si="177"/>
        <v>#REF!</v>
      </c>
      <c r="O268" s="58" t="e">
        <f t="shared" si="178"/>
        <v>#REF!</v>
      </c>
      <c r="P268" s="59" t="e">
        <f t="shared" si="168"/>
        <v>#REF!</v>
      </c>
      <c r="Q268" s="29" t="e">
        <f t="shared" si="179"/>
        <v>#REF!</v>
      </c>
      <c r="R268" s="100" t="e">
        <f t="shared" si="171"/>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x14ac:dyDescent="0.25">
      <c r="B269" s="237"/>
      <c r="C269" s="9"/>
      <c r="E269" s="65" t="e">
        <f>IF(OR($C$6="",$C$5="",$C$6=0,$C$5=0),"",IF((ROWS(E$6:E269)-1)&gt;$C$16+$C$13-$C$15,"",(ROWS(E$6:E269)-1)))</f>
        <v>#REF!</v>
      </c>
      <c r="F269" s="55" t="e">
        <f t="shared" si="172"/>
        <v>#REF!</v>
      </c>
      <c r="G269" s="91" t="e">
        <f>IF(E269="","",OP!G269)</f>
        <v>#REF!</v>
      </c>
      <c r="H269" s="28" t="e">
        <f t="shared" si="169"/>
        <v>#REF!</v>
      </c>
      <c r="I269" s="56" t="e">
        <f t="shared" si="170"/>
        <v>#REF!</v>
      </c>
      <c r="J269" s="56" t="e">
        <f t="shared" si="173"/>
        <v>#REF!</v>
      </c>
      <c r="K269" s="57" t="e">
        <f t="shared" si="174"/>
        <v>#REF!</v>
      </c>
      <c r="L269" s="57" t="e">
        <f t="shared" si="175"/>
        <v>#REF!</v>
      </c>
      <c r="M269" s="58" t="e">
        <f t="shared" si="176"/>
        <v>#REF!</v>
      </c>
      <c r="N269" s="58" t="e">
        <f t="shared" si="177"/>
        <v>#REF!</v>
      </c>
      <c r="O269" s="58" t="e">
        <f t="shared" si="178"/>
        <v>#REF!</v>
      </c>
      <c r="P269" s="59" t="e">
        <f t="shared" si="168"/>
        <v>#REF!</v>
      </c>
      <c r="Q269" s="29" t="e">
        <f t="shared" si="179"/>
        <v>#REF!</v>
      </c>
      <c r="R269" s="100" t="e">
        <f t="shared" si="171"/>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x14ac:dyDescent="0.25">
      <c r="B270" s="237"/>
      <c r="C270" s="9"/>
      <c r="E270" s="65" t="e">
        <f>IF(OR($C$6="",$C$5="",$C$6=0,$C$5=0),"",IF((ROWS(E$6:E270)-1)&gt;$C$16+$C$13-$C$15,"",(ROWS(E$6:E270)-1)))</f>
        <v>#REF!</v>
      </c>
      <c r="F270" s="55" t="e">
        <f t="shared" si="172"/>
        <v>#REF!</v>
      </c>
      <c r="G270" s="91" t="e">
        <f>IF(E270="","",OP!G270)</f>
        <v>#REF!</v>
      </c>
      <c r="H270" s="28" t="e">
        <f t="shared" si="169"/>
        <v>#REF!</v>
      </c>
      <c r="I270" s="56" t="e">
        <f t="shared" si="170"/>
        <v>#REF!</v>
      </c>
      <c r="J270" s="56" t="e">
        <f t="shared" si="173"/>
        <v>#REF!</v>
      </c>
      <c r="K270" s="57" t="e">
        <f t="shared" si="174"/>
        <v>#REF!</v>
      </c>
      <c r="L270" s="57" t="e">
        <f t="shared" si="175"/>
        <v>#REF!</v>
      </c>
      <c r="M270" s="58" t="e">
        <f t="shared" si="176"/>
        <v>#REF!</v>
      </c>
      <c r="N270" s="58" t="e">
        <f t="shared" si="177"/>
        <v>#REF!</v>
      </c>
      <c r="O270" s="58" t="e">
        <f t="shared" si="178"/>
        <v>#REF!</v>
      </c>
      <c r="P270" s="59" t="e">
        <f t="shared" si="168"/>
        <v>#REF!</v>
      </c>
      <c r="Q270" s="29" t="e">
        <f t="shared" si="179"/>
        <v>#REF!</v>
      </c>
      <c r="R270" s="100" t="e">
        <f t="shared" si="171"/>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x14ac:dyDescent="0.25">
      <c r="B271" s="237"/>
      <c r="C271" s="9"/>
      <c r="E271" s="65" t="e">
        <f>IF(OR($C$6="",$C$5="",$C$6=0,$C$5=0),"",IF((ROWS(E$6:E271)-1)&gt;$C$16+$C$13-$C$15,"",(ROWS(E$6:E271)-1)))</f>
        <v>#REF!</v>
      </c>
      <c r="F271" s="55" t="e">
        <f t="shared" si="172"/>
        <v>#REF!</v>
      </c>
      <c r="G271" s="91" t="e">
        <f>IF(E271="","",OP!G271)</f>
        <v>#REF!</v>
      </c>
      <c r="H271" s="28" t="e">
        <f t="shared" si="169"/>
        <v>#REF!</v>
      </c>
      <c r="I271" s="56" t="e">
        <f t="shared" si="170"/>
        <v>#REF!</v>
      </c>
      <c r="J271" s="56" t="e">
        <f t="shared" si="173"/>
        <v>#REF!</v>
      </c>
      <c r="K271" s="57" t="e">
        <f t="shared" si="174"/>
        <v>#REF!</v>
      </c>
      <c r="L271" s="57" t="e">
        <f t="shared" si="175"/>
        <v>#REF!</v>
      </c>
      <c r="M271" s="58" t="e">
        <f t="shared" si="176"/>
        <v>#REF!</v>
      </c>
      <c r="N271" s="58" t="e">
        <f t="shared" si="177"/>
        <v>#REF!</v>
      </c>
      <c r="O271" s="58" t="e">
        <f t="shared" si="178"/>
        <v>#REF!</v>
      </c>
      <c r="P271" s="59" t="e">
        <f t="shared" si="168"/>
        <v>#REF!</v>
      </c>
      <c r="Q271" s="29" t="e">
        <f t="shared" si="179"/>
        <v>#REF!</v>
      </c>
      <c r="R271" s="100" t="e">
        <f t="shared" si="171"/>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x14ac:dyDescent="0.25">
      <c r="B272" s="237"/>
      <c r="C272" s="9"/>
      <c r="E272" s="65" t="e">
        <f>IF(OR($C$6="",$C$5="",$C$6=0,$C$5=0),"",IF((ROWS(E$6:E272)-1)&gt;$C$16+$C$13-$C$15,"",(ROWS(E$6:E272)-1)))</f>
        <v>#REF!</v>
      </c>
      <c r="F272" s="55" t="e">
        <f t="shared" si="172"/>
        <v>#REF!</v>
      </c>
      <c r="G272" s="91" t="e">
        <f>IF(E272="","",OP!G272)</f>
        <v>#REF!</v>
      </c>
      <c r="H272" s="28" t="e">
        <f t="shared" si="169"/>
        <v>#REF!</v>
      </c>
      <c r="I272" s="56" t="e">
        <f t="shared" si="170"/>
        <v>#REF!</v>
      </c>
      <c r="J272" s="56" t="e">
        <f t="shared" si="173"/>
        <v>#REF!</v>
      </c>
      <c r="K272" s="57" t="e">
        <f t="shared" si="174"/>
        <v>#REF!</v>
      </c>
      <c r="L272" s="57" t="e">
        <f t="shared" si="175"/>
        <v>#REF!</v>
      </c>
      <c r="M272" s="58" t="e">
        <f t="shared" si="176"/>
        <v>#REF!</v>
      </c>
      <c r="N272" s="58" t="e">
        <f t="shared" si="177"/>
        <v>#REF!</v>
      </c>
      <c r="O272" s="58" t="e">
        <f t="shared" si="178"/>
        <v>#REF!</v>
      </c>
      <c r="P272" s="59" t="e">
        <f t="shared" si="168"/>
        <v>#REF!</v>
      </c>
      <c r="Q272" s="29" t="e">
        <f t="shared" si="179"/>
        <v>#REF!</v>
      </c>
      <c r="R272" s="100" t="e">
        <f t="shared" si="171"/>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x14ac:dyDescent="0.25">
      <c r="B273" s="237"/>
      <c r="C273" s="9"/>
      <c r="E273" s="65" t="e">
        <f>IF(OR($C$6="",$C$5="",$C$6=0,$C$5=0),"",IF((ROWS(E$6:E273)-1)&gt;$C$16+$C$13-$C$15,"",(ROWS(E$6:E273)-1)))</f>
        <v>#REF!</v>
      </c>
      <c r="F273" s="55" t="e">
        <f t="shared" si="172"/>
        <v>#REF!</v>
      </c>
      <c r="G273" s="91" t="e">
        <f>IF(E273="","",OP!G273)</f>
        <v>#REF!</v>
      </c>
      <c r="H273" s="28" t="e">
        <f t="shared" si="169"/>
        <v>#REF!</v>
      </c>
      <c r="I273" s="56" t="e">
        <f t="shared" si="170"/>
        <v>#REF!</v>
      </c>
      <c r="J273" s="56" t="e">
        <f t="shared" si="173"/>
        <v>#REF!</v>
      </c>
      <c r="K273" s="57" t="e">
        <f t="shared" si="174"/>
        <v>#REF!</v>
      </c>
      <c r="L273" s="57" t="e">
        <f t="shared" si="175"/>
        <v>#REF!</v>
      </c>
      <c r="M273" s="58" t="e">
        <f t="shared" si="176"/>
        <v>#REF!</v>
      </c>
      <c r="N273" s="58" t="e">
        <f t="shared" si="177"/>
        <v>#REF!</v>
      </c>
      <c r="O273" s="58" t="e">
        <f t="shared" si="178"/>
        <v>#REF!</v>
      </c>
      <c r="P273" s="59" t="e">
        <f t="shared" si="168"/>
        <v>#REF!</v>
      </c>
      <c r="Q273" s="29" t="e">
        <f t="shared" si="179"/>
        <v>#REF!</v>
      </c>
      <c r="R273" s="100" t="e">
        <f t="shared" si="171"/>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x14ac:dyDescent="0.25">
      <c r="B274" s="237"/>
      <c r="C274" s="9"/>
      <c r="E274" s="65" t="e">
        <f>IF(OR($C$6="",$C$5="",$C$6=0,$C$5=0),"",IF((ROWS(E$6:E274)-1)&gt;$C$16+$C$13-$C$15,"",(ROWS(E$6:E274)-1)))</f>
        <v>#REF!</v>
      </c>
      <c r="F274" s="55" t="e">
        <f t="shared" si="172"/>
        <v>#REF!</v>
      </c>
      <c r="G274" s="91" t="e">
        <f>IF(E274="","",OP!G274)</f>
        <v>#REF!</v>
      </c>
      <c r="H274" s="28" t="e">
        <f t="shared" si="169"/>
        <v>#REF!</v>
      </c>
      <c r="I274" s="56" t="e">
        <f t="shared" si="170"/>
        <v>#REF!</v>
      </c>
      <c r="J274" s="56" t="e">
        <f t="shared" si="173"/>
        <v>#REF!</v>
      </c>
      <c r="K274" s="57" t="e">
        <f t="shared" si="174"/>
        <v>#REF!</v>
      </c>
      <c r="L274" s="57" t="e">
        <f t="shared" si="175"/>
        <v>#REF!</v>
      </c>
      <c r="M274" s="58" t="e">
        <f t="shared" si="176"/>
        <v>#REF!</v>
      </c>
      <c r="N274" s="58" t="e">
        <f t="shared" si="177"/>
        <v>#REF!</v>
      </c>
      <c r="O274" s="58" t="e">
        <f t="shared" si="178"/>
        <v>#REF!</v>
      </c>
      <c r="P274" s="59" t="e">
        <f t="shared" si="168"/>
        <v>#REF!</v>
      </c>
      <c r="Q274" s="29" t="e">
        <f t="shared" si="179"/>
        <v>#REF!</v>
      </c>
      <c r="R274" s="100" t="e">
        <f t="shared" si="171"/>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x14ac:dyDescent="0.25">
      <c r="B275" s="237"/>
      <c r="C275" s="9"/>
      <c r="E275" s="65" t="e">
        <f>IF(OR($C$6="",$C$5="",$C$6=0,$C$5=0),"",IF((ROWS(E$6:E275)-1)&gt;$C$16+$C$13-$C$15,"",(ROWS(E$6:E275)-1)))</f>
        <v>#REF!</v>
      </c>
      <c r="F275" s="55" t="e">
        <f t="shared" si="172"/>
        <v>#REF!</v>
      </c>
      <c r="G275" s="91" t="e">
        <f>IF(E275="","",OP!G275)</f>
        <v>#REF!</v>
      </c>
      <c r="H275" s="28" t="e">
        <f t="shared" si="169"/>
        <v>#REF!</v>
      </c>
      <c r="I275" s="56" t="e">
        <f t="shared" si="170"/>
        <v>#REF!</v>
      </c>
      <c r="J275" s="56" t="e">
        <f t="shared" si="173"/>
        <v>#REF!</v>
      </c>
      <c r="K275" s="57" t="e">
        <f t="shared" si="174"/>
        <v>#REF!</v>
      </c>
      <c r="L275" s="57" t="e">
        <f t="shared" si="175"/>
        <v>#REF!</v>
      </c>
      <c r="M275" s="58" t="e">
        <f t="shared" si="176"/>
        <v>#REF!</v>
      </c>
      <c r="N275" s="58" t="e">
        <f t="shared" si="177"/>
        <v>#REF!</v>
      </c>
      <c r="O275" s="58" t="e">
        <f t="shared" si="178"/>
        <v>#REF!</v>
      </c>
      <c r="P275" s="59" t="e">
        <f t="shared" si="168"/>
        <v>#REF!</v>
      </c>
      <c r="Q275" s="29" t="e">
        <f t="shared" si="179"/>
        <v>#REF!</v>
      </c>
      <c r="R275" s="100" t="e">
        <f t="shared" si="171"/>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x14ac:dyDescent="0.25">
      <c r="B276" s="237"/>
      <c r="C276" s="9"/>
      <c r="E276" s="65" t="e">
        <f>IF(OR($C$6="",$C$5="",$C$6=0,$C$5=0),"",IF((ROWS(E$6:E276)-1)&gt;$C$16+$C$13-$C$15,"",(ROWS(E$6:E276)-1)))</f>
        <v>#REF!</v>
      </c>
      <c r="F276" s="55" t="e">
        <f t="shared" si="172"/>
        <v>#REF!</v>
      </c>
      <c r="G276" s="91" t="e">
        <f>IF(E276="","",OP!G276)</f>
        <v>#REF!</v>
      </c>
      <c r="H276" s="28" t="e">
        <f t="shared" si="169"/>
        <v>#REF!</v>
      </c>
      <c r="I276" s="56" t="e">
        <f t="shared" si="170"/>
        <v>#REF!</v>
      </c>
      <c r="J276" s="56" t="e">
        <f t="shared" si="173"/>
        <v>#REF!</v>
      </c>
      <c r="K276" s="57" t="e">
        <f t="shared" si="174"/>
        <v>#REF!</v>
      </c>
      <c r="L276" s="57" t="e">
        <f t="shared" si="175"/>
        <v>#REF!</v>
      </c>
      <c r="M276" s="58" t="e">
        <f t="shared" si="176"/>
        <v>#REF!</v>
      </c>
      <c r="N276" s="58" t="e">
        <f t="shared" si="177"/>
        <v>#REF!</v>
      </c>
      <c r="O276" s="58" t="e">
        <f t="shared" si="178"/>
        <v>#REF!</v>
      </c>
      <c r="P276" s="59" t="e">
        <f t="shared" si="168"/>
        <v>#REF!</v>
      </c>
      <c r="Q276" s="29" t="e">
        <f t="shared" si="179"/>
        <v>#REF!</v>
      </c>
      <c r="R276" s="100" t="e">
        <f t="shared" si="171"/>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x14ac:dyDescent="0.25">
      <c r="B277" s="237"/>
      <c r="C277" s="9"/>
      <c r="E277" s="65" t="e">
        <f>IF(OR($C$6="",$C$5="",$C$6=0,$C$5=0),"",IF((ROWS(E$6:E277)-1)&gt;$C$16+$C$13-$C$15,"",(ROWS(E$6:E277)-1)))</f>
        <v>#REF!</v>
      </c>
      <c r="F277" s="55" t="e">
        <f t="shared" si="172"/>
        <v>#REF!</v>
      </c>
      <c r="G277" s="91" t="e">
        <f>IF(E277="","",OP!G277)</f>
        <v>#REF!</v>
      </c>
      <c r="H277" s="28" t="e">
        <f t="shared" si="169"/>
        <v>#REF!</v>
      </c>
      <c r="I277" s="56" t="e">
        <f t="shared" si="170"/>
        <v>#REF!</v>
      </c>
      <c r="J277" s="56" t="e">
        <f t="shared" si="173"/>
        <v>#REF!</v>
      </c>
      <c r="K277" s="57" t="e">
        <f t="shared" si="174"/>
        <v>#REF!</v>
      </c>
      <c r="L277" s="57" t="e">
        <f t="shared" si="175"/>
        <v>#REF!</v>
      </c>
      <c r="M277" s="58" t="e">
        <f t="shared" si="176"/>
        <v>#REF!</v>
      </c>
      <c r="N277" s="58" t="e">
        <f t="shared" si="177"/>
        <v>#REF!</v>
      </c>
      <c r="O277" s="58" t="e">
        <f t="shared" si="178"/>
        <v>#REF!</v>
      </c>
      <c r="P277" s="59" t="e">
        <f t="shared" si="168"/>
        <v>#REF!</v>
      </c>
      <c r="Q277" s="29" t="e">
        <f t="shared" si="179"/>
        <v>#REF!</v>
      </c>
      <c r="R277" s="100" t="e">
        <f t="shared" si="171"/>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x14ac:dyDescent="0.25">
      <c r="B278" s="237"/>
      <c r="C278" s="9"/>
      <c r="E278" s="65" t="e">
        <f>IF(OR($C$6="",$C$5="",$C$6=0,$C$5=0),"",IF((ROWS(E$6:E278)-1)&gt;$C$16+$C$13-$C$15,"",(ROWS(E$6:E278)-1)))</f>
        <v>#REF!</v>
      </c>
      <c r="F278" s="55" t="e">
        <f t="shared" si="172"/>
        <v>#REF!</v>
      </c>
      <c r="G278" s="91" t="e">
        <f>IF(E278="","",OP!G278)</f>
        <v>#REF!</v>
      </c>
      <c r="H278" s="28" t="e">
        <f t="shared" si="169"/>
        <v>#REF!</v>
      </c>
      <c r="I278" s="56" t="e">
        <f t="shared" si="170"/>
        <v>#REF!</v>
      </c>
      <c r="J278" s="56" t="e">
        <f t="shared" si="173"/>
        <v>#REF!</v>
      </c>
      <c r="K278" s="57" t="e">
        <f t="shared" si="174"/>
        <v>#REF!</v>
      </c>
      <c r="L278" s="57" t="e">
        <f t="shared" si="175"/>
        <v>#REF!</v>
      </c>
      <c r="M278" s="58" t="e">
        <f t="shared" si="176"/>
        <v>#REF!</v>
      </c>
      <c r="N278" s="58" t="e">
        <f t="shared" si="177"/>
        <v>#REF!</v>
      </c>
      <c r="O278" s="58" t="e">
        <f t="shared" si="178"/>
        <v>#REF!</v>
      </c>
      <c r="P278" s="59" t="e">
        <f t="shared" si="168"/>
        <v>#REF!</v>
      </c>
      <c r="Q278" s="29" t="e">
        <f t="shared" si="179"/>
        <v>#REF!</v>
      </c>
      <c r="R278" s="100" t="e">
        <f t="shared" si="171"/>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x14ac:dyDescent="0.25">
      <c r="B279" s="237"/>
      <c r="C279" s="9"/>
      <c r="E279" s="65" t="e">
        <f>IF(OR($C$6="",$C$5="",$C$6=0,$C$5=0),"",IF((ROWS(E$6:E279)-1)&gt;$C$16+$C$13-$C$15,"",(ROWS(E$6:E279)-1)))</f>
        <v>#REF!</v>
      </c>
      <c r="F279" s="55" t="e">
        <f t="shared" si="172"/>
        <v>#REF!</v>
      </c>
      <c r="G279" s="91" t="e">
        <f>IF(E279="","",OP!G279)</f>
        <v>#REF!</v>
      </c>
      <c r="H279" s="28" t="e">
        <f t="shared" si="169"/>
        <v>#REF!</v>
      </c>
      <c r="I279" s="56" t="e">
        <f t="shared" si="170"/>
        <v>#REF!</v>
      </c>
      <c r="J279" s="56" t="e">
        <f t="shared" si="173"/>
        <v>#REF!</v>
      </c>
      <c r="K279" s="57" t="e">
        <f t="shared" si="174"/>
        <v>#REF!</v>
      </c>
      <c r="L279" s="57" t="e">
        <f t="shared" si="175"/>
        <v>#REF!</v>
      </c>
      <c r="M279" s="58" t="e">
        <f t="shared" si="176"/>
        <v>#REF!</v>
      </c>
      <c r="N279" s="58" t="e">
        <f t="shared" si="177"/>
        <v>#REF!</v>
      </c>
      <c r="O279" s="58" t="e">
        <f t="shared" si="178"/>
        <v>#REF!</v>
      </c>
      <c r="P279" s="59" t="e">
        <f t="shared" si="168"/>
        <v>#REF!</v>
      </c>
      <c r="Q279" s="29" t="e">
        <f t="shared" si="179"/>
        <v>#REF!</v>
      </c>
      <c r="R279" s="100" t="e">
        <f t="shared" si="171"/>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x14ac:dyDescent="0.25">
      <c r="B280" s="237"/>
      <c r="C280" s="9"/>
      <c r="E280" s="65" t="e">
        <f>IF(OR($C$6="",$C$5="",$C$6=0,$C$5=0),"",IF((ROWS(E$6:E280)-1)&gt;$C$16+$C$13-$C$15,"",(ROWS(E$6:E280)-1)))</f>
        <v>#REF!</v>
      </c>
      <c r="F280" s="55" t="e">
        <f t="shared" si="172"/>
        <v>#REF!</v>
      </c>
      <c r="G280" s="91" t="e">
        <f>IF(E280="","",OP!G280)</f>
        <v>#REF!</v>
      </c>
      <c r="H280" s="28" t="e">
        <f t="shared" si="169"/>
        <v>#REF!</v>
      </c>
      <c r="I280" s="56" t="e">
        <f t="shared" si="170"/>
        <v>#REF!</v>
      </c>
      <c r="J280" s="56" t="e">
        <f t="shared" si="173"/>
        <v>#REF!</v>
      </c>
      <c r="K280" s="57" t="e">
        <f t="shared" si="174"/>
        <v>#REF!</v>
      </c>
      <c r="L280" s="57" t="e">
        <f t="shared" si="175"/>
        <v>#REF!</v>
      </c>
      <c r="M280" s="58" t="e">
        <f t="shared" si="176"/>
        <v>#REF!</v>
      </c>
      <c r="N280" s="58" t="e">
        <f t="shared" si="177"/>
        <v>#REF!</v>
      </c>
      <c r="O280" s="58" t="e">
        <f t="shared" si="178"/>
        <v>#REF!</v>
      </c>
      <c r="P280" s="59" t="e">
        <f t="shared" si="168"/>
        <v>#REF!</v>
      </c>
      <c r="Q280" s="29" t="e">
        <f t="shared" si="179"/>
        <v>#REF!</v>
      </c>
      <c r="R280" s="100" t="e">
        <f t="shared" si="171"/>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x14ac:dyDescent="0.25">
      <c r="B281" s="237"/>
      <c r="C281" s="9"/>
      <c r="E281" s="65" t="e">
        <f>IF(OR($C$6="",$C$5="",$C$6=0,$C$5=0),"",IF((ROWS(E$6:E281)-1)&gt;$C$16+$C$13-$C$15,"",(ROWS(E$6:E281)-1)))</f>
        <v>#REF!</v>
      </c>
      <c r="F281" s="55" t="e">
        <f t="shared" si="172"/>
        <v>#REF!</v>
      </c>
      <c r="G281" s="91" t="e">
        <f>IF(E281="","",OP!G281)</f>
        <v>#REF!</v>
      </c>
      <c r="H281" s="28" t="e">
        <f t="shared" si="169"/>
        <v>#REF!</v>
      </c>
      <c r="I281" s="56" t="e">
        <f t="shared" si="170"/>
        <v>#REF!</v>
      </c>
      <c r="J281" s="56" t="e">
        <f t="shared" si="173"/>
        <v>#REF!</v>
      </c>
      <c r="K281" s="57" t="e">
        <f t="shared" si="174"/>
        <v>#REF!</v>
      </c>
      <c r="L281" s="57" t="e">
        <f t="shared" si="175"/>
        <v>#REF!</v>
      </c>
      <c r="M281" s="58" t="e">
        <f t="shared" si="176"/>
        <v>#REF!</v>
      </c>
      <c r="N281" s="58" t="e">
        <f t="shared" si="177"/>
        <v>#REF!</v>
      </c>
      <c r="O281" s="58" t="e">
        <f t="shared" si="178"/>
        <v>#REF!</v>
      </c>
      <c r="P281" s="59" t="e">
        <f t="shared" si="168"/>
        <v>#REF!</v>
      </c>
      <c r="Q281" s="29" t="e">
        <f t="shared" si="179"/>
        <v>#REF!</v>
      </c>
      <c r="R281" s="100" t="e">
        <f t="shared" si="171"/>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x14ac:dyDescent="0.25">
      <c r="B282" s="237"/>
      <c r="C282" s="9"/>
      <c r="E282" s="65" t="e">
        <f>IF(OR($C$6="",$C$5="",$C$6=0,$C$5=0),"",IF((ROWS(E$6:E282)-1)&gt;$C$16+$C$13-$C$15,"",(ROWS(E$6:E282)-1)))</f>
        <v>#REF!</v>
      </c>
      <c r="F282" s="55" t="e">
        <f t="shared" si="172"/>
        <v>#REF!</v>
      </c>
      <c r="G282" s="91" t="e">
        <f>IF(E282="","",OP!G282)</f>
        <v>#REF!</v>
      </c>
      <c r="H282" s="28" t="e">
        <f t="shared" si="169"/>
        <v>#REF!</v>
      </c>
      <c r="I282" s="56" t="e">
        <f t="shared" si="170"/>
        <v>#REF!</v>
      </c>
      <c r="J282" s="56" t="e">
        <f t="shared" si="173"/>
        <v>#REF!</v>
      </c>
      <c r="K282" s="57" t="e">
        <f t="shared" si="174"/>
        <v>#REF!</v>
      </c>
      <c r="L282" s="57" t="e">
        <f t="shared" si="175"/>
        <v>#REF!</v>
      </c>
      <c r="M282" s="58" t="e">
        <f t="shared" si="176"/>
        <v>#REF!</v>
      </c>
      <c r="N282" s="58" t="e">
        <f t="shared" si="177"/>
        <v>#REF!</v>
      </c>
      <c r="O282" s="58" t="e">
        <f t="shared" si="178"/>
        <v>#REF!</v>
      </c>
      <c r="P282" s="59" t="e">
        <f t="shared" si="168"/>
        <v>#REF!</v>
      </c>
      <c r="Q282" s="29" t="e">
        <f t="shared" si="179"/>
        <v>#REF!</v>
      </c>
      <c r="R282" s="100" t="e">
        <f t="shared" si="171"/>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x14ac:dyDescent="0.25">
      <c r="B283" s="237"/>
      <c r="C283" s="9"/>
      <c r="E283" s="65" t="e">
        <f>IF(OR($C$6="",$C$5="",$C$6=0,$C$5=0),"",IF((ROWS(E$6:E283)-1)&gt;$C$16+$C$13-$C$15,"",(ROWS(E$6:E283)-1)))</f>
        <v>#REF!</v>
      </c>
      <c r="F283" s="55" t="e">
        <f t="shared" si="172"/>
        <v>#REF!</v>
      </c>
      <c r="G283" s="91" t="e">
        <f>IF(E283="","",OP!G283)</f>
        <v>#REF!</v>
      </c>
      <c r="H283" s="28" t="e">
        <f t="shared" si="169"/>
        <v>#REF!</v>
      </c>
      <c r="I283" s="56" t="e">
        <f t="shared" si="170"/>
        <v>#REF!</v>
      </c>
      <c r="J283" s="56" t="e">
        <f t="shared" si="173"/>
        <v>#REF!</v>
      </c>
      <c r="K283" s="57" t="e">
        <f t="shared" si="174"/>
        <v>#REF!</v>
      </c>
      <c r="L283" s="57" t="e">
        <f t="shared" si="175"/>
        <v>#REF!</v>
      </c>
      <c r="M283" s="58" t="e">
        <f t="shared" si="176"/>
        <v>#REF!</v>
      </c>
      <c r="N283" s="58" t="e">
        <f t="shared" si="177"/>
        <v>#REF!</v>
      </c>
      <c r="O283" s="58" t="e">
        <f t="shared" si="178"/>
        <v>#REF!</v>
      </c>
      <c r="P283" s="59" t="e">
        <f t="shared" si="168"/>
        <v>#REF!</v>
      </c>
      <c r="Q283" s="29" t="e">
        <f t="shared" si="179"/>
        <v>#REF!</v>
      </c>
      <c r="R283" s="100" t="e">
        <f t="shared" si="171"/>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x14ac:dyDescent="0.25">
      <c r="B284" s="237"/>
      <c r="C284" s="9"/>
      <c r="E284" s="65" t="e">
        <f>IF(OR($C$6="",$C$5="",$C$6=0,$C$5=0),"",IF((ROWS(E$6:E284)-1)&gt;$C$16+$C$13-$C$15,"",(ROWS(E$6:E284)-1)))</f>
        <v>#REF!</v>
      </c>
      <c r="F284" s="55" t="e">
        <f t="shared" si="172"/>
        <v>#REF!</v>
      </c>
      <c r="G284" s="91" t="e">
        <f>IF(E284="","",OP!G284)</f>
        <v>#REF!</v>
      </c>
      <c r="H284" s="28" t="e">
        <f t="shared" si="169"/>
        <v>#REF!</v>
      </c>
      <c r="I284" s="56" t="e">
        <f t="shared" si="170"/>
        <v>#REF!</v>
      </c>
      <c r="J284" s="56" t="e">
        <f t="shared" si="173"/>
        <v>#REF!</v>
      </c>
      <c r="K284" s="57" t="e">
        <f t="shared" si="174"/>
        <v>#REF!</v>
      </c>
      <c r="L284" s="57" t="e">
        <f t="shared" si="175"/>
        <v>#REF!</v>
      </c>
      <c r="M284" s="58" t="e">
        <f t="shared" si="176"/>
        <v>#REF!</v>
      </c>
      <c r="N284" s="58" t="e">
        <f t="shared" si="177"/>
        <v>#REF!</v>
      </c>
      <c r="O284" s="58" t="e">
        <f t="shared" si="178"/>
        <v>#REF!</v>
      </c>
      <c r="P284" s="59" t="e">
        <f t="shared" si="168"/>
        <v>#REF!</v>
      </c>
      <c r="Q284" s="29" t="e">
        <f t="shared" si="179"/>
        <v>#REF!</v>
      </c>
      <c r="R284" s="100" t="e">
        <f t="shared" si="171"/>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x14ac:dyDescent="0.25">
      <c r="B285" s="237"/>
      <c r="C285" s="9"/>
      <c r="E285" s="65" t="e">
        <f>IF(OR($C$6="",$C$5="",$C$6=0,$C$5=0),"",IF((ROWS(E$6:E285)-1)&gt;$C$16+$C$13-$C$15,"",(ROWS(E$6:E285)-1)))</f>
        <v>#REF!</v>
      </c>
      <c r="F285" s="55" t="e">
        <f t="shared" si="172"/>
        <v>#REF!</v>
      </c>
      <c r="G285" s="91" t="e">
        <f>IF(E285="","",OP!G285)</f>
        <v>#REF!</v>
      </c>
      <c r="H285" s="28" t="e">
        <f t="shared" si="169"/>
        <v>#REF!</v>
      </c>
      <c r="I285" s="56" t="e">
        <f t="shared" si="170"/>
        <v>#REF!</v>
      </c>
      <c r="J285" s="56" t="e">
        <f t="shared" si="173"/>
        <v>#REF!</v>
      </c>
      <c r="K285" s="57" t="e">
        <f t="shared" si="174"/>
        <v>#REF!</v>
      </c>
      <c r="L285" s="57" t="e">
        <f t="shared" si="175"/>
        <v>#REF!</v>
      </c>
      <c r="M285" s="58" t="e">
        <f t="shared" si="176"/>
        <v>#REF!</v>
      </c>
      <c r="N285" s="58" t="e">
        <f t="shared" si="177"/>
        <v>#REF!</v>
      </c>
      <c r="O285" s="58" t="e">
        <f t="shared" si="178"/>
        <v>#REF!</v>
      </c>
      <c r="P285" s="59" t="e">
        <f t="shared" si="168"/>
        <v>#REF!</v>
      </c>
      <c r="Q285" s="29" t="e">
        <f t="shared" si="179"/>
        <v>#REF!</v>
      </c>
      <c r="R285" s="100" t="e">
        <f t="shared" si="171"/>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x14ac:dyDescent="0.25">
      <c r="B286" s="237"/>
      <c r="C286" s="9"/>
      <c r="E286" s="65" t="e">
        <f>IF(OR($C$6="",$C$5="",$C$6=0,$C$5=0),"",IF((ROWS(E$6:E286)-1)&gt;$C$16+$C$13-$C$15,"",(ROWS(E$6:E286)-1)))</f>
        <v>#REF!</v>
      </c>
      <c r="F286" s="55" t="e">
        <f t="shared" si="172"/>
        <v>#REF!</v>
      </c>
      <c r="G286" s="91" t="e">
        <f>IF(E286="","",OP!G286)</f>
        <v>#REF!</v>
      </c>
      <c r="H286" s="28" t="e">
        <f t="shared" si="169"/>
        <v>#REF!</v>
      </c>
      <c r="I286" s="56" t="e">
        <f t="shared" si="170"/>
        <v>#REF!</v>
      </c>
      <c r="J286" s="56" t="e">
        <f t="shared" si="173"/>
        <v>#REF!</v>
      </c>
      <c r="K286" s="57" t="e">
        <f t="shared" si="174"/>
        <v>#REF!</v>
      </c>
      <c r="L286" s="57" t="e">
        <f t="shared" si="175"/>
        <v>#REF!</v>
      </c>
      <c r="M286" s="58" t="e">
        <f t="shared" si="176"/>
        <v>#REF!</v>
      </c>
      <c r="N286" s="58" t="e">
        <f t="shared" si="177"/>
        <v>#REF!</v>
      </c>
      <c r="O286" s="58" t="e">
        <f t="shared" si="178"/>
        <v>#REF!</v>
      </c>
      <c r="P286" s="59" t="e">
        <f t="shared" si="168"/>
        <v>#REF!</v>
      </c>
      <c r="Q286" s="29" t="e">
        <f t="shared" si="179"/>
        <v>#REF!</v>
      </c>
      <c r="R286" s="100" t="e">
        <f t="shared" si="171"/>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x14ac:dyDescent="0.25">
      <c r="B287" s="237"/>
      <c r="C287" s="9"/>
      <c r="E287" s="65" t="e">
        <f>IF(OR($C$6="",$C$5="",$C$6=0,$C$5=0),"",IF((ROWS(E$6:E287)-1)&gt;$C$16+$C$13-$C$15,"",(ROWS(E$6:E287)-1)))</f>
        <v>#REF!</v>
      </c>
      <c r="F287" s="55" t="e">
        <f t="shared" si="172"/>
        <v>#REF!</v>
      </c>
      <c r="G287" s="91" t="e">
        <f>IF(E287="","",OP!G287)</f>
        <v>#REF!</v>
      </c>
      <c r="H287" s="28" t="e">
        <f t="shared" si="169"/>
        <v>#REF!</v>
      </c>
      <c r="I287" s="56" t="e">
        <f t="shared" si="170"/>
        <v>#REF!</v>
      </c>
      <c r="J287" s="56" t="e">
        <f t="shared" si="173"/>
        <v>#REF!</v>
      </c>
      <c r="K287" s="57" t="e">
        <f t="shared" si="174"/>
        <v>#REF!</v>
      </c>
      <c r="L287" s="57" t="e">
        <f t="shared" si="175"/>
        <v>#REF!</v>
      </c>
      <c r="M287" s="58" t="e">
        <f t="shared" si="176"/>
        <v>#REF!</v>
      </c>
      <c r="N287" s="58" t="e">
        <f t="shared" si="177"/>
        <v>#REF!</v>
      </c>
      <c r="O287" s="58" t="e">
        <f t="shared" si="178"/>
        <v>#REF!</v>
      </c>
      <c r="P287" s="59" t="e">
        <f t="shared" si="168"/>
        <v>#REF!</v>
      </c>
      <c r="Q287" s="29" t="e">
        <f t="shared" si="179"/>
        <v>#REF!</v>
      </c>
      <c r="R287" s="100" t="e">
        <f t="shared" si="171"/>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x14ac:dyDescent="0.25">
      <c r="B288" s="237"/>
      <c r="C288" s="9"/>
      <c r="E288" s="65" t="e">
        <f>IF(OR($C$6="",$C$5="",$C$6=0,$C$5=0),"",IF((ROWS(E$6:E288)-1)&gt;$C$16+$C$13-$C$15,"",(ROWS(E$6:E288)-1)))</f>
        <v>#REF!</v>
      </c>
      <c r="F288" s="55" t="e">
        <f t="shared" si="172"/>
        <v>#REF!</v>
      </c>
      <c r="G288" s="91" t="e">
        <f>IF(E288="","",OP!G288)</f>
        <v>#REF!</v>
      </c>
      <c r="H288" s="28" t="e">
        <f t="shared" si="169"/>
        <v>#REF!</v>
      </c>
      <c r="I288" s="56" t="e">
        <f t="shared" si="170"/>
        <v>#REF!</v>
      </c>
      <c r="J288" s="56" t="e">
        <f t="shared" si="173"/>
        <v>#REF!</v>
      </c>
      <c r="K288" s="57" t="e">
        <f t="shared" si="174"/>
        <v>#REF!</v>
      </c>
      <c r="L288" s="57" t="e">
        <f t="shared" si="175"/>
        <v>#REF!</v>
      </c>
      <c r="M288" s="58" t="e">
        <f t="shared" si="176"/>
        <v>#REF!</v>
      </c>
      <c r="N288" s="58" t="e">
        <f t="shared" si="177"/>
        <v>#REF!</v>
      </c>
      <c r="O288" s="58" t="e">
        <f t="shared" si="178"/>
        <v>#REF!</v>
      </c>
      <c r="P288" s="59" t="e">
        <f t="shared" si="168"/>
        <v>#REF!</v>
      </c>
      <c r="Q288" s="29" t="e">
        <f t="shared" si="179"/>
        <v>#REF!</v>
      </c>
      <c r="R288" s="100" t="e">
        <f t="shared" si="171"/>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x14ac:dyDescent="0.25">
      <c r="B289" s="237"/>
      <c r="C289" s="9"/>
      <c r="E289" s="65" t="e">
        <f>IF(OR($C$6="",$C$5="",$C$6=0,$C$5=0),"",IF((ROWS(E$6:E289)-1)&gt;$C$16+$C$13-$C$15,"",(ROWS(E$6:E289)-1)))</f>
        <v>#REF!</v>
      </c>
      <c r="F289" s="55" t="e">
        <f t="shared" si="172"/>
        <v>#REF!</v>
      </c>
      <c r="G289" s="91" t="e">
        <f>IF(E289="","",OP!G289)</f>
        <v>#REF!</v>
      </c>
      <c r="H289" s="28" t="e">
        <f t="shared" si="169"/>
        <v>#REF!</v>
      </c>
      <c r="I289" s="56" t="e">
        <f t="shared" si="170"/>
        <v>#REF!</v>
      </c>
      <c r="J289" s="56" t="e">
        <f t="shared" si="173"/>
        <v>#REF!</v>
      </c>
      <c r="K289" s="57" t="e">
        <f t="shared" si="174"/>
        <v>#REF!</v>
      </c>
      <c r="L289" s="57" t="e">
        <f t="shared" si="175"/>
        <v>#REF!</v>
      </c>
      <c r="M289" s="58" t="e">
        <f t="shared" si="176"/>
        <v>#REF!</v>
      </c>
      <c r="N289" s="58" t="e">
        <f t="shared" si="177"/>
        <v>#REF!</v>
      </c>
      <c r="O289" s="58" t="e">
        <f t="shared" si="178"/>
        <v>#REF!</v>
      </c>
      <c r="P289" s="59" t="e">
        <f t="shared" si="168"/>
        <v>#REF!</v>
      </c>
      <c r="Q289" s="29" t="e">
        <f t="shared" si="179"/>
        <v>#REF!</v>
      </c>
      <c r="R289" s="100" t="e">
        <f t="shared" si="171"/>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x14ac:dyDescent="0.25">
      <c r="B290" s="237"/>
      <c r="C290" s="9"/>
      <c r="E290" s="65" t="e">
        <f>IF(OR($C$6="",$C$5="",$C$6=0,$C$5=0),"",IF((ROWS(E$6:E290)-1)&gt;$C$16+$C$13-$C$15,"",(ROWS(E$6:E290)-1)))</f>
        <v>#REF!</v>
      </c>
      <c r="F290" s="55" t="e">
        <f t="shared" si="172"/>
        <v>#REF!</v>
      </c>
      <c r="G290" s="91" t="e">
        <f>IF(E290="","",OP!G290)</f>
        <v>#REF!</v>
      </c>
      <c r="H290" s="28" t="e">
        <f t="shared" si="169"/>
        <v>#REF!</v>
      </c>
      <c r="I290" s="56" t="e">
        <f t="shared" si="170"/>
        <v>#REF!</v>
      </c>
      <c r="J290" s="56" t="e">
        <f t="shared" si="173"/>
        <v>#REF!</v>
      </c>
      <c r="K290" s="57" t="e">
        <f t="shared" si="174"/>
        <v>#REF!</v>
      </c>
      <c r="L290" s="57" t="e">
        <f t="shared" si="175"/>
        <v>#REF!</v>
      </c>
      <c r="M290" s="58" t="e">
        <f t="shared" si="176"/>
        <v>#REF!</v>
      </c>
      <c r="N290" s="58" t="e">
        <f t="shared" si="177"/>
        <v>#REF!</v>
      </c>
      <c r="O290" s="58" t="e">
        <f t="shared" si="178"/>
        <v>#REF!</v>
      </c>
      <c r="P290" s="59" t="e">
        <f t="shared" si="168"/>
        <v>#REF!</v>
      </c>
      <c r="Q290" s="29" t="e">
        <f t="shared" si="179"/>
        <v>#REF!</v>
      </c>
      <c r="R290" s="100" t="e">
        <f t="shared" si="171"/>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x14ac:dyDescent="0.25">
      <c r="B291" s="237"/>
      <c r="C291" s="9"/>
      <c r="E291" s="65" t="e">
        <f>IF(OR($C$6="",$C$5="",$C$6=0,$C$5=0),"",IF((ROWS(E$6:E291)-1)&gt;$C$16+$C$13-$C$15,"",(ROWS(E$6:E291)-1)))</f>
        <v>#REF!</v>
      </c>
      <c r="F291" s="55" t="e">
        <f t="shared" si="172"/>
        <v>#REF!</v>
      </c>
      <c r="G291" s="91" t="e">
        <f>IF(E291="","",OP!G291)</f>
        <v>#REF!</v>
      </c>
      <c r="H291" s="28" t="e">
        <f t="shared" si="169"/>
        <v>#REF!</v>
      </c>
      <c r="I291" s="56" t="e">
        <f t="shared" si="170"/>
        <v>#REF!</v>
      </c>
      <c r="J291" s="56" t="e">
        <f t="shared" si="173"/>
        <v>#REF!</v>
      </c>
      <c r="K291" s="57" t="e">
        <f t="shared" si="174"/>
        <v>#REF!</v>
      </c>
      <c r="L291" s="57" t="e">
        <f t="shared" si="175"/>
        <v>#REF!</v>
      </c>
      <c r="M291" s="58" t="e">
        <f t="shared" si="176"/>
        <v>#REF!</v>
      </c>
      <c r="N291" s="58" t="e">
        <f t="shared" si="177"/>
        <v>#REF!</v>
      </c>
      <c r="O291" s="58" t="e">
        <f t="shared" si="178"/>
        <v>#REF!</v>
      </c>
      <c r="P291" s="59" t="e">
        <f t="shared" si="168"/>
        <v>#REF!</v>
      </c>
      <c r="Q291" s="29" t="e">
        <f t="shared" si="179"/>
        <v>#REF!</v>
      </c>
      <c r="R291" s="100" t="e">
        <f t="shared" si="171"/>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x14ac:dyDescent="0.25">
      <c r="B292" s="237"/>
      <c r="C292" s="9"/>
      <c r="E292" s="65" t="e">
        <f>IF(OR($C$6="",$C$5="",$C$6=0,$C$5=0),"",IF((ROWS(E$6:E292)-1)&gt;$C$16+$C$13-$C$15,"",(ROWS(E$6:E292)-1)))</f>
        <v>#REF!</v>
      </c>
      <c r="F292" s="55" t="e">
        <f t="shared" si="172"/>
        <v>#REF!</v>
      </c>
      <c r="G292" s="91" t="e">
        <f>IF(E292="","",OP!G292)</f>
        <v>#REF!</v>
      </c>
      <c r="H292" s="28" t="e">
        <f t="shared" si="169"/>
        <v>#REF!</v>
      </c>
      <c r="I292" s="56" t="e">
        <f t="shared" si="170"/>
        <v>#REF!</v>
      </c>
      <c r="J292" s="56" t="e">
        <f t="shared" si="173"/>
        <v>#REF!</v>
      </c>
      <c r="K292" s="57" t="e">
        <f t="shared" si="174"/>
        <v>#REF!</v>
      </c>
      <c r="L292" s="57" t="e">
        <f t="shared" si="175"/>
        <v>#REF!</v>
      </c>
      <c r="M292" s="58" t="e">
        <f t="shared" si="176"/>
        <v>#REF!</v>
      </c>
      <c r="N292" s="58" t="e">
        <f t="shared" si="177"/>
        <v>#REF!</v>
      </c>
      <c r="O292" s="58" t="e">
        <f t="shared" si="178"/>
        <v>#REF!</v>
      </c>
      <c r="P292" s="59" t="e">
        <f t="shared" si="168"/>
        <v>#REF!</v>
      </c>
      <c r="Q292" s="29" t="e">
        <f t="shared" si="179"/>
        <v>#REF!</v>
      </c>
      <c r="R292" s="100" t="e">
        <f t="shared" si="171"/>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x14ac:dyDescent="0.25">
      <c r="B293" s="237"/>
      <c r="C293" s="9"/>
      <c r="E293" s="65" t="e">
        <f>IF(OR($C$6="",$C$5="",$C$6=0,$C$5=0),"",IF((ROWS(E$6:E293)-1)&gt;$C$16+$C$13-$C$15,"",(ROWS(E$6:E293)-1)))</f>
        <v>#REF!</v>
      </c>
      <c r="F293" s="55" t="e">
        <f t="shared" si="172"/>
        <v>#REF!</v>
      </c>
      <c r="G293" s="91" t="e">
        <f>IF(E293="","",OP!G293)</f>
        <v>#REF!</v>
      </c>
      <c r="H293" s="28" t="e">
        <f t="shared" si="169"/>
        <v>#REF!</v>
      </c>
      <c r="I293" s="56" t="e">
        <f t="shared" si="170"/>
        <v>#REF!</v>
      </c>
      <c r="J293" s="56" t="e">
        <f t="shared" si="173"/>
        <v>#REF!</v>
      </c>
      <c r="K293" s="57" t="e">
        <f t="shared" si="174"/>
        <v>#REF!</v>
      </c>
      <c r="L293" s="57" t="e">
        <f t="shared" si="175"/>
        <v>#REF!</v>
      </c>
      <c r="M293" s="58" t="e">
        <f t="shared" si="176"/>
        <v>#REF!</v>
      </c>
      <c r="N293" s="58" t="e">
        <f t="shared" si="177"/>
        <v>#REF!</v>
      </c>
      <c r="O293" s="58" t="e">
        <f t="shared" si="178"/>
        <v>#REF!</v>
      </c>
      <c r="P293" s="59" t="e">
        <f t="shared" si="168"/>
        <v>#REF!</v>
      </c>
      <c r="Q293" s="29" t="e">
        <f t="shared" si="179"/>
        <v>#REF!</v>
      </c>
      <c r="R293" s="100" t="e">
        <f t="shared" si="171"/>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x14ac:dyDescent="0.25">
      <c r="B294" s="237"/>
      <c r="C294" s="9"/>
      <c r="E294" s="65" t="e">
        <f>IF(OR($C$6="",$C$5="",$C$6=0,$C$5=0),"",IF((ROWS(E$6:E294)-1)&gt;$C$16+$C$13-$C$15,"",(ROWS(E$6:E294)-1)))</f>
        <v>#REF!</v>
      </c>
      <c r="F294" s="55" t="e">
        <f t="shared" si="172"/>
        <v>#REF!</v>
      </c>
      <c r="G294" s="91" t="e">
        <f>IF(E294="","",OP!G294)</f>
        <v>#REF!</v>
      </c>
      <c r="H294" s="28" t="e">
        <f t="shared" si="169"/>
        <v>#REF!</v>
      </c>
      <c r="I294" s="56" t="e">
        <f t="shared" si="170"/>
        <v>#REF!</v>
      </c>
      <c r="J294" s="56" t="e">
        <f t="shared" si="173"/>
        <v>#REF!</v>
      </c>
      <c r="K294" s="57" t="e">
        <f t="shared" si="174"/>
        <v>#REF!</v>
      </c>
      <c r="L294" s="57" t="e">
        <f t="shared" si="175"/>
        <v>#REF!</v>
      </c>
      <c r="M294" s="58" t="e">
        <f t="shared" si="176"/>
        <v>#REF!</v>
      </c>
      <c r="N294" s="58" t="e">
        <f t="shared" si="177"/>
        <v>#REF!</v>
      </c>
      <c r="O294" s="58" t="e">
        <f t="shared" si="178"/>
        <v>#REF!</v>
      </c>
      <c r="P294" s="59" t="e">
        <f t="shared" si="168"/>
        <v>#REF!</v>
      </c>
      <c r="Q294" s="29" t="e">
        <f t="shared" si="179"/>
        <v>#REF!</v>
      </c>
      <c r="R294" s="100" t="e">
        <f t="shared" si="171"/>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x14ac:dyDescent="0.25">
      <c r="B295" s="237"/>
      <c r="C295" s="9"/>
      <c r="E295" s="65" t="e">
        <f>IF(OR($C$6="",$C$5="",$C$6=0,$C$5=0),"",IF((ROWS(E$6:E295)-1)&gt;$C$16+$C$13-$C$15,"",(ROWS(E$6:E295)-1)))</f>
        <v>#REF!</v>
      </c>
      <c r="F295" s="55" t="e">
        <f t="shared" si="172"/>
        <v>#REF!</v>
      </c>
      <c r="G295" s="91" t="e">
        <f>IF(E295="","",OP!G295)</f>
        <v>#REF!</v>
      </c>
      <c r="H295" s="28" t="e">
        <f t="shared" si="169"/>
        <v>#REF!</v>
      </c>
      <c r="I295" s="56" t="e">
        <f t="shared" si="170"/>
        <v>#REF!</v>
      </c>
      <c r="J295" s="56" t="e">
        <f t="shared" si="173"/>
        <v>#REF!</v>
      </c>
      <c r="K295" s="57" t="e">
        <f t="shared" si="174"/>
        <v>#REF!</v>
      </c>
      <c r="L295" s="57" t="e">
        <f t="shared" si="175"/>
        <v>#REF!</v>
      </c>
      <c r="M295" s="58" t="e">
        <f t="shared" si="176"/>
        <v>#REF!</v>
      </c>
      <c r="N295" s="58" t="e">
        <f t="shared" si="177"/>
        <v>#REF!</v>
      </c>
      <c r="O295" s="58" t="e">
        <f t="shared" si="178"/>
        <v>#REF!</v>
      </c>
      <c r="P295" s="59" t="e">
        <f t="shared" si="168"/>
        <v>#REF!</v>
      </c>
      <c r="Q295" s="29" t="e">
        <f t="shared" si="179"/>
        <v>#REF!</v>
      </c>
      <c r="R295" s="100" t="e">
        <f t="shared" si="171"/>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x14ac:dyDescent="0.25">
      <c r="B296" s="237"/>
      <c r="C296" s="9"/>
      <c r="E296" s="65" t="e">
        <f>IF(OR($C$6="",$C$5="",$C$6=0,$C$5=0),"",IF((ROWS(E$6:E296)-1)&gt;$C$16+$C$13-$C$15,"",(ROWS(E$6:E296)-1)))</f>
        <v>#REF!</v>
      </c>
      <c r="F296" s="55" t="e">
        <f t="shared" si="172"/>
        <v>#REF!</v>
      </c>
      <c r="G296" s="91" t="e">
        <f>IF(E296="","",OP!G296)</f>
        <v>#REF!</v>
      </c>
      <c r="H296" s="28" t="e">
        <f t="shared" si="169"/>
        <v>#REF!</v>
      </c>
      <c r="I296" s="56" t="e">
        <f t="shared" si="170"/>
        <v>#REF!</v>
      </c>
      <c r="J296" s="56" t="e">
        <f t="shared" si="173"/>
        <v>#REF!</v>
      </c>
      <c r="K296" s="57" t="e">
        <f t="shared" si="174"/>
        <v>#REF!</v>
      </c>
      <c r="L296" s="57" t="e">
        <f t="shared" si="175"/>
        <v>#REF!</v>
      </c>
      <c r="M296" s="58" t="e">
        <f t="shared" si="176"/>
        <v>#REF!</v>
      </c>
      <c r="N296" s="58" t="e">
        <f t="shared" si="177"/>
        <v>#REF!</v>
      </c>
      <c r="O296" s="58" t="e">
        <f t="shared" si="178"/>
        <v>#REF!</v>
      </c>
      <c r="P296" s="59" t="e">
        <f t="shared" si="168"/>
        <v>#REF!</v>
      </c>
      <c r="Q296" s="29" t="e">
        <f t="shared" si="179"/>
        <v>#REF!</v>
      </c>
      <c r="R296" s="100" t="e">
        <f t="shared" si="171"/>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x14ac:dyDescent="0.25">
      <c r="B297" s="237"/>
      <c r="C297" s="9"/>
      <c r="E297" s="65" t="e">
        <f>IF(OR($C$6="",$C$5="",$C$6=0,$C$5=0),"",IF((ROWS(E$6:E297)-1)&gt;$C$16+$C$13-$C$15,"",(ROWS(E$6:E297)-1)))</f>
        <v>#REF!</v>
      </c>
      <c r="F297" s="55" t="e">
        <f t="shared" si="172"/>
        <v>#REF!</v>
      </c>
      <c r="G297" s="91" t="e">
        <f>IF(E297="","",OP!G297)</f>
        <v>#REF!</v>
      </c>
      <c r="H297" s="28" t="e">
        <f t="shared" si="169"/>
        <v>#REF!</v>
      </c>
      <c r="I297" s="56" t="e">
        <f t="shared" si="170"/>
        <v>#REF!</v>
      </c>
      <c r="J297" s="56" t="e">
        <f t="shared" si="173"/>
        <v>#REF!</v>
      </c>
      <c r="K297" s="57" t="e">
        <f t="shared" si="174"/>
        <v>#REF!</v>
      </c>
      <c r="L297" s="57" t="e">
        <f t="shared" si="175"/>
        <v>#REF!</v>
      </c>
      <c r="M297" s="58" t="e">
        <f t="shared" si="176"/>
        <v>#REF!</v>
      </c>
      <c r="N297" s="58" t="e">
        <f t="shared" si="177"/>
        <v>#REF!</v>
      </c>
      <c r="O297" s="58" t="e">
        <f t="shared" si="178"/>
        <v>#REF!</v>
      </c>
      <c r="P297" s="59" t="e">
        <f t="shared" si="168"/>
        <v>#REF!</v>
      </c>
      <c r="Q297" s="29" t="e">
        <f t="shared" si="179"/>
        <v>#REF!</v>
      </c>
      <c r="R297" s="100" t="e">
        <f t="shared" si="171"/>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x14ac:dyDescent="0.25">
      <c r="B298" s="237"/>
      <c r="C298" s="9"/>
      <c r="E298" s="65" t="e">
        <f>IF(OR($C$6="",$C$5="",$C$6=0,$C$5=0),"",IF((ROWS(E$6:E298)-1)&gt;$C$16+$C$13-$C$15,"",(ROWS(E$6:E298)-1)))</f>
        <v>#REF!</v>
      </c>
      <c r="F298" s="55" t="e">
        <f t="shared" si="172"/>
        <v>#REF!</v>
      </c>
      <c r="G298" s="91" t="e">
        <f>IF(E298="","",OP!G298)</f>
        <v>#REF!</v>
      </c>
      <c r="H298" s="28" t="e">
        <f t="shared" si="169"/>
        <v>#REF!</v>
      </c>
      <c r="I298" s="56" t="e">
        <f t="shared" si="170"/>
        <v>#REF!</v>
      </c>
      <c r="J298" s="56" t="e">
        <f t="shared" si="173"/>
        <v>#REF!</v>
      </c>
      <c r="K298" s="57" t="e">
        <f t="shared" si="174"/>
        <v>#REF!</v>
      </c>
      <c r="L298" s="57" t="e">
        <f t="shared" si="175"/>
        <v>#REF!</v>
      </c>
      <c r="M298" s="58" t="e">
        <f t="shared" si="176"/>
        <v>#REF!</v>
      </c>
      <c r="N298" s="58" t="e">
        <f t="shared" si="177"/>
        <v>#REF!</v>
      </c>
      <c r="O298" s="58" t="e">
        <f t="shared" si="178"/>
        <v>#REF!</v>
      </c>
      <c r="P298" s="59" t="e">
        <f t="shared" si="168"/>
        <v>#REF!</v>
      </c>
      <c r="Q298" s="29" t="e">
        <f t="shared" si="179"/>
        <v>#REF!</v>
      </c>
      <c r="R298" s="100" t="e">
        <f t="shared" si="171"/>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x14ac:dyDescent="0.25">
      <c r="B299" s="237"/>
      <c r="C299" s="9"/>
      <c r="E299" s="65" t="e">
        <f>IF(OR($C$6="",$C$5="",$C$6=0,$C$5=0),"",IF((ROWS(E$6:E299)-1)&gt;$C$16+$C$13-$C$15,"",(ROWS(E$6:E299)-1)))</f>
        <v>#REF!</v>
      </c>
      <c r="F299" s="55" t="e">
        <f t="shared" si="172"/>
        <v>#REF!</v>
      </c>
      <c r="G299" s="91" t="e">
        <f>IF(E299="","",OP!G299)</f>
        <v>#REF!</v>
      </c>
      <c r="H299" s="28" t="e">
        <f t="shared" si="169"/>
        <v>#REF!</v>
      </c>
      <c r="I299" s="56" t="e">
        <f t="shared" si="170"/>
        <v>#REF!</v>
      </c>
      <c r="J299" s="56" t="e">
        <f t="shared" si="173"/>
        <v>#REF!</v>
      </c>
      <c r="K299" s="57" t="e">
        <f t="shared" si="174"/>
        <v>#REF!</v>
      </c>
      <c r="L299" s="57" t="e">
        <f t="shared" si="175"/>
        <v>#REF!</v>
      </c>
      <c r="M299" s="58" t="e">
        <f t="shared" si="176"/>
        <v>#REF!</v>
      </c>
      <c r="N299" s="58" t="e">
        <f t="shared" si="177"/>
        <v>#REF!</v>
      </c>
      <c r="O299" s="58" t="e">
        <f t="shared" si="178"/>
        <v>#REF!</v>
      </c>
      <c r="P299" s="59" t="e">
        <f t="shared" si="168"/>
        <v>#REF!</v>
      </c>
      <c r="Q299" s="29" t="e">
        <f t="shared" si="179"/>
        <v>#REF!</v>
      </c>
      <c r="R299" s="100" t="e">
        <f t="shared" si="171"/>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x14ac:dyDescent="0.25">
      <c r="B300" s="237"/>
      <c r="C300" s="9"/>
      <c r="E300" s="65" t="e">
        <f>IF(OR($C$6="",$C$5="",$C$6=0,$C$5=0),"",IF((ROWS(E$6:E300)-1)&gt;$C$16+$C$13-$C$15,"",(ROWS(E$6:E300)-1)))</f>
        <v>#REF!</v>
      </c>
      <c r="F300" s="55" t="e">
        <f t="shared" si="172"/>
        <v>#REF!</v>
      </c>
      <c r="G300" s="91" t="e">
        <f>IF(E300="","",OP!G300)</f>
        <v>#REF!</v>
      </c>
      <c r="H300" s="28" t="e">
        <f t="shared" si="169"/>
        <v>#REF!</v>
      </c>
      <c r="I300" s="56" t="e">
        <f t="shared" si="170"/>
        <v>#REF!</v>
      </c>
      <c r="J300" s="56" t="e">
        <f t="shared" si="173"/>
        <v>#REF!</v>
      </c>
      <c r="K300" s="57" t="e">
        <f t="shared" si="174"/>
        <v>#REF!</v>
      </c>
      <c r="L300" s="57" t="e">
        <f t="shared" si="175"/>
        <v>#REF!</v>
      </c>
      <c r="M300" s="58" t="e">
        <f t="shared" si="176"/>
        <v>#REF!</v>
      </c>
      <c r="N300" s="58" t="e">
        <f t="shared" si="177"/>
        <v>#REF!</v>
      </c>
      <c r="O300" s="58" t="e">
        <f t="shared" si="178"/>
        <v>#REF!</v>
      </c>
      <c r="P300" s="59" t="e">
        <f t="shared" si="168"/>
        <v>#REF!</v>
      </c>
      <c r="Q300" s="29" t="e">
        <f t="shared" si="179"/>
        <v>#REF!</v>
      </c>
      <c r="R300" s="100" t="e">
        <f t="shared" si="171"/>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x14ac:dyDescent="0.25">
      <c r="B301" s="237"/>
      <c r="C301" s="9"/>
      <c r="E301" s="65" t="e">
        <f>IF(OR($C$6="",$C$5="",$C$6=0,$C$5=0),"",IF((ROWS(E$6:E301)-1)&gt;$C$16+$C$13-$C$15,"",(ROWS(E$6:E301)-1)))</f>
        <v>#REF!</v>
      </c>
      <c r="F301" s="55" t="e">
        <f t="shared" si="172"/>
        <v>#REF!</v>
      </c>
      <c r="G301" s="91" t="e">
        <f>IF(E301="","",OP!G301)</f>
        <v>#REF!</v>
      </c>
      <c r="H301" s="28" t="e">
        <f t="shared" si="169"/>
        <v>#REF!</v>
      </c>
      <c r="I301" s="56" t="e">
        <f t="shared" si="170"/>
        <v>#REF!</v>
      </c>
      <c r="J301" s="56" t="e">
        <f t="shared" si="173"/>
        <v>#REF!</v>
      </c>
      <c r="K301" s="57" t="e">
        <f t="shared" si="174"/>
        <v>#REF!</v>
      </c>
      <c r="L301" s="57" t="e">
        <f t="shared" si="175"/>
        <v>#REF!</v>
      </c>
      <c r="M301" s="58" t="e">
        <f t="shared" si="176"/>
        <v>#REF!</v>
      </c>
      <c r="N301" s="58" t="e">
        <f t="shared" si="177"/>
        <v>#REF!</v>
      </c>
      <c r="O301" s="58" t="e">
        <f t="shared" si="178"/>
        <v>#REF!</v>
      </c>
      <c r="P301" s="59" t="e">
        <f t="shared" si="168"/>
        <v>#REF!</v>
      </c>
      <c r="Q301" s="29" t="e">
        <f t="shared" si="179"/>
        <v>#REF!</v>
      </c>
      <c r="R301" s="100" t="e">
        <f t="shared" si="171"/>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x14ac:dyDescent="0.25">
      <c r="B302" s="237"/>
      <c r="C302" s="9"/>
      <c r="E302" s="65" t="e">
        <f>IF(OR($C$6="",$C$5="",$C$6=0,$C$5=0),"",IF((ROWS(E$6:E302)-1)&gt;$C$16+$C$13-$C$15,"",(ROWS(E$6:E302)-1)))</f>
        <v>#REF!</v>
      </c>
      <c r="F302" s="55" t="e">
        <f t="shared" si="172"/>
        <v>#REF!</v>
      </c>
      <c r="G302" s="91" t="e">
        <f>IF(E302="","",OP!G302)</f>
        <v>#REF!</v>
      </c>
      <c r="H302" s="28" t="e">
        <f t="shared" si="169"/>
        <v>#REF!</v>
      </c>
      <c r="I302" s="56" t="e">
        <f t="shared" si="170"/>
        <v>#REF!</v>
      </c>
      <c r="J302" s="56" t="e">
        <f t="shared" si="173"/>
        <v>#REF!</v>
      </c>
      <c r="K302" s="57" t="e">
        <f t="shared" si="174"/>
        <v>#REF!</v>
      </c>
      <c r="L302" s="57" t="e">
        <f t="shared" si="175"/>
        <v>#REF!</v>
      </c>
      <c r="M302" s="58" t="e">
        <f t="shared" si="176"/>
        <v>#REF!</v>
      </c>
      <c r="N302" s="58" t="e">
        <f t="shared" si="177"/>
        <v>#REF!</v>
      </c>
      <c r="O302" s="58" t="e">
        <f t="shared" si="178"/>
        <v>#REF!</v>
      </c>
      <c r="P302" s="59" t="e">
        <f t="shared" si="168"/>
        <v>#REF!</v>
      </c>
      <c r="Q302" s="29" t="e">
        <f t="shared" si="179"/>
        <v>#REF!</v>
      </c>
      <c r="R302" s="100" t="e">
        <f t="shared" si="171"/>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x14ac:dyDescent="0.25">
      <c r="B303" s="237"/>
      <c r="C303" s="9"/>
      <c r="E303" s="65" t="e">
        <f>IF(OR($C$6="",$C$5="",$C$6=0,$C$5=0),"",IF((ROWS(E$6:E303)-1)&gt;$C$16+$C$13-$C$15,"",(ROWS(E$6:E303)-1)))</f>
        <v>#REF!</v>
      </c>
      <c r="F303" s="55" t="e">
        <f t="shared" si="172"/>
        <v>#REF!</v>
      </c>
      <c r="G303" s="91" t="e">
        <f>IF(E303="","",OP!G303)</f>
        <v>#REF!</v>
      </c>
      <c r="H303" s="28" t="e">
        <f t="shared" si="169"/>
        <v>#REF!</v>
      </c>
      <c r="I303" s="56" t="e">
        <f t="shared" si="170"/>
        <v>#REF!</v>
      </c>
      <c r="J303" s="56" t="e">
        <f t="shared" si="173"/>
        <v>#REF!</v>
      </c>
      <c r="K303" s="57" t="e">
        <f t="shared" si="174"/>
        <v>#REF!</v>
      </c>
      <c r="L303" s="57" t="e">
        <f t="shared" si="175"/>
        <v>#REF!</v>
      </c>
      <c r="M303" s="58" t="e">
        <f t="shared" si="176"/>
        <v>#REF!</v>
      </c>
      <c r="N303" s="58" t="e">
        <f t="shared" si="177"/>
        <v>#REF!</v>
      </c>
      <c r="O303" s="58" t="e">
        <f t="shared" si="178"/>
        <v>#REF!</v>
      </c>
      <c r="P303" s="59" t="e">
        <f t="shared" si="168"/>
        <v>#REF!</v>
      </c>
      <c r="Q303" s="29" t="e">
        <f t="shared" si="179"/>
        <v>#REF!</v>
      </c>
      <c r="R303" s="100" t="e">
        <f t="shared" si="171"/>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x14ac:dyDescent="0.25">
      <c r="B304" s="237"/>
      <c r="C304" s="9"/>
      <c r="E304" s="65" t="e">
        <f>IF(OR($C$6="",$C$5="",$C$6=0,$C$5=0),"",IF((ROWS(E$6:E304)-1)&gt;$C$16+$C$13-$C$15,"",(ROWS(E$6:E304)-1)))</f>
        <v>#REF!</v>
      </c>
      <c r="F304" s="55" t="e">
        <f t="shared" si="172"/>
        <v>#REF!</v>
      </c>
      <c r="G304" s="91" t="e">
        <f>IF(E304="","",OP!G304)</f>
        <v>#REF!</v>
      </c>
      <c r="H304" s="28" t="e">
        <f t="shared" si="169"/>
        <v>#REF!</v>
      </c>
      <c r="I304" s="56" t="e">
        <f t="shared" si="170"/>
        <v>#REF!</v>
      </c>
      <c r="J304" s="56" t="e">
        <f t="shared" si="173"/>
        <v>#REF!</v>
      </c>
      <c r="K304" s="57" t="e">
        <f t="shared" si="174"/>
        <v>#REF!</v>
      </c>
      <c r="L304" s="57" t="e">
        <f t="shared" si="175"/>
        <v>#REF!</v>
      </c>
      <c r="M304" s="58" t="e">
        <f t="shared" si="176"/>
        <v>#REF!</v>
      </c>
      <c r="N304" s="58" t="e">
        <f t="shared" si="177"/>
        <v>#REF!</v>
      </c>
      <c r="O304" s="58" t="e">
        <f t="shared" si="178"/>
        <v>#REF!</v>
      </c>
      <c r="P304" s="59" t="e">
        <f t="shared" si="168"/>
        <v>#REF!</v>
      </c>
      <c r="Q304" s="29" t="e">
        <f t="shared" si="179"/>
        <v>#REF!</v>
      </c>
      <c r="R304" s="100" t="e">
        <f t="shared" si="171"/>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x14ac:dyDescent="0.25">
      <c r="B305" s="237"/>
      <c r="C305" s="9"/>
      <c r="E305" s="65" t="e">
        <f>IF(OR($C$6="",$C$5="",$C$6=0,$C$5=0),"",IF((ROWS(E$6:E305)-1)&gt;$C$16+$C$13-$C$15,"",(ROWS(E$6:E305)-1)))</f>
        <v>#REF!</v>
      </c>
      <c r="F305" s="55" t="e">
        <f t="shared" si="172"/>
        <v>#REF!</v>
      </c>
      <c r="G305" s="91" t="e">
        <f>IF(E305="","",OP!G305)</f>
        <v>#REF!</v>
      </c>
      <c r="H305" s="28" t="e">
        <f t="shared" si="169"/>
        <v>#REF!</v>
      </c>
      <c r="I305" s="56" t="e">
        <f t="shared" si="170"/>
        <v>#REF!</v>
      </c>
      <c r="J305" s="56" t="e">
        <f t="shared" si="173"/>
        <v>#REF!</v>
      </c>
      <c r="K305" s="57" t="e">
        <f t="shared" si="174"/>
        <v>#REF!</v>
      </c>
      <c r="L305" s="57" t="e">
        <f t="shared" si="175"/>
        <v>#REF!</v>
      </c>
      <c r="M305" s="58" t="e">
        <f t="shared" si="176"/>
        <v>#REF!</v>
      </c>
      <c r="N305" s="58" t="e">
        <f t="shared" si="177"/>
        <v>#REF!</v>
      </c>
      <c r="O305" s="58" t="e">
        <f t="shared" si="178"/>
        <v>#REF!</v>
      </c>
      <c r="P305" s="59" t="e">
        <f t="shared" si="168"/>
        <v>#REF!</v>
      </c>
      <c r="Q305" s="29" t="e">
        <f t="shared" si="179"/>
        <v>#REF!</v>
      </c>
      <c r="R305" s="100" t="e">
        <f t="shared" si="171"/>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x14ac:dyDescent="0.25">
      <c r="B306" s="237"/>
      <c r="C306" s="9"/>
      <c r="E306" s="65" t="e">
        <f>IF(OR($C$6="",$C$5="",$C$6=0,$C$5=0),"",IF((ROWS(E$6:E306)-1)&gt;$C$16+$C$13-$C$15,"",(ROWS(E$6:E306)-1)))</f>
        <v>#REF!</v>
      </c>
      <c r="F306" s="55" t="e">
        <f t="shared" si="172"/>
        <v>#REF!</v>
      </c>
      <c r="G306" s="91" t="e">
        <f>IF(E306="","",OP!G306)</f>
        <v>#REF!</v>
      </c>
      <c r="H306" s="28" t="e">
        <f t="shared" si="169"/>
        <v>#REF!</v>
      </c>
      <c r="I306" s="56" t="e">
        <f t="shared" si="170"/>
        <v>#REF!</v>
      </c>
      <c r="J306" s="56" t="e">
        <f t="shared" si="173"/>
        <v>#REF!</v>
      </c>
      <c r="K306" s="57" t="e">
        <f t="shared" si="174"/>
        <v>#REF!</v>
      </c>
      <c r="L306" s="57" t="e">
        <f t="shared" si="175"/>
        <v>#REF!</v>
      </c>
      <c r="M306" s="58" t="e">
        <f t="shared" si="176"/>
        <v>#REF!</v>
      </c>
      <c r="N306" s="58" t="e">
        <f t="shared" si="177"/>
        <v>#REF!</v>
      </c>
      <c r="O306" s="58" t="e">
        <f t="shared" si="178"/>
        <v>#REF!</v>
      </c>
      <c r="P306" s="59" t="e">
        <f t="shared" si="168"/>
        <v>#REF!</v>
      </c>
      <c r="Q306" s="29" t="e">
        <f t="shared" si="179"/>
        <v>#REF!</v>
      </c>
      <c r="R306" s="100" t="e">
        <f t="shared" si="171"/>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x14ac:dyDescent="0.25">
      <c r="B307" s="237"/>
      <c r="C307" s="9"/>
      <c r="E307" s="65" t="e">
        <f>IF(OR($C$6="",$C$5="",$C$6=0,$C$5=0),"",IF((ROWS(E$6:E307)-1)&gt;$C$16+$C$13-$C$15,"",(ROWS(E$6:E307)-1)))</f>
        <v>#REF!</v>
      </c>
      <c r="F307" s="55" t="e">
        <f t="shared" si="172"/>
        <v>#REF!</v>
      </c>
      <c r="G307" s="91" t="e">
        <f>IF(E307="","",OP!G307)</f>
        <v>#REF!</v>
      </c>
      <c r="H307" s="28" t="e">
        <f t="shared" si="169"/>
        <v>#REF!</v>
      </c>
      <c r="I307" s="56" t="e">
        <f t="shared" si="170"/>
        <v>#REF!</v>
      </c>
      <c r="J307" s="56" t="e">
        <f t="shared" si="173"/>
        <v>#REF!</v>
      </c>
      <c r="K307" s="57" t="e">
        <f t="shared" si="174"/>
        <v>#REF!</v>
      </c>
      <c r="L307" s="57" t="e">
        <f t="shared" si="175"/>
        <v>#REF!</v>
      </c>
      <c r="M307" s="58" t="e">
        <f t="shared" si="176"/>
        <v>#REF!</v>
      </c>
      <c r="N307" s="58" t="e">
        <f t="shared" si="177"/>
        <v>#REF!</v>
      </c>
      <c r="O307" s="58" t="e">
        <f t="shared" si="178"/>
        <v>#REF!</v>
      </c>
      <c r="P307" s="59" t="e">
        <f t="shared" si="168"/>
        <v>#REF!</v>
      </c>
      <c r="Q307" s="29" t="e">
        <f t="shared" si="179"/>
        <v>#REF!</v>
      </c>
      <c r="R307" s="100" t="e">
        <f t="shared" si="171"/>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x14ac:dyDescent="0.25">
      <c r="B308" s="237"/>
      <c r="C308" s="9"/>
      <c r="E308" s="65" t="e">
        <f>IF(OR($C$6="",$C$5="",$C$6=0,$C$5=0),"",IF((ROWS(E$6:E308)-1)&gt;$C$16+$C$13-$C$15,"",(ROWS(E$6:E308)-1)))</f>
        <v>#REF!</v>
      </c>
      <c r="F308" s="55" t="e">
        <f t="shared" si="172"/>
        <v>#REF!</v>
      </c>
      <c r="G308" s="91" t="e">
        <f>IF(E308="","",OP!G308)</f>
        <v>#REF!</v>
      </c>
      <c r="H308" s="28" t="e">
        <f t="shared" si="169"/>
        <v>#REF!</v>
      </c>
      <c r="I308" s="56" t="e">
        <f t="shared" si="170"/>
        <v>#REF!</v>
      </c>
      <c r="J308" s="56" t="e">
        <f t="shared" si="173"/>
        <v>#REF!</v>
      </c>
      <c r="K308" s="57" t="e">
        <f t="shared" si="174"/>
        <v>#REF!</v>
      </c>
      <c r="L308" s="57" t="e">
        <f t="shared" si="175"/>
        <v>#REF!</v>
      </c>
      <c r="M308" s="58" t="e">
        <f t="shared" si="176"/>
        <v>#REF!</v>
      </c>
      <c r="N308" s="58" t="e">
        <f t="shared" si="177"/>
        <v>#REF!</v>
      </c>
      <c r="O308" s="58" t="e">
        <f t="shared" si="178"/>
        <v>#REF!</v>
      </c>
      <c r="P308" s="59" t="e">
        <f t="shared" si="168"/>
        <v>#REF!</v>
      </c>
      <c r="Q308" s="29" t="e">
        <f t="shared" si="179"/>
        <v>#REF!</v>
      </c>
      <c r="R308" s="100" t="e">
        <f t="shared" si="171"/>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x14ac:dyDescent="0.25">
      <c r="B309" s="237"/>
      <c r="C309" s="9"/>
      <c r="E309" s="65" t="e">
        <f>IF(OR($C$6="",$C$5="",$C$6=0,$C$5=0),"",IF((ROWS(E$6:E309)-1)&gt;$C$16+$C$13-$C$15,"",(ROWS(E$6:E309)-1)))</f>
        <v>#REF!</v>
      </c>
      <c r="F309" s="55" t="e">
        <f t="shared" si="172"/>
        <v>#REF!</v>
      </c>
      <c r="G309" s="91" t="e">
        <f>IF(E309="","",OP!G309)</f>
        <v>#REF!</v>
      </c>
      <c r="H309" s="28" t="e">
        <f t="shared" si="169"/>
        <v>#REF!</v>
      </c>
      <c r="I309" s="56" t="e">
        <f t="shared" si="170"/>
        <v>#REF!</v>
      </c>
      <c r="J309" s="56" t="e">
        <f t="shared" si="173"/>
        <v>#REF!</v>
      </c>
      <c r="K309" s="57" t="e">
        <f t="shared" si="174"/>
        <v>#REF!</v>
      </c>
      <c r="L309" s="57" t="e">
        <f t="shared" si="175"/>
        <v>#REF!</v>
      </c>
      <c r="M309" s="58" t="e">
        <f t="shared" si="176"/>
        <v>#REF!</v>
      </c>
      <c r="N309" s="58" t="e">
        <f t="shared" si="177"/>
        <v>#REF!</v>
      </c>
      <c r="O309" s="58" t="e">
        <f t="shared" si="178"/>
        <v>#REF!</v>
      </c>
      <c r="P309" s="59" t="e">
        <f t="shared" si="168"/>
        <v>#REF!</v>
      </c>
      <c r="Q309" s="29" t="e">
        <f t="shared" si="179"/>
        <v>#REF!</v>
      </c>
      <c r="R309" s="100" t="e">
        <f t="shared" si="171"/>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x14ac:dyDescent="0.25">
      <c r="B310" s="237"/>
      <c r="C310" s="9"/>
      <c r="E310" s="65" t="e">
        <f>IF(OR($C$6="",$C$5="",$C$6=0,$C$5=0),"",IF((ROWS(E$6:E310)-1)&gt;$C$16+$C$13-$C$15,"",(ROWS(E$6:E310)-1)))</f>
        <v>#REF!</v>
      </c>
      <c r="F310" s="55" t="e">
        <f t="shared" si="172"/>
        <v>#REF!</v>
      </c>
      <c r="G310" s="91" t="e">
        <f>IF(E310="","",OP!G310)</f>
        <v>#REF!</v>
      </c>
      <c r="H310" s="28" t="e">
        <f t="shared" si="169"/>
        <v>#REF!</v>
      </c>
      <c r="I310" s="56" t="e">
        <f t="shared" si="170"/>
        <v>#REF!</v>
      </c>
      <c r="J310" s="56" t="e">
        <f t="shared" si="173"/>
        <v>#REF!</v>
      </c>
      <c r="K310" s="57" t="e">
        <f t="shared" si="174"/>
        <v>#REF!</v>
      </c>
      <c r="L310" s="57" t="e">
        <f t="shared" si="175"/>
        <v>#REF!</v>
      </c>
      <c r="M310" s="58" t="e">
        <f t="shared" si="176"/>
        <v>#REF!</v>
      </c>
      <c r="N310" s="58" t="e">
        <f t="shared" si="177"/>
        <v>#REF!</v>
      </c>
      <c r="O310" s="58" t="e">
        <f t="shared" si="178"/>
        <v>#REF!</v>
      </c>
      <c r="P310" s="59" t="e">
        <f t="shared" si="168"/>
        <v>#REF!</v>
      </c>
      <c r="Q310" s="29" t="e">
        <f t="shared" si="179"/>
        <v>#REF!</v>
      </c>
      <c r="R310" s="100" t="e">
        <f t="shared" si="171"/>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x14ac:dyDescent="0.25">
      <c r="B311" s="237"/>
      <c r="C311" s="9"/>
      <c r="E311" s="65" t="e">
        <f>IF(OR($C$6="",$C$5="",$C$6=0,$C$5=0),"",IF((ROWS(E$6:E311)-1)&gt;$C$16+$C$13-$C$15,"",(ROWS(E$6:E311)-1)))</f>
        <v>#REF!</v>
      </c>
      <c r="F311" s="55" t="e">
        <f t="shared" si="172"/>
        <v>#REF!</v>
      </c>
      <c r="G311" s="91" t="e">
        <f>IF(E311="","",OP!G311)</f>
        <v>#REF!</v>
      </c>
      <c r="H311" s="28" t="e">
        <f t="shared" si="169"/>
        <v>#REF!</v>
      </c>
      <c r="I311" s="56" t="e">
        <f t="shared" si="170"/>
        <v>#REF!</v>
      </c>
      <c r="J311" s="56" t="e">
        <f t="shared" si="173"/>
        <v>#REF!</v>
      </c>
      <c r="K311" s="57" t="e">
        <f t="shared" si="174"/>
        <v>#REF!</v>
      </c>
      <c r="L311" s="57" t="e">
        <f t="shared" si="175"/>
        <v>#REF!</v>
      </c>
      <c r="M311" s="58" t="e">
        <f t="shared" si="176"/>
        <v>#REF!</v>
      </c>
      <c r="N311" s="58" t="e">
        <f t="shared" si="177"/>
        <v>#REF!</v>
      </c>
      <c r="O311" s="58" t="e">
        <f t="shared" si="178"/>
        <v>#REF!</v>
      </c>
      <c r="P311" s="59" t="e">
        <f t="shared" si="168"/>
        <v>#REF!</v>
      </c>
      <c r="Q311" s="29" t="e">
        <f t="shared" si="179"/>
        <v>#REF!</v>
      </c>
      <c r="R311" s="100" t="e">
        <f t="shared" si="171"/>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x14ac:dyDescent="0.25">
      <c r="B312" s="237"/>
      <c r="C312" s="9"/>
      <c r="E312" s="65" t="e">
        <f>IF(OR($C$6="",$C$5="",$C$6=0,$C$5=0),"",IF((ROWS(E$6:E312)-1)&gt;$C$16+$C$13-$C$15,"",(ROWS(E$6:E312)-1)))</f>
        <v>#REF!</v>
      </c>
      <c r="F312" s="55" t="e">
        <f t="shared" si="172"/>
        <v>#REF!</v>
      </c>
      <c r="G312" s="91" t="e">
        <f>IF(E312="","",OP!G312)</f>
        <v>#REF!</v>
      </c>
      <c r="H312" s="28" t="e">
        <f t="shared" si="169"/>
        <v>#REF!</v>
      </c>
      <c r="I312" s="56" t="e">
        <f t="shared" si="170"/>
        <v>#REF!</v>
      </c>
      <c r="J312" s="56" t="e">
        <f t="shared" si="173"/>
        <v>#REF!</v>
      </c>
      <c r="K312" s="57" t="e">
        <f t="shared" si="174"/>
        <v>#REF!</v>
      </c>
      <c r="L312" s="57" t="e">
        <f t="shared" si="175"/>
        <v>#REF!</v>
      </c>
      <c r="M312" s="58" t="e">
        <f t="shared" si="176"/>
        <v>#REF!</v>
      </c>
      <c r="N312" s="58" t="e">
        <f t="shared" si="177"/>
        <v>#REF!</v>
      </c>
      <c r="O312" s="58" t="e">
        <f t="shared" si="178"/>
        <v>#REF!</v>
      </c>
      <c r="P312" s="59" t="e">
        <f t="shared" si="168"/>
        <v>#REF!</v>
      </c>
      <c r="Q312" s="29" t="e">
        <f t="shared" si="179"/>
        <v>#REF!</v>
      </c>
      <c r="R312" s="100" t="e">
        <f t="shared" si="171"/>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x14ac:dyDescent="0.25">
      <c r="B313" s="237"/>
      <c r="C313" s="9"/>
      <c r="E313" s="65" t="e">
        <f>IF(OR($C$6="",$C$5="",$C$6=0,$C$5=0),"",IF((ROWS(E$6:E313)-1)&gt;$C$16+$C$13-$C$15,"",(ROWS(E$6:E313)-1)))</f>
        <v>#REF!</v>
      </c>
      <c r="F313" s="55" t="e">
        <f t="shared" si="172"/>
        <v>#REF!</v>
      </c>
      <c r="G313" s="91" t="e">
        <f>IF(E313="","",OP!G313)</f>
        <v>#REF!</v>
      </c>
      <c r="H313" s="28" t="e">
        <f t="shared" si="169"/>
        <v>#REF!</v>
      </c>
      <c r="I313" s="56" t="e">
        <f t="shared" si="170"/>
        <v>#REF!</v>
      </c>
      <c r="J313" s="56" t="e">
        <f t="shared" si="173"/>
        <v>#REF!</v>
      </c>
      <c r="K313" s="57" t="e">
        <f t="shared" si="174"/>
        <v>#REF!</v>
      </c>
      <c r="L313" s="57" t="e">
        <f t="shared" si="175"/>
        <v>#REF!</v>
      </c>
      <c r="M313" s="58" t="e">
        <f t="shared" si="176"/>
        <v>#REF!</v>
      </c>
      <c r="N313" s="58" t="e">
        <f t="shared" si="177"/>
        <v>#REF!</v>
      </c>
      <c r="O313" s="58" t="e">
        <f t="shared" si="178"/>
        <v>#REF!</v>
      </c>
      <c r="P313" s="59" t="e">
        <f t="shared" si="168"/>
        <v>#REF!</v>
      </c>
      <c r="Q313" s="29" t="e">
        <f t="shared" si="179"/>
        <v>#REF!</v>
      </c>
      <c r="R313" s="100" t="e">
        <f t="shared" si="171"/>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x14ac:dyDescent="0.25">
      <c r="B314" s="237"/>
      <c r="C314" s="9"/>
      <c r="E314" s="65" t="e">
        <f>IF(OR($C$6="",$C$5="",$C$6=0,$C$5=0),"",IF((ROWS(E$6:E314)-1)&gt;$C$16+$C$13-$C$15,"",(ROWS(E$6:E314)-1)))</f>
        <v>#REF!</v>
      </c>
      <c r="F314" s="55" t="e">
        <f t="shared" si="172"/>
        <v>#REF!</v>
      </c>
      <c r="G314" s="91" t="e">
        <f>IF(E314="","",OP!G314)</f>
        <v>#REF!</v>
      </c>
      <c r="H314" s="28" t="e">
        <f t="shared" si="169"/>
        <v>#REF!</v>
      </c>
      <c r="I314" s="56" t="e">
        <f t="shared" si="170"/>
        <v>#REF!</v>
      </c>
      <c r="J314" s="56" t="e">
        <f t="shared" si="173"/>
        <v>#REF!</v>
      </c>
      <c r="K314" s="57" t="e">
        <f t="shared" si="174"/>
        <v>#REF!</v>
      </c>
      <c r="L314" s="57" t="e">
        <f t="shared" si="175"/>
        <v>#REF!</v>
      </c>
      <c r="M314" s="58" t="e">
        <f t="shared" si="176"/>
        <v>#REF!</v>
      </c>
      <c r="N314" s="58" t="e">
        <f t="shared" si="177"/>
        <v>#REF!</v>
      </c>
      <c r="O314" s="58" t="e">
        <f t="shared" si="178"/>
        <v>#REF!</v>
      </c>
      <c r="P314" s="59" t="e">
        <f t="shared" si="168"/>
        <v>#REF!</v>
      </c>
      <c r="Q314" s="29" t="e">
        <f t="shared" si="179"/>
        <v>#REF!</v>
      </c>
      <c r="R314" s="100" t="e">
        <f t="shared" si="171"/>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x14ac:dyDescent="0.25">
      <c r="B315" s="237"/>
      <c r="C315" s="9"/>
      <c r="E315" s="65" t="e">
        <f>IF(OR($C$6="",$C$5="",$C$6=0,$C$5=0),"",IF((ROWS(E$6:E315)-1)&gt;$C$16+$C$13-$C$15,"",(ROWS(E$6:E315)-1)))</f>
        <v>#REF!</v>
      </c>
      <c r="F315" s="55" t="e">
        <f t="shared" si="172"/>
        <v>#REF!</v>
      </c>
      <c r="G315" s="91" t="e">
        <f>IF(E315="","",OP!G315)</f>
        <v>#REF!</v>
      </c>
      <c r="H315" s="28" t="e">
        <f t="shared" si="169"/>
        <v>#REF!</v>
      </c>
      <c r="I315" s="56" t="e">
        <f t="shared" si="170"/>
        <v>#REF!</v>
      </c>
      <c r="J315" s="56" t="e">
        <f t="shared" si="173"/>
        <v>#REF!</v>
      </c>
      <c r="K315" s="57" t="e">
        <f t="shared" si="174"/>
        <v>#REF!</v>
      </c>
      <c r="L315" s="57" t="e">
        <f t="shared" si="175"/>
        <v>#REF!</v>
      </c>
      <c r="M315" s="58" t="e">
        <f t="shared" si="176"/>
        <v>#REF!</v>
      </c>
      <c r="N315" s="58" t="e">
        <f t="shared" si="177"/>
        <v>#REF!</v>
      </c>
      <c r="O315" s="58" t="e">
        <f t="shared" si="178"/>
        <v>#REF!</v>
      </c>
      <c r="P315" s="59" t="e">
        <f t="shared" si="168"/>
        <v>#REF!</v>
      </c>
      <c r="Q315" s="29" t="e">
        <f t="shared" si="179"/>
        <v>#REF!</v>
      </c>
      <c r="R315" s="100" t="e">
        <f t="shared" si="171"/>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x14ac:dyDescent="0.25">
      <c r="B316" s="237"/>
      <c r="C316" s="9"/>
      <c r="E316" s="65" t="e">
        <f>IF(OR($C$6="",$C$5="",$C$6=0,$C$5=0),"",IF((ROWS(E$6:E316)-1)&gt;$C$16+$C$13-$C$15,"",(ROWS(E$6:E316)-1)))</f>
        <v>#REF!</v>
      </c>
      <c r="F316" s="55" t="e">
        <f t="shared" si="172"/>
        <v>#REF!</v>
      </c>
      <c r="G316" s="91" t="e">
        <f>IF(E316="","",OP!G316)</f>
        <v>#REF!</v>
      </c>
      <c r="H316" s="28" t="e">
        <f t="shared" si="169"/>
        <v>#REF!</v>
      </c>
      <c r="I316" s="56" t="e">
        <f t="shared" si="170"/>
        <v>#REF!</v>
      </c>
      <c r="J316" s="56" t="e">
        <f t="shared" si="173"/>
        <v>#REF!</v>
      </c>
      <c r="K316" s="57" t="e">
        <f t="shared" si="174"/>
        <v>#REF!</v>
      </c>
      <c r="L316" s="57" t="e">
        <f t="shared" si="175"/>
        <v>#REF!</v>
      </c>
      <c r="M316" s="58" t="e">
        <f t="shared" si="176"/>
        <v>#REF!</v>
      </c>
      <c r="N316" s="58" t="e">
        <f t="shared" si="177"/>
        <v>#REF!</v>
      </c>
      <c r="O316" s="58" t="e">
        <f t="shared" si="178"/>
        <v>#REF!</v>
      </c>
      <c r="P316" s="59" t="e">
        <f t="shared" si="168"/>
        <v>#REF!</v>
      </c>
      <c r="Q316" s="29" t="e">
        <f t="shared" si="179"/>
        <v>#REF!</v>
      </c>
      <c r="R316" s="100" t="e">
        <f t="shared" si="171"/>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x14ac:dyDescent="0.25">
      <c r="B317" s="237"/>
      <c r="C317" s="9"/>
      <c r="E317" s="65" t="e">
        <f>IF(OR($C$6="",$C$5="",$C$6=0,$C$5=0),"",IF((ROWS(E$6:E317)-1)&gt;$C$16+$C$13-$C$15,"",(ROWS(E$6:E317)-1)))</f>
        <v>#REF!</v>
      </c>
      <c r="F317" s="55" t="e">
        <f t="shared" si="172"/>
        <v>#REF!</v>
      </c>
      <c r="G317" s="91" t="e">
        <f>IF(E317="","",OP!G317)</f>
        <v>#REF!</v>
      </c>
      <c r="H317" s="28" t="e">
        <f t="shared" si="169"/>
        <v>#REF!</v>
      </c>
      <c r="I317" s="56" t="e">
        <f t="shared" si="170"/>
        <v>#REF!</v>
      </c>
      <c r="J317" s="56" t="e">
        <f t="shared" si="173"/>
        <v>#REF!</v>
      </c>
      <c r="K317" s="57" t="e">
        <f t="shared" si="174"/>
        <v>#REF!</v>
      </c>
      <c r="L317" s="57" t="e">
        <f t="shared" si="175"/>
        <v>#REF!</v>
      </c>
      <c r="M317" s="58" t="e">
        <f t="shared" si="176"/>
        <v>#REF!</v>
      </c>
      <c r="N317" s="58" t="e">
        <f t="shared" si="177"/>
        <v>#REF!</v>
      </c>
      <c r="O317" s="58" t="e">
        <f t="shared" si="178"/>
        <v>#REF!</v>
      </c>
      <c r="P317" s="59" t="e">
        <f t="shared" si="168"/>
        <v>#REF!</v>
      </c>
      <c r="Q317" s="29" t="e">
        <f t="shared" si="179"/>
        <v>#REF!</v>
      </c>
      <c r="R317" s="100" t="e">
        <f t="shared" si="171"/>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x14ac:dyDescent="0.25">
      <c r="B318" s="237"/>
      <c r="C318" s="9"/>
      <c r="E318" s="65" t="e">
        <f>IF(OR($C$6="",$C$5="",$C$6=0,$C$5=0),"",IF((ROWS(E$6:E318)-1)&gt;$C$16+$C$13-$C$15,"",(ROWS(E$6:E318)-1)))</f>
        <v>#REF!</v>
      </c>
      <c r="F318" s="55" t="e">
        <f t="shared" si="172"/>
        <v>#REF!</v>
      </c>
      <c r="G318" s="91" t="e">
        <f>IF(E318="","",OP!G318)</f>
        <v>#REF!</v>
      </c>
      <c r="H318" s="28" t="e">
        <f t="shared" si="169"/>
        <v>#REF!</v>
      </c>
      <c r="I318" s="56" t="e">
        <f t="shared" si="170"/>
        <v>#REF!</v>
      </c>
      <c r="J318" s="56" t="e">
        <f t="shared" si="173"/>
        <v>#REF!</v>
      </c>
      <c r="K318" s="57" t="e">
        <f t="shared" si="174"/>
        <v>#REF!</v>
      </c>
      <c r="L318" s="57" t="e">
        <f t="shared" si="175"/>
        <v>#REF!</v>
      </c>
      <c r="M318" s="58" t="e">
        <f t="shared" si="176"/>
        <v>#REF!</v>
      </c>
      <c r="N318" s="58" t="e">
        <f t="shared" si="177"/>
        <v>#REF!</v>
      </c>
      <c r="O318" s="58" t="e">
        <f t="shared" si="178"/>
        <v>#REF!</v>
      </c>
      <c r="P318" s="59" t="e">
        <f t="shared" si="168"/>
        <v>#REF!</v>
      </c>
      <c r="Q318" s="29" t="e">
        <f t="shared" si="179"/>
        <v>#REF!</v>
      </c>
      <c r="R318" s="100" t="e">
        <f t="shared" si="171"/>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x14ac:dyDescent="0.25">
      <c r="B319" s="237"/>
      <c r="C319" s="9"/>
      <c r="E319" s="65" t="e">
        <f>IF(OR($C$6="",$C$5="",$C$6=0,$C$5=0),"",IF((ROWS(E$6:E319)-1)&gt;$C$16+$C$13-$C$15,"",(ROWS(E$6:E319)-1)))</f>
        <v>#REF!</v>
      </c>
      <c r="F319" s="55" t="e">
        <f t="shared" si="172"/>
        <v>#REF!</v>
      </c>
      <c r="G319" s="91" t="e">
        <f>IF(E319="","",OP!G319)</f>
        <v>#REF!</v>
      </c>
      <c r="H319" s="28" t="e">
        <f t="shared" si="169"/>
        <v>#REF!</v>
      </c>
      <c r="I319" s="56" t="e">
        <f t="shared" si="170"/>
        <v>#REF!</v>
      </c>
      <c r="J319" s="56" t="e">
        <f t="shared" si="173"/>
        <v>#REF!</v>
      </c>
      <c r="K319" s="57" t="e">
        <f t="shared" si="174"/>
        <v>#REF!</v>
      </c>
      <c r="L319" s="57" t="e">
        <f t="shared" si="175"/>
        <v>#REF!</v>
      </c>
      <c r="M319" s="58" t="e">
        <f t="shared" si="176"/>
        <v>#REF!</v>
      </c>
      <c r="N319" s="58" t="e">
        <f t="shared" si="177"/>
        <v>#REF!</v>
      </c>
      <c r="O319" s="58" t="e">
        <f t="shared" si="178"/>
        <v>#REF!</v>
      </c>
      <c r="P319" s="59" t="e">
        <f t="shared" si="168"/>
        <v>#REF!</v>
      </c>
      <c r="Q319" s="29" t="e">
        <f t="shared" si="179"/>
        <v>#REF!</v>
      </c>
      <c r="R319" s="100" t="e">
        <f t="shared" si="171"/>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x14ac:dyDescent="0.25">
      <c r="B320" s="237"/>
      <c r="C320" s="9"/>
      <c r="E320" s="65" t="e">
        <f>IF(OR($C$6="",$C$5="",$C$6=0,$C$5=0),"",IF((ROWS(E$6:E320)-1)&gt;$C$16+$C$13-$C$15,"",(ROWS(E$6:E320)-1)))</f>
        <v>#REF!</v>
      </c>
      <c r="F320" s="55" t="e">
        <f t="shared" si="172"/>
        <v>#REF!</v>
      </c>
      <c r="G320" s="91" t="e">
        <f>IF(E320="","",OP!G320)</f>
        <v>#REF!</v>
      </c>
      <c r="H320" s="28" t="e">
        <f t="shared" si="169"/>
        <v>#REF!</v>
      </c>
      <c r="I320" s="56" t="e">
        <f t="shared" si="170"/>
        <v>#REF!</v>
      </c>
      <c r="J320" s="56" t="e">
        <f t="shared" si="173"/>
        <v>#REF!</v>
      </c>
      <c r="K320" s="57" t="e">
        <f t="shared" si="174"/>
        <v>#REF!</v>
      </c>
      <c r="L320" s="57" t="e">
        <f t="shared" si="175"/>
        <v>#REF!</v>
      </c>
      <c r="M320" s="58" t="e">
        <f t="shared" si="176"/>
        <v>#REF!</v>
      </c>
      <c r="N320" s="58" t="e">
        <f t="shared" si="177"/>
        <v>#REF!</v>
      </c>
      <c r="O320" s="58" t="e">
        <f t="shared" si="178"/>
        <v>#REF!</v>
      </c>
      <c r="P320" s="59" t="e">
        <f t="shared" si="168"/>
        <v>#REF!</v>
      </c>
      <c r="Q320" s="29" t="e">
        <f t="shared" si="179"/>
        <v>#REF!</v>
      </c>
      <c r="R320" s="100" t="e">
        <f t="shared" si="171"/>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x14ac:dyDescent="0.25">
      <c r="B321" s="237"/>
      <c r="C321" s="9"/>
      <c r="E321" s="65" t="e">
        <f>IF(OR($C$6="",$C$5="",$C$6=0,$C$5=0),"",IF((ROWS(E$6:E321)-1)&gt;$C$16+$C$13-$C$15,"",(ROWS(E$6:E321)-1)))</f>
        <v>#REF!</v>
      </c>
      <c r="F321" s="55" t="e">
        <f t="shared" si="172"/>
        <v>#REF!</v>
      </c>
      <c r="G321" s="91" t="e">
        <f>IF(E321="","",OP!G321)</f>
        <v>#REF!</v>
      </c>
      <c r="H321" s="28" t="e">
        <f t="shared" si="169"/>
        <v>#REF!</v>
      </c>
      <c r="I321" s="56" t="e">
        <f t="shared" si="170"/>
        <v>#REF!</v>
      </c>
      <c r="J321" s="56" t="e">
        <f t="shared" si="173"/>
        <v>#REF!</v>
      </c>
      <c r="K321" s="57" t="e">
        <f t="shared" si="174"/>
        <v>#REF!</v>
      </c>
      <c r="L321" s="57" t="e">
        <f t="shared" si="175"/>
        <v>#REF!</v>
      </c>
      <c r="M321" s="58" t="e">
        <f t="shared" si="176"/>
        <v>#REF!</v>
      </c>
      <c r="N321" s="58" t="e">
        <f t="shared" si="177"/>
        <v>#REF!</v>
      </c>
      <c r="O321" s="58" t="e">
        <f t="shared" si="178"/>
        <v>#REF!</v>
      </c>
      <c r="P321" s="59" t="e">
        <f t="shared" si="168"/>
        <v>#REF!</v>
      </c>
      <c r="Q321" s="29" t="e">
        <f t="shared" si="179"/>
        <v>#REF!</v>
      </c>
      <c r="R321" s="100" t="e">
        <f t="shared" si="171"/>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x14ac:dyDescent="0.25">
      <c r="B322" s="237"/>
      <c r="C322" s="9"/>
      <c r="E322" s="65" t="e">
        <f>IF(OR($C$6="",$C$5="",$C$6=0,$C$5=0),"",IF((ROWS(E$6:E322)-1)&gt;$C$16+$C$13-$C$15,"",(ROWS(E$6:E322)-1)))</f>
        <v>#REF!</v>
      </c>
      <c r="F322" s="55" t="e">
        <f t="shared" si="172"/>
        <v>#REF!</v>
      </c>
      <c r="G322" s="91" t="e">
        <f>IF(E322="","",OP!G322)</f>
        <v>#REF!</v>
      </c>
      <c r="H322" s="28" t="e">
        <f t="shared" si="169"/>
        <v>#REF!</v>
      </c>
      <c r="I322" s="56" t="e">
        <f t="shared" si="170"/>
        <v>#REF!</v>
      </c>
      <c r="J322" s="56" t="e">
        <f t="shared" si="173"/>
        <v>#REF!</v>
      </c>
      <c r="K322" s="57" t="e">
        <f t="shared" si="174"/>
        <v>#REF!</v>
      </c>
      <c r="L322" s="57" t="e">
        <f t="shared" si="175"/>
        <v>#REF!</v>
      </c>
      <c r="M322" s="58" t="e">
        <f t="shared" si="176"/>
        <v>#REF!</v>
      </c>
      <c r="N322" s="58" t="e">
        <f t="shared" si="177"/>
        <v>#REF!</v>
      </c>
      <c r="O322" s="58" t="e">
        <f t="shared" si="178"/>
        <v>#REF!</v>
      </c>
      <c r="P322" s="59" t="e">
        <f t="shared" si="168"/>
        <v>#REF!</v>
      </c>
      <c r="Q322" s="29" t="e">
        <f t="shared" si="179"/>
        <v>#REF!</v>
      </c>
      <c r="R322" s="100" t="e">
        <f t="shared" si="171"/>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x14ac:dyDescent="0.25">
      <c r="B323" s="237"/>
      <c r="C323" s="9"/>
      <c r="E323" s="65" t="e">
        <f>IF(OR($C$6="",$C$5="",$C$6=0,$C$5=0),"",IF((ROWS(E$6:E323)-1)&gt;$C$16+$C$13-$C$15,"",(ROWS(E$6:E323)-1)))</f>
        <v>#REF!</v>
      </c>
      <c r="F323" s="55" t="e">
        <f t="shared" si="172"/>
        <v>#REF!</v>
      </c>
      <c r="G323" s="91" t="e">
        <f>IF(E323="","",OP!G323)</f>
        <v>#REF!</v>
      </c>
      <c r="H323" s="28" t="e">
        <f t="shared" si="169"/>
        <v>#REF!</v>
      </c>
      <c r="I323" s="56" t="e">
        <f t="shared" si="170"/>
        <v>#REF!</v>
      </c>
      <c r="J323" s="56" t="e">
        <f t="shared" si="173"/>
        <v>#REF!</v>
      </c>
      <c r="K323" s="57" t="e">
        <f t="shared" si="174"/>
        <v>#REF!</v>
      </c>
      <c r="L323" s="57" t="e">
        <f t="shared" si="175"/>
        <v>#REF!</v>
      </c>
      <c r="M323" s="58" t="e">
        <f t="shared" si="176"/>
        <v>#REF!</v>
      </c>
      <c r="N323" s="58" t="e">
        <f t="shared" si="177"/>
        <v>#REF!</v>
      </c>
      <c r="O323" s="58" t="e">
        <f t="shared" si="178"/>
        <v>#REF!</v>
      </c>
      <c r="P323" s="59" t="e">
        <f t="shared" si="168"/>
        <v>#REF!</v>
      </c>
      <c r="Q323" s="29" t="e">
        <f t="shared" si="179"/>
        <v>#REF!</v>
      </c>
      <c r="R323" s="100" t="e">
        <f t="shared" si="171"/>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x14ac:dyDescent="0.25">
      <c r="B324" s="237"/>
      <c r="C324" s="9"/>
      <c r="E324" s="65" t="e">
        <f>IF(OR($C$6="",$C$5="",$C$6=0,$C$5=0),"",IF((ROWS(E$6:E324)-1)&gt;$C$16+$C$13-$C$15,"",(ROWS(E$6:E324)-1)))</f>
        <v>#REF!</v>
      </c>
      <c r="F324" s="55" t="e">
        <f t="shared" si="172"/>
        <v>#REF!</v>
      </c>
      <c r="G324" s="91" t="e">
        <f>IF(E324="","",OP!G324)</f>
        <v>#REF!</v>
      </c>
      <c r="H324" s="28" t="e">
        <f t="shared" si="169"/>
        <v>#REF!</v>
      </c>
      <c r="I324" s="56" t="e">
        <f t="shared" si="170"/>
        <v>#REF!</v>
      </c>
      <c r="J324" s="56" t="e">
        <f t="shared" si="173"/>
        <v>#REF!</v>
      </c>
      <c r="K324" s="57" t="e">
        <f t="shared" si="174"/>
        <v>#REF!</v>
      </c>
      <c r="L324" s="57" t="e">
        <f t="shared" si="175"/>
        <v>#REF!</v>
      </c>
      <c r="M324" s="58" t="e">
        <f t="shared" si="176"/>
        <v>#REF!</v>
      </c>
      <c r="N324" s="58" t="e">
        <f t="shared" si="177"/>
        <v>#REF!</v>
      </c>
      <c r="O324" s="58" t="e">
        <f t="shared" si="178"/>
        <v>#REF!</v>
      </c>
      <c r="P324" s="59" t="e">
        <f t="shared" si="168"/>
        <v>#REF!</v>
      </c>
      <c r="Q324" s="29" t="e">
        <f t="shared" si="179"/>
        <v>#REF!</v>
      </c>
      <c r="R324" s="100" t="e">
        <f t="shared" si="171"/>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x14ac:dyDescent="0.25">
      <c r="B325" s="237"/>
      <c r="C325" s="9"/>
      <c r="E325" s="65" t="e">
        <f>IF(OR($C$6="",$C$5="",$C$6=0,$C$5=0),"",IF((ROWS(E$6:E325)-1)&gt;$C$16+$C$13-$C$15,"",(ROWS(E$6:E325)-1)))</f>
        <v>#REF!</v>
      </c>
      <c r="F325" s="55" t="e">
        <f t="shared" si="172"/>
        <v>#REF!</v>
      </c>
      <c r="G325" s="91" t="e">
        <f>IF(E325="","",OP!G325)</f>
        <v>#REF!</v>
      </c>
      <c r="H325" s="28" t="e">
        <f t="shared" si="169"/>
        <v>#REF!</v>
      </c>
      <c r="I325" s="56" t="e">
        <f t="shared" si="170"/>
        <v>#REF!</v>
      </c>
      <c r="J325" s="56" t="e">
        <f t="shared" si="173"/>
        <v>#REF!</v>
      </c>
      <c r="K325" s="57" t="e">
        <f t="shared" si="174"/>
        <v>#REF!</v>
      </c>
      <c r="L325" s="57" t="e">
        <f t="shared" si="175"/>
        <v>#REF!</v>
      </c>
      <c r="M325" s="58" t="e">
        <f t="shared" si="176"/>
        <v>#REF!</v>
      </c>
      <c r="N325" s="58" t="e">
        <f t="shared" si="177"/>
        <v>#REF!</v>
      </c>
      <c r="O325" s="58" t="e">
        <f t="shared" si="178"/>
        <v>#REF!</v>
      </c>
      <c r="P325" s="59" t="e">
        <f t="shared" si="168"/>
        <v>#REF!</v>
      </c>
      <c r="Q325" s="29" t="e">
        <f t="shared" si="179"/>
        <v>#REF!</v>
      </c>
      <c r="R325" s="100" t="e">
        <f t="shared" si="171"/>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x14ac:dyDescent="0.25">
      <c r="B326" s="237"/>
      <c r="C326" s="9"/>
      <c r="E326" s="65" t="e">
        <f>IF(OR($C$6="",$C$5="",$C$6=0,$C$5=0),"",IF((ROWS(E$6:E326)-1)&gt;$C$16+$C$13-$C$15,"",(ROWS(E$6:E326)-1)))</f>
        <v>#REF!</v>
      </c>
      <c r="F326" s="55" t="e">
        <f t="shared" si="172"/>
        <v>#REF!</v>
      </c>
      <c r="G326" s="91" t="e">
        <f>IF(E326="","",OP!G326)</f>
        <v>#REF!</v>
      </c>
      <c r="H326" s="28" t="e">
        <f t="shared" si="169"/>
        <v>#REF!</v>
      </c>
      <c r="I326" s="56" t="e">
        <f t="shared" si="170"/>
        <v>#REF!</v>
      </c>
      <c r="J326" s="56" t="e">
        <f t="shared" si="173"/>
        <v>#REF!</v>
      </c>
      <c r="K326" s="57" t="e">
        <f t="shared" si="174"/>
        <v>#REF!</v>
      </c>
      <c r="L326" s="57" t="e">
        <f t="shared" si="175"/>
        <v>#REF!</v>
      </c>
      <c r="M326" s="58" t="e">
        <f t="shared" si="176"/>
        <v>#REF!</v>
      </c>
      <c r="N326" s="58" t="e">
        <f t="shared" si="177"/>
        <v>#REF!</v>
      </c>
      <c r="O326" s="58" t="e">
        <f t="shared" si="178"/>
        <v>#REF!</v>
      </c>
      <c r="P326" s="59" t="e">
        <f t="shared" ref="P326:P389" si="190">IF(E326="","",$C$23)</f>
        <v>#REF!</v>
      </c>
      <c r="Q326" s="29" t="e">
        <f t="shared" si="179"/>
        <v>#REF!</v>
      </c>
      <c r="R326" s="100" t="e">
        <f t="shared" si="171"/>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x14ac:dyDescent="0.25">
      <c r="B327" s="237"/>
      <c r="C327" s="9"/>
      <c r="E327" s="65" t="e">
        <f>IF(OR($C$6="",$C$5="",$C$6=0,$C$5=0),"",IF((ROWS(E$6:E327)-1)&gt;$C$16+$C$13-$C$15,"",(ROWS(E$6:E327)-1)))</f>
        <v>#REF!</v>
      </c>
      <c r="F327" s="55" t="e">
        <f t="shared" si="172"/>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3"/>
        <v>#REF!</v>
      </c>
      <c r="K327" s="57" t="e">
        <f t="shared" si="174"/>
        <v>#REF!</v>
      </c>
      <c r="L327" s="57" t="e">
        <f t="shared" si="175"/>
        <v>#REF!</v>
      </c>
      <c r="M327" s="58" t="e">
        <f t="shared" si="176"/>
        <v>#REF!</v>
      </c>
      <c r="N327" s="58" t="e">
        <f t="shared" si="177"/>
        <v>#REF!</v>
      </c>
      <c r="O327" s="58" t="e">
        <f t="shared" si="178"/>
        <v>#REF!</v>
      </c>
      <c r="P327" s="59" t="e">
        <f t="shared" si="190"/>
        <v>#REF!</v>
      </c>
      <c r="Q327" s="29" t="e">
        <f t="shared" si="179"/>
        <v>#REF!</v>
      </c>
      <c r="R327" s="100" t="e">
        <f t="shared" ref="R327:R390" si="193">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x14ac:dyDescent="0.25">
      <c r="B328" s="237"/>
      <c r="C328" s="9"/>
      <c r="E328" s="65" t="e">
        <f>IF(OR($C$6="",$C$5="",$C$6=0,$C$5=0),"",IF((ROWS(E$6:E328)-1)&gt;$C$16+$C$13-$C$15,"",(ROWS(E$6:E328)-1)))</f>
        <v>#REF!</v>
      </c>
      <c r="F328" s="55" t="e">
        <f t="shared" ref="F328:F391" si="194">IF(E328="","",G327)</f>
        <v>#REF!</v>
      </c>
      <c r="G328" s="91" t="e">
        <f>IF(E328="","",OP!G328)</f>
        <v>#REF!</v>
      </c>
      <c r="H328" s="28" t="e">
        <f t="shared" si="191"/>
        <v>#REF!</v>
      </c>
      <c r="I328" s="56" t="e">
        <f t="shared" si="192"/>
        <v>#REF!</v>
      </c>
      <c r="J328" s="56" t="e">
        <f t="shared" ref="J328:J391" si="195">IF(E328="","",$C$18)</f>
        <v>#REF!</v>
      </c>
      <c r="K328" s="57" t="e">
        <f t="shared" ref="K328:K391" si="196">IF(E328="","",TRUNC((K327-L328),5))</f>
        <v>#REF!</v>
      </c>
      <c r="L328" s="57" t="e">
        <f t="shared" ref="L328:L391" si="197" xml:space="preserve">
IF(E328="","",
IF(AND($C$8&gt;$C$9,E328&gt;$C$13),$C$5/($C$16-1),
IF(E328&gt;$C$13,$C$5/$C$16,0)))</f>
        <v>#REF!</v>
      </c>
      <c r="M328" s="58" t="e">
        <f t="shared" ref="M328:M391" si="198">IF(E328="","",
IF($C$24="m SBD / g SBD",(H328*I328*K327)/(DATE(YEAR(G328),12,31)-DATE(YEAR(G328),1,1)+1),
IF($C$24="m SBD / g 360",(H328*I328*K327)/360,
IF($C$24="m SBD / g 365",(H328*I328*K327)/365,
IF($C$24="m 30 / g SBD",($C$41*I328*K327)/(DATE(YEAR(G328),12,31)-DATE(YEAR(G328),1,1)+1),
IF($C$24="m 30 / g 360",($C$41*I328*K327)/360,
IF($C$24="m 30 / g 365",($C$41*I328*K327)/365,
)))))))</f>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3"/>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x14ac:dyDescent="0.25">
      <c r="B329" s="237"/>
      <c r="C329" s="9"/>
      <c r="E329" s="65" t="e">
        <f>IF(OR($C$6="",$C$5="",$C$6=0,$C$5=0),"",IF((ROWS(E$6:E329)-1)&gt;$C$16+$C$13-$C$15,"",(ROWS(E$6:E329)-1)))</f>
        <v>#REF!</v>
      </c>
      <c r="F329" s="55" t="e">
        <f t="shared" si="194"/>
        <v>#REF!</v>
      </c>
      <c r="G329" s="91" t="e">
        <f>IF(E329="","",OP!G329)</f>
        <v>#REF!</v>
      </c>
      <c r="H329" s="28" t="e">
        <f t="shared" si="191"/>
        <v>#REF!</v>
      </c>
      <c r="I329" s="56" t="e">
        <f t="shared" si="192"/>
        <v>#REF!</v>
      </c>
      <c r="J329" s="56" t="e">
        <f t="shared" si="195"/>
        <v>#REF!</v>
      </c>
      <c r="K329" s="57" t="e">
        <f t="shared" si="196"/>
        <v>#REF!</v>
      </c>
      <c r="L329" s="57" t="e">
        <f t="shared" si="197"/>
        <v>#REF!</v>
      </c>
      <c r="M329" s="58" t="e">
        <f t="shared" si="198"/>
        <v>#REF!</v>
      </c>
      <c r="N329" s="58" t="e">
        <f t="shared" si="199"/>
        <v>#REF!</v>
      </c>
      <c r="O329" s="58" t="e">
        <f t="shared" si="200"/>
        <v>#REF!</v>
      </c>
      <c r="P329" s="59" t="e">
        <f t="shared" si="190"/>
        <v>#REF!</v>
      </c>
      <c r="Q329" s="29" t="e">
        <f t="shared" si="201"/>
        <v>#REF!</v>
      </c>
      <c r="R329" s="100" t="e">
        <f t="shared" si="193"/>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x14ac:dyDescent="0.25">
      <c r="B330" s="237"/>
      <c r="C330" s="9"/>
      <c r="E330" s="65" t="e">
        <f>IF(OR($C$6="",$C$5="",$C$6=0,$C$5=0),"",IF((ROWS(E$6:E330)-1)&gt;$C$16+$C$13-$C$15,"",(ROWS(E$6:E330)-1)))</f>
        <v>#REF!</v>
      </c>
      <c r="F330" s="55" t="e">
        <f t="shared" si="194"/>
        <v>#REF!</v>
      </c>
      <c r="G330" s="91" t="e">
        <f>IF(E330="","",OP!G330)</f>
        <v>#REF!</v>
      </c>
      <c r="H330" s="28" t="e">
        <f t="shared" si="191"/>
        <v>#REF!</v>
      </c>
      <c r="I330" s="56" t="e">
        <f t="shared" si="192"/>
        <v>#REF!</v>
      </c>
      <c r="J330" s="56" t="e">
        <f t="shared" si="195"/>
        <v>#REF!</v>
      </c>
      <c r="K330" s="57" t="e">
        <f t="shared" si="196"/>
        <v>#REF!</v>
      </c>
      <c r="L330" s="57" t="e">
        <f t="shared" si="197"/>
        <v>#REF!</v>
      </c>
      <c r="M330" s="58" t="e">
        <f t="shared" si="198"/>
        <v>#REF!</v>
      </c>
      <c r="N330" s="58" t="e">
        <f t="shared" si="199"/>
        <v>#REF!</v>
      </c>
      <c r="O330" s="58" t="e">
        <f t="shared" si="200"/>
        <v>#REF!</v>
      </c>
      <c r="P330" s="59" t="e">
        <f t="shared" si="190"/>
        <v>#REF!</v>
      </c>
      <c r="Q330" s="29" t="e">
        <f t="shared" si="201"/>
        <v>#REF!</v>
      </c>
      <c r="R330" s="100" t="e">
        <f t="shared" si="193"/>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x14ac:dyDescent="0.25">
      <c r="B331" s="237"/>
      <c r="C331" s="9"/>
      <c r="E331" s="65" t="e">
        <f>IF(OR($C$6="",$C$5="",$C$6=0,$C$5=0),"",IF((ROWS(E$6:E331)-1)&gt;$C$16+$C$13-$C$15,"",(ROWS(E$6:E331)-1)))</f>
        <v>#REF!</v>
      </c>
      <c r="F331" s="55" t="e">
        <f t="shared" si="194"/>
        <v>#REF!</v>
      </c>
      <c r="G331" s="91" t="e">
        <f>IF(E331="","",OP!G331)</f>
        <v>#REF!</v>
      </c>
      <c r="H331" s="28" t="e">
        <f t="shared" si="191"/>
        <v>#REF!</v>
      </c>
      <c r="I331" s="56" t="e">
        <f t="shared" si="192"/>
        <v>#REF!</v>
      </c>
      <c r="J331" s="56" t="e">
        <f t="shared" si="195"/>
        <v>#REF!</v>
      </c>
      <c r="K331" s="57" t="e">
        <f t="shared" si="196"/>
        <v>#REF!</v>
      </c>
      <c r="L331" s="57" t="e">
        <f t="shared" si="197"/>
        <v>#REF!</v>
      </c>
      <c r="M331" s="58" t="e">
        <f t="shared" si="198"/>
        <v>#REF!</v>
      </c>
      <c r="N331" s="58" t="e">
        <f t="shared" si="199"/>
        <v>#REF!</v>
      </c>
      <c r="O331" s="58" t="e">
        <f t="shared" si="200"/>
        <v>#REF!</v>
      </c>
      <c r="P331" s="59" t="e">
        <f t="shared" si="190"/>
        <v>#REF!</v>
      </c>
      <c r="Q331" s="29" t="e">
        <f t="shared" si="201"/>
        <v>#REF!</v>
      </c>
      <c r="R331" s="100" t="e">
        <f t="shared" si="193"/>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x14ac:dyDescent="0.25">
      <c r="B332" s="237"/>
      <c r="C332" s="9"/>
      <c r="E332" s="65" t="e">
        <f>IF(OR($C$6="",$C$5="",$C$6=0,$C$5=0),"",IF((ROWS(E$6:E332)-1)&gt;$C$16+$C$13-$C$15,"",(ROWS(E$6:E332)-1)))</f>
        <v>#REF!</v>
      </c>
      <c r="F332" s="55" t="e">
        <f t="shared" si="194"/>
        <v>#REF!</v>
      </c>
      <c r="G332" s="91" t="e">
        <f>IF(E332="","",OP!G332)</f>
        <v>#REF!</v>
      </c>
      <c r="H332" s="28" t="e">
        <f t="shared" si="191"/>
        <v>#REF!</v>
      </c>
      <c r="I332" s="56" t="e">
        <f t="shared" si="192"/>
        <v>#REF!</v>
      </c>
      <c r="J332" s="56" t="e">
        <f t="shared" si="195"/>
        <v>#REF!</v>
      </c>
      <c r="K332" s="57" t="e">
        <f t="shared" si="196"/>
        <v>#REF!</v>
      </c>
      <c r="L332" s="57" t="e">
        <f t="shared" si="197"/>
        <v>#REF!</v>
      </c>
      <c r="M332" s="58" t="e">
        <f t="shared" si="198"/>
        <v>#REF!</v>
      </c>
      <c r="N332" s="58" t="e">
        <f t="shared" si="199"/>
        <v>#REF!</v>
      </c>
      <c r="O332" s="58" t="e">
        <f t="shared" si="200"/>
        <v>#REF!</v>
      </c>
      <c r="P332" s="59" t="e">
        <f t="shared" si="190"/>
        <v>#REF!</v>
      </c>
      <c r="Q332" s="29" t="e">
        <f t="shared" si="201"/>
        <v>#REF!</v>
      </c>
      <c r="R332" s="100" t="e">
        <f t="shared" si="193"/>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x14ac:dyDescent="0.25">
      <c r="B333" s="237"/>
      <c r="C333" s="9"/>
      <c r="E333" s="65" t="e">
        <f>IF(OR($C$6="",$C$5="",$C$6=0,$C$5=0),"",IF((ROWS(E$6:E333)-1)&gt;$C$16+$C$13-$C$15,"",(ROWS(E$6:E333)-1)))</f>
        <v>#REF!</v>
      </c>
      <c r="F333" s="55" t="e">
        <f t="shared" si="194"/>
        <v>#REF!</v>
      </c>
      <c r="G333" s="91" t="e">
        <f>IF(E333="","",OP!G333)</f>
        <v>#REF!</v>
      </c>
      <c r="H333" s="28" t="e">
        <f t="shared" si="191"/>
        <v>#REF!</v>
      </c>
      <c r="I333" s="56" t="e">
        <f t="shared" si="192"/>
        <v>#REF!</v>
      </c>
      <c r="J333" s="56" t="e">
        <f t="shared" si="195"/>
        <v>#REF!</v>
      </c>
      <c r="K333" s="57" t="e">
        <f t="shared" si="196"/>
        <v>#REF!</v>
      </c>
      <c r="L333" s="57" t="e">
        <f t="shared" si="197"/>
        <v>#REF!</v>
      </c>
      <c r="M333" s="58" t="e">
        <f t="shared" si="198"/>
        <v>#REF!</v>
      </c>
      <c r="N333" s="58" t="e">
        <f t="shared" si="199"/>
        <v>#REF!</v>
      </c>
      <c r="O333" s="58" t="e">
        <f t="shared" si="200"/>
        <v>#REF!</v>
      </c>
      <c r="P333" s="59" t="e">
        <f t="shared" si="190"/>
        <v>#REF!</v>
      </c>
      <c r="Q333" s="29" t="e">
        <f t="shared" si="201"/>
        <v>#REF!</v>
      </c>
      <c r="R333" s="100" t="e">
        <f t="shared" si="193"/>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x14ac:dyDescent="0.25">
      <c r="B334" s="237"/>
      <c r="C334" s="9"/>
      <c r="E334" s="65" t="e">
        <f>IF(OR($C$6="",$C$5="",$C$6=0,$C$5=0),"",IF((ROWS(E$6:E334)-1)&gt;$C$16+$C$13-$C$15,"",(ROWS(E$6:E334)-1)))</f>
        <v>#REF!</v>
      </c>
      <c r="F334" s="55" t="e">
        <f t="shared" si="194"/>
        <v>#REF!</v>
      </c>
      <c r="G334" s="91" t="e">
        <f>IF(E334="","",OP!G334)</f>
        <v>#REF!</v>
      </c>
      <c r="H334" s="28" t="e">
        <f t="shared" si="191"/>
        <v>#REF!</v>
      </c>
      <c r="I334" s="56" t="e">
        <f t="shared" si="192"/>
        <v>#REF!</v>
      </c>
      <c r="J334" s="56" t="e">
        <f t="shared" si="195"/>
        <v>#REF!</v>
      </c>
      <c r="K334" s="57" t="e">
        <f t="shared" si="196"/>
        <v>#REF!</v>
      </c>
      <c r="L334" s="57" t="e">
        <f t="shared" si="197"/>
        <v>#REF!</v>
      </c>
      <c r="M334" s="58" t="e">
        <f t="shared" si="198"/>
        <v>#REF!</v>
      </c>
      <c r="N334" s="58" t="e">
        <f t="shared" si="199"/>
        <v>#REF!</v>
      </c>
      <c r="O334" s="58" t="e">
        <f t="shared" si="200"/>
        <v>#REF!</v>
      </c>
      <c r="P334" s="59" t="e">
        <f t="shared" si="190"/>
        <v>#REF!</v>
      </c>
      <c r="Q334" s="29" t="e">
        <f t="shared" si="201"/>
        <v>#REF!</v>
      </c>
      <c r="R334" s="100" t="e">
        <f t="shared" si="193"/>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x14ac:dyDescent="0.25">
      <c r="B335" s="237"/>
      <c r="C335" s="9"/>
      <c r="E335" s="65" t="e">
        <f>IF(OR($C$6="",$C$5="",$C$6=0,$C$5=0),"",IF((ROWS(E$6:E335)-1)&gt;$C$16+$C$13-$C$15,"",(ROWS(E$6:E335)-1)))</f>
        <v>#REF!</v>
      </c>
      <c r="F335" s="55" t="e">
        <f t="shared" si="194"/>
        <v>#REF!</v>
      </c>
      <c r="G335" s="91" t="e">
        <f>IF(E335="","",OP!G335)</f>
        <v>#REF!</v>
      </c>
      <c r="H335" s="28" t="e">
        <f t="shared" si="191"/>
        <v>#REF!</v>
      </c>
      <c r="I335" s="56" t="e">
        <f t="shared" si="192"/>
        <v>#REF!</v>
      </c>
      <c r="J335" s="56" t="e">
        <f t="shared" si="195"/>
        <v>#REF!</v>
      </c>
      <c r="K335" s="57" t="e">
        <f t="shared" si="196"/>
        <v>#REF!</v>
      </c>
      <c r="L335" s="57" t="e">
        <f t="shared" si="197"/>
        <v>#REF!</v>
      </c>
      <c r="M335" s="58" t="e">
        <f t="shared" si="198"/>
        <v>#REF!</v>
      </c>
      <c r="N335" s="58" t="e">
        <f t="shared" si="199"/>
        <v>#REF!</v>
      </c>
      <c r="O335" s="58" t="e">
        <f t="shared" si="200"/>
        <v>#REF!</v>
      </c>
      <c r="P335" s="59" t="e">
        <f t="shared" si="190"/>
        <v>#REF!</v>
      </c>
      <c r="Q335" s="29" t="e">
        <f t="shared" si="201"/>
        <v>#REF!</v>
      </c>
      <c r="R335" s="100" t="e">
        <f t="shared" si="193"/>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x14ac:dyDescent="0.25">
      <c r="B336" s="237"/>
      <c r="C336" s="9"/>
      <c r="E336" s="65" t="e">
        <f>IF(OR($C$6="",$C$5="",$C$6=0,$C$5=0),"",IF((ROWS(E$6:E336)-1)&gt;$C$16+$C$13-$C$15,"",(ROWS(E$6:E336)-1)))</f>
        <v>#REF!</v>
      </c>
      <c r="F336" s="55" t="e">
        <f t="shared" si="194"/>
        <v>#REF!</v>
      </c>
      <c r="G336" s="91" t="e">
        <f>IF(E336="","",OP!G336)</f>
        <v>#REF!</v>
      </c>
      <c r="H336" s="28" t="e">
        <f t="shared" si="191"/>
        <v>#REF!</v>
      </c>
      <c r="I336" s="56" t="e">
        <f t="shared" si="192"/>
        <v>#REF!</v>
      </c>
      <c r="J336" s="56" t="e">
        <f t="shared" si="195"/>
        <v>#REF!</v>
      </c>
      <c r="K336" s="57" t="e">
        <f t="shared" si="196"/>
        <v>#REF!</v>
      </c>
      <c r="L336" s="57" t="e">
        <f t="shared" si="197"/>
        <v>#REF!</v>
      </c>
      <c r="M336" s="58" t="e">
        <f t="shared" si="198"/>
        <v>#REF!</v>
      </c>
      <c r="N336" s="58" t="e">
        <f t="shared" si="199"/>
        <v>#REF!</v>
      </c>
      <c r="O336" s="58" t="e">
        <f t="shared" si="200"/>
        <v>#REF!</v>
      </c>
      <c r="P336" s="59" t="e">
        <f t="shared" si="190"/>
        <v>#REF!</v>
      </c>
      <c r="Q336" s="29" t="e">
        <f t="shared" si="201"/>
        <v>#REF!</v>
      </c>
      <c r="R336" s="100" t="e">
        <f t="shared" si="193"/>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x14ac:dyDescent="0.25">
      <c r="B337" s="237"/>
      <c r="C337" s="9"/>
      <c r="E337" s="65" t="e">
        <f>IF(OR($C$6="",$C$5="",$C$6=0,$C$5=0),"",IF((ROWS(E$6:E337)-1)&gt;$C$16+$C$13-$C$15,"",(ROWS(E$6:E337)-1)))</f>
        <v>#REF!</v>
      </c>
      <c r="F337" s="55" t="e">
        <f t="shared" si="194"/>
        <v>#REF!</v>
      </c>
      <c r="G337" s="91" t="e">
        <f>IF(E337="","",OP!G337)</f>
        <v>#REF!</v>
      </c>
      <c r="H337" s="28" t="e">
        <f t="shared" si="191"/>
        <v>#REF!</v>
      </c>
      <c r="I337" s="56" t="e">
        <f t="shared" si="192"/>
        <v>#REF!</v>
      </c>
      <c r="J337" s="56" t="e">
        <f t="shared" si="195"/>
        <v>#REF!</v>
      </c>
      <c r="K337" s="57" t="e">
        <f t="shared" si="196"/>
        <v>#REF!</v>
      </c>
      <c r="L337" s="57" t="e">
        <f t="shared" si="197"/>
        <v>#REF!</v>
      </c>
      <c r="M337" s="58" t="e">
        <f t="shared" si="198"/>
        <v>#REF!</v>
      </c>
      <c r="N337" s="58" t="e">
        <f t="shared" si="199"/>
        <v>#REF!</v>
      </c>
      <c r="O337" s="58" t="e">
        <f t="shared" si="200"/>
        <v>#REF!</v>
      </c>
      <c r="P337" s="59" t="e">
        <f t="shared" si="190"/>
        <v>#REF!</v>
      </c>
      <c r="Q337" s="29" t="e">
        <f t="shared" si="201"/>
        <v>#REF!</v>
      </c>
      <c r="R337" s="100" t="e">
        <f t="shared" si="193"/>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x14ac:dyDescent="0.25">
      <c r="B338" s="237"/>
      <c r="C338" s="9"/>
      <c r="E338" s="65" t="e">
        <f>IF(OR($C$6="",$C$5="",$C$6=0,$C$5=0),"",IF((ROWS(E$6:E338)-1)&gt;$C$16+$C$13-$C$15,"",(ROWS(E$6:E338)-1)))</f>
        <v>#REF!</v>
      </c>
      <c r="F338" s="55" t="e">
        <f t="shared" si="194"/>
        <v>#REF!</v>
      </c>
      <c r="G338" s="91" t="e">
        <f>IF(E338="","",OP!G338)</f>
        <v>#REF!</v>
      </c>
      <c r="H338" s="28" t="e">
        <f t="shared" si="191"/>
        <v>#REF!</v>
      </c>
      <c r="I338" s="56" t="e">
        <f t="shared" si="192"/>
        <v>#REF!</v>
      </c>
      <c r="J338" s="56" t="e">
        <f t="shared" si="195"/>
        <v>#REF!</v>
      </c>
      <c r="K338" s="57" t="e">
        <f t="shared" si="196"/>
        <v>#REF!</v>
      </c>
      <c r="L338" s="57" t="e">
        <f t="shared" si="197"/>
        <v>#REF!</v>
      </c>
      <c r="M338" s="58" t="e">
        <f t="shared" si="198"/>
        <v>#REF!</v>
      </c>
      <c r="N338" s="58" t="e">
        <f t="shared" si="199"/>
        <v>#REF!</v>
      </c>
      <c r="O338" s="58" t="e">
        <f t="shared" si="200"/>
        <v>#REF!</v>
      </c>
      <c r="P338" s="59" t="e">
        <f t="shared" si="190"/>
        <v>#REF!</v>
      </c>
      <c r="Q338" s="29" t="e">
        <f t="shared" si="201"/>
        <v>#REF!</v>
      </c>
      <c r="R338" s="100" t="e">
        <f t="shared" si="193"/>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x14ac:dyDescent="0.25">
      <c r="B339" s="237"/>
      <c r="C339" s="9"/>
      <c r="E339" s="65" t="e">
        <f>IF(OR($C$6="",$C$5="",$C$6=0,$C$5=0),"",IF((ROWS(E$6:E339)-1)&gt;$C$16+$C$13-$C$15,"",(ROWS(E$6:E339)-1)))</f>
        <v>#REF!</v>
      </c>
      <c r="F339" s="55" t="e">
        <f t="shared" si="194"/>
        <v>#REF!</v>
      </c>
      <c r="G339" s="91" t="e">
        <f>IF(E339="","",OP!G339)</f>
        <v>#REF!</v>
      </c>
      <c r="H339" s="28" t="e">
        <f t="shared" si="191"/>
        <v>#REF!</v>
      </c>
      <c r="I339" s="56" t="e">
        <f t="shared" si="192"/>
        <v>#REF!</v>
      </c>
      <c r="J339" s="56" t="e">
        <f t="shared" si="195"/>
        <v>#REF!</v>
      </c>
      <c r="K339" s="57" t="e">
        <f t="shared" si="196"/>
        <v>#REF!</v>
      </c>
      <c r="L339" s="57" t="e">
        <f t="shared" si="197"/>
        <v>#REF!</v>
      </c>
      <c r="M339" s="58" t="e">
        <f t="shared" si="198"/>
        <v>#REF!</v>
      </c>
      <c r="N339" s="58" t="e">
        <f t="shared" si="199"/>
        <v>#REF!</v>
      </c>
      <c r="O339" s="58" t="e">
        <f t="shared" si="200"/>
        <v>#REF!</v>
      </c>
      <c r="P339" s="59" t="e">
        <f t="shared" si="190"/>
        <v>#REF!</v>
      </c>
      <c r="Q339" s="29" t="e">
        <f t="shared" si="201"/>
        <v>#REF!</v>
      </c>
      <c r="R339" s="100" t="e">
        <f t="shared" si="193"/>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x14ac:dyDescent="0.25">
      <c r="B340" s="237"/>
      <c r="C340" s="9"/>
      <c r="E340" s="65" t="e">
        <f>IF(OR($C$6="",$C$5="",$C$6=0,$C$5=0),"",IF((ROWS(E$6:E340)-1)&gt;$C$16+$C$13-$C$15,"",(ROWS(E$6:E340)-1)))</f>
        <v>#REF!</v>
      </c>
      <c r="F340" s="55" t="e">
        <f t="shared" si="194"/>
        <v>#REF!</v>
      </c>
      <c r="G340" s="91" t="e">
        <f>IF(E340="","",OP!G340)</f>
        <v>#REF!</v>
      </c>
      <c r="H340" s="28" t="e">
        <f t="shared" si="191"/>
        <v>#REF!</v>
      </c>
      <c r="I340" s="56" t="e">
        <f t="shared" si="192"/>
        <v>#REF!</v>
      </c>
      <c r="J340" s="56" t="e">
        <f t="shared" si="195"/>
        <v>#REF!</v>
      </c>
      <c r="K340" s="57" t="e">
        <f t="shared" si="196"/>
        <v>#REF!</v>
      </c>
      <c r="L340" s="57" t="e">
        <f t="shared" si="197"/>
        <v>#REF!</v>
      </c>
      <c r="M340" s="58" t="e">
        <f t="shared" si="198"/>
        <v>#REF!</v>
      </c>
      <c r="N340" s="58" t="e">
        <f t="shared" si="199"/>
        <v>#REF!</v>
      </c>
      <c r="O340" s="58" t="e">
        <f t="shared" si="200"/>
        <v>#REF!</v>
      </c>
      <c r="P340" s="59" t="e">
        <f t="shared" si="190"/>
        <v>#REF!</v>
      </c>
      <c r="Q340" s="29" t="e">
        <f t="shared" si="201"/>
        <v>#REF!</v>
      </c>
      <c r="R340" s="100" t="e">
        <f t="shared" si="193"/>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x14ac:dyDescent="0.25">
      <c r="B341" s="237"/>
      <c r="C341" s="9"/>
      <c r="E341" s="65" t="e">
        <f>IF(OR($C$6="",$C$5="",$C$6=0,$C$5=0),"",IF((ROWS(E$6:E341)-1)&gt;$C$16+$C$13-$C$15,"",(ROWS(E$6:E341)-1)))</f>
        <v>#REF!</v>
      </c>
      <c r="F341" s="55" t="e">
        <f t="shared" si="194"/>
        <v>#REF!</v>
      </c>
      <c r="G341" s="91" t="e">
        <f>IF(E341="","",OP!G341)</f>
        <v>#REF!</v>
      </c>
      <c r="H341" s="28" t="e">
        <f t="shared" si="191"/>
        <v>#REF!</v>
      </c>
      <c r="I341" s="56" t="e">
        <f t="shared" si="192"/>
        <v>#REF!</v>
      </c>
      <c r="J341" s="56" t="e">
        <f t="shared" si="195"/>
        <v>#REF!</v>
      </c>
      <c r="K341" s="57" t="e">
        <f t="shared" si="196"/>
        <v>#REF!</v>
      </c>
      <c r="L341" s="57" t="e">
        <f t="shared" si="197"/>
        <v>#REF!</v>
      </c>
      <c r="M341" s="58" t="e">
        <f t="shared" si="198"/>
        <v>#REF!</v>
      </c>
      <c r="N341" s="58" t="e">
        <f t="shared" si="199"/>
        <v>#REF!</v>
      </c>
      <c r="O341" s="58" t="e">
        <f t="shared" si="200"/>
        <v>#REF!</v>
      </c>
      <c r="P341" s="59" t="e">
        <f t="shared" si="190"/>
        <v>#REF!</v>
      </c>
      <c r="Q341" s="29" t="e">
        <f t="shared" si="201"/>
        <v>#REF!</v>
      </c>
      <c r="R341" s="100" t="e">
        <f t="shared" si="193"/>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x14ac:dyDescent="0.25">
      <c r="B342" s="237"/>
      <c r="C342" s="9"/>
      <c r="E342" s="65" t="e">
        <f>IF(OR($C$6="",$C$5="",$C$6=0,$C$5=0),"",IF((ROWS(E$6:E342)-1)&gt;$C$16+$C$13-$C$15,"",(ROWS(E$6:E342)-1)))</f>
        <v>#REF!</v>
      </c>
      <c r="F342" s="55" t="e">
        <f t="shared" si="194"/>
        <v>#REF!</v>
      </c>
      <c r="G342" s="91" t="e">
        <f>IF(E342="","",OP!G342)</f>
        <v>#REF!</v>
      </c>
      <c r="H342" s="28" t="e">
        <f t="shared" si="191"/>
        <v>#REF!</v>
      </c>
      <c r="I342" s="56" t="e">
        <f t="shared" si="192"/>
        <v>#REF!</v>
      </c>
      <c r="J342" s="56" t="e">
        <f t="shared" si="195"/>
        <v>#REF!</v>
      </c>
      <c r="K342" s="57" t="e">
        <f t="shared" si="196"/>
        <v>#REF!</v>
      </c>
      <c r="L342" s="57" t="e">
        <f t="shared" si="197"/>
        <v>#REF!</v>
      </c>
      <c r="M342" s="58" t="e">
        <f t="shared" si="198"/>
        <v>#REF!</v>
      </c>
      <c r="N342" s="58" t="e">
        <f t="shared" si="199"/>
        <v>#REF!</v>
      </c>
      <c r="O342" s="58" t="e">
        <f t="shared" si="200"/>
        <v>#REF!</v>
      </c>
      <c r="P342" s="59" t="e">
        <f t="shared" si="190"/>
        <v>#REF!</v>
      </c>
      <c r="Q342" s="29" t="e">
        <f t="shared" si="201"/>
        <v>#REF!</v>
      </c>
      <c r="R342" s="100" t="e">
        <f t="shared" si="193"/>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x14ac:dyDescent="0.25">
      <c r="B343" s="237"/>
      <c r="C343" s="9"/>
      <c r="E343" s="65" t="e">
        <f>IF(OR($C$6="",$C$5="",$C$6=0,$C$5=0),"",IF((ROWS(E$6:E343)-1)&gt;$C$16+$C$13-$C$15,"",(ROWS(E$6:E343)-1)))</f>
        <v>#REF!</v>
      </c>
      <c r="F343" s="55" t="e">
        <f t="shared" si="194"/>
        <v>#REF!</v>
      </c>
      <c r="G343" s="91" t="e">
        <f>IF(E343="","",OP!G343)</f>
        <v>#REF!</v>
      </c>
      <c r="H343" s="28" t="e">
        <f t="shared" si="191"/>
        <v>#REF!</v>
      </c>
      <c r="I343" s="56" t="e">
        <f t="shared" si="192"/>
        <v>#REF!</v>
      </c>
      <c r="J343" s="56" t="e">
        <f t="shared" si="195"/>
        <v>#REF!</v>
      </c>
      <c r="K343" s="57" t="e">
        <f t="shared" si="196"/>
        <v>#REF!</v>
      </c>
      <c r="L343" s="57" t="e">
        <f t="shared" si="197"/>
        <v>#REF!</v>
      </c>
      <c r="M343" s="58" t="e">
        <f t="shared" si="198"/>
        <v>#REF!</v>
      </c>
      <c r="N343" s="58" t="e">
        <f t="shared" si="199"/>
        <v>#REF!</v>
      </c>
      <c r="O343" s="58" t="e">
        <f t="shared" si="200"/>
        <v>#REF!</v>
      </c>
      <c r="P343" s="59" t="e">
        <f t="shared" si="190"/>
        <v>#REF!</v>
      </c>
      <c r="Q343" s="29" t="e">
        <f t="shared" si="201"/>
        <v>#REF!</v>
      </c>
      <c r="R343" s="100" t="e">
        <f t="shared" si="193"/>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x14ac:dyDescent="0.25">
      <c r="B344" s="237"/>
      <c r="C344" s="9"/>
      <c r="E344" s="65" t="e">
        <f>IF(OR($C$6="",$C$5="",$C$6=0,$C$5=0),"",IF((ROWS(E$6:E344)-1)&gt;$C$16+$C$13-$C$15,"",(ROWS(E$6:E344)-1)))</f>
        <v>#REF!</v>
      </c>
      <c r="F344" s="55" t="e">
        <f t="shared" si="194"/>
        <v>#REF!</v>
      </c>
      <c r="G344" s="91" t="e">
        <f>IF(E344="","",OP!G344)</f>
        <v>#REF!</v>
      </c>
      <c r="H344" s="28" t="e">
        <f t="shared" si="191"/>
        <v>#REF!</v>
      </c>
      <c r="I344" s="56" t="e">
        <f t="shared" si="192"/>
        <v>#REF!</v>
      </c>
      <c r="J344" s="56" t="e">
        <f t="shared" si="195"/>
        <v>#REF!</v>
      </c>
      <c r="K344" s="57" t="e">
        <f t="shared" si="196"/>
        <v>#REF!</v>
      </c>
      <c r="L344" s="57" t="e">
        <f t="shared" si="197"/>
        <v>#REF!</v>
      </c>
      <c r="M344" s="58" t="e">
        <f t="shared" si="198"/>
        <v>#REF!</v>
      </c>
      <c r="N344" s="58" t="e">
        <f t="shared" si="199"/>
        <v>#REF!</v>
      </c>
      <c r="O344" s="58" t="e">
        <f t="shared" si="200"/>
        <v>#REF!</v>
      </c>
      <c r="P344" s="59" t="e">
        <f t="shared" si="190"/>
        <v>#REF!</v>
      </c>
      <c r="Q344" s="29" t="e">
        <f t="shared" si="201"/>
        <v>#REF!</v>
      </c>
      <c r="R344" s="100" t="e">
        <f t="shared" si="193"/>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x14ac:dyDescent="0.25">
      <c r="B345" s="237"/>
      <c r="C345" s="9"/>
      <c r="E345" s="65" t="e">
        <f>IF(OR($C$6="",$C$5="",$C$6=0,$C$5=0),"",IF((ROWS(E$6:E345)-1)&gt;$C$16+$C$13-$C$15,"",(ROWS(E$6:E345)-1)))</f>
        <v>#REF!</v>
      </c>
      <c r="F345" s="55" t="e">
        <f t="shared" si="194"/>
        <v>#REF!</v>
      </c>
      <c r="G345" s="91" t="e">
        <f>IF(E345="","",OP!G345)</f>
        <v>#REF!</v>
      </c>
      <c r="H345" s="28" t="e">
        <f t="shared" si="191"/>
        <v>#REF!</v>
      </c>
      <c r="I345" s="56" t="e">
        <f t="shared" si="192"/>
        <v>#REF!</v>
      </c>
      <c r="J345" s="56" t="e">
        <f t="shared" si="195"/>
        <v>#REF!</v>
      </c>
      <c r="K345" s="57" t="e">
        <f t="shared" si="196"/>
        <v>#REF!</v>
      </c>
      <c r="L345" s="57" t="e">
        <f t="shared" si="197"/>
        <v>#REF!</v>
      </c>
      <c r="M345" s="58" t="e">
        <f t="shared" si="198"/>
        <v>#REF!</v>
      </c>
      <c r="N345" s="58" t="e">
        <f t="shared" si="199"/>
        <v>#REF!</v>
      </c>
      <c r="O345" s="58" t="e">
        <f t="shared" si="200"/>
        <v>#REF!</v>
      </c>
      <c r="P345" s="59" t="e">
        <f t="shared" si="190"/>
        <v>#REF!</v>
      </c>
      <c r="Q345" s="29" t="e">
        <f t="shared" si="201"/>
        <v>#REF!</v>
      </c>
      <c r="R345" s="100" t="e">
        <f t="shared" si="193"/>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x14ac:dyDescent="0.25">
      <c r="B346" s="237"/>
      <c r="C346" s="9"/>
      <c r="E346" s="65" t="e">
        <f>IF(OR($C$6="",$C$5="",$C$6=0,$C$5=0),"",IF((ROWS(E$6:E346)-1)&gt;$C$16+$C$13-$C$15,"",(ROWS(E$6:E346)-1)))</f>
        <v>#REF!</v>
      </c>
      <c r="F346" s="55" t="e">
        <f t="shared" si="194"/>
        <v>#REF!</v>
      </c>
      <c r="G346" s="91" t="e">
        <f>IF(E346="","",OP!G346)</f>
        <v>#REF!</v>
      </c>
      <c r="H346" s="28" t="e">
        <f t="shared" si="191"/>
        <v>#REF!</v>
      </c>
      <c r="I346" s="56" t="e">
        <f t="shared" si="192"/>
        <v>#REF!</v>
      </c>
      <c r="J346" s="56" t="e">
        <f t="shared" si="195"/>
        <v>#REF!</v>
      </c>
      <c r="K346" s="57" t="e">
        <f t="shared" si="196"/>
        <v>#REF!</v>
      </c>
      <c r="L346" s="57" t="e">
        <f t="shared" si="197"/>
        <v>#REF!</v>
      </c>
      <c r="M346" s="58" t="e">
        <f t="shared" si="198"/>
        <v>#REF!</v>
      </c>
      <c r="N346" s="58" t="e">
        <f t="shared" si="199"/>
        <v>#REF!</v>
      </c>
      <c r="O346" s="58" t="e">
        <f t="shared" si="200"/>
        <v>#REF!</v>
      </c>
      <c r="P346" s="59" t="e">
        <f t="shared" si="190"/>
        <v>#REF!</v>
      </c>
      <c r="Q346" s="29" t="e">
        <f t="shared" si="201"/>
        <v>#REF!</v>
      </c>
      <c r="R346" s="100" t="e">
        <f t="shared" si="193"/>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x14ac:dyDescent="0.25">
      <c r="B347" s="237"/>
      <c r="C347" s="9"/>
      <c r="E347" s="65" t="e">
        <f>IF(OR($C$6="",$C$5="",$C$6=0,$C$5=0),"",IF((ROWS(E$6:E347)-1)&gt;$C$16+$C$13-$C$15,"",(ROWS(E$6:E347)-1)))</f>
        <v>#REF!</v>
      </c>
      <c r="F347" s="55" t="e">
        <f t="shared" si="194"/>
        <v>#REF!</v>
      </c>
      <c r="G347" s="91" t="e">
        <f>IF(E347="","",OP!G347)</f>
        <v>#REF!</v>
      </c>
      <c r="H347" s="28" t="e">
        <f t="shared" si="191"/>
        <v>#REF!</v>
      </c>
      <c r="I347" s="56" t="e">
        <f t="shared" si="192"/>
        <v>#REF!</v>
      </c>
      <c r="J347" s="56" t="e">
        <f t="shared" si="195"/>
        <v>#REF!</v>
      </c>
      <c r="K347" s="57" t="e">
        <f t="shared" si="196"/>
        <v>#REF!</v>
      </c>
      <c r="L347" s="57" t="e">
        <f t="shared" si="197"/>
        <v>#REF!</v>
      </c>
      <c r="M347" s="58" t="e">
        <f t="shared" si="198"/>
        <v>#REF!</v>
      </c>
      <c r="N347" s="58" t="e">
        <f t="shared" si="199"/>
        <v>#REF!</v>
      </c>
      <c r="O347" s="58" t="e">
        <f t="shared" si="200"/>
        <v>#REF!</v>
      </c>
      <c r="P347" s="59" t="e">
        <f t="shared" si="190"/>
        <v>#REF!</v>
      </c>
      <c r="Q347" s="29" t="e">
        <f t="shared" si="201"/>
        <v>#REF!</v>
      </c>
      <c r="R347" s="100" t="e">
        <f t="shared" si="193"/>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x14ac:dyDescent="0.25">
      <c r="B348" s="237"/>
      <c r="C348" s="9"/>
      <c r="E348" s="65" t="e">
        <f>IF(OR($C$6="",$C$5="",$C$6=0,$C$5=0),"",IF((ROWS(E$6:E348)-1)&gt;$C$16+$C$13-$C$15,"",(ROWS(E$6:E348)-1)))</f>
        <v>#REF!</v>
      </c>
      <c r="F348" s="55" t="e">
        <f t="shared" si="194"/>
        <v>#REF!</v>
      </c>
      <c r="G348" s="91" t="e">
        <f>IF(E348="","",OP!G348)</f>
        <v>#REF!</v>
      </c>
      <c r="H348" s="28" t="e">
        <f t="shared" si="191"/>
        <v>#REF!</v>
      </c>
      <c r="I348" s="56" t="e">
        <f t="shared" si="192"/>
        <v>#REF!</v>
      </c>
      <c r="J348" s="56" t="e">
        <f t="shared" si="195"/>
        <v>#REF!</v>
      </c>
      <c r="K348" s="57" t="e">
        <f t="shared" si="196"/>
        <v>#REF!</v>
      </c>
      <c r="L348" s="57" t="e">
        <f t="shared" si="197"/>
        <v>#REF!</v>
      </c>
      <c r="M348" s="58" t="e">
        <f t="shared" si="198"/>
        <v>#REF!</v>
      </c>
      <c r="N348" s="58" t="e">
        <f t="shared" si="199"/>
        <v>#REF!</v>
      </c>
      <c r="O348" s="58" t="e">
        <f t="shared" si="200"/>
        <v>#REF!</v>
      </c>
      <c r="P348" s="59" t="e">
        <f t="shared" si="190"/>
        <v>#REF!</v>
      </c>
      <c r="Q348" s="29" t="e">
        <f t="shared" si="201"/>
        <v>#REF!</v>
      </c>
      <c r="R348" s="100" t="e">
        <f t="shared" si="193"/>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x14ac:dyDescent="0.25">
      <c r="B349" s="237"/>
      <c r="C349" s="9"/>
      <c r="E349" s="65" t="e">
        <f>IF(OR($C$6="",$C$5="",$C$6=0,$C$5=0),"",IF((ROWS(E$6:E349)-1)&gt;$C$16+$C$13-$C$15,"",(ROWS(E$6:E349)-1)))</f>
        <v>#REF!</v>
      </c>
      <c r="F349" s="55" t="e">
        <f t="shared" si="194"/>
        <v>#REF!</v>
      </c>
      <c r="G349" s="91" t="e">
        <f>IF(E349="","",OP!G349)</f>
        <v>#REF!</v>
      </c>
      <c r="H349" s="28" t="e">
        <f t="shared" si="191"/>
        <v>#REF!</v>
      </c>
      <c r="I349" s="56" t="e">
        <f t="shared" si="192"/>
        <v>#REF!</v>
      </c>
      <c r="J349" s="56" t="e">
        <f t="shared" si="195"/>
        <v>#REF!</v>
      </c>
      <c r="K349" s="57" t="e">
        <f t="shared" si="196"/>
        <v>#REF!</v>
      </c>
      <c r="L349" s="57" t="e">
        <f t="shared" si="197"/>
        <v>#REF!</v>
      </c>
      <c r="M349" s="58" t="e">
        <f t="shared" si="198"/>
        <v>#REF!</v>
      </c>
      <c r="N349" s="58" t="e">
        <f t="shared" si="199"/>
        <v>#REF!</v>
      </c>
      <c r="O349" s="58" t="e">
        <f t="shared" si="200"/>
        <v>#REF!</v>
      </c>
      <c r="P349" s="59" t="e">
        <f t="shared" si="190"/>
        <v>#REF!</v>
      </c>
      <c r="Q349" s="29" t="e">
        <f t="shared" si="201"/>
        <v>#REF!</v>
      </c>
      <c r="R349" s="100" t="e">
        <f t="shared" si="193"/>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x14ac:dyDescent="0.25">
      <c r="B350" s="237"/>
      <c r="C350" s="9"/>
      <c r="E350" s="65" t="e">
        <f>IF(OR($C$6="",$C$5="",$C$6=0,$C$5=0),"",IF((ROWS(E$6:E350)-1)&gt;$C$16+$C$13-$C$15,"",(ROWS(E$6:E350)-1)))</f>
        <v>#REF!</v>
      </c>
      <c r="F350" s="55" t="e">
        <f t="shared" si="194"/>
        <v>#REF!</v>
      </c>
      <c r="G350" s="91" t="e">
        <f>IF(E350="","",OP!G350)</f>
        <v>#REF!</v>
      </c>
      <c r="H350" s="28" t="e">
        <f t="shared" si="191"/>
        <v>#REF!</v>
      </c>
      <c r="I350" s="56" t="e">
        <f t="shared" si="192"/>
        <v>#REF!</v>
      </c>
      <c r="J350" s="56" t="e">
        <f t="shared" si="195"/>
        <v>#REF!</v>
      </c>
      <c r="K350" s="57" t="e">
        <f t="shared" si="196"/>
        <v>#REF!</v>
      </c>
      <c r="L350" s="57" t="e">
        <f t="shared" si="197"/>
        <v>#REF!</v>
      </c>
      <c r="M350" s="58" t="e">
        <f t="shared" si="198"/>
        <v>#REF!</v>
      </c>
      <c r="N350" s="58" t="e">
        <f t="shared" si="199"/>
        <v>#REF!</v>
      </c>
      <c r="O350" s="58" t="e">
        <f t="shared" si="200"/>
        <v>#REF!</v>
      </c>
      <c r="P350" s="59" t="e">
        <f t="shared" si="190"/>
        <v>#REF!</v>
      </c>
      <c r="Q350" s="29" t="e">
        <f t="shared" si="201"/>
        <v>#REF!</v>
      </c>
      <c r="R350" s="100" t="e">
        <f t="shared" si="193"/>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x14ac:dyDescent="0.25">
      <c r="B351" s="237"/>
      <c r="C351" s="9"/>
      <c r="E351" s="65" t="e">
        <f>IF(OR($C$6="",$C$5="",$C$6=0,$C$5=0),"",IF((ROWS(E$6:E351)-1)&gt;$C$16+$C$13-$C$15,"",(ROWS(E$6:E351)-1)))</f>
        <v>#REF!</v>
      </c>
      <c r="F351" s="55" t="e">
        <f t="shared" si="194"/>
        <v>#REF!</v>
      </c>
      <c r="G351" s="91" t="e">
        <f>IF(E351="","",OP!G351)</f>
        <v>#REF!</v>
      </c>
      <c r="H351" s="28" t="e">
        <f t="shared" si="191"/>
        <v>#REF!</v>
      </c>
      <c r="I351" s="56" t="e">
        <f t="shared" si="192"/>
        <v>#REF!</v>
      </c>
      <c r="J351" s="56" t="e">
        <f t="shared" si="195"/>
        <v>#REF!</v>
      </c>
      <c r="K351" s="57" t="e">
        <f t="shared" si="196"/>
        <v>#REF!</v>
      </c>
      <c r="L351" s="57" t="e">
        <f t="shared" si="197"/>
        <v>#REF!</v>
      </c>
      <c r="M351" s="58" t="e">
        <f t="shared" si="198"/>
        <v>#REF!</v>
      </c>
      <c r="N351" s="58" t="e">
        <f t="shared" si="199"/>
        <v>#REF!</v>
      </c>
      <c r="O351" s="58" t="e">
        <f t="shared" si="200"/>
        <v>#REF!</v>
      </c>
      <c r="P351" s="59" t="e">
        <f t="shared" si="190"/>
        <v>#REF!</v>
      </c>
      <c r="Q351" s="29" t="e">
        <f t="shared" si="201"/>
        <v>#REF!</v>
      </c>
      <c r="R351" s="100" t="e">
        <f t="shared" si="193"/>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x14ac:dyDescent="0.25">
      <c r="B352" s="237"/>
      <c r="C352" s="9"/>
      <c r="E352" s="65" t="e">
        <f>IF(OR($C$6="",$C$5="",$C$6=0,$C$5=0),"",IF((ROWS(E$6:E352)-1)&gt;$C$16+$C$13-$C$15,"",(ROWS(E$6:E352)-1)))</f>
        <v>#REF!</v>
      </c>
      <c r="F352" s="55" t="e">
        <f t="shared" si="194"/>
        <v>#REF!</v>
      </c>
      <c r="G352" s="91" t="e">
        <f>IF(E352="","",OP!G352)</f>
        <v>#REF!</v>
      </c>
      <c r="H352" s="28" t="e">
        <f t="shared" si="191"/>
        <v>#REF!</v>
      </c>
      <c r="I352" s="56" t="e">
        <f t="shared" si="192"/>
        <v>#REF!</v>
      </c>
      <c r="J352" s="56" t="e">
        <f t="shared" si="195"/>
        <v>#REF!</v>
      </c>
      <c r="K352" s="57" t="e">
        <f t="shared" si="196"/>
        <v>#REF!</v>
      </c>
      <c r="L352" s="57" t="e">
        <f t="shared" si="197"/>
        <v>#REF!</v>
      </c>
      <c r="M352" s="58" t="e">
        <f t="shared" si="198"/>
        <v>#REF!</v>
      </c>
      <c r="N352" s="58" t="e">
        <f t="shared" si="199"/>
        <v>#REF!</v>
      </c>
      <c r="O352" s="58" t="e">
        <f t="shared" si="200"/>
        <v>#REF!</v>
      </c>
      <c r="P352" s="59" t="e">
        <f t="shared" si="190"/>
        <v>#REF!</v>
      </c>
      <c r="Q352" s="29" t="e">
        <f t="shared" si="201"/>
        <v>#REF!</v>
      </c>
      <c r="R352" s="100" t="e">
        <f t="shared" si="193"/>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x14ac:dyDescent="0.25">
      <c r="B353" s="237"/>
      <c r="C353" s="9"/>
      <c r="E353" s="65" t="e">
        <f>IF(OR($C$6="",$C$5="",$C$6=0,$C$5=0),"",IF((ROWS(E$6:E353)-1)&gt;$C$16+$C$13-$C$15,"",(ROWS(E$6:E353)-1)))</f>
        <v>#REF!</v>
      </c>
      <c r="F353" s="55" t="e">
        <f t="shared" si="194"/>
        <v>#REF!</v>
      </c>
      <c r="G353" s="91" t="e">
        <f>IF(E353="","",OP!G353)</f>
        <v>#REF!</v>
      </c>
      <c r="H353" s="28" t="e">
        <f t="shared" si="191"/>
        <v>#REF!</v>
      </c>
      <c r="I353" s="56" t="e">
        <f t="shared" si="192"/>
        <v>#REF!</v>
      </c>
      <c r="J353" s="56" t="e">
        <f t="shared" si="195"/>
        <v>#REF!</v>
      </c>
      <c r="K353" s="57" t="e">
        <f t="shared" si="196"/>
        <v>#REF!</v>
      </c>
      <c r="L353" s="57" t="e">
        <f t="shared" si="197"/>
        <v>#REF!</v>
      </c>
      <c r="M353" s="58" t="e">
        <f t="shared" si="198"/>
        <v>#REF!</v>
      </c>
      <c r="N353" s="58" t="e">
        <f t="shared" si="199"/>
        <v>#REF!</v>
      </c>
      <c r="O353" s="58" t="e">
        <f t="shared" si="200"/>
        <v>#REF!</v>
      </c>
      <c r="P353" s="59" t="e">
        <f t="shared" si="190"/>
        <v>#REF!</v>
      </c>
      <c r="Q353" s="29" t="e">
        <f t="shared" si="201"/>
        <v>#REF!</v>
      </c>
      <c r="R353" s="100" t="e">
        <f t="shared" si="193"/>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x14ac:dyDescent="0.25">
      <c r="B354" s="237"/>
      <c r="C354" s="9"/>
      <c r="E354" s="65" t="e">
        <f>IF(OR($C$6="",$C$5="",$C$6=0,$C$5=0),"",IF((ROWS(E$6:E354)-1)&gt;$C$16+$C$13-$C$15,"",(ROWS(E$6:E354)-1)))</f>
        <v>#REF!</v>
      </c>
      <c r="F354" s="55" t="e">
        <f t="shared" si="194"/>
        <v>#REF!</v>
      </c>
      <c r="G354" s="91" t="e">
        <f>IF(E354="","",OP!G354)</f>
        <v>#REF!</v>
      </c>
      <c r="H354" s="28" t="e">
        <f t="shared" si="191"/>
        <v>#REF!</v>
      </c>
      <c r="I354" s="56" t="e">
        <f t="shared" si="192"/>
        <v>#REF!</v>
      </c>
      <c r="J354" s="56" t="e">
        <f t="shared" si="195"/>
        <v>#REF!</v>
      </c>
      <c r="K354" s="57" t="e">
        <f t="shared" si="196"/>
        <v>#REF!</v>
      </c>
      <c r="L354" s="57" t="e">
        <f t="shared" si="197"/>
        <v>#REF!</v>
      </c>
      <c r="M354" s="58" t="e">
        <f t="shared" si="198"/>
        <v>#REF!</v>
      </c>
      <c r="N354" s="58" t="e">
        <f t="shared" si="199"/>
        <v>#REF!</v>
      </c>
      <c r="O354" s="58" t="e">
        <f t="shared" si="200"/>
        <v>#REF!</v>
      </c>
      <c r="P354" s="59" t="e">
        <f t="shared" si="190"/>
        <v>#REF!</v>
      </c>
      <c r="Q354" s="29" t="e">
        <f t="shared" si="201"/>
        <v>#REF!</v>
      </c>
      <c r="R354" s="100" t="e">
        <f t="shared" si="193"/>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x14ac:dyDescent="0.25">
      <c r="B355" s="237"/>
      <c r="C355" s="9"/>
      <c r="E355" s="65" t="e">
        <f>IF(OR($C$6="",$C$5="",$C$6=0,$C$5=0),"",IF((ROWS(E$6:E355)-1)&gt;$C$16+$C$13-$C$15,"",(ROWS(E$6:E355)-1)))</f>
        <v>#REF!</v>
      </c>
      <c r="F355" s="55" t="e">
        <f t="shared" si="194"/>
        <v>#REF!</v>
      </c>
      <c r="G355" s="91" t="e">
        <f>IF(E355="","",OP!G355)</f>
        <v>#REF!</v>
      </c>
      <c r="H355" s="28" t="e">
        <f t="shared" si="191"/>
        <v>#REF!</v>
      </c>
      <c r="I355" s="56" t="e">
        <f t="shared" si="192"/>
        <v>#REF!</v>
      </c>
      <c r="J355" s="56" t="e">
        <f t="shared" si="195"/>
        <v>#REF!</v>
      </c>
      <c r="K355" s="57" t="e">
        <f t="shared" si="196"/>
        <v>#REF!</v>
      </c>
      <c r="L355" s="57" t="e">
        <f t="shared" si="197"/>
        <v>#REF!</v>
      </c>
      <c r="M355" s="58" t="e">
        <f t="shared" si="198"/>
        <v>#REF!</v>
      </c>
      <c r="N355" s="58" t="e">
        <f t="shared" si="199"/>
        <v>#REF!</v>
      </c>
      <c r="O355" s="58" t="e">
        <f t="shared" si="200"/>
        <v>#REF!</v>
      </c>
      <c r="P355" s="59" t="e">
        <f t="shared" si="190"/>
        <v>#REF!</v>
      </c>
      <c r="Q355" s="29" t="e">
        <f t="shared" si="201"/>
        <v>#REF!</v>
      </c>
      <c r="R355" s="100" t="e">
        <f t="shared" si="193"/>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x14ac:dyDescent="0.25">
      <c r="B356" s="237"/>
      <c r="C356" s="9"/>
      <c r="E356" s="65" t="e">
        <f>IF(OR($C$6="",$C$5="",$C$6=0,$C$5=0),"",IF((ROWS(E$6:E356)-1)&gt;$C$16+$C$13-$C$15,"",(ROWS(E$6:E356)-1)))</f>
        <v>#REF!</v>
      </c>
      <c r="F356" s="55" t="e">
        <f t="shared" si="194"/>
        <v>#REF!</v>
      </c>
      <c r="G356" s="91" t="e">
        <f>IF(E356="","",OP!G356)</f>
        <v>#REF!</v>
      </c>
      <c r="H356" s="28" t="e">
        <f t="shared" si="191"/>
        <v>#REF!</v>
      </c>
      <c r="I356" s="56" t="e">
        <f t="shared" si="192"/>
        <v>#REF!</v>
      </c>
      <c r="J356" s="56" t="e">
        <f t="shared" si="195"/>
        <v>#REF!</v>
      </c>
      <c r="K356" s="57" t="e">
        <f t="shared" si="196"/>
        <v>#REF!</v>
      </c>
      <c r="L356" s="57" t="e">
        <f t="shared" si="197"/>
        <v>#REF!</v>
      </c>
      <c r="M356" s="58" t="e">
        <f t="shared" si="198"/>
        <v>#REF!</v>
      </c>
      <c r="N356" s="58" t="e">
        <f t="shared" si="199"/>
        <v>#REF!</v>
      </c>
      <c r="O356" s="58" t="e">
        <f t="shared" si="200"/>
        <v>#REF!</v>
      </c>
      <c r="P356" s="59" t="e">
        <f t="shared" si="190"/>
        <v>#REF!</v>
      </c>
      <c r="Q356" s="29" t="e">
        <f t="shared" si="201"/>
        <v>#REF!</v>
      </c>
      <c r="R356" s="100" t="e">
        <f t="shared" si="193"/>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x14ac:dyDescent="0.25">
      <c r="B357" s="237"/>
      <c r="C357" s="9"/>
      <c r="E357" s="65" t="e">
        <f>IF(OR($C$6="",$C$5="",$C$6=0,$C$5=0),"",IF((ROWS(E$6:E357)-1)&gt;$C$16+$C$13-$C$15,"",(ROWS(E$6:E357)-1)))</f>
        <v>#REF!</v>
      </c>
      <c r="F357" s="55" t="e">
        <f t="shared" si="194"/>
        <v>#REF!</v>
      </c>
      <c r="G357" s="91" t="e">
        <f>IF(E357="","",OP!G357)</f>
        <v>#REF!</v>
      </c>
      <c r="H357" s="28" t="e">
        <f t="shared" si="191"/>
        <v>#REF!</v>
      </c>
      <c r="I357" s="56" t="e">
        <f t="shared" si="192"/>
        <v>#REF!</v>
      </c>
      <c r="J357" s="56" t="e">
        <f t="shared" si="195"/>
        <v>#REF!</v>
      </c>
      <c r="K357" s="57" t="e">
        <f t="shared" si="196"/>
        <v>#REF!</v>
      </c>
      <c r="L357" s="57" t="e">
        <f t="shared" si="197"/>
        <v>#REF!</v>
      </c>
      <c r="M357" s="58" t="e">
        <f t="shared" si="198"/>
        <v>#REF!</v>
      </c>
      <c r="N357" s="58" t="e">
        <f t="shared" si="199"/>
        <v>#REF!</v>
      </c>
      <c r="O357" s="58" t="e">
        <f t="shared" si="200"/>
        <v>#REF!</v>
      </c>
      <c r="P357" s="59" t="e">
        <f t="shared" si="190"/>
        <v>#REF!</v>
      </c>
      <c r="Q357" s="29" t="e">
        <f t="shared" si="201"/>
        <v>#REF!</v>
      </c>
      <c r="R357" s="100" t="e">
        <f t="shared" si="193"/>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x14ac:dyDescent="0.25">
      <c r="B358" s="237"/>
      <c r="C358" s="9"/>
      <c r="E358" s="65" t="e">
        <f>IF(OR($C$6="",$C$5="",$C$6=0,$C$5=0),"",IF((ROWS(E$6:E358)-1)&gt;$C$16+$C$13-$C$15,"",(ROWS(E$6:E358)-1)))</f>
        <v>#REF!</v>
      </c>
      <c r="F358" s="55" t="e">
        <f t="shared" si="194"/>
        <v>#REF!</v>
      </c>
      <c r="G358" s="91" t="e">
        <f>IF(E358="","",OP!G358)</f>
        <v>#REF!</v>
      </c>
      <c r="H358" s="28" t="e">
        <f t="shared" si="191"/>
        <v>#REF!</v>
      </c>
      <c r="I358" s="56" t="e">
        <f t="shared" si="192"/>
        <v>#REF!</v>
      </c>
      <c r="J358" s="56" t="e">
        <f t="shared" si="195"/>
        <v>#REF!</v>
      </c>
      <c r="K358" s="57" t="e">
        <f t="shared" si="196"/>
        <v>#REF!</v>
      </c>
      <c r="L358" s="57" t="e">
        <f t="shared" si="197"/>
        <v>#REF!</v>
      </c>
      <c r="M358" s="58" t="e">
        <f t="shared" si="198"/>
        <v>#REF!</v>
      </c>
      <c r="N358" s="58" t="e">
        <f t="shared" si="199"/>
        <v>#REF!</v>
      </c>
      <c r="O358" s="58" t="e">
        <f t="shared" si="200"/>
        <v>#REF!</v>
      </c>
      <c r="P358" s="59" t="e">
        <f t="shared" si="190"/>
        <v>#REF!</v>
      </c>
      <c r="Q358" s="29" t="e">
        <f t="shared" si="201"/>
        <v>#REF!</v>
      </c>
      <c r="R358" s="100" t="e">
        <f t="shared" si="193"/>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x14ac:dyDescent="0.25">
      <c r="B359" s="237"/>
      <c r="C359" s="9"/>
      <c r="E359" s="65" t="e">
        <f>IF(OR($C$6="",$C$5="",$C$6=0,$C$5=0),"",IF((ROWS(E$6:E359)-1)&gt;$C$16+$C$13-$C$15,"",(ROWS(E$6:E359)-1)))</f>
        <v>#REF!</v>
      </c>
      <c r="F359" s="55" t="e">
        <f t="shared" si="194"/>
        <v>#REF!</v>
      </c>
      <c r="G359" s="91" t="e">
        <f>IF(E359="","",OP!G359)</f>
        <v>#REF!</v>
      </c>
      <c r="H359" s="28" t="e">
        <f t="shared" si="191"/>
        <v>#REF!</v>
      </c>
      <c r="I359" s="56" t="e">
        <f t="shared" si="192"/>
        <v>#REF!</v>
      </c>
      <c r="J359" s="56" t="e">
        <f t="shared" si="195"/>
        <v>#REF!</v>
      </c>
      <c r="K359" s="57" t="e">
        <f t="shared" si="196"/>
        <v>#REF!</v>
      </c>
      <c r="L359" s="57" t="e">
        <f t="shared" si="197"/>
        <v>#REF!</v>
      </c>
      <c r="M359" s="58" t="e">
        <f t="shared" si="198"/>
        <v>#REF!</v>
      </c>
      <c r="N359" s="58" t="e">
        <f t="shared" si="199"/>
        <v>#REF!</v>
      </c>
      <c r="O359" s="58" t="e">
        <f t="shared" si="200"/>
        <v>#REF!</v>
      </c>
      <c r="P359" s="59" t="e">
        <f t="shared" si="190"/>
        <v>#REF!</v>
      </c>
      <c r="Q359" s="29" t="e">
        <f t="shared" si="201"/>
        <v>#REF!</v>
      </c>
      <c r="R359" s="100" t="e">
        <f t="shared" si="193"/>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x14ac:dyDescent="0.25">
      <c r="B360" s="237"/>
      <c r="C360" s="9"/>
      <c r="E360" s="65" t="e">
        <f>IF(OR($C$6="",$C$5="",$C$6=0,$C$5=0),"",IF((ROWS(E$6:E360)-1)&gt;$C$16+$C$13-$C$15,"",(ROWS(E$6:E360)-1)))</f>
        <v>#REF!</v>
      </c>
      <c r="F360" s="55" t="e">
        <f t="shared" si="194"/>
        <v>#REF!</v>
      </c>
      <c r="G360" s="91" t="e">
        <f>IF(E360="","",OP!G360)</f>
        <v>#REF!</v>
      </c>
      <c r="H360" s="28" t="e">
        <f t="shared" si="191"/>
        <v>#REF!</v>
      </c>
      <c r="I360" s="56" t="e">
        <f t="shared" si="192"/>
        <v>#REF!</v>
      </c>
      <c r="J360" s="56" t="e">
        <f t="shared" si="195"/>
        <v>#REF!</v>
      </c>
      <c r="K360" s="57" t="e">
        <f t="shared" si="196"/>
        <v>#REF!</v>
      </c>
      <c r="L360" s="57" t="e">
        <f t="shared" si="197"/>
        <v>#REF!</v>
      </c>
      <c r="M360" s="58" t="e">
        <f t="shared" si="198"/>
        <v>#REF!</v>
      </c>
      <c r="N360" s="58" t="e">
        <f t="shared" si="199"/>
        <v>#REF!</v>
      </c>
      <c r="O360" s="58" t="e">
        <f t="shared" si="200"/>
        <v>#REF!</v>
      </c>
      <c r="P360" s="59" t="e">
        <f t="shared" si="190"/>
        <v>#REF!</v>
      </c>
      <c r="Q360" s="29" t="e">
        <f t="shared" si="201"/>
        <v>#REF!</v>
      </c>
      <c r="R360" s="100" t="e">
        <f t="shared" si="193"/>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x14ac:dyDescent="0.25">
      <c r="B361" s="237"/>
      <c r="C361" s="9"/>
      <c r="E361" s="65" t="e">
        <f>IF(OR($C$6="",$C$5="",$C$6=0,$C$5=0),"",IF((ROWS(E$6:E361)-1)&gt;$C$16+$C$13-$C$15,"",(ROWS(E$6:E361)-1)))</f>
        <v>#REF!</v>
      </c>
      <c r="F361" s="55" t="e">
        <f t="shared" si="194"/>
        <v>#REF!</v>
      </c>
      <c r="G361" s="91" t="e">
        <f>IF(E361="","",OP!G361)</f>
        <v>#REF!</v>
      </c>
      <c r="H361" s="28" t="e">
        <f t="shared" si="191"/>
        <v>#REF!</v>
      </c>
      <c r="I361" s="56" t="e">
        <f t="shared" si="192"/>
        <v>#REF!</v>
      </c>
      <c r="J361" s="56" t="e">
        <f t="shared" si="195"/>
        <v>#REF!</v>
      </c>
      <c r="K361" s="57" t="e">
        <f t="shared" si="196"/>
        <v>#REF!</v>
      </c>
      <c r="L361" s="57" t="e">
        <f t="shared" si="197"/>
        <v>#REF!</v>
      </c>
      <c r="M361" s="58" t="e">
        <f t="shared" si="198"/>
        <v>#REF!</v>
      </c>
      <c r="N361" s="58" t="e">
        <f t="shared" si="199"/>
        <v>#REF!</v>
      </c>
      <c r="O361" s="58" t="e">
        <f t="shared" si="200"/>
        <v>#REF!</v>
      </c>
      <c r="P361" s="59" t="e">
        <f t="shared" si="190"/>
        <v>#REF!</v>
      </c>
      <c r="Q361" s="29" t="e">
        <f t="shared" si="201"/>
        <v>#REF!</v>
      </c>
      <c r="R361" s="100" t="e">
        <f t="shared" si="193"/>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x14ac:dyDescent="0.25">
      <c r="B362" s="237"/>
      <c r="C362" s="9"/>
      <c r="E362" s="65" t="e">
        <f>IF(OR($C$6="",$C$5="",$C$6=0,$C$5=0),"",IF((ROWS(E$6:E362)-1)&gt;$C$16+$C$13-$C$15,"",(ROWS(E$6:E362)-1)))</f>
        <v>#REF!</v>
      </c>
      <c r="F362" s="55" t="e">
        <f t="shared" si="194"/>
        <v>#REF!</v>
      </c>
      <c r="G362" s="91" t="e">
        <f>IF(E362="","",OP!G362)</f>
        <v>#REF!</v>
      </c>
      <c r="H362" s="28" t="e">
        <f t="shared" si="191"/>
        <v>#REF!</v>
      </c>
      <c r="I362" s="56" t="e">
        <f t="shared" si="192"/>
        <v>#REF!</v>
      </c>
      <c r="J362" s="56" t="e">
        <f t="shared" si="195"/>
        <v>#REF!</v>
      </c>
      <c r="K362" s="57" t="e">
        <f t="shared" si="196"/>
        <v>#REF!</v>
      </c>
      <c r="L362" s="57" t="e">
        <f t="shared" si="197"/>
        <v>#REF!</v>
      </c>
      <c r="M362" s="58" t="e">
        <f t="shared" si="198"/>
        <v>#REF!</v>
      </c>
      <c r="N362" s="58" t="e">
        <f t="shared" si="199"/>
        <v>#REF!</v>
      </c>
      <c r="O362" s="58" t="e">
        <f t="shared" si="200"/>
        <v>#REF!</v>
      </c>
      <c r="P362" s="59" t="e">
        <f t="shared" si="190"/>
        <v>#REF!</v>
      </c>
      <c r="Q362" s="29" t="e">
        <f t="shared" si="201"/>
        <v>#REF!</v>
      </c>
      <c r="R362" s="100" t="e">
        <f t="shared" si="193"/>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x14ac:dyDescent="0.25">
      <c r="B363" s="237"/>
      <c r="C363" s="9"/>
      <c r="E363" s="65" t="e">
        <f>IF(OR($C$6="",$C$5="",$C$6=0,$C$5=0),"",IF((ROWS(E$6:E363)-1)&gt;$C$16+$C$13-$C$15,"",(ROWS(E$6:E363)-1)))</f>
        <v>#REF!</v>
      </c>
      <c r="F363" s="55" t="e">
        <f t="shared" si="194"/>
        <v>#REF!</v>
      </c>
      <c r="G363" s="91" t="e">
        <f>IF(E363="","",OP!G363)</f>
        <v>#REF!</v>
      </c>
      <c r="H363" s="28" t="e">
        <f t="shared" si="191"/>
        <v>#REF!</v>
      </c>
      <c r="I363" s="56" t="e">
        <f t="shared" si="192"/>
        <v>#REF!</v>
      </c>
      <c r="J363" s="56" t="e">
        <f t="shared" si="195"/>
        <v>#REF!</v>
      </c>
      <c r="K363" s="57" t="e">
        <f t="shared" si="196"/>
        <v>#REF!</v>
      </c>
      <c r="L363" s="57" t="e">
        <f t="shared" si="197"/>
        <v>#REF!</v>
      </c>
      <c r="M363" s="58" t="e">
        <f t="shared" si="198"/>
        <v>#REF!</v>
      </c>
      <c r="N363" s="58" t="e">
        <f t="shared" si="199"/>
        <v>#REF!</v>
      </c>
      <c r="O363" s="58" t="e">
        <f t="shared" si="200"/>
        <v>#REF!</v>
      </c>
      <c r="P363" s="59" t="e">
        <f t="shared" si="190"/>
        <v>#REF!</v>
      </c>
      <c r="Q363" s="29" t="e">
        <f t="shared" si="201"/>
        <v>#REF!</v>
      </c>
      <c r="R363" s="100" t="e">
        <f t="shared" si="193"/>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x14ac:dyDescent="0.25">
      <c r="B364" s="237"/>
      <c r="C364" s="9"/>
      <c r="E364" s="65" t="e">
        <f>IF(OR($C$6="",$C$5="",$C$6=0,$C$5=0),"",IF((ROWS(E$6:E364)-1)&gt;$C$16+$C$13-$C$15,"",(ROWS(E$6:E364)-1)))</f>
        <v>#REF!</v>
      </c>
      <c r="F364" s="55" t="e">
        <f t="shared" si="194"/>
        <v>#REF!</v>
      </c>
      <c r="G364" s="91" t="e">
        <f>IF(E364="","",OP!G364)</f>
        <v>#REF!</v>
      </c>
      <c r="H364" s="28" t="e">
        <f t="shared" si="191"/>
        <v>#REF!</v>
      </c>
      <c r="I364" s="56" t="e">
        <f t="shared" si="192"/>
        <v>#REF!</v>
      </c>
      <c r="J364" s="56" t="e">
        <f t="shared" si="195"/>
        <v>#REF!</v>
      </c>
      <c r="K364" s="57" t="e">
        <f t="shared" si="196"/>
        <v>#REF!</v>
      </c>
      <c r="L364" s="57" t="e">
        <f t="shared" si="197"/>
        <v>#REF!</v>
      </c>
      <c r="M364" s="58" t="e">
        <f t="shared" si="198"/>
        <v>#REF!</v>
      </c>
      <c r="N364" s="58" t="e">
        <f t="shared" si="199"/>
        <v>#REF!</v>
      </c>
      <c r="O364" s="58" t="e">
        <f t="shared" si="200"/>
        <v>#REF!</v>
      </c>
      <c r="P364" s="59" t="e">
        <f t="shared" si="190"/>
        <v>#REF!</v>
      </c>
      <c r="Q364" s="29" t="e">
        <f t="shared" si="201"/>
        <v>#REF!</v>
      </c>
      <c r="R364" s="100" t="e">
        <f t="shared" si="193"/>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x14ac:dyDescent="0.25">
      <c r="B365" s="237"/>
      <c r="C365" s="9"/>
      <c r="E365" s="65" t="e">
        <f>IF(OR($C$6="",$C$5="",$C$6=0,$C$5=0),"",IF((ROWS(E$6:E365)-1)&gt;$C$16+$C$13-$C$15,"",(ROWS(E$6:E365)-1)))</f>
        <v>#REF!</v>
      </c>
      <c r="F365" s="55" t="e">
        <f t="shared" si="194"/>
        <v>#REF!</v>
      </c>
      <c r="G365" s="91" t="e">
        <f>IF(E365="","",OP!G365)</f>
        <v>#REF!</v>
      </c>
      <c r="H365" s="28" t="e">
        <f t="shared" si="191"/>
        <v>#REF!</v>
      </c>
      <c r="I365" s="56" t="e">
        <f t="shared" si="192"/>
        <v>#REF!</v>
      </c>
      <c r="J365" s="56" t="e">
        <f t="shared" si="195"/>
        <v>#REF!</v>
      </c>
      <c r="K365" s="57" t="e">
        <f t="shared" si="196"/>
        <v>#REF!</v>
      </c>
      <c r="L365" s="57" t="e">
        <f t="shared" si="197"/>
        <v>#REF!</v>
      </c>
      <c r="M365" s="58" t="e">
        <f t="shared" si="198"/>
        <v>#REF!</v>
      </c>
      <c r="N365" s="58" t="e">
        <f t="shared" si="199"/>
        <v>#REF!</v>
      </c>
      <c r="O365" s="58" t="e">
        <f t="shared" si="200"/>
        <v>#REF!</v>
      </c>
      <c r="P365" s="59" t="e">
        <f t="shared" si="190"/>
        <v>#REF!</v>
      </c>
      <c r="Q365" s="29" t="e">
        <f t="shared" si="201"/>
        <v>#REF!</v>
      </c>
      <c r="R365" s="100" t="e">
        <f t="shared" si="193"/>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x14ac:dyDescent="0.25">
      <c r="B366" s="9"/>
      <c r="C366" s="9"/>
      <c r="E366" s="65" t="e">
        <f>IF(OR($C$6="",$C$5="",$C$6=0,$C$5=0),"",IF((ROWS(E$6:E366)-1)&gt;$C$16+$C$13-$C$15,"",(ROWS(E$6:E366)-1)))</f>
        <v>#REF!</v>
      </c>
      <c r="F366" s="55" t="e">
        <f t="shared" si="194"/>
        <v>#REF!</v>
      </c>
      <c r="G366" s="91" t="e">
        <f>IF(E366="","",OP!G366)</f>
        <v>#REF!</v>
      </c>
      <c r="H366" s="28" t="e">
        <f t="shared" si="191"/>
        <v>#REF!</v>
      </c>
      <c r="I366" s="56" t="e">
        <f t="shared" si="192"/>
        <v>#REF!</v>
      </c>
      <c r="J366" s="56" t="e">
        <f t="shared" si="195"/>
        <v>#REF!</v>
      </c>
      <c r="K366" s="57" t="e">
        <f t="shared" si="196"/>
        <v>#REF!</v>
      </c>
      <c r="L366" s="57" t="e">
        <f t="shared" si="197"/>
        <v>#REF!</v>
      </c>
      <c r="M366" s="58" t="e">
        <f t="shared" si="198"/>
        <v>#REF!</v>
      </c>
      <c r="N366" s="58" t="e">
        <f t="shared" si="199"/>
        <v>#REF!</v>
      </c>
      <c r="O366" s="58" t="e">
        <f t="shared" si="200"/>
        <v>#REF!</v>
      </c>
      <c r="P366" s="59" t="e">
        <f t="shared" si="190"/>
        <v>#REF!</v>
      </c>
      <c r="Q366" s="29" t="e">
        <f t="shared" si="201"/>
        <v>#REF!</v>
      </c>
      <c r="R366" s="100" t="e">
        <f t="shared" si="193"/>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x14ac:dyDescent="0.25">
      <c r="B367" s="237"/>
      <c r="C367" s="9"/>
      <c r="E367" s="65" t="e">
        <f>IF(OR($C$6="",$C$5="",$C$6=0,$C$5=0),"",IF((ROWS(E$6:E367)-1)&gt;$C$16+$C$13-$C$15,"",(ROWS(E$6:E367)-1)))</f>
        <v>#REF!</v>
      </c>
      <c r="F367" s="55" t="e">
        <f t="shared" si="194"/>
        <v>#REF!</v>
      </c>
      <c r="G367" s="91" t="e">
        <f>IF(E367="","",OP!G367)</f>
        <v>#REF!</v>
      </c>
      <c r="H367" s="28" t="e">
        <f t="shared" si="191"/>
        <v>#REF!</v>
      </c>
      <c r="I367" s="56" t="e">
        <f t="shared" si="192"/>
        <v>#REF!</v>
      </c>
      <c r="J367" s="56" t="e">
        <f t="shared" si="195"/>
        <v>#REF!</v>
      </c>
      <c r="K367" s="57" t="e">
        <f t="shared" si="196"/>
        <v>#REF!</v>
      </c>
      <c r="L367" s="57" t="e">
        <f t="shared" si="197"/>
        <v>#REF!</v>
      </c>
      <c r="M367" s="58" t="e">
        <f t="shared" si="198"/>
        <v>#REF!</v>
      </c>
      <c r="N367" s="58" t="e">
        <f t="shared" si="199"/>
        <v>#REF!</v>
      </c>
      <c r="O367" s="58" t="e">
        <f t="shared" si="200"/>
        <v>#REF!</v>
      </c>
      <c r="P367" s="59" t="e">
        <f t="shared" si="190"/>
        <v>#REF!</v>
      </c>
      <c r="Q367" s="29" t="e">
        <f t="shared" si="201"/>
        <v>#REF!</v>
      </c>
      <c r="R367" s="100" t="e">
        <f t="shared" si="193"/>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x14ac:dyDescent="0.25">
      <c r="B368" s="237"/>
      <c r="C368" s="9"/>
      <c r="E368" s="65" t="e">
        <f>IF(OR($C$6="",$C$5="",$C$6=0,$C$5=0),"",IF((ROWS(E$6:E368)-1)&gt;$C$16+$C$13-$C$15,"",(ROWS(E$6:E368)-1)))</f>
        <v>#REF!</v>
      </c>
      <c r="F368" s="55" t="e">
        <f t="shared" si="194"/>
        <v>#REF!</v>
      </c>
      <c r="G368" s="91" t="e">
        <f>IF(E368="","",OP!G368)</f>
        <v>#REF!</v>
      </c>
      <c r="H368" s="28" t="e">
        <f t="shared" si="191"/>
        <v>#REF!</v>
      </c>
      <c r="I368" s="56" t="e">
        <f t="shared" si="192"/>
        <v>#REF!</v>
      </c>
      <c r="J368" s="56" t="e">
        <f t="shared" si="195"/>
        <v>#REF!</v>
      </c>
      <c r="K368" s="57" t="e">
        <f t="shared" si="196"/>
        <v>#REF!</v>
      </c>
      <c r="L368" s="57" t="e">
        <f t="shared" si="197"/>
        <v>#REF!</v>
      </c>
      <c r="M368" s="58" t="e">
        <f t="shared" si="198"/>
        <v>#REF!</v>
      </c>
      <c r="N368" s="58" t="e">
        <f t="shared" si="199"/>
        <v>#REF!</v>
      </c>
      <c r="O368" s="58" t="e">
        <f t="shared" si="200"/>
        <v>#REF!</v>
      </c>
      <c r="P368" s="59" t="e">
        <f t="shared" si="190"/>
        <v>#REF!</v>
      </c>
      <c r="Q368" s="29" t="e">
        <f t="shared" si="201"/>
        <v>#REF!</v>
      </c>
      <c r="R368" s="100" t="e">
        <f t="shared" si="193"/>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x14ac:dyDescent="0.25">
      <c r="B369" s="237"/>
      <c r="C369" s="9"/>
      <c r="E369" s="65" t="e">
        <f>IF(OR($C$6="",$C$5="",$C$6=0,$C$5=0),"",IF((ROWS(E$6:E369)-1)&gt;$C$16+$C$13-$C$15,"",(ROWS(E$6:E369)-1)))</f>
        <v>#REF!</v>
      </c>
      <c r="F369" s="55" t="e">
        <f t="shared" si="194"/>
        <v>#REF!</v>
      </c>
      <c r="G369" s="91" t="e">
        <f>IF(E369="","",OP!G369)</f>
        <v>#REF!</v>
      </c>
      <c r="H369" s="28" t="e">
        <f t="shared" si="191"/>
        <v>#REF!</v>
      </c>
      <c r="I369" s="56" t="e">
        <f t="shared" si="192"/>
        <v>#REF!</v>
      </c>
      <c r="J369" s="56" t="e">
        <f t="shared" si="195"/>
        <v>#REF!</v>
      </c>
      <c r="K369" s="57" t="e">
        <f t="shared" si="196"/>
        <v>#REF!</v>
      </c>
      <c r="L369" s="57" t="e">
        <f t="shared" si="197"/>
        <v>#REF!</v>
      </c>
      <c r="M369" s="58" t="e">
        <f t="shared" si="198"/>
        <v>#REF!</v>
      </c>
      <c r="N369" s="58" t="e">
        <f t="shared" si="199"/>
        <v>#REF!</v>
      </c>
      <c r="O369" s="58" t="e">
        <f t="shared" si="200"/>
        <v>#REF!</v>
      </c>
      <c r="P369" s="59" t="e">
        <f t="shared" si="190"/>
        <v>#REF!</v>
      </c>
      <c r="Q369" s="29" t="e">
        <f t="shared" si="201"/>
        <v>#REF!</v>
      </c>
      <c r="R369" s="100" t="e">
        <f t="shared" si="193"/>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x14ac:dyDescent="0.25">
      <c r="B370" s="237"/>
      <c r="C370" s="9"/>
      <c r="E370" s="65" t="e">
        <f>IF(OR($C$6="",$C$5="",$C$6=0,$C$5=0),"",IF((ROWS(E$6:E370)-1)&gt;$C$16+$C$13-$C$15,"",(ROWS(E$6:E370)-1)))</f>
        <v>#REF!</v>
      </c>
      <c r="F370" s="55" t="e">
        <f t="shared" si="194"/>
        <v>#REF!</v>
      </c>
      <c r="G370" s="91" t="e">
        <f>IF(E370="","",OP!G370)</f>
        <v>#REF!</v>
      </c>
      <c r="H370" s="28" t="e">
        <f t="shared" si="191"/>
        <v>#REF!</v>
      </c>
      <c r="I370" s="56" t="e">
        <f t="shared" si="192"/>
        <v>#REF!</v>
      </c>
      <c r="J370" s="56" t="e">
        <f t="shared" si="195"/>
        <v>#REF!</v>
      </c>
      <c r="K370" s="57" t="e">
        <f t="shared" si="196"/>
        <v>#REF!</v>
      </c>
      <c r="L370" s="57" t="e">
        <f t="shared" si="197"/>
        <v>#REF!</v>
      </c>
      <c r="M370" s="58" t="e">
        <f t="shared" si="198"/>
        <v>#REF!</v>
      </c>
      <c r="N370" s="58" t="e">
        <f t="shared" si="199"/>
        <v>#REF!</v>
      </c>
      <c r="O370" s="58" t="e">
        <f t="shared" si="200"/>
        <v>#REF!</v>
      </c>
      <c r="P370" s="59" t="e">
        <f t="shared" si="190"/>
        <v>#REF!</v>
      </c>
      <c r="Q370" s="29" t="e">
        <f t="shared" si="201"/>
        <v>#REF!</v>
      </c>
      <c r="R370" s="100" t="e">
        <f t="shared" si="193"/>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x14ac:dyDescent="0.25">
      <c r="B371" s="237"/>
      <c r="C371" s="9"/>
      <c r="E371" s="65" t="e">
        <f>IF(OR($C$6="",$C$5="",$C$6=0,$C$5=0),"",IF((ROWS(E$6:E371)-1)&gt;$C$16+$C$13-$C$15,"",(ROWS(E$6:E371)-1)))</f>
        <v>#REF!</v>
      </c>
      <c r="F371" s="55" t="e">
        <f t="shared" si="194"/>
        <v>#REF!</v>
      </c>
      <c r="G371" s="91" t="e">
        <f>IF(E371="","",OP!G371)</f>
        <v>#REF!</v>
      </c>
      <c r="H371" s="28" t="e">
        <f t="shared" si="191"/>
        <v>#REF!</v>
      </c>
      <c r="I371" s="56" t="e">
        <f t="shared" si="192"/>
        <v>#REF!</v>
      </c>
      <c r="J371" s="56" t="e">
        <f t="shared" si="195"/>
        <v>#REF!</v>
      </c>
      <c r="K371" s="57" t="e">
        <f t="shared" si="196"/>
        <v>#REF!</v>
      </c>
      <c r="L371" s="57" t="e">
        <f t="shared" si="197"/>
        <v>#REF!</v>
      </c>
      <c r="M371" s="58" t="e">
        <f t="shared" si="198"/>
        <v>#REF!</v>
      </c>
      <c r="N371" s="58" t="e">
        <f t="shared" si="199"/>
        <v>#REF!</v>
      </c>
      <c r="O371" s="58" t="e">
        <f t="shared" si="200"/>
        <v>#REF!</v>
      </c>
      <c r="P371" s="59" t="e">
        <f t="shared" si="190"/>
        <v>#REF!</v>
      </c>
      <c r="Q371" s="29" t="e">
        <f t="shared" si="201"/>
        <v>#REF!</v>
      </c>
      <c r="R371" s="100" t="e">
        <f t="shared" si="193"/>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x14ac:dyDescent="0.25">
      <c r="B372" s="237"/>
      <c r="C372" s="9"/>
      <c r="E372" s="65" t="e">
        <f>IF(OR($C$6="",$C$5="",$C$6=0,$C$5=0),"",IF((ROWS(E$6:E372)-1)&gt;$C$16+$C$13-$C$15,"",(ROWS(E$6:E372)-1)))</f>
        <v>#REF!</v>
      </c>
      <c r="F372" s="55" t="e">
        <f t="shared" si="194"/>
        <v>#REF!</v>
      </c>
      <c r="G372" s="91" t="e">
        <f>IF(E372="","",OP!G372)</f>
        <v>#REF!</v>
      </c>
      <c r="H372" s="28" t="e">
        <f t="shared" si="191"/>
        <v>#REF!</v>
      </c>
      <c r="I372" s="56" t="e">
        <f t="shared" si="192"/>
        <v>#REF!</v>
      </c>
      <c r="J372" s="56" t="e">
        <f t="shared" si="195"/>
        <v>#REF!</v>
      </c>
      <c r="K372" s="57" t="e">
        <f t="shared" si="196"/>
        <v>#REF!</v>
      </c>
      <c r="L372" s="57" t="e">
        <f t="shared" si="197"/>
        <v>#REF!</v>
      </c>
      <c r="M372" s="58" t="e">
        <f t="shared" si="198"/>
        <v>#REF!</v>
      </c>
      <c r="N372" s="58" t="e">
        <f t="shared" si="199"/>
        <v>#REF!</v>
      </c>
      <c r="O372" s="58" t="e">
        <f t="shared" si="200"/>
        <v>#REF!</v>
      </c>
      <c r="P372" s="59" t="e">
        <f t="shared" si="190"/>
        <v>#REF!</v>
      </c>
      <c r="Q372" s="29" t="e">
        <f t="shared" si="201"/>
        <v>#REF!</v>
      </c>
      <c r="R372" s="100" t="e">
        <f t="shared" si="193"/>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x14ac:dyDescent="0.25">
      <c r="B373" s="237"/>
      <c r="C373" s="9"/>
      <c r="E373" s="65" t="e">
        <f>IF(OR($C$6="",$C$5="",$C$6=0,$C$5=0),"",IF((ROWS(E$6:E373)-1)&gt;$C$16+$C$13-$C$15,"",(ROWS(E$6:E373)-1)))</f>
        <v>#REF!</v>
      </c>
      <c r="F373" s="55" t="e">
        <f t="shared" si="194"/>
        <v>#REF!</v>
      </c>
      <c r="G373" s="91" t="e">
        <f>IF(E373="","",OP!G373)</f>
        <v>#REF!</v>
      </c>
      <c r="H373" s="28" t="e">
        <f t="shared" si="191"/>
        <v>#REF!</v>
      </c>
      <c r="I373" s="56" t="e">
        <f t="shared" si="192"/>
        <v>#REF!</v>
      </c>
      <c r="J373" s="56" t="e">
        <f t="shared" si="195"/>
        <v>#REF!</v>
      </c>
      <c r="K373" s="57" t="e">
        <f t="shared" si="196"/>
        <v>#REF!</v>
      </c>
      <c r="L373" s="57" t="e">
        <f t="shared" si="197"/>
        <v>#REF!</v>
      </c>
      <c r="M373" s="58" t="e">
        <f t="shared" si="198"/>
        <v>#REF!</v>
      </c>
      <c r="N373" s="58" t="e">
        <f t="shared" si="199"/>
        <v>#REF!</v>
      </c>
      <c r="O373" s="58" t="e">
        <f t="shared" si="200"/>
        <v>#REF!</v>
      </c>
      <c r="P373" s="59" t="e">
        <f t="shared" si="190"/>
        <v>#REF!</v>
      </c>
      <c r="Q373" s="29" t="e">
        <f t="shared" si="201"/>
        <v>#REF!</v>
      </c>
      <c r="R373" s="100" t="e">
        <f t="shared" si="193"/>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x14ac:dyDescent="0.25">
      <c r="B374" s="237"/>
      <c r="C374" s="9"/>
      <c r="E374" s="65" t="e">
        <f>IF(OR($C$6="",$C$5="",$C$6=0,$C$5=0),"",IF((ROWS(E$6:E374)-1)&gt;$C$16+$C$13-$C$15,"",(ROWS(E$6:E374)-1)))</f>
        <v>#REF!</v>
      </c>
      <c r="F374" s="55" t="e">
        <f t="shared" si="194"/>
        <v>#REF!</v>
      </c>
      <c r="G374" s="91" t="e">
        <f>IF(E374="","",OP!G374)</f>
        <v>#REF!</v>
      </c>
      <c r="H374" s="28" t="e">
        <f t="shared" si="191"/>
        <v>#REF!</v>
      </c>
      <c r="I374" s="56" t="e">
        <f t="shared" si="192"/>
        <v>#REF!</v>
      </c>
      <c r="J374" s="56" t="e">
        <f t="shared" si="195"/>
        <v>#REF!</v>
      </c>
      <c r="K374" s="57" t="e">
        <f t="shared" si="196"/>
        <v>#REF!</v>
      </c>
      <c r="L374" s="57" t="e">
        <f t="shared" si="197"/>
        <v>#REF!</v>
      </c>
      <c r="M374" s="58" t="e">
        <f t="shared" si="198"/>
        <v>#REF!</v>
      </c>
      <c r="N374" s="58" t="e">
        <f t="shared" si="199"/>
        <v>#REF!</v>
      </c>
      <c r="O374" s="58" t="e">
        <f t="shared" si="200"/>
        <v>#REF!</v>
      </c>
      <c r="P374" s="59" t="e">
        <f t="shared" si="190"/>
        <v>#REF!</v>
      </c>
      <c r="Q374" s="29" t="e">
        <f t="shared" si="201"/>
        <v>#REF!</v>
      </c>
      <c r="R374" s="100" t="e">
        <f t="shared" si="193"/>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x14ac:dyDescent="0.25">
      <c r="B375" s="237"/>
      <c r="C375" s="9"/>
      <c r="E375" s="65" t="e">
        <f>IF(OR($C$6="",$C$5="",$C$6=0,$C$5=0),"",IF((ROWS(E$6:E375)-1)&gt;$C$16+$C$13-$C$15,"",(ROWS(E$6:E375)-1)))</f>
        <v>#REF!</v>
      </c>
      <c r="F375" s="55" t="e">
        <f t="shared" si="194"/>
        <v>#REF!</v>
      </c>
      <c r="G375" s="91" t="e">
        <f>IF(E375="","",OP!G375)</f>
        <v>#REF!</v>
      </c>
      <c r="H375" s="28" t="e">
        <f t="shared" si="191"/>
        <v>#REF!</v>
      </c>
      <c r="I375" s="56" t="e">
        <f t="shared" si="192"/>
        <v>#REF!</v>
      </c>
      <c r="J375" s="56" t="e">
        <f t="shared" si="195"/>
        <v>#REF!</v>
      </c>
      <c r="K375" s="57" t="e">
        <f t="shared" si="196"/>
        <v>#REF!</v>
      </c>
      <c r="L375" s="57" t="e">
        <f t="shared" si="197"/>
        <v>#REF!</v>
      </c>
      <c r="M375" s="58" t="e">
        <f t="shared" si="198"/>
        <v>#REF!</v>
      </c>
      <c r="N375" s="58" t="e">
        <f t="shared" si="199"/>
        <v>#REF!</v>
      </c>
      <c r="O375" s="58" t="e">
        <f t="shared" si="200"/>
        <v>#REF!</v>
      </c>
      <c r="P375" s="59" t="e">
        <f t="shared" si="190"/>
        <v>#REF!</v>
      </c>
      <c r="Q375" s="29" t="e">
        <f t="shared" si="201"/>
        <v>#REF!</v>
      </c>
      <c r="R375" s="100" t="e">
        <f t="shared" si="193"/>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x14ac:dyDescent="0.25">
      <c r="B376" s="237"/>
      <c r="C376" s="9"/>
      <c r="E376" s="65" t="e">
        <f>IF(OR($C$6="",$C$5="",$C$6=0,$C$5=0),"",IF((ROWS(E$6:E376)-1)&gt;$C$16+$C$13-$C$15,"",(ROWS(E$6:E376)-1)))</f>
        <v>#REF!</v>
      </c>
      <c r="F376" s="55" t="e">
        <f t="shared" si="194"/>
        <v>#REF!</v>
      </c>
      <c r="G376" s="91" t="e">
        <f>IF(E376="","",OP!G376)</f>
        <v>#REF!</v>
      </c>
      <c r="H376" s="28" t="e">
        <f t="shared" si="191"/>
        <v>#REF!</v>
      </c>
      <c r="I376" s="56" t="e">
        <f t="shared" si="192"/>
        <v>#REF!</v>
      </c>
      <c r="J376" s="56" t="e">
        <f t="shared" si="195"/>
        <v>#REF!</v>
      </c>
      <c r="K376" s="57" t="e">
        <f t="shared" si="196"/>
        <v>#REF!</v>
      </c>
      <c r="L376" s="57" t="e">
        <f t="shared" si="197"/>
        <v>#REF!</v>
      </c>
      <c r="M376" s="58" t="e">
        <f t="shared" si="198"/>
        <v>#REF!</v>
      </c>
      <c r="N376" s="58" t="e">
        <f t="shared" si="199"/>
        <v>#REF!</v>
      </c>
      <c r="O376" s="58" t="e">
        <f t="shared" si="200"/>
        <v>#REF!</v>
      </c>
      <c r="P376" s="59" t="e">
        <f t="shared" si="190"/>
        <v>#REF!</v>
      </c>
      <c r="Q376" s="29" t="e">
        <f t="shared" si="201"/>
        <v>#REF!</v>
      </c>
      <c r="R376" s="100" t="e">
        <f t="shared" si="193"/>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x14ac:dyDescent="0.25">
      <c r="B377" s="237"/>
      <c r="C377" s="9"/>
      <c r="E377" s="65" t="e">
        <f>IF(OR($C$6="",$C$5="",$C$6=0,$C$5=0),"",IF((ROWS(E$6:E377)-1)&gt;$C$16+$C$13-$C$15,"",(ROWS(E$6:E377)-1)))</f>
        <v>#REF!</v>
      </c>
      <c r="F377" s="55" t="e">
        <f t="shared" si="194"/>
        <v>#REF!</v>
      </c>
      <c r="G377" s="91" t="e">
        <f>IF(E377="","",OP!G377)</f>
        <v>#REF!</v>
      </c>
      <c r="H377" s="28" t="e">
        <f t="shared" si="191"/>
        <v>#REF!</v>
      </c>
      <c r="I377" s="56" t="e">
        <f t="shared" si="192"/>
        <v>#REF!</v>
      </c>
      <c r="J377" s="56" t="e">
        <f t="shared" si="195"/>
        <v>#REF!</v>
      </c>
      <c r="K377" s="57" t="e">
        <f t="shared" si="196"/>
        <v>#REF!</v>
      </c>
      <c r="L377" s="57" t="e">
        <f t="shared" si="197"/>
        <v>#REF!</v>
      </c>
      <c r="M377" s="58" t="e">
        <f t="shared" si="198"/>
        <v>#REF!</v>
      </c>
      <c r="N377" s="58" t="e">
        <f t="shared" si="199"/>
        <v>#REF!</v>
      </c>
      <c r="O377" s="58" t="e">
        <f t="shared" si="200"/>
        <v>#REF!</v>
      </c>
      <c r="P377" s="59" t="e">
        <f t="shared" si="190"/>
        <v>#REF!</v>
      </c>
      <c r="Q377" s="29" t="e">
        <f t="shared" si="201"/>
        <v>#REF!</v>
      </c>
      <c r="R377" s="100" t="e">
        <f t="shared" si="193"/>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x14ac:dyDescent="0.25">
      <c r="B378" s="237"/>
      <c r="C378" s="9"/>
      <c r="E378" s="65" t="e">
        <f>IF(OR($C$6="",$C$5="",$C$6=0,$C$5=0),"",IF((ROWS(E$6:E378)-1)&gt;$C$16+$C$13-$C$15,"",(ROWS(E$6:E378)-1)))</f>
        <v>#REF!</v>
      </c>
      <c r="F378" s="55" t="e">
        <f t="shared" si="194"/>
        <v>#REF!</v>
      </c>
      <c r="G378" s="91" t="e">
        <f>IF(E378="","",OP!G378)</f>
        <v>#REF!</v>
      </c>
      <c r="H378" s="28" t="e">
        <f t="shared" si="191"/>
        <v>#REF!</v>
      </c>
      <c r="I378" s="56" t="e">
        <f t="shared" si="192"/>
        <v>#REF!</v>
      </c>
      <c r="J378" s="56" t="e">
        <f t="shared" si="195"/>
        <v>#REF!</v>
      </c>
      <c r="K378" s="57" t="e">
        <f t="shared" si="196"/>
        <v>#REF!</v>
      </c>
      <c r="L378" s="57" t="e">
        <f t="shared" si="197"/>
        <v>#REF!</v>
      </c>
      <c r="M378" s="58" t="e">
        <f t="shared" si="198"/>
        <v>#REF!</v>
      </c>
      <c r="N378" s="58" t="e">
        <f t="shared" si="199"/>
        <v>#REF!</v>
      </c>
      <c r="O378" s="58" t="e">
        <f t="shared" si="200"/>
        <v>#REF!</v>
      </c>
      <c r="P378" s="59" t="e">
        <f t="shared" si="190"/>
        <v>#REF!</v>
      </c>
      <c r="Q378" s="29" t="e">
        <f t="shared" si="201"/>
        <v>#REF!</v>
      </c>
      <c r="R378" s="100" t="e">
        <f t="shared" si="193"/>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x14ac:dyDescent="0.25">
      <c r="B379" s="237"/>
      <c r="C379" s="9"/>
      <c r="E379" s="65" t="e">
        <f>IF(OR($C$6="",$C$5="",$C$6=0,$C$5=0),"",IF((ROWS(E$6:E379)-1)&gt;$C$16+$C$13-$C$15,"",(ROWS(E$6:E379)-1)))</f>
        <v>#REF!</v>
      </c>
      <c r="F379" s="55" t="e">
        <f t="shared" si="194"/>
        <v>#REF!</v>
      </c>
      <c r="G379" s="91" t="e">
        <f>IF(E379="","",OP!G379)</f>
        <v>#REF!</v>
      </c>
      <c r="H379" s="28" t="e">
        <f t="shared" si="191"/>
        <v>#REF!</v>
      </c>
      <c r="I379" s="56" t="e">
        <f t="shared" si="192"/>
        <v>#REF!</v>
      </c>
      <c r="J379" s="56" t="e">
        <f t="shared" si="195"/>
        <v>#REF!</v>
      </c>
      <c r="K379" s="57" t="e">
        <f t="shared" si="196"/>
        <v>#REF!</v>
      </c>
      <c r="L379" s="57" t="e">
        <f t="shared" si="197"/>
        <v>#REF!</v>
      </c>
      <c r="M379" s="58" t="e">
        <f t="shared" si="198"/>
        <v>#REF!</v>
      </c>
      <c r="N379" s="58" t="e">
        <f t="shared" si="199"/>
        <v>#REF!</v>
      </c>
      <c r="O379" s="58" t="e">
        <f t="shared" si="200"/>
        <v>#REF!</v>
      </c>
      <c r="P379" s="59" t="e">
        <f t="shared" si="190"/>
        <v>#REF!</v>
      </c>
      <c r="Q379" s="29" t="e">
        <f t="shared" si="201"/>
        <v>#REF!</v>
      </c>
      <c r="R379" s="100" t="e">
        <f t="shared" si="193"/>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x14ac:dyDescent="0.25">
      <c r="B380" s="237"/>
      <c r="C380" s="9"/>
      <c r="E380" s="65" t="e">
        <f>IF(OR($C$6="",$C$5="",$C$6=0,$C$5=0),"",IF((ROWS(E$6:E380)-1)&gt;$C$16+$C$13-$C$15,"",(ROWS(E$6:E380)-1)))</f>
        <v>#REF!</v>
      </c>
      <c r="F380" s="55" t="e">
        <f t="shared" si="194"/>
        <v>#REF!</v>
      </c>
      <c r="G380" s="91" t="e">
        <f>IF(E380="","",OP!G380)</f>
        <v>#REF!</v>
      </c>
      <c r="H380" s="28" t="e">
        <f t="shared" si="191"/>
        <v>#REF!</v>
      </c>
      <c r="I380" s="56" t="e">
        <f t="shared" si="192"/>
        <v>#REF!</v>
      </c>
      <c r="J380" s="56" t="e">
        <f t="shared" si="195"/>
        <v>#REF!</v>
      </c>
      <c r="K380" s="57" t="e">
        <f t="shared" si="196"/>
        <v>#REF!</v>
      </c>
      <c r="L380" s="57" t="e">
        <f t="shared" si="197"/>
        <v>#REF!</v>
      </c>
      <c r="M380" s="58" t="e">
        <f t="shared" si="198"/>
        <v>#REF!</v>
      </c>
      <c r="N380" s="58" t="e">
        <f t="shared" si="199"/>
        <v>#REF!</v>
      </c>
      <c r="O380" s="58" t="e">
        <f t="shared" si="200"/>
        <v>#REF!</v>
      </c>
      <c r="P380" s="59" t="e">
        <f t="shared" si="190"/>
        <v>#REF!</v>
      </c>
      <c r="Q380" s="29" t="e">
        <f t="shared" si="201"/>
        <v>#REF!</v>
      </c>
      <c r="R380" s="100" t="e">
        <f t="shared" si="193"/>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x14ac:dyDescent="0.25">
      <c r="B381" s="237"/>
      <c r="C381" s="9"/>
      <c r="E381" s="65" t="e">
        <f>IF(OR($C$6="",$C$5="",$C$6=0,$C$5=0),"",IF((ROWS(E$6:E381)-1)&gt;$C$16+$C$13-$C$15,"",(ROWS(E$6:E381)-1)))</f>
        <v>#REF!</v>
      </c>
      <c r="F381" s="55" t="e">
        <f t="shared" si="194"/>
        <v>#REF!</v>
      </c>
      <c r="G381" s="91" t="e">
        <f>IF(E381="","",OP!G381)</f>
        <v>#REF!</v>
      </c>
      <c r="H381" s="28" t="e">
        <f t="shared" si="191"/>
        <v>#REF!</v>
      </c>
      <c r="I381" s="56" t="e">
        <f t="shared" si="192"/>
        <v>#REF!</v>
      </c>
      <c r="J381" s="56" t="e">
        <f t="shared" si="195"/>
        <v>#REF!</v>
      </c>
      <c r="K381" s="57" t="e">
        <f t="shared" si="196"/>
        <v>#REF!</v>
      </c>
      <c r="L381" s="57" t="e">
        <f t="shared" si="197"/>
        <v>#REF!</v>
      </c>
      <c r="M381" s="58" t="e">
        <f t="shared" si="198"/>
        <v>#REF!</v>
      </c>
      <c r="N381" s="58" t="e">
        <f t="shared" si="199"/>
        <v>#REF!</v>
      </c>
      <c r="O381" s="58" t="e">
        <f t="shared" si="200"/>
        <v>#REF!</v>
      </c>
      <c r="P381" s="59" t="e">
        <f t="shared" si="190"/>
        <v>#REF!</v>
      </c>
      <c r="Q381" s="29" t="e">
        <f t="shared" si="201"/>
        <v>#REF!</v>
      </c>
      <c r="R381" s="100" t="e">
        <f t="shared" si="193"/>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x14ac:dyDescent="0.25">
      <c r="B382" s="237"/>
      <c r="C382" s="9"/>
      <c r="E382" s="65" t="e">
        <f>IF(OR($C$6="",$C$5="",$C$6=0,$C$5=0),"",IF((ROWS(E$6:E382)-1)&gt;$C$16+$C$13-$C$15,"",(ROWS(E$6:E382)-1)))</f>
        <v>#REF!</v>
      </c>
      <c r="F382" s="55" t="e">
        <f t="shared" si="194"/>
        <v>#REF!</v>
      </c>
      <c r="G382" s="91" t="e">
        <f>IF(E382="","",OP!G382)</f>
        <v>#REF!</v>
      </c>
      <c r="H382" s="28" t="e">
        <f t="shared" si="191"/>
        <v>#REF!</v>
      </c>
      <c r="I382" s="56" t="e">
        <f t="shared" si="192"/>
        <v>#REF!</v>
      </c>
      <c r="J382" s="56" t="e">
        <f t="shared" si="195"/>
        <v>#REF!</v>
      </c>
      <c r="K382" s="57" t="e">
        <f t="shared" si="196"/>
        <v>#REF!</v>
      </c>
      <c r="L382" s="57" t="e">
        <f t="shared" si="197"/>
        <v>#REF!</v>
      </c>
      <c r="M382" s="58" t="e">
        <f t="shared" si="198"/>
        <v>#REF!</v>
      </c>
      <c r="N382" s="58" t="e">
        <f t="shared" si="199"/>
        <v>#REF!</v>
      </c>
      <c r="O382" s="58" t="e">
        <f t="shared" si="200"/>
        <v>#REF!</v>
      </c>
      <c r="P382" s="59" t="e">
        <f t="shared" si="190"/>
        <v>#REF!</v>
      </c>
      <c r="Q382" s="29" t="e">
        <f t="shared" si="201"/>
        <v>#REF!</v>
      </c>
      <c r="R382" s="100" t="e">
        <f t="shared" si="193"/>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x14ac:dyDescent="0.25">
      <c r="B383" s="237"/>
      <c r="C383" s="9"/>
      <c r="E383" s="65" t="e">
        <f>IF(OR($C$6="",$C$5="",$C$6=0,$C$5=0),"",IF((ROWS(E$6:E383)-1)&gt;$C$16+$C$13-$C$15,"",(ROWS(E$6:E383)-1)))</f>
        <v>#REF!</v>
      </c>
      <c r="F383" s="55" t="e">
        <f t="shared" si="194"/>
        <v>#REF!</v>
      </c>
      <c r="G383" s="91" t="e">
        <f>IF(E383="","",OP!G383)</f>
        <v>#REF!</v>
      </c>
      <c r="H383" s="28" t="e">
        <f t="shared" si="191"/>
        <v>#REF!</v>
      </c>
      <c r="I383" s="56" t="e">
        <f t="shared" si="192"/>
        <v>#REF!</v>
      </c>
      <c r="J383" s="56" t="e">
        <f t="shared" si="195"/>
        <v>#REF!</v>
      </c>
      <c r="K383" s="57" t="e">
        <f t="shared" si="196"/>
        <v>#REF!</v>
      </c>
      <c r="L383" s="57" t="e">
        <f t="shared" si="197"/>
        <v>#REF!</v>
      </c>
      <c r="M383" s="58" t="e">
        <f t="shared" si="198"/>
        <v>#REF!</v>
      </c>
      <c r="N383" s="58" t="e">
        <f t="shared" si="199"/>
        <v>#REF!</v>
      </c>
      <c r="O383" s="58" t="e">
        <f t="shared" si="200"/>
        <v>#REF!</v>
      </c>
      <c r="P383" s="59" t="e">
        <f t="shared" si="190"/>
        <v>#REF!</v>
      </c>
      <c r="Q383" s="29" t="e">
        <f t="shared" si="201"/>
        <v>#REF!</v>
      </c>
      <c r="R383" s="100" t="e">
        <f t="shared" si="193"/>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x14ac:dyDescent="0.25">
      <c r="B384" s="237"/>
      <c r="C384" s="9"/>
      <c r="E384" s="65" t="e">
        <f>IF(OR($C$6="",$C$5="",$C$6=0,$C$5=0),"",IF((ROWS(E$6:E384)-1)&gt;$C$16+$C$13-$C$15,"",(ROWS(E$6:E384)-1)))</f>
        <v>#REF!</v>
      </c>
      <c r="F384" s="55" t="e">
        <f t="shared" si="194"/>
        <v>#REF!</v>
      </c>
      <c r="G384" s="91" t="e">
        <f>IF(E384="","",OP!G384)</f>
        <v>#REF!</v>
      </c>
      <c r="H384" s="28" t="e">
        <f t="shared" si="191"/>
        <v>#REF!</v>
      </c>
      <c r="I384" s="56" t="e">
        <f t="shared" si="192"/>
        <v>#REF!</v>
      </c>
      <c r="J384" s="56" t="e">
        <f t="shared" si="195"/>
        <v>#REF!</v>
      </c>
      <c r="K384" s="57" t="e">
        <f t="shared" si="196"/>
        <v>#REF!</v>
      </c>
      <c r="L384" s="57" t="e">
        <f t="shared" si="197"/>
        <v>#REF!</v>
      </c>
      <c r="M384" s="58" t="e">
        <f t="shared" si="198"/>
        <v>#REF!</v>
      </c>
      <c r="N384" s="58" t="e">
        <f t="shared" si="199"/>
        <v>#REF!</v>
      </c>
      <c r="O384" s="58" t="e">
        <f t="shared" si="200"/>
        <v>#REF!</v>
      </c>
      <c r="P384" s="59" t="e">
        <f t="shared" si="190"/>
        <v>#REF!</v>
      </c>
      <c r="Q384" s="29" t="e">
        <f t="shared" si="201"/>
        <v>#REF!</v>
      </c>
      <c r="R384" s="100" t="e">
        <f t="shared" si="193"/>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6" x14ac:dyDescent="0.25">
      <c r="B385" s="237"/>
      <c r="C385" s="9"/>
      <c r="E385" s="65" t="e">
        <f>IF(OR($C$6="",$C$5="",$C$6=0,$C$5=0),"",IF((ROWS(E$6:E385)-1)&gt;$C$16+$C$13-$C$15,"",(ROWS(E$6:E385)-1)))</f>
        <v>#REF!</v>
      </c>
      <c r="F385" s="55" t="e">
        <f t="shared" si="194"/>
        <v>#REF!</v>
      </c>
      <c r="G385" s="91" t="e">
        <f>IF(E385="","",OP!G385)</f>
        <v>#REF!</v>
      </c>
      <c r="H385" s="28" t="e">
        <f t="shared" si="191"/>
        <v>#REF!</v>
      </c>
      <c r="I385" s="56" t="e">
        <f t="shared" si="192"/>
        <v>#REF!</v>
      </c>
      <c r="J385" s="56" t="e">
        <f t="shared" si="195"/>
        <v>#REF!</v>
      </c>
      <c r="K385" s="57" t="e">
        <f t="shared" si="196"/>
        <v>#REF!</v>
      </c>
      <c r="L385" s="57" t="e">
        <f t="shared" si="197"/>
        <v>#REF!</v>
      </c>
      <c r="M385" s="58" t="e">
        <f t="shared" si="198"/>
        <v>#REF!</v>
      </c>
      <c r="N385" s="58" t="e">
        <f t="shared" si="199"/>
        <v>#REF!</v>
      </c>
      <c r="O385" s="58" t="e">
        <f t="shared" si="200"/>
        <v>#REF!</v>
      </c>
      <c r="P385" s="59" t="e">
        <f t="shared" si="190"/>
        <v>#REF!</v>
      </c>
      <c r="Q385" s="29" t="e">
        <f t="shared" si="201"/>
        <v>#REF!</v>
      </c>
      <c r="R385" s="100" t="e">
        <f t="shared" si="193"/>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6" x14ac:dyDescent="0.25">
      <c r="B386" s="237"/>
      <c r="C386" s="9"/>
      <c r="E386" s="65" t="e">
        <f>IF(OR($C$6="",$C$5="",$C$6=0,$C$5=0),"",IF((ROWS(E$6:E386)-1)&gt;$C$16+$C$13-$C$15,"",(ROWS(E$6:E386)-1)))</f>
        <v>#REF!</v>
      </c>
      <c r="F386" s="55" t="e">
        <f t="shared" si="194"/>
        <v>#REF!</v>
      </c>
      <c r="G386" s="91" t="e">
        <f>IF(E386="","",OP!G386)</f>
        <v>#REF!</v>
      </c>
      <c r="H386" s="28" t="e">
        <f t="shared" si="191"/>
        <v>#REF!</v>
      </c>
      <c r="I386" s="56" t="e">
        <f t="shared" si="192"/>
        <v>#REF!</v>
      </c>
      <c r="J386" s="56" t="e">
        <f t="shared" si="195"/>
        <v>#REF!</v>
      </c>
      <c r="K386" s="57" t="e">
        <f t="shared" si="196"/>
        <v>#REF!</v>
      </c>
      <c r="L386" s="57" t="e">
        <f t="shared" si="197"/>
        <v>#REF!</v>
      </c>
      <c r="M386" s="58" t="e">
        <f t="shared" si="198"/>
        <v>#REF!</v>
      </c>
      <c r="N386" s="58" t="e">
        <f t="shared" si="199"/>
        <v>#REF!</v>
      </c>
      <c r="O386" s="58" t="e">
        <f t="shared" si="200"/>
        <v>#REF!</v>
      </c>
      <c r="P386" s="59" t="e">
        <f t="shared" si="190"/>
        <v>#REF!</v>
      </c>
      <c r="Q386" s="29" t="e">
        <f t="shared" si="201"/>
        <v>#REF!</v>
      </c>
      <c r="R386" s="100" t="e">
        <f t="shared" si="193"/>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6" x14ac:dyDescent="0.25">
      <c r="B387" s="237"/>
      <c r="C387" s="9"/>
      <c r="E387" s="65" t="e">
        <f>IF(OR($C$6="",$C$5="",$C$6=0,$C$5=0),"",IF((ROWS(E$6:E387)-1)&gt;$C$16+$C$13-$C$15,"",(ROWS(E$6:E387)-1)))</f>
        <v>#REF!</v>
      </c>
      <c r="F387" s="55" t="e">
        <f t="shared" si="194"/>
        <v>#REF!</v>
      </c>
      <c r="G387" s="91" t="e">
        <f>IF(E387="","",OP!G387)</f>
        <v>#REF!</v>
      </c>
      <c r="H387" s="28" t="e">
        <f t="shared" si="191"/>
        <v>#REF!</v>
      </c>
      <c r="I387" s="56" t="e">
        <f t="shared" si="192"/>
        <v>#REF!</v>
      </c>
      <c r="J387" s="56" t="e">
        <f t="shared" si="195"/>
        <v>#REF!</v>
      </c>
      <c r="K387" s="57" t="e">
        <f t="shared" si="196"/>
        <v>#REF!</v>
      </c>
      <c r="L387" s="57" t="e">
        <f t="shared" si="197"/>
        <v>#REF!</v>
      </c>
      <c r="M387" s="58" t="e">
        <f t="shared" si="198"/>
        <v>#REF!</v>
      </c>
      <c r="N387" s="58" t="e">
        <f t="shared" si="199"/>
        <v>#REF!</v>
      </c>
      <c r="O387" s="58" t="e">
        <f t="shared" si="200"/>
        <v>#REF!</v>
      </c>
      <c r="P387" s="59" t="e">
        <f t="shared" si="190"/>
        <v>#REF!</v>
      </c>
      <c r="Q387" s="29" t="e">
        <f t="shared" si="201"/>
        <v>#REF!</v>
      </c>
      <c r="R387" s="100" t="e">
        <f t="shared" si="193"/>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6" s="16" customFormat="1" x14ac:dyDescent="0.25">
      <c r="A388" s="238"/>
      <c r="B388" s="237"/>
      <c r="C388" s="9"/>
      <c r="D388" s="9"/>
      <c r="E388" s="65" t="e">
        <f>IF(OR($C$6="",$C$5="",$C$6=0,$C$5=0),"",IF((ROWS(E$6:E388)-1)&gt;$C$16+$C$13-$C$15,"",(ROWS(E$6:E388)-1)))</f>
        <v>#REF!</v>
      </c>
      <c r="F388" s="55" t="e">
        <f t="shared" si="194"/>
        <v>#REF!</v>
      </c>
      <c r="G388" s="91" t="e">
        <f>IF(E388="","",OP!G388)</f>
        <v>#REF!</v>
      </c>
      <c r="H388" s="28" t="e">
        <f t="shared" si="191"/>
        <v>#REF!</v>
      </c>
      <c r="I388" s="56" t="e">
        <f t="shared" si="192"/>
        <v>#REF!</v>
      </c>
      <c r="J388" s="56" t="e">
        <f t="shared" si="195"/>
        <v>#REF!</v>
      </c>
      <c r="K388" s="57" t="e">
        <f t="shared" si="196"/>
        <v>#REF!</v>
      </c>
      <c r="L388" s="57" t="e">
        <f t="shared" si="197"/>
        <v>#REF!</v>
      </c>
      <c r="M388" s="58" t="e">
        <f t="shared" si="198"/>
        <v>#REF!</v>
      </c>
      <c r="N388" s="58" t="e">
        <f t="shared" si="199"/>
        <v>#REF!</v>
      </c>
      <c r="O388" s="58" t="e">
        <f t="shared" si="200"/>
        <v>#REF!</v>
      </c>
      <c r="P388" s="59" t="e">
        <f t="shared" si="190"/>
        <v>#REF!</v>
      </c>
      <c r="Q388" s="29" t="e">
        <f t="shared" si="201"/>
        <v>#REF!</v>
      </c>
      <c r="R388" s="100" t="e">
        <f t="shared" si="193"/>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x14ac:dyDescent="0.25">
      <c r="B389" s="237"/>
      <c r="C389" s="9"/>
      <c r="E389" s="65" t="e">
        <f>IF(OR($C$6="",$C$5="",$C$6=0,$C$5=0),"",IF((ROWS(E$6:E389)-1)&gt;$C$16+$C$13-$C$15,"",(ROWS(E$6:E389)-1)))</f>
        <v>#REF!</v>
      </c>
      <c r="F389" s="55" t="e">
        <f t="shared" si="194"/>
        <v>#REF!</v>
      </c>
      <c r="G389" s="91" t="e">
        <f>IF(E389="","",OP!G389)</f>
        <v>#REF!</v>
      </c>
      <c r="H389" s="28" t="e">
        <f t="shared" si="191"/>
        <v>#REF!</v>
      </c>
      <c r="I389" s="56" t="e">
        <f t="shared" si="192"/>
        <v>#REF!</v>
      </c>
      <c r="J389" s="56" t="e">
        <f t="shared" si="195"/>
        <v>#REF!</v>
      </c>
      <c r="K389" s="57" t="e">
        <f t="shared" si="196"/>
        <v>#REF!</v>
      </c>
      <c r="L389" s="57" t="e">
        <f t="shared" si="197"/>
        <v>#REF!</v>
      </c>
      <c r="M389" s="58" t="e">
        <f t="shared" si="198"/>
        <v>#REF!</v>
      </c>
      <c r="N389" s="58" t="e">
        <f t="shared" si="199"/>
        <v>#REF!</v>
      </c>
      <c r="O389" s="58" t="e">
        <f t="shared" si="200"/>
        <v>#REF!</v>
      </c>
      <c r="P389" s="59" t="e">
        <f t="shared" si="190"/>
        <v>#REF!</v>
      </c>
      <c r="Q389" s="29" t="e">
        <f t="shared" si="201"/>
        <v>#REF!</v>
      </c>
      <c r="R389" s="100" t="e">
        <f t="shared" si="193"/>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6" x14ac:dyDescent="0.25">
      <c r="B390" s="237"/>
      <c r="C390" s="9"/>
      <c r="E390" s="65" t="e">
        <f>IF(OR($C$6="",$C$5="",$C$6=0,$C$5=0),"",IF((ROWS(E$6:E390)-1)&gt;$C$16+$C$13-$C$15,"",(ROWS(E$6:E390)-1)))</f>
        <v>#REF!</v>
      </c>
      <c r="F390" s="55" t="e">
        <f t="shared" si="194"/>
        <v>#REF!</v>
      </c>
      <c r="G390" s="91" t="e">
        <f>IF(E390="","",OP!G390)</f>
        <v>#REF!</v>
      </c>
      <c r="H390" s="28" t="e">
        <f t="shared" si="191"/>
        <v>#REF!</v>
      </c>
      <c r="I390" s="56" t="e">
        <f t="shared" si="192"/>
        <v>#REF!</v>
      </c>
      <c r="J390" s="56" t="e">
        <f t="shared" si="195"/>
        <v>#REF!</v>
      </c>
      <c r="K390" s="57" t="e">
        <f t="shared" si="196"/>
        <v>#REF!</v>
      </c>
      <c r="L390" s="57" t="e">
        <f t="shared" si="197"/>
        <v>#REF!</v>
      </c>
      <c r="M390" s="58" t="e">
        <f t="shared" si="198"/>
        <v>#REF!</v>
      </c>
      <c r="N390" s="58" t="e">
        <f t="shared" si="199"/>
        <v>#REF!</v>
      </c>
      <c r="O390" s="58" t="e">
        <f t="shared" si="200"/>
        <v>#REF!</v>
      </c>
      <c r="P390" s="59" t="e">
        <f t="shared" ref="P390:P453" si="212">IF(E390="","",$C$23)</f>
        <v>#REF!</v>
      </c>
      <c r="Q390" s="29" t="e">
        <f t="shared" si="201"/>
        <v>#REF!</v>
      </c>
      <c r="R390" s="100" t="e">
        <f t="shared" si="193"/>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6" x14ac:dyDescent="0.25">
      <c r="B391" s="237"/>
      <c r="C391" s="9"/>
      <c r="E391" s="65" t="e">
        <f>IF(OR($C$6="",$C$5="",$C$6=0,$C$5=0),"",IF((ROWS(E$6:E391)-1)&gt;$C$16+$C$13-$C$15,"",(ROWS(E$6:E391)-1)))</f>
        <v>#REF!</v>
      </c>
      <c r="F391" s="55" t="e">
        <f t="shared" si="194"/>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5"/>
        <v>#REF!</v>
      </c>
      <c r="K391" s="57" t="e">
        <f t="shared" si="196"/>
        <v>#REF!</v>
      </c>
      <c r="L391" s="57" t="e">
        <f t="shared" si="197"/>
        <v>#REF!</v>
      </c>
      <c r="M391" s="58" t="e">
        <f t="shared" si="198"/>
        <v>#REF!</v>
      </c>
      <c r="N391" s="58" t="e">
        <f t="shared" si="199"/>
        <v>#REF!</v>
      </c>
      <c r="O391" s="58" t="e">
        <f t="shared" si="200"/>
        <v>#REF!</v>
      </c>
      <c r="P391" s="59" t="e">
        <f t="shared" si="212"/>
        <v>#REF!</v>
      </c>
      <c r="Q391" s="29" t="e">
        <f t="shared" si="201"/>
        <v>#REF!</v>
      </c>
      <c r="R391" s="100" t="e">
        <f t="shared" ref="R391:R454" si="215">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6" x14ac:dyDescent="0.25">
      <c r="B392" s="237"/>
      <c r="C392" s="9"/>
      <c r="E392" s="65" t="e">
        <f>IF(OR($C$6="",$C$5="",$C$6=0,$C$5=0),"",IF((ROWS(E$6:E392)-1)&gt;$C$16+$C$13-$C$15,"",(ROWS(E$6:E392)-1)))</f>
        <v>#REF!</v>
      </c>
      <c r="F392" s="55" t="e">
        <f t="shared" ref="F392:F455" si="216">IF(E392="","",G391)</f>
        <v>#REF!</v>
      </c>
      <c r="G392" s="91" t="e">
        <f>IF(E392="","",OP!G392)</f>
        <v>#REF!</v>
      </c>
      <c r="H392" s="28" t="e">
        <f t="shared" si="213"/>
        <v>#REF!</v>
      </c>
      <c r="I392" s="56" t="e">
        <f t="shared" si="214"/>
        <v>#REF!</v>
      </c>
      <c r="J392" s="56" t="e">
        <f t="shared" ref="J392:J455" si="217">IF(E392="","",$C$18)</f>
        <v>#REF!</v>
      </c>
      <c r="K392" s="57" t="e">
        <f t="shared" ref="K392:K455" si="218">IF(E392="","",TRUNC((K391-L392),5))</f>
        <v>#REF!</v>
      </c>
      <c r="L392" s="57" t="e">
        <f t="shared" ref="L392:L455" si="219" xml:space="preserve">
IF(E392="","",
IF(AND($C$8&gt;$C$9,E392&gt;$C$13),$C$5/($C$16-1),
IF(E392&gt;$C$13,$C$5/$C$16,0)))</f>
        <v>#REF!</v>
      </c>
      <c r="M392" s="58" t="e">
        <f t="shared" ref="M392:M455" si="220">IF(E392="","",
IF($C$24="m SBD / g SBD",(H392*I392*K391)/(DATE(YEAR(G392),12,31)-DATE(YEAR(G392),1,1)+1),
IF($C$24="m SBD / g 360",(H392*I392*K391)/360,
IF($C$24="m SBD / g 365",(H392*I392*K391)/365,
IF($C$24="m 30 / g SBD",($C$41*I392*K391)/(DATE(YEAR(G392),12,31)-DATE(YEAR(G392),1,1)+1),
IF($C$24="m 30 / g 360",($C$41*I392*K391)/360,
IF($C$24="m 30 / g 365",($C$41*I392*K391)/365,
)))))))</f>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5"/>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6" x14ac:dyDescent="0.25">
      <c r="B393" s="237"/>
      <c r="C393" s="9"/>
      <c r="E393" s="65" t="e">
        <f>IF(OR($C$6="",$C$5="",$C$6=0,$C$5=0),"",IF((ROWS(E$6:E393)-1)&gt;$C$16+$C$13-$C$15,"",(ROWS(E$6:E393)-1)))</f>
        <v>#REF!</v>
      </c>
      <c r="F393" s="55" t="e">
        <f t="shared" si="216"/>
        <v>#REF!</v>
      </c>
      <c r="G393" s="91" t="e">
        <f>IF(E393="","",OP!G393)</f>
        <v>#REF!</v>
      </c>
      <c r="H393" s="28" t="e">
        <f t="shared" si="213"/>
        <v>#REF!</v>
      </c>
      <c r="I393" s="56" t="e">
        <f t="shared" si="214"/>
        <v>#REF!</v>
      </c>
      <c r="J393" s="56" t="e">
        <f t="shared" si="217"/>
        <v>#REF!</v>
      </c>
      <c r="K393" s="57" t="e">
        <f t="shared" si="218"/>
        <v>#REF!</v>
      </c>
      <c r="L393" s="57" t="e">
        <f t="shared" si="219"/>
        <v>#REF!</v>
      </c>
      <c r="M393" s="58" t="e">
        <f t="shared" si="220"/>
        <v>#REF!</v>
      </c>
      <c r="N393" s="58" t="e">
        <f t="shared" si="221"/>
        <v>#REF!</v>
      </c>
      <c r="O393" s="58" t="e">
        <f t="shared" si="222"/>
        <v>#REF!</v>
      </c>
      <c r="P393" s="59" t="e">
        <f t="shared" si="212"/>
        <v>#REF!</v>
      </c>
      <c r="Q393" s="29" t="e">
        <f t="shared" si="223"/>
        <v>#REF!</v>
      </c>
      <c r="R393" s="100" t="e">
        <f t="shared" si="215"/>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6" x14ac:dyDescent="0.25">
      <c r="B394" s="237"/>
      <c r="C394" s="9"/>
      <c r="E394" s="65" t="e">
        <f>IF(OR($C$6="",$C$5="",$C$6=0,$C$5=0),"",IF((ROWS(E$6:E394)-1)&gt;$C$16+$C$13-$C$15,"",(ROWS(E$6:E394)-1)))</f>
        <v>#REF!</v>
      </c>
      <c r="F394" s="55" t="e">
        <f t="shared" si="216"/>
        <v>#REF!</v>
      </c>
      <c r="G394" s="91" t="e">
        <f>IF(E394="","",OP!G394)</f>
        <v>#REF!</v>
      </c>
      <c r="H394" s="28" t="e">
        <f t="shared" si="213"/>
        <v>#REF!</v>
      </c>
      <c r="I394" s="56" t="e">
        <f t="shared" si="214"/>
        <v>#REF!</v>
      </c>
      <c r="J394" s="56" t="e">
        <f t="shared" si="217"/>
        <v>#REF!</v>
      </c>
      <c r="K394" s="57" t="e">
        <f t="shared" si="218"/>
        <v>#REF!</v>
      </c>
      <c r="L394" s="57" t="e">
        <f t="shared" si="219"/>
        <v>#REF!</v>
      </c>
      <c r="M394" s="58" t="e">
        <f t="shared" si="220"/>
        <v>#REF!</v>
      </c>
      <c r="N394" s="58" t="e">
        <f t="shared" si="221"/>
        <v>#REF!</v>
      </c>
      <c r="O394" s="58" t="e">
        <f t="shared" si="222"/>
        <v>#REF!</v>
      </c>
      <c r="P394" s="59" t="e">
        <f t="shared" si="212"/>
        <v>#REF!</v>
      </c>
      <c r="Q394" s="29" t="e">
        <f t="shared" si="223"/>
        <v>#REF!</v>
      </c>
      <c r="R394" s="100" t="e">
        <f t="shared" si="215"/>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6" x14ac:dyDescent="0.25">
      <c r="B395" s="237"/>
      <c r="C395" s="9"/>
      <c r="E395" s="65" t="e">
        <f>IF(OR($C$6="",$C$5="",$C$6=0,$C$5=0),"",IF((ROWS(E$6:E395)-1)&gt;$C$16+$C$13-$C$15,"",(ROWS(E$6:E395)-1)))</f>
        <v>#REF!</v>
      </c>
      <c r="F395" s="55" t="e">
        <f t="shared" si="216"/>
        <v>#REF!</v>
      </c>
      <c r="G395" s="91" t="e">
        <f>IF(E395="","",OP!G395)</f>
        <v>#REF!</v>
      </c>
      <c r="H395" s="28" t="e">
        <f t="shared" si="213"/>
        <v>#REF!</v>
      </c>
      <c r="I395" s="56" t="e">
        <f t="shared" si="214"/>
        <v>#REF!</v>
      </c>
      <c r="J395" s="56" t="e">
        <f t="shared" si="217"/>
        <v>#REF!</v>
      </c>
      <c r="K395" s="57" t="e">
        <f t="shared" si="218"/>
        <v>#REF!</v>
      </c>
      <c r="L395" s="57" t="e">
        <f t="shared" si="219"/>
        <v>#REF!</v>
      </c>
      <c r="M395" s="58" t="e">
        <f t="shared" si="220"/>
        <v>#REF!</v>
      </c>
      <c r="N395" s="58" t="e">
        <f t="shared" si="221"/>
        <v>#REF!</v>
      </c>
      <c r="O395" s="58" t="e">
        <f t="shared" si="222"/>
        <v>#REF!</v>
      </c>
      <c r="P395" s="59" t="e">
        <f t="shared" si="212"/>
        <v>#REF!</v>
      </c>
      <c r="Q395" s="29" t="e">
        <f t="shared" si="223"/>
        <v>#REF!</v>
      </c>
      <c r="R395" s="100" t="e">
        <f t="shared" si="215"/>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6" x14ac:dyDescent="0.25">
      <c r="B396" s="237"/>
      <c r="C396" s="9"/>
      <c r="E396" s="65" t="e">
        <f>IF(OR($C$6="",$C$5="",$C$6=0,$C$5=0),"",IF((ROWS(E$6:E396)-1)&gt;$C$16+$C$13-$C$15,"",(ROWS(E$6:E396)-1)))</f>
        <v>#REF!</v>
      </c>
      <c r="F396" s="55" t="e">
        <f t="shared" si="216"/>
        <v>#REF!</v>
      </c>
      <c r="G396" s="91" t="e">
        <f>IF(E396="","",OP!G396)</f>
        <v>#REF!</v>
      </c>
      <c r="H396" s="28" t="e">
        <f t="shared" si="213"/>
        <v>#REF!</v>
      </c>
      <c r="I396" s="56" t="e">
        <f t="shared" si="214"/>
        <v>#REF!</v>
      </c>
      <c r="J396" s="56" t="e">
        <f t="shared" si="217"/>
        <v>#REF!</v>
      </c>
      <c r="K396" s="57" t="e">
        <f t="shared" si="218"/>
        <v>#REF!</v>
      </c>
      <c r="L396" s="57" t="e">
        <f t="shared" si="219"/>
        <v>#REF!</v>
      </c>
      <c r="M396" s="58" t="e">
        <f t="shared" si="220"/>
        <v>#REF!</v>
      </c>
      <c r="N396" s="58" t="e">
        <f t="shared" si="221"/>
        <v>#REF!</v>
      </c>
      <c r="O396" s="58" t="e">
        <f t="shared" si="222"/>
        <v>#REF!</v>
      </c>
      <c r="P396" s="59" t="e">
        <f t="shared" si="212"/>
        <v>#REF!</v>
      </c>
      <c r="Q396" s="29" t="e">
        <f t="shared" si="223"/>
        <v>#REF!</v>
      </c>
      <c r="R396" s="100" t="e">
        <f t="shared" si="215"/>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6" x14ac:dyDescent="0.25">
      <c r="B397" s="237"/>
      <c r="C397" s="9"/>
      <c r="E397" s="65" t="e">
        <f>IF(OR($C$6="",$C$5="",$C$6=0,$C$5=0),"",IF((ROWS(E$6:E397)-1)&gt;$C$16+$C$13-$C$15,"",(ROWS(E$6:E397)-1)))</f>
        <v>#REF!</v>
      </c>
      <c r="F397" s="55" t="e">
        <f t="shared" si="216"/>
        <v>#REF!</v>
      </c>
      <c r="G397" s="91" t="e">
        <f>IF(E397="","",OP!G397)</f>
        <v>#REF!</v>
      </c>
      <c r="H397" s="28" t="e">
        <f t="shared" si="213"/>
        <v>#REF!</v>
      </c>
      <c r="I397" s="56" t="e">
        <f t="shared" si="214"/>
        <v>#REF!</v>
      </c>
      <c r="J397" s="56" t="e">
        <f t="shared" si="217"/>
        <v>#REF!</v>
      </c>
      <c r="K397" s="57" t="e">
        <f t="shared" si="218"/>
        <v>#REF!</v>
      </c>
      <c r="L397" s="57" t="e">
        <f t="shared" si="219"/>
        <v>#REF!</v>
      </c>
      <c r="M397" s="58" t="e">
        <f t="shared" si="220"/>
        <v>#REF!</v>
      </c>
      <c r="N397" s="58" t="e">
        <f t="shared" si="221"/>
        <v>#REF!</v>
      </c>
      <c r="O397" s="58" t="e">
        <f t="shared" si="222"/>
        <v>#REF!</v>
      </c>
      <c r="P397" s="59" t="e">
        <f t="shared" si="212"/>
        <v>#REF!</v>
      </c>
      <c r="Q397" s="29" t="e">
        <f t="shared" si="223"/>
        <v>#REF!</v>
      </c>
      <c r="R397" s="100" t="e">
        <f t="shared" si="215"/>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6" x14ac:dyDescent="0.25">
      <c r="B398" s="237"/>
      <c r="C398" s="9"/>
      <c r="E398" s="65" t="e">
        <f>IF(OR($C$6="",$C$5="",$C$6=0,$C$5=0),"",IF((ROWS(E$6:E398)-1)&gt;$C$16+$C$13-$C$15,"",(ROWS(E$6:E398)-1)))</f>
        <v>#REF!</v>
      </c>
      <c r="F398" s="55" t="e">
        <f t="shared" si="216"/>
        <v>#REF!</v>
      </c>
      <c r="G398" s="91" t="e">
        <f>IF(E398="","",OP!G398)</f>
        <v>#REF!</v>
      </c>
      <c r="H398" s="28" t="e">
        <f t="shared" si="213"/>
        <v>#REF!</v>
      </c>
      <c r="I398" s="56" t="e">
        <f t="shared" si="214"/>
        <v>#REF!</v>
      </c>
      <c r="J398" s="56" t="e">
        <f t="shared" si="217"/>
        <v>#REF!</v>
      </c>
      <c r="K398" s="57" t="e">
        <f t="shared" si="218"/>
        <v>#REF!</v>
      </c>
      <c r="L398" s="57" t="e">
        <f t="shared" si="219"/>
        <v>#REF!</v>
      </c>
      <c r="M398" s="58" t="e">
        <f t="shared" si="220"/>
        <v>#REF!</v>
      </c>
      <c r="N398" s="58" t="e">
        <f t="shared" si="221"/>
        <v>#REF!</v>
      </c>
      <c r="O398" s="58" t="e">
        <f t="shared" si="222"/>
        <v>#REF!</v>
      </c>
      <c r="P398" s="59" t="e">
        <f t="shared" si="212"/>
        <v>#REF!</v>
      </c>
      <c r="Q398" s="29" t="e">
        <f t="shared" si="223"/>
        <v>#REF!</v>
      </c>
      <c r="R398" s="100" t="e">
        <f t="shared" si="215"/>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6" x14ac:dyDescent="0.25">
      <c r="B399" s="237"/>
      <c r="C399" s="9"/>
      <c r="E399" s="65" t="e">
        <f>IF(OR($C$6="",$C$5="",$C$6=0,$C$5=0),"",IF((ROWS(E$6:E399)-1)&gt;$C$16+$C$13-$C$15,"",(ROWS(E$6:E399)-1)))</f>
        <v>#REF!</v>
      </c>
      <c r="F399" s="55" t="e">
        <f t="shared" si="216"/>
        <v>#REF!</v>
      </c>
      <c r="G399" s="91" t="e">
        <f>IF(E399="","",OP!G399)</f>
        <v>#REF!</v>
      </c>
      <c r="H399" s="28" t="e">
        <f t="shared" si="213"/>
        <v>#REF!</v>
      </c>
      <c r="I399" s="56" t="e">
        <f t="shared" si="214"/>
        <v>#REF!</v>
      </c>
      <c r="J399" s="56" t="e">
        <f t="shared" si="217"/>
        <v>#REF!</v>
      </c>
      <c r="K399" s="57" t="e">
        <f t="shared" si="218"/>
        <v>#REF!</v>
      </c>
      <c r="L399" s="57" t="e">
        <f t="shared" si="219"/>
        <v>#REF!</v>
      </c>
      <c r="M399" s="58" t="e">
        <f t="shared" si="220"/>
        <v>#REF!</v>
      </c>
      <c r="N399" s="58" t="e">
        <f t="shared" si="221"/>
        <v>#REF!</v>
      </c>
      <c r="O399" s="58" t="e">
        <f t="shared" si="222"/>
        <v>#REF!</v>
      </c>
      <c r="P399" s="59" t="e">
        <f t="shared" si="212"/>
        <v>#REF!</v>
      </c>
      <c r="Q399" s="29" t="e">
        <f t="shared" si="223"/>
        <v>#REF!</v>
      </c>
      <c r="R399" s="100" t="e">
        <f t="shared" si="215"/>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6" x14ac:dyDescent="0.25">
      <c r="B400" s="237"/>
      <c r="C400" s="9"/>
      <c r="E400" s="65" t="e">
        <f>IF(OR($C$6="",$C$5="",$C$6=0,$C$5=0),"",IF((ROWS(E$6:E400)-1)&gt;$C$16+$C$13-$C$15,"",(ROWS(E$6:E400)-1)))</f>
        <v>#REF!</v>
      </c>
      <c r="F400" s="55" t="e">
        <f t="shared" si="216"/>
        <v>#REF!</v>
      </c>
      <c r="G400" s="91" t="e">
        <f>IF(E400="","",OP!G400)</f>
        <v>#REF!</v>
      </c>
      <c r="H400" s="28" t="e">
        <f t="shared" si="213"/>
        <v>#REF!</v>
      </c>
      <c r="I400" s="56" t="e">
        <f t="shared" si="214"/>
        <v>#REF!</v>
      </c>
      <c r="J400" s="56" t="e">
        <f t="shared" si="217"/>
        <v>#REF!</v>
      </c>
      <c r="K400" s="57" t="e">
        <f t="shared" si="218"/>
        <v>#REF!</v>
      </c>
      <c r="L400" s="57" t="e">
        <f t="shared" si="219"/>
        <v>#REF!</v>
      </c>
      <c r="M400" s="58" t="e">
        <f t="shared" si="220"/>
        <v>#REF!</v>
      </c>
      <c r="N400" s="58" t="e">
        <f t="shared" si="221"/>
        <v>#REF!</v>
      </c>
      <c r="O400" s="58" t="e">
        <f t="shared" si="222"/>
        <v>#REF!</v>
      </c>
      <c r="P400" s="59" t="e">
        <f t="shared" si="212"/>
        <v>#REF!</v>
      </c>
      <c r="Q400" s="29" t="e">
        <f t="shared" si="223"/>
        <v>#REF!</v>
      </c>
      <c r="R400" s="100" t="e">
        <f t="shared" si="215"/>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x14ac:dyDescent="0.25">
      <c r="B401" s="237"/>
      <c r="C401" s="9"/>
      <c r="E401" s="65" t="e">
        <f>IF(OR($C$6="",$C$5="",$C$6=0,$C$5=0),"",IF((ROWS(E$6:E401)-1)&gt;$C$16+$C$13-$C$15,"",(ROWS(E$6:E401)-1)))</f>
        <v>#REF!</v>
      </c>
      <c r="F401" s="55" t="e">
        <f t="shared" si="216"/>
        <v>#REF!</v>
      </c>
      <c r="G401" s="91" t="e">
        <f>IF(E401="","",OP!G401)</f>
        <v>#REF!</v>
      </c>
      <c r="H401" s="28" t="e">
        <f t="shared" si="213"/>
        <v>#REF!</v>
      </c>
      <c r="I401" s="56" t="e">
        <f t="shared" si="214"/>
        <v>#REF!</v>
      </c>
      <c r="J401" s="56" t="e">
        <f t="shared" si="217"/>
        <v>#REF!</v>
      </c>
      <c r="K401" s="57" t="e">
        <f t="shared" si="218"/>
        <v>#REF!</v>
      </c>
      <c r="L401" s="57" t="e">
        <f t="shared" si="219"/>
        <v>#REF!</v>
      </c>
      <c r="M401" s="58" t="e">
        <f t="shared" si="220"/>
        <v>#REF!</v>
      </c>
      <c r="N401" s="58" t="e">
        <f t="shared" si="221"/>
        <v>#REF!</v>
      </c>
      <c r="O401" s="58" t="e">
        <f t="shared" si="222"/>
        <v>#REF!</v>
      </c>
      <c r="P401" s="59" t="e">
        <f t="shared" si="212"/>
        <v>#REF!</v>
      </c>
      <c r="Q401" s="29" t="e">
        <f t="shared" si="223"/>
        <v>#REF!</v>
      </c>
      <c r="R401" s="100" t="e">
        <f t="shared" si="215"/>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x14ac:dyDescent="0.25">
      <c r="B402" s="237"/>
      <c r="C402" s="9"/>
      <c r="E402" s="65" t="e">
        <f>IF(OR($C$6="",$C$5="",$C$6=0,$C$5=0),"",IF((ROWS(E$6:E402)-1)&gt;$C$16+$C$13-$C$15,"",(ROWS(E$6:E402)-1)))</f>
        <v>#REF!</v>
      </c>
      <c r="F402" s="55" t="e">
        <f t="shared" si="216"/>
        <v>#REF!</v>
      </c>
      <c r="G402" s="91" t="e">
        <f>IF(E402="","",OP!G402)</f>
        <v>#REF!</v>
      </c>
      <c r="H402" s="28" t="e">
        <f t="shared" si="213"/>
        <v>#REF!</v>
      </c>
      <c r="I402" s="56" t="e">
        <f t="shared" si="214"/>
        <v>#REF!</v>
      </c>
      <c r="J402" s="56" t="e">
        <f t="shared" si="217"/>
        <v>#REF!</v>
      </c>
      <c r="K402" s="57" t="e">
        <f t="shared" si="218"/>
        <v>#REF!</v>
      </c>
      <c r="L402" s="57" t="e">
        <f t="shared" si="219"/>
        <v>#REF!</v>
      </c>
      <c r="M402" s="58" t="e">
        <f t="shared" si="220"/>
        <v>#REF!</v>
      </c>
      <c r="N402" s="58" t="e">
        <f t="shared" si="221"/>
        <v>#REF!</v>
      </c>
      <c r="O402" s="58" t="e">
        <f t="shared" si="222"/>
        <v>#REF!</v>
      </c>
      <c r="P402" s="59" t="e">
        <f t="shared" si="212"/>
        <v>#REF!</v>
      </c>
      <c r="Q402" s="29" t="e">
        <f t="shared" si="223"/>
        <v>#REF!</v>
      </c>
      <c r="R402" s="100" t="e">
        <f t="shared" si="215"/>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x14ac:dyDescent="0.25">
      <c r="B403" s="237"/>
      <c r="C403" s="9"/>
      <c r="E403" s="65" t="e">
        <f>IF(OR($C$6="",$C$5="",$C$6=0,$C$5=0),"",IF((ROWS(E$6:E403)-1)&gt;$C$16+$C$13-$C$15,"",(ROWS(E$6:E403)-1)))</f>
        <v>#REF!</v>
      </c>
      <c r="F403" s="55" t="e">
        <f t="shared" si="216"/>
        <v>#REF!</v>
      </c>
      <c r="G403" s="91" t="e">
        <f>IF(E403="","",OP!G403)</f>
        <v>#REF!</v>
      </c>
      <c r="H403" s="28" t="e">
        <f t="shared" si="213"/>
        <v>#REF!</v>
      </c>
      <c r="I403" s="56" t="e">
        <f t="shared" si="214"/>
        <v>#REF!</v>
      </c>
      <c r="J403" s="56" t="e">
        <f t="shared" si="217"/>
        <v>#REF!</v>
      </c>
      <c r="K403" s="57" t="e">
        <f t="shared" si="218"/>
        <v>#REF!</v>
      </c>
      <c r="L403" s="57" t="e">
        <f t="shared" si="219"/>
        <v>#REF!</v>
      </c>
      <c r="M403" s="58" t="e">
        <f t="shared" si="220"/>
        <v>#REF!</v>
      </c>
      <c r="N403" s="58" t="e">
        <f t="shared" si="221"/>
        <v>#REF!</v>
      </c>
      <c r="O403" s="58" t="e">
        <f t="shared" si="222"/>
        <v>#REF!</v>
      </c>
      <c r="P403" s="59" t="e">
        <f t="shared" si="212"/>
        <v>#REF!</v>
      </c>
      <c r="Q403" s="29" t="e">
        <f t="shared" si="223"/>
        <v>#REF!</v>
      </c>
      <c r="R403" s="100" t="e">
        <f t="shared" si="215"/>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x14ac:dyDescent="0.25">
      <c r="B404" s="237"/>
      <c r="C404" s="9"/>
      <c r="E404" s="65" t="e">
        <f>IF(OR($C$6="",$C$5="",$C$6=0,$C$5=0),"",IF((ROWS(E$6:E404)-1)&gt;$C$16+$C$13-$C$15,"",(ROWS(E$6:E404)-1)))</f>
        <v>#REF!</v>
      </c>
      <c r="F404" s="55" t="e">
        <f t="shared" si="216"/>
        <v>#REF!</v>
      </c>
      <c r="G404" s="91" t="e">
        <f>IF(E404="","",OP!G404)</f>
        <v>#REF!</v>
      </c>
      <c r="H404" s="28" t="e">
        <f t="shared" si="213"/>
        <v>#REF!</v>
      </c>
      <c r="I404" s="56" t="e">
        <f t="shared" si="214"/>
        <v>#REF!</v>
      </c>
      <c r="J404" s="56" t="e">
        <f t="shared" si="217"/>
        <v>#REF!</v>
      </c>
      <c r="K404" s="57" t="e">
        <f t="shared" si="218"/>
        <v>#REF!</v>
      </c>
      <c r="L404" s="57" t="e">
        <f t="shared" si="219"/>
        <v>#REF!</v>
      </c>
      <c r="M404" s="58" t="e">
        <f t="shared" si="220"/>
        <v>#REF!</v>
      </c>
      <c r="N404" s="58" t="e">
        <f t="shared" si="221"/>
        <v>#REF!</v>
      </c>
      <c r="O404" s="58" t="e">
        <f t="shared" si="222"/>
        <v>#REF!</v>
      </c>
      <c r="P404" s="59" t="e">
        <f t="shared" si="212"/>
        <v>#REF!</v>
      </c>
      <c r="Q404" s="29" t="e">
        <f t="shared" si="223"/>
        <v>#REF!</v>
      </c>
      <c r="R404" s="100" t="e">
        <f t="shared" si="215"/>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x14ac:dyDescent="0.25">
      <c r="B405" s="237"/>
      <c r="C405" s="9"/>
      <c r="E405" s="65" t="e">
        <f>IF(OR($C$6="",$C$5="",$C$6=0,$C$5=0),"",IF((ROWS(E$6:E405)-1)&gt;$C$16+$C$13-$C$15,"",(ROWS(E$6:E405)-1)))</f>
        <v>#REF!</v>
      </c>
      <c r="F405" s="55" t="e">
        <f t="shared" si="216"/>
        <v>#REF!</v>
      </c>
      <c r="G405" s="91" t="e">
        <f>IF(E405="","",OP!G405)</f>
        <v>#REF!</v>
      </c>
      <c r="H405" s="28" t="e">
        <f t="shared" si="213"/>
        <v>#REF!</v>
      </c>
      <c r="I405" s="56" t="e">
        <f t="shared" si="214"/>
        <v>#REF!</v>
      </c>
      <c r="J405" s="56" t="e">
        <f t="shared" si="217"/>
        <v>#REF!</v>
      </c>
      <c r="K405" s="57" t="e">
        <f t="shared" si="218"/>
        <v>#REF!</v>
      </c>
      <c r="L405" s="57" t="e">
        <f t="shared" si="219"/>
        <v>#REF!</v>
      </c>
      <c r="M405" s="58" t="e">
        <f t="shared" si="220"/>
        <v>#REF!</v>
      </c>
      <c r="N405" s="58" t="e">
        <f t="shared" si="221"/>
        <v>#REF!</v>
      </c>
      <c r="O405" s="58" t="e">
        <f t="shared" si="222"/>
        <v>#REF!</v>
      </c>
      <c r="P405" s="59" t="e">
        <f t="shared" si="212"/>
        <v>#REF!</v>
      </c>
      <c r="Q405" s="29" t="e">
        <f t="shared" si="223"/>
        <v>#REF!</v>
      </c>
      <c r="R405" s="100" t="e">
        <f t="shared" si="215"/>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x14ac:dyDescent="0.25">
      <c r="B406" s="237"/>
      <c r="C406" s="9"/>
      <c r="E406" s="65" t="e">
        <f>IF(OR($C$6="",$C$5="",$C$6=0,$C$5=0),"",IF((ROWS(E$6:E406)-1)&gt;$C$16+$C$13-$C$15,"",(ROWS(E$6:E406)-1)))</f>
        <v>#REF!</v>
      </c>
      <c r="F406" s="55" t="e">
        <f t="shared" si="216"/>
        <v>#REF!</v>
      </c>
      <c r="G406" s="91" t="e">
        <f>IF(E406="","",OP!G406)</f>
        <v>#REF!</v>
      </c>
      <c r="H406" s="28" t="e">
        <f t="shared" si="213"/>
        <v>#REF!</v>
      </c>
      <c r="I406" s="56" t="e">
        <f t="shared" si="214"/>
        <v>#REF!</v>
      </c>
      <c r="J406" s="56" t="e">
        <f t="shared" si="217"/>
        <v>#REF!</v>
      </c>
      <c r="K406" s="57" t="e">
        <f t="shared" si="218"/>
        <v>#REF!</v>
      </c>
      <c r="L406" s="57" t="e">
        <f t="shared" si="219"/>
        <v>#REF!</v>
      </c>
      <c r="M406" s="58" t="e">
        <f t="shared" si="220"/>
        <v>#REF!</v>
      </c>
      <c r="N406" s="58" t="e">
        <f t="shared" si="221"/>
        <v>#REF!</v>
      </c>
      <c r="O406" s="58" t="e">
        <f t="shared" si="222"/>
        <v>#REF!</v>
      </c>
      <c r="P406" s="59" t="e">
        <f t="shared" si="212"/>
        <v>#REF!</v>
      </c>
      <c r="Q406" s="29" t="e">
        <f t="shared" si="223"/>
        <v>#REF!</v>
      </c>
      <c r="R406" s="100" t="e">
        <f t="shared" si="215"/>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x14ac:dyDescent="0.25">
      <c r="B407" s="237"/>
      <c r="C407" s="9"/>
      <c r="E407" s="65" t="e">
        <f>IF(OR($C$6="",$C$5="",$C$6=0,$C$5=0),"",IF((ROWS(E$6:E407)-1)&gt;$C$16+$C$13-$C$15,"",(ROWS(E$6:E407)-1)))</f>
        <v>#REF!</v>
      </c>
      <c r="F407" s="55" t="e">
        <f t="shared" si="216"/>
        <v>#REF!</v>
      </c>
      <c r="G407" s="91" t="e">
        <f>IF(E407="","",OP!G407)</f>
        <v>#REF!</v>
      </c>
      <c r="H407" s="28" t="e">
        <f t="shared" si="213"/>
        <v>#REF!</v>
      </c>
      <c r="I407" s="56" t="e">
        <f t="shared" si="214"/>
        <v>#REF!</v>
      </c>
      <c r="J407" s="56" t="e">
        <f t="shared" si="217"/>
        <v>#REF!</v>
      </c>
      <c r="K407" s="57" t="e">
        <f t="shared" si="218"/>
        <v>#REF!</v>
      </c>
      <c r="L407" s="57" t="e">
        <f t="shared" si="219"/>
        <v>#REF!</v>
      </c>
      <c r="M407" s="58" t="e">
        <f t="shared" si="220"/>
        <v>#REF!</v>
      </c>
      <c r="N407" s="58" t="e">
        <f t="shared" si="221"/>
        <v>#REF!</v>
      </c>
      <c r="O407" s="58" t="e">
        <f t="shared" si="222"/>
        <v>#REF!</v>
      </c>
      <c r="P407" s="59" t="e">
        <f t="shared" si="212"/>
        <v>#REF!</v>
      </c>
      <c r="Q407" s="29" t="e">
        <f t="shared" si="223"/>
        <v>#REF!</v>
      </c>
      <c r="R407" s="100" t="e">
        <f t="shared" si="215"/>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x14ac:dyDescent="0.25">
      <c r="B408" s="237"/>
      <c r="C408" s="9"/>
      <c r="E408" s="65" t="e">
        <f>IF(OR($C$6="",$C$5="",$C$6=0,$C$5=0),"",IF((ROWS(E$6:E408)-1)&gt;$C$16+$C$13-$C$15,"",(ROWS(E$6:E408)-1)))</f>
        <v>#REF!</v>
      </c>
      <c r="F408" s="55" t="e">
        <f t="shared" si="216"/>
        <v>#REF!</v>
      </c>
      <c r="G408" s="91" t="e">
        <f>IF(E408="","",OP!G408)</f>
        <v>#REF!</v>
      </c>
      <c r="H408" s="28" t="e">
        <f t="shared" si="213"/>
        <v>#REF!</v>
      </c>
      <c r="I408" s="56" t="e">
        <f t="shared" si="214"/>
        <v>#REF!</v>
      </c>
      <c r="J408" s="56" t="e">
        <f t="shared" si="217"/>
        <v>#REF!</v>
      </c>
      <c r="K408" s="57" t="e">
        <f t="shared" si="218"/>
        <v>#REF!</v>
      </c>
      <c r="L408" s="57" t="e">
        <f t="shared" si="219"/>
        <v>#REF!</v>
      </c>
      <c r="M408" s="58" t="e">
        <f t="shared" si="220"/>
        <v>#REF!</v>
      </c>
      <c r="N408" s="58" t="e">
        <f t="shared" si="221"/>
        <v>#REF!</v>
      </c>
      <c r="O408" s="58" t="e">
        <f t="shared" si="222"/>
        <v>#REF!</v>
      </c>
      <c r="P408" s="59" t="e">
        <f t="shared" si="212"/>
        <v>#REF!</v>
      </c>
      <c r="Q408" s="29" t="e">
        <f t="shared" si="223"/>
        <v>#REF!</v>
      </c>
      <c r="R408" s="100" t="e">
        <f t="shared" si="215"/>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x14ac:dyDescent="0.25">
      <c r="B409" s="237"/>
      <c r="C409" s="9"/>
      <c r="E409" s="65" t="e">
        <f>IF(OR($C$6="",$C$5="",$C$6=0,$C$5=0),"",IF((ROWS(E$6:E409)-1)&gt;$C$16+$C$13-$C$15,"",(ROWS(E$6:E409)-1)))</f>
        <v>#REF!</v>
      </c>
      <c r="F409" s="55" t="e">
        <f t="shared" si="216"/>
        <v>#REF!</v>
      </c>
      <c r="G409" s="91" t="e">
        <f>IF(E409="","",OP!G409)</f>
        <v>#REF!</v>
      </c>
      <c r="H409" s="28" t="e">
        <f t="shared" si="213"/>
        <v>#REF!</v>
      </c>
      <c r="I409" s="56" t="e">
        <f t="shared" si="214"/>
        <v>#REF!</v>
      </c>
      <c r="J409" s="56" t="e">
        <f t="shared" si="217"/>
        <v>#REF!</v>
      </c>
      <c r="K409" s="57" t="e">
        <f t="shared" si="218"/>
        <v>#REF!</v>
      </c>
      <c r="L409" s="57" t="e">
        <f t="shared" si="219"/>
        <v>#REF!</v>
      </c>
      <c r="M409" s="58" t="e">
        <f t="shared" si="220"/>
        <v>#REF!</v>
      </c>
      <c r="N409" s="58" t="e">
        <f t="shared" si="221"/>
        <v>#REF!</v>
      </c>
      <c r="O409" s="58" t="e">
        <f t="shared" si="222"/>
        <v>#REF!</v>
      </c>
      <c r="P409" s="59" t="e">
        <f t="shared" si="212"/>
        <v>#REF!</v>
      </c>
      <c r="Q409" s="29" t="e">
        <f t="shared" si="223"/>
        <v>#REF!</v>
      </c>
      <c r="R409" s="100" t="e">
        <f t="shared" si="215"/>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x14ac:dyDescent="0.25">
      <c r="B410" s="237"/>
      <c r="C410" s="9"/>
      <c r="E410" s="65" t="e">
        <f>IF(OR($C$6="",$C$5="",$C$6=0,$C$5=0),"",IF((ROWS(E$6:E410)-1)&gt;$C$16+$C$13-$C$15,"",(ROWS(E$6:E410)-1)))</f>
        <v>#REF!</v>
      </c>
      <c r="F410" s="55" t="e">
        <f t="shared" si="216"/>
        <v>#REF!</v>
      </c>
      <c r="G410" s="91" t="e">
        <f>IF(E410="","",OP!G410)</f>
        <v>#REF!</v>
      </c>
      <c r="H410" s="28" t="e">
        <f t="shared" si="213"/>
        <v>#REF!</v>
      </c>
      <c r="I410" s="56" t="e">
        <f t="shared" si="214"/>
        <v>#REF!</v>
      </c>
      <c r="J410" s="56" t="e">
        <f t="shared" si="217"/>
        <v>#REF!</v>
      </c>
      <c r="K410" s="57" t="e">
        <f t="shared" si="218"/>
        <v>#REF!</v>
      </c>
      <c r="L410" s="57" t="e">
        <f t="shared" si="219"/>
        <v>#REF!</v>
      </c>
      <c r="M410" s="58" t="e">
        <f t="shared" si="220"/>
        <v>#REF!</v>
      </c>
      <c r="N410" s="58" t="e">
        <f t="shared" si="221"/>
        <v>#REF!</v>
      </c>
      <c r="O410" s="58" t="e">
        <f t="shared" si="222"/>
        <v>#REF!</v>
      </c>
      <c r="P410" s="59" t="e">
        <f t="shared" si="212"/>
        <v>#REF!</v>
      </c>
      <c r="Q410" s="29" t="e">
        <f t="shared" si="223"/>
        <v>#REF!</v>
      </c>
      <c r="R410" s="100" t="e">
        <f t="shared" si="215"/>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x14ac:dyDescent="0.25">
      <c r="B411" s="237"/>
      <c r="C411" s="9"/>
      <c r="E411" s="65" t="e">
        <f>IF(OR($C$6="",$C$5="",$C$6=0,$C$5=0),"",IF((ROWS(E$6:E411)-1)&gt;$C$16+$C$13-$C$15,"",(ROWS(E$6:E411)-1)))</f>
        <v>#REF!</v>
      </c>
      <c r="F411" s="55" t="e">
        <f t="shared" si="216"/>
        <v>#REF!</v>
      </c>
      <c r="G411" s="91" t="e">
        <f>IF(E411="","",OP!G411)</f>
        <v>#REF!</v>
      </c>
      <c r="H411" s="28" t="e">
        <f t="shared" si="213"/>
        <v>#REF!</v>
      </c>
      <c r="I411" s="56" t="e">
        <f t="shared" si="214"/>
        <v>#REF!</v>
      </c>
      <c r="J411" s="56" t="e">
        <f t="shared" si="217"/>
        <v>#REF!</v>
      </c>
      <c r="K411" s="57" t="e">
        <f t="shared" si="218"/>
        <v>#REF!</v>
      </c>
      <c r="L411" s="57" t="e">
        <f t="shared" si="219"/>
        <v>#REF!</v>
      </c>
      <c r="M411" s="58" t="e">
        <f t="shared" si="220"/>
        <v>#REF!</v>
      </c>
      <c r="N411" s="58" t="e">
        <f t="shared" si="221"/>
        <v>#REF!</v>
      </c>
      <c r="O411" s="58" t="e">
        <f t="shared" si="222"/>
        <v>#REF!</v>
      </c>
      <c r="P411" s="59" t="e">
        <f t="shared" si="212"/>
        <v>#REF!</v>
      </c>
      <c r="Q411" s="29" t="e">
        <f t="shared" si="223"/>
        <v>#REF!</v>
      </c>
      <c r="R411" s="100" t="e">
        <f t="shared" si="215"/>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x14ac:dyDescent="0.25">
      <c r="B412" s="237"/>
      <c r="C412" s="9"/>
      <c r="E412" s="65" t="e">
        <f>IF(OR($C$6="",$C$5="",$C$6=0,$C$5=0),"",IF((ROWS(E$6:E412)-1)&gt;$C$16+$C$13-$C$15,"",(ROWS(E$6:E412)-1)))</f>
        <v>#REF!</v>
      </c>
      <c r="F412" s="55" t="e">
        <f t="shared" si="216"/>
        <v>#REF!</v>
      </c>
      <c r="G412" s="91" t="e">
        <f>IF(E412="","",OP!G412)</f>
        <v>#REF!</v>
      </c>
      <c r="H412" s="28" t="e">
        <f t="shared" si="213"/>
        <v>#REF!</v>
      </c>
      <c r="I412" s="56" t="e">
        <f t="shared" si="214"/>
        <v>#REF!</v>
      </c>
      <c r="J412" s="56" t="e">
        <f t="shared" si="217"/>
        <v>#REF!</v>
      </c>
      <c r="K412" s="57" t="e">
        <f t="shared" si="218"/>
        <v>#REF!</v>
      </c>
      <c r="L412" s="57" t="e">
        <f t="shared" si="219"/>
        <v>#REF!</v>
      </c>
      <c r="M412" s="58" t="e">
        <f t="shared" si="220"/>
        <v>#REF!</v>
      </c>
      <c r="N412" s="58" t="e">
        <f t="shared" si="221"/>
        <v>#REF!</v>
      </c>
      <c r="O412" s="58" t="e">
        <f t="shared" si="222"/>
        <v>#REF!</v>
      </c>
      <c r="P412" s="59" t="e">
        <f t="shared" si="212"/>
        <v>#REF!</v>
      </c>
      <c r="Q412" s="29" t="e">
        <f t="shared" si="223"/>
        <v>#REF!</v>
      </c>
      <c r="R412" s="100" t="e">
        <f t="shared" si="215"/>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x14ac:dyDescent="0.25">
      <c r="B413" s="237"/>
      <c r="C413" s="9"/>
      <c r="E413" s="65" t="e">
        <f>IF(OR($C$6="",$C$5="",$C$6=0,$C$5=0),"",IF((ROWS(E$6:E413)-1)&gt;$C$16+$C$13-$C$15,"",(ROWS(E$6:E413)-1)))</f>
        <v>#REF!</v>
      </c>
      <c r="F413" s="55" t="e">
        <f t="shared" si="216"/>
        <v>#REF!</v>
      </c>
      <c r="G413" s="91" t="e">
        <f>IF(E413="","",OP!G413)</f>
        <v>#REF!</v>
      </c>
      <c r="H413" s="28" t="e">
        <f t="shared" si="213"/>
        <v>#REF!</v>
      </c>
      <c r="I413" s="56" t="e">
        <f t="shared" si="214"/>
        <v>#REF!</v>
      </c>
      <c r="J413" s="56" t="e">
        <f t="shared" si="217"/>
        <v>#REF!</v>
      </c>
      <c r="K413" s="57" t="e">
        <f t="shared" si="218"/>
        <v>#REF!</v>
      </c>
      <c r="L413" s="57" t="e">
        <f t="shared" si="219"/>
        <v>#REF!</v>
      </c>
      <c r="M413" s="58" t="e">
        <f t="shared" si="220"/>
        <v>#REF!</v>
      </c>
      <c r="N413" s="58" t="e">
        <f t="shared" si="221"/>
        <v>#REF!</v>
      </c>
      <c r="O413" s="58" t="e">
        <f t="shared" si="222"/>
        <v>#REF!</v>
      </c>
      <c r="P413" s="59" t="e">
        <f t="shared" si="212"/>
        <v>#REF!</v>
      </c>
      <c r="Q413" s="29" t="e">
        <f t="shared" si="223"/>
        <v>#REF!</v>
      </c>
      <c r="R413" s="100" t="e">
        <f t="shared" si="215"/>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x14ac:dyDescent="0.25">
      <c r="B414" s="237"/>
      <c r="C414" s="9"/>
      <c r="E414" s="65" t="e">
        <f>IF(OR($C$6="",$C$5="",$C$6=0,$C$5=0),"",IF((ROWS(E$6:E414)-1)&gt;$C$16+$C$13-$C$15,"",(ROWS(E$6:E414)-1)))</f>
        <v>#REF!</v>
      </c>
      <c r="F414" s="55" t="e">
        <f t="shared" si="216"/>
        <v>#REF!</v>
      </c>
      <c r="G414" s="91" t="e">
        <f>IF(E414="","",OP!G414)</f>
        <v>#REF!</v>
      </c>
      <c r="H414" s="28" t="e">
        <f t="shared" si="213"/>
        <v>#REF!</v>
      </c>
      <c r="I414" s="56" t="e">
        <f t="shared" si="214"/>
        <v>#REF!</v>
      </c>
      <c r="J414" s="56" t="e">
        <f t="shared" si="217"/>
        <v>#REF!</v>
      </c>
      <c r="K414" s="57" t="e">
        <f t="shared" si="218"/>
        <v>#REF!</v>
      </c>
      <c r="L414" s="57" t="e">
        <f t="shared" si="219"/>
        <v>#REF!</v>
      </c>
      <c r="M414" s="58" t="e">
        <f t="shared" si="220"/>
        <v>#REF!</v>
      </c>
      <c r="N414" s="58" t="e">
        <f t="shared" si="221"/>
        <v>#REF!</v>
      </c>
      <c r="O414" s="58" t="e">
        <f t="shared" si="222"/>
        <v>#REF!</v>
      </c>
      <c r="P414" s="59" t="e">
        <f t="shared" si="212"/>
        <v>#REF!</v>
      </c>
      <c r="Q414" s="29" t="e">
        <f t="shared" si="223"/>
        <v>#REF!</v>
      </c>
      <c r="R414" s="100" t="e">
        <f t="shared" si="215"/>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x14ac:dyDescent="0.25">
      <c r="B415" s="237"/>
      <c r="C415" s="9"/>
      <c r="E415" s="65" t="e">
        <f>IF(OR($C$6="",$C$5="",$C$6=0,$C$5=0),"",IF((ROWS(E$6:E415)-1)&gt;$C$16+$C$13-$C$15,"",(ROWS(E$6:E415)-1)))</f>
        <v>#REF!</v>
      </c>
      <c r="F415" s="55" t="e">
        <f t="shared" si="216"/>
        <v>#REF!</v>
      </c>
      <c r="G415" s="91" t="e">
        <f>IF(E415="","",OP!G415)</f>
        <v>#REF!</v>
      </c>
      <c r="H415" s="28" t="e">
        <f t="shared" si="213"/>
        <v>#REF!</v>
      </c>
      <c r="I415" s="56" t="e">
        <f t="shared" si="214"/>
        <v>#REF!</v>
      </c>
      <c r="J415" s="56" t="e">
        <f t="shared" si="217"/>
        <v>#REF!</v>
      </c>
      <c r="K415" s="57" t="e">
        <f t="shared" si="218"/>
        <v>#REF!</v>
      </c>
      <c r="L415" s="57" t="e">
        <f t="shared" si="219"/>
        <v>#REF!</v>
      </c>
      <c r="M415" s="58" t="e">
        <f t="shared" si="220"/>
        <v>#REF!</v>
      </c>
      <c r="N415" s="58" t="e">
        <f t="shared" si="221"/>
        <v>#REF!</v>
      </c>
      <c r="O415" s="58" t="e">
        <f t="shared" si="222"/>
        <v>#REF!</v>
      </c>
      <c r="P415" s="59" t="e">
        <f t="shared" si="212"/>
        <v>#REF!</v>
      </c>
      <c r="Q415" s="29" t="e">
        <f t="shared" si="223"/>
        <v>#REF!</v>
      </c>
      <c r="R415" s="100" t="e">
        <f t="shared" si="215"/>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x14ac:dyDescent="0.25">
      <c r="B416" s="237"/>
      <c r="C416" s="9"/>
      <c r="E416" s="65" t="e">
        <f>IF(OR($C$6="",$C$5="",$C$6=0,$C$5=0),"",IF((ROWS(E$6:E416)-1)&gt;$C$16+$C$13-$C$15,"",(ROWS(E$6:E416)-1)))</f>
        <v>#REF!</v>
      </c>
      <c r="F416" s="55" t="e">
        <f t="shared" si="216"/>
        <v>#REF!</v>
      </c>
      <c r="G416" s="91" t="e">
        <f>IF(E416="","",OP!G416)</f>
        <v>#REF!</v>
      </c>
      <c r="H416" s="28" t="e">
        <f t="shared" si="213"/>
        <v>#REF!</v>
      </c>
      <c r="I416" s="56" t="e">
        <f t="shared" si="214"/>
        <v>#REF!</v>
      </c>
      <c r="J416" s="56" t="e">
        <f t="shared" si="217"/>
        <v>#REF!</v>
      </c>
      <c r="K416" s="57" t="e">
        <f t="shared" si="218"/>
        <v>#REF!</v>
      </c>
      <c r="L416" s="57" t="e">
        <f t="shared" si="219"/>
        <v>#REF!</v>
      </c>
      <c r="M416" s="58" t="e">
        <f t="shared" si="220"/>
        <v>#REF!</v>
      </c>
      <c r="N416" s="58" t="e">
        <f t="shared" si="221"/>
        <v>#REF!</v>
      </c>
      <c r="O416" s="58" t="e">
        <f t="shared" si="222"/>
        <v>#REF!</v>
      </c>
      <c r="P416" s="59" t="e">
        <f t="shared" si="212"/>
        <v>#REF!</v>
      </c>
      <c r="Q416" s="29" t="e">
        <f t="shared" si="223"/>
        <v>#REF!</v>
      </c>
      <c r="R416" s="100" t="e">
        <f t="shared" si="215"/>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x14ac:dyDescent="0.25">
      <c r="B417" s="237"/>
      <c r="C417" s="9"/>
      <c r="E417" s="65" t="e">
        <f>IF(OR($C$6="",$C$5="",$C$6=0,$C$5=0),"",IF((ROWS(E$6:E417)-1)&gt;$C$16+$C$13-$C$15,"",(ROWS(E$6:E417)-1)))</f>
        <v>#REF!</v>
      </c>
      <c r="F417" s="55" t="e">
        <f t="shared" si="216"/>
        <v>#REF!</v>
      </c>
      <c r="G417" s="91" t="e">
        <f>IF(E417="","",OP!G417)</f>
        <v>#REF!</v>
      </c>
      <c r="H417" s="28" t="e">
        <f t="shared" si="213"/>
        <v>#REF!</v>
      </c>
      <c r="I417" s="56" t="e">
        <f t="shared" si="214"/>
        <v>#REF!</v>
      </c>
      <c r="J417" s="56" t="e">
        <f t="shared" si="217"/>
        <v>#REF!</v>
      </c>
      <c r="K417" s="57" t="e">
        <f t="shared" si="218"/>
        <v>#REF!</v>
      </c>
      <c r="L417" s="57" t="e">
        <f t="shared" si="219"/>
        <v>#REF!</v>
      </c>
      <c r="M417" s="58" t="e">
        <f t="shared" si="220"/>
        <v>#REF!</v>
      </c>
      <c r="N417" s="58" t="e">
        <f t="shared" si="221"/>
        <v>#REF!</v>
      </c>
      <c r="O417" s="58" t="e">
        <f t="shared" si="222"/>
        <v>#REF!</v>
      </c>
      <c r="P417" s="59" t="e">
        <f t="shared" si="212"/>
        <v>#REF!</v>
      </c>
      <c r="Q417" s="29" t="e">
        <f t="shared" si="223"/>
        <v>#REF!</v>
      </c>
      <c r="R417" s="100" t="e">
        <f t="shared" si="215"/>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x14ac:dyDescent="0.25">
      <c r="B418" s="9"/>
      <c r="C418" s="9"/>
      <c r="E418" s="65" t="e">
        <f>IF(OR($C$6="",$C$5="",$C$6=0,$C$5=0),"",IF((ROWS(E$6:E418)-1)&gt;$C$16+$C$13-$C$15,"",(ROWS(E$6:E418)-1)))</f>
        <v>#REF!</v>
      </c>
      <c r="F418" s="55" t="e">
        <f t="shared" si="216"/>
        <v>#REF!</v>
      </c>
      <c r="G418" s="91" t="e">
        <f>IF(E418="","",OP!G418)</f>
        <v>#REF!</v>
      </c>
      <c r="H418" s="28" t="e">
        <f t="shared" si="213"/>
        <v>#REF!</v>
      </c>
      <c r="I418" s="56" t="e">
        <f t="shared" si="214"/>
        <v>#REF!</v>
      </c>
      <c r="J418" s="56" t="e">
        <f t="shared" si="217"/>
        <v>#REF!</v>
      </c>
      <c r="K418" s="57" t="e">
        <f t="shared" si="218"/>
        <v>#REF!</v>
      </c>
      <c r="L418" s="57" t="e">
        <f t="shared" si="219"/>
        <v>#REF!</v>
      </c>
      <c r="M418" s="58" t="e">
        <f t="shared" si="220"/>
        <v>#REF!</v>
      </c>
      <c r="N418" s="58" t="e">
        <f t="shared" si="221"/>
        <v>#REF!</v>
      </c>
      <c r="O418" s="58" t="e">
        <f t="shared" si="222"/>
        <v>#REF!</v>
      </c>
      <c r="P418" s="59" t="e">
        <f t="shared" si="212"/>
        <v>#REF!</v>
      </c>
      <c r="Q418" s="29" t="e">
        <f t="shared" si="223"/>
        <v>#REF!</v>
      </c>
      <c r="R418" s="100" t="e">
        <f t="shared" si="215"/>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x14ac:dyDescent="0.25">
      <c r="B419" s="9"/>
      <c r="C419" s="9"/>
      <c r="E419" s="65" t="e">
        <f>IF(OR($C$6="",$C$5="",$C$6=0,$C$5=0),"",IF((ROWS(E$6:E419)-1)&gt;$C$16+$C$13-$C$15,"",(ROWS(E$6:E419)-1)))</f>
        <v>#REF!</v>
      </c>
      <c r="F419" s="55" t="e">
        <f t="shared" si="216"/>
        <v>#REF!</v>
      </c>
      <c r="G419" s="91" t="e">
        <f>IF(E419="","",OP!G419)</f>
        <v>#REF!</v>
      </c>
      <c r="H419" s="28" t="e">
        <f t="shared" si="213"/>
        <v>#REF!</v>
      </c>
      <c r="I419" s="56" t="e">
        <f t="shared" si="214"/>
        <v>#REF!</v>
      </c>
      <c r="J419" s="56" t="e">
        <f t="shared" si="217"/>
        <v>#REF!</v>
      </c>
      <c r="K419" s="57" t="e">
        <f t="shared" si="218"/>
        <v>#REF!</v>
      </c>
      <c r="L419" s="57" t="e">
        <f t="shared" si="219"/>
        <v>#REF!</v>
      </c>
      <c r="M419" s="58" t="e">
        <f t="shared" si="220"/>
        <v>#REF!</v>
      </c>
      <c r="N419" s="58" t="e">
        <f t="shared" si="221"/>
        <v>#REF!</v>
      </c>
      <c r="O419" s="58" t="e">
        <f t="shared" si="222"/>
        <v>#REF!</v>
      </c>
      <c r="P419" s="59" t="e">
        <f t="shared" si="212"/>
        <v>#REF!</v>
      </c>
      <c r="Q419" s="29" t="e">
        <f t="shared" si="223"/>
        <v>#REF!</v>
      </c>
      <c r="R419" s="100" t="e">
        <f t="shared" si="215"/>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x14ac:dyDescent="0.25">
      <c r="B420" s="9"/>
      <c r="C420" s="9"/>
      <c r="E420" s="65" t="e">
        <f>IF(OR($C$6="",$C$5="",$C$6=0,$C$5=0),"",IF((ROWS(E$6:E420)-1)&gt;$C$16+$C$13-$C$15,"",(ROWS(E$6:E420)-1)))</f>
        <v>#REF!</v>
      </c>
      <c r="F420" s="55" t="e">
        <f t="shared" si="216"/>
        <v>#REF!</v>
      </c>
      <c r="G420" s="91" t="e">
        <f>IF(E420="","",OP!G420)</f>
        <v>#REF!</v>
      </c>
      <c r="H420" s="28" t="e">
        <f t="shared" si="213"/>
        <v>#REF!</v>
      </c>
      <c r="I420" s="56" t="e">
        <f t="shared" si="214"/>
        <v>#REF!</v>
      </c>
      <c r="J420" s="56" t="e">
        <f t="shared" si="217"/>
        <v>#REF!</v>
      </c>
      <c r="K420" s="57" t="e">
        <f t="shared" si="218"/>
        <v>#REF!</v>
      </c>
      <c r="L420" s="57" t="e">
        <f t="shared" si="219"/>
        <v>#REF!</v>
      </c>
      <c r="M420" s="58" t="e">
        <f t="shared" si="220"/>
        <v>#REF!</v>
      </c>
      <c r="N420" s="58" t="e">
        <f t="shared" si="221"/>
        <v>#REF!</v>
      </c>
      <c r="O420" s="58" t="e">
        <f t="shared" si="222"/>
        <v>#REF!</v>
      </c>
      <c r="P420" s="59" t="e">
        <f t="shared" si="212"/>
        <v>#REF!</v>
      </c>
      <c r="Q420" s="29" t="e">
        <f t="shared" si="223"/>
        <v>#REF!</v>
      </c>
      <c r="R420" s="100" t="e">
        <f t="shared" si="215"/>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x14ac:dyDescent="0.25">
      <c r="B421" s="9"/>
      <c r="C421" s="9"/>
      <c r="E421" s="65" t="e">
        <f>IF(OR($C$6="",$C$5="",$C$6=0,$C$5=0),"",IF((ROWS(E$6:E421)-1)&gt;$C$16+$C$13-$C$15,"",(ROWS(E$6:E421)-1)))</f>
        <v>#REF!</v>
      </c>
      <c r="F421" s="55" t="e">
        <f t="shared" si="216"/>
        <v>#REF!</v>
      </c>
      <c r="G421" s="91" t="e">
        <f>IF(E421="","",OP!G421)</f>
        <v>#REF!</v>
      </c>
      <c r="H421" s="28" t="e">
        <f t="shared" si="213"/>
        <v>#REF!</v>
      </c>
      <c r="I421" s="56" t="e">
        <f t="shared" si="214"/>
        <v>#REF!</v>
      </c>
      <c r="J421" s="56" t="e">
        <f t="shared" si="217"/>
        <v>#REF!</v>
      </c>
      <c r="K421" s="57" t="e">
        <f t="shared" si="218"/>
        <v>#REF!</v>
      </c>
      <c r="L421" s="57" t="e">
        <f t="shared" si="219"/>
        <v>#REF!</v>
      </c>
      <c r="M421" s="58" t="e">
        <f t="shared" si="220"/>
        <v>#REF!</v>
      </c>
      <c r="N421" s="58" t="e">
        <f t="shared" si="221"/>
        <v>#REF!</v>
      </c>
      <c r="O421" s="58" t="e">
        <f t="shared" si="222"/>
        <v>#REF!</v>
      </c>
      <c r="P421" s="59" t="e">
        <f t="shared" si="212"/>
        <v>#REF!</v>
      </c>
      <c r="Q421" s="29" t="e">
        <f t="shared" si="223"/>
        <v>#REF!</v>
      </c>
      <c r="R421" s="100" t="e">
        <f t="shared" si="215"/>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x14ac:dyDescent="0.25">
      <c r="B422" s="9"/>
      <c r="C422" s="9"/>
      <c r="E422" s="65" t="e">
        <f>IF(OR($C$6="",$C$5="",$C$6=0,$C$5=0),"",IF((ROWS(E$6:E422)-1)&gt;$C$16+$C$13-$C$15,"",(ROWS(E$6:E422)-1)))</f>
        <v>#REF!</v>
      </c>
      <c r="F422" s="55" t="e">
        <f t="shared" si="216"/>
        <v>#REF!</v>
      </c>
      <c r="G422" s="91" t="e">
        <f>IF(E422="","",OP!G422)</f>
        <v>#REF!</v>
      </c>
      <c r="H422" s="28" t="e">
        <f t="shared" si="213"/>
        <v>#REF!</v>
      </c>
      <c r="I422" s="56" t="e">
        <f t="shared" si="214"/>
        <v>#REF!</v>
      </c>
      <c r="J422" s="56" t="e">
        <f t="shared" si="217"/>
        <v>#REF!</v>
      </c>
      <c r="K422" s="57" t="e">
        <f t="shared" si="218"/>
        <v>#REF!</v>
      </c>
      <c r="L422" s="57" t="e">
        <f t="shared" si="219"/>
        <v>#REF!</v>
      </c>
      <c r="M422" s="58" t="e">
        <f t="shared" si="220"/>
        <v>#REF!</v>
      </c>
      <c r="N422" s="58" t="e">
        <f t="shared" si="221"/>
        <v>#REF!</v>
      </c>
      <c r="O422" s="58" t="e">
        <f t="shared" si="222"/>
        <v>#REF!</v>
      </c>
      <c r="P422" s="59" t="e">
        <f t="shared" si="212"/>
        <v>#REF!</v>
      </c>
      <c r="Q422" s="29" t="e">
        <f t="shared" si="223"/>
        <v>#REF!</v>
      </c>
      <c r="R422" s="100" t="e">
        <f t="shared" si="215"/>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x14ac:dyDescent="0.25">
      <c r="B423" s="9"/>
      <c r="C423" s="9"/>
      <c r="E423" s="65" t="e">
        <f>IF(OR($C$6="",$C$5="",$C$6=0,$C$5=0),"",IF((ROWS(E$6:E423)-1)&gt;$C$16+$C$13-$C$15,"",(ROWS(E$6:E423)-1)))</f>
        <v>#REF!</v>
      </c>
      <c r="F423" s="55" t="e">
        <f t="shared" si="216"/>
        <v>#REF!</v>
      </c>
      <c r="G423" s="91" t="e">
        <f>IF(E423="","",OP!G423)</f>
        <v>#REF!</v>
      </c>
      <c r="H423" s="28" t="e">
        <f t="shared" si="213"/>
        <v>#REF!</v>
      </c>
      <c r="I423" s="56" t="e">
        <f t="shared" si="214"/>
        <v>#REF!</v>
      </c>
      <c r="J423" s="56" t="e">
        <f t="shared" si="217"/>
        <v>#REF!</v>
      </c>
      <c r="K423" s="57" t="e">
        <f t="shared" si="218"/>
        <v>#REF!</v>
      </c>
      <c r="L423" s="57" t="e">
        <f t="shared" si="219"/>
        <v>#REF!</v>
      </c>
      <c r="M423" s="58" t="e">
        <f t="shared" si="220"/>
        <v>#REF!</v>
      </c>
      <c r="N423" s="58" t="e">
        <f t="shared" si="221"/>
        <v>#REF!</v>
      </c>
      <c r="O423" s="58" t="e">
        <f t="shared" si="222"/>
        <v>#REF!</v>
      </c>
      <c r="P423" s="59" t="e">
        <f t="shared" si="212"/>
        <v>#REF!</v>
      </c>
      <c r="Q423" s="29" t="e">
        <f t="shared" si="223"/>
        <v>#REF!</v>
      </c>
      <c r="R423" s="100" t="e">
        <f t="shared" si="215"/>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x14ac:dyDescent="0.25">
      <c r="B424" s="9"/>
      <c r="C424" s="9"/>
      <c r="E424" s="65" t="e">
        <f>IF(OR($C$6="",$C$5="",$C$6=0,$C$5=0),"",IF((ROWS(E$6:E424)-1)&gt;$C$16+$C$13-$C$15,"",(ROWS(E$6:E424)-1)))</f>
        <v>#REF!</v>
      </c>
      <c r="F424" s="55" t="e">
        <f t="shared" si="216"/>
        <v>#REF!</v>
      </c>
      <c r="G424" s="91" t="e">
        <f>IF(E424="","",OP!G424)</f>
        <v>#REF!</v>
      </c>
      <c r="H424" s="28" t="e">
        <f t="shared" si="213"/>
        <v>#REF!</v>
      </c>
      <c r="I424" s="56" t="e">
        <f t="shared" si="214"/>
        <v>#REF!</v>
      </c>
      <c r="J424" s="56" t="e">
        <f t="shared" si="217"/>
        <v>#REF!</v>
      </c>
      <c r="K424" s="57" t="e">
        <f t="shared" si="218"/>
        <v>#REF!</v>
      </c>
      <c r="L424" s="57" t="e">
        <f t="shared" si="219"/>
        <v>#REF!</v>
      </c>
      <c r="M424" s="58" t="e">
        <f t="shared" si="220"/>
        <v>#REF!</v>
      </c>
      <c r="N424" s="58" t="e">
        <f t="shared" si="221"/>
        <v>#REF!</v>
      </c>
      <c r="O424" s="58" t="e">
        <f t="shared" si="222"/>
        <v>#REF!</v>
      </c>
      <c r="P424" s="59" t="e">
        <f t="shared" si="212"/>
        <v>#REF!</v>
      </c>
      <c r="Q424" s="29" t="e">
        <f t="shared" si="223"/>
        <v>#REF!</v>
      </c>
      <c r="R424" s="100" t="e">
        <f t="shared" si="215"/>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x14ac:dyDescent="0.25">
      <c r="B425" s="9"/>
      <c r="C425" s="9"/>
      <c r="E425" s="65" t="e">
        <f>IF(OR($C$6="",$C$5="",$C$6=0,$C$5=0),"",IF((ROWS(E$6:E425)-1)&gt;$C$16+$C$13-$C$15,"",(ROWS(E$6:E425)-1)))</f>
        <v>#REF!</v>
      </c>
      <c r="F425" s="55" t="e">
        <f t="shared" si="216"/>
        <v>#REF!</v>
      </c>
      <c r="G425" s="91" t="e">
        <f>IF(E425="","",OP!G425)</f>
        <v>#REF!</v>
      </c>
      <c r="H425" s="28" t="e">
        <f t="shared" si="213"/>
        <v>#REF!</v>
      </c>
      <c r="I425" s="56" t="e">
        <f t="shared" si="214"/>
        <v>#REF!</v>
      </c>
      <c r="J425" s="56" t="e">
        <f t="shared" si="217"/>
        <v>#REF!</v>
      </c>
      <c r="K425" s="57" t="e">
        <f t="shared" si="218"/>
        <v>#REF!</v>
      </c>
      <c r="L425" s="57" t="e">
        <f t="shared" si="219"/>
        <v>#REF!</v>
      </c>
      <c r="M425" s="58" t="e">
        <f t="shared" si="220"/>
        <v>#REF!</v>
      </c>
      <c r="N425" s="58" t="e">
        <f t="shared" si="221"/>
        <v>#REF!</v>
      </c>
      <c r="O425" s="58" t="e">
        <f t="shared" si="222"/>
        <v>#REF!</v>
      </c>
      <c r="P425" s="59" t="e">
        <f t="shared" si="212"/>
        <v>#REF!</v>
      </c>
      <c r="Q425" s="29" t="e">
        <f t="shared" si="223"/>
        <v>#REF!</v>
      </c>
      <c r="R425" s="100" t="e">
        <f t="shared" si="215"/>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x14ac:dyDescent="0.25">
      <c r="B426" s="9"/>
      <c r="C426" s="9"/>
      <c r="E426" s="65" t="e">
        <f>IF(OR($C$6="",$C$5="",$C$6=0,$C$5=0),"",IF((ROWS(E$6:E426)-1)&gt;$C$16+$C$13-$C$15,"",(ROWS(E$6:E426)-1)))</f>
        <v>#REF!</v>
      </c>
      <c r="F426" s="55" t="e">
        <f t="shared" si="216"/>
        <v>#REF!</v>
      </c>
      <c r="G426" s="91" t="e">
        <f>IF(E426="","",OP!G426)</f>
        <v>#REF!</v>
      </c>
      <c r="H426" s="28" t="e">
        <f t="shared" si="213"/>
        <v>#REF!</v>
      </c>
      <c r="I426" s="56" t="e">
        <f t="shared" si="214"/>
        <v>#REF!</v>
      </c>
      <c r="J426" s="56" t="e">
        <f t="shared" si="217"/>
        <v>#REF!</v>
      </c>
      <c r="K426" s="57" t="e">
        <f t="shared" si="218"/>
        <v>#REF!</v>
      </c>
      <c r="L426" s="57" t="e">
        <f t="shared" si="219"/>
        <v>#REF!</v>
      </c>
      <c r="M426" s="58" t="e">
        <f t="shared" si="220"/>
        <v>#REF!</v>
      </c>
      <c r="N426" s="58" t="e">
        <f t="shared" si="221"/>
        <v>#REF!</v>
      </c>
      <c r="O426" s="58" t="e">
        <f t="shared" si="222"/>
        <v>#REF!</v>
      </c>
      <c r="P426" s="59" t="e">
        <f t="shared" si="212"/>
        <v>#REF!</v>
      </c>
      <c r="Q426" s="29" t="e">
        <f t="shared" si="223"/>
        <v>#REF!</v>
      </c>
      <c r="R426" s="100" t="e">
        <f t="shared" si="215"/>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x14ac:dyDescent="0.25">
      <c r="B427" s="9"/>
      <c r="C427" s="9"/>
      <c r="E427" s="65" t="e">
        <f>IF(OR($C$6="",$C$5="",$C$6=0,$C$5=0),"",IF((ROWS(E$6:E427)-1)&gt;$C$16+$C$13-$C$15,"",(ROWS(E$6:E427)-1)))</f>
        <v>#REF!</v>
      </c>
      <c r="F427" s="55" t="e">
        <f t="shared" si="216"/>
        <v>#REF!</v>
      </c>
      <c r="G427" s="91" t="e">
        <f>IF(E427="","",OP!G427)</f>
        <v>#REF!</v>
      </c>
      <c r="H427" s="28" t="e">
        <f t="shared" si="213"/>
        <v>#REF!</v>
      </c>
      <c r="I427" s="56" t="e">
        <f t="shared" si="214"/>
        <v>#REF!</v>
      </c>
      <c r="J427" s="56" t="e">
        <f t="shared" si="217"/>
        <v>#REF!</v>
      </c>
      <c r="K427" s="57" t="e">
        <f t="shared" si="218"/>
        <v>#REF!</v>
      </c>
      <c r="L427" s="57" t="e">
        <f t="shared" si="219"/>
        <v>#REF!</v>
      </c>
      <c r="M427" s="58" t="e">
        <f t="shared" si="220"/>
        <v>#REF!</v>
      </c>
      <c r="N427" s="58" t="e">
        <f t="shared" si="221"/>
        <v>#REF!</v>
      </c>
      <c r="O427" s="58" t="e">
        <f t="shared" si="222"/>
        <v>#REF!</v>
      </c>
      <c r="P427" s="59" t="e">
        <f t="shared" si="212"/>
        <v>#REF!</v>
      </c>
      <c r="Q427" s="29" t="e">
        <f t="shared" si="223"/>
        <v>#REF!</v>
      </c>
      <c r="R427" s="100" t="e">
        <f t="shared" si="215"/>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x14ac:dyDescent="0.25">
      <c r="B428" s="9"/>
      <c r="C428" s="9"/>
      <c r="E428" s="65" t="e">
        <f>IF(OR($C$6="",$C$5="",$C$6=0,$C$5=0),"",IF((ROWS(E$6:E428)-1)&gt;$C$16+$C$13-$C$15,"",(ROWS(E$6:E428)-1)))</f>
        <v>#REF!</v>
      </c>
      <c r="F428" s="55" t="e">
        <f t="shared" si="216"/>
        <v>#REF!</v>
      </c>
      <c r="G428" s="91" t="e">
        <f>IF(E428="","",OP!G428)</f>
        <v>#REF!</v>
      </c>
      <c r="H428" s="28" t="e">
        <f t="shared" si="213"/>
        <v>#REF!</v>
      </c>
      <c r="I428" s="56" t="e">
        <f t="shared" si="214"/>
        <v>#REF!</v>
      </c>
      <c r="J428" s="56" t="e">
        <f t="shared" si="217"/>
        <v>#REF!</v>
      </c>
      <c r="K428" s="57" t="e">
        <f t="shared" si="218"/>
        <v>#REF!</v>
      </c>
      <c r="L428" s="57" t="e">
        <f t="shared" si="219"/>
        <v>#REF!</v>
      </c>
      <c r="M428" s="58" t="e">
        <f t="shared" si="220"/>
        <v>#REF!</v>
      </c>
      <c r="N428" s="58" t="e">
        <f t="shared" si="221"/>
        <v>#REF!</v>
      </c>
      <c r="O428" s="58" t="e">
        <f t="shared" si="222"/>
        <v>#REF!</v>
      </c>
      <c r="P428" s="59" t="e">
        <f t="shared" si="212"/>
        <v>#REF!</v>
      </c>
      <c r="Q428" s="29" t="e">
        <f t="shared" si="223"/>
        <v>#REF!</v>
      </c>
      <c r="R428" s="100" t="e">
        <f t="shared" si="215"/>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x14ac:dyDescent="0.25">
      <c r="B429" s="9"/>
      <c r="C429" s="9"/>
      <c r="E429" s="65" t="e">
        <f>IF(OR($C$6="",$C$5="",$C$6=0,$C$5=0),"",IF((ROWS(E$6:E429)-1)&gt;$C$16+$C$13-$C$15,"",(ROWS(E$6:E429)-1)))</f>
        <v>#REF!</v>
      </c>
      <c r="F429" s="55" t="e">
        <f t="shared" si="216"/>
        <v>#REF!</v>
      </c>
      <c r="G429" s="91" t="e">
        <f>IF(E429="","",OP!G429)</f>
        <v>#REF!</v>
      </c>
      <c r="H429" s="28" t="e">
        <f t="shared" si="213"/>
        <v>#REF!</v>
      </c>
      <c r="I429" s="56" t="e">
        <f t="shared" si="214"/>
        <v>#REF!</v>
      </c>
      <c r="J429" s="56" t="e">
        <f t="shared" si="217"/>
        <v>#REF!</v>
      </c>
      <c r="K429" s="57" t="e">
        <f t="shared" si="218"/>
        <v>#REF!</v>
      </c>
      <c r="L429" s="57" t="e">
        <f t="shared" si="219"/>
        <v>#REF!</v>
      </c>
      <c r="M429" s="58" t="e">
        <f t="shared" si="220"/>
        <v>#REF!</v>
      </c>
      <c r="N429" s="58" t="e">
        <f t="shared" si="221"/>
        <v>#REF!</v>
      </c>
      <c r="O429" s="58" t="e">
        <f t="shared" si="222"/>
        <v>#REF!</v>
      </c>
      <c r="P429" s="59" t="e">
        <f t="shared" si="212"/>
        <v>#REF!</v>
      </c>
      <c r="Q429" s="29" t="e">
        <f t="shared" si="223"/>
        <v>#REF!</v>
      </c>
      <c r="R429" s="100" t="e">
        <f t="shared" si="215"/>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x14ac:dyDescent="0.25">
      <c r="B430" s="9"/>
      <c r="C430" s="9"/>
      <c r="E430" s="65" t="e">
        <f>IF(OR($C$6="",$C$5="",$C$6=0,$C$5=0),"",IF((ROWS(E$6:E430)-1)&gt;$C$16+$C$13-$C$15,"",(ROWS(E$6:E430)-1)))</f>
        <v>#REF!</v>
      </c>
      <c r="F430" s="55" t="e">
        <f t="shared" si="216"/>
        <v>#REF!</v>
      </c>
      <c r="G430" s="91" t="e">
        <f>IF(E430="","",OP!G430)</f>
        <v>#REF!</v>
      </c>
      <c r="H430" s="28" t="e">
        <f t="shared" si="213"/>
        <v>#REF!</v>
      </c>
      <c r="I430" s="56" t="e">
        <f t="shared" si="214"/>
        <v>#REF!</v>
      </c>
      <c r="J430" s="56" t="e">
        <f t="shared" si="217"/>
        <v>#REF!</v>
      </c>
      <c r="K430" s="57" t="e">
        <f t="shared" si="218"/>
        <v>#REF!</v>
      </c>
      <c r="L430" s="57" t="e">
        <f t="shared" si="219"/>
        <v>#REF!</v>
      </c>
      <c r="M430" s="58" t="e">
        <f t="shared" si="220"/>
        <v>#REF!</v>
      </c>
      <c r="N430" s="58" t="e">
        <f t="shared" si="221"/>
        <v>#REF!</v>
      </c>
      <c r="O430" s="58" t="e">
        <f t="shared" si="222"/>
        <v>#REF!</v>
      </c>
      <c r="P430" s="59" t="e">
        <f t="shared" si="212"/>
        <v>#REF!</v>
      </c>
      <c r="Q430" s="29" t="e">
        <f t="shared" si="223"/>
        <v>#REF!</v>
      </c>
      <c r="R430" s="100" t="e">
        <f t="shared" si="215"/>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x14ac:dyDescent="0.25">
      <c r="B431" s="9"/>
      <c r="C431" s="9"/>
      <c r="E431" s="65" t="e">
        <f>IF(OR($C$6="",$C$5="",$C$6=0,$C$5=0),"",IF((ROWS(E$6:E431)-1)&gt;$C$16+$C$13-$C$15,"",(ROWS(E$6:E431)-1)))</f>
        <v>#REF!</v>
      </c>
      <c r="F431" s="55" t="e">
        <f t="shared" si="216"/>
        <v>#REF!</v>
      </c>
      <c r="G431" s="91" t="e">
        <f>IF(E431="","",OP!G431)</f>
        <v>#REF!</v>
      </c>
      <c r="H431" s="28" t="e">
        <f t="shared" si="213"/>
        <v>#REF!</v>
      </c>
      <c r="I431" s="56" t="e">
        <f t="shared" si="214"/>
        <v>#REF!</v>
      </c>
      <c r="J431" s="56" t="e">
        <f t="shared" si="217"/>
        <v>#REF!</v>
      </c>
      <c r="K431" s="57" t="e">
        <f t="shared" si="218"/>
        <v>#REF!</v>
      </c>
      <c r="L431" s="57" t="e">
        <f t="shared" si="219"/>
        <v>#REF!</v>
      </c>
      <c r="M431" s="58" t="e">
        <f t="shared" si="220"/>
        <v>#REF!</v>
      </c>
      <c r="N431" s="58" t="e">
        <f t="shared" si="221"/>
        <v>#REF!</v>
      </c>
      <c r="O431" s="58" t="e">
        <f t="shared" si="222"/>
        <v>#REF!</v>
      </c>
      <c r="P431" s="59" t="e">
        <f t="shared" si="212"/>
        <v>#REF!</v>
      </c>
      <c r="Q431" s="29" t="e">
        <f t="shared" si="223"/>
        <v>#REF!</v>
      </c>
      <c r="R431" s="100" t="e">
        <f t="shared" si="215"/>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x14ac:dyDescent="0.25">
      <c r="B432" s="9"/>
      <c r="C432" s="9"/>
      <c r="E432" s="65" t="e">
        <f>IF(OR($C$6="",$C$5="",$C$6=0,$C$5=0),"",IF((ROWS(E$6:E432)-1)&gt;$C$16+$C$13-$C$15,"",(ROWS(E$6:E432)-1)))</f>
        <v>#REF!</v>
      </c>
      <c r="F432" s="55" t="e">
        <f t="shared" si="216"/>
        <v>#REF!</v>
      </c>
      <c r="G432" s="91" t="e">
        <f>IF(E432="","",OP!G432)</f>
        <v>#REF!</v>
      </c>
      <c r="H432" s="28" t="e">
        <f t="shared" si="213"/>
        <v>#REF!</v>
      </c>
      <c r="I432" s="56" t="e">
        <f t="shared" si="214"/>
        <v>#REF!</v>
      </c>
      <c r="J432" s="56" t="e">
        <f t="shared" si="217"/>
        <v>#REF!</v>
      </c>
      <c r="K432" s="57" t="e">
        <f t="shared" si="218"/>
        <v>#REF!</v>
      </c>
      <c r="L432" s="57" t="e">
        <f t="shared" si="219"/>
        <v>#REF!</v>
      </c>
      <c r="M432" s="58" t="e">
        <f t="shared" si="220"/>
        <v>#REF!</v>
      </c>
      <c r="N432" s="58" t="e">
        <f t="shared" si="221"/>
        <v>#REF!</v>
      </c>
      <c r="O432" s="58" t="e">
        <f t="shared" si="222"/>
        <v>#REF!</v>
      </c>
      <c r="P432" s="59" t="e">
        <f t="shared" si="212"/>
        <v>#REF!</v>
      </c>
      <c r="Q432" s="29" t="e">
        <f t="shared" si="223"/>
        <v>#REF!</v>
      </c>
      <c r="R432" s="100" t="e">
        <f t="shared" si="215"/>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x14ac:dyDescent="0.25">
      <c r="B433" s="9"/>
      <c r="C433" s="9"/>
      <c r="E433" s="65" t="e">
        <f>IF(OR($C$6="",$C$5="",$C$6=0,$C$5=0),"",IF((ROWS(E$6:E433)-1)&gt;$C$16+$C$13-$C$15,"",(ROWS(E$6:E433)-1)))</f>
        <v>#REF!</v>
      </c>
      <c r="F433" s="55" t="e">
        <f t="shared" si="216"/>
        <v>#REF!</v>
      </c>
      <c r="G433" s="91" t="e">
        <f>IF(E433="","",OP!G433)</f>
        <v>#REF!</v>
      </c>
      <c r="H433" s="28" t="e">
        <f t="shared" si="213"/>
        <v>#REF!</v>
      </c>
      <c r="I433" s="56" t="e">
        <f t="shared" si="214"/>
        <v>#REF!</v>
      </c>
      <c r="J433" s="56" t="e">
        <f t="shared" si="217"/>
        <v>#REF!</v>
      </c>
      <c r="K433" s="57" t="e">
        <f t="shared" si="218"/>
        <v>#REF!</v>
      </c>
      <c r="L433" s="57" t="e">
        <f t="shared" si="219"/>
        <v>#REF!</v>
      </c>
      <c r="M433" s="58" t="e">
        <f t="shared" si="220"/>
        <v>#REF!</v>
      </c>
      <c r="N433" s="58" t="e">
        <f t="shared" si="221"/>
        <v>#REF!</v>
      </c>
      <c r="O433" s="58" t="e">
        <f t="shared" si="222"/>
        <v>#REF!</v>
      </c>
      <c r="P433" s="59" t="e">
        <f t="shared" si="212"/>
        <v>#REF!</v>
      </c>
      <c r="Q433" s="29" t="e">
        <f t="shared" si="223"/>
        <v>#REF!</v>
      </c>
      <c r="R433" s="100" t="e">
        <f t="shared" si="215"/>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x14ac:dyDescent="0.25">
      <c r="B434" s="9"/>
      <c r="C434" s="9"/>
      <c r="E434" s="65" t="e">
        <f>IF(OR($C$6="",$C$5="",$C$6=0,$C$5=0),"",IF((ROWS(E$6:E434)-1)&gt;$C$16+$C$13-$C$15,"",(ROWS(E$6:E434)-1)))</f>
        <v>#REF!</v>
      </c>
      <c r="F434" s="55" t="e">
        <f t="shared" si="216"/>
        <v>#REF!</v>
      </c>
      <c r="G434" s="91" t="e">
        <f>IF(E434="","",OP!G434)</f>
        <v>#REF!</v>
      </c>
      <c r="H434" s="28" t="e">
        <f t="shared" si="213"/>
        <v>#REF!</v>
      </c>
      <c r="I434" s="56" t="e">
        <f t="shared" si="214"/>
        <v>#REF!</v>
      </c>
      <c r="J434" s="56" t="e">
        <f t="shared" si="217"/>
        <v>#REF!</v>
      </c>
      <c r="K434" s="57" t="e">
        <f t="shared" si="218"/>
        <v>#REF!</v>
      </c>
      <c r="L434" s="57" t="e">
        <f t="shared" si="219"/>
        <v>#REF!</v>
      </c>
      <c r="M434" s="58" t="e">
        <f t="shared" si="220"/>
        <v>#REF!</v>
      </c>
      <c r="N434" s="58" t="e">
        <f t="shared" si="221"/>
        <v>#REF!</v>
      </c>
      <c r="O434" s="58" t="e">
        <f t="shared" si="222"/>
        <v>#REF!</v>
      </c>
      <c r="P434" s="59" t="e">
        <f t="shared" si="212"/>
        <v>#REF!</v>
      </c>
      <c r="Q434" s="29" t="e">
        <f t="shared" si="223"/>
        <v>#REF!</v>
      </c>
      <c r="R434" s="100" t="e">
        <f t="shared" si="215"/>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x14ac:dyDescent="0.25">
      <c r="B435" s="9"/>
      <c r="C435" s="9"/>
      <c r="E435" s="65" t="e">
        <f>IF(OR($C$6="",$C$5="",$C$6=0,$C$5=0),"",IF((ROWS(E$6:E435)-1)&gt;$C$16+$C$13-$C$15,"",(ROWS(E$6:E435)-1)))</f>
        <v>#REF!</v>
      </c>
      <c r="F435" s="55" t="e">
        <f t="shared" si="216"/>
        <v>#REF!</v>
      </c>
      <c r="G435" s="91" t="e">
        <f>IF(E435="","",OP!G435)</f>
        <v>#REF!</v>
      </c>
      <c r="H435" s="28" t="e">
        <f t="shared" si="213"/>
        <v>#REF!</v>
      </c>
      <c r="I435" s="56" t="e">
        <f t="shared" si="214"/>
        <v>#REF!</v>
      </c>
      <c r="J435" s="56" t="e">
        <f t="shared" si="217"/>
        <v>#REF!</v>
      </c>
      <c r="K435" s="57" t="e">
        <f t="shared" si="218"/>
        <v>#REF!</v>
      </c>
      <c r="L435" s="57" t="e">
        <f t="shared" si="219"/>
        <v>#REF!</v>
      </c>
      <c r="M435" s="58" t="e">
        <f t="shared" si="220"/>
        <v>#REF!</v>
      </c>
      <c r="N435" s="58" t="e">
        <f t="shared" si="221"/>
        <v>#REF!</v>
      </c>
      <c r="O435" s="58" t="e">
        <f t="shared" si="222"/>
        <v>#REF!</v>
      </c>
      <c r="P435" s="59" t="e">
        <f t="shared" si="212"/>
        <v>#REF!</v>
      </c>
      <c r="Q435" s="29" t="e">
        <f t="shared" si="223"/>
        <v>#REF!</v>
      </c>
      <c r="R435" s="100" t="e">
        <f t="shared" si="215"/>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x14ac:dyDescent="0.25">
      <c r="B436" s="9"/>
      <c r="C436" s="9"/>
      <c r="E436" s="65" t="e">
        <f>IF(OR($C$6="",$C$5="",$C$6=0,$C$5=0),"",IF((ROWS(E$6:E436)-1)&gt;$C$16+$C$13-$C$15,"",(ROWS(E$6:E436)-1)))</f>
        <v>#REF!</v>
      </c>
      <c r="F436" s="55" t="e">
        <f t="shared" si="216"/>
        <v>#REF!</v>
      </c>
      <c r="G436" s="91" t="e">
        <f>IF(E436="","",OP!G436)</f>
        <v>#REF!</v>
      </c>
      <c r="H436" s="28" t="e">
        <f t="shared" si="213"/>
        <v>#REF!</v>
      </c>
      <c r="I436" s="56" t="e">
        <f t="shared" si="214"/>
        <v>#REF!</v>
      </c>
      <c r="J436" s="56" t="e">
        <f t="shared" si="217"/>
        <v>#REF!</v>
      </c>
      <c r="K436" s="57" t="e">
        <f t="shared" si="218"/>
        <v>#REF!</v>
      </c>
      <c r="L436" s="57" t="e">
        <f t="shared" si="219"/>
        <v>#REF!</v>
      </c>
      <c r="M436" s="58" t="e">
        <f t="shared" si="220"/>
        <v>#REF!</v>
      </c>
      <c r="N436" s="58" t="e">
        <f t="shared" si="221"/>
        <v>#REF!</v>
      </c>
      <c r="O436" s="58" t="e">
        <f t="shared" si="222"/>
        <v>#REF!</v>
      </c>
      <c r="P436" s="59" t="e">
        <f t="shared" si="212"/>
        <v>#REF!</v>
      </c>
      <c r="Q436" s="29" t="e">
        <f t="shared" si="223"/>
        <v>#REF!</v>
      </c>
      <c r="R436" s="100" t="e">
        <f t="shared" si="215"/>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x14ac:dyDescent="0.25">
      <c r="B437" s="9"/>
      <c r="C437" s="9"/>
      <c r="E437" s="65" t="e">
        <f>IF(OR($C$6="",$C$5="",$C$6=0,$C$5=0),"",IF((ROWS(E$6:E437)-1)&gt;$C$16+$C$13-$C$15,"",(ROWS(E$6:E437)-1)))</f>
        <v>#REF!</v>
      </c>
      <c r="F437" s="55" t="e">
        <f t="shared" si="216"/>
        <v>#REF!</v>
      </c>
      <c r="G437" s="91" t="e">
        <f>IF(E437="","",OP!G437)</f>
        <v>#REF!</v>
      </c>
      <c r="H437" s="28" t="e">
        <f t="shared" si="213"/>
        <v>#REF!</v>
      </c>
      <c r="I437" s="56" t="e">
        <f t="shared" si="214"/>
        <v>#REF!</v>
      </c>
      <c r="J437" s="56" t="e">
        <f t="shared" si="217"/>
        <v>#REF!</v>
      </c>
      <c r="K437" s="57" t="e">
        <f t="shared" si="218"/>
        <v>#REF!</v>
      </c>
      <c r="L437" s="57" t="e">
        <f t="shared" si="219"/>
        <v>#REF!</v>
      </c>
      <c r="M437" s="58" t="e">
        <f t="shared" si="220"/>
        <v>#REF!</v>
      </c>
      <c r="N437" s="58" t="e">
        <f t="shared" si="221"/>
        <v>#REF!</v>
      </c>
      <c r="O437" s="58" t="e">
        <f t="shared" si="222"/>
        <v>#REF!</v>
      </c>
      <c r="P437" s="59" t="e">
        <f t="shared" si="212"/>
        <v>#REF!</v>
      </c>
      <c r="Q437" s="29" t="e">
        <f t="shared" si="223"/>
        <v>#REF!</v>
      </c>
      <c r="R437" s="100" t="e">
        <f t="shared" si="215"/>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x14ac:dyDescent="0.25">
      <c r="B438" s="9"/>
      <c r="C438" s="9"/>
      <c r="E438" s="65" t="e">
        <f>IF(OR($C$6="",$C$5="",$C$6=0,$C$5=0),"",IF((ROWS(E$6:E438)-1)&gt;$C$16+$C$13-$C$15,"",(ROWS(E$6:E438)-1)))</f>
        <v>#REF!</v>
      </c>
      <c r="F438" s="55" t="e">
        <f t="shared" si="216"/>
        <v>#REF!</v>
      </c>
      <c r="G438" s="91" t="e">
        <f>IF(E438="","",OP!G438)</f>
        <v>#REF!</v>
      </c>
      <c r="H438" s="28" t="e">
        <f t="shared" si="213"/>
        <v>#REF!</v>
      </c>
      <c r="I438" s="56" t="e">
        <f t="shared" si="214"/>
        <v>#REF!</v>
      </c>
      <c r="J438" s="56" t="e">
        <f t="shared" si="217"/>
        <v>#REF!</v>
      </c>
      <c r="K438" s="57" t="e">
        <f t="shared" si="218"/>
        <v>#REF!</v>
      </c>
      <c r="L438" s="57" t="e">
        <f t="shared" si="219"/>
        <v>#REF!</v>
      </c>
      <c r="M438" s="58" t="e">
        <f t="shared" si="220"/>
        <v>#REF!</v>
      </c>
      <c r="N438" s="58" t="e">
        <f t="shared" si="221"/>
        <v>#REF!</v>
      </c>
      <c r="O438" s="58" t="e">
        <f t="shared" si="222"/>
        <v>#REF!</v>
      </c>
      <c r="P438" s="59" t="e">
        <f t="shared" si="212"/>
        <v>#REF!</v>
      </c>
      <c r="Q438" s="29" t="e">
        <f t="shared" si="223"/>
        <v>#REF!</v>
      </c>
      <c r="R438" s="100" t="e">
        <f t="shared" si="215"/>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x14ac:dyDescent="0.25">
      <c r="B439" s="9"/>
      <c r="C439" s="9"/>
      <c r="E439" s="65" t="e">
        <f>IF(OR($C$6="",$C$5="",$C$6=0,$C$5=0),"",IF((ROWS(E$6:E439)-1)&gt;$C$16+$C$13-$C$15,"",(ROWS(E$6:E439)-1)))</f>
        <v>#REF!</v>
      </c>
      <c r="F439" s="55" t="e">
        <f t="shared" si="216"/>
        <v>#REF!</v>
      </c>
      <c r="G439" s="91" t="e">
        <f>IF(E439="","",OP!G439)</f>
        <v>#REF!</v>
      </c>
      <c r="H439" s="28" t="e">
        <f t="shared" si="213"/>
        <v>#REF!</v>
      </c>
      <c r="I439" s="56" t="e">
        <f t="shared" si="214"/>
        <v>#REF!</v>
      </c>
      <c r="J439" s="56" t="e">
        <f t="shared" si="217"/>
        <v>#REF!</v>
      </c>
      <c r="K439" s="57" t="e">
        <f t="shared" si="218"/>
        <v>#REF!</v>
      </c>
      <c r="L439" s="57" t="e">
        <f t="shared" si="219"/>
        <v>#REF!</v>
      </c>
      <c r="M439" s="58" t="e">
        <f t="shared" si="220"/>
        <v>#REF!</v>
      </c>
      <c r="N439" s="58" t="e">
        <f t="shared" si="221"/>
        <v>#REF!</v>
      </c>
      <c r="O439" s="58" t="e">
        <f t="shared" si="222"/>
        <v>#REF!</v>
      </c>
      <c r="P439" s="59" t="e">
        <f t="shared" si="212"/>
        <v>#REF!</v>
      </c>
      <c r="Q439" s="29" t="e">
        <f t="shared" si="223"/>
        <v>#REF!</v>
      </c>
      <c r="R439" s="100" t="e">
        <f t="shared" si="215"/>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x14ac:dyDescent="0.25">
      <c r="B440" s="9"/>
      <c r="C440" s="9"/>
      <c r="E440" s="65" t="e">
        <f>IF(OR($C$6="",$C$5="",$C$6=0,$C$5=0),"",IF((ROWS(E$6:E440)-1)&gt;$C$16+$C$13-$C$15,"",(ROWS(E$6:E440)-1)))</f>
        <v>#REF!</v>
      </c>
      <c r="F440" s="55" t="e">
        <f t="shared" si="216"/>
        <v>#REF!</v>
      </c>
      <c r="G440" s="91" t="e">
        <f>IF(E440="","",OP!G440)</f>
        <v>#REF!</v>
      </c>
      <c r="H440" s="28" t="e">
        <f t="shared" si="213"/>
        <v>#REF!</v>
      </c>
      <c r="I440" s="56" t="e">
        <f t="shared" si="214"/>
        <v>#REF!</v>
      </c>
      <c r="J440" s="56" t="e">
        <f t="shared" si="217"/>
        <v>#REF!</v>
      </c>
      <c r="K440" s="57" t="e">
        <f t="shared" si="218"/>
        <v>#REF!</v>
      </c>
      <c r="L440" s="57" t="e">
        <f t="shared" si="219"/>
        <v>#REF!</v>
      </c>
      <c r="M440" s="58" t="e">
        <f t="shared" si="220"/>
        <v>#REF!</v>
      </c>
      <c r="N440" s="58" t="e">
        <f t="shared" si="221"/>
        <v>#REF!</v>
      </c>
      <c r="O440" s="58" t="e">
        <f t="shared" si="222"/>
        <v>#REF!</v>
      </c>
      <c r="P440" s="59" t="e">
        <f t="shared" si="212"/>
        <v>#REF!</v>
      </c>
      <c r="Q440" s="29" t="e">
        <f t="shared" si="223"/>
        <v>#REF!</v>
      </c>
      <c r="R440" s="100" t="e">
        <f t="shared" si="215"/>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x14ac:dyDescent="0.25">
      <c r="B441" s="9"/>
      <c r="C441" s="9"/>
      <c r="E441" s="65" t="e">
        <f>IF(OR($C$6="",$C$5="",$C$6=0,$C$5=0),"",IF((ROWS(E$6:E441)-1)&gt;$C$16+$C$13-$C$15,"",(ROWS(E$6:E441)-1)))</f>
        <v>#REF!</v>
      </c>
      <c r="F441" s="55" t="e">
        <f t="shared" si="216"/>
        <v>#REF!</v>
      </c>
      <c r="G441" s="91" t="e">
        <f>IF(E441="","",OP!G441)</f>
        <v>#REF!</v>
      </c>
      <c r="H441" s="28" t="e">
        <f t="shared" si="213"/>
        <v>#REF!</v>
      </c>
      <c r="I441" s="56" t="e">
        <f t="shared" si="214"/>
        <v>#REF!</v>
      </c>
      <c r="J441" s="56" t="e">
        <f t="shared" si="217"/>
        <v>#REF!</v>
      </c>
      <c r="K441" s="57" t="e">
        <f t="shared" si="218"/>
        <v>#REF!</v>
      </c>
      <c r="L441" s="57" t="e">
        <f t="shared" si="219"/>
        <v>#REF!</v>
      </c>
      <c r="M441" s="58" t="e">
        <f t="shared" si="220"/>
        <v>#REF!</v>
      </c>
      <c r="N441" s="58" t="e">
        <f t="shared" si="221"/>
        <v>#REF!</v>
      </c>
      <c r="O441" s="58" t="e">
        <f t="shared" si="222"/>
        <v>#REF!</v>
      </c>
      <c r="P441" s="59" t="e">
        <f t="shared" si="212"/>
        <v>#REF!</v>
      </c>
      <c r="Q441" s="29" t="e">
        <f t="shared" si="223"/>
        <v>#REF!</v>
      </c>
      <c r="R441" s="100" t="e">
        <f t="shared" si="215"/>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x14ac:dyDescent="0.25">
      <c r="B442" s="9"/>
      <c r="C442" s="9"/>
      <c r="E442" s="65" t="e">
        <f>IF(OR($C$6="",$C$5="",$C$6=0,$C$5=0),"",IF((ROWS(E$6:E442)-1)&gt;$C$16+$C$13-$C$15,"",(ROWS(E$6:E442)-1)))</f>
        <v>#REF!</v>
      </c>
      <c r="F442" s="55" t="e">
        <f t="shared" si="216"/>
        <v>#REF!</v>
      </c>
      <c r="G442" s="91" t="e">
        <f>IF(E442="","",OP!G442)</f>
        <v>#REF!</v>
      </c>
      <c r="H442" s="28" t="e">
        <f t="shared" si="213"/>
        <v>#REF!</v>
      </c>
      <c r="I442" s="56" t="e">
        <f t="shared" si="214"/>
        <v>#REF!</v>
      </c>
      <c r="J442" s="56" t="e">
        <f t="shared" si="217"/>
        <v>#REF!</v>
      </c>
      <c r="K442" s="57" t="e">
        <f t="shared" si="218"/>
        <v>#REF!</v>
      </c>
      <c r="L442" s="57" t="e">
        <f t="shared" si="219"/>
        <v>#REF!</v>
      </c>
      <c r="M442" s="58" t="e">
        <f t="shared" si="220"/>
        <v>#REF!</v>
      </c>
      <c r="N442" s="58" t="e">
        <f t="shared" si="221"/>
        <v>#REF!</v>
      </c>
      <c r="O442" s="58" t="e">
        <f t="shared" si="222"/>
        <v>#REF!</v>
      </c>
      <c r="P442" s="59" t="e">
        <f t="shared" si="212"/>
        <v>#REF!</v>
      </c>
      <c r="Q442" s="29" t="e">
        <f t="shared" si="223"/>
        <v>#REF!</v>
      </c>
      <c r="R442" s="100" t="e">
        <f t="shared" si="215"/>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x14ac:dyDescent="0.25">
      <c r="B443" s="9"/>
      <c r="C443" s="9"/>
      <c r="E443" s="65" t="e">
        <f>IF(OR($C$6="",$C$5="",$C$6=0,$C$5=0),"",IF((ROWS(E$6:E443)-1)&gt;$C$16+$C$13-$C$15,"",(ROWS(E$6:E443)-1)))</f>
        <v>#REF!</v>
      </c>
      <c r="F443" s="55" t="e">
        <f t="shared" si="216"/>
        <v>#REF!</v>
      </c>
      <c r="G443" s="91" t="e">
        <f>IF(E443="","",OP!G443)</f>
        <v>#REF!</v>
      </c>
      <c r="H443" s="28" t="e">
        <f t="shared" si="213"/>
        <v>#REF!</v>
      </c>
      <c r="I443" s="56" t="e">
        <f t="shared" si="214"/>
        <v>#REF!</v>
      </c>
      <c r="J443" s="56" t="e">
        <f t="shared" si="217"/>
        <v>#REF!</v>
      </c>
      <c r="K443" s="57" t="e">
        <f t="shared" si="218"/>
        <v>#REF!</v>
      </c>
      <c r="L443" s="57" t="e">
        <f t="shared" si="219"/>
        <v>#REF!</v>
      </c>
      <c r="M443" s="58" t="e">
        <f t="shared" si="220"/>
        <v>#REF!</v>
      </c>
      <c r="N443" s="58" t="e">
        <f t="shared" si="221"/>
        <v>#REF!</v>
      </c>
      <c r="O443" s="58" t="e">
        <f t="shared" si="222"/>
        <v>#REF!</v>
      </c>
      <c r="P443" s="59" t="e">
        <f t="shared" si="212"/>
        <v>#REF!</v>
      </c>
      <c r="Q443" s="29" t="e">
        <f t="shared" si="223"/>
        <v>#REF!</v>
      </c>
      <c r="R443" s="100" t="e">
        <f t="shared" si="215"/>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x14ac:dyDescent="0.25">
      <c r="B444" s="9"/>
      <c r="C444" s="9"/>
      <c r="E444" s="65" t="e">
        <f>IF(OR($C$6="",$C$5="",$C$6=0,$C$5=0),"",IF((ROWS(E$6:E444)-1)&gt;$C$16+$C$13-$C$15,"",(ROWS(E$6:E444)-1)))</f>
        <v>#REF!</v>
      </c>
      <c r="F444" s="55" t="e">
        <f t="shared" si="216"/>
        <v>#REF!</v>
      </c>
      <c r="G444" s="91" t="e">
        <f>IF(E444="","",OP!G444)</f>
        <v>#REF!</v>
      </c>
      <c r="H444" s="28" t="e">
        <f t="shared" si="213"/>
        <v>#REF!</v>
      </c>
      <c r="I444" s="56" t="e">
        <f t="shared" si="214"/>
        <v>#REF!</v>
      </c>
      <c r="J444" s="56" t="e">
        <f t="shared" si="217"/>
        <v>#REF!</v>
      </c>
      <c r="K444" s="57" t="e">
        <f t="shared" si="218"/>
        <v>#REF!</v>
      </c>
      <c r="L444" s="57" t="e">
        <f t="shared" si="219"/>
        <v>#REF!</v>
      </c>
      <c r="M444" s="58" t="e">
        <f t="shared" si="220"/>
        <v>#REF!</v>
      </c>
      <c r="N444" s="58" t="e">
        <f t="shared" si="221"/>
        <v>#REF!</v>
      </c>
      <c r="O444" s="58" t="e">
        <f t="shared" si="222"/>
        <v>#REF!</v>
      </c>
      <c r="P444" s="59" t="e">
        <f t="shared" si="212"/>
        <v>#REF!</v>
      </c>
      <c r="Q444" s="29" t="e">
        <f t="shared" si="223"/>
        <v>#REF!</v>
      </c>
      <c r="R444" s="100" t="e">
        <f t="shared" si="215"/>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x14ac:dyDescent="0.25">
      <c r="B445" s="9"/>
      <c r="C445" s="9"/>
      <c r="E445" s="65" t="e">
        <f>IF(OR($C$6="",$C$5="",$C$6=0,$C$5=0),"",IF((ROWS(E$6:E445)-1)&gt;$C$16+$C$13-$C$15,"",(ROWS(E$6:E445)-1)))</f>
        <v>#REF!</v>
      </c>
      <c r="F445" s="55" t="e">
        <f t="shared" si="216"/>
        <v>#REF!</v>
      </c>
      <c r="G445" s="91" t="e">
        <f>IF(E445="","",OP!G445)</f>
        <v>#REF!</v>
      </c>
      <c r="H445" s="28" t="e">
        <f t="shared" si="213"/>
        <v>#REF!</v>
      </c>
      <c r="I445" s="56" t="e">
        <f t="shared" si="214"/>
        <v>#REF!</v>
      </c>
      <c r="J445" s="56" t="e">
        <f t="shared" si="217"/>
        <v>#REF!</v>
      </c>
      <c r="K445" s="57" t="e">
        <f t="shared" si="218"/>
        <v>#REF!</v>
      </c>
      <c r="L445" s="57" t="e">
        <f t="shared" si="219"/>
        <v>#REF!</v>
      </c>
      <c r="M445" s="58" t="e">
        <f t="shared" si="220"/>
        <v>#REF!</v>
      </c>
      <c r="N445" s="58" t="e">
        <f t="shared" si="221"/>
        <v>#REF!</v>
      </c>
      <c r="O445" s="58" t="e">
        <f t="shared" si="222"/>
        <v>#REF!</v>
      </c>
      <c r="P445" s="59" t="e">
        <f t="shared" si="212"/>
        <v>#REF!</v>
      </c>
      <c r="Q445" s="29" t="e">
        <f t="shared" si="223"/>
        <v>#REF!</v>
      </c>
      <c r="R445" s="100" t="e">
        <f t="shared" si="215"/>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x14ac:dyDescent="0.25">
      <c r="B446" s="237"/>
      <c r="C446" s="9"/>
      <c r="E446" s="65" t="e">
        <f>IF(OR($C$6="",$C$5="",$C$6=0,$C$5=0),"",IF((ROWS(E$6:E446)-1)&gt;$C$16+$C$13-$C$15,"",(ROWS(E$6:E446)-1)))</f>
        <v>#REF!</v>
      </c>
      <c r="F446" s="55" t="e">
        <f t="shared" si="216"/>
        <v>#REF!</v>
      </c>
      <c r="G446" s="91" t="e">
        <f>IF(E446="","",OP!G446)</f>
        <v>#REF!</v>
      </c>
      <c r="H446" s="28" t="e">
        <f t="shared" si="213"/>
        <v>#REF!</v>
      </c>
      <c r="I446" s="56" t="e">
        <f t="shared" si="214"/>
        <v>#REF!</v>
      </c>
      <c r="J446" s="56" t="e">
        <f t="shared" si="217"/>
        <v>#REF!</v>
      </c>
      <c r="K446" s="57" t="e">
        <f t="shared" si="218"/>
        <v>#REF!</v>
      </c>
      <c r="L446" s="57" t="e">
        <f t="shared" si="219"/>
        <v>#REF!</v>
      </c>
      <c r="M446" s="58" t="e">
        <f t="shared" si="220"/>
        <v>#REF!</v>
      </c>
      <c r="N446" s="58" t="e">
        <f t="shared" si="221"/>
        <v>#REF!</v>
      </c>
      <c r="O446" s="58" t="e">
        <f t="shared" si="222"/>
        <v>#REF!</v>
      </c>
      <c r="P446" s="59" t="e">
        <f t="shared" si="212"/>
        <v>#REF!</v>
      </c>
      <c r="Q446" s="29" t="e">
        <f t="shared" si="223"/>
        <v>#REF!</v>
      </c>
      <c r="R446" s="100" t="e">
        <f t="shared" si="215"/>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x14ac:dyDescent="0.25">
      <c r="B447" s="237"/>
      <c r="C447" s="9"/>
      <c r="E447" s="65" t="e">
        <f>IF(OR($C$6="",$C$5="",$C$6=0,$C$5=0),"",IF((ROWS(E$6:E447)-1)&gt;$C$16+$C$13-$C$15,"",(ROWS(E$6:E447)-1)))</f>
        <v>#REF!</v>
      </c>
      <c r="F447" s="55" t="e">
        <f t="shared" si="216"/>
        <v>#REF!</v>
      </c>
      <c r="G447" s="91" t="e">
        <f>IF(E447="","",OP!G447)</f>
        <v>#REF!</v>
      </c>
      <c r="H447" s="28" t="e">
        <f t="shared" si="213"/>
        <v>#REF!</v>
      </c>
      <c r="I447" s="56" t="e">
        <f t="shared" si="214"/>
        <v>#REF!</v>
      </c>
      <c r="J447" s="56" t="e">
        <f t="shared" si="217"/>
        <v>#REF!</v>
      </c>
      <c r="K447" s="57" t="e">
        <f t="shared" si="218"/>
        <v>#REF!</v>
      </c>
      <c r="L447" s="57" t="e">
        <f t="shared" si="219"/>
        <v>#REF!</v>
      </c>
      <c r="M447" s="58" t="e">
        <f t="shared" si="220"/>
        <v>#REF!</v>
      </c>
      <c r="N447" s="58" t="e">
        <f t="shared" si="221"/>
        <v>#REF!</v>
      </c>
      <c r="O447" s="58" t="e">
        <f t="shared" si="222"/>
        <v>#REF!</v>
      </c>
      <c r="P447" s="59" t="e">
        <f t="shared" si="212"/>
        <v>#REF!</v>
      </c>
      <c r="Q447" s="29" t="e">
        <f t="shared" si="223"/>
        <v>#REF!</v>
      </c>
      <c r="R447" s="100" t="e">
        <f t="shared" si="215"/>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x14ac:dyDescent="0.25">
      <c r="B448" s="237"/>
      <c r="C448" s="9"/>
      <c r="E448" s="65" t="e">
        <f>IF(OR($C$6="",$C$5="",$C$6=0,$C$5=0),"",IF((ROWS(E$6:E448)-1)&gt;$C$16+$C$13-$C$15,"",(ROWS(E$6:E448)-1)))</f>
        <v>#REF!</v>
      </c>
      <c r="F448" s="55" t="e">
        <f t="shared" si="216"/>
        <v>#REF!</v>
      </c>
      <c r="G448" s="91" t="e">
        <f>IF(E448="","",OP!G448)</f>
        <v>#REF!</v>
      </c>
      <c r="H448" s="28" t="e">
        <f t="shared" si="213"/>
        <v>#REF!</v>
      </c>
      <c r="I448" s="56" t="e">
        <f t="shared" si="214"/>
        <v>#REF!</v>
      </c>
      <c r="J448" s="56" t="e">
        <f t="shared" si="217"/>
        <v>#REF!</v>
      </c>
      <c r="K448" s="57" t="e">
        <f t="shared" si="218"/>
        <v>#REF!</v>
      </c>
      <c r="L448" s="57" t="e">
        <f t="shared" si="219"/>
        <v>#REF!</v>
      </c>
      <c r="M448" s="58" t="e">
        <f t="shared" si="220"/>
        <v>#REF!</v>
      </c>
      <c r="N448" s="58" t="e">
        <f t="shared" si="221"/>
        <v>#REF!</v>
      </c>
      <c r="O448" s="58" t="e">
        <f t="shared" si="222"/>
        <v>#REF!</v>
      </c>
      <c r="P448" s="59" t="e">
        <f t="shared" si="212"/>
        <v>#REF!</v>
      </c>
      <c r="Q448" s="29" t="e">
        <f t="shared" si="223"/>
        <v>#REF!</v>
      </c>
      <c r="R448" s="100" t="e">
        <f t="shared" si="215"/>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x14ac:dyDescent="0.25">
      <c r="B449" s="237"/>
      <c r="C449" s="9"/>
      <c r="E449" s="65" t="e">
        <f>IF(OR($C$6="",$C$5="",$C$6=0,$C$5=0),"",IF((ROWS(E$6:E449)-1)&gt;$C$16+$C$13-$C$15,"",(ROWS(E$6:E449)-1)))</f>
        <v>#REF!</v>
      </c>
      <c r="F449" s="55" t="e">
        <f t="shared" si="216"/>
        <v>#REF!</v>
      </c>
      <c r="G449" s="91" t="e">
        <f>IF(E449="","",OP!G449)</f>
        <v>#REF!</v>
      </c>
      <c r="H449" s="28" t="e">
        <f t="shared" si="213"/>
        <v>#REF!</v>
      </c>
      <c r="I449" s="56" t="e">
        <f t="shared" si="214"/>
        <v>#REF!</v>
      </c>
      <c r="J449" s="56" t="e">
        <f t="shared" si="217"/>
        <v>#REF!</v>
      </c>
      <c r="K449" s="57" t="e">
        <f t="shared" si="218"/>
        <v>#REF!</v>
      </c>
      <c r="L449" s="57" t="e">
        <f t="shared" si="219"/>
        <v>#REF!</v>
      </c>
      <c r="M449" s="58" t="e">
        <f t="shared" si="220"/>
        <v>#REF!</v>
      </c>
      <c r="N449" s="58" t="e">
        <f t="shared" si="221"/>
        <v>#REF!</v>
      </c>
      <c r="O449" s="58" t="e">
        <f t="shared" si="222"/>
        <v>#REF!</v>
      </c>
      <c r="P449" s="59" t="e">
        <f t="shared" si="212"/>
        <v>#REF!</v>
      </c>
      <c r="Q449" s="29" t="e">
        <f t="shared" si="223"/>
        <v>#REF!</v>
      </c>
      <c r="R449" s="100" t="e">
        <f t="shared" si="215"/>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x14ac:dyDescent="0.25">
      <c r="B450" s="237"/>
      <c r="C450" s="9"/>
      <c r="E450" s="65" t="e">
        <f>IF(OR($C$6="",$C$5="",$C$6=0,$C$5=0),"",IF((ROWS(E$6:E450)-1)&gt;$C$16+$C$13-$C$15,"",(ROWS(E$6:E450)-1)))</f>
        <v>#REF!</v>
      </c>
      <c r="F450" s="55" t="e">
        <f t="shared" si="216"/>
        <v>#REF!</v>
      </c>
      <c r="G450" s="91" t="e">
        <f>IF(E450="","",OP!G450)</f>
        <v>#REF!</v>
      </c>
      <c r="H450" s="28" t="e">
        <f t="shared" si="213"/>
        <v>#REF!</v>
      </c>
      <c r="I450" s="56" t="e">
        <f t="shared" si="214"/>
        <v>#REF!</v>
      </c>
      <c r="J450" s="56" t="e">
        <f t="shared" si="217"/>
        <v>#REF!</v>
      </c>
      <c r="K450" s="57" t="e">
        <f t="shared" si="218"/>
        <v>#REF!</v>
      </c>
      <c r="L450" s="57" t="e">
        <f t="shared" si="219"/>
        <v>#REF!</v>
      </c>
      <c r="M450" s="58" t="e">
        <f t="shared" si="220"/>
        <v>#REF!</v>
      </c>
      <c r="N450" s="58" t="e">
        <f t="shared" si="221"/>
        <v>#REF!</v>
      </c>
      <c r="O450" s="58" t="e">
        <f t="shared" si="222"/>
        <v>#REF!</v>
      </c>
      <c r="P450" s="59" t="e">
        <f t="shared" si="212"/>
        <v>#REF!</v>
      </c>
      <c r="Q450" s="29" t="e">
        <f t="shared" si="223"/>
        <v>#REF!</v>
      </c>
      <c r="R450" s="100" t="e">
        <f t="shared" si="215"/>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x14ac:dyDescent="0.25">
      <c r="B451" s="237"/>
      <c r="C451" s="9"/>
      <c r="E451" s="65" t="e">
        <f>IF(OR($C$6="",$C$5="",$C$6=0,$C$5=0),"",IF((ROWS(E$6:E451)-1)&gt;$C$16+$C$13-$C$15,"",(ROWS(E$6:E451)-1)))</f>
        <v>#REF!</v>
      </c>
      <c r="F451" s="55" t="e">
        <f t="shared" si="216"/>
        <v>#REF!</v>
      </c>
      <c r="G451" s="91" t="e">
        <f>IF(E451="","",OP!G451)</f>
        <v>#REF!</v>
      </c>
      <c r="H451" s="28" t="e">
        <f t="shared" si="213"/>
        <v>#REF!</v>
      </c>
      <c r="I451" s="56" t="e">
        <f t="shared" si="214"/>
        <v>#REF!</v>
      </c>
      <c r="J451" s="56" t="e">
        <f t="shared" si="217"/>
        <v>#REF!</v>
      </c>
      <c r="K451" s="57" t="e">
        <f t="shared" si="218"/>
        <v>#REF!</v>
      </c>
      <c r="L451" s="57" t="e">
        <f t="shared" si="219"/>
        <v>#REF!</v>
      </c>
      <c r="M451" s="58" t="e">
        <f t="shared" si="220"/>
        <v>#REF!</v>
      </c>
      <c r="N451" s="58" t="e">
        <f t="shared" si="221"/>
        <v>#REF!</v>
      </c>
      <c r="O451" s="58" t="e">
        <f t="shared" si="222"/>
        <v>#REF!</v>
      </c>
      <c r="P451" s="59" t="e">
        <f t="shared" si="212"/>
        <v>#REF!</v>
      </c>
      <c r="Q451" s="29" t="e">
        <f t="shared" si="223"/>
        <v>#REF!</v>
      </c>
      <c r="R451" s="100" t="e">
        <f t="shared" si="215"/>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x14ac:dyDescent="0.25">
      <c r="B452" s="237"/>
      <c r="C452" s="9"/>
      <c r="E452" s="65" t="e">
        <f>IF(OR($C$6="",$C$5="",$C$6=0,$C$5=0),"",IF((ROWS(E$6:E452)-1)&gt;$C$16+$C$13-$C$15,"",(ROWS(E$6:E452)-1)))</f>
        <v>#REF!</v>
      </c>
      <c r="F452" s="55" t="e">
        <f t="shared" si="216"/>
        <v>#REF!</v>
      </c>
      <c r="G452" s="91" t="e">
        <f>IF(E452="","",OP!G452)</f>
        <v>#REF!</v>
      </c>
      <c r="H452" s="28" t="e">
        <f t="shared" si="213"/>
        <v>#REF!</v>
      </c>
      <c r="I452" s="56" t="e">
        <f t="shared" si="214"/>
        <v>#REF!</v>
      </c>
      <c r="J452" s="56" t="e">
        <f t="shared" si="217"/>
        <v>#REF!</v>
      </c>
      <c r="K452" s="57" t="e">
        <f t="shared" si="218"/>
        <v>#REF!</v>
      </c>
      <c r="L452" s="57" t="e">
        <f t="shared" si="219"/>
        <v>#REF!</v>
      </c>
      <c r="M452" s="58" t="e">
        <f t="shared" si="220"/>
        <v>#REF!</v>
      </c>
      <c r="N452" s="58" t="e">
        <f t="shared" si="221"/>
        <v>#REF!</v>
      </c>
      <c r="O452" s="58" t="e">
        <f t="shared" si="222"/>
        <v>#REF!</v>
      </c>
      <c r="P452" s="59" t="e">
        <f t="shared" si="212"/>
        <v>#REF!</v>
      </c>
      <c r="Q452" s="29" t="e">
        <f t="shared" si="223"/>
        <v>#REF!</v>
      </c>
      <c r="R452" s="100" t="e">
        <f t="shared" si="215"/>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x14ac:dyDescent="0.25">
      <c r="B453" s="237"/>
      <c r="C453" s="9"/>
      <c r="E453" s="65" t="e">
        <f>IF(OR($C$6="",$C$5="",$C$6=0,$C$5=0),"",IF((ROWS(E$6:E453)-1)&gt;$C$16+$C$13-$C$15,"",(ROWS(E$6:E453)-1)))</f>
        <v>#REF!</v>
      </c>
      <c r="F453" s="55" t="e">
        <f t="shared" si="216"/>
        <v>#REF!</v>
      </c>
      <c r="G453" s="91" t="e">
        <f>IF(E453="","",OP!G453)</f>
        <v>#REF!</v>
      </c>
      <c r="H453" s="28" t="e">
        <f t="shared" si="213"/>
        <v>#REF!</v>
      </c>
      <c r="I453" s="56" t="e">
        <f t="shared" si="214"/>
        <v>#REF!</v>
      </c>
      <c r="J453" s="56" t="e">
        <f t="shared" si="217"/>
        <v>#REF!</v>
      </c>
      <c r="K453" s="57" t="e">
        <f t="shared" si="218"/>
        <v>#REF!</v>
      </c>
      <c r="L453" s="57" t="e">
        <f t="shared" si="219"/>
        <v>#REF!</v>
      </c>
      <c r="M453" s="58" t="e">
        <f t="shared" si="220"/>
        <v>#REF!</v>
      </c>
      <c r="N453" s="58" t="e">
        <f t="shared" si="221"/>
        <v>#REF!</v>
      </c>
      <c r="O453" s="58" t="e">
        <f t="shared" si="222"/>
        <v>#REF!</v>
      </c>
      <c r="P453" s="59" t="e">
        <f t="shared" si="212"/>
        <v>#REF!</v>
      </c>
      <c r="Q453" s="29" t="e">
        <f t="shared" si="223"/>
        <v>#REF!</v>
      </c>
      <c r="R453" s="100" t="e">
        <f t="shared" si="215"/>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x14ac:dyDescent="0.25">
      <c r="B454" s="237"/>
      <c r="C454" s="9"/>
      <c r="E454" s="65" t="e">
        <f>IF(OR($C$6="",$C$5="",$C$6=0,$C$5=0),"",IF((ROWS(E$6:E454)-1)&gt;$C$16+$C$13-$C$15,"",(ROWS(E$6:E454)-1)))</f>
        <v>#REF!</v>
      </c>
      <c r="F454" s="55" t="e">
        <f t="shared" si="216"/>
        <v>#REF!</v>
      </c>
      <c r="G454" s="91" t="e">
        <f>IF(E454="","",OP!G454)</f>
        <v>#REF!</v>
      </c>
      <c r="H454" s="28" t="e">
        <f t="shared" si="213"/>
        <v>#REF!</v>
      </c>
      <c r="I454" s="56" t="e">
        <f t="shared" si="214"/>
        <v>#REF!</v>
      </c>
      <c r="J454" s="56" t="e">
        <f t="shared" si="217"/>
        <v>#REF!</v>
      </c>
      <c r="K454" s="57" t="e">
        <f t="shared" si="218"/>
        <v>#REF!</v>
      </c>
      <c r="L454" s="57" t="e">
        <f t="shared" si="219"/>
        <v>#REF!</v>
      </c>
      <c r="M454" s="58" t="e">
        <f t="shared" si="220"/>
        <v>#REF!</v>
      </c>
      <c r="N454" s="58" t="e">
        <f t="shared" si="221"/>
        <v>#REF!</v>
      </c>
      <c r="O454" s="58" t="e">
        <f t="shared" si="222"/>
        <v>#REF!</v>
      </c>
      <c r="P454" s="59" t="e">
        <f t="shared" ref="P454:P517" si="234">IF(E454="","",$C$23)</f>
        <v>#REF!</v>
      </c>
      <c r="Q454" s="29" t="e">
        <f t="shared" si="223"/>
        <v>#REF!</v>
      </c>
      <c r="R454" s="100" t="e">
        <f t="shared" si="215"/>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x14ac:dyDescent="0.25">
      <c r="B455" s="237"/>
      <c r="C455" s="9"/>
      <c r="E455" s="65" t="e">
        <f>IF(OR($C$6="",$C$5="",$C$6=0,$C$5=0),"",IF((ROWS(E$6:E455)-1)&gt;$C$16+$C$13-$C$15,"",(ROWS(E$6:E455)-1)))</f>
        <v>#REF!</v>
      </c>
      <c r="F455" s="55" t="e">
        <f t="shared" si="216"/>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7"/>
        <v>#REF!</v>
      </c>
      <c r="K455" s="57" t="e">
        <f t="shared" si="218"/>
        <v>#REF!</v>
      </c>
      <c r="L455" s="57" t="e">
        <f t="shared" si="219"/>
        <v>#REF!</v>
      </c>
      <c r="M455" s="58" t="e">
        <f t="shared" si="220"/>
        <v>#REF!</v>
      </c>
      <c r="N455" s="58" t="e">
        <f t="shared" si="221"/>
        <v>#REF!</v>
      </c>
      <c r="O455" s="58" t="e">
        <f t="shared" si="222"/>
        <v>#REF!</v>
      </c>
      <c r="P455" s="59" t="e">
        <f t="shared" si="234"/>
        <v>#REF!</v>
      </c>
      <c r="Q455" s="29" t="e">
        <f t="shared" si="223"/>
        <v>#REF!</v>
      </c>
      <c r="R455" s="100" t="e">
        <f t="shared" ref="R455:R518" si="237">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x14ac:dyDescent="0.25">
      <c r="B456" s="237"/>
      <c r="C456" s="9"/>
      <c r="E456" s="65" t="e">
        <f>IF(OR($C$6="",$C$5="",$C$6=0,$C$5=0),"",IF((ROWS(E$6:E456)-1)&gt;$C$16+$C$13-$C$15,"",(ROWS(E$6:E456)-1)))</f>
        <v>#REF!</v>
      </c>
      <c r="F456" s="55" t="e">
        <f t="shared" ref="F456:F519" si="238">IF(E456="","",G455)</f>
        <v>#REF!</v>
      </c>
      <c r="G456" s="91" t="e">
        <f>IF(E456="","",OP!G456)</f>
        <v>#REF!</v>
      </c>
      <c r="H456" s="28" t="e">
        <f t="shared" si="235"/>
        <v>#REF!</v>
      </c>
      <c r="I456" s="56" t="e">
        <f t="shared" si="236"/>
        <v>#REF!</v>
      </c>
      <c r="J456" s="56" t="e">
        <f t="shared" ref="J456:J519" si="239">IF(E456="","",$C$18)</f>
        <v>#REF!</v>
      </c>
      <c r="K456" s="57" t="e">
        <f t="shared" ref="K456:K519" si="240">IF(E456="","",TRUNC((K455-L456),5))</f>
        <v>#REF!</v>
      </c>
      <c r="L456" s="57" t="e">
        <f t="shared" ref="L456:L519" si="241" xml:space="preserve">
IF(E456="","",
IF(AND($C$8&gt;$C$9,E456&gt;$C$13),$C$5/($C$16-1),
IF(E456&gt;$C$13,$C$5/$C$16,0)))</f>
        <v>#REF!</v>
      </c>
      <c r="M456" s="58" t="e">
        <f t="shared" ref="M456:M519" si="242">IF(E456="","",
IF($C$24="m SBD / g SBD",(H456*I456*K455)/(DATE(YEAR(G456),12,31)-DATE(YEAR(G456),1,1)+1),
IF($C$24="m SBD / g 360",(H456*I456*K455)/360,
IF($C$24="m SBD / g 365",(H456*I456*K455)/365,
IF($C$24="m 30 / g SBD",($C$41*I456*K455)/(DATE(YEAR(G456),12,31)-DATE(YEAR(G456),1,1)+1),
IF($C$24="m 30 / g 360",($C$41*I456*K455)/360,
IF($C$24="m 30 / g 365",($C$41*I456*K455)/365,
)))))))</f>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7"/>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x14ac:dyDescent="0.25">
      <c r="B457" s="237"/>
      <c r="C457" s="9"/>
      <c r="E457" s="65" t="e">
        <f>IF(OR($C$6="",$C$5="",$C$6=0,$C$5=0),"",IF((ROWS(E$6:E457)-1)&gt;$C$16+$C$13-$C$15,"",(ROWS(E$6:E457)-1)))</f>
        <v>#REF!</v>
      </c>
      <c r="F457" s="55" t="e">
        <f t="shared" si="238"/>
        <v>#REF!</v>
      </c>
      <c r="G457" s="91" t="e">
        <f>IF(E457="","",OP!G457)</f>
        <v>#REF!</v>
      </c>
      <c r="H457" s="28" t="e">
        <f t="shared" si="235"/>
        <v>#REF!</v>
      </c>
      <c r="I457" s="56" t="e">
        <f t="shared" si="236"/>
        <v>#REF!</v>
      </c>
      <c r="J457" s="56" t="e">
        <f t="shared" si="239"/>
        <v>#REF!</v>
      </c>
      <c r="K457" s="57" t="e">
        <f t="shared" si="240"/>
        <v>#REF!</v>
      </c>
      <c r="L457" s="57" t="e">
        <f t="shared" si="241"/>
        <v>#REF!</v>
      </c>
      <c r="M457" s="58" t="e">
        <f t="shared" si="242"/>
        <v>#REF!</v>
      </c>
      <c r="N457" s="58" t="e">
        <f t="shared" si="243"/>
        <v>#REF!</v>
      </c>
      <c r="O457" s="58" t="e">
        <f t="shared" si="244"/>
        <v>#REF!</v>
      </c>
      <c r="P457" s="59" t="e">
        <f t="shared" si="234"/>
        <v>#REF!</v>
      </c>
      <c r="Q457" s="29" t="e">
        <f t="shared" si="245"/>
        <v>#REF!</v>
      </c>
      <c r="R457" s="100" t="e">
        <f t="shared" si="237"/>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x14ac:dyDescent="0.25">
      <c r="B458" s="237"/>
      <c r="C458" s="9"/>
      <c r="E458" s="65" t="e">
        <f>IF(OR($C$6="",$C$5="",$C$6=0,$C$5=0),"",IF((ROWS(E$6:E458)-1)&gt;$C$16+$C$13-$C$15,"",(ROWS(E$6:E458)-1)))</f>
        <v>#REF!</v>
      </c>
      <c r="F458" s="55" t="e">
        <f t="shared" si="238"/>
        <v>#REF!</v>
      </c>
      <c r="G458" s="91" t="e">
        <f>IF(E458="","",OP!G458)</f>
        <v>#REF!</v>
      </c>
      <c r="H458" s="28" t="e">
        <f t="shared" si="235"/>
        <v>#REF!</v>
      </c>
      <c r="I458" s="56" t="e">
        <f t="shared" si="236"/>
        <v>#REF!</v>
      </c>
      <c r="J458" s="56" t="e">
        <f t="shared" si="239"/>
        <v>#REF!</v>
      </c>
      <c r="K458" s="57" t="e">
        <f t="shared" si="240"/>
        <v>#REF!</v>
      </c>
      <c r="L458" s="57" t="e">
        <f t="shared" si="241"/>
        <v>#REF!</v>
      </c>
      <c r="M458" s="58" t="e">
        <f t="shared" si="242"/>
        <v>#REF!</v>
      </c>
      <c r="N458" s="58" t="e">
        <f t="shared" si="243"/>
        <v>#REF!</v>
      </c>
      <c r="O458" s="58" t="e">
        <f t="shared" si="244"/>
        <v>#REF!</v>
      </c>
      <c r="P458" s="59" t="e">
        <f t="shared" si="234"/>
        <v>#REF!</v>
      </c>
      <c r="Q458" s="29" t="e">
        <f t="shared" si="245"/>
        <v>#REF!</v>
      </c>
      <c r="R458" s="100" t="e">
        <f t="shared" si="237"/>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x14ac:dyDescent="0.25">
      <c r="B459" s="237"/>
      <c r="C459" s="9"/>
      <c r="E459" s="65" t="e">
        <f>IF(OR($C$6="",$C$5="",$C$6=0,$C$5=0),"",IF((ROWS(E$6:E459)-1)&gt;$C$16+$C$13-$C$15,"",(ROWS(E$6:E459)-1)))</f>
        <v>#REF!</v>
      </c>
      <c r="F459" s="55" t="e">
        <f t="shared" si="238"/>
        <v>#REF!</v>
      </c>
      <c r="G459" s="91" t="e">
        <f>IF(E459="","",OP!G459)</f>
        <v>#REF!</v>
      </c>
      <c r="H459" s="28" t="e">
        <f t="shared" si="235"/>
        <v>#REF!</v>
      </c>
      <c r="I459" s="56" t="e">
        <f t="shared" si="236"/>
        <v>#REF!</v>
      </c>
      <c r="J459" s="56" t="e">
        <f t="shared" si="239"/>
        <v>#REF!</v>
      </c>
      <c r="K459" s="57" t="e">
        <f t="shared" si="240"/>
        <v>#REF!</v>
      </c>
      <c r="L459" s="57" t="e">
        <f t="shared" si="241"/>
        <v>#REF!</v>
      </c>
      <c r="M459" s="58" t="e">
        <f t="shared" si="242"/>
        <v>#REF!</v>
      </c>
      <c r="N459" s="58" t="e">
        <f t="shared" si="243"/>
        <v>#REF!</v>
      </c>
      <c r="O459" s="58" t="e">
        <f t="shared" si="244"/>
        <v>#REF!</v>
      </c>
      <c r="P459" s="59" t="e">
        <f t="shared" si="234"/>
        <v>#REF!</v>
      </c>
      <c r="Q459" s="29" t="e">
        <f t="shared" si="245"/>
        <v>#REF!</v>
      </c>
      <c r="R459" s="100" t="e">
        <f t="shared" si="237"/>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x14ac:dyDescent="0.25">
      <c r="B460" s="237"/>
      <c r="C460" s="9"/>
      <c r="E460" s="65" t="e">
        <f>IF(OR($C$6="",$C$5="",$C$6=0,$C$5=0),"",IF((ROWS(E$6:E460)-1)&gt;$C$16+$C$13-$C$15,"",(ROWS(E$6:E460)-1)))</f>
        <v>#REF!</v>
      </c>
      <c r="F460" s="55" t="e">
        <f t="shared" si="238"/>
        <v>#REF!</v>
      </c>
      <c r="G460" s="91" t="e">
        <f>IF(E460="","",OP!G460)</f>
        <v>#REF!</v>
      </c>
      <c r="H460" s="28" t="e">
        <f t="shared" si="235"/>
        <v>#REF!</v>
      </c>
      <c r="I460" s="56" t="e">
        <f t="shared" si="236"/>
        <v>#REF!</v>
      </c>
      <c r="J460" s="56" t="e">
        <f t="shared" si="239"/>
        <v>#REF!</v>
      </c>
      <c r="K460" s="57" t="e">
        <f t="shared" si="240"/>
        <v>#REF!</v>
      </c>
      <c r="L460" s="57" t="e">
        <f t="shared" si="241"/>
        <v>#REF!</v>
      </c>
      <c r="M460" s="58" t="e">
        <f t="shared" si="242"/>
        <v>#REF!</v>
      </c>
      <c r="N460" s="58" t="e">
        <f t="shared" si="243"/>
        <v>#REF!</v>
      </c>
      <c r="O460" s="58" t="e">
        <f t="shared" si="244"/>
        <v>#REF!</v>
      </c>
      <c r="P460" s="59" t="e">
        <f t="shared" si="234"/>
        <v>#REF!</v>
      </c>
      <c r="Q460" s="29" t="e">
        <f t="shared" si="245"/>
        <v>#REF!</v>
      </c>
      <c r="R460" s="100" t="e">
        <f t="shared" si="237"/>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x14ac:dyDescent="0.25">
      <c r="B461" s="237"/>
      <c r="C461" s="9"/>
      <c r="E461" s="65" t="e">
        <f>IF(OR($C$6="",$C$5="",$C$6=0,$C$5=0),"",IF((ROWS(E$6:E461)-1)&gt;$C$16+$C$13-$C$15,"",(ROWS(E$6:E461)-1)))</f>
        <v>#REF!</v>
      </c>
      <c r="F461" s="55" t="e">
        <f t="shared" si="238"/>
        <v>#REF!</v>
      </c>
      <c r="G461" s="91" t="e">
        <f>IF(E461="","",OP!G461)</f>
        <v>#REF!</v>
      </c>
      <c r="H461" s="28" t="e">
        <f t="shared" si="235"/>
        <v>#REF!</v>
      </c>
      <c r="I461" s="56" t="e">
        <f t="shared" si="236"/>
        <v>#REF!</v>
      </c>
      <c r="J461" s="56" t="e">
        <f t="shared" si="239"/>
        <v>#REF!</v>
      </c>
      <c r="K461" s="57" t="e">
        <f t="shared" si="240"/>
        <v>#REF!</v>
      </c>
      <c r="L461" s="57" t="e">
        <f t="shared" si="241"/>
        <v>#REF!</v>
      </c>
      <c r="M461" s="58" t="e">
        <f t="shared" si="242"/>
        <v>#REF!</v>
      </c>
      <c r="N461" s="58" t="e">
        <f t="shared" si="243"/>
        <v>#REF!</v>
      </c>
      <c r="O461" s="58" t="e">
        <f t="shared" si="244"/>
        <v>#REF!</v>
      </c>
      <c r="P461" s="59" t="e">
        <f t="shared" si="234"/>
        <v>#REF!</v>
      </c>
      <c r="Q461" s="29" t="e">
        <f t="shared" si="245"/>
        <v>#REF!</v>
      </c>
      <c r="R461" s="100" t="e">
        <f t="shared" si="237"/>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x14ac:dyDescent="0.25">
      <c r="B462" s="237"/>
      <c r="C462" s="9"/>
      <c r="E462" s="65" t="e">
        <f>IF(OR($C$6="",$C$5="",$C$6=0,$C$5=0),"",IF((ROWS(E$6:E462)-1)&gt;$C$16+$C$13-$C$15,"",(ROWS(E$6:E462)-1)))</f>
        <v>#REF!</v>
      </c>
      <c r="F462" s="55" t="e">
        <f t="shared" si="238"/>
        <v>#REF!</v>
      </c>
      <c r="G462" s="91" t="e">
        <f>IF(E462="","",OP!G462)</f>
        <v>#REF!</v>
      </c>
      <c r="H462" s="28" t="e">
        <f t="shared" si="235"/>
        <v>#REF!</v>
      </c>
      <c r="I462" s="56" t="e">
        <f t="shared" si="236"/>
        <v>#REF!</v>
      </c>
      <c r="J462" s="56" t="e">
        <f t="shared" si="239"/>
        <v>#REF!</v>
      </c>
      <c r="K462" s="57" t="e">
        <f t="shared" si="240"/>
        <v>#REF!</v>
      </c>
      <c r="L462" s="57" t="e">
        <f t="shared" si="241"/>
        <v>#REF!</v>
      </c>
      <c r="M462" s="58" t="e">
        <f t="shared" si="242"/>
        <v>#REF!</v>
      </c>
      <c r="N462" s="58" t="e">
        <f t="shared" si="243"/>
        <v>#REF!</v>
      </c>
      <c r="O462" s="58" t="e">
        <f t="shared" si="244"/>
        <v>#REF!</v>
      </c>
      <c r="P462" s="59" t="e">
        <f t="shared" si="234"/>
        <v>#REF!</v>
      </c>
      <c r="Q462" s="29" t="e">
        <f t="shared" si="245"/>
        <v>#REF!</v>
      </c>
      <c r="R462" s="100" t="e">
        <f t="shared" si="237"/>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x14ac:dyDescent="0.25">
      <c r="B463" s="237"/>
      <c r="C463" s="9"/>
      <c r="E463" s="65" t="e">
        <f>IF(OR($C$6="",$C$5="",$C$6=0,$C$5=0),"",IF((ROWS(E$6:E463)-1)&gt;$C$16+$C$13-$C$15,"",(ROWS(E$6:E463)-1)))</f>
        <v>#REF!</v>
      </c>
      <c r="F463" s="55" t="e">
        <f t="shared" si="238"/>
        <v>#REF!</v>
      </c>
      <c r="G463" s="91" t="e">
        <f>IF(E463="","",OP!G463)</f>
        <v>#REF!</v>
      </c>
      <c r="H463" s="28" t="e">
        <f t="shared" si="235"/>
        <v>#REF!</v>
      </c>
      <c r="I463" s="56" t="e">
        <f t="shared" si="236"/>
        <v>#REF!</v>
      </c>
      <c r="J463" s="56" t="e">
        <f t="shared" si="239"/>
        <v>#REF!</v>
      </c>
      <c r="K463" s="57" t="e">
        <f t="shared" si="240"/>
        <v>#REF!</v>
      </c>
      <c r="L463" s="57" t="e">
        <f t="shared" si="241"/>
        <v>#REF!</v>
      </c>
      <c r="M463" s="58" t="e">
        <f t="shared" si="242"/>
        <v>#REF!</v>
      </c>
      <c r="N463" s="58" t="e">
        <f t="shared" si="243"/>
        <v>#REF!</v>
      </c>
      <c r="O463" s="58" t="e">
        <f t="shared" si="244"/>
        <v>#REF!</v>
      </c>
      <c r="P463" s="59" t="e">
        <f t="shared" si="234"/>
        <v>#REF!</v>
      </c>
      <c r="Q463" s="29" t="e">
        <f t="shared" si="245"/>
        <v>#REF!</v>
      </c>
      <c r="R463" s="100" t="e">
        <f t="shared" si="237"/>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x14ac:dyDescent="0.25">
      <c r="B464" s="237"/>
      <c r="C464" s="9"/>
      <c r="E464" s="65" t="e">
        <f>IF(OR($C$6="",$C$5="",$C$6=0,$C$5=0),"",IF((ROWS(E$6:E464)-1)&gt;$C$16+$C$13-$C$15,"",(ROWS(E$6:E464)-1)))</f>
        <v>#REF!</v>
      </c>
      <c r="F464" s="55" t="e">
        <f t="shared" si="238"/>
        <v>#REF!</v>
      </c>
      <c r="G464" s="91" t="e">
        <f>IF(E464="","",OP!G464)</f>
        <v>#REF!</v>
      </c>
      <c r="H464" s="28" t="e">
        <f t="shared" si="235"/>
        <v>#REF!</v>
      </c>
      <c r="I464" s="56" t="e">
        <f t="shared" si="236"/>
        <v>#REF!</v>
      </c>
      <c r="J464" s="56" t="e">
        <f t="shared" si="239"/>
        <v>#REF!</v>
      </c>
      <c r="K464" s="57" t="e">
        <f t="shared" si="240"/>
        <v>#REF!</v>
      </c>
      <c r="L464" s="57" t="e">
        <f t="shared" si="241"/>
        <v>#REF!</v>
      </c>
      <c r="M464" s="58" t="e">
        <f t="shared" si="242"/>
        <v>#REF!</v>
      </c>
      <c r="N464" s="58" t="e">
        <f t="shared" si="243"/>
        <v>#REF!</v>
      </c>
      <c r="O464" s="58" t="e">
        <f t="shared" si="244"/>
        <v>#REF!</v>
      </c>
      <c r="P464" s="59" t="e">
        <f t="shared" si="234"/>
        <v>#REF!</v>
      </c>
      <c r="Q464" s="29" t="e">
        <f t="shared" si="245"/>
        <v>#REF!</v>
      </c>
      <c r="R464" s="100" t="e">
        <f t="shared" si="237"/>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x14ac:dyDescent="0.25">
      <c r="B465" s="237"/>
      <c r="C465" s="9"/>
      <c r="E465" s="65" t="e">
        <f>IF(OR($C$6="",$C$5="",$C$6=0,$C$5=0),"",IF((ROWS(E$6:E465)-1)&gt;$C$16+$C$13-$C$15,"",(ROWS(E$6:E465)-1)))</f>
        <v>#REF!</v>
      </c>
      <c r="F465" s="55" t="e">
        <f t="shared" si="238"/>
        <v>#REF!</v>
      </c>
      <c r="G465" s="91" t="e">
        <f>IF(E465="","",OP!G465)</f>
        <v>#REF!</v>
      </c>
      <c r="H465" s="28" t="e">
        <f t="shared" si="235"/>
        <v>#REF!</v>
      </c>
      <c r="I465" s="56" t="e">
        <f t="shared" si="236"/>
        <v>#REF!</v>
      </c>
      <c r="J465" s="56" t="e">
        <f t="shared" si="239"/>
        <v>#REF!</v>
      </c>
      <c r="K465" s="57" t="e">
        <f t="shared" si="240"/>
        <v>#REF!</v>
      </c>
      <c r="L465" s="57" t="e">
        <f t="shared" si="241"/>
        <v>#REF!</v>
      </c>
      <c r="M465" s="58" t="e">
        <f t="shared" si="242"/>
        <v>#REF!</v>
      </c>
      <c r="N465" s="58" t="e">
        <f t="shared" si="243"/>
        <v>#REF!</v>
      </c>
      <c r="O465" s="58" t="e">
        <f t="shared" si="244"/>
        <v>#REF!</v>
      </c>
      <c r="P465" s="59" t="e">
        <f t="shared" si="234"/>
        <v>#REF!</v>
      </c>
      <c r="Q465" s="29" t="e">
        <f t="shared" si="245"/>
        <v>#REF!</v>
      </c>
      <c r="R465" s="100" t="e">
        <f t="shared" si="237"/>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x14ac:dyDescent="0.25">
      <c r="B466" s="237"/>
      <c r="C466" s="9"/>
      <c r="E466" s="65" t="e">
        <f>IF(OR($C$6="",$C$5="",$C$6=0,$C$5=0),"",IF((ROWS(E$6:E466)-1)&gt;$C$16+$C$13-$C$15,"",(ROWS(E$6:E466)-1)))</f>
        <v>#REF!</v>
      </c>
      <c r="F466" s="55" t="e">
        <f t="shared" si="238"/>
        <v>#REF!</v>
      </c>
      <c r="G466" s="91" t="e">
        <f>IF(E466="","",OP!G466)</f>
        <v>#REF!</v>
      </c>
      <c r="H466" s="28" t="e">
        <f t="shared" si="235"/>
        <v>#REF!</v>
      </c>
      <c r="I466" s="56" t="e">
        <f t="shared" si="236"/>
        <v>#REF!</v>
      </c>
      <c r="J466" s="56" t="e">
        <f t="shared" si="239"/>
        <v>#REF!</v>
      </c>
      <c r="K466" s="57" t="e">
        <f t="shared" si="240"/>
        <v>#REF!</v>
      </c>
      <c r="L466" s="57" t="e">
        <f t="shared" si="241"/>
        <v>#REF!</v>
      </c>
      <c r="M466" s="58" t="e">
        <f t="shared" si="242"/>
        <v>#REF!</v>
      </c>
      <c r="N466" s="58" t="e">
        <f t="shared" si="243"/>
        <v>#REF!</v>
      </c>
      <c r="O466" s="58" t="e">
        <f t="shared" si="244"/>
        <v>#REF!</v>
      </c>
      <c r="P466" s="59" t="e">
        <f t="shared" si="234"/>
        <v>#REF!</v>
      </c>
      <c r="Q466" s="29" t="e">
        <f t="shared" si="245"/>
        <v>#REF!</v>
      </c>
      <c r="R466" s="100" t="e">
        <f t="shared" si="237"/>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x14ac:dyDescent="0.25">
      <c r="B467" s="237"/>
      <c r="C467" s="9"/>
      <c r="E467" s="65" t="e">
        <f>IF(OR($C$6="",$C$5="",$C$6=0,$C$5=0),"",IF((ROWS(E$6:E467)-1)&gt;$C$16+$C$13-$C$15,"",(ROWS(E$6:E467)-1)))</f>
        <v>#REF!</v>
      </c>
      <c r="F467" s="55" t="e">
        <f t="shared" si="238"/>
        <v>#REF!</v>
      </c>
      <c r="G467" s="91" t="e">
        <f>IF(E467="","",OP!G467)</f>
        <v>#REF!</v>
      </c>
      <c r="H467" s="28" t="e">
        <f t="shared" si="235"/>
        <v>#REF!</v>
      </c>
      <c r="I467" s="56" t="e">
        <f t="shared" si="236"/>
        <v>#REF!</v>
      </c>
      <c r="J467" s="56" t="e">
        <f t="shared" si="239"/>
        <v>#REF!</v>
      </c>
      <c r="K467" s="57" t="e">
        <f t="shared" si="240"/>
        <v>#REF!</v>
      </c>
      <c r="L467" s="57" t="e">
        <f t="shared" si="241"/>
        <v>#REF!</v>
      </c>
      <c r="M467" s="58" t="e">
        <f t="shared" si="242"/>
        <v>#REF!</v>
      </c>
      <c r="N467" s="58" t="e">
        <f t="shared" si="243"/>
        <v>#REF!</v>
      </c>
      <c r="O467" s="58" t="e">
        <f t="shared" si="244"/>
        <v>#REF!</v>
      </c>
      <c r="P467" s="59" t="e">
        <f t="shared" si="234"/>
        <v>#REF!</v>
      </c>
      <c r="Q467" s="29" t="e">
        <f t="shared" si="245"/>
        <v>#REF!</v>
      </c>
      <c r="R467" s="100" t="e">
        <f t="shared" si="237"/>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x14ac:dyDescent="0.25">
      <c r="B468" s="237"/>
      <c r="C468" s="9"/>
      <c r="E468" s="65" t="e">
        <f>IF(OR($C$6="",$C$5="",$C$6=0,$C$5=0),"",IF((ROWS(E$6:E468)-1)&gt;$C$16+$C$13-$C$15,"",(ROWS(E$6:E468)-1)))</f>
        <v>#REF!</v>
      </c>
      <c r="F468" s="55" t="e">
        <f t="shared" si="238"/>
        <v>#REF!</v>
      </c>
      <c r="G468" s="91" t="e">
        <f>IF(E468="","",OP!G468)</f>
        <v>#REF!</v>
      </c>
      <c r="H468" s="28" t="e">
        <f t="shared" si="235"/>
        <v>#REF!</v>
      </c>
      <c r="I468" s="56" t="e">
        <f t="shared" si="236"/>
        <v>#REF!</v>
      </c>
      <c r="J468" s="56" t="e">
        <f t="shared" si="239"/>
        <v>#REF!</v>
      </c>
      <c r="K468" s="57" t="e">
        <f t="shared" si="240"/>
        <v>#REF!</v>
      </c>
      <c r="L468" s="57" t="e">
        <f t="shared" si="241"/>
        <v>#REF!</v>
      </c>
      <c r="M468" s="58" t="e">
        <f t="shared" si="242"/>
        <v>#REF!</v>
      </c>
      <c r="N468" s="58" t="e">
        <f t="shared" si="243"/>
        <v>#REF!</v>
      </c>
      <c r="O468" s="58" t="e">
        <f t="shared" si="244"/>
        <v>#REF!</v>
      </c>
      <c r="P468" s="59" t="e">
        <f t="shared" si="234"/>
        <v>#REF!</v>
      </c>
      <c r="Q468" s="29" t="e">
        <f t="shared" si="245"/>
        <v>#REF!</v>
      </c>
      <c r="R468" s="100" t="e">
        <f t="shared" si="237"/>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x14ac:dyDescent="0.25">
      <c r="B469" s="237"/>
      <c r="C469" s="9"/>
      <c r="E469" s="65" t="e">
        <f>IF(OR($C$6="",$C$5="",$C$6=0,$C$5=0),"",IF((ROWS(E$6:E469)-1)&gt;$C$16+$C$13-$C$15,"",(ROWS(E$6:E469)-1)))</f>
        <v>#REF!</v>
      </c>
      <c r="F469" s="55" t="e">
        <f t="shared" si="238"/>
        <v>#REF!</v>
      </c>
      <c r="G469" s="91" t="e">
        <f>IF(E469="","",OP!G469)</f>
        <v>#REF!</v>
      </c>
      <c r="H469" s="28" t="e">
        <f t="shared" si="235"/>
        <v>#REF!</v>
      </c>
      <c r="I469" s="56" t="e">
        <f t="shared" si="236"/>
        <v>#REF!</v>
      </c>
      <c r="J469" s="56" t="e">
        <f t="shared" si="239"/>
        <v>#REF!</v>
      </c>
      <c r="K469" s="57" t="e">
        <f t="shared" si="240"/>
        <v>#REF!</v>
      </c>
      <c r="L469" s="57" t="e">
        <f t="shared" si="241"/>
        <v>#REF!</v>
      </c>
      <c r="M469" s="58" t="e">
        <f t="shared" si="242"/>
        <v>#REF!</v>
      </c>
      <c r="N469" s="58" t="e">
        <f t="shared" si="243"/>
        <v>#REF!</v>
      </c>
      <c r="O469" s="58" t="e">
        <f t="shared" si="244"/>
        <v>#REF!</v>
      </c>
      <c r="P469" s="59" t="e">
        <f t="shared" si="234"/>
        <v>#REF!</v>
      </c>
      <c r="Q469" s="29" t="e">
        <f t="shared" si="245"/>
        <v>#REF!</v>
      </c>
      <c r="R469" s="100" t="e">
        <f t="shared" si="237"/>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x14ac:dyDescent="0.25">
      <c r="B470" s="237"/>
      <c r="C470" s="9"/>
      <c r="E470" s="65" t="e">
        <f>IF(OR($C$6="",$C$5="",$C$6=0,$C$5=0),"",IF((ROWS(E$6:E470)-1)&gt;$C$16+$C$13-$C$15,"",(ROWS(E$6:E470)-1)))</f>
        <v>#REF!</v>
      </c>
      <c r="F470" s="55" t="e">
        <f t="shared" si="238"/>
        <v>#REF!</v>
      </c>
      <c r="G470" s="91" t="e">
        <f>IF(E470="","",OP!G470)</f>
        <v>#REF!</v>
      </c>
      <c r="H470" s="28" t="e">
        <f t="shared" si="235"/>
        <v>#REF!</v>
      </c>
      <c r="I470" s="56" t="e">
        <f t="shared" si="236"/>
        <v>#REF!</v>
      </c>
      <c r="J470" s="56" t="e">
        <f t="shared" si="239"/>
        <v>#REF!</v>
      </c>
      <c r="K470" s="57" t="e">
        <f t="shared" si="240"/>
        <v>#REF!</v>
      </c>
      <c r="L470" s="57" t="e">
        <f t="shared" si="241"/>
        <v>#REF!</v>
      </c>
      <c r="M470" s="58" t="e">
        <f t="shared" si="242"/>
        <v>#REF!</v>
      </c>
      <c r="N470" s="58" t="e">
        <f t="shared" si="243"/>
        <v>#REF!</v>
      </c>
      <c r="O470" s="58" t="e">
        <f t="shared" si="244"/>
        <v>#REF!</v>
      </c>
      <c r="P470" s="59" t="e">
        <f t="shared" si="234"/>
        <v>#REF!</v>
      </c>
      <c r="Q470" s="29" t="e">
        <f t="shared" si="245"/>
        <v>#REF!</v>
      </c>
      <c r="R470" s="100" t="e">
        <f t="shared" si="237"/>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x14ac:dyDescent="0.25">
      <c r="B471" s="237"/>
      <c r="C471" s="9"/>
      <c r="E471" s="65" t="e">
        <f>IF(OR($C$6="",$C$5="",$C$6=0,$C$5=0),"",IF((ROWS(E$6:E471)-1)&gt;$C$16+$C$13-$C$15,"",(ROWS(E$6:E471)-1)))</f>
        <v>#REF!</v>
      </c>
      <c r="F471" s="55" t="e">
        <f t="shared" si="238"/>
        <v>#REF!</v>
      </c>
      <c r="G471" s="91" t="e">
        <f>IF(E471="","",OP!G471)</f>
        <v>#REF!</v>
      </c>
      <c r="H471" s="28" t="e">
        <f t="shared" si="235"/>
        <v>#REF!</v>
      </c>
      <c r="I471" s="56" t="e">
        <f t="shared" si="236"/>
        <v>#REF!</v>
      </c>
      <c r="J471" s="56" t="e">
        <f t="shared" si="239"/>
        <v>#REF!</v>
      </c>
      <c r="K471" s="57" t="e">
        <f t="shared" si="240"/>
        <v>#REF!</v>
      </c>
      <c r="L471" s="57" t="e">
        <f t="shared" si="241"/>
        <v>#REF!</v>
      </c>
      <c r="M471" s="58" t="e">
        <f t="shared" si="242"/>
        <v>#REF!</v>
      </c>
      <c r="N471" s="58" t="e">
        <f t="shared" si="243"/>
        <v>#REF!</v>
      </c>
      <c r="O471" s="58" t="e">
        <f t="shared" si="244"/>
        <v>#REF!</v>
      </c>
      <c r="P471" s="59" t="e">
        <f t="shared" si="234"/>
        <v>#REF!</v>
      </c>
      <c r="Q471" s="29" t="e">
        <f t="shared" si="245"/>
        <v>#REF!</v>
      </c>
      <c r="R471" s="100" t="e">
        <f t="shared" si="237"/>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x14ac:dyDescent="0.25">
      <c r="B472" s="237"/>
      <c r="C472" s="9"/>
      <c r="E472" s="65" t="e">
        <f>IF(OR($C$6="",$C$5="",$C$6=0,$C$5=0),"",IF((ROWS(E$6:E472)-1)&gt;$C$16+$C$13-$C$15,"",(ROWS(E$6:E472)-1)))</f>
        <v>#REF!</v>
      </c>
      <c r="F472" s="55" t="e">
        <f t="shared" si="238"/>
        <v>#REF!</v>
      </c>
      <c r="G472" s="91" t="e">
        <f>IF(E472="","",OP!G472)</f>
        <v>#REF!</v>
      </c>
      <c r="H472" s="28" t="e">
        <f t="shared" si="235"/>
        <v>#REF!</v>
      </c>
      <c r="I472" s="56" t="e">
        <f t="shared" si="236"/>
        <v>#REF!</v>
      </c>
      <c r="J472" s="56" t="e">
        <f t="shared" si="239"/>
        <v>#REF!</v>
      </c>
      <c r="K472" s="57" t="e">
        <f t="shared" si="240"/>
        <v>#REF!</v>
      </c>
      <c r="L472" s="57" t="e">
        <f t="shared" si="241"/>
        <v>#REF!</v>
      </c>
      <c r="M472" s="58" t="e">
        <f t="shared" si="242"/>
        <v>#REF!</v>
      </c>
      <c r="N472" s="58" t="e">
        <f t="shared" si="243"/>
        <v>#REF!</v>
      </c>
      <c r="O472" s="58" t="e">
        <f t="shared" si="244"/>
        <v>#REF!</v>
      </c>
      <c r="P472" s="59" t="e">
        <f t="shared" si="234"/>
        <v>#REF!</v>
      </c>
      <c r="Q472" s="29" t="e">
        <f t="shared" si="245"/>
        <v>#REF!</v>
      </c>
      <c r="R472" s="100" t="e">
        <f t="shared" si="237"/>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x14ac:dyDescent="0.25">
      <c r="B473" s="237"/>
      <c r="C473" s="9"/>
      <c r="E473" s="65" t="e">
        <f>IF(OR($C$6="",$C$5="",$C$6=0,$C$5=0),"",IF((ROWS(E$6:E473)-1)&gt;$C$16+$C$13-$C$15,"",(ROWS(E$6:E473)-1)))</f>
        <v>#REF!</v>
      </c>
      <c r="F473" s="55" t="e">
        <f t="shared" si="238"/>
        <v>#REF!</v>
      </c>
      <c r="G473" s="91" t="e">
        <f>IF(E473="","",OP!G473)</f>
        <v>#REF!</v>
      </c>
      <c r="H473" s="28" t="e">
        <f t="shared" si="235"/>
        <v>#REF!</v>
      </c>
      <c r="I473" s="56" t="e">
        <f t="shared" si="236"/>
        <v>#REF!</v>
      </c>
      <c r="J473" s="56" t="e">
        <f t="shared" si="239"/>
        <v>#REF!</v>
      </c>
      <c r="K473" s="57" t="e">
        <f t="shared" si="240"/>
        <v>#REF!</v>
      </c>
      <c r="L473" s="57" t="e">
        <f t="shared" si="241"/>
        <v>#REF!</v>
      </c>
      <c r="M473" s="58" t="e">
        <f t="shared" si="242"/>
        <v>#REF!</v>
      </c>
      <c r="N473" s="58" t="e">
        <f t="shared" si="243"/>
        <v>#REF!</v>
      </c>
      <c r="O473" s="58" t="e">
        <f t="shared" si="244"/>
        <v>#REF!</v>
      </c>
      <c r="P473" s="59" t="e">
        <f t="shared" si="234"/>
        <v>#REF!</v>
      </c>
      <c r="Q473" s="29" t="e">
        <f t="shared" si="245"/>
        <v>#REF!</v>
      </c>
      <c r="R473" s="100" t="e">
        <f t="shared" si="237"/>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x14ac:dyDescent="0.25">
      <c r="B474" s="237"/>
      <c r="C474" s="9"/>
      <c r="E474" s="65" t="e">
        <f>IF(OR($C$6="",$C$5="",$C$6=0,$C$5=0),"",IF((ROWS(E$6:E474)-1)&gt;$C$16+$C$13-$C$15,"",(ROWS(E$6:E474)-1)))</f>
        <v>#REF!</v>
      </c>
      <c r="F474" s="55" t="e">
        <f t="shared" si="238"/>
        <v>#REF!</v>
      </c>
      <c r="G474" s="91" t="e">
        <f>IF(E474="","",OP!G474)</f>
        <v>#REF!</v>
      </c>
      <c r="H474" s="28" t="e">
        <f t="shared" si="235"/>
        <v>#REF!</v>
      </c>
      <c r="I474" s="56" t="e">
        <f t="shared" si="236"/>
        <v>#REF!</v>
      </c>
      <c r="J474" s="56" t="e">
        <f t="shared" si="239"/>
        <v>#REF!</v>
      </c>
      <c r="K474" s="57" t="e">
        <f t="shared" si="240"/>
        <v>#REF!</v>
      </c>
      <c r="L474" s="57" t="e">
        <f t="shared" si="241"/>
        <v>#REF!</v>
      </c>
      <c r="M474" s="58" t="e">
        <f t="shared" si="242"/>
        <v>#REF!</v>
      </c>
      <c r="N474" s="58" t="e">
        <f t="shared" si="243"/>
        <v>#REF!</v>
      </c>
      <c r="O474" s="58" t="e">
        <f t="shared" si="244"/>
        <v>#REF!</v>
      </c>
      <c r="P474" s="59" t="e">
        <f t="shared" si="234"/>
        <v>#REF!</v>
      </c>
      <c r="Q474" s="29" t="e">
        <f t="shared" si="245"/>
        <v>#REF!</v>
      </c>
      <c r="R474" s="100" t="e">
        <f t="shared" si="237"/>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x14ac:dyDescent="0.25">
      <c r="B475" s="237"/>
      <c r="C475" s="9"/>
      <c r="E475" s="65" t="e">
        <f>IF(OR($C$6="",$C$5="",$C$6=0,$C$5=0),"",IF((ROWS(E$6:E475)-1)&gt;$C$16+$C$13-$C$15,"",(ROWS(E$6:E475)-1)))</f>
        <v>#REF!</v>
      </c>
      <c r="F475" s="55" t="e">
        <f t="shared" si="238"/>
        <v>#REF!</v>
      </c>
      <c r="G475" s="91" t="e">
        <f>IF(E475="","",OP!G475)</f>
        <v>#REF!</v>
      </c>
      <c r="H475" s="28" t="e">
        <f t="shared" si="235"/>
        <v>#REF!</v>
      </c>
      <c r="I475" s="56" t="e">
        <f t="shared" si="236"/>
        <v>#REF!</v>
      </c>
      <c r="J475" s="56" t="e">
        <f t="shared" si="239"/>
        <v>#REF!</v>
      </c>
      <c r="K475" s="57" t="e">
        <f t="shared" si="240"/>
        <v>#REF!</v>
      </c>
      <c r="L475" s="57" t="e">
        <f t="shared" si="241"/>
        <v>#REF!</v>
      </c>
      <c r="M475" s="58" t="e">
        <f t="shared" si="242"/>
        <v>#REF!</v>
      </c>
      <c r="N475" s="58" t="e">
        <f t="shared" si="243"/>
        <v>#REF!</v>
      </c>
      <c r="O475" s="58" t="e">
        <f t="shared" si="244"/>
        <v>#REF!</v>
      </c>
      <c r="P475" s="59" t="e">
        <f t="shared" si="234"/>
        <v>#REF!</v>
      </c>
      <c r="Q475" s="29" t="e">
        <f t="shared" si="245"/>
        <v>#REF!</v>
      </c>
      <c r="R475" s="100" t="e">
        <f t="shared" si="237"/>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x14ac:dyDescent="0.25">
      <c r="B476" s="237"/>
      <c r="C476" s="9"/>
      <c r="E476" s="65" t="e">
        <f>IF(OR($C$6="",$C$5="",$C$6=0,$C$5=0),"",IF((ROWS(E$6:E476)-1)&gt;$C$16+$C$13-$C$15,"",(ROWS(E$6:E476)-1)))</f>
        <v>#REF!</v>
      </c>
      <c r="F476" s="55" t="e">
        <f t="shared" si="238"/>
        <v>#REF!</v>
      </c>
      <c r="G476" s="91" t="e">
        <f>IF(E476="","",OP!G476)</f>
        <v>#REF!</v>
      </c>
      <c r="H476" s="28" t="e">
        <f t="shared" si="235"/>
        <v>#REF!</v>
      </c>
      <c r="I476" s="56" t="e">
        <f t="shared" si="236"/>
        <v>#REF!</v>
      </c>
      <c r="J476" s="56" t="e">
        <f t="shared" si="239"/>
        <v>#REF!</v>
      </c>
      <c r="K476" s="57" t="e">
        <f t="shared" si="240"/>
        <v>#REF!</v>
      </c>
      <c r="L476" s="57" t="e">
        <f t="shared" si="241"/>
        <v>#REF!</v>
      </c>
      <c r="M476" s="58" t="e">
        <f t="shared" si="242"/>
        <v>#REF!</v>
      </c>
      <c r="N476" s="58" t="e">
        <f t="shared" si="243"/>
        <v>#REF!</v>
      </c>
      <c r="O476" s="58" t="e">
        <f t="shared" si="244"/>
        <v>#REF!</v>
      </c>
      <c r="P476" s="59" t="e">
        <f t="shared" si="234"/>
        <v>#REF!</v>
      </c>
      <c r="Q476" s="29" t="e">
        <f t="shared" si="245"/>
        <v>#REF!</v>
      </c>
      <c r="R476" s="100" t="e">
        <f t="shared" si="237"/>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x14ac:dyDescent="0.25">
      <c r="B477" s="237"/>
      <c r="C477" s="9"/>
      <c r="E477" s="65" t="e">
        <f>IF(OR($C$6="",$C$5="",$C$6=0,$C$5=0),"",IF((ROWS(E$6:E477)-1)&gt;$C$16+$C$13-$C$15,"",(ROWS(E$6:E477)-1)))</f>
        <v>#REF!</v>
      </c>
      <c r="F477" s="55" t="e">
        <f t="shared" si="238"/>
        <v>#REF!</v>
      </c>
      <c r="G477" s="91" t="e">
        <f>IF(E477="","",OP!G477)</f>
        <v>#REF!</v>
      </c>
      <c r="H477" s="28" t="e">
        <f t="shared" si="235"/>
        <v>#REF!</v>
      </c>
      <c r="I477" s="56" t="e">
        <f t="shared" si="236"/>
        <v>#REF!</v>
      </c>
      <c r="J477" s="56" t="e">
        <f t="shared" si="239"/>
        <v>#REF!</v>
      </c>
      <c r="K477" s="57" t="e">
        <f t="shared" si="240"/>
        <v>#REF!</v>
      </c>
      <c r="L477" s="57" t="e">
        <f t="shared" si="241"/>
        <v>#REF!</v>
      </c>
      <c r="M477" s="58" t="e">
        <f t="shared" si="242"/>
        <v>#REF!</v>
      </c>
      <c r="N477" s="58" t="e">
        <f t="shared" si="243"/>
        <v>#REF!</v>
      </c>
      <c r="O477" s="58" t="e">
        <f t="shared" si="244"/>
        <v>#REF!</v>
      </c>
      <c r="P477" s="59" t="e">
        <f t="shared" si="234"/>
        <v>#REF!</v>
      </c>
      <c r="Q477" s="29" t="e">
        <f t="shared" si="245"/>
        <v>#REF!</v>
      </c>
      <c r="R477" s="100" t="e">
        <f t="shared" si="237"/>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x14ac:dyDescent="0.25">
      <c r="B478" s="237"/>
      <c r="C478" s="9"/>
      <c r="E478" s="65" t="e">
        <f>IF(OR($C$6="",$C$5="",$C$6=0,$C$5=0),"",IF((ROWS(E$6:E478)-1)&gt;$C$16+$C$13-$C$15,"",(ROWS(E$6:E478)-1)))</f>
        <v>#REF!</v>
      </c>
      <c r="F478" s="55" t="e">
        <f t="shared" si="238"/>
        <v>#REF!</v>
      </c>
      <c r="G478" s="91" t="e">
        <f>IF(E478="","",OP!G478)</f>
        <v>#REF!</v>
      </c>
      <c r="H478" s="28" t="e">
        <f t="shared" si="235"/>
        <v>#REF!</v>
      </c>
      <c r="I478" s="56" t="e">
        <f t="shared" si="236"/>
        <v>#REF!</v>
      </c>
      <c r="J478" s="56" t="e">
        <f t="shared" si="239"/>
        <v>#REF!</v>
      </c>
      <c r="K478" s="57" t="e">
        <f t="shared" si="240"/>
        <v>#REF!</v>
      </c>
      <c r="L478" s="57" t="e">
        <f t="shared" si="241"/>
        <v>#REF!</v>
      </c>
      <c r="M478" s="58" t="e">
        <f t="shared" si="242"/>
        <v>#REF!</v>
      </c>
      <c r="N478" s="58" t="e">
        <f t="shared" si="243"/>
        <v>#REF!</v>
      </c>
      <c r="O478" s="58" t="e">
        <f t="shared" si="244"/>
        <v>#REF!</v>
      </c>
      <c r="P478" s="59" t="e">
        <f t="shared" si="234"/>
        <v>#REF!</v>
      </c>
      <c r="Q478" s="29" t="e">
        <f t="shared" si="245"/>
        <v>#REF!</v>
      </c>
      <c r="R478" s="100" t="e">
        <f t="shared" si="237"/>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x14ac:dyDescent="0.25">
      <c r="B479" s="237"/>
      <c r="C479" s="9"/>
      <c r="E479" s="65" t="e">
        <f>IF(OR($C$6="",$C$5="",$C$6=0,$C$5=0),"",IF((ROWS(E$6:E479)-1)&gt;$C$16+$C$13-$C$15,"",(ROWS(E$6:E479)-1)))</f>
        <v>#REF!</v>
      </c>
      <c r="F479" s="55" t="e">
        <f t="shared" si="238"/>
        <v>#REF!</v>
      </c>
      <c r="G479" s="91" t="e">
        <f>IF(E479="","",OP!G479)</f>
        <v>#REF!</v>
      </c>
      <c r="H479" s="28" t="e">
        <f t="shared" si="235"/>
        <v>#REF!</v>
      </c>
      <c r="I479" s="56" t="e">
        <f t="shared" si="236"/>
        <v>#REF!</v>
      </c>
      <c r="J479" s="56" t="e">
        <f t="shared" si="239"/>
        <v>#REF!</v>
      </c>
      <c r="K479" s="57" t="e">
        <f t="shared" si="240"/>
        <v>#REF!</v>
      </c>
      <c r="L479" s="57" t="e">
        <f t="shared" si="241"/>
        <v>#REF!</v>
      </c>
      <c r="M479" s="58" t="e">
        <f t="shared" si="242"/>
        <v>#REF!</v>
      </c>
      <c r="N479" s="58" t="e">
        <f t="shared" si="243"/>
        <v>#REF!</v>
      </c>
      <c r="O479" s="58" t="e">
        <f t="shared" si="244"/>
        <v>#REF!</v>
      </c>
      <c r="P479" s="59" t="e">
        <f t="shared" si="234"/>
        <v>#REF!</v>
      </c>
      <c r="Q479" s="29" t="e">
        <f t="shared" si="245"/>
        <v>#REF!</v>
      </c>
      <c r="R479" s="100" t="e">
        <f t="shared" si="237"/>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x14ac:dyDescent="0.25">
      <c r="B480" s="237"/>
      <c r="C480" s="9"/>
      <c r="E480" s="65" t="e">
        <f>IF(OR($C$6="",$C$5="",$C$6=0,$C$5=0),"",IF((ROWS(E$6:E480)-1)&gt;$C$16+$C$13-$C$15,"",(ROWS(E$6:E480)-1)))</f>
        <v>#REF!</v>
      </c>
      <c r="F480" s="55" t="e">
        <f t="shared" si="238"/>
        <v>#REF!</v>
      </c>
      <c r="G480" s="91" t="e">
        <f>IF(E480="","",OP!G480)</f>
        <v>#REF!</v>
      </c>
      <c r="H480" s="28" t="e">
        <f t="shared" si="235"/>
        <v>#REF!</v>
      </c>
      <c r="I480" s="56" t="e">
        <f t="shared" si="236"/>
        <v>#REF!</v>
      </c>
      <c r="J480" s="56" t="e">
        <f t="shared" si="239"/>
        <v>#REF!</v>
      </c>
      <c r="K480" s="57" t="e">
        <f t="shared" si="240"/>
        <v>#REF!</v>
      </c>
      <c r="L480" s="57" t="e">
        <f t="shared" si="241"/>
        <v>#REF!</v>
      </c>
      <c r="M480" s="58" t="e">
        <f t="shared" si="242"/>
        <v>#REF!</v>
      </c>
      <c r="N480" s="58" t="e">
        <f t="shared" si="243"/>
        <v>#REF!</v>
      </c>
      <c r="O480" s="58" t="e">
        <f t="shared" si="244"/>
        <v>#REF!</v>
      </c>
      <c r="P480" s="59" t="e">
        <f t="shared" si="234"/>
        <v>#REF!</v>
      </c>
      <c r="Q480" s="29" t="e">
        <f t="shared" si="245"/>
        <v>#REF!</v>
      </c>
      <c r="R480" s="100" t="e">
        <f t="shared" si="237"/>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x14ac:dyDescent="0.25">
      <c r="B481" s="237"/>
      <c r="C481" s="9"/>
      <c r="E481" s="65" t="e">
        <f>IF(OR($C$6="",$C$5="",$C$6=0,$C$5=0),"",IF((ROWS(E$6:E481)-1)&gt;$C$16+$C$13-$C$15,"",(ROWS(E$6:E481)-1)))</f>
        <v>#REF!</v>
      </c>
      <c r="F481" s="55" t="e">
        <f t="shared" si="238"/>
        <v>#REF!</v>
      </c>
      <c r="G481" s="91" t="e">
        <f>IF(E481="","",OP!G481)</f>
        <v>#REF!</v>
      </c>
      <c r="H481" s="28" t="e">
        <f t="shared" si="235"/>
        <v>#REF!</v>
      </c>
      <c r="I481" s="56" t="e">
        <f t="shared" si="236"/>
        <v>#REF!</v>
      </c>
      <c r="J481" s="56" t="e">
        <f t="shared" si="239"/>
        <v>#REF!</v>
      </c>
      <c r="K481" s="57" t="e">
        <f t="shared" si="240"/>
        <v>#REF!</v>
      </c>
      <c r="L481" s="57" t="e">
        <f t="shared" si="241"/>
        <v>#REF!</v>
      </c>
      <c r="M481" s="58" t="e">
        <f t="shared" si="242"/>
        <v>#REF!</v>
      </c>
      <c r="N481" s="58" t="e">
        <f t="shared" si="243"/>
        <v>#REF!</v>
      </c>
      <c r="O481" s="58" t="e">
        <f t="shared" si="244"/>
        <v>#REF!</v>
      </c>
      <c r="P481" s="59" t="e">
        <f t="shared" si="234"/>
        <v>#REF!</v>
      </c>
      <c r="Q481" s="29" t="e">
        <f t="shared" si="245"/>
        <v>#REF!</v>
      </c>
      <c r="R481" s="100" t="e">
        <f t="shared" si="237"/>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x14ac:dyDescent="0.25">
      <c r="B482" s="237"/>
      <c r="C482" s="9"/>
      <c r="E482" s="65" t="e">
        <f>IF(OR($C$6="",$C$5="",$C$6=0,$C$5=0),"",IF((ROWS(E$6:E482)-1)&gt;$C$16+$C$13-$C$15,"",(ROWS(E$6:E482)-1)))</f>
        <v>#REF!</v>
      </c>
      <c r="F482" s="55" t="e">
        <f t="shared" si="238"/>
        <v>#REF!</v>
      </c>
      <c r="G482" s="91" t="e">
        <f>IF(E482="","",OP!G482)</f>
        <v>#REF!</v>
      </c>
      <c r="H482" s="28" t="e">
        <f t="shared" si="235"/>
        <v>#REF!</v>
      </c>
      <c r="I482" s="56" t="e">
        <f t="shared" si="236"/>
        <v>#REF!</v>
      </c>
      <c r="J482" s="56" t="e">
        <f t="shared" si="239"/>
        <v>#REF!</v>
      </c>
      <c r="K482" s="57" t="e">
        <f t="shared" si="240"/>
        <v>#REF!</v>
      </c>
      <c r="L482" s="57" t="e">
        <f t="shared" si="241"/>
        <v>#REF!</v>
      </c>
      <c r="M482" s="58" t="e">
        <f t="shared" si="242"/>
        <v>#REF!</v>
      </c>
      <c r="N482" s="58" t="e">
        <f t="shared" si="243"/>
        <v>#REF!</v>
      </c>
      <c r="O482" s="58" t="e">
        <f t="shared" si="244"/>
        <v>#REF!</v>
      </c>
      <c r="P482" s="59" t="e">
        <f t="shared" si="234"/>
        <v>#REF!</v>
      </c>
      <c r="Q482" s="29" t="e">
        <f t="shared" si="245"/>
        <v>#REF!</v>
      </c>
      <c r="R482" s="100" t="e">
        <f t="shared" si="237"/>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x14ac:dyDescent="0.25">
      <c r="B483" s="237"/>
      <c r="C483" s="9"/>
      <c r="E483" s="65" t="e">
        <f>IF(OR($C$6="",$C$5="",$C$6=0,$C$5=0),"",IF((ROWS(E$6:E483)-1)&gt;$C$16+$C$13-$C$15,"",(ROWS(E$6:E483)-1)))</f>
        <v>#REF!</v>
      </c>
      <c r="F483" s="55" t="e">
        <f t="shared" si="238"/>
        <v>#REF!</v>
      </c>
      <c r="G483" s="91" t="e">
        <f>IF(E483="","",OP!G483)</f>
        <v>#REF!</v>
      </c>
      <c r="H483" s="28" t="e">
        <f t="shared" si="235"/>
        <v>#REF!</v>
      </c>
      <c r="I483" s="56" t="e">
        <f t="shared" si="236"/>
        <v>#REF!</v>
      </c>
      <c r="J483" s="56" t="e">
        <f t="shared" si="239"/>
        <v>#REF!</v>
      </c>
      <c r="K483" s="57" t="e">
        <f t="shared" si="240"/>
        <v>#REF!</v>
      </c>
      <c r="L483" s="57" t="e">
        <f t="shared" si="241"/>
        <v>#REF!</v>
      </c>
      <c r="M483" s="58" t="e">
        <f t="shared" si="242"/>
        <v>#REF!</v>
      </c>
      <c r="N483" s="58" t="e">
        <f t="shared" si="243"/>
        <v>#REF!</v>
      </c>
      <c r="O483" s="58" t="e">
        <f t="shared" si="244"/>
        <v>#REF!</v>
      </c>
      <c r="P483" s="59" t="e">
        <f t="shared" si="234"/>
        <v>#REF!</v>
      </c>
      <c r="Q483" s="29" t="e">
        <f t="shared" si="245"/>
        <v>#REF!</v>
      </c>
      <c r="R483" s="100" t="e">
        <f t="shared" si="237"/>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x14ac:dyDescent="0.25">
      <c r="B484" s="237"/>
      <c r="C484" s="9"/>
      <c r="E484" s="65" t="e">
        <f>IF(OR($C$6="",$C$5="",$C$6=0,$C$5=0),"",IF((ROWS(E$6:E484)-1)&gt;$C$16+$C$13-$C$15,"",(ROWS(E$6:E484)-1)))</f>
        <v>#REF!</v>
      </c>
      <c r="F484" s="55" t="e">
        <f t="shared" si="238"/>
        <v>#REF!</v>
      </c>
      <c r="G484" s="91" t="e">
        <f>IF(E484="","",OP!G484)</f>
        <v>#REF!</v>
      </c>
      <c r="H484" s="28" t="e">
        <f t="shared" si="235"/>
        <v>#REF!</v>
      </c>
      <c r="I484" s="56" t="e">
        <f t="shared" si="236"/>
        <v>#REF!</v>
      </c>
      <c r="J484" s="56" t="e">
        <f t="shared" si="239"/>
        <v>#REF!</v>
      </c>
      <c r="K484" s="57" t="e">
        <f t="shared" si="240"/>
        <v>#REF!</v>
      </c>
      <c r="L484" s="57" t="e">
        <f t="shared" si="241"/>
        <v>#REF!</v>
      </c>
      <c r="M484" s="58" t="e">
        <f t="shared" si="242"/>
        <v>#REF!</v>
      </c>
      <c r="N484" s="58" t="e">
        <f t="shared" si="243"/>
        <v>#REF!</v>
      </c>
      <c r="O484" s="58" t="e">
        <f t="shared" si="244"/>
        <v>#REF!</v>
      </c>
      <c r="P484" s="59" t="e">
        <f t="shared" si="234"/>
        <v>#REF!</v>
      </c>
      <c r="Q484" s="29" t="e">
        <f t="shared" si="245"/>
        <v>#REF!</v>
      </c>
      <c r="R484" s="100" t="e">
        <f t="shared" si="237"/>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x14ac:dyDescent="0.25">
      <c r="B485" s="237"/>
      <c r="C485" s="9"/>
      <c r="E485" s="65" t="e">
        <f>IF(OR($C$6="",$C$5="",$C$6=0,$C$5=0),"",IF((ROWS(E$6:E485)-1)&gt;$C$16+$C$13-$C$15,"",(ROWS(E$6:E485)-1)))</f>
        <v>#REF!</v>
      </c>
      <c r="F485" s="55" t="e">
        <f t="shared" si="238"/>
        <v>#REF!</v>
      </c>
      <c r="G485" s="91" t="e">
        <f>IF(E485="","",OP!G485)</f>
        <v>#REF!</v>
      </c>
      <c r="H485" s="28" t="e">
        <f t="shared" si="235"/>
        <v>#REF!</v>
      </c>
      <c r="I485" s="56" t="e">
        <f t="shared" si="236"/>
        <v>#REF!</v>
      </c>
      <c r="J485" s="56" t="e">
        <f t="shared" si="239"/>
        <v>#REF!</v>
      </c>
      <c r="K485" s="57" t="e">
        <f t="shared" si="240"/>
        <v>#REF!</v>
      </c>
      <c r="L485" s="57" t="e">
        <f t="shared" si="241"/>
        <v>#REF!</v>
      </c>
      <c r="M485" s="58" t="e">
        <f t="shared" si="242"/>
        <v>#REF!</v>
      </c>
      <c r="N485" s="58" t="e">
        <f t="shared" si="243"/>
        <v>#REF!</v>
      </c>
      <c r="O485" s="58" t="e">
        <f t="shared" si="244"/>
        <v>#REF!</v>
      </c>
      <c r="P485" s="59" t="e">
        <f t="shared" si="234"/>
        <v>#REF!</v>
      </c>
      <c r="Q485" s="29" t="e">
        <f t="shared" si="245"/>
        <v>#REF!</v>
      </c>
      <c r="R485" s="100" t="e">
        <f t="shared" si="237"/>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x14ac:dyDescent="0.25">
      <c r="B486" s="237"/>
      <c r="C486" s="9"/>
      <c r="E486" s="65" t="e">
        <f>IF(OR($C$6="",$C$5="",$C$6=0,$C$5=0),"",IF((ROWS(E$6:E486)-1)&gt;$C$16+$C$13-$C$15,"",(ROWS(E$6:E486)-1)))</f>
        <v>#REF!</v>
      </c>
      <c r="F486" s="55" t="e">
        <f t="shared" si="238"/>
        <v>#REF!</v>
      </c>
      <c r="G486" s="91" t="e">
        <f>IF(E486="","",OP!G486)</f>
        <v>#REF!</v>
      </c>
      <c r="H486" s="28" t="e">
        <f t="shared" si="235"/>
        <v>#REF!</v>
      </c>
      <c r="I486" s="56" t="e">
        <f t="shared" si="236"/>
        <v>#REF!</v>
      </c>
      <c r="J486" s="56" t="e">
        <f t="shared" si="239"/>
        <v>#REF!</v>
      </c>
      <c r="K486" s="57" t="e">
        <f t="shared" si="240"/>
        <v>#REF!</v>
      </c>
      <c r="L486" s="57" t="e">
        <f t="shared" si="241"/>
        <v>#REF!</v>
      </c>
      <c r="M486" s="58" t="e">
        <f t="shared" si="242"/>
        <v>#REF!</v>
      </c>
      <c r="N486" s="58" t="e">
        <f t="shared" si="243"/>
        <v>#REF!</v>
      </c>
      <c r="O486" s="58" t="e">
        <f t="shared" si="244"/>
        <v>#REF!</v>
      </c>
      <c r="P486" s="59" t="e">
        <f t="shared" si="234"/>
        <v>#REF!</v>
      </c>
      <c r="Q486" s="29" t="e">
        <f t="shared" si="245"/>
        <v>#REF!</v>
      </c>
      <c r="R486" s="100" t="e">
        <f t="shared" si="237"/>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x14ac:dyDescent="0.25">
      <c r="B487" s="237"/>
      <c r="C487" s="9"/>
      <c r="E487" s="65" t="e">
        <f>IF(OR($C$6="",$C$5="",$C$6=0,$C$5=0),"",IF((ROWS(E$6:E487)-1)&gt;$C$16+$C$13-$C$15,"",(ROWS(E$6:E487)-1)))</f>
        <v>#REF!</v>
      </c>
      <c r="F487" s="55" t="e">
        <f t="shared" si="238"/>
        <v>#REF!</v>
      </c>
      <c r="G487" s="91" t="e">
        <f>IF(E487="","",OP!G487)</f>
        <v>#REF!</v>
      </c>
      <c r="H487" s="28" t="e">
        <f t="shared" si="235"/>
        <v>#REF!</v>
      </c>
      <c r="I487" s="56" t="e">
        <f t="shared" si="236"/>
        <v>#REF!</v>
      </c>
      <c r="J487" s="56" t="e">
        <f t="shared" si="239"/>
        <v>#REF!</v>
      </c>
      <c r="K487" s="57" t="e">
        <f t="shared" si="240"/>
        <v>#REF!</v>
      </c>
      <c r="L487" s="57" t="e">
        <f t="shared" si="241"/>
        <v>#REF!</v>
      </c>
      <c r="M487" s="58" t="e">
        <f t="shared" si="242"/>
        <v>#REF!</v>
      </c>
      <c r="N487" s="58" t="e">
        <f t="shared" si="243"/>
        <v>#REF!</v>
      </c>
      <c r="O487" s="58" t="e">
        <f t="shared" si="244"/>
        <v>#REF!</v>
      </c>
      <c r="P487" s="59" t="e">
        <f t="shared" si="234"/>
        <v>#REF!</v>
      </c>
      <c r="Q487" s="29" t="e">
        <f t="shared" si="245"/>
        <v>#REF!</v>
      </c>
      <c r="R487" s="100" t="e">
        <f t="shared" si="237"/>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x14ac:dyDescent="0.25">
      <c r="B488" s="237"/>
      <c r="C488" s="9"/>
      <c r="E488" s="65" t="e">
        <f>IF(OR($C$6="",$C$5="",$C$6=0,$C$5=0),"",IF((ROWS(E$6:E488)-1)&gt;$C$16+$C$13-$C$15,"",(ROWS(E$6:E488)-1)))</f>
        <v>#REF!</v>
      </c>
      <c r="F488" s="55" t="e">
        <f t="shared" si="238"/>
        <v>#REF!</v>
      </c>
      <c r="G488" s="91" t="e">
        <f>IF(E488="","",OP!G488)</f>
        <v>#REF!</v>
      </c>
      <c r="H488" s="28" t="e">
        <f t="shared" si="235"/>
        <v>#REF!</v>
      </c>
      <c r="I488" s="56" t="e">
        <f t="shared" si="236"/>
        <v>#REF!</v>
      </c>
      <c r="J488" s="56" t="e">
        <f t="shared" si="239"/>
        <v>#REF!</v>
      </c>
      <c r="K488" s="57" t="e">
        <f t="shared" si="240"/>
        <v>#REF!</v>
      </c>
      <c r="L488" s="57" t="e">
        <f t="shared" si="241"/>
        <v>#REF!</v>
      </c>
      <c r="M488" s="58" t="e">
        <f t="shared" si="242"/>
        <v>#REF!</v>
      </c>
      <c r="N488" s="58" t="e">
        <f t="shared" si="243"/>
        <v>#REF!</v>
      </c>
      <c r="O488" s="58" t="e">
        <f t="shared" si="244"/>
        <v>#REF!</v>
      </c>
      <c r="P488" s="59" t="e">
        <f t="shared" si="234"/>
        <v>#REF!</v>
      </c>
      <c r="Q488" s="29" t="e">
        <f t="shared" si="245"/>
        <v>#REF!</v>
      </c>
      <c r="R488" s="100" t="e">
        <f t="shared" si="237"/>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x14ac:dyDescent="0.25">
      <c r="B489" s="237"/>
      <c r="C489" s="9"/>
      <c r="E489" s="65" t="e">
        <f>IF(OR($C$6="",$C$5="",$C$6=0,$C$5=0),"",IF((ROWS(E$6:E489)-1)&gt;$C$16+$C$13-$C$15,"",(ROWS(E$6:E489)-1)))</f>
        <v>#REF!</v>
      </c>
      <c r="F489" s="55" t="e">
        <f t="shared" si="238"/>
        <v>#REF!</v>
      </c>
      <c r="G489" s="91" t="e">
        <f>IF(E489="","",OP!G489)</f>
        <v>#REF!</v>
      </c>
      <c r="H489" s="28" t="e">
        <f t="shared" si="235"/>
        <v>#REF!</v>
      </c>
      <c r="I489" s="56" t="e">
        <f t="shared" si="236"/>
        <v>#REF!</v>
      </c>
      <c r="J489" s="56" t="e">
        <f t="shared" si="239"/>
        <v>#REF!</v>
      </c>
      <c r="K489" s="57" t="e">
        <f t="shared" si="240"/>
        <v>#REF!</v>
      </c>
      <c r="L489" s="57" t="e">
        <f t="shared" si="241"/>
        <v>#REF!</v>
      </c>
      <c r="M489" s="58" t="e">
        <f t="shared" si="242"/>
        <v>#REF!</v>
      </c>
      <c r="N489" s="58" t="e">
        <f t="shared" si="243"/>
        <v>#REF!</v>
      </c>
      <c r="O489" s="58" t="e">
        <f t="shared" si="244"/>
        <v>#REF!</v>
      </c>
      <c r="P489" s="59" t="e">
        <f t="shared" si="234"/>
        <v>#REF!</v>
      </c>
      <c r="Q489" s="29" t="e">
        <f t="shared" si="245"/>
        <v>#REF!</v>
      </c>
      <c r="R489" s="100" t="e">
        <f t="shared" si="237"/>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x14ac:dyDescent="0.25">
      <c r="B490" s="237"/>
      <c r="C490" s="9"/>
      <c r="E490" s="65" t="e">
        <f>IF(OR($C$6="",$C$5="",$C$6=0,$C$5=0),"",IF((ROWS(E$6:E490)-1)&gt;$C$16+$C$13-$C$15,"",(ROWS(E$6:E490)-1)))</f>
        <v>#REF!</v>
      </c>
      <c r="F490" s="55" t="e">
        <f t="shared" si="238"/>
        <v>#REF!</v>
      </c>
      <c r="G490" s="91" t="e">
        <f>IF(E490="","",OP!G490)</f>
        <v>#REF!</v>
      </c>
      <c r="H490" s="28" t="e">
        <f t="shared" si="235"/>
        <v>#REF!</v>
      </c>
      <c r="I490" s="56" t="e">
        <f t="shared" si="236"/>
        <v>#REF!</v>
      </c>
      <c r="J490" s="56" t="e">
        <f t="shared" si="239"/>
        <v>#REF!</v>
      </c>
      <c r="K490" s="57" t="e">
        <f t="shared" si="240"/>
        <v>#REF!</v>
      </c>
      <c r="L490" s="57" t="e">
        <f t="shared" si="241"/>
        <v>#REF!</v>
      </c>
      <c r="M490" s="58" t="e">
        <f t="shared" si="242"/>
        <v>#REF!</v>
      </c>
      <c r="N490" s="58" t="e">
        <f t="shared" si="243"/>
        <v>#REF!</v>
      </c>
      <c r="O490" s="58" t="e">
        <f t="shared" si="244"/>
        <v>#REF!</v>
      </c>
      <c r="P490" s="59" t="e">
        <f t="shared" si="234"/>
        <v>#REF!</v>
      </c>
      <c r="Q490" s="29" t="e">
        <f t="shared" si="245"/>
        <v>#REF!</v>
      </c>
      <c r="R490" s="100" t="e">
        <f t="shared" si="237"/>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x14ac:dyDescent="0.25">
      <c r="B491" s="237"/>
      <c r="C491" s="9"/>
      <c r="E491" s="65" t="e">
        <f>IF(OR($C$6="",$C$5="",$C$6=0,$C$5=0),"",IF((ROWS(E$6:E491)-1)&gt;$C$16+$C$13-$C$15,"",(ROWS(E$6:E491)-1)))</f>
        <v>#REF!</v>
      </c>
      <c r="F491" s="55" t="e">
        <f t="shared" si="238"/>
        <v>#REF!</v>
      </c>
      <c r="G491" s="91" t="e">
        <f>IF(E491="","",OP!G491)</f>
        <v>#REF!</v>
      </c>
      <c r="H491" s="28" t="e">
        <f t="shared" si="235"/>
        <v>#REF!</v>
      </c>
      <c r="I491" s="56" t="e">
        <f t="shared" si="236"/>
        <v>#REF!</v>
      </c>
      <c r="J491" s="56" t="e">
        <f t="shared" si="239"/>
        <v>#REF!</v>
      </c>
      <c r="K491" s="57" t="e">
        <f t="shared" si="240"/>
        <v>#REF!</v>
      </c>
      <c r="L491" s="57" t="e">
        <f t="shared" si="241"/>
        <v>#REF!</v>
      </c>
      <c r="M491" s="58" t="e">
        <f t="shared" si="242"/>
        <v>#REF!</v>
      </c>
      <c r="N491" s="58" t="e">
        <f t="shared" si="243"/>
        <v>#REF!</v>
      </c>
      <c r="O491" s="58" t="e">
        <f t="shared" si="244"/>
        <v>#REF!</v>
      </c>
      <c r="P491" s="59" t="e">
        <f t="shared" si="234"/>
        <v>#REF!</v>
      </c>
      <c r="Q491" s="29" t="e">
        <f t="shared" si="245"/>
        <v>#REF!</v>
      </c>
      <c r="R491" s="100" t="e">
        <f t="shared" si="237"/>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x14ac:dyDescent="0.25">
      <c r="B492" s="237"/>
      <c r="C492" s="9"/>
      <c r="E492" s="65" t="e">
        <f>IF(OR($C$6="",$C$5="",$C$6=0,$C$5=0),"",IF((ROWS(E$6:E492)-1)&gt;$C$16+$C$13-$C$15,"",(ROWS(E$6:E492)-1)))</f>
        <v>#REF!</v>
      </c>
      <c r="F492" s="55" t="e">
        <f t="shared" si="238"/>
        <v>#REF!</v>
      </c>
      <c r="G492" s="91" t="e">
        <f>IF(E492="","",OP!G492)</f>
        <v>#REF!</v>
      </c>
      <c r="H492" s="28" t="e">
        <f t="shared" si="235"/>
        <v>#REF!</v>
      </c>
      <c r="I492" s="56" t="e">
        <f t="shared" si="236"/>
        <v>#REF!</v>
      </c>
      <c r="J492" s="56" t="e">
        <f t="shared" si="239"/>
        <v>#REF!</v>
      </c>
      <c r="K492" s="57" t="e">
        <f t="shared" si="240"/>
        <v>#REF!</v>
      </c>
      <c r="L492" s="57" t="e">
        <f t="shared" si="241"/>
        <v>#REF!</v>
      </c>
      <c r="M492" s="58" t="e">
        <f t="shared" si="242"/>
        <v>#REF!</v>
      </c>
      <c r="N492" s="58" t="e">
        <f t="shared" si="243"/>
        <v>#REF!</v>
      </c>
      <c r="O492" s="58" t="e">
        <f t="shared" si="244"/>
        <v>#REF!</v>
      </c>
      <c r="P492" s="59" t="e">
        <f t="shared" si="234"/>
        <v>#REF!</v>
      </c>
      <c r="Q492" s="29" t="e">
        <f t="shared" si="245"/>
        <v>#REF!</v>
      </c>
      <c r="R492" s="100" t="e">
        <f t="shared" si="237"/>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x14ac:dyDescent="0.25">
      <c r="B493" s="237"/>
      <c r="C493" s="9"/>
      <c r="E493" s="65" t="e">
        <f>IF(OR($C$6="",$C$5="",$C$6=0,$C$5=0),"",IF((ROWS(E$6:E493)-1)&gt;$C$16+$C$13-$C$15,"",(ROWS(E$6:E493)-1)))</f>
        <v>#REF!</v>
      </c>
      <c r="F493" s="55" t="e">
        <f t="shared" si="238"/>
        <v>#REF!</v>
      </c>
      <c r="G493" s="91" t="e">
        <f>IF(E493="","",OP!G493)</f>
        <v>#REF!</v>
      </c>
      <c r="H493" s="28" t="e">
        <f t="shared" si="235"/>
        <v>#REF!</v>
      </c>
      <c r="I493" s="56" t="e">
        <f t="shared" si="236"/>
        <v>#REF!</v>
      </c>
      <c r="J493" s="56" t="e">
        <f t="shared" si="239"/>
        <v>#REF!</v>
      </c>
      <c r="K493" s="57" t="e">
        <f t="shared" si="240"/>
        <v>#REF!</v>
      </c>
      <c r="L493" s="57" t="e">
        <f t="shared" si="241"/>
        <v>#REF!</v>
      </c>
      <c r="M493" s="58" t="e">
        <f t="shared" si="242"/>
        <v>#REF!</v>
      </c>
      <c r="N493" s="58" t="e">
        <f t="shared" si="243"/>
        <v>#REF!</v>
      </c>
      <c r="O493" s="58" t="e">
        <f t="shared" si="244"/>
        <v>#REF!</v>
      </c>
      <c r="P493" s="59" t="e">
        <f t="shared" si="234"/>
        <v>#REF!</v>
      </c>
      <c r="Q493" s="29" t="e">
        <f t="shared" si="245"/>
        <v>#REF!</v>
      </c>
      <c r="R493" s="100" t="e">
        <f t="shared" si="237"/>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x14ac:dyDescent="0.25">
      <c r="B494" s="237"/>
      <c r="C494" s="9"/>
      <c r="E494" s="65" t="e">
        <f>IF(OR($C$6="",$C$5="",$C$6=0,$C$5=0),"",IF((ROWS(E$6:E494)-1)&gt;$C$16+$C$13-$C$15,"",(ROWS(E$6:E494)-1)))</f>
        <v>#REF!</v>
      </c>
      <c r="F494" s="55" t="e">
        <f t="shared" si="238"/>
        <v>#REF!</v>
      </c>
      <c r="G494" s="91" t="e">
        <f>IF(E494="","",OP!G494)</f>
        <v>#REF!</v>
      </c>
      <c r="H494" s="28" t="e">
        <f t="shared" si="235"/>
        <v>#REF!</v>
      </c>
      <c r="I494" s="56" t="e">
        <f t="shared" si="236"/>
        <v>#REF!</v>
      </c>
      <c r="J494" s="56" t="e">
        <f t="shared" si="239"/>
        <v>#REF!</v>
      </c>
      <c r="K494" s="57" t="e">
        <f t="shared" si="240"/>
        <v>#REF!</v>
      </c>
      <c r="L494" s="57" t="e">
        <f t="shared" si="241"/>
        <v>#REF!</v>
      </c>
      <c r="M494" s="58" t="e">
        <f t="shared" si="242"/>
        <v>#REF!</v>
      </c>
      <c r="N494" s="58" t="e">
        <f t="shared" si="243"/>
        <v>#REF!</v>
      </c>
      <c r="O494" s="58" t="e">
        <f t="shared" si="244"/>
        <v>#REF!</v>
      </c>
      <c r="P494" s="59" t="e">
        <f t="shared" si="234"/>
        <v>#REF!</v>
      </c>
      <c r="Q494" s="29" t="e">
        <f t="shared" si="245"/>
        <v>#REF!</v>
      </c>
      <c r="R494" s="100" t="e">
        <f t="shared" si="237"/>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x14ac:dyDescent="0.25">
      <c r="B495" s="237"/>
      <c r="C495" s="9"/>
      <c r="E495" s="65" t="e">
        <f>IF(OR($C$6="",$C$5="",$C$6=0,$C$5=0),"",IF((ROWS(E$6:E495)-1)&gt;$C$16+$C$13-$C$15,"",(ROWS(E$6:E495)-1)))</f>
        <v>#REF!</v>
      </c>
      <c r="F495" s="55" t="e">
        <f t="shared" si="238"/>
        <v>#REF!</v>
      </c>
      <c r="G495" s="91" t="e">
        <f>IF(E495="","",OP!G495)</f>
        <v>#REF!</v>
      </c>
      <c r="H495" s="28" t="e">
        <f t="shared" si="235"/>
        <v>#REF!</v>
      </c>
      <c r="I495" s="56" t="e">
        <f t="shared" si="236"/>
        <v>#REF!</v>
      </c>
      <c r="J495" s="56" t="e">
        <f t="shared" si="239"/>
        <v>#REF!</v>
      </c>
      <c r="K495" s="57" t="e">
        <f t="shared" si="240"/>
        <v>#REF!</v>
      </c>
      <c r="L495" s="57" t="e">
        <f t="shared" si="241"/>
        <v>#REF!</v>
      </c>
      <c r="M495" s="58" t="e">
        <f t="shared" si="242"/>
        <v>#REF!</v>
      </c>
      <c r="N495" s="58" t="e">
        <f t="shared" si="243"/>
        <v>#REF!</v>
      </c>
      <c r="O495" s="58" t="e">
        <f t="shared" si="244"/>
        <v>#REF!</v>
      </c>
      <c r="P495" s="59" t="e">
        <f t="shared" si="234"/>
        <v>#REF!</v>
      </c>
      <c r="Q495" s="29" t="e">
        <f t="shared" si="245"/>
        <v>#REF!</v>
      </c>
      <c r="R495" s="100" t="e">
        <f t="shared" si="237"/>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x14ac:dyDescent="0.25">
      <c r="B496" s="237"/>
      <c r="C496" s="9"/>
      <c r="E496" s="65" t="e">
        <f>IF(OR($C$6="",$C$5="",$C$6=0,$C$5=0),"",IF((ROWS(E$6:E496)-1)&gt;$C$16+$C$13-$C$15,"",(ROWS(E$6:E496)-1)))</f>
        <v>#REF!</v>
      </c>
      <c r="F496" s="55" t="e">
        <f t="shared" si="238"/>
        <v>#REF!</v>
      </c>
      <c r="G496" s="91" t="e">
        <f>IF(E496="","",OP!G496)</f>
        <v>#REF!</v>
      </c>
      <c r="H496" s="28" t="e">
        <f t="shared" si="235"/>
        <v>#REF!</v>
      </c>
      <c r="I496" s="56" t="e">
        <f t="shared" si="236"/>
        <v>#REF!</v>
      </c>
      <c r="J496" s="56" t="e">
        <f t="shared" si="239"/>
        <v>#REF!</v>
      </c>
      <c r="K496" s="57" t="e">
        <f t="shared" si="240"/>
        <v>#REF!</v>
      </c>
      <c r="L496" s="57" t="e">
        <f t="shared" si="241"/>
        <v>#REF!</v>
      </c>
      <c r="M496" s="58" t="e">
        <f t="shared" si="242"/>
        <v>#REF!</v>
      </c>
      <c r="N496" s="58" t="e">
        <f t="shared" si="243"/>
        <v>#REF!</v>
      </c>
      <c r="O496" s="58" t="e">
        <f t="shared" si="244"/>
        <v>#REF!</v>
      </c>
      <c r="P496" s="59" t="e">
        <f t="shared" si="234"/>
        <v>#REF!</v>
      </c>
      <c r="Q496" s="29" t="e">
        <f t="shared" si="245"/>
        <v>#REF!</v>
      </c>
      <c r="R496" s="100" t="e">
        <f t="shared" si="237"/>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x14ac:dyDescent="0.25">
      <c r="B497" s="237"/>
      <c r="C497" s="9"/>
      <c r="E497" s="65" t="e">
        <f>IF(OR($C$6="",$C$5="",$C$6=0,$C$5=0),"",IF((ROWS(E$6:E497)-1)&gt;$C$16+$C$13-$C$15,"",(ROWS(E$6:E497)-1)))</f>
        <v>#REF!</v>
      </c>
      <c r="F497" s="55" t="e">
        <f t="shared" si="238"/>
        <v>#REF!</v>
      </c>
      <c r="G497" s="91" t="e">
        <f>IF(E497="","",OP!G497)</f>
        <v>#REF!</v>
      </c>
      <c r="H497" s="28" t="e">
        <f t="shared" si="235"/>
        <v>#REF!</v>
      </c>
      <c r="I497" s="56" t="e">
        <f t="shared" si="236"/>
        <v>#REF!</v>
      </c>
      <c r="J497" s="56" t="e">
        <f t="shared" si="239"/>
        <v>#REF!</v>
      </c>
      <c r="K497" s="57" t="e">
        <f t="shared" si="240"/>
        <v>#REF!</v>
      </c>
      <c r="L497" s="57" t="e">
        <f t="shared" si="241"/>
        <v>#REF!</v>
      </c>
      <c r="M497" s="58" t="e">
        <f t="shared" si="242"/>
        <v>#REF!</v>
      </c>
      <c r="N497" s="58" t="e">
        <f t="shared" si="243"/>
        <v>#REF!</v>
      </c>
      <c r="O497" s="58" t="e">
        <f t="shared" si="244"/>
        <v>#REF!</v>
      </c>
      <c r="P497" s="59" t="e">
        <f t="shared" si="234"/>
        <v>#REF!</v>
      </c>
      <c r="Q497" s="29" t="e">
        <f t="shared" si="245"/>
        <v>#REF!</v>
      </c>
      <c r="R497" s="100" t="e">
        <f t="shared" si="237"/>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x14ac:dyDescent="0.25">
      <c r="B498" s="237"/>
      <c r="C498" s="9"/>
      <c r="E498" s="65" t="e">
        <f>IF(OR($C$6="",$C$5="",$C$6=0,$C$5=0),"",IF((ROWS(E$6:E498)-1)&gt;$C$16+$C$13-$C$15,"",(ROWS(E$6:E498)-1)))</f>
        <v>#REF!</v>
      </c>
      <c r="F498" s="55" t="e">
        <f t="shared" si="238"/>
        <v>#REF!</v>
      </c>
      <c r="G498" s="91" t="e">
        <f>IF(E498="","",OP!G498)</f>
        <v>#REF!</v>
      </c>
      <c r="H498" s="28" t="e">
        <f t="shared" si="235"/>
        <v>#REF!</v>
      </c>
      <c r="I498" s="56" t="e">
        <f t="shared" si="236"/>
        <v>#REF!</v>
      </c>
      <c r="J498" s="56" t="e">
        <f t="shared" si="239"/>
        <v>#REF!</v>
      </c>
      <c r="K498" s="57" t="e">
        <f t="shared" si="240"/>
        <v>#REF!</v>
      </c>
      <c r="L498" s="57" t="e">
        <f t="shared" si="241"/>
        <v>#REF!</v>
      </c>
      <c r="M498" s="58" t="e">
        <f t="shared" si="242"/>
        <v>#REF!</v>
      </c>
      <c r="N498" s="58" t="e">
        <f t="shared" si="243"/>
        <v>#REF!</v>
      </c>
      <c r="O498" s="58" t="e">
        <f t="shared" si="244"/>
        <v>#REF!</v>
      </c>
      <c r="P498" s="59" t="e">
        <f t="shared" si="234"/>
        <v>#REF!</v>
      </c>
      <c r="Q498" s="29" t="e">
        <f t="shared" si="245"/>
        <v>#REF!</v>
      </c>
      <c r="R498" s="100" t="e">
        <f t="shared" si="237"/>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x14ac:dyDescent="0.25">
      <c r="B499" s="237"/>
      <c r="C499" s="9"/>
      <c r="E499" s="65" t="e">
        <f>IF(OR($C$6="",$C$5="",$C$6=0,$C$5=0),"",IF((ROWS(E$6:E499)-1)&gt;$C$16+$C$13-$C$15,"",(ROWS(E$6:E499)-1)))</f>
        <v>#REF!</v>
      </c>
      <c r="F499" s="55" t="e">
        <f t="shared" si="238"/>
        <v>#REF!</v>
      </c>
      <c r="G499" s="91" t="e">
        <f>IF(E499="","",OP!G499)</f>
        <v>#REF!</v>
      </c>
      <c r="H499" s="28" t="e">
        <f t="shared" si="235"/>
        <v>#REF!</v>
      </c>
      <c r="I499" s="56" t="e">
        <f t="shared" si="236"/>
        <v>#REF!</v>
      </c>
      <c r="J499" s="56" t="e">
        <f t="shared" si="239"/>
        <v>#REF!</v>
      </c>
      <c r="K499" s="57" t="e">
        <f t="shared" si="240"/>
        <v>#REF!</v>
      </c>
      <c r="L499" s="57" t="e">
        <f t="shared" si="241"/>
        <v>#REF!</v>
      </c>
      <c r="M499" s="58" t="e">
        <f t="shared" si="242"/>
        <v>#REF!</v>
      </c>
      <c r="N499" s="58" t="e">
        <f t="shared" si="243"/>
        <v>#REF!</v>
      </c>
      <c r="O499" s="58" t="e">
        <f t="shared" si="244"/>
        <v>#REF!</v>
      </c>
      <c r="P499" s="59" t="e">
        <f t="shared" si="234"/>
        <v>#REF!</v>
      </c>
      <c r="Q499" s="29" t="e">
        <f t="shared" si="245"/>
        <v>#REF!</v>
      </c>
      <c r="R499" s="100" t="e">
        <f t="shared" si="237"/>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x14ac:dyDescent="0.25">
      <c r="B500" s="237"/>
      <c r="C500" s="9"/>
      <c r="E500" s="65" t="e">
        <f>IF(OR($C$6="",$C$5="",$C$6=0,$C$5=0),"",IF((ROWS(E$6:E500)-1)&gt;$C$16+$C$13-$C$15,"",(ROWS(E$6:E500)-1)))</f>
        <v>#REF!</v>
      </c>
      <c r="F500" s="55" t="e">
        <f t="shared" si="238"/>
        <v>#REF!</v>
      </c>
      <c r="G500" s="91" t="e">
        <f>IF(E500="","",OP!G500)</f>
        <v>#REF!</v>
      </c>
      <c r="H500" s="28" t="e">
        <f t="shared" si="235"/>
        <v>#REF!</v>
      </c>
      <c r="I500" s="56" t="e">
        <f t="shared" si="236"/>
        <v>#REF!</v>
      </c>
      <c r="J500" s="56" t="e">
        <f t="shared" si="239"/>
        <v>#REF!</v>
      </c>
      <c r="K500" s="57" t="e">
        <f t="shared" si="240"/>
        <v>#REF!</v>
      </c>
      <c r="L500" s="57" t="e">
        <f t="shared" si="241"/>
        <v>#REF!</v>
      </c>
      <c r="M500" s="58" t="e">
        <f t="shared" si="242"/>
        <v>#REF!</v>
      </c>
      <c r="N500" s="58" t="e">
        <f t="shared" si="243"/>
        <v>#REF!</v>
      </c>
      <c r="O500" s="58" t="e">
        <f t="shared" si="244"/>
        <v>#REF!</v>
      </c>
      <c r="P500" s="59" t="e">
        <f t="shared" si="234"/>
        <v>#REF!</v>
      </c>
      <c r="Q500" s="29" t="e">
        <f t="shared" si="245"/>
        <v>#REF!</v>
      </c>
      <c r="R500" s="100" t="e">
        <f t="shared" si="237"/>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x14ac:dyDescent="0.25">
      <c r="B501" s="237"/>
      <c r="C501" s="9"/>
      <c r="E501" s="65" t="e">
        <f>IF(OR($C$6="",$C$5="",$C$6=0,$C$5=0),"",IF((ROWS(E$6:E501)-1)&gt;$C$16+$C$13-$C$15,"",(ROWS(E$6:E501)-1)))</f>
        <v>#REF!</v>
      </c>
      <c r="F501" s="55" t="e">
        <f t="shared" si="238"/>
        <v>#REF!</v>
      </c>
      <c r="G501" s="91" t="e">
        <f>IF(E501="","",OP!G501)</f>
        <v>#REF!</v>
      </c>
      <c r="H501" s="28" t="e">
        <f t="shared" si="235"/>
        <v>#REF!</v>
      </c>
      <c r="I501" s="56" t="e">
        <f t="shared" si="236"/>
        <v>#REF!</v>
      </c>
      <c r="J501" s="56" t="e">
        <f t="shared" si="239"/>
        <v>#REF!</v>
      </c>
      <c r="K501" s="57" t="e">
        <f t="shared" si="240"/>
        <v>#REF!</v>
      </c>
      <c r="L501" s="57" t="e">
        <f t="shared" si="241"/>
        <v>#REF!</v>
      </c>
      <c r="M501" s="58" t="e">
        <f t="shared" si="242"/>
        <v>#REF!</v>
      </c>
      <c r="N501" s="58" t="e">
        <f t="shared" si="243"/>
        <v>#REF!</v>
      </c>
      <c r="O501" s="58" t="e">
        <f t="shared" si="244"/>
        <v>#REF!</v>
      </c>
      <c r="P501" s="59" t="e">
        <f t="shared" si="234"/>
        <v>#REF!</v>
      </c>
      <c r="Q501" s="29" t="e">
        <f t="shared" si="245"/>
        <v>#REF!</v>
      </c>
      <c r="R501" s="100" t="e">
        <f t="shared" si="237"/>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x14ac:dyDescent="0.25">
      <c r="B502" s="237"/>
      <c r="C502" s="9"/>
      <c r="E502" s="65" t="e">
        <f>IF(OR($C$6="",$C$5="",$C$6=0,$C$5=0),"",IF((ROWS(E$6:E502)-1)&gt;$C$16+$C$13-$C$15,"",(ROWS(E$6:E502)-1)))</f>
        <v>#REF!</v>
      </c>
      <c r="F502" s="55" t="e">
        <f t="shared" si="238"/>
        <v>#REF!</v>
      </c>
      <c r="G502" s="91" t="e">
        <f>IF(E502="","",OP!G502)</f>
        <v>#REF!</v>
      </c>
      <c r="H502" s="28" t="e">
        <f t="shared" si="235"/>
        <v>#REF!</v>
      </c>
      <c r="I502" s="56" t="e">
        <f t="shared" si="236"/>
        <v>#REF!</v>
      </c>
      <c r="J502" s="56" t="e">
        <f t="shared" si="239"/>
        <v>#REF!</v>
      </c>
      <c r="K502" s="57" t="e">
        <f t="shared" si="240"/>
        <v>#REF!</v>
      </c>
      <c r="L502" s="57" t="e">
        <f t="shared" si="241"/>
        <v>#REF!</v>
      </c>
      <c r="M502" s="58" t="e">
        <f t="shared" si="242"/>
        <v>#REF!</v>
      </c>
      <c r="N502" s="58" t="e">
        <f t="shared" si="243"/>
        <v>#REF!</v>
      </c>
      <c r="O502" s="58" t="e">
        <f t="shared" si="244"/>
        <v>#REF!</v>
      </c>
      <c r="P502" s="59" t="e">
        <f t="shared" si="234"/>
        <v>#REF!</v>
      </c>
      <c r="Q502" s="29" t="e">
        <f t="shared" si="245"/>
        <v>#REF!</v>
      </c>
      <c r="R502" s="100" t="e">
        <f t="shared" si="237"/>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x14ac:dyDescent="0.25">
      <c r="B503" s="237"/>
      <c r="C503" s="9"/>
      <c r="E503" s="65" t="e">
        <f>IF(OR($C$6="",$C$5="",$C$6=0,$C$5=0),"",IF((ROWS(E$6:E503)-1)&gt;$C$16+$C$13-$C$15,"",(ROWS(E$6:E503)-1)))</f>
        <v>#REF!</v>
      </c>
      <c r="F503" s="55" t="e">
        <f t="shared" si="238"/>
        <v>#REF!</v>
      </c>
      <c r="G503" s="91" t="e">
        <f>IF(E503="","",OP!G503)</f>
        <v>#REF!</v>
      </c>
      <c r="H503" s="28" t="e">
        <f t="shared" si="235"/>
        <v>#REF!</v>
      </c>
      <c r="I503" s="56" t="e">
        <f t="shared" si="236"/>
        <v>#REF!</v>
      </c>
      <c r="J503" s="56" t="e">
        <f t="shared" si="239"/>
        <v>#REF!</v>
      </c>
      <c r="K503" s="57" t="e">
        <f t="shared" si="240"/>
        <v>#REF!</v>
      </c>
      <c r="L503" s="57" t="e">
        <f t="shared" si="241"/>
        <v>#REF!</v>
      </c>
      <c r="M503" s="58" t="e">
        <f t="shared" si="242"/>
        <v>#REF!</v>
      </c>
      <c r="N503" s="58" t="e">
        <f t="shared" si="243"/>
        <v>#REF!</v>
      </c>
      <c r="O503" s="58" t="e">
        <f t="shared" si="244"/>
        <v>#REF!</v>
      </c>
      <c r="P503" s="59" t="e">
        <f t="shared" si="234"/>
        <v>#REF!</v>
      </c>
      <c r="Q503" s="29" t="e">
        <f t="shared" si="245"/>
        <v>#REF!</v>
      </c>
      <c r="R503" s="100" t="e">
        <f t="shared" si="237"/>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x14ac:dyDescent="0.25">
      <c r="B504" s="237"/>
      <c r="C504" s="9"/>
      <c r="E504" s="65" t="e">
        <f>IF(OR($C$6="",$C$5="",$C$6=0,$C$5=0),"",IF((ROWS(E$6:E504)-1)&gt;$C$16+$C$13-$C$15,"",(ROWS(E$6:E504)-1)))</f>
        <v>#REF!</v>
      </c>
      <c r="F504" s="55" t="e">
        <f t="shared" si="238"/>
        <v>#REF!</v>
      </c>
      <c r="G504" s="91" t="e">
        <f>IF(E504="","",OP!G504)</f>
        <v>#REF!</v>
      </c>
      <c r="H504" s="28" t="e">
        <f t="shared" si="235"/>
        <v>#REF!</v>
      </c>
      <c r="I504" s="56" t="e">
        <f t="shared" si="236"/>
        <v>#REF!</v>
      </c>
      <c r="J504" s="56" t="e">
        <f t="shared" si="239"/>
        <v>#REF!</v>
      </c>
      <c r="K504" s="57" t="e">
        <f t="shared" si="240"/>
        <v>#REF!</v>
      </c>
      <c r="L504" s="57" t="e">
        <f t="shared" si="241"/>
        <v>#REF!</v>
      </c>
      <c r="M504" s="58" t="e">
        <f t="shared" si="242"/>
        <v>#REF!</v>
      </c>
      <c r="N504" s="58" t="e">
        <f t="shared" si="243"/>
        <v>#REF!</v>
      </c>
      <c r="O504" s="58" t="e">
        <f t="shared" si="244"/>
        <v>#REF!</v>
      </c>
      <c r="P504" s="59" t="e">
        <f t="shared" si="234"/>
        <v>#REF!</v>
      </c>
      <c r="Q504" s="29" t="e">
        <f t="shared" si="245"/>
        <v>#REF!</v>
      </c>
      <c r="R504" s="100" t="e">
        <f t="shared" si="237"/>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x14ac:dyDescent="0.25">
      <c r="B505" s="237"/>
      <c r="C505" s="9"/>
      <c r="E505" s="65" t="e">
        <f>IF(OR($C$6="",$C$5="",$C$6=0,$C$5=0),"",IF((ROWS(E$6:E505)-1)&gt;$C$16+$C$13-$C$15,"",(ROWS(E$6:E505)-1)))</f>
        <v>#REF!</v>
      </c>
      <c r="F505" s="55" t="e">
        <f t="shared" si="238"/>
        <v>#REF!</v>
      </c>
      <c r="G505" s="91" t="e">
        <f>IF(E505="","",OP!G505)</f>
        <v>#REF!</v>
      </c>
      <c r="H505" s="28" t="e">
        <f t="shared" si="235"/>
        <v>#REF!</v>
      </c>
      <c r="I505" s="56" t="e">
        <f t="shared" si="236"/>
        <v>#REF!</v>
      </c>
      <c r="J505" s="56" t="e">
        <f t="shared" si="239"/>
        <v>#REF!</v>
      </c>
      <c r="K505" s="57" t="e">
        <f t="shared" si="240"/>
        <v>#REF!</v>
      </c>
      <c r="L505" s="57" t="e">
        <f t="shared" si="241"/>
        <v>#REF!</v>
      </c>
      <c r="M505" s="58" t="e">
        <f t="shared" si="242"/>
        <v>#REF!</v>
      </c>
      <c r="N505" s="58" t="e">
        <f t="shared" si="243"/>
        <v>#REF!</v>
      </c>
      <c r="O505" s="58" t="e">
        <f t="shared" si="244"/>
        <v>#REF!</v>
      </c>
      <c r="P505" s="59" t="e">
        <f t="shared" si="234"/>
        <v>#REF!</v>
      </c>
      <c r="Q505" s="29" t="e">
        <f t="shared" si="245"/>
        <v>#REF!</v>
      </c>
      <c r="R505" s="100" t="e">
        <f t="shared" si="237"/>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x14ac:dyDescent="0.25">
      <c r="B506" s="237"/>
      <c r="C506" s="9"/>
      <c r="E506" s="65" t="e">
        <f>IF(OR($C$6="",$C$5="",$C$6=0,$C$5=0),"",IF((ROWS(E$6:E506)-1)&gt;$C$16+$C$13-$C$15,"",(ROWS(E$6:E506)-1)))</f>
        <v>#REF!</v>
      </c>
      <c r="F506" s="55" t="e">
        <f t="shared" si="238"/>
        <v>#REF!</v>
      </c>
      <c r="G506" s="91" t="e">
        <f>IF(E506="","",OP!G506)</f>
        <v>#REF!</v>
      </c>
      <c r="H506" s="28" t="e">
        <f t="shared" si="235"/>
        <v>#REF!</v>
      </c>
      <c r="I506" s="56" t="e">
        <f t="shared" si="236"/>
        <v>#REF!</v>
      </c>
      <c r="J506" s="56" t="e">
        <f t="shared" si="239"/>
        <v>#REF!</v>
      </c>
      <c r="K506" s="57" t="e">
        <f t="shared" si="240"/>
        <v>#REF!</v>
      </c>
      <c r="L506" s="57" t="e">
        <f t="shared" si="241"/>
        <v>#REF!</v>
      </c>
      <c r="M506" s="58" t="e">
        <f t="shared" si="242"/>
        <v>#REF!</v>
      </c>
      <c r="N506" s="58" t="e">
        <f t="shared" si="243"/>
        <v>#REF!</v>
      </c>
      <c r="O506" s="58" t="e">
        <f t="shared" si="244"/>
        <v>#REF!</v>
      </c>
      <c r="P506" s="59" t="e">
        <f t="shared" si="234"/>
        <v>#REF!</v>
      </c>
      <c r="Q506" s="29" t="e">
        <f t="shared" si="245"/>
        <v>#REF!</v>
      </c>
      <c r="R506" s="100" t="e">
        <f t="shared" si="237"/>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x14ac:dyDescent="0.25">
      <c r="B507" s="237"/>
      <c r="C507" s="9"/>
      <c r="E507" s="65" t="e">
        <f>IF(OR($C$6="",$C$5="",$C$6=0,$C$5=0),"",IF((ROWS(E$6:E507)-1)&gt;$C$16+$C$13-$C$15,"",(ROWS(E$6:E507)-1)))</f>
        <v>#REF!</v>
      </c>
      <c r="F507" s="55" t="e">
        <f t="shared" si="238"/>
        <v>#REF!</v>
      </c>
      <c r="G507" s="91" t="e">
        <f>IF(E507="","",OP!G507)</f>
        <v>#REF!</v>
      </c>
      <c r="H507" s="28" t="e">
        <f t="shared" si="235"/>
        <v>#REF!</v>
      </c>
      <c r="I507" s="56" t="e">
        <f t="shared" si="236"/>
        <v>#REF!</v>
      </c>
      <c r="J507" s="56" t="e">
        <f t="shared" si="239"/>
        <v>#REF!</v>
      </c>
      <c r="K507" s="57" t="e">
        <f t="shared" si="240"/>
        <v>#REF!</v>
      </c>
      <c r="L507" s="57" t="e">
        <f t="shared" si="241"/>
        <v>#REF!</v>
      </c>
      <c r="M507" s="58" t="e">
        <f t="shared" si="242"/>
        <v>#REF!</v>
      </c>
      <c r="N507" s="58" t="e">
        <f t="shared" si="243"/>
        <v>#REF!</v>
      </c>
      <c r="O507" s="58" t="e">
        <f t="shared" si="244"/>
        <v>#REF!</v>
      </c>
      <c r="P507" s="59" t="e">
        <f t="shared" si="234"/>
        <v>#REF!</v>
      </c>
      <c r="Q507" s="29" t="e">
        <f t="shared" si="245"/>
        <v>#REF!</v>
      </c>
      <c r="R507" s="100" t="e">
        <f t="shared" si="237"/>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x14ac:dyDescent="0.25">
      <c r="B508" s="237"/>
      <c r="C508" s="9"/>
      <c r="E508" s="65" t="e">
        <f>IF(OR($C$6="",$C$5="",$C$6=0,$C$5=0),"",IF((ROWS(E$6:E508)-1)&gt;$C$16+$C$13-$C$15,"",(ROWS(E$6:E508)-1)))</f>
        <v>#REF!</v>
      </c>
      <c r="F508" s="55" t="e">
        <f t="shared" si="238"/>
        <v>#REF!</v>
      </c>
      <c r="G508" s="91" t="e">
        <f>IF(E508="","",OP!G508)</f>
        <v>#REF!</v>
      </c>
      <c r="H508" s="28" t="e">
        <f t="shared" si="235"/>
        <v>#REF!</v>
      </c>
      <c r="I508" s="56" t="e">
        <f t="shared" si="236"/>
        <v>#REF!</v>
      </c>
      <c r="J508" s="56" t="e">
        <f t="shared" si="239"/>
        <v>#REF!</v>
      </c>
      <c r="K508" s="57" t="e">
        <f t="shared" si="240"/>
        <v>#REF!</v>
      </c>
      <c r="L508" s="57" t="e">
        <f t="shared" si="241"/>
        <v>#REF!</v>
      </c>
      <c r="M508" s="58" t="e">
        <f t="shared" si="242"/>
        <v>#REF!</v>
      </c>
      <c r="N508" s="58" t="e">
        <f t="shared" si="243"/>
        <v>#REF!</v>
      </c>
      <c r="O508" s="58" t="e">
        <f t="shared" si="244"/>
        <v>#REF!</v>
      </c>
      <c r="P508" s="59" t="e">
        <f t="shared" si="234"/>
        <v>#REF!</v>
      </c>
      <c r="Q508" s="29" t="e">
        <f t="shared" si="245"/>
        <v>#REF!</v>
      </c>
      <c r="R508" s="100" t="e">
        <f t="shared" si="237"/>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x14ac:dyDescent="0.25">
      <c r="B509" s="237"/>
      <c r="C509" s="9"/>
      <c r="E509" s="65" t="e">
        <f>IF(OR($C$6="",$C$5="",$C$6=0,$C$5=0),"",IF((ROWS(E$6:E509)-1)&gt;$C$16+$C$13-$C$15,"",(ROWS(E$6:E509)-1)))</f>
        <v>#REF!</v>
      </c>
      <c r="F509" s="55" t="e">
        <f t="shared" si="238"/>
        <v>#REF!</v>
      </c>
      <c r="G509" s="91" t="e">
        <f>IF(E509="","",OP!G509)</f>
        <v>#REF!</v>
      </c>
      <c r="H509" s="28" t="e">
        <f t="shared" si="235"/>
        <v>#REF!</v>
      </c>
      <c r="I509" s="56" t="e">
        <f t="shared" si="236"/>
        <v>#REF!</v>
      </c>
      <c r="J509" s="56" t="e">
        <f t="shared" si="239"/>
        <v>#REF!</v>
      </c>
      <c r="K509" s="57" t="e">
        <f t="shared" si="240"/>
        <v>#REF!</v>
      </c>
      <c r="L509" s="57" t="e">
        <f t="shared" si="241"/>
        <v>#REF!</v>
      </c>
      <c r="M509" s="58" t="e">
        <f t="shared" si="242"/>
        <v>#REF!</v>
      </c>
      <c r="N509" s="58" t="e">
        <f t="shared" si="243"/>
        <v>#REF!</v>
      </c>
      <c r="O509" s="58" t="e">
        <f t="shared" si="244"/>
        <v>#REF!</v>
      </c>
      <c r="P509" s="59" t="e">
        <f t="shared" si="234"/>
        <v>#REF!</v>
      </c>
      <c r="Q509" s="29" t="e">
        <f t="shared" si="245"/>
        <v>#REF!</v>
      </c>
      <c r="R509" s="100" t="e">
        <f t="shared" si="237"/>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x14ac:dyDescent="0.25">
      <c r="B510" s="237"/>
      <c r="C510" s="9"/>
      <c r="E510" s="65" t="e">
        <f>IF(OR($C$6="",$C$5="",$C$6=0,$C$5=0),"",IF((ROWS(E$6:E510)-1)&gt;$C$16+$C$13-$C$15,"",(ROWS(E$6:E510)-1)))</f>
        <v>#REF!</v>
      </c>
      <c r="F510" s="55" t="e">
        <f t="shared" si="238"/>
        <v>#REF!</v>
      </c>
      <c r="G510" s="91" t="e">
        <f>IF(E510="","",OP!G510)</f>
        <v>#REF!</v>
      </c>
      <c r="H510" s="28" t="e">
        <f t="shared" si="235"/>
        <v>#REF!</v>
      </c>
      <c r="I510" s="56" t="e">
        <f t="shared" si="236"/>
        <v>#REF!</v>
      </c>
      <c r="J510" s="56" t="e">
        <f t="shared" si="239"/>
        <v>#REF!</v>
      </c>
      <c r="K510" s="57" t="e">
        <f t="shared" si="240"/>
        <v>#REF!</v>
      </c>
      <c r="L510" s="57" t="e">
        <f t="shared" si="241"/>
        <v>#REF!</v>
      </c>
      <c r="M510" s="58" t="e">
        <f t="shared" si="242"/>
        <v>#REF!</v>
      </c>
      <c r="N510" s="58" t="e">
        <f t="shared" si="243"/>
        <v>#REF!</v>
      </c>
      <c r="O510" s="58" t="e">
        <f t="shared" si="244"/>
        <v>#REF!</v>
      </c>
      <c r="P510" s="59" t="e">
        <f t="shared" si="234"/>
        <v>#REF!</v>
      </c>
      <c r="Q510" s="29" t="e">
        <f t="shared" si="245"/>
        <v>#REF!</v>
      </c>
      <c r="R510" s="100" t="e">
        <f t="shared" si="237"/>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x14ac:dyDescent="0.25">
      <c r="B511" s="237"/>
      <c r="C511" s="9"/>
      <c r="E511" s="65" t="e">
        <f>IF(OR($C$6="",$C$5="",$C$6=0,$C$5=0),"",IF((ROWS(E$6:E511)-1)&gt;$C$16+$C$13-$C$15,"",(ROWS(E$6:E511)-1)))</f>
        <v>#REF!</v>
      </c>
      <c r="F511" s="55" t="e">
        <f t="shared" si="238"/>
        <v>#REF!</v>
      </c>
      <c r="G511" s="91" t="e">
        <f>IF(E511="","",OP!G511)</f>
        <v>#REF!</v>
      </c>
      <c r="H511" s="28" t="e">
        <f t="shared" si="235"/>
        <v>#REF!</v>
      </c>
      <c r="I511" s="56" t="e">
        <f t="shared" si="236"/>
        <v>#REF!</v>
      </c>
      <c r="J511" s="56" t="e">
        <f t="shared" si="239"/>
        <v>#REF!</v>
      </c>
      <c r="K511" s="57" t="e">
        <f t="shared" si="240"/>
        <v>#REF!</v>
      </c>
      <c r="L511" s="57" t="e">
        <f t="shared" si="241"/>
        <v>#REF!</v>
      </c>
      <c r="M511" s="58" t="e">
        <f t="shared" si="242"/>
        <v>#REF!</v>
      </c>
      <c r="N511" s="58" t="e">
        <f t="shared" si="243"/>
        <v>#REF!</v>
      </c>
      <c r="O511" s="58" t="e">
        <f t="shared" si="244"/>
        <v>#REF!</v>
      </c>
      <c r="P511" s="59" t="e">
        <f t="shared" si="234"/>
        <v>#REF!</v>
      </c>
      <c r="Q511" s="29" t="e">
        <f t="shared" si="245"/>
        <v>#REF!</v>
      </c>
      <c r="R511" s="100" t="e">
        <f t="shared" si="237"/>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x14ac:dyDescent="0.25">
      <c r="B512" s="237"/>
      <c r="C512" s="9"/>
      <c r="E512" s="65" t="e">
        <f>IF(OR($C$6="",$C$5="",$C$6=0,$C$5=0),"",IF((ROWS(E$6:E512)-1)&gt;$C$16+$C$13-$C$15,"",(ROWS(E$6:E512)-1)))</f>
        <v>#REF!</v>
      </c>
      <c r="F512" s="55" t="e">
        <f t="shared" si="238"/>
        <v>#REF!</v>
      </c>
      <c r="G512" s="91" t="e">
        <f>IF(E512="","",OP!G512)</f>
        <v>#REF!</v>
      </c>
      <c r="H512" s="28" t="e">
        <f t="shared" si="235"/>
        <v>#REF!</v>
      </c>
      <c r="I512" s="56" t="e">
        <f t="shared" si="236"/>
        <v>#REF!</v>
      </c>
      <c r="J512" s="56" t="e">
        <f t="shared" si="239"/>
        <v>#REF!</v>
      </c>
      <c r="K512" s="57" t="e">
        <f t="shared" si="240"/>
        <v>#REF!</v>
      </c>
      <c r="L512" s="57" t="e">
        <f t="shared" si="241"/>
        <v>#REF!</v>
      </c>
      <c r="M512" s="58" t="e">
        <f t="shared" si="242"/>
        <v>#REF!</v>
      </c>
      <c r="N512" s="58" t="e">
        <f t="shared" si="243"/>
        <v>#REF!</v>
      </c>
      <c r="O512" s="58" t="e">
        <f t="shared" si="244"/>
        <v>#REF!</v>
      </c>
      <c r="P512" s="59" t="e">
        <f t="shared" si="234"/>
        <v>#REF!</v>
      </c>
      <c r="Q512" s="29" t="e">
        <f t="shared" si="245"/>
        <v>#REF!</v>
      </c>
      <c r="R512" s="100" t="e">
        <f t="shared" si="237"/>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x14ac:dyDescent="0.25">
      <c r="B513" s="237"/>
      <c r="C513" s="9"/>
      <c r="E513" s="65" t="e">
        <f>IF(OR($C$6="",$C$5="",$C$6=0,$C$5=0),"",IF((ROWS(E$6:E513)-1)&gt;$C$16+$C$13-$C$15,"",(ROWS(E$6:E513)-1)))</f>
        <v>#REF!</v>
      </c>
      <c r="F513" s="55" t="e">
        <f t="shared" si="238"/>
        <v>#REF!</v>
      </c>
      <c r="G513" s="91" t="e">
        <f>IF(E513="","",OP!G513)</f>
        <v>#REF!</v>
      </c>
      <c r="H513" s="28" t="e">
        <f t="shared" si="235"/>
        <v>#REF!</v>
      </c>
      <c r="I513" s="56" t="e">
        <f t="shared" si="236"/>
        <v>#REF!</v>
      </c>
      <c r="J513" s="56" t="e">
        <f t="shared" si="239"/>
        <v>#REF!</v>
      </c>
      <c r="K513" s="57" t="e">
        <f t="shared" si="240"/>
        <v>#REF!</v>
      </c>
      <c r="L513" s="57" t="e">
        <f t="shared" si="241"/>
        <v>#REF!</v>
      </c>
      <c r="M513" s="58" t="e">
        <f t="shared" si="242"/>
        <v>#REF!</v>
      </c>
      <c r="N513" s="58" t="e">
        <f t="shared" si="243"/>
        <v>#REF!</v>
      </c>
      <c r="O513" s="58" t="e">
        <f t="shared" si="244"/>
        <v>#REF!</v>
      </c>
      <c r="P513" s="59" t="e">
        <f t="shared" si="234"/>
        <v>#REF!</v>
      </c>
      <c r="Q513" s="29" t="e">
        <f t="shared" si="245"/>
        <v>#REF!</v>
      </c>
      <c r="R513" s="100" t="e">
        <f t="shared" si="237"/>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x14ac:dyDescent="0.25">
      <c r="B514" s="237"/>
      <c r="C514" s="9"/>
      <c r="E514" s="65" t="e">
        <f>IF(OR($C$6="",$C$5="",$C$6=0,$C$5=0),"",IF((ROWS(E$6:E514)-1)&gt;$C$16+$C$13-$C$15,"",(ROWS(E$6:E514)-1)))</f>
        <v>#REF!</v>
      </c>
      <c r="F514" s="55" t="e">
        <f t="shared" si="238"/>
        <v>#REF!</v>
      </c>
      <c r="G514" s="91" t="e">
        <f>IF(E514="","",OP!G514)</f>
        <v>#REF!</v>
      </c>
      <c r="H514" s="28" t="e">
        <f t="shared" si="235"/>
        <v>#REF!</v>
      </c>
      <c r="I514" s="56" t="e">
        <f t="shared" si="236"/>
        <v>#REF!</v>
      </c>
      <c r="J514" s="56" t="e">
        <f t="shared" si="239"/>
        <v>#REF!</v>
      </c>
      <c r="K514" s="57" t="e">
        <f t="shared" si="240"/>
        <v>#REF!</v>
      </c>
      <c r="L514" s="57" t="e">
        <f t="shared" si="241"/>
        <v>#REF!</v>
      </c>
      <c r="M514" s="58" t="e">
        <f t="shared" si="242"/>
        <v>#REF!</v>
      </c>
      <c r="N514" s="58" t="e">
        <f t="shared" si="243"/>
        <v>#REF!</v>
      </c>
      <c r="O514" s="58" t="e">
        <f t="shared" si="244"/>
        <v>#REF!</v>
      </c>
      <c r="P514" s="59" t="e">
        <f t="shared" si="234"/>
        <v>#REF!</v>
      </c>
      <c r="Q514" s="29" t="e">
        <f t="shared" si="245"/>
        <v>#REF!</v>
      </c>
      <c r="R514" s="100" t="e">
        <f t="shared" si="237"/>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x14ac:dyDescent="0.25">
      <c r="B515" s="237"/>
      <c r="C515" s="9"/>
      <c r="E515" s="65" t="e">
        <f>IF(OR($C$6="",$C$5="",$C$6=0,$C$5=0),"",IF((ROWS(E$6:E515)-1)&gt;$C$16+$C$13-$C$15,"",(ROWS(E$6:E515)-1)))</f>
        <v>#REF!</v>
      </c>
      <c r="F515" s="55" t="e">
        <f t="shared" si="238"/>
        <v>#REF!</v>
      </c>
      <c r="G515" s="91" t="e">
        <f>IF(E515="","",OP!G515)</f>
        <v>#REF!</v>
      </c>
      <c r="H515" s="28" t="e">
        <f t="shared" si="235"/>
        <v>#REF!</v>
      </c>
      <c r="I515" s="56" t="e">
        <f t="shared" si="236"/>
        <v>#REF!</v>
      </c>
      <c r="J515" s="56" t="e">
        <f t="shared" si="239"/>
        <v>#REF!</v>
      </c>
      <c r="K515" s="57" t="e">
        <f t="shared" si="240"/>
        <v>#REF!</v>
      </c>
      <c r="L515" s="57" t="e">
        <f t="shared" si="241"/>
        <v>#REF!</v>
      </c>
      <c r="M515" s="58" t="e">
        <f t="shared" si="242"/>
        <v>#REF!</v>
      </c>
      <c r="N515" s="58" t="e">
        <f t="shared" si="243"/>
        <v>#REF!</v>
      </c>
      <c r="O515" s="58" t="e">
        <f t="shared" si="244"/>
        <v>#REF!</v>
      </c>
      <c r="P515" s="59" t="e">
        <f t="shared" si="234"/>
        <v>#REF!</v>
      </c>
      <c r="Q515" s="29" t="e">
        <f t="shared" si="245"/>
        <v>#REF!</v>
      </c>
      <c r="R515" s="100" t="e">
        <f t="shared" si="237"/>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x14ac:dyDescent="0.25">
      <c r="B516" s="237"/>
      <c r="C516" s="9"/>
      <c r="E516" s="65" t="e">
        <f>IF(OR($C$6="",$C$5="",$C$6=0,$C$5=0),"",IF((ROWS(E$6:E516)-1)&gt;$C$16+$C$13-$C$15,"",(ROWS(E$6:E516)-1)))</f>
        <v>#REF!</v>
      </c>
      <c r="F516" s="55" t="e">
        <f t="shared" si="238"/>
        <v>#REF!</v>
      </c>
      <c r="G516" s="91" t="e">
        <f>IF(E516="","",OP!G516)</f>
        <v>#REF!</v>
      </c>
      <c r="H516" s="28" t="e">
        <f t="shared" si="235"/>
        <v>#REF!</v>
      </c>
      <c r="I516" s="56" t="e">
        <f t="shared" si="236"/>
        <v>#REF!</v>
      </c>
      <c r="J516" s="56" t="e">
        <f t="shared" si="239"/>
        <v>#REF!</v>
      </c>
      <c r="K516" s="57" t="e">
        <f t="shared" si="240"/>
        <v>#REF!</v>
      </c>
      <c r="L516" s="57" t="e">
        <f t="shared" si="241"/>
        <v>#REF!</v>
      </c>
      <c r="M516" s="58" t="e">
        <f t="shared" si="242"/>
        <v>#REF!</v>
      </c>
      <c r="N516" s="58" t="e">
        <f t="shared" si="243"/>
        <v>#REF!</v>
      </c>
      <c r="O516" s="58" t="e">
        <f t="shared" si="244"/>
        <v>#REF!</v>
      </c>
      <c r="P516" s="59" t="e">
        <f t="shared" si="234"/>
        <v>#REF!</v>
      </c>
      <c r="Q516" s="29" t="e">
        <f t="shared" si="245"/>
        <v>#REF!</v>
      </c>
      <c r="R516" s="100" t="e">
        <f t="shared" si="237"/>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x14ac:dyDescent="0.25">
      <c r="B517" s="237"/>
      <c r="C517" s="9"/>
      <c r="E517" s="65" t="e">
        <f>IF(OR($C$6="",$C$5="",$C$6=0,$C$5=0),"",IF((ROWS(E$6:E517)-1)&gt;$C$16+$C$13-$C$15,"",(ROWS(E$6:E517)-1)))</f>
        <v>#REF!</v>
      </c>
      <c r="F517" s="55" t="e">
        <f t="shared" si="238"/>
        <v>#REF!</v>
      </c>
      <c r="G517" s="91" t="e">
        <f>IF(E517="","",OP!G517)</f>
        <v>#REF!</v>
      </c>
      <c r="H517" s="28" t="e">
        <f t="shared" si="235"/>
        <v>#REF!</v>
      </c>
      <c r="I517" s="56" t="e">
        <f t="shared" si="236"/>
        <v>#REF!</v>
      </c>
      <c r="J517" s="56" t="e">
        <f t="shared" si="239"/>
        <v>#REF!</v>
      </c>
      <c r="K517" s="57" t="e">
        <f t="shared" si="240"/>
        <v>#REF!</v>
      </c>
      <c r="L517" s="57" t="e">
        <f t="shared" si="241"/>
        <v>#REF!</v>
      </c>
      <c r="M517" s="58" t="e">
        <f t="shared" si="242"/>
        <v>#REF!</v>
      </c>
      <c r="N517" s="58" t="e">
        <f t="shared" si="243"/>
        <v>#REF!</v>
      </c>
      <c r="O517" s="58" t="e">
        <f t="shared" si="244"/>
        <v>#REF!</v>
      </c>
      <c r="P517" s="59" t="e">
        <f t="shared" si="234"/>
        <v>#REF!</v>
      </c>
      <c r="Q517" s="29" t="e">
        <f t="shared" si="245"/>
        <v>#REF!</v>
      </c>
      <c r="R517" s="100" t="e">
        <f t="shared" si="237"/>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x14ac:dyDescent="0.25">
      <c r="B518" s="237"/>
      <c r="C518" s="9"/>
      <c r="E518" s="65" t="e">
        <f>IF(OR($C$6="",$C$5="",$C$6=0,$C$5=0),"",IF((ROWS(E$6:E518)-1)&gt;$C$16+$C$13-$C$15,"",(ROWS(E$6:E518)-1)))</f>
        <v>#REF!</v>
      </c>
      <c r="F518" s="55" t="e">
        <f t="shared" si="238"/>
        <v>#REF!</v>
      </c>
      <c r="G518" s="91" t="e">
        <f>IF(E518="","",OP!G518)</f>
        <v>#REF!</v>
      </c>
      <c r="H518" s="28" t="e">
        <f t="shared" si="235"/>
        <v>#REF!</v>
      </c>
      <c r="I518" s="56" t="e">
        <f t="shared" si="236"/>
        <v>#REF!</v>
      </c>
      <c r="J518" s="56" t="e">
        <f t="shared" si="239"/>
        <v>#REF!</v>
      </c>
      <c r="K518" s="57" t="e">
        <f t="shared" si="240"/>
        <v>#REF!</v>
      </c>
      <c r="L518" s="57" t="e">
        <f t="shared" si="241"/>
        <v>#REF!</v>
      </c>
      <c r="M518" s="58" t="e">
        <f t="shared" si="242"/>
        <v>#REF!</v>
      </c>
      <c r="N518" s="58" t="e">
        <f t="shared" si="243"/>
        <v>#REF!</v>
      </c>
      <c r="O518" s="58" t="e">
        <f t="shared" si="244"/>
        <v>#REF!</v>
      </c>
      <c r="P518" s="59" t="e">
        <f t="shared" ref="P518:P581" si="256">IF(E518="","",$C$23)</f>
        <v>#REF!</v>
      </c>
      <c r="Q518" s="29" t="e">
        <f t="shared" si="245"/>
        <v>#REF!</v>
      </c>
      <c r="R518" s="100" t="e">
        <f t="shared" si="237"/>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x14ac:dyDescent="0.25">
      <c r="B519" s="237"/>
      <c r="C519" s="9"/>
      <c r="E519" s="65" t="e">
        <f>IF(OR($C$6="",$C$5="",$C$6=0,$C$5=0),"",IF((ROWS(E$6:E519)-1)&gt;$C$16+$C$13-$C$15,"",(ROWS(E$6:E519)-1)))</f>
        <v>#REF!</v>
      </c>
      <c r="F519" s="55" t="e">
        <f t="shared" si="238"/>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39"/>
        <v>#REF!</v>
      </c>
      <c r="K519" s="57" t="e">
        <f t="shared" si="240"/>
        <v>#REF!</v>
      </c>
      <c r="L519" s="57" t="e">
        <f t="shared" si="241"/>
        <v>#REF!</v>
      </c>
      <c r="M519" s="58" t="e">
        <f t="shared" si="242"/>
        <v>#REF!</v>
      </c>
      <c r="N519" s="58" t="e">
        <f t="shared" si="243"/>
        <v>#REF!</v>
      </c>
      <c r="O519" s="58" t="e">
        <f t="shared" si="244"/>
        <v>#REF!</v>
      </c>
      <c r="P519" s="59" t="e">
        <f t="shared" si="256"/>
        <v>#REF!</v>
      </c>
      <c r="Q519" s="29" t="e">
        <f t="shared" si="245"/>
        <v>#REF!</v>
      </c>
      <c r="R519" s="100" t="e">
        <f t="shared" ref="R519:R582" si="259">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x14ac:dyDescent="0.25">
      <c r="B520" s="237"/>
      <c r="C520" s="9"/>
      <c r="E520" s="65" t="e">
        <f>IF(OR($C$6="",$C$5="",$C$6=0,$C$5=0),"",IF((ROWS(E$6:E520)-1)&gt;$C$16+$C$13-$C$15,"",(ROWS(E$6:E520)-1)))</f>
        <v>#REF!</v>
      </c>
      <c r="F520" s="55" t="e">
        <f t="shared" ref="F520:F583" si="260">IF(E520="","",G519)</f>
        <v>#REF!</v>
      </c>
      <c r="G520" s="91" t="e">
        <f>IF(E520="","",OP!G520)</f>
        <v>#REF!</v>
      </c>
      <c r="H520" s="28" t="e">
        <f t="shared" si="257"/>
        <v>#REF!</v>
      </c>
      <c r="I520" s="56" t="e">
        <f t="shared" si="258"/>
        <v>#REF!</v>
      </c>
      <c r="J520" s="56" t="e">
        <f t="shared" ref="J520:J583" si="261">IF(E520="","",$C$18)</f>
        <v>#REF!</v>
      </c>
      <c r="K520" s="57" t="e">
        <f t="shared" ref="K520:K583" si="262">IF(E520="","",TRUNC((K519-L520),5))</f>
        <v>#REF!</v>
      </c>
      <c r="L520" s="57" t="e">
        <f t="shared" ref="L520:L583" si="263" xml:space="preserve">
IF(E520="","",
IF(AND($C$8&gt;$C$9,E520&gt;$C$13),$C$5/($C$16-1),
IF(E520&gt;$C$13,$C$5/$C$16,0)))</f>
        <v>#REF!</v>
      </c>
      <c r="M520" s="58" t="e">
        <f t="shared" ref="M520:M583" si="264">IF(E520="","",
IF($C$24="m SBD / g SBD",(H520*I520*K519)/(DATE(YEAR(G520),12,31)-DATE(YEAR(G520),1,1)+1),
IF($C$24="m SBD / g 360",(H520*I520*K519)/360,
IF($C$24="m SBD / g 365",(H520*I520*K519)/365,
IF($C$24="m 30 / g SBD",($C$41*I520*K519)/(DATE(YEAR(G520),12,31)-DATE(YEAR(G520),1,1)+1),
IF($C$24="m 30 / g 360",($C$41*I520*K519)/360,
IF($C$24="m 30 / g 365",($C$41*I520*K519)/365,
)))))))</f>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59"/>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x14ac:dyDescent="0.25">
      <c r="B521" s="237"/>
      <c r="C521" s="9"/>
      <c r="E521" s="65" t="e">
        <f>IF(OR($C$6="",$C$5="",$C$6=0,$C$5=0),"",IF((ROWS(E$6:E521)-1)&gt;$C$16+$C$13-$C$15,"",(ROWS(E$6:E521)-1)))</f>
        <v>#REF!</v>
      </c>
      <c r="F521" s="55" t="e">
        <f t="shared" si="260"/>
        <v>#REF!</v>
      </c>
      <c r="G521" s="91" t="e">
        <f>IF(E521="","",OP!G521)</f>
        <v>#REF!</v>
      </c>
      <c r="H521" s="28" t="e">
        <f t="shared" si="257"/>
        <v>#REF!</v>
      </c>
      <c r="I521" s="56" t="e">
        <f t="shared" si="258"/>
        <v>#REF!</v>
      </c>
      <c r="J521" s="56" t="e">
        <f t="shared" si="261"/>
        <v>#REF!</v>
      </c>
      <c r="K521" s="57" t="e">
        <f t="shared" si="262"/>
        <v>#REF!</v>
      </c>
      <c r="L521" s="57" t="e">
        <f t="shared" si="263"/>
        <v>#REF!</v>
      </c>
      <c r="M521" s="58" t="e">
        <f t="shared" si="264"/>
        <v>#REF!</v>
      </c>
      <c r="N521" s="58" t="e">
        <f t="shared" si="265"/>
        <v>#REF!</v>
      </c>
      <c r="O521" s="58" t="e">
        <f t="shared" si="266"/>
        <v>#REF!</v>
      </c>
      <c r="P521" s="59" t="e">
        <f t="shared" si="256"/>
        <v>#REF!</v>
      </c>
      <c r="Q521" s="29" t="e">
        <f t="shared" si="267"/>
        <v>#REF!</v>
      </c>
      <c r="R521" s="100" t="e">
        <f t="shared" si="259"/>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x14ac:dyDescent="0.25">
      <c r="B522" s="237"/>
      <c r="C522" s="9"/>
      <c r="E522" s="65" t="e">
        <f>IF(OR($C$6="",$C$5="",$C$6=0,$C$5=0),"",IF((ROWS(E$6:E522)-1)&gt;$C$16+$C$13-$C$15,"",(ROWS(E$6:E522)-1)))</f>
        <v>#REF!</v>
      </c>
      <c r="F522" s="55" t="e">
        <f t="shared" si="260"/>
        <v>#REF!</v>
      </c>
      <c r="G522" s="91" t="e">
        <f>IF(E522="","",OP!G522)</f>
        <v>#REF!</v>
      </c>
      <c r="H522" s="28" t="e">
        <f t="shared" si="257"/>
        <v>#REF!</v>
      </c>
      <c r="I522" s="56" t="e">
        <f t="shared" si="258"/>
        <v>#REF!</v>
      </c>
      <c r="J522" s="56" t="e">
        <f t="shared" si="261"/>
        <v>#REF!</v>
      </c>
      <c r="K522" s="57" t="e">
        <f t="shared" si="262"/>
        <v>#REF!</v>
      </c>
      <c r="L522" s="57" t="e">
        <f t="shared" si="263"/>
        <v>#REF!</v>
      </c>
      <c r="M522" s="58" t="e">
        <f t="shared" si="264"/>
        <v>#REF!</v>
      </c>
      <c r="N522" s="58" t="e">
        <f t="shared" si="265"/>
        <v>#REF!</v>
      </c>
      <c r="O522" s="58" t="e">
        <f t="shared" si="266"/>
        <v>#REF!</v>
      </c>
      <c r="P522" s="59" t="e">
        <f t="shared" si="256"/>
        <v>#REF!</v>
      </c>
      <c r="Q522" s="29" t="e">
        <f t="shared" si="267"/>
        <v>#REF!</v>
      </c>
      <c r="R522" s="100" t="e">
        <f t="shared" si="259"/>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x14ac:dyDescent="0.25">
      <c r="B523" s="237"/>
      <c r="C523" s="9"/>
      <c r="E523" s="65" t="e">
        <f>IF(OR($C$6="",$C$5="",$C$6=0,$C$5=0),"",IF((ROWS(E$6:E523)-1)&gt;$C$16+$C$13-$C$15,"",(ROWS(E$6:E523)-1)))</f>
        <v>#REF!</v>
      </c>
      <c r="F523" s="55" t="e">
        <f t="shared" si="260"/>
        <v>#REF!</v>
      </c>
      <c r="G523" s="91" t="e">
        <f>IF(E523="","",OP!G523)</f>
        <v>#REF!</v>
      </c>
      <c r="H523" s="28" t="e">
        <f t="shared" si="257"/>
        <v>#REF!</v>
      </c>
      <c r="I523" s="56" t="e">
        <f t="shared" si="258"/>
        <v>#REF!</v>
      </c>
      <c r="J523" s="56" t="e">
        <f t="shared" si="261"/>
        <v>#REF!</v>
      </c>
      <c r="K523" s="57" t="e">
        <f t="shared" si="262"/>
        <v>#REF!</v>
      </c>
      <c r="L523" s="57" t="e">
        <f t="shared" si="263"/>
        <v>#REF!</v>
      </c>
      <c r="M523" s="58" t="e">
        <f t="shared" si="264"/>
        <v>#REF!</v>
      </c>
      <c r="N523" s="58" t="e">
        <f t="shared" si="265"/>
        <v>#REF!</v>
      </c>
      <c r="O523" s="58" t="e">
        <f t="shared" si="266"/>
        <v>#REF!</v>
      </c>
      <c r="P523" s="59" t="e">
        <f t="shared" si="256"/>
        <v>#REF!</v>
      </c>
      <c r="Q523" s="29" t="e">
        <f t="shared" si="267"/>
        <v>#REF!</v>
      </c>
      <c r="R523" s="100" t="e">
        <f t="shared" si="259"/>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x14ac:dyDescent="0.25">
      <c r="B524" s="237"/>
      <c r="C524" s="9"/>
      <c r="E524" s="65" t="e">
        <f>IF(OR($C$6="",$C$5="",$C$6=0,$C$5=0),"",IF((ROWS(E$6:E524)-1)&gt;$C$16+$C$13-$C$15,"",(ROWS(E$6:E524)-1)))</f>
        <v>#REF!</v>
      </c>
      <c r="F524" s="55" t="e">
        <f t="shared" si="260"/>
        <v>#REF!</v>
      </c>
      <c r="G524" s="91" t="e">
        <f>IF(E524="","",OP!G524)</f>
        <v>#REF!</v>
      </c>
      <c r="H524" s="28" t="e">
        <f t="shared" si="257"/>
        <v>#REF!</v>
      </c>
      <c r="I524" s="56" t="e">
        <f t="shared" si="258"/>
        <v>#REF!</v>
      </c>
      <c r="J524" s="56" t="e">
        <f t="shared" si="261"/>
        <v>#REF!</v>
      </c>
      <c r="K524" s="57" t="e">
        <f t="shared" si="262"/>
        <v>#REF!</v>
      </c>
      <c r="L524" s="57" t="e">
        <f t="shared" si="263"/>
        <v>#REF!</v>
      </c>
      <c r="M524" s="58" t="e">
        <f t="shared" si="264"/>
        <v>#REF!</v>
      </c>
      <c r="N524" s="58" t="e">
        <f t="shared" si="265"/>
        <v>#REF!</v>
      </c>
      <c r="O524" s="58" t="e">
        <f t="shared" si="266"/>
        <v>#REF!</v>
      </c>
      <c r="P524" s="59" t="e">
        <f t="shared" si="256"/>
        <v>#REF!</v>
      </c>
      <c r="Q524" s="29" t="e">
        <f t="shared" si="267"/>
        <v>#REF!</v>
      </c>
      <c r="R524" s="100" t="e">
        <f t="shared" si="259"/>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x14ac:dyDescent="0.25">
      <c r="B525" s="237"/>
      <c r="C525" s="9"/>
      <c r="E525" s="65" t="e">
        <f>IF(OR($C$6="",$C$5="",$C$6=0,$C$5=0),"",IF((ROWS(E$6:E525)-1)&gt;$C$16+$C$13-$C$15,"",(ROWS(E$6:E525)-1)))</f>
        <v>#REF!</v>
      </c>
      <c r="F525" s="55" t="e">
        <f t="shared" si="260"/>
        <v>#REF!</v>
      </c>
      <c r="G525" s="91" t="e">
        <f>IF(E525="","",OP!G525)</f>
        <v>#REF!</v>
      </c>
      <c r="H525" s="28" t="e">
        <f t="shared" si="257"/>
        <v>#REF!</v>
      </c>
      <c r="I525" s="56" t="e">
        <f t="shared" si="258"/>
        <v>#REF!</v>
      </c>
      <c r="J525" s="56" t="e">
        <f t="shared" si="261"/>
        <v>#REF!</v>
      </c>
      <c r="K525" s="57" t="e">
        <f t="shared" si="262"/>
        <v>#REF!</v>
      </c>
      <c r="L525" s="57" t="e">
        <f t="shared" si="263"/>
        <v>#REF!</v>
      </c>
      <c r="M525" s="58" t="e">
        <f t="shared" si="264"/>
        <v>#REF!</v>
      </c>
      <c r="N525" s="58" t="e">
        <f t="shared" si="265"/>
        <v>#REF!</v>
      </c>
      <c r="O525" s="58" t="e">
        <f t="shared" si="266"/>
        <v>#REF!</v>
      </c>
      <c r="P525" s="59" t="e">
        <f t="shared" si="256"/>
        <v>#REF!</v>
      </c>
      <c r="Q525" s="29" t="e">
        <f t="shared" si="267"/>
        <v>#REF!</v>
      </c>
      <c r="R525" s="100" t="e">
        <f t="shared" si="259"/>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x14ac:dyDescent="0.25">
      <c r="B526" s="237"/>
      <c r="C526" s="9"/>
      <c r="E526" s="65" t="e">
        <f>IF(OR($C$6="",$C$5="",$C$6=0,$C$5=0),"",IF((ROWS(E$6:E526)-1)&gt;$C$16+$C$13-$C$15,"",(ROWS(E$6:E526)-1)))</f>
        <v>#REF!</v>
      </c>
      <c r="F526" s="55" t="e">
        <f t="shared" si="260"/>
        <v>#REF!</v>
      </c>
      <c r="G526" s="91" t="e">
        <f>IF(E526="","",OP!G526)</f>
        <v>#REF!</v>
      </c>
      <c r="H526" s="28" t="e">
        <f t="shared" si="257"/>
        <v>#REF!</v>
      </c>
      <c r="I526" s="56" t="e">
        <f t="shared" si="258"/>
        <v>#REF!</v>
      </c>
      <c r="J526" s="56" t="e">
        <f t="shared" si="261"/>
        <v>#REF!</v>
      </c>
      <c r="K526" s="57" t="e">
        <f t="shared" si="262"/>
        <v>#REF!</v>
      </c>
      <c r="L526" s="57" t="e">
        <f t="shared" si="263"/>
        <v>#REF!</v>
      </c>
      <c r="M526" s="58" t="e">
        <f t="shared" si="264"/>
        <v>#REF!</v>
      </c>
      <c r="N526" s="58" t="e">
        <f t="shared" si="265"/>
        <v>#REF!</v>
      </c>
      <c r="O526" s="58" t="e">
        <f t="shared" si="266"/>
        <v>#REF!</v>
      </c>
      <c r="P526" s="59" t="e">
        <f t="shared" si="256"/>
        <v>#REF!</v>
      </c>
      <c r="Q526" s="29" t="e">
        <f t="shared" si="267"/>
        <v>#REF!</v>
      </c>
      <c r="R526" s="100" t="e">
        <f t="shared" si="259"/>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x14ac:dyDescent="0.25">
      <c r="B527" s="237"/>
      <c r="C527" s="9"/>
      <c r="E527" s="65" t="e">
        <f>IF(OR($C$6="",$C$5="",$C$6=0,$C$5=0),"",IF((ROWS(E$6:E527)-1)&gt;$C$16+$C$13-$C$15,"",(ROWS(E$6:E527)-1)))</f>
        <v>#REF!</v>
      </c>
      <c r="F527" s="55" t="e">
        <f t="shared" si="260"/>
        <v>#REF!</v>
      </c>
      <c r="G527" s="91" t="e">
        <f>IF(E527="","",OP!G527)</f>
        <v>#REF!</v>
      </c>
      <c r="H527" s="28" t="e">
        <f t="shared" si="257"/>
        <v>#REF!</v>
      </c>
      <c r="I527" s="56" t="e">
        <f t="shared" si="258"/>
        <v>#REF!</v>
      </c>
      <c r="J527" s="56" t="e">
        <f t="shared" si="261"/>
        <v>#REF!</v>
      </c>
      <c r="K527" s="57" t="e">
        <f t="shared" si="262"/>
        <v>#REF!</v>
      </c>
      <c r="L527" s="57" t="e">
        <f t="shared" si="263"/>
        <v>#REF!</v>
      </c>
      <c r="M527" s="58" t="e">
        <f t="shared" si="264"/>
        <v>#REF!</v>
      </c>
      <c r="N527" s="58" t="e">
        <f t="shared" si="265"/>
        <v>#REF!</v>
      </c>
      <c r="O527" s="58" t="e">
        <f t="shared" si="266"/>
        <v>#REF!</v>
      </c>
      <c r="P527" s="59" t="e">
        <f t="shared" si="256"/>
        <v>#REF!</v>
      </c>
      <c r="Q527" s="29" t="e">
        <f t="shared" si="267"/>
        <v>#REF!</v>
      </c>
      <c r="R527" s="100" t="e">
        <f t="shared" si="259"/>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x14ac:dyDescent="0.25">
      <c r="B528" s="237"/>
      <c r="C528" s="9"/>
      <c r="E528" s="65" t="e">
        <f>IF(OR($C$6="",$C$5="",$C$6=0,$C$5=0),"",IF((ROWS(E$6:E528)-1)&gt;$C$16+$C$13-$C$15,"",(ROWS(E$6:E528)-1)))</f>
        <v>#REF!</v>
      </c>
      <c r="F528" s="55" t="e">
        <f t="shared" si="260"/>
        <v>#REF!</v>
      </c>
      <c r="G528" s="91" t="e">
        <f>IF(E528="","",OP!G528)</f>
        <v>#REF!</v>
      </c>
      <c r="H528" s="28" t="e">
        <f t="shared" si="257"/>
        <v>#REF!</v>
      </c>
      <c r="I528" s="56" t="e">
        <f t="shared" si="258"/>
        <v>#REF!</v>
      </c>
      <c r="J528" s="56" t="e">
        <f t="shared" si="261"/>
        <v>#REF!</v>
      </c>
      <c r="K528" s="57" t="e">
        <f t="shared" si="262"/>
        <v>#REF!</v>
      </c>
      <c r="L528" s="57" t="e">
        <f t="shared" si="263"/>
        <v>#REF!</v>
      </c>
      <c r="M528" s="58" t="e">
        <f t="shared" si="264"/>
        <v>#REF!</v>
      </c>
      <c r="N528" s="58" t="e">
        <f t="shared" si="265"/>
        <v>#REF!</v>
      </c>
      <c r="O528" s="58" t="e">
        <f t="shared" si="266"/>
        <v>#REF!</v>
      </c>
      <c r="P528" s="59" t="e">
        <f t="shared" si="256"/>
        <v>#REF!</v>
      </c>
      <c r="Q528" s="29" t="e">
        <f t="shared" si="267"/>
        <v>#REF!</v>
      </c>
      <c r="R528" s="100" t="e">
        <f t="shared" si="259"/>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x14ac:dyDescent="0.25">
      <c r="B529" s="237"/>
      <c r="C529" s="9"/>
      <c r="E529" s="65" t="e">
        <f>IF(OR($C$6="",$C$5="",$C$6=0,$C$5=0),"",IF((ROWS(E$6:E529)-1)&gt;$C$16+$C$13-$C$15,"",(ROWS(E$6:E529)-1)))</f>
        <v>#REF!</v>
      </c>
      <c r="F529" s="55" t="e">
        <f t="shared" si="260"/>
        <v>#REF!</v>
      </c>
      <c r="G529" s="91" t="e">
        <f>IF(E529="","",OP!G529)</f>
        <v>#REF!</v>
      </c>
      <c r="H529" s="28" t="e">
        <f t="shared" si="257"/>
        <v>#REF!</v>
      </c>
      <c r="I529" s="56" t="e">
        <f t="shared" si="258"/>
        <v>#REF!</v>
      </c>
      <c r="J529" s="56" t="e">
        <f t="shared" si="261"/>
        <v>#REF!</v>
      </c>
      <c r="K529" s="57" t="e">
        <f t="shared" si="262"/>
        <v>#REF!</v>
      </c>
      <c r="L529" s="57" t="e">
        <f t="shared" si="263"/>
        <v>#REF!</v>
      </c>
      <c r="M529" s="58" t="e">
        <f t="shared" si="264"/>
        <v>#REF!</v>
      </c>
      <c r="N529" s="58" t="e">
        <f t="shared" si="265"/>
        <v>#REF!</v>
      </c>
      <c r="O529" s="58" t="e">
        <f t="shared" si="266"/>
        <v>#REF!</v>
      </c>
      <c r="P529" s="59" t="e">
        <f t="shared" si="256"/>
        <v>#REF!</v>
      </c>
      <c r="Q529" s="29" t="e">
        <f t="shared" si="267"/>
        <v>#REF!</v>
      </c>
      <c r="R529" s="100" t="e">
        <f t="shared" si="259"/>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x14ac:dyDescent="0.25">
      <c r="B530" s="237"/>
      <c r="C530" s="9"/>
      <c r="E530" s="65" t="e">
        <f>IF(OR($C$6="",$C$5="",$C$6=0,$C$5=0),"",IF((ROWS(E$6:E530)-1)&gt;$C$16+$C$13-$C$15,"",(ROWS(E$6:E530)-1)))</f>
        <v>#REF!</v>
      </c>
      <c r="F530" s="55" t="e">
        <f t="shared" si="260"/>
        <v>#REF!</v>
      </c>
      <c r="G530" s="91" t="e">
        <f>IF(E530="","",OP!G530)</f>
        <v>#REF!</v>
      </c>
      <c r="H530" s="28" t="e">
        <f t="shared" si="257"/>
        <v>#REF!</v>
      </c>
      <c r="I530" s="56" t="e">
        <f t="shared" si="258"/>
        <v>#REF!</v>
      </c>
      <c r="J530" s="56" t="e">
        <f t="shared" si="261"/>
        <v>#REF!</v>
      </c>
      <c r="K530" s="57" t="e">
        <f t="shared" si="262"/>
        <v>#REF!</v>
      </c>
      <c r="L530" s="57" t="e">
        <f t="shared" si="263"/>
        <v>#REF!</v>
      </c>
      <c r="M530" s="58" t="e">
        <f t="shared" si="264"/>
        <v>#REF!</v>
      </c>
      <c r="N530" s="58" t="e">
        <f t="shared" si="265"/>
        <v>#REF!</v>
      </c>
      <c r="O530" s="58" t="e">
        <f t="shared" si="266"/>
        <v>#REF!</v>
      </c>
      <c r="P530" s="59" t="e">
        <f t="shared" si="256"/>
        <v>#REF!</v>
      </c>
      <c r="Q530" s="29" t="e">
        <f t="shared" si="267"/>
        <v>#REF!</v>
      </c>
      <c r="R530" s="100" t="e">
        <f t="shared" si="259"/>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x14ac:dyDescent="0.25">
      <c r="B531" s="237"/>
      <c r="C531" s="9"/>
      <c r="E531" s="65" t="e">
        <f>IF(OR($C$6="",$C$5="",$C$6=0,$C$5=0),"",IF((ROWS(E$6:E531)-1)&gt;$C$16+$C$13-$C$15,"",(ROWS(E$6:E531)-1)))</f>
        <v>#REF!</v>
      </c>
      <c r="F531" s="55" t="e">
        <f t="shared" si="260"/>
        <v>#REF!</v>
      </c>
      <c r="G531" s="91" t="e">
        <f>IF(E531="","",OP!G531)</f>
        <v>#REF!</v>
      </c>
      <c r="H531" s="28" t="e">
        <f t="shared" si="257"/>
        <v>#REF!</v>
      </c>
      <c r="I531" s="56" t="e">
        <f t="shared" si="258"/>
        <v>#REF!</v>
      </c>
      <c r="J531" s="56" t="e">
        <f t="shared" si="261"/>
        <v>#REF!</v>
      </c>
      <c r="K531" s="57" t="e">
        <f t="shared" si="262"/>
        <v>#REF!</v>
      </c>
      <c r="L531" s="57" t="e">
        <f t="shared" si="263"/>
        <v>#REF!</v>
      </c>
      <c r="M531" s="58" t="e">
        <f t="shared" si="264"/>
        <v>#REF!</v>
      </c>
      <c r="N531" s="58" t="e">
        <f t="shared" si="265"/>
        <v>#REF!</v>
      </c>
      <c r="O531" s="58" t="e">
        <f t="shared" si="266"/>
        <v>#REF!</v>
      </c>
      <c r="P531" s="59" t="e">
        <f t="shared" si="256"/>
        <v>#REF!</v>
      </c>
      <c r="Q531" s="29" t="e">
        <f t="shared" si="267"/>
        <v>#REF!</v>
      </c>
      <c r="R531" s="100" t="e">
        <f t="shared" si="259"/>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x14ac:dyDescent="0.25">
      <c r="B532" s="237"/>
      <c r="C532" s="9"/>
      <c r="E532" s="65" t="e">
        <f>IF(OR($C$6="",$C$5="",$C$6=0,$C$5=0),"",IF((ROWS(E$6:E532)-1)&gt;$C$16+$C$13-$C$15,"",(ROWS(E$6:E532)-1)))</f>
        <v>#REF!</v>
      </c>
      <c r="F532" s="55" t="e">
        <f t="shared" si="260"/>
        <v>#REF!</v>
      </c>
      <c r="G532" s="91" t="e">
        <f>IF(E532="","",OP!G532)</f>
        <v>#REF!</v>
      </c>
      <c r="H532" s="28" t="e">
        <f t="shared" si="257"/>
        <v>#REF!</v>
      </c>
      <c r="I532" s="56" t="e">
        <f t="shared" si="258"/>
        <v>#REF!</v>
      </c>
      <c r="J532" s="56" t="e">
        <f t="shared" si="261"/>
        <v>#REF!</v>
      </c>
      <c r="K532" s="57" t="e">
        <f t="shared" si="262"/>
        <v>#REF!</v>
      </c>
      <c r="L532" s="57" t="e">
        <f t="shared" si="263"/>
        <v>#REF!</v>
      </c>
      <c r="M532" s="58" t="e">
        <f t="shared" si="264"/>
        <v>#REF!</v>
      </c>
      <c r="N532" s="58" t="e">
        <f t="shared" si="265"/>
        <v>#REF!</v>
      </c>
      <c r="O532" s="58" t="e">
        <f t="shared" si="266"/>
        <v>#REF!</v>
      </c>
      <c r="P532" s="59" t="e">
        <f t="shared" si="256"/>
        <v>#REF!</v>
      </c>
      <c r="Q532" s="29" t="e">
        <f t="shared" si="267"/>
        <v>#REF!</v>
      </c>
      <c r="R532" s="100" t="e">
        <f t="shared" si="259"/>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x14ac:dyDescent="0.25">
      <c r="B533" s="237"/>
      <c r="C533" s="9"/>
      <c r="E533" s="65" t="e">
        <f>IF(OR($C$6="",$C$5="",$C$6=0,$C$5=0),"",IF((ROWS(E$6:E533)-1)&gt;$C$16+$C$13-$C$15,"",(ROWS(E$6:E533)-1)))</f>
        <v>#REF!</v>
      </c>
      <c r="F533" s="55" t="e">
        <f t="shared" si="260"/>
        <v>#REF!</v>
      </c>
      <c r="G533" s="91" t="e">
        <f>IF(E533="","",OP!G533)</f>
        <v>#REF!</v>
      </c>
      <c r="H533" s="28" t="e">
        <f t="shared" si="257"/>
        <v>#REF!</v>
      </c>
      <c r="I533" s="56" t="e">
        <f t="shared" si="258"/>
        <v>#REF!</v>
      </c>
      <c r="J533" s="56" t="e">
        <f t="shared" si="261"/>
        <v>#REF!</v>
      </c>
      <c r="K533" s="57" t="e">
        <f t="shared" si="262"/>
        <v>#REF!</v>
      </c>
      <c r="L533" s="57" t="e">
        <f t="shared" si="263"/>
        <v>#REF!</v>
      </c>
      <c r="M533" s="58" t="e">
        <f t="shared" si="264"/>
        <v>#REF!</v>
      </c>
      <c r="N533" s="58" t="e">
        <f t="shared" si="265"/>
        <v>#REF!</v>
      </c>
      <c r="O533" s="58" t="e">
        <f t="shared" si="266"/>
        <v>#REF!</v>
      </c>
      <c r="P533" s="59" t="e">
        <f t="shared" si="256"/>
        <v>#REF!</v>
      </c>
      <c r="Q533" s="29" t="e">
        <f t="shared" si="267"/>
        <v>#REF!</v>
      </c>
      <c r="R533" s="100" t="e">
        <f t="shared" si="259"/>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x14ac:dyDescent="0.25">
      <c r="B534" s="237"/>
      <c r="C534" s="9"/>
      <c r="E534" s="65" t="e">
        <f>IF(OR($C$6="",$C$5="",$C$6=0,$C$5=0),"",IF((ROWS(E$6:E534)-1)&gt;$C$16+$C$13-$C$15,"",(ROWS(E$6:E534)-1)))</f>
        <v>#REF!</v>
      </c>
      <c r="F534" s="55" t="e">
        <f t="shared" si="260"/>
        <v>#REF!</v>
      </c>
      <c r="G534" s="91" t="e">
        <f>IF(E534="","",OP!G534)</f>
        <v>#REF!</v>
      </c>
      <c r="H534" s="28" t="e">
        <f t="shared" si="257"/>
        <v>#REF!</v>
      </c>
      <c r="I534" s="56" t="e">
        <f t="shared" si="258"/>
        <v>#REF!</v>
      </c>
      <c r="J534" s="56" t="e">
        <f t="shared" si="261"/>
        <v>#REF!</v>
      </c>
      <c r="K534" s="57" t="e">
        <f t="shared" si="262"/>
        <v>#REF!</v>
      </c>
      <c r="L534" s="57" t="e">
        <f t="shared" si="263"/>
        <v>#REF!</v>
      </c>
      <c r="M534" s="58" t="e">
        <f t="shared" si="264"/>
        <v>#REF!</v>
      </c>
      <c r="N534" s="58" t="e">
        <f t="shared" si="265"/>
        <v>#REF!</v>
      </c>
      <c r="O534" s="58" t="e">
        <f t="shared" si="266"/>
        <v>#REF!</v>
      </c>
      <c r="P534" s="59" t="e">
        <f t="shared" si="256"/>
        <v>#REF!</v>
      </c>
      <c r="Q534" s="29" t="e">
        <f t="shared" si="267"/>
        <v>#REF!</v>
      </c>
      <c r="R534" s="100" t="e">
        <f t="shared" si="259"/>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x14ac:dyDescent="0.25">
      <c r="B535" s="237"/>
      <c r="C535" s="9"/>
      <c r="E535" s="65" t="e">
        <f>IF(OR($C$6="",$C$5="",$C$6=0,$C$5=0),"",IF((ROWS(E$6:E535)-1)&gt;$C$16+$C$13-$C$15,"",(ROWS(E$6:E535)-1)))</f>
        <v>#REF!</v>
      </c>
      <c r="F535" s="55" t="e">
        <f t="shared" si="260"/>
        <v>#REF!</v>
      </c>
      <c r="G535" s="91" t="e">
        <f>IF(E535="","",OP!G535)</f>
        <v>#REF!</v>
      </c>
      <c r="H535" s="28" t="e">
        <f t="shared" si="257"/>
        <v>#REF!</v>
      </c>
      <c r="I535" s="56" t="e">
        <f t="shared" si="258"/>
        <v>#REF!</v>
      </c>
      <c r="J535" s="56" t="e">
        <f t="shared" si="261"/>
        <v>#REF!</v>
      </c>
      <c r="K535" s="57" t="e">
        <f t="shared" si="262"/>
        <v>#REF!</v>
      </c>
      <c r="L535" s="57" t="e">
        <f t="shared" si="263"/>
        <v>#REF!</v>
      </c>
      <c r="M535" s="58" t="e">
        <f t="shared" si="264"/>
        <v>#REF!</v>
      </c>
      <c r="N535" s="58" t="e">
        <f t="shared" si="265"/>
        <v>#REF!</v>
      </c>
      <c r="O535" s="58" t="e">
        <f t="shared" si="266"/>
        <v>#REF!</v>
      </c>
      <c r="P535" s="59" t="e">
        <f t="shared" si="256"/>
        <v>#REF!</v>
      </c>
      <c r="Q535" s="29" t="e">
        <f t="shared" si="267"/>
        <v>#REF!</v>
      </c>
      <c r="R535" s="100" t="e">
        <f t="shared" si="259"/>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x14ac:dyDescent="0.25">
      <c r="B536" s="237"/>
      <c r="C536" s="9"/>
      <c r="E536" s="65" t="e">
        <f>IF(OR($C$6="",$C$5="",$C$6=0,$C$5=0),"",IF((ROWS(E$6:E536)-1)&gt;$C$16+$C$13-$C$15,"",(ROWS(E$6:E536)-1)))</f>
        <v>#REF!</v>
      </c>
      <c r="F536" s="55" t="e">
        <f t="shared" si="260"/>
        <v>#REF!</v>
      </c>
      <c r="G536" s="91" t="e">
        <f>IF(E536="","",OP!G536)</f>
        <v>#REF!</v>
      </c>
      <c r="H536" s="28" t="e">
        <f t="shared" si="257"/>
        <v>#REF!</v>
      </c>
      <c r="I536" s="56" t="e">
        <f t="shared" si="258"/>
        <v>#REF!</v>
      </c>
      <c r="J536" s="56" t="e">
        <f t="shared" si="261"/>
        <v>#REF!</v>
      </c>
      <c r="K536" s="57" t="e">
        <f t="shared" si="262"/>
        <v>#REF!</v>
      </c>
      <c r="L536" s="57" t="e">
        <f t="shared" si="263"/>
        <v>#REF!</v>
      </c>
      <c r="M536" s="58" t="e">
        <f t="shared" si="264"/>
        <v>#REF!</v>
      </c>
      <c r="N536" s="58" t="e">
        <f t="shared" si="265"/>
        <v>#REF!</v>
      </c>
      <c r="O536" s="58" t="e">
        <f t="shared" si="266"/>
        <v>#REF!</v>
      </c>
      <c r="P536" s="59" t="e">
        <f t="shared" si="256"/>
        <v>#REF!</v>
      </c>
      <c r="Q536" s="29" t="e">
        <f t="shared" si="267"/>
        <v>#REF!</v>
      </c>
      <c r="R536" s="100" t="e">
        <f t="shared" si="259"/>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x14ac:dyDescent="0.25">
      <c r="B537" s="237"/>
      <c r="C537" s="9"/>
      <c r="E537" s="65" t="e">
        <f>IF(OR($C$6="",$C$5="",$C$6=0,$C$5=0),"",IF((ROWS(E$6:E537)-1)&gt;$C$16+$C$13-$C$15,"",(ROWS(E$6:E537)-1)))</f>
        <v>#REF!</v>
      </c>
      <c r="F537" s="55" t="e">
        <f t="shared" si="260"/>
        <v>#REF!</v>
      </c>
      <c r="G537" s="91" t="e">
        <f>IF(E537="","",OP!G537)</f>
        <v>#REF!</v>
      </c>
      <c r="H537" s="28" t="e">
        <f t="shared" si="257"/>
        <v>#REF!</v>
      </c>
      <c r="I537" s="56" t="e">
        <f t="shared" si="258"/>
        <v>#REF!</v>
      </c>
      <c r="J537" s="56" t="e">
        <f t="shared" si="261"/>
        <v>#REF!</v>
      </c>
      <c r="K537" s="57" t="e">
        <f t="shared" si="262"/>
        <v>#REF!</v>
      </c>
      <c r="L537" s="57" t="e">
        <f t="shared" si="263"/>
        <v>#REF!</v>
      </c>
      <c r="M537" s="58" t="e">
        <f t="shared" si="264"/>
        <v>#REF!</v>
      </c>
      <c r="N537" s="58" t="e">
        <f t="shared" si="265"/>
        <v>#REF!</v>
      </c>
      <c r="O537" s="58" t="e">
        <f t="shared" si="266"/>
        <v>#REF!</v>
      </c>
      <c r="P537" s="59" t="e">
        <f t="shared" si="256"/>
        <v>#REF!</v>
      </c>
      <c r="Q537" s="29" t="e">
        <f t="shared" si="267"/>
        <v>#REF!</v>
      </c>
      <c r="R537" s="100" t="e">
        <f t="shared" si="259"/>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x14ac:dyDescent="0.25">
      <c r="B538" s="237"/>
      <c r="C538" s="9"/>
      <c r="E538" s="65" t="e">
        <f>IF(OR($C$6="",$C$5="",$C$6=0,$C$5=0),"",IF((ROWS(E$6:E538)-1)&gt;$C$16+$C$13-$C$15,"",(ROWS(E$6:E538)-1)))</f>
        <v>#REF!</v>
      </c>
      <c r="F538" s="55" t="e">
        <f t="shared" si="260"/>
        <v>#REF!</v>
      </c>
      <c r="G538" s="91" t="e">
        <f>IF(E538="","",OP!G538)</f>
        <v>#REF!</v>
      </c>
      <c r="H538" s="28" t="e">
        <f t="shared" si="257"/>
        <v>#REF!</v>
      </c>
      <c r="I538" s="56" t="e">
        <f t="shared" si="258"/>
        <v>#REF!</v>
      </c>
      <c r="J538" s="56" t="e">
        <f t="shared" si="261"/>
        <v>#REF!</v>
      </c>
      <c r="K538" s="57" t="e">
        <f t="shared" si="262"/>
        <v>#REF!</v>
      </c>
      <c r="L538" s="57" t="e">
        <f t="shared" si="263"/>
        <v>#REF!</v>
      </c>
      <c r="M538" s="58" t="e">
        <f t="shared" si="264"/>
        <v>#REF!</v>
      </c>
      <c r="N538" s="58" t="e">
        <f t="shared" si="265"/>
        <v>#REF!</v>
      </c>
      <c r="O538" s="58" t="e">
        <f t="shared" si="266"/>
        <v>#REF!</v>
      </c>
      <c r="P538" s="59" t="e">
        <f t="shared" si="256"/>
        <v>#REF!</v>
      </c>
      <c r="Q538" s="29" t="e">
        <f t="shared" si="267"/>
        <v>#REF!</v>
      </c>
      <c r="R538" s="100" t="e">
        <f t="shared" si="259"/>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x14ac:dyDescent="0.25">
      <c r="B539" s="237"/>
      <c r="C539" s="9"/>
      <c r="E539" s="65" t="e">
        <f>IF(OR($C$6="",$C$5="",$C$6=0,$C$5=0),"",IF((ROWS(E$6:E539)-1)&gt;$C$16+$C$13-$C$15,"",(ROWS(E$6:E539)-1)))</f>
        <v>#REF!</v>
      </c>
      <c r="F539" s="55" t="e">
        <f t="shared" si="260"/>
        <v>#REF!</v>
      </c>
      <c r="G539" s="91" t="e">
        <f>IF(E539="","",OP!G539)</f>
        <v>#REF!</v>
      </c>
      <c r="H539" s="28" t="e">
        <f t="shared" si="257"/>
        <v>#REF!</v>
      </c>
      <c r="I539" s="56" t="e">
        <f t="shared" si="258"/>
        <v>#REF!</v>
      </c>
      <c r="J539" s="56" t="e">
        <f t="shared" si="261"/>
        <v>#REF!</v>
      </c>
      <c r="K539" s="57" t="e">
        <f t="shared" si="262"/>
        <v>#REF!</v>
      </c>
      <c r="L539" s="57" t="e">
        <f t="shared" si="263"/>
        <v>#REF!</v>
      </c>
      <c r="M539" s="58" t="e">
        <f t="shared" si="264"/>
        <v>#REF!</v>
      </c>
      <c r="N539" s="58" t="e">
        <f t="shared" si="265"/>
        <v>#REF!</v>
      </c>
      <c r="O539" s="58" t="e">
        <f t="shared" si="266"/>
        <v>#REF!</v>
      </c>
      <c r="P539" s="59" t="e">
        <f t="shared" si="256"/>
        <v>#REF!</v>
      </c>
      <c r="Q539" s="29" t="e">
        <f t="shared" si="267"/>
        <v>#REF!</v>
      </c>
      <c r="R539" s="100" t="e">
        <f t="shared" si="259"/>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x14ac:dyDescent="0.25">
      <c r="B540" s="237"/>
      <c r="C540" s="9"/>
      <c r="E540" s="65" t="e">
        <f>IF(OR($C$6="",$C$5="",$C$6=0,$C$5=0),"",IF((ROWS(E$6:E540)-1)&gt;$C$16+$C$13-$C$15,"",(ROWS(E$6:E540)-1)))</f>
        <v>#REF!</v>
      </c>
      <c r="F540" s="55" t="e">
        <f t="shared" si="260"/>
        <v>#REF!</v>
      </c>
      <c r="G540" s="91" t="e">
        <f>IF(E540="","",OP!G540)</f>
        <v>#REF!</v>
      </c>
      <c r="H540" s="28" t="e">
        <f t="shared" si="257"/>
        <v>#REF!</v>
      </c>
      <c r="I540" s="56" t="e">
        <f t="shared" si="258"/>
        <v>#REF!</v>
      </c>
      <c r="J540" s="56" t="e">
        <f t="shared" si="261"/>
        <v>#REF!</v>
      </c>
      <c r="K540" s="57" t="e">
        <f t="shared" si="262"/>
        <v>#REF!</v>
      </c>
      <c r="L540" s="57" t="e">
        <f t="shared" si="263"/>
        <v>#REF!</v>
      </c>
      <c r="M540" s="58" t="e">
        <f t="shared" si="264"/>
        <v>#REF!</v>
      </c>
      <c r="N540" s="58" t="e">
        <f t="shared" si="265"/>
        <v>#REF!</v>
      </c>
      <c r="O540" s="58" t="e">
        <f t="shared" si="266"/>
        <v>#REF!</v>
      </c>
      <c r="P540" s="59" t="e">
        <f t="shared" si="256"/>
        <v>#REF!</v>
      </c>
      <c r="Q540" s="29" t="e">
        <f t="shared" si="267"/>
        <v>#REF!</v>
      </c>
      <c r="R540" s="100" t="e">
        <f t="shared" si="259"/>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x14ac:dyDescent="0.25">
      <c r="B541" s="237"/>
      <c r="C541" s="9"/>
      <c r="E541" s="65" t="e">
        <f>IF(OR($C$6="",$C$5="",$C$6=0,$C$5=0),"",IF((ROWS(E$6:E541)-1)&gt;$C$16+$C$13-$C$15,"",(ROWS(E$6:E541)-1)))</f>
        <v>#REF!</v>
      </c>
      <c r="F541" s="55" t="e">
        <f t="shared" si="260"/>
        <v>#REF!</v>
      </c>
      <c r="G541" s="91" t="e">
        <f>IF(E541="","",OP!G541)</f>
        <v>#REF!</v>
      </c>
      <c r="H541" s="28" t="e">
        <f t="shared" si="257"/>
        <v>#REF!</v>
      </c>
      <c r="I541" s="56" t="e">
        <f t="shared" si="258"/>
        <v>#REF!</v>
      </c>
      <c r="J541" s="56" t="e">
        <f t="shared" si="261"/>
        <v>#REF!</v>
      </c>
      <c r="K541" s="57" t="e">
        <f t="shared" si="262"/>
        <v>#REF!</v>
      </c>
      <c r="L541" s="57" t="e">
        <f t="shared" si="263"/>
        <v>#REF!</v>
      </c>
      <c r="M541" s="58" t="e">
        <f t="shared" si="264"/>
        <v>#REF!</v>
      </c>
      <c r="N541" s="58" t="e">
        <f t="shared" si="265"/>
        <v>#REF!</v>
      </c>
      <c r="O541" s="58" t="e">
        <f t="shared" si="266"/>
        <v>#REF!</v>
      </c>
      <c r="P541" s="59" t="e">
        <f t="shared" si="256"/>
        <v>#REF!</v>
      </c>
      <c r="Q541" s="29" t="e">
        <f t="shared" si="267"/>
        <v>#REF!</v>
      </c>
      <c r="R541" s="100" t="e">
        <f t="shared" si="259"/>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x14ac:dyDescent="0.25">
      <c r="B542" s="237"/>
      <c r="C542" s="9"/>
      <c r="E542" s="65" t="e">
        <f>IF(OR($C$6="",$C$5="",$C$6=0,$C$5=0),"",IF((ROWS(E$6:E542)-1)&gt;$C$16+$C$13-$C$15,"",(ROWS(E$6:E542)-1)))</f>
        <v>#REF!</v>
      </c>
      <c r="F542" s="55" t="e">
        <f t="shared" si="260"/>
        <v>#REF!</v>
      </c>
      <c r="G542" s="91" t="e">
        <f>IF(E542="","",OP!G542)</f>
        <v>#REF!</v>
      </c>
      <c r="H542" s="28" t="e">
        <f t="shared" si="257"/>
        <v>#REF!</v>
      </c>
      <c r="I542" s="56" t="e">
        <f t="shared" si="258"/>
        <v>#REF!</v>
      </c>
      <c r="J542" s="56" t="e">
        <f t="shared" si="261"/>
        <v>#REF!</v>
      </c>
      <c r="K542" s="57" t="e">
        <f t="shared" si="262"/>
        <v>#REF!</v>
      </c>
      <c r="L542" s="57" t="e">
        <f t="shared" si="263"/>
        <v>#REF!</v>
      </c>
      <c r="M542" s="58" t="e">
        <f t="shared" si="264"/>
        <v>#REF!</v>
      </c>
      <c r="N542" s="58" t="e">
        <f t="shared" si="265"/>
        <v>#REF!</v>
      </c>
      <c r="O542" s="58" t="e">
        <f t="shared" si="266"/>
        <v>#REF!</v>
      </c>
      <c r="P542" s="59" t="e">
        <f t="shared" si="256"/>
        <v>#REF!</v>
      </c>
      <c r="Q542" s="29" t="e">
        <f t="shared" si="267"/>
        <v>#REF!</v>
      </c>
      <c r="R542" s="100" t="e">
        <f t="shared" si="259"/>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x14ac:dyDescent="0.25">
      <c r="B543" s="237"/>
      <c r="C543" s="9"/>
      <c r="E543" s="65" t="e">
        <f>IF(OR($C$6="",$C$5="",$C$6=0,$C$5=0),"",IF((ROWS(E$6:E543)-1)&gt;$C$16+$C$13-$C$15,"",(ROWS(E$6:E543)-1)))</f>
        <v>#REF!</v>
      </c>
      <c r="F543" s="55" t="e">
        <f t="shared" si="260"/>
        <v>#REF!</v>
      </c>
      <c r="G543" s="91" t="e">
        <f>IF(E543="","",OP!G543)</f>
        <v>#REF!</v>
      </c>
      <c r="H543" s="28" t="e">
        <f t="shared" si="257"/>
        <v>#REF!</v>
      </c>
      <c r="I543" s="56" t="e">
        <f t="shared" si="258"/>
        <v>#REF!</v>
      </c>
      <c r="J543" s="56" t="e">
        <f t="shared" si="261"/>
        <v>#REF!</v>
      </c>
      <c r="K543" s="57" t="e">
        <f t="shared" si="262"/>
        <v>#REF!</v>
      </c>
      <c r="L543" s="57" t="e">
        <f t="shared" si="263"/>
        <v>#REF!</v>
      </c>
      <c r="M543" s="58" t="e">
        <f t="shared" si="264"/>
        <v>#REF!</v>
      </c>
      <c r="N543" s="58" t="e">
        <f t="shared" si="265"/>
        <v>#REF!</v>
      </c>
      <c r="O543" s="58" t="e">
        <f t="shared" si="266"/>
        <v>#REF!</v>
      </c>
      <c r="P543" s="59" t="e">
        <f t="shared" si="256"/>
        <v>#REF!</v>
      </c>
      <c r="Q543" s="29" t="e">
        <f t="shared" si="267"/>
        <v>#REF!</v>
      </c>
      <c r="R543" s="100" t="e">
        <f t="shared" si="259"/>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x14ac:dyDescent="0.25">
      <c r="B544" s="237"/>
      <c r="C544" s="9"/>
      <c r="E544" s="65" t="e">
        <f>IF(OR($C$6="",$C$5="",$C$6=0,$C$5=0),"",IF((ROWS(E$6:E544)-1)&gt;$C$16+$C$13-$C$15,"",(ROWS(E$6:E544)-1)))</f>
        <v>#REF!</v>
      </c>
      <c r="F544" s="55" t="e">
        <f t="shared" si="260"/>
        <v>#REF!</v>
      </c>
      <c r="G544" s="91" t="e">
        <f>IF(E544="","",OP!G544)</f>
        <v>#REF!</v>
      </c>
      <c r="H544" s="28" t="e">
        <f t="shared" si="257"/>
        <v>#REF!</v>
      </c>
      <c r="I544" s="56" t="e">
        <f t="shared" si="258"/>
        <v>#REF!</v>
      </c>
      <c r="J544" s="56" t="e">
        <f t="shared" si="261"/>
        <v>#REF!</v>
      </c>
      <c r="K544" s="57" t="e">
        <f t="shared" si="262"/>
        <v>#REF!</v>
      </c>
      <c r="L544" s="57" t="e">
        <f t="shared" si="263"/>
        <v>#REF!</v>
      </c>
      <c r="M544" s="58" t="e">
        <f t="shared" si="264"/>
        <v>#REF!</v>
      </c>
      <c r="N544" s="58" t="e">
        <f t="shared" si="265"/>
        <v>#REF!</v>
      </c>
      <c r="O544" s="58" t="e">
        <f t="shared" si="266"/>
        <v>#REF!</v>
      </c>
      <c r="P544" s="59" t="e">
        <f t="shared" si="256"/>
        <v>#REF!</v>
      </c>
      <c r="Q544" s="29" t="e">
        <f t="shared" si="267"/>
        <v>#REF!</v>
      </c>
      <c r="R544" s="100" t="e">
        <f t="shared" si="259"/>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x14ac:dyDescent="0.25">
      <c r="B545" s="237"/>
      <c r="C545" s="9"/>
      <c r="E545" s="65" t="e">
        <f>IF(OR($C$6="",$C$5="",$C$6=0,$C$5=0),"",IF((ROWS(E$6:E545)-1)&gt;$C$16+$C$13-$C$15,"",(ROWS(E$6:E545)-1)))</f>
        <v>#REF!</v>
      </c>
      <c r="F545" s="55" t="e">
        <f t="shared" si="260"/>
        <v>#REF!</v>
      </c>
      <c r="G545" s="91" t="e">
        <f>IF(E545="","",OP!G545)</f>
        <v>#REF!</v>
      </c>
      <c r="H545" s="28" t="e">
        <f t="shared" si="257"/>
        <v>#REF!</v>
      </c>
      <c r="I545" s="56" t="e">
        <f t="shared" si="258"/>
        <v>#REF!</v>
      </c>
      <c r="J545" s="56" t="e">
        <f t="shared" si="261"/>
        <v>#REF!</v>
      </c>
      <c r="K545" s="57" t="e">
        <f t="shared" si="262"/>
        <v>#REF!</v>
      </c>
      <c r="L545" s="57" t="e">
        <f t="shared" si="263"/>
        <v>#REF!</v>
      </c>
      <c r="M545" s="58" t="e">
        <f t="shared" si="264"/>
        <v>#REF!</v>
      </c>
      <c r="N545" s="58" t="e">
        <f t="shared" si="265"/>
        <v>#REF!</v>
      </c>
      <c r="O545" s="58" t="e">
        <f t="shared" si="266"/>
        <v>#REF!</v>
      </c>
      <c r="P545" s="59" t="e">
        <f t="shared" si="256"/>
        <v>#REF!</v>
      </c>
      <c r="Q545" s="29" t="e">
        <f t="shared" si="267"/>
        <v>#REF!</v>
      </c>
      <c r="R545" s="100" t="e">
        <f t="shared" si="259"/>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x14ac:dyDescent="0.25">
      <c r="B546" s="237"/>
      <c r="C546" s="9"/>
      <c r="E546" s="65" t="e">
        <f>IF(OR($C$6="",$C$5="",$C$6=0,$C$5=0),"",IF((ROWS(E$6:E546)-1)&gt;$C$16+$C$13-$C$15,"",(ROWS(E$6:E546)-1)))</f>
        <v>#REF!</v>
      </c>
      <c r="F546" s="55" t="e">
        <f t="shared" si="260"/>
        <v>#REF!</v>
      </c>
      <c r="G546" s="91" t="e">
        <f>IF(E546="","",OP!G546)</f>
        <v>#REF!</v>
      </c>
      <c r="H546" s="28" t="e">
        <f t="shared" si="257"/>
        <v>#REF!</v>
      </c>
      <c r="I546" s="56" t="e">
        <f t="shared" si="258"/>
        <v>#REF!</v>
      </c>
      <c r="J546" s="56" t="e">
        <f t="shared" si="261"/>
        <v>#REF!</v>
      </c>
      <c r="K546" s="57" t="e">
        <f t="shared" si="262"/>
        <v>#REF!</v>
      </c>
      <c r="L546" s="57" t="e">
        <f t="shared" si="263"/>
        <v>#REF!</v>
      </c>
      <c r="M546" s="58" t="e">
        <f t="shared" si="264"/>
        <v>#REF!</v>
      </c>
      <c r="N546" s="58" t="e">
        <f t="shared" si="265"/>
        <v>#REF!</v>
      </c>
      <c r="O546" s="58" t="e">
        <f t="shared" si="266"/>
        <v>#REF!</v>
      </c>
      <c r="P546" s="59" t="e">
        <f t="shared" si="256"/>
        <v>#REF!</v>
      </c>
      <c r="Q546" s="29" t="e">
        <f t="shared" si="267"/>
        <v>#REF!</v>
      </c>
      <c r="R546" s="100" t="e">
        <f t="shared" si="259"/>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x14ac:dyDescent="0.25">
      <c r="B547" s="237"/>
      <c r="C547" s="9"/>
      <c r="E547" s="65" t="e">
        <f>IF(OR($C$6="",$C$5="",$C$6=0,$C$5=0),"",IF((ROWS(E$6:E547)-1)&gt;$C$16+$C$13-$C$15,"",(ROWS(E$6:E547)-1)))</f>
        <v>#REF!</v>
      </c>
      <c r="F547" s="55" t="e">
        <f t="shared" si="260"/>
        <v>#REF!</v>
      </c>
      <c r="G547" s="91" t="e">
        <f>IF(E547="","",OP!G547)</f>
        <v>#REF!</v>
      </c>
      <c r="H547" s="28" t="e">
        <f t="shared" si="257"/>
        <v>#REF!</v>
      </c>
      <c r="I547" s="56" t="e">
        <f t="shared" si="258"/>
        <v>#REF!</v>
      </c>
      <c r="J547" s="56" t="e">
        <f t="shared" si="261"/>
        <v>#REF!</v>
      </c>
      <c r="K547" s="57" t="e">
        <f t="shared" si="262"/>
        <v>#REF!</v>
      </c>
      <c r="L547" s="57" t="e">
        <f t="shared" si="263"/>
        <v>#REF!</v>
      </c>
      <c r="M547" s="58" t="e">
        <f t="shared" si="264"/>
        <v>#REF!</v>
      </c>
      <c r="N547" s="58" t="e">
        <f t="shared" si="265"/>
        <v>#REF!</v>
      </c>
      <c r="O547" s="58" t="e">
        <f t="shared" si="266"/>
        <v>#REF!</v>
      </c>
      <c r="P547" s="59" t="e">
        <f t="shared" si="256"/>
        <v>#REF!</v>
      </c>
      <c r="Q547" s="29" t="e">
        <f t="shared" si="267"/>
        <v>#REF!</v>
      </c>
      <c r="R547" s="100" t="e">
        <f t="shared" si="259"/>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x14ac:dyDescent="0.25">
      <c r="B548" s="237"/>
      <c r="C548" s="9"/>
      <c r="E548" s="65" t="e">
        <f>IF(OR($C$6="",$C$5="",$C$6=0,$C$5=0),"",IF((ROWS(E$6:E548)-1)&gt;$C$16+$C$13-$C$15,"",(ROWS(E$6:E548)-1)))</f>
        <v>#REF!</v>
      </c>
      <c r="F548" s="55" t="e">
        <f t="shared" si="260"/>
        <v>#REF!</v>
      </c>
      <c r="G548" s="91" t="e">
        <f>IF(E548="","",OP!G548)</f>
        <v>#REF!</v>
      </c>
      <c r="H548" s="28" t="e">
        <f t="shared" si="257"/>
        <v>#REF!</v>
      </c>
      <c r="I548" s="56" t="e">
        <f t="shared" si="258"/>
        <v>#REF!</v>
      </c>
      <c r="J548" s="56" t="e">
        <f t="shared" si="261"/>
        <v>#REF!</v>
      </c>
      <c r="K548" s="57" t="e">
        <f t="shared" si="262"/>
        <v>#REF!</v>
      </c>
      <c r="L548" s="57" t="e">
        <f t="shared" si="263"/>
        <v>#REF!</v>
      </c>
      <c r="M548" s="58" t="e">
        <f t="shared" si="264"/>
        <v>#REF!</v>
      </c>
      <c r="N548" s="58" t="e">
        <f t="shared" si="265"/>
        <v>#REF!</v>
      </c>
      <c r="O548" s="58" t="e">
        <f t="shared" si="266"/>
        <v>#REF!</v>
      </c>
      <c r="P548" s="59" t="e">
        <f t="shared" si="256"/>
        <v>#REF!</v>
      </c>
      <c r="Q548" s="29" t="e">
        <f t="shared" si="267"/>
        <v>#REF!</v>
      </c>
      <c r="R548" s="100" t="e">
        <f t="shared" si="259"/>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x14ac:dyDescent="0.25">
      <c r="B549" s="237"/>
      <c r="C549" s="9"/>
      <c r="E549" s="65" t="e">
        <f>IF(OR($C$6="",$C$5="",$C$6=0,$C$5=0),"",IF((ROWS(E$6:E549)-1)&gt;$C$16+$C$13-$C$15,"",(ROWS(E$6:E549)-1)))</f>
        <v>#REF!</v>
      </c>
      <c r="F549" s="55" t="e">
        <f t="shared" si="260"/>
        <v>#REF!</v>
      </c>
      <c r="G549" s="91" t="e">
        <f>IF(E549="","",OP!G549)</f>
        <v>#REF!</v>
      </c>
      <c r="H549" s="28" t="e">
        <f t="shared" si="257"/>
        <v>#REF!</v>
      </c>
      <c r="I549" s="56" t="e">
        <f t="shared" si="258"/>
        <v>#REF!</v>
      </c>
      <c r="J549" s="56" t="e">
        <f t="shared" si="261"/>
        <v>#REF!</v>
      </c>
      <c r="K549" s="57" t="e">
        <f t="shared" si="262"/>
        <v>#REF!</v>
      </c>
      <c r="L549" s="57" t="e">
        <f t="shared" si="263"/>
        <v>#REF!</v>
      </c>
      <c r="M549" s="58" t="e">
        <f t="shared" si="264"/>
        <v>#REF!</v>
      </c>
      <c r="N549" s="58" t="e">
        <f t="shared" si="265"/>
        <v>#REF!</v>
      </c>
      <c r="O549" s="58" t="e">
        <f t="shared" si="266"/>
        <v>#REF!</v>
      </c>
      <c r="P549" s="59" t="e">
        <f t="shared" si="256"/>
        <v>#REF!</v>
      </c>
      <c r="Q549" s="29" t="e">
        <f t="shared" si="267"/>
        <v>#REF!</v>
      </c>
      <c r="R549" s="100" t="e">
        <f t="shared" si="259"/>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x14ac:dyDescent="0.25">
      <c r="B550" s="237"/>
      <c r="C550" s="9"/>
      <c r="E550" s="65" t="e">
        <f>IF(OR($C$6="",$C$5="",$C$6=0,$C$5=0),"",IF((ROWS(E$6:E550)-1)&gt;$C$16+$C$13-$C$15,"",(ROWS(E$6:E550)-1)))</f>
        <v>#REF!</v>
      </c>
      <c r="F550" s="55" t="e">
        <f t="shared" si="260"/>
        <v>#REF!</v>
      </c>
      <c r="G550" s="91" t="e">
        <f>IF(E550="","",OP!G550)</f>
        <v>#REF!</v>
      </c>
      <c r="H550" s="28" t="e">
        <f t="shared" si="257"/>
        <v>#REF!</v>
      </c>
      <c r="I550" s="56" t="e">
        <f t="shared" si="258"/>
        <v>#REF!</v>
      </c>
      <c r="J550" s="56" t="e">
        <f t="shared" si="261"/>
        <v>#REF!</v>
      </c>
      <c r="K550" s="57" t="e">
        <f t="shared" si="262"/>
        <v>#REF!</v>
      </c>
      <c r="L550" s="57" t="e">
        <f t="shared" si="263"/>
        <v>#REF!</v>
      </c>
      <c r="M550" s="58" t="e">
        <f t="shared" si="264"/>
        <v>#REF!</v>
      </c>
      <c r="N550" s="58" t="e">
        <f t="shared" si="265"/>
        <v>#REF!</v>
      </c>
      <c r="O550" s="58" t="e">
        <f t="shared" si="266"/>
        <v>#REF!</v>
      </c>
      <c r="P550" s="59" t="e">
        <f t="shared" si="256"/>
        <v>#REF!</v>
      </c>
      <c r="Q550" s="29" t="e">
        <f t="shared" si="267"/>
        <v>#REF!</v>
      </c>
      <c r="R550" s="100" t="e">
        <f t="shared" si="259"/>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x14ac:dyDescent="0.25">
      <c r="B551" s="237"/>
      <c r="C551" s="9"/>
      <c r="E551" s="65" t="e">
        <f>IF(OR($C$6="",$C$5="",$C$6=0,$C$5=0),"",IF((ROWS(E$6:E551)-1)&gt;$C$16+$C$13-$C$15,"",(ROWS(E$6:E551)-1)))</f>
        <v>#REF!</v>
      </c>
      <c r="F551" s="55" t="e">
        <f t="shared" si="260"/>
        <v>#REF!</v>
      </c>
      <c r="G551" s="91" t="e">
        <f>IF(E551="","",OP!G551)</f>
        <v>#REF!</v>
      </c>
      <c r="H551" s="28" t="e">
        <f t="shared" si="257"/>
        <v>#REF!</v>
      </c>
      <c r="I551" s="56" t="e">
        <f t="shared" si="258"/>
        <v>#REF!</v>
      </c>
      <c r="J551" s="56" t="e">
        <f t="shared" si="261"/>
        <v>#REF!</v>
      </c>
      <c r="K551" s="57" t="e">
        <f t="shared" si="262"/>
        <v>#REF!</v>
      </c>
      <c r="L551" s="57" t="e">
        <f t="shared" si="263"/>
        <v>#REF!</v>
      </c>
      <c r="M551" s="58" t="e">
        <f t="shared" si="264"/>
        <v>#REF!</v>
      </c>
      <c r="N551" s="58" t="e">
        <f t="shared" si="265"/>
        <v>#REF!</v>
      </c>
      <c r="O551" s="58" t="e">
        <f t="shared" si="266"/>
        <v>#REF!</v>
      </c>
      <c r="P551" s="59" t="e">
        <f t="shared" si="256"/>
        <v>#REF!</v>
      </c>
      <c r="Q551" s="29" t="e">
        <f t="shared" si="267"/>
        <v>#REF!</v>
      </c>
      <c r="R551" s="100" t="e">
        <f t="shared" si="259"/>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x14ac:dyDescent="0.25">
      <c r="B552" s="237"/>
      <c r="C552" s="9"/>
      <c r="E552" s="65" t="e">
        <f>IF(OR($C$6="",$C$5="",$C$6=0,$C$5=0),"",IF((ROWS(E$6:E552)-1)&gt;$C$16+$C$13-$C$15,"",(ROWS(E$6:E552)-1)))</f>
        <v>#REF!</v>
      </c>
      <c r="F552" s="55" t="e">
        <f t="shared" si="260"/>
        <v>#REF!</v>
      </c>
      <c r="G552" s="91" t="e">
        <f>IF(E552="","",OP!G552)</f>
        <v>#REF!</v>
      </c>
      <c r="H552" s="28" t="e">
        <f t="shared" si="257"/>
        <v>#REF!</v>
      </c>
      <c r="I552" s="56" t="e">
        <f t="shared" si="258"/>
        <v>#REF!</v>
      </c>
      <c r="J552" s="56" t="e">
        <f t="shared" si="261"/>
        <v>#REF!</v>
      </c>
      <c r="K552" s="57" t="e">
        <f t="shared" si="262"/>
        <v>#REF!</v>
      </c>
      <c r="L552" s="57" t="e">
        <f t="shared" si="263"/>
        <v>#REF!</v>
      </c>
      <c r="M552" s="58" t="e">
        <f t="shared" si="264"/>
        <v>#REF!</v>
      </c>
      <c r="N552" s="58" t="e">
        <f t="shared" si="265"/>
        <v>#REF!</v>
      </c>
      <c r="O552" s="58" t="e">
        <f t="shared" si="266"/>
        <v>#REF!</v>
      </c>
      <c r="P552" s="59" t="e">
        <f t="shared" si="256"/>
        <v>#REF!</v>
      </c>
      <c r="Q552" s="29" t="e">
        <f t="shared" si="267"/>
        <v>#REF!</v>
      </c>
      <c r="R552" s="100" t="e">
        <f t="shared" si="259"/>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x14ac:dyDescent="0.25">
      <c r="B553" s="237"/>
      <c r="C553" s="9"/>
      <c r="E553" s="65" t="e">
        <f>IF(OR($C$6="",$C$5="",$C$6=0,$C$5=0),"",IF((ROWS(E$6:E553)-1)&gt;$C$16+$C$13-$C$15,"",(ROWS(E$6:E553)-1)))</f>
        <v>#REF!</v>
      </c>
      <c r="F553" s="55" t="e">
        <f t="shared" si="260"/>
        <v>#REF!</v>
      </c>
      <c r="G553" s="91" t="e">
        <f>IF(E553="","",OP!G553)</f>
        <v>#REF!</v>
      </c>
      <c r="H553" s="28" t="e">
        <f t="shared" si="257"/>
        <v>#REF!</v>
      </c>
      <c r="I553" s="56" t="e">
        <f t="shared" si="258"/>
        <v>#REF!</v>
      </c>
      <c r="J553" s="56" t="e">
        <f t="shared" si="261"/>
        <v>#REF!</v>
      </c>
      <c r="K553" s="57" t="e">
        <f t="shared" si="262"/>
        <v>#REF!</v>
      </c>
      <c r="L553" s="57" t="e">
        <f t="shared" si="263"/>
        <v>#REF!</v>
      </c>
      <c r="M553" s="58" t="e">
        <f t="shared" si="264"/>
        <v>#REF!</v>
      </c>
      <c r="N553" s="58" t="e">
        <f t="shared" si="265"/>
        <v>#REF!</v>
      </c>
      <c r="O553" s="58" t="e">
        <f t="shared" si="266"/>
        <v>#REF!</v>
      </c>
      <c r="P553" s="59" t="e">
        <f t="shared" si="256"/>
        <v>#REF!</v>
      </c>
      <c r="Q553" s="29" t="e">
        <f t="shared" si="267"/>
        <v>#REF!</v>
      </c>
      <c r="R553" s="100" t="e">
        <f t="shared" si="259"/>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x14ac:dyDescent="0.25">
      <c r="B554" s="237"/>
      <c r="C554" s="9"/>
      <c r="E554" s="65" t="e">
        <f>IF(OR($C$6="",$C$5="",$C$6=0,$C$5=0),"",IF((ROWS(E$6:E554)-1)&gt;$C$16+$C$13-$C$15,"",(ROWS(E$6:E554)-1)))</f>
        <v>#REF!</v>
      </c>
      <c r="F554" s="55" t="e">
        <f t="shared" si="260"/>
        <v>#REF!</v>
      </c>
      <c r="G554" s="91" t="e">
        <f>IF(E554="","",OP!G554)</f>
        <v>#REF!</v>
      </c>
      <c r="H554" s="28" t="e">
        <f t="shared" si="257"/>
        <v>#REF!</v>
      </c>
      <c r="I554" s="56" t="e">
        <f t="shared" si="258"/>
        <v>#REF!</v>
      </c>
      <c r="J554" s="56" t="e">
        <f t="shared" si="261"/>
        <v>#REF!</v>
      </c>
      <c r="K554" s="57" t="e">
        <f t="shared" si="262"/>
        <v>#REF!</v>
      </c>
      <c r="L554" s="57" t="e">
        <f t="shared" si="263"/>
        <v>#REF!</v>
      </c>
      <c r="M554" s="58" t="e">
        <f t="shared" si="264"/>
        <v>#REF!</v>
      </c>
      <c r="N554" s="58" t="e">
        <f t="shared" si="265"/>
        <v>#REF!</v>
      </c>
      <c r="O554" s="58" t="e">
        <f t="shared" si="266"/>
        <v>#REF!</v>
      </c>
      <c r="P554" s="59" t="e">
        <f t="shared" si="256"/>
        <v>#REF!</v>
      </c>
      <c r="Q554" s="29" t="e">
        <f t="shared" si="267"/>
        <v>#REF!</v>
      </c>
      <c r="R554" s="100" t="e">
        <f t="shared" si="259"/>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x14ac:dyDescent="0.25">
      <c r="B555" s="237"/>
      <c r="C555" s="9"/>
      <c r="E555" s="65" t="e">
        <f>IF(OR($C$6="",$C$5="",$C$6=0,$C$5=0),"",IF((ROWS(E$6:E555)-1)&gt;$C$16+$C$13-$C$15,"",(ROWS(E$6:E555)-1)))</f>
        <v>#REF!</v>
      </c>
      <c r="F555" s="55" t="e">
        <f t="shared" si="260"/>
        <v>#REF!</v>
      </c>
      <c r="G555" s="91" t="e">
        <f>IF(E555="","",OP!G555)</f>
        <v>#REF!</v>
      </c>
      <c r="H555" s="28" t="e">
        <f t="shared" si="257"/>
        <v>#REF!</v>
      </c>
      <c r="I555" s="56" t="e">
        <f t="shared" si="258"/>
        <v>#REF!</v>
      </c>
      <c r="J555" s="56" t="e">
        <f t="shared" si="261"/>
        <v>#REF!</v>
      </c>
      <c r="K555" s="57" t="e">
        <f t="shared" si="262"/>
        <v>#REF!</v>
      </c>
      <c r="L555" s="57" t="e">
        <f t="shared" si="263"/>
        <v>#REF!</v>
      </c>
      <c r="M555" s="58" t="e">
        <f t="shared" si="264"/>
        <v>#REF!</v>
      </c>
      <c r="N555" s="58" t="e">
        <f t="shared" si="265"/>
        <v>#REF!</v>
      </c>
      <c r="O555" s="58" t="e">
        <f t="shared" si="266"/>
        <v>#REF!</v>
      </c>
      <c r="P555" s="59" t="e">
        <f t="shared" si="256"/>
        <v>#REF!</v>
      </c>
      <c r="Q555" s="29" t="e">
        <f t="shared" si="267"/>
        <v>#REF!</v>
      </c>
      <c r="R555" s="100" t="e">
        <f t="shared" si="259"/>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x14ac:dyDescent="0.25">
      <c r="B556" s="237"/>
      <c r="C556" s="9"/>
      <c r="E556" s="65" t="e">
        <f>IF(OR($C$6="",$C$5="",$C$6=0,$C$5=0),"",IF((ROWS(E$6:E556)-1)&gt;$C$16+$C$13-$C$15,"",(ROWS(E$6:E556)-1)))</f>
        <v>#REF!</v>
      </c>
      <c r="F556" s="55" t="e">
        <f t="shared" si="260"/>
        <v>#REF!</v>
      </c>
      <c r="G556" s="91" t="e">
        <f>IF(E556="","",OP!G556)</f>
        <v>#REF!</v>
      </c>
      <c r="H556" s="28" t="e">
        <f t="shared" si="257"/>
        <v>#REF!</v>
      </c>
      <c r="I556" s="56" t="e">
        <f t="shared" si="258"/>
        <v>#REF!</v>
      </c>
      <c r="J556" s="56" t="e">
        <f t="shared" si="261"/>
        <v>#REF!</v>
      </c>
      <c r="K556" s="57" t="e">
        <f t="shared" si="262"/>
        <v>#REF!</v>
      </c>
      <c r="L556" s="57" t="e">
        <f t="shared" si="263"/>
        <v>#REF!</v>
      </c>
      <c r="M556" s="58" t="e">
        <f t="shared" si="264"/>
        <v>#REF!</v>
      </c>
      <c r="N556" s="58" t="e">
        <f t="shared" si="265"/>
        <v>#REF!</v>
      </c>
      <c r="O556" s="58" t="e">
        <f t="shared" si="266"/>
        <v>#REF!</v>
      </c>
      <c r="P556" s="59" t="e">
        <f t="shared" si="256"/>
        <v>#REF!</v>
      </c>
      <c r="Q556" s="29" t="e">
        <f t="shared" si="267"/>
        <v>#REF!</v>
      </c>
      <c r="R556" s="100" t="e">
        <f t="shared" si="259"/>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x14ac:dyDescent="0.25">
      <c r="B557" s="237"/>
      <c r="C557" s="9"/>
      <c r="E557" s="65" t="e">
        <f>IF(OR($C$6="",$C$5="",$C$6=0,$C$5=0),"",IF((ROWS(E$6:E557)-1)&gt;$C$16+$C$13-$C$15,"",(ROWS(E$6:E557)-1)))</f>
        <v>#REF!</v>
      </c>
      <c r="F557" s="55" t="e">
        <f t="shared" si="260"/>
        <v>#REF!</v>
      </c>
      <c r="G557" s="91" t="e">
        <f>IF(E557="","",OP!G557)</f>
        <v>#REF!</v>
      </c>
      <c r="H557" s="28" t="e">
        <f t="shared" si="257"/>
        <v>#REF!</v>
      </c>
      <c r="I557" s="56" t="e">
        <f t="shared" si="258"/>
        <v>#REF!</v>
      </c>
      <c r="J557" s="56" t="e">
        <f t="shared" si="261"/>
        <v>#REF!</v>
      </c>
      <c r="K557" s="57" t="e">
        <f t="shared" si="262"/>
        <v>#REF!</v>
      </c>
      <c r="L557" s="57" t="e">
        <f t="shared" si="263"/>
        <v>#REF!</v>
      </c>
      <c r="M557" s="58" t="e">
        <f t="shared" si="264"/>
        <v>#REF!</v>
      </c>
      <c r="N557" s="58" t="e">
        <f t="shared" si="265"/>
        <v>#REF!</v>
      </c>
      <c r="O557" s="58" t="e">
        <f t="shared" si="266"/>
        <v>#REF!</v>
      </c>
      <c r="P557" s="59" t="e">
        <f t="shared" si="256"/>
        <v>#REF!</v>
      </c>
      <c r="Q557" s="29" t="e">
        <f t="shared" si="267"/>
        <v>#REF!</v>
      </c>
      <c r="R557" s="100" t="e">
        <f t="shared" si="259"/>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x14ac:dyDescent="0.25">
      <c r="B558" s="237"/>
      <c r="C558" s="9"/>
      <c r="E558" s="65" t="e">
        <f>IF(OR($C$6="",$C$5="",$C$6=0,$C$5=0),"",IF((ROWS(E$6:E558)-1)&gt;$C$16+$C$13-$C$15,"",(ROWS(E$6:E558)-1)))</f>
        <v>#REF!</v>
      </c>
      <c r="F558" s="55" t="e">
        <f t="shared" si="260"/>
        <v>#REF!</v>
      </c>
      <c r="G558" s="91" t="e">
        <f>IF(E558="","",OP!G558)</f>
        <v>#REF!</v>
      </c>
      <c r="H558" s="28" t="e">
        <f t="shared" si="257"/>
        <v>#REF!</v>
      </c>
      <c r="I558" s="56" t="e">
        <f t="shared" si="258"/>
        <v>#REF!</v>
      </c>
      <c r="J558" s="56" t="e">
        <f t="shared" si="261"/>
        <v>#REF!</v>
      </c>
      <c r="K558" s="57" t="e">
        <f t="shared" si="262"/>
        <v>#REF!</v>
      </c>
      <c r="L558" s="57" t="e">
        <f t="shared" si="263"/>
        <v>#REF!</v>
      </c>
      <c r="M558" s="58" t="e">
        <f t="shared" si="264"/>
        <v>#REF!</v>
      </c>
      <c r="N558" s="58" t="e">
        <f t="shared" si="265"/>
        <v>#REF!</v>
      </c>
      <c r="O558" s="58" t="e">
        <f t="shared" si="266"/>
        <v>#REF!</v>
      </c>
      <c r="P558" s="59" t="e">
        <f t="shared" si="256"/>
        <v>#REF!</v>
      </c>
      <c r="Q558" s="29" t="e">
        <f t="shared" si="267"/>
        <v>#REF!</v>
      </c>
      <c r="R558" s="100" t="e">
        <f t="shared" si="259"/>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x14ac:dyDescent="0.25">
      <c r="B559" s="237"/>
      <c r="C559" s="9"/>
      <c r="E559" s="65" t="e">
        <f>IF(OR($C$6="",$C$5="",$C$6=0,$C$5=0),"",IF((ROWS(E$6:E559)-1)&gt;$C$16+$C$13-$C$15,"",(ROWS(E$6:E559)-1)))</f>
        <v>#REF!</v>
      </c>
      <c r="F559" s="55" t="e">
        <f t="shared" si="260"/>
        <v>#REF!</v>
      </c>
      <c r="G559" s="91" t="e">
        <f>IF(E559="","",OP!G559)</f>
        <v>#REF!</v>
      </c>
      <c r="H559" s="28" t="e">
        <f t="shared" si="257"/>
        <v>#REF!</v>
      </c>
      <c r="I559" s="56" t="e">
        <f t="shared" si="258"/>
        <v>#REF!</v>
      </c>
      <c r="J559" s="56" t="e">
        <f t="shared" si="261"/>
        <v>#REF!</v>
      </c>
      <c r="K559" s="57" t="e">
        <f t="shared" si="262"/>
        <v>#REF!</v>
      </c>
      <c r="L559" s="57" t="e">
        <f t="shared" si="263"/>
        <v>#REF!</v>
      </c>
      <c r="M559" s="58" t="e">
        <f t="shared" si="264"/>
        <v>#REF!</v>
      </c>
      <c r="N559" s="58" t="e">
        <f t="shared" si="265"/>
        <v>#REF!</v>
      </c>
      <c r="O559" s="58" t="e">
        <f t="shared" si="266"/>
        <v>#REF!</v>
      </c>
      <c r="P559" s="59" t="e">
        <f t="shared" si="256"/>
        <v>#REF!</v>
      </c>
      <c r="Q559" s="29" t="e">
        <f t="shared" si="267"/>
        <v>#REF!</v>
      </c>
      <c r="R559" s="100" t="e">
        <f t="shared" si="259"/>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x14ac:dyDescent="0.25">
      <c r="B560" s="237"/>
      <c r="C560" s="9"/>
      <c r="E560" s="65" t="e">
        <f>IF(OR($C$6="",$C$5="",$C$6=0,$C$5=0),"",IF((ROWS(E$6:E560)-1)&gt;$C$16+$C$13-$C$15,"",(ROWS(E$6:E560)-1)))</f>
        <v>#REF!</v>
      </c>
      <c r="F560" s="55" t="e">
        <f t="shared" si="260"/>
        <v>#REF!</v>
      </c>
      <c r="G560" s="91" t="e">
        <f>IF(E560="","",OP!G560)</f>
        <v>#REF!</v>
      </c>
      <c r="H560" s="28" t="e">
        <f t="shared" si="257"/>
        <v>#REF!</v>
      </c>
      <c r="I560" s="56" t="e">
        <f t="shared" si="258"/>
        <v>#REF!</v>
      </c>
      <c r="J560" s="56" t="e">
        <f t="shared" si="261"/>
        <v>#REF!</v>
      </c>
      <c r="K560" s="57" t="e">
        <f t="shared" si="262"/>
        <v>#REF!</v>
      </c>
      <c r="L560" s="57" t="e">
        <f t="shared" si="263"/>
        <v>#REF!</v>
      </c>
      <c r="M560" s="58" t="e">
        <f t="shared" si="264"/>
        <v>#REF!</v>
      </c>
      <c r="N560" s="58" t="e">
        <f t="shared" si="265"/>
        <v>#REF!</v>
      </c>
      <c r="O560" s="58" t="e">
        <f t="shared" si="266"/>
        <v>#REF!</v>
      </c>
      <c r="P560" s="59" t="e">
        <f t="shared" si="256"/>
        <v>#REF!</v>
      </c>
      <c r="Q560" s="29" t="e">
        <f t="shared" si="267"/>
        <v>#REF!</v>
      </c>
      <c r="R560" s="100" t="e">
        <f t="shared" si="259"/>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x14ac:dyDescent="0.25">
      <c r="B561" s="237"/>
      <c r="C561" s="9"/>
      <c r="E561" s="65" t="e">
        <f>IF(OR($C$6="",$C$5="",$C$6=0,$C$5=0),"",IF((ROWS(E$6:E561)-1)&gt;$C$16+$C$13-$C$15,"",(ROWS(E$6:E561)-1)))</f>
        <v>#REF!</v>
      </c>
      <c r="F561" s="55" t="e">
        <f t="shared" si="260"/>
        <v>#REF!</v>
      </c>
      <c r="G561" s="91" t="e">
        <f>IF(E561="","",OP!G561)</f>
        <v>#REF!</v>
      </c>
      <c r="H561" s="28" t="e">
        <f t="shared" si="257"/>
        <v>#REF!</v>
      </c>
      <c r="I561" s="56" t="e">
        <f t="shared" si="258"/>
        <v>#REF!</v>
      </c>
      <c r="J561" s="56" t="e">
        <f t="shared" si="261"/>
        <v>#REF!</v>
      </c>
      <c r="K561" s="57" t="e">
        <f t="shared" si="262"/>
        <v>#REF!</v>
      </c>
      <c r="L561" s="57" t="e">
        <f t="shared" si="263"/>
        <v>#REF!</v>
      </c>
      <c r="M561" s="58" t="e">
        <f t="shared" si="264"/>
        <v>#REF!</v>
      </c>
      <c r="N561" s="58" t="e">
        <f t="shared" si="265"/>
        <v>#REF!</v>
      </c>
      <c r="O561" s="58" t="e">
        <f t="shared" si="266"/>
        <v>#REF!</v>
      </c>
      <c r="P561" s="59" t="e">
        <f t="shared" si="256"/>
        <v>#REF!</v>
      </c>
      <c r="Q561" s="29" t="e">
        <f t="shared" si="267"/>
        <v>#REF!</v>
      </c>
      <c r="R561" s="100" t="e">
        <f t="shared" si="259"/>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x14ac:dyDescent="0.25">
      <c r="B562" s="237"/>
      <c r="C562" s="9"/>
      <c r="E562" s="65" t="e">
        <f>IF(OR($C$6="",$C$5="",$C$6=0,$C$5=0),"",IF((ROWS(E$6:E562)-1)&gt;$C$16+$C$13-$C$15,"",(ROWS(E$6:E562)-1)))</f>
        <v>#REF!</v>
      </c>
      <c r="F562" s="55" t="e">
        <f t="shared" si="260"/>
        <v>#REF!</v>
      </c>
      <c r="G562" s="91" t="e">
        <f>IF(E562="","",OP!G562)</f>
        <v>#REF!</v>
      </c>
      <c r="H562" s="28" t="e">
        <f t="shared" si="257"/>
        <v>#REF!</v>
      </c>
      <c r="I562" s="56" t="e">
        <f t="shared" si="258"/>
        <v>#REF!</v>
      </c>
      <c r="J562" s="56" t="e">
        <f t="shared" si="261"/>
        <v>#REF!</v>
      </c>
      <c r="K562" s="57" t="e">
        <f t="shared" si="262"/>
        <v>#REF!</v>
      </c>
      <c r="L562" s="57" t="e">
        <f t="shared" si="263"/>
        <v>#REF!</v>
      </c>
      <c r="M562" s="58" t="e">
        <f t="shared" si="264"/>
        <v>#REF!</v>
      </c>
      <c r="N562" s="58" t="e">
        <f t="shared" si="265"/>
        <v>#REF!</v>
      </c>
      <c r="O562" s="58" t="e">
        <f t="shared" si="266"/>
        <v>#REF!</v>
      </c>
      <c r="P562" s="59" t="e">
        <f t="shared" si="256"/>
        <v>#REF!</v>
      </c>
      <c r="Q562" s="29" t="e">
        <f t="shared" si="267"/>
        <v>#REF!</v>
      </c>
      <c r="R562" s="100" t="e">
        <f t="shared" si="259"/>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x14ac:dyDescent="0.25">
      <c r="B563" s="237"/>
      <c r="C563" s="9"/>
      <c r="E563" s="65" t="e">
        <f>IF(OR($C$6="",$C$5="",$C$6=0,$C$5=0),"",IF((ROWS(E$6:E563)-1)&gt;$C$16+$C$13-$C$15,"",(ROWS(E$6:E563)-1)))</f>
        <v>#REF!</v>
      </c>
      <c r="F563" s="55" t="e">
        <f t="shared" si="260"/>
        <v>#REF!</v>
      </c>
      <c r="G563" s="91" t="e">
        <f>IF(E563="","",OP!G563)</f>
        <v>#REF!</v>
      </c>
      <c r="H563" s="28" t="e">
        <f t="shared" si="257"/>
        <v>#REF!</v>
      </c>
      <c r="I563" s="56" t="e">
        <f t="shared" si="258"/>
        <v>#REF!</v>
      </c>
      <c r="J563" s="56" t="e">
        <f t="shared" si="261"/>
        <v>#REF!</v>
      </c>
      <c r="K563" s="57" t="e">
        <f t="shared" si="262"/>
        <v>#REF!</v>
      </c>
      <c r="L563" s="57" t="e">
        <f t="shared" si="263"/>
        <v>#REF!</v>
      </c>
      <c r="M563" s="58" t="e">
        <f t="shared" si="264"/>
        <v>#REF!</v>
      </c>
      <c r="N563" s="58" t="e">
        <f t="shared" si="265"/>
        <v>#REF!</v>
      </c>
      <c r="O563" s="58" t="e">
        <f t="shared" si="266"/>
        <v>#REF!</v>
      </c>
      <c r="P563" s="59" t="e">
        <f t="shared" si="256"/>
        <v>#REF!</v>
      </c>
      <c r="Q563" s="29" t="e">
        <f t="shared" si="267"/>
        <v>#REF!</v>
      </c>
      <c r="R563" s="100" t="e">
        <f t="shared" si="259"/>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x14ac:dyDescent="0.25">
      <c r="B564" s="237"/>
      <c r="C564" s="9"/>
      <c r="E564" s="65" t="e">
        <f>IF(OR($C$6="",$C$5="",$C$6=0,$C$5=0),"",IF((ROWS(E$6:E564)-1)&gt;$C$16+$C$13-$C$15,"",(ROWS(E$6:E564)-1)))</f>
        <v>#REF!</v>
      </c>
      <c r="F564" s="55" t="e">
        <f t="shared" si="260"/>
        <v>#REF!</v>
      </c>
      <c r="G564" s="91" t="e">
        <f>IF(E564="","",OP!G564)</f>
        <v>#REF!</v>
      </c>
      <c r="H564" s="28" t="e">
        <f t="shared" si="257"/>
        <v>#REF!</v>
      </c>
      <c r="I564" s="56" t="e">
        <f t="shared" si="258"/>
        <v>#REF!</v>
      </c>
      <c r="J564" s="56" t="e">
        <f t="shared" si="261"/>
        <v>#REF!</v>
      </c>
      <c r="K564" s="57" t="e">
        <f t="shared" si="262"/>
        <v>#REF!</v>
      </c>
      <c r="L564" s="57" t="e">
        <f t="shared" si="263"/>
        <v>#REF!</v>
      </c>
      <c r="M564" s="58" t="e">
        <f t="shared" si="264"/>
        <v>#REF!</v>
      </c>
      <c r="N564" s="58" t="e">
        <f t="shared" si="265"/>
        <v>#REF!</v>
      </c>
      <c r="O564" s="58" t="e">
        <f t="shared" si="266"/>
        <v>#REF!</v>
      </c>
      <c r="P564" s="59" t="e">
        <f t="shared" si="256"/>
        <v>#REF!</v>
      </c>
      <c r="Q564" s="29" t="e">
        <f t="shared" si="267"/>
        <v>#REF!</v>
      </c>
      <c r="R564" s="100" t="e">
        <f t="shared" si="259"/>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x14ac:dyDescent="0.25">
      <c r="B565" s="237"/>
      <c r="C565" s="9"/>
      <c r="E565" s="65" t="e">
        <f>IF(OR($C$6="",$C$5="",$C$6=0,$C$5=0),"",IF((ROWS(E$6:E565)-1)&gt;$C$16+$C$13-$C$15,"",(ROWS(E$6:E565)-1)))</f>
        <v>#REF!</v>
      </c>
      <c r="F565" s="55" t="e">
        <f t="shared" si="260"/>
        <v>#REF!</v>
      </c>
      <c r="G565" s="91" t="e">
        <f>IF(E565="","",OP!G565)</f>
        <v>#REF!</v>
      </c>
      <c r="H565" s="28" t="e">
        <f t="shared" si="257"/>
        <v>#REF!</v>
      </c>
      <c r="I565" s="56" t="e">
        <f t="shared" si="258"/>
        <v>#REF!</v>
      </c>
      <c r="J565" s="56" t="e">
        <f t="shared" si="261"/>
        <v>#REF!</v>
      </c>
      <c r="K565" s="57" t="e">
        <f t="shared" si="262"/>
        <v>#REF!</v>
      </c>
      <c r="L565" s="57" t="e">
        <f t="shared" si="263"/>
        <v>#REF!</v>
      </c>
      <c r="M565" s="58" t="e">
        <f t="shared" si="264"/>
        <v>#REF!</v>
      </c>
      <c r="N565" s="58" t="e">
        <f t="shared" si="265"/>
        <v>#REF!</v>
      </c>
      <c r="O565" s="58" t="e">
        <f t="shared" si="266"/>
        <v>#REF!</v>
      </c>
      <c r="P565" s="59" t="e">
        <f t="shared" si="256"/>
        <v>#REF!</v>
      </c>
      <c r="Q565" s="29" t="e">
        <f t="shared" si="267"/>
        <v>#REF!</v>
      </c>
      <c r="R565" s="100" t="e">
        <f t="shared" si="259"/>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x14ac:dyDescent="0.25">
      <c r="B566" s="237"/>
      <c r="C566" s="9"/>
      <c r="E566" s="65" t="e">
        <f>IF(OR($C$6="",$C$5="",$C$6=0,$C$5=0),"",IF((ROWS(E$6:E566)-1)&gt;$C$16+$C$13-$C$15,"",(ROWS(E$6:E566)-1)))</f>
        <v>#REF!</v>
      </c>
      <c r="F566" s="55" t="e">
        <f t="shared" si="260"/>
        <v>#REF!</v>
      </c>
      <c r="G566" s="91" t="e">
        <f>IF(E566="","",OP!G566)</f>
        <v>#REF!</v>
      </c>
      <c r="H566" s="28" t="e">
        <f t="shared" si="257"/>
        <v>#REF!</v>
      </c>
      <c r="I566" s="56" t="e">
        <f t="shared" si="258"/>
        <v>#REF!</v>
      </c>
      <c r="J566" s="56" t="e">
        <f t="shared" si="261"/>
        <v>#REF!</v>
      </c>
      <c r="K566" s="57" t="e">
        <f t="shared" si="262"/>
        <v>#REF!</v>
      </c>
      <c r="L566" s="57" t="e">
        <f t="shared" si="263"/>
        <v>#REF!</v>
      </c>
      <c r="M566" s="58" t="e">
        <f t="shared" si="264"/>
        <v>#REF!</v>
      </c>
      <c r="N566" s="58" t="e">
        <f t="shared" si="265"/>
        <v>#REF!</v>
      </c>
      <c r="O566" s="58" t="e">
        <f t="shared" si="266"/>
        <v>#REF!</v>
      </c>
      <c r="P566" s="59" t="e">
        <f t="shared" si="256"/>
        <v>#REF!</v>
      </c>
      <c r="Q566" s="29" t="e">
        <f t="shared" si="267"/>
        <v>#REF!</v>
      </c>
      <c r="R566" s="100" t="e">
        <f t="shared" si="259"/>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x14ac:dyDescent="0.25">
      <c r="B567" s="237"/>
      <c r="C567" s="9"/>
      <c r="E567" s="65" t="e">
        <f>IF(OR($C$6="",$C$5="",$C$6=0,$C$5=0),"",IF((ROWS(E$6:E567)-1)&gt;$C$16+$C$13-$C$15,"",(ROWS(E$6:E567)-1)))</f>
        <v>#REF!</v>
      </c>
      <c r="F567" s="55" t="e">
        <f t="shared" si="260"/>
        <v>#REF!</v>
      </c>
      <c r="G567" s="91" t="e">
        <f>IF(E567="","",OP!G567)</f>
        <v>#REF!</v>
      </c>
      <c r="H567" s="28" t="e">
        <f t="shared" si="257"/>
        <v>#REF!</v>
      </c>
      <c r="I567" s="56" t="e">
        <f t="shared" si="258"/>
        <v>#REF!</v>
      </c>
      <c r="J567" s="56" t="e">
        <f t="shared" si="261"/>
        <v>#REF!</v>
      </c>
      <c r="K567" s="57" t="e">
        <f t="shared" si="262"/>
        <v>#REF!</v>
      </c>
      <c r="L567" s="57" t="e">
        <f t="shared" si="263"/>
        <v>#REF!</v>
      </c>
      <c r="M567" s="58" t="e">
        <f t="shared" si="264"/>
        <v>#REF!</v>
      </c>
      <c r="N567" s="58" t="e">
        <f t="shared" si="265"/>
        <v>#REF!</v>
      </c>
      <c r="O567" s="58" t="e">
        <f t="shared" si="266"/>
        <v>#REF!</v>
      </c>
      <c r="P567" s="59" t="e">
        <f t="shared" si="256"/>
        <v>#REF!</v>
      </c>
      <c r="Q567" s="29" t="e">
        <f t="shared" si="267"/>
        <v>#REF!</v>
      </c>
      <c r="R567" s="100" t="e">
        <f t="shared" si="259"/>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x14ac:dyDescent="0.25">
      <c r="B568" s="237"/>
      <c r="C568" s="9"/>
      <c r="E568" s="65" t="e">
        <f>IF(OR($C$6="",$C$5="",$C$6=0,$C$5=0),"",IF((ROWS(E$6:E568)-1)&gt;$C$16+$C$13-$C$15,"",(ROWS(E$6:E568)-1)))</f>
        <v>#REF!</v>
      </c>
      <c r="F568" s="55" t="e">
        <f t="shared" si="260"/>
        <v>#REF!</v>
      </c>
      <c r="G568" s="91" t="e">
        <f>IF(E568="","",OP!G568)</f>
        <v>#REF!</v>
      </c>
      <c r="H568" s="28" t="e">
        <f t="shared" si="257"/>
        <v>#REF!</v>
      </c>
      <c r="I568" s="56" t="e">
        <f t="shared" si="258"/>
        <v>#REF!</v>
      </c>
      <c r="J568" s="56" t="e">
        <f t="shared" si="261"/>
        <v>#REF!</v>
      </c>
      <c r="K568" s="57" t="e">
        <f t="shared" si="262"/>
        <v>#REF!</v>
      </c>
      <c r="L568" s="57" t="e">
        <f t="shared" si="263"/>
        <v>#REF!</v>
      </c>
      <c r="M568" s="58" t="e">
        <f t="shared" si="264"/>
        <v>#REF!</v>
      </c>
      <c r="N568" s="58" t="e">
        <f t="shared" si="265"/>
        <v>#REF!</v>
      </c>
      <c r="O568" s="58" t="e">
        <f t="shared" si="266"/>
        <v>#REF!</v>
      </c>
      <c r="P568" s="59" t="e">
        <f t="shared" si="256"/>
        <v>#REF!</v>
      </c>
      <c r="Q568" s="29" t="e">
        <f t="shared" si="267"/>
        <v>#REF!</v>
      </c>
      <c r="R568" s="100" t="e">
        <f t="shared" si="259"/>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x14ac:dyDescent="0.25">
      <c r="B569" s="237"/>
      <c r="C569" s="9"/>
      <c r="E569" s="65" t="e">
        <f>IF(OR($C$6="",$C$5="",$C$6=0,$C$5=0),"",IF((ROWS(E$6:E569)-1)&gt;$C$16+$C$13-$C$15,"",(ROWS(E$6:E569)-1)))</f>
        <v>#REF!</v>
      </c>
      <c r="F569" s="55" t="e">
        <f t="shared" si="260"/>
        <v>#REF!</v>
      </c>
      <c r="G569" s="91" t="e">
        <f>IF(E569="","",OP!G569)</f>
        <v>#REF!</v>
      </c>
      <c r="H569" s="28" t="e">
        <f t="shared" si="257"/>
        <v>#REF!</v>
      </c>
      <c r="I569" s="56" t="e">
        <f t="shared" si="258"/>
        <v>#REF!</v>
      </c>
      <c r="J569" s="56" t="e">
        <f t="shared" si="261"/>
        <v>#REF!</v>
      </c>
      <c r="K569" s="57" t="e">
        <f t="shared" si="262"/>
        <v>#REF!</v>
      </c>
      <c r="L569" s="57" t="e">
        <f t="shared" si="263"/>
        <v>#REF!</v>
      </c>
      <c r="M569" s="58" t="e">
        <f t="shared" si="264"/>
        <v>#REF!</v>
      </c>
      <c r="N569" s="58" t="e">
        <f t="shared" si="265"/>
        <v>#REF!</v>
      </c>
      <c r="O569" s="58" t="e">
        <f t="shared" si="266"/>
        <v>#REF!</v>
      </c>
      <c r="P569" s="59" t="e">
        <f t="shared" si="256"/>
        <v>#REF!</v>
      </c>
      <c r="Q569" s="29" t="e">
        <f t="shared" si="267"/>
        <v>#REF!</v>
      </c>
      <c r="R569" s="100" t="e">
        <f t="shared" si="259"/>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x14ac:dyDescent="0.25">
      <c r="B570" s="237"/>
      <c r="C570" s="9"/>
      <c r="E570" s="65" t="e">
        <f>IF(OR($C$6="",$C$5="",$C$6=0,$C$5=0),"",IF((ROWS(E$6:E570)-1)&gt;$C$16+$C$13-$C$15,"",(ROWS(E$6:E570)-1)))</f>
        <v>#REF!</v>
      </c>
      <c r="F570" s="55" t="e">
        <f t="shared" si="260"/>
        <v>#REF!</v>
      </c>
      <c r="G570" s="91" t="e">
        <f>IF(E570="","",OP!G570)</f>
        <v>#REF!</v>
      </c>
      <c r="H570" s="28" t="e">
        <f t="shared" si="257"/>
        <v>#REF!</v>
      </c>
      <c r="I570" s="56" t="e">
        <f t="shared" si="258"/>
        <v>#REF!</v>
      </c>
      <c r="J570" s="56" t="e">
        <f t="shared" si="261"/>
        <v>#REF!</v>
      </c>
      <c r="K570" s="57" t="e">
        <f t="shared" si="262"/>
        <v>#REF!</v>
      </c>
      <c r="L570" s="57" t="e">
        <f t="shared" si="263"/>
        <v>#REF!</v>
      </c>
      <c r="M570" s="58" t="e">
        <f t="shared" si="264"/>
        <v>#REF!</v>
      </c>
      <c r="N570" s="58" t="e">
        <f t="shared" si="265"/>
        <v>#REF!</v>
      </c>
      <c r="O570" s="58" t="e">
        <f t="shared" si="266"/>
        <v>#REF!</v>
      </c>
      <c r="P570" s="59" t="e">
        <f t="shared" si="256"/>
        <v>#REF!</v>
      </c>
      <c r="Q570" s="29" t="e">
        <f t="shared" si="267"/>
        <v>#REF!</v>
      </c>
      <c r="R570" s="100" t="e">
        <f t="shared" si="259"/>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x14ac:dyDescent="0.25">
      <c r="B571" s="237"/>
      <c r="C571" s="9"/>
      <c r="E571" s="65" t="e">
        <f>IF(OR($C$6="",$C$5="",$C$6=0,$C$5=0),"",IF((ROWS(E$6:E571)-1)&gt;$C$16+$C$13-$C$15,"",(ROWS(E$6:E571)-1)))</f>
        <v>#REF!</v>
      </c>
      <c r="F571" s="55" t="e">
        <f t="shared" si="260"/>
        <v>#REF!</v>
      </c>
      <c r="G571" s="91" t="e">
        <f>IF(E571="","",OP!G571)</f>
        <v>#REF!</v>
      </c>
      <c r="H571" s="28" t="e">
        <f t="shared" si="257"/>
        <v>#REF!</v>
      </c>
      <c r="I571" s="56" t="e">
        <f t="shared" si="258"/>
        <v>#REF!</v>
      </c>
      <c r="J571" s="56" t="e">
        <f t="shared" si="261"/>
        <v>#REF!</v>
      </c>
      <c r="K571" s="57" t="e">
        <f t="shared" si="262"/>
        <v>#REF!</v>
      </c>
      <c r="L571" s="57" t="e">
        <f t="shared" si="263"/>
        <v>#REF!</v>
      </c>
      <c r="M571" s="58" t="e">
        <f t="shared" si="264"/>
        <v>#REF!</v>
      </c>
      <c r="N571" s="58" t="e">
        <f t="shared" si="265"/>
        <v>#REF!</v>
      </c>
      <c r="O571" s="58" t="e">
        <f t="shared" si="266"/>
        <v>#REF!</v>
      </c>
      <c r="P571" s="59" t="e">
        <f t="shared" si="256"/>
        <v>#REF!</v>
      </c>
      <c r="Q571" s="29" t="e">
        <f t="shared" si="267"/>
        <v>#REF!</v>
      </c>
      <c r="R571" s="100" t="e">
        <f t="shared" si="259"/>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x14ac:dyDescent="0.25">
      <c r="B572" s="237"/>
      <c r="C572" s="9"/>
      <c r="E572" s="65" t="e">
        <f>IF(OR($C$6="",$C$5="",$C$6=0,$C$5=0),"",IF((ROWS(E$6:E572)-1)&gt;$C$16+$C$13-$C$15,"",(ROWS(E$6:E572)-1)))</f>
        <v>#REF!</v>
      </c>
      <c r="F572" s="55" t="e">
        <f t="shared" si="260"/>
        <v>#REF!</v>
      </c>
      <c r="G572" s="91" t="e">
        <f>IF(E572="","",OP!G572)</f>
        <v>#REF!</v>
      </c>
      <c r="H572" s="28" t="e">
        <f t="shared" si="257"/>
        <v>#REF!</v>
      </c>
      <c r="I572" s="56" t="e">
        <f t="shared" si="258"/>
        <v>#REF!</v>
      </c>
      <c r="J572" s="56" t="e">
        <f t="shared" si="261"/>
        <v>#REF!</v>
      </c>
      <c r="K572" s="57" t="e">
        <f t="shared" si="262"/>
        <v>#REF!</v>
      </c>
      <c r="L572" s="57" t="e">
        <f t="shared" si="263"/>
        <v>#REF!</v>
      </c>
      <c r="M572" s="58" t="e">
        <f t="shared" si="264"/>
        <v>#REF!</v>
      </c>
      <c r="N572" s="58" t="e">
        <f t="shared" si="265"/>
        <v>#REF!</v>
      </c>
      <c r="O572" s="58" t="e">
        <f t="shared" si="266"/>
        <v>#REF!</v>
      </c>
      <c r="P572" s="59" t="e">
        <f t="shared" si="256"/>
        <v>#REF!</v>
      </c>
      <c r="Q572" s="29" t="e">
        <f t="shared" si="267"/>
        <v>#REF!</v>
      </c>
      <c r="R572" s="100" t="e">
        <f t="shared" si="259"/>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x14ac:dyDescent="0.25">
      <c r="B573" s="237"/>
      <c r="C573" s="9"/>
      <c r="E573" s="65" t="e">
        <f>IF(OR($C$6="",$C$5="",$C$6=0,$C$5=0),"",IF((ROWS(E$6:E573)-1)&gt;$C$16+$C$13-$C$15,"",(ROWS(E$6:E573)-1)))</f>
        <v>#REF!</v>
      </c>
      <c r="F573" s="55" t="e">
        <f t="shared" si="260"/>
        <v>#REF!</v>
      </c>
      <c r="G573" s="91" t="e">
        <f>IF(E573="","",OP!G573)</f>
        <v>#REF!</v>
      </c>
      <c r="H573" s="28" t="e">
        <f t="shared" si="257"/>
        <v>#REF!</v>
      </c>
      <c r="I573" s="56" t="e">
        <f t="shared" si="258"/>
        <v>#REF!</v>
      </c>
      <c r="J573" s="56" t="e">
        <f t="shared" si="261"/>
        <v>#REF!</v>
      </c>
      <c r="K573" s="57" t="e">
        <f t="shared" si="262"/>
        <v>#REF!</v>
      </c>
      <c r="L573" s="57" t="e">
        <f t="shared" si="263"/>
        <v>#REF!</v>
      </c>
      <c r="M573" s="58" t="e">
        <f t="shared" si="264"/>
        <v>#REF!</v>
      </c>
      <c r="N573" s="58" t="e">
        <f t="shared" si="265"/>
        <v>#REF!</v>
      </c>
      <c r="O573" s="58" t="e">
        <f t="shared" si="266"/>
        <v>#REF!</v>
      </c>
      <c r="P573" s="59" t="e">
        <f t="shared" si="256"/>
        <v>#REF!</v>
      </c>
      <c r="Q573" s="29" t="e">
        <f t="shared" si="267"/>
        <v>#REF!</v>
      </c>
      <c r="R573" s="100" t="e">
        <f t="shared" si="259"/>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x14ac:dyDescent="0.25">
      <c r="B574" s="237"/>
      <c r="C574" s="9"/>
      <c r="E574" s="65" t="e">
        <f>IF(OR($C$6="",$C$5="",$C$6=0,$C$5=0),"",IF((ROWS(E$6:E574)-1)&gt;$C$16+$C$13-$C$15,"",(ROWS(E$6:E574)-1)))</f>
        <v>#REF!</v>
      </c>
      <c r="F574" s="55" t="e">
        <f t="shared" si="260"/>
        <v>#REF!</v>
      </c>
      <c r="G574" s="91" t="e">
        <f>IF(E574="","",OP!G574)</f>
        <v>#REF!</v>
      </c>
      <c r="H574" s="28" t="e">
        <f t="shared" si="257"/>
        <v>#REF!</v>
      </c>
      <c r="I574" s="56" t="e">
        <f t="shared" si="258"/>
        <v>#REF!</v>
      </c>
      <c r="J574" s="56" t="e">
        <f t="shared" si="261"/>
        <v>#REF!</v>
      </c>
      <c r="K574" s="57" t="e">
        <f t="shared" si="262"/>
        <v>#REF!</v>
      </c>
      <c r="L574" s="57" t="e">
        <f t="shared" si="263"/>
        <v>#REF!</v>
      </c>
      <c r="M574" s="58" t="e">
        <f t="shared" si="264"/>
        <v>#REF!</v>
      </c>
      <c r="N574" s="58" t="e">
        <f t="shared" si="265"/>
        <v>#REF!</v>
      </c>
      <c r="O574" s="58" t="e">
        <f t="shared" si="266"/>
        <v>#REF!</v>
      </c>
      <c r="P574" s="59" t="e">
        <f t="shared" si="256"/>
        <v>#REF!</v>
      </c>
      <c r="Q574" s="29" t="e">
        <f t="shared" si="267"/>
        <v>#REF!</v>
      </c>
      <c r="R574" s="100" t="e">
        <f t="shared" si="259"/>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x14ac:dyDescent="0.25">
      <c r="B575" s="237"/>
      <c r="C575" s="9"/>
      <c r="E575" s="65" t="e">
        <f>IF(OR($C$6="",$C$5="",$C$6=0,$C$5=0),"",IF((ROWS(E$6:E575)-1)&gt;$C$16+$C$13-$C$15,"",(ROWS(E$6:E575)-1)))</f>
        <v>#REF!</v>
      </c>
      <c r="F575" s="55" t="e">
        <f t="shared" si="260"/>
        <v>#REF!</v>
      </c>
      <c r="G575" s="91" t="e">
        <f>IF(E575="","",OP!G575)</f>
        <v>#REF!</v>
      </c>
      <c r="H575" s="28" t="e">
        <f t="shared" si="257"/>
        <v>#REF!</v>
      </c>
      <c r="I575" s="56" t="e">
        <f t="shared" si="258"/>
        <v>#REF!</v>
      </c>
      <c r="J575" s="56" t="e">
        <f t="shared" si="261"/>
        <v>#REF!</v>
      </c>
      <c r="K575" s="57" t="e">
        <f t="shared" si="262"/>
        <v>#REF!</v>
      </c>
      <c r="L575" s="57" t="e">
        <f t="shared" si="263"/>
        <v>#REF!</v>
      </c>
      <c r="M575" s="58" t="e">
        <f t="shared" si="264"/>
        <v>#REF!</v>
      </c>
      <c r="N575" s="58" t="e">
        <f t="shared" si="265"/>
        <v>#REF!</v>
      </c>
      <c r="O575" s="58" t="e">
        <f t="shared" si="266"/>
        <v>#REF!</v>
      </c>
      <c r="P575" s="59" t="e">
        <f t="shared" si="256"/>
        <v>#REF!</v>
      </c>
      <c r="Q575" s="29" t="e">
        <f t="shared" si="267"/>
        <v>#REF!</v>
      </c>
      <c r="R575" s="100" t="e">
        <f t="shared" si="259"/>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x14ac:dyDescent="0.25">
      <c r="B576" s="237"/>
      <c r="C576" s="9"/>
      <c r="E576" s="65" t="e">
        <f>IF(OR($C$6="",$C$5="",$C$6=0,$C$5=0),"",IF((ROWS(E$6:E576)-1)&gt;$C$16+$C$13-$C$15,"",(ROWS(E$6:E576)-1)))</f>
        <v>#REF!</v>
      </c>
      <c r="F576" s="55" t="e">
        <f t="shared" si="260"/>
        <v>#REF!</v>
      </c>
      <c r="G576" s="91" t="e">
        <f>IF(E576="","",OP!G576)</f>
        <v>#REF!</v>
      </c>
      <c r="H576" s="28" t="e">
        <f t="shared" si="257"/>
        <v>#REF!</v>
      </c>
      <c r="I576" s="56" t="e">
        <f t="shared" si="258"/>
        <v>#REF!</v>
      </c>
      <c r="J576" s="56" t="e">
        <f t="shared" si="261"/>
        <v>#REF!</v>
      </c>
      <c r="K576" s="57" t="e">
        <f t="shared" si="262"/>
        <v>#REF!</v>
      </c>
      <c r="L576" s="57" t="e">
        <f t="shared" si="263"/>
        <v>#REF!</v>
      </c>
      <c r="M576" s="58" t="e">
        <f t="shared" si="264"/>
        <v>#REF!</v>
      </c>
      <c r="N576" s="58" t="e">
        <f t="shared" si="265"/>
        <v>#REF!</v>
      </c>
      <c r="O576" s="58" t="e">
        <f t="shared" si="266"/>
        <v>#REF!</v>
      </c>
      <c r="P576" s="59" t="e">
        <f t="shared" si="256"/>
        <v>#REF!</v>
      </c>
      <c r="Q576" s="29" t="e">
        <f t="shared" si="267"/>
        <v>#REF!</v>
      </c>
      <c r="R576" s="100" t="e">
        <f t="shared" si="259"/>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x14ac:dyDescent="0.25">
      <c r="B577" s="237"/>
      <c r="C577" s="9"/>
      <c r="E577" s="65" t="e">
        <f>IF(OR($C$6="",$C$5="",$C$6=0,$C$5=0),"",IF((ROWS(E$6:E577)-1)&gt;$C$16+$C$13-$C$15,"",(ROWS(E$6:E577)-1)))</f>
        <v>#REF!</v>
      </c>
      <c r="F577" s="55" t="e">
        <f t="shared" si="260"/>
        <v>#REF!</v>
      </c>
      <c r="G577" s="91" t="e">
        <f>IF(E577="","",OP!G577)</f>
        <v>#REF!</v>
      </c>
      <c r="H577" s="28" t="e">
        <f t="shared" si="257"/>
        <v>#REF!</v>
      </c>
      <c r="I577" s="56" t="e">
        <f t="shared" si="258"/>
        <v>#REF!</v>
      </c>
      <c r="J577" s="56" t="e">
        <f t="shared" si="261"/>
        <v>#REF!</v>
      </c>
      <c r="K577" s="57" t="e">
        <f t="shared" si="262"/>
        <v>#REF!</v>
      </c>
      <c r="L577" s="57" t="e">
        <f t="shared" si="263"/>
        <v>#REF!</v>
      </c>
      <c r="M577" s="58" t="e">
        <f t="shared" si="264"/>
        <v>#REF!</v>
      </c>
      <c r="N577" s="58" t="e">
        <f t="shared" si="265"/>
        <v>#REF!</v>
      </c>
      <c r="O577" s="58" t="e">
        <f t="shared" si="266"/>
        <v>#REF!</v>
      </c>
      <c r="P577" s="59" t="e">
        <f t="shared" si="256"/>
        <v>#REF!</v>
      </c>
      <c r="Q577" s="29" t="e">
        <f t="shared" si="267"/>
        <v>#REF!</v>
      </c>
      <c r="R577" s="100" t="e">
        <f t="shared" si="259"/>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x14ac:dyDescent="0.25">
      <c r="B578" s="237"/>
      <c r="C578" s="9"/>
      <c r="E578" s="65" t="e">
        <f>IF(OR($C$6="",$C$5="",$C$6=0,$C$5=0),"",IF((ROWS(E$6:E578)-1)&gt;$C$16+$C$13-$C$15,"",(ROWS(E$6:E578)-1)))</f>
        <v>#REF!</v>
      </c>
      <c r="F578" s="55" t="e">
        <f t="shared" si="260"/>
        <v>#REF!</v>
      </c>
      <c r="G578" s="91" t="e">
        <f>IF(E578="","",OP!G578)</f>
        <v>#REF!</v>
      </c>
      <c r="H578" s="28" t="e">
        <f t="shared" si="257"/>
        <v>#REF!</v>
      </c>
      <c r="I578" s="56" t="e">
        <f t="shared" si="258"/>
        <v>#REF!</v>
      </c>
      <c r="J578" s="56" t="e">
        <f t="shared" si="261"/>
        <v>#REF!</v>
      </c>
      <c r="K578" s="57" t="e">
        <f t="shared" si="262"/>
        <v>#REF!</v>
      </c>
      <c r="L578" s="57" t="e">
        <f t="shared" si="263"/>
        <v>#REF!</v>
      </c>
      <c r="M578" s="58" t="e">
        <f t="shared" si="264"/>
        <v>#REF!</v>
      </c>
      <c r="N578" s="58" t="e">
        <f t="shared" si="265"/>
        <v>#REF!</v>
      </c>
      <c r="O578" s="58" t="e">
        <f t="shared" si="266"/>
        <v>#REF!</v>
      </c>
      <c r="P578" s="59" t="e">
        <f t="shared" si="256"/>
        <v>#REF!</v>
      </c>
      <c r="Q578" s="29" t="e">
        <f t="shared" si="267"/>
        <v>#REF!</v>
      </c>
      <c r="R578" s="100" t="e">
        <f t="shared" si="259"/>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x14ac:dyDescent="0.25">
      <c r="B579" s="237"/>
      <c r="C579" s="9"/>
      <c r="E579" s="65" t="e">
        <f>IF(OR($C$6="",$C$5="",$C$6=0,$C$5=0),"",IF((ROWS(E$6:E579)-1)&gt;$C$16+$C$13-$C$15,"",(ROWS(E$6:E579)-1)))</f>
        <v>#REF!</v>
      </c>
      <c r="F579" s="55" t="e">
        <f t="shared" si="260"/>
        <v>#REF!</v>
      </c>
      <c r="G579" s="91" t="e">
        <f>IF(E579="","",OP!G579)</f>
        <v>#REF!</v>
      </c>
      <c r="H579" s="28" t="e">
        <f t="shared" si="257"/>
        <v>#REF!</v>
      </c>
      <c r="I579" s="56" t="e">
        <f t="shared" si="258"/>
        <v>#REF!</v>
      </c>
      <c r="J579" s="56" t="e">
        <f t="shared" si="261"/>
        <v>#REF!</v>
      </c>
      <c r="K579" s="57" t="e">
        <f t="shared" si="262"/>
        <v>#REF!</v>
      </c>
      <c r="L579" s="57" t="e">
        <f t="shared" si="263"/>
        <v>#REF!</v>
      </c>
      <c r="M579" s="58" t="e">
        <f t="shared" si="264"/>
        <v>#REF!</v>
      </c>
      <c r="N579" s="58" t="e">
        <f t="shared" si="265"/>
        <v>#REF!</v>
      </c>
      <c r="O579" s="58" t="e">
        <f t="shared" si="266"/>
        <v>#REF!</v>
      </c>
      <c r="P579" s="59" t="e">
        <f t="shared" si="256"/>
        <v>#REF!</v>
      </c>
      <c r="Q579" s="29" t="e">
        <f t="shared" si="267"/>
        <v>#REF!</v>
      </c>
      <c r="R579" s="100" t="e">
        <f t="shared" si="259"/>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x14ac:dyDescent="0.25">
      <c r="B580" s="237"/>
      <c r="C580" s="9"/>
      <c r="E580" s="65" t="e">
        <f>IF(OR($C$6="",$C$5="",$C$6=0,$C$5=0),"",IF((ROWS(E$6:E580)-1)&gt;$C$16+$C$13-$C$15,"",(ROWS(E$6:E580)-1)))</f>
        <v>#REF!</v>
      </c>
      <c r="F580" s="55" t="e">
        <f t="shared" si="260"/>
        <v>#REF!</v>
      </c>
      <c r="G580" s="91" t="e">
        <f>IF(E580="","",OP!G580)</f>
        <v>#REF!</v>
      </c>
      <c r="H580" s="28" t="e">
        <f t="shared" si="257"/>
        <v>#REF!</v>
      </c>
      <c r="I580" s="56" t="e">
        <f t="shared" si="258"/>
        <v>#REF!</v>
      </c>
      <c r="J580" s="56" t="e">
        <f t="shared" si="261"/>
        <v>#REF!</v>
      </c>
      <c r="K580" s="57" t="e">
        <f t="shared" si="262"/>
        <v>#REF!</v>
      </c>
      <c r="L580" s="57" t="e">
        <f t="shared" si="263"/>
        <v>#REF!</v>
      </c>
      <c r="M580" s="58" t="e">
        <f t="shared" si="264"/>
        <v>#REF!</v>
      </c>
      <c r="N580" s="58" t="e">
        <f t="shared" si="265"/>
        <v>#REF!</v>
      </c>
      <c r="O580" s="58" t="e">
        <f t="shared" si="266"/>
        <v>#REF!</v>
      </c>
      <c r="P580" s="59" t="e">
        <f t="shared" si="256"/>
        <v>#REF!</v>
      </c>
      <c r="Q580" s="29" t="e">
        <f t="shared" si="267"/>
        <v>#REF!</v>
      </c>
      <c r="R580" s="100" t="e">
        <f t="shared" si="259"/>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x14ac:dyDescent="0.25">
      <c r="B581" s="237"/>
      <c r="C581" s="9"/>
      <c r="E581" s="65" t="e">
        <f>IF(OR($C$6="",$C$5="",$C$6=0,$C$5=0),"",IF((ROWS(E$6:E581)-1)&gt;$C$16+$C$13-$C$15,"",(ROWS(E$6:E581)-1)))</f>
        <v>#REF!</v>
      </c>
      <c r="F581" s="55" t="e">
        <f t="shared" si="260"/>
        <v>#REF!</v>
      </c>
      <c r="G581" s="91" t="e">
        <f>IF(E581="","",OP!G581)</f>
        <v>#REF!</v>
      </c>
      <c r="H581" s="28" t="e">
        <f t="shared" si="257"/>
        <v>#REF!</v>
      </c>
      <c r="I581" s="56" t="e">
        <f t="shared" si="258"/>
        <v>#REF!</v>
      </c>
      <c r="J581" s="56" t="e">
        <f t="shared" si="261"/>
        <v>#REF!</v>
      </c>
      <c r="K581" s="57" t="e">
        <f t="shared" si="262"/>
        <v>#REF!</v>
      </c>
      <c r="L581" s="57" t="e">
        <f t="shared" si="263"/>
        <v>#REF!</v>
      </c>
      <c r="M581" s="58" t="e">
        <f t="shared" si="264"/>
        <v>#REF!</v>
      </c>
      <c r="N581" s="58" t="e">
        <f t="shared" si="265"/>
        <v>#REF!</v>
      </c>
      <c r="O581" s="58" t="e">
        <f t="shared" si="266"/>
        <v>#REF!</v>
      </c>
      <c r="P581" s="59" t="e">
        <f t="shared" si="256"/>
        <v>#REF!</v>
      </c>
      <c r="Q581" s="29" t="e">
        <f t="shared" si="267"/>
        <v>#REF!</v>
      </c>
      <c r="R581" s="100" t="e">
        <f t="shared" si="259"/>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x14ac:dyDescent="0.25">
      <c r="B582" s="237"/>
      <c r="C582" s="9"/>
      <c r="E582" s="65" t="e">
        <f>IF(OR($C$6="",$C$5="",$C$6=0,$C$5=0),"",IF((ROWS(E$6:E582)-1)&gt;$C$16+$C$13-$C$15,"",(ROWS(E$6:E582)-1)))</f>
        <v>#REF!</v>
      </c>
      <c r="F582" s="55" t="e">
        <f t="shared" si="260"/>
        <v>#REF!</v>
      </c>
      <c r="G582" s="91" t="e">
        <f>IF(E582="","",OP!G582)</f>
        <v>#REF!</v>
      </c>
      <c r="H582" s="28" t="e">
        <f t="shared" si="257"/>
        <v>#REF!</v>
      </c>
      <c r="I582" s="56" t="e">
        <f t="shared" si="258"/>
        <v>#REF!</v>
      </c>
      <c r="J582" s="56" t="e">
        <f t="shared" si="261"/>
        <v>#REF!</v>
      </c>
      <c r="K582" s="57" t="e">
        <f t="shared" si="262"/>
        <v>#REF!</v>
      </c>
      <c r="L582" s="57" t="e">
        <f t="shared" si="263"/>
        <v>#REF!</v>
      </c>
      <c r="M582" s="58" t="e">
        <f t="shared" si="264"/>
        <v>#REF!</v>
      </c>
      <c r="N582" s="58" t="e">
        <f t="shared" si="265"/>
        <v>#REF!</v>
      </c>
      <c r="O582" s="58" t="e">
        <f t="shared" si="266"/>
        <v>#REF!</v>
      </c>
      <c r="P582" s="59" t="e">
        <f t="shared" ref="P582:P645" si="278">IF(E582="","",$C$23)</f>
        <v>#REF!</v>
      </c>
      <c r="Q582" s="29" t="e">
        <f t="shared" si="267"/>
        <v>#REF!</v>
      </c>
      <c r="R582" s="100" t="e">
        <f t="shared" si="259"/>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x14ac:dyDescent="0.25">
      <c r="B583" s="237"/>
      <c r="C583" s="9"/>
      <c r="E583" s="65" t="e">
        <f>IF(OR($C$6="",$C$5="",$C$6=0,$C$5=0),"",IF((ROWS(E$6:E583)-1)&gt;$C$16+$C$13-$C$15,"",(ROWS(E$6:E583)-1)))</f>
        <v>#REF!</v>
      </c>
      <c r="F583" s="55" t="e">
        <f t="shared" si="260"/>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1"/>
        <v>#REF!</v>
      </c>
      <c r="K583" s="57" t="e">
        <f t="shared" si="262"/>
        <v>#REF!</v>
      </c>
      <c r="L583" s="57" t="e">
        <f t="shared" si="263"/>
        <v>#REF!</v>
      </c>
      <c r="M583" s="58" t="e">
        <f t="shared" si="264"/>
        <v>#REF!</v>
      </c>
      <c r="N583" s="58" t="e">
        <f t="shared" si="265"/>
        <v>#REF!</v>
      </c>
      <c r="O583" s="58" t="e">
        <f t="shared" si="266"/>
        <v>#REF!</v>
      </c>
      <c r="P583" s="59" t="e">
        <f t="shared" si="278"/>
        <v>#REF!</v>
      </c>
      <c r="Q583" s="29" t="e">
        <f t="shared" si="267"/>
        <v>#REF!</v>
      </c>
      <c r="R583" s="100" t="e">
        <f t="shared" ref="R583:R646" si="281">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x14ac:dyDescent="0.25">
      <c r="B584" s="237"/>
      <c r="C584" s="9"/>
      <c r="E584" s="65" t="e">
        <f>IF(OR($C$6="",$C$5="",$C$6=0,$C$5=0),"",IF((ROWS(E$6:E584)-1)&gt;$C$16+$C$13-$C$15,"",(ROWS(E$6:E584)-1)))</f>
        <v>#REF!</v>
      </c>
      <c r="F584" s="55" t="e">
        <f t="shared" ref="F584:F647" si="282">IF(E584="","",G583)</f>
        <v>#REF!</v>
      </c>
      <c r="G584" s="91" t="e">
        <f>IF(E584="","",OP!G584)</f>
        <v>#REF!</v>
      </c>
      <c r="H584" s="28" t="e">
        <f t="shared" si="279"/>
        <v>#REF!</v>
      </c>
      <c r="I584" s="56" t="e">
        <f t="shared" si="280"/>
        <v>#REF!</v>
      </c>
      <c r="J584" s="56" t="e">
        <f t="shared" ref="J584:J647" si="283">IF(E584="","",$C$18)</f>
        <v>#REF!</v>
      </c>
      <c r="K584" s="57" t="e">
        <f t="shared" ref="K584:K647" si="284">IF(E584="","",TRUNC((K583-L584),5))</f>
        <v>#REF!</v>
      </c>
      <c r="L584" s="57" t="e">
        <f t="shared" ref="L584:L647" si="285" xml:space="preserve">
IF(E584="","",
IF(AND($C$8&gt;$C$9,E584&gt;$C$13),$C$5/($C$16-1),
IF(E584&gt;$C$13,$C$5/$C$16,0)))</f>
        <v>#REF!</v>
      </c>
      <c r="M584" s="58" t="e">
        <f t="shared" ref="M584:M647" si="286">IF(E584="","",
IF($C$24="m SBD / g SBD",(H584*I584*K583)/(DATE(YEAR(G584),12,31)-DATE(YEAR(G584),1,1)+1),
IF($C$24="m SBD / g 360",(H584*I584*K583)/360,
IF($C$24="m SBD / g 365",(H584*I584*K583)/365,
IF($C$24="m 30 / g SBD",($C$41*I584*K583)/(DATE(YEAR(G584),12,31)-DATE(YEAR(G584),1,1)+1),
IF($C$24="m 30 / g 360",($C$41*I584*K583)/360,
IF($C$24="m 30 / g 365",($C$41*I584*K583)/365,
)))))))</f>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1"/>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x14ac:dyDescent="0.25">
      <c r="B585" s="237"/>
      <c r="C585" s="9"/>
      <c r="E585" s="65" t="e">
        <f>IF(OR($C$6="",$C$5="",$C$6=0,$C$5=0),"",IF((ROWS(E$6:E585)-1)&gt;$C$16+$C$13-$C$15,"",(ROWS(E$6:E585)-1)))</f>
        <v>#REF!</v>
      </c>
      <c r="F585" s="55" t="e">
        <f t="shared" si="282"/>
        <v>#REF!</v>
      </c>
      <c r="G585" s="91" t="e">
        <f>IF(E585="","",OP!G585)</f>
        <v>#REF!</v>
      </c>
      <c r="H585" s="28" t="e">
        <f t="shared" si="279"/>
        <v>#REF!</v>
      </c>
      <c r="I585" s="56" t="e">
        <f t="shared" si="280"/>
        <v>#REF!</v>
      </c>
      <c r="J585" s="56" t="e">
        <f t="shared" si="283"/>
        <v>#REF!</v>
      </c>
      <c r="K585" s="57" t="e">
        <f t="shared" si="284"/>
        <v>#REF!</v>
      </c>
      <c r="L585" s="57" t="e">
        <f t="shared" si="285"/>
        <v>#REF!</v>
      </c>
      <c r="M585" s="58" t="e">
        <f t="shared" si="286"/>
        <v>#REF!</v>
      </c>
      <c r="N585" s="58" t="e">
        <f t="shared" si="287"/>
        <v>#REF!</v>
      </c>
      <c r="O585" s="58" t="e">
        <f t="shared" si="288"/>
        <v>#REF!</v>
      </c>
      <c r="P585" s="59" t="e">
        <f t="shared" si="278"/>
        <v>#REF!</v>
      </c>
      <c r="Q585" s="29" t="e">
        <f t="shared" si="289"/>
        <v>#REF!</v>
      </c>
      <c r="R585" s="100" t="e">
        <f t="shared" si="281"/>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x14ac:dyDescent="0.25">
      <c r="B586" s="237"/>
      <c r="C586" s="9"/>
      <c r="E586" s="65" t="e">
        <f>IF(OR($C$6="",$C$5="",$C$6=0,$C$5=0),"",IF((ROWS(E$6:E586)-1)&gt;$C$16+$C$13-$C$15,"",(ROWS(E$6:E586)-1)))</f>
        <v>#REF!</v>
      </c>
      <c r="F586" s="55" t="e">
        <f t="shared" si="282"/>
        <v>#REF!</v>
      </c>
      <c r="G586" s="91" t="e">
        <f>IF(E586="","",OP!G586)</f>
        <v>#REF!</v>
      </c>
      <c r="H586" s="28" t="e">
        <f t="shared" si="279"/>
        <v>#REF!</v>
      </c>
      <c r="I586" s="56" t="e">
        <f t="shared" si="280"/>
        <v>#REF!</v>
      </c>
      <c r="J586" s="56" t="e">
        <f t="shared" si="283"/>
        <v>#REF!</v>
      </c>
      <c r="K586" s="57" t="e">
        <f t="shared" si="284"/>
        <v>#REF!</v>
      </c>
      <c r="L586" s="57" t="e">
        <f t="shared" si="285"/>
        <v>#REF!</v>
      </c>
      <c r="M586" s="58" t="e">
        <f t="shared" si="286"/>
        <v>#REF!</v>
      </c>
      <c r="N586" s="58" t="e">
        <f t="shared" si="287"/>
        <v>#REF!</v>
      </c>
      <c r="O586" s="58" t="e">
        <f t="shared" si="288"/>
        <v>#REF!</v>
      </c>
      <c r="P586" s="59" t="e">
        <f t="shared" si="278"/>
        <v>#REF!</v>
      </c>
      <c r="Q586" s="29" t="e">
        <f t="shared" si="289"/>
        <v>#REF!</v>
      </c>
      <c r="R586" s="100" t="e">
        <f t="shared" si="281"/>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x14ac:dyDescent="0.25">
      <c r="B587" s="237"/>
      <c r="C587" s="9"/>
      <c r="E587" s="65" t="e">
        <f>IF(OR($C$6="",$C$5="",$C$6=0,$C$5=0),"",IF((ROWS(E$6:E587)-1)&gt;$C$16+$C$13-$C$15,"",(ROWS(E$6:E587)-1)))</f>
        <v>#REF!</v>
      </c>
      <c r="F587" s="55" t="e">
        <f t="shared" si="282"/>
        <v>#REF!</v>
      </c>
      <c r="G587" s="91" t="e">
        <f>IF(E587="","",OP!G587)</f>
        <v>#REF!</v>
      </c>
      <c r="H587" s="28" t="e">
        <f t="shared" si="279"/>
        <v>#REF!</v>
      </c>
      <c r="I587" s="56" t="e">
        <f t="shared" si="280"/>
        <v>#REF!</v>
      </c>
      <c r="J587" s="56" t="e">
        <f t="shared" si="283"/>
        <v>#REF!</v>
      </c>
      <c r="K587" s="57" t="e">
        <f t="shared" si="284"/>
        <v>#REF!</v>
      </c>
      <c r="L587" s="57" t="e">
        <f t="shared" si="285"/>
        <v>#REF!</v>
      </c>
      <c r="M587" s="58" t="e">
        <f t="shared" si="286"/>
        <v>#REF!</v>
      </c>
      <c r="N587" s="58" t="e">
        <f t="shared" si="287"/>
        <v>#REF!</v>
      </c>
      <c r="O587" s="58" t="e">
        <f t="shared" si="288"/>
        <v>#REF!</v>
      </c>
      <c r="P587" s="59" t="e">
        <f t="shared" si="278"/>
        <v>#REF!</v>
      </c>
      <c r="Q587" s="29" t="e">
        <f t="shared" si="289"/>
        <v>#REF!</v>
      </c>
      <c r="R587" s="100" t="e">
        <f t="shared" si="281"/>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x14ac:dyDescent="0.25">
      <c r="B588" s="237"/>
      <c r="C588" s="9"/>
      <c r="E588" s="65" t="e">
        <f>IF(OR($C$6="",$C$5="",$C$6=0,$C$5=0),"",IF((ROWS(E$6:E588)-1)&gt;$C$16+$C$13-$C$15,"",(ROWS(E$6:E588)-1)))</f>
        <v>#REF!</v>
      </c>
      <c r="F588" s="55" t="e">
        <f t="shared" si="282"/>
        <v>#REF!</v>
      </c>
      <c r="G588" s="91" t="e">
        <f>IF(E588="","",OP!G588)</f>
        <v>#REF!</v>
      </c>
      <c r="H588" s="28" t="e">
        <f t="shared" si="279"/>
        <v>#REF!</v>
      </c>
      <c r="I588" s="56" t="e">
        <f t="shared" si="280"/>
        <v>#REF!</v>
      </c>
      <c r="J588" s="56" t="e">
        <f t="shared" si="283"/>
        <v>#REF!</v>
      </c>
      <c r="K588" s="57" t="e">
        <f t="shared" si="284"/>
        <v>#REF!</v>
      </c>
      <c r="L588" s="57" t="e">
        <f t="shared" si="285"/>
        <v>#REF!</v>
      </c>
      <c r="M588" s="58" t="e">
        <f t="shared" si="286"/>
        <v>#REF!</v>
      </c>
      <c r="N588" s="58" t="e">
        <f t="shared" si="287"/>
        <v>#REF!</v>
      </c>
      <c r="O588" s="58" t="e">
        <f t="shared" si="288"/>
        <v>#REF!</v>
      </c>
      <c r="P588" s="59" t="e">
        <f t="shared" si="278"/>
        <v>#REF!</v>
      </c>
      <c r="Q588" s="29" t="e">
        <f t="shared" si="289"/>
        <v>#REF!</v>
      </c>
      <c r="R588" s="100" t="e">
        <f t="shared" si="281"/>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x14ac:dyDescent="0.25">
      <c r="B589" s="237"/>
      <c r="C589" s="9"/>
      <c r="E589" s="65" t="e">
        <f>IF(OR($C$6="",$C$5="",$C$6=0,$C$5=0),"",IF((ROWS(E$6:E589)-1)&gt;$C$16+$C$13-$C$15,"",(ROWS(E$6:E589)-1)))</f>
        <v>#REF!</v>
      </c>
      <c r="F589" s="55" t="e">
        <f t="shared" si="282"/>
        <v>#REF!</v>
      </c>
      <c r="G589" s="91" t="e">
        <f>IF(E589="","",OP!G589)</f>
        <v>#REF!</v>
      </c>
      <c r="H589" s="28" t="e">
        <f t="shared" si="279"/>
        <v>#REF!</v>
      </c>
      <c r="I589" s="56" t="e">
        <f t="shared" si="280"/>
        <v>#REF!</v>
      </c>
      <c r="J589" s="56" t="e">
        <f t="shared" si="283"/>
        <v>#REF!</v>
      </c>
      <c r="K589" s="57" t="e">
        <f t="shared" si="284"/>
        <v>#REF!</v>
      </c>
      <c r="L589" s="57" t="e">
        <f t="shared" si="285"/>
        <v>#REF!</v>
      </c>
      <c r="M589" s="58" t="e">
        <f t="shared" si="286"/>
        <v>#REF!</v>
      </c>
      <c r="N589" s="58" t="e">
        <f t="shared" si="287"/>
        <v>#REF!</v>
      </c>
      <c r="O589" s="58" t="e">
        <f t="shared" si="288"/>
        <v>#REF!</v>
      </c>
      <c r="P589" s="59" t="e">
        <f t="shared" si="278"/>
        <v>#REF!</v>
      </c>
      <c r="Q589" s="29" t="e">
        <f t="shared" si="289"/>
        <v>#REF!</v>
      </c>
      <c r="R589" s="100" t="e">
        <f t="shared" si="281"/>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x14ac:dyDescent="0.25">
      <c r="B590" s="237"/>
      <c r="C590" s="9"/>
      <c r="E590" s="65" t="e">
        <f>IF(OR($C$6="",$C$5="",$C$6=0,$C$5=0),"",IF((ROWS(E$6:E590)-1)&gt;$C$16+$C$13-$C$15,"",(ROWS(E$6:E590)-1)))</f>
        <v>#REF!</v>
      </c>
      <c r="F590" s="55" t="e">
        <f t="shared" si="282"/>
        <v>#REF!</v>
      </c>
      <c r="G590" s="91" t="e">
        <f>IF(E590="","",OP!G590)</f>
        <v>#REF!</v>
      </c>
      <c r="H590" s="28" t="e">
        <f t="shared" si="279"/>
        <v>#REF!</v>
      </c>
      <c r="I590" s="56" t="e">
        <f t="shared" si="280"/>
        <v>#REF!</v>
      </c>
      <c r="J590" s="56" t="e">
        <f t="shared" si="283"/>
        <v>#REF!</v>
      </c>
      <c r="K590" s="57" t="e">
        <f t="shared" si="284"/>
        <v>#REF!</v>
      </c>
      <c r="L590" s="57" t="e">
        <f t="shared" si="285"/>
        <v>#REF!</v>
      </c>
      <c r="M590" s="58" t="e">
        <f t="shared" si="286"/>
        <v>#REF!</v>
      </c>
      <c r="N590" s="58" t="e">
        <f t="shared" si="287"/>
        <v>#REF!</v>
      </c>
      <c r="O590" s="58" t="e">
        <f t="shared" si="288"/>
        <v>#REF!</v>
      </c>
      <c r="P590" s="59" t="e">
        <f t="shared" si="278"/>
        <v>#REF!</v>
      </c>
      <c r="Q590" s="29" t="e">
        <f t="shared" si="289"/>
        <v>#REF!</v>
      </c>
      <c r="R590" s="100" t="e">
        <f t="shared" si="281"/>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x14ac:dyDescent="0.25">
      <c r="B591" s="237"/>
      <c r="C591" s="9"/>
      <c r="E591" s="65" t="e">
        <f>IF(OR($C$6="",$C$5="",$C$6=0,$C$5=0),"",IF((ROWS(E$6:E591)-1)&gt;$C$16+$C$13-$C$15,"",(ROWS(E$6:E591)-1)))</f>
        <v>#REF!</v>
      </c>
      <c r="F591" s="55" t="e">
        <f t="shared" si="282"/>
        <v>#REF!</v>
      </c>
      <c r="G591" s="91" t="e">
        <f>IF(E591="","",OP!G591)</f>
        <v>#REF!</v>
      </c>
      <c r="H591" s="28" t="e">
        <f t="shared" si="279"/>
        <v>#REF!</v>
      </c>
      <c r="I591" s="56" t="e">
        <f t="shared" si="280"/>
        <v>#REF!</v>
      </c>
      <c r="J591" s="56" t="e">
        <f t="shared" si="283"/>
        <v>#REF!</v>
      </c>
      <c r="K591" s="57" t="e">
        <f t="shared" si="284"/>
        <v>#REF!</v>
      </c>
      <c r="L591" s="57" t="e">
        <f t="shared" si="285"/>
        <v>#REF!</v>
      </c>
      <c r="M591" s="58" t="e">
        <f t="shared" si="286"/>
        <v>#REF!</v>
      </c>
      <c r="N591" s="58" t="e">
        <f t="shared" si="287"/>
        <v>#REF!</v>
      </c>
      <c r="O591" s="58" t="e">
        <f t="shared" si="288"/>
        <v>#REF!</v>
      </c>
      <c r="P591" s="59" t="e">
        <f t="shared" si="278"/>
        <v>#REF!</v>
      </c>
      <c r="Q591" s="29" t="e">
        <f t="shared" si="289"/>
        <v>#REF!</v>
      </c>
      <c r="R591" s="100" t="e">
        <f t="shared" si="281"/>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x14ac:dyDescent="0.25">
      <c r="B592" s="237"/>
      <c r="C592" s="9"/>
      <c r="E592" s="65" t="e">
        <f>IF(OR($C$6="",$C$5="",$C$6=0,$C$5=0),"",IF((ROWS(E$6:E592)-1)&gt;$C$16+$C$13-$C$15,"",(ROWS(E$6:E592)-1)))</f>
        <v>#REF!</v>
      </c>
      <c r="F592" s="55" t="e">
        <f t="shared" si="282"/>
        <v>#REF!</v>
      </c>
      <c r="G592" s="91" t="e">
        <f>IF(E592="","",OP!G592)</f>
        <v>#REF!</v>
      </c>
      <c r="H592" s="28" t="e">
        <f t="shared" si="279"/>
        <v>#REF!</v>
      </c>
      <c r="I592" s="56" t="e">
        <f t="shared" si="280"/>
        <v>#REF!</v>
      </c>
      <c r="J592" s="56" t="e">
        <f t="shared" si="283"/>
        <v>#REF!</v>
      </c>
      <c r="K592" s="57" t="e">
        <f t="shared" si="284"/>
        <v>#REF!</v>
      </c>
      <c r="L592" s="57" t="e">
        <f t="shared" si="285"/>
        <v>#REF!</v>
      </c>
      <c r="M592" s="58" t="e">
        <f t="shared" si="286"/>
        <v>#REF!</v>
      </c>
      <c r="N592" s="58" t="e">
        <f t="shared" si="287"/>
        <v>#REF!</v>
      </c>
      <c r="O592" s="58" t="e">
        <f t="shared" si="288"/>
        <v>#REF!</v>
      </c>
      <c r="P592" s="59" t="e">
        <f t="shared" si="278"/>
        <v>#REF!</v>
      </c>
      <c r="Q592" s="29" t="e">
        <f t="shared" si="289"/>
        <v>#REF!</v>
      </c>
      <c r="R592" s="100" t="e">
        <f t="shared" si="281"/>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x14ac:dyDescent="0.25">
      <c r="B593" s="237"/>
      <c r="C593" s="9"/>
      <c r="E593" s="65" t="e">
        <f>IF(OR($C$6="",$C$5="",$C$6=0,$C$5=0),"",IF((ROWS(E$6:E593)-1)&gt;$C$16+$C$13-$C$15,"",(ROWS(E$6:E593)-1)))</f>
        <v>#REF!</v>
      </c>
      <c r="F593" s="55" t="e">
        <f t="shared" si="282"/>
        <v>#REF!</v>
      </c>
      <c r="G593" s="91" t="e">
        <f>IF(E593="","",OP!G593)</f>
        <v>#REF!</v>
      </c>
      <c r="H593" s="28" t="e">
        <f t="shared" si="279"/>
        <v>#REF!</v>
      </c>
      <c r="I593" s="56" t="e">
        <f t="shared" si="280"/>
        <v>#REF!</v>
      </c>
      <c r="J593" s="56" t="e">
        <f t="shared" si="283"/>
        <v>#REF!</v>
      </c>
      <c r="K593" s="57" t="e">
        <f t="shared" si="284"/>
        <v>#REF!</v>
      </c>
      <c r="L593" s="57" t="e">
        <f t="shared" si="285"/>
        <v>#REF!</v>
      </c>
      <c r="M593" s="58" t="e">
        <f t="shared" si="286"/>
        <v>#REF!</v>
      </c>
      <c r="N593" s="58" t="e">
        <f t="shared" si="287"/>
        <v>#REF!</v>
      </c>
      <c r="O593" s="58" t="e">
        <f t="shared" si="288"/>
        <v>#REF!</v>
      </c>
      <c r="P593" s="59" t="e">
        <f t="shared" si="278"/>
        <v>#REF!</v>
      </c>
      <c r="Q593" s="29" t="e">
        <f t="shared" si="289"/>
        <v>#REF!</v>
      </c>
      <c r="R593" s="100" t="e">
        <f t="shared" si="281"/>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x14ac:dyDescent="0.25">
      <c r="B594" s="237"/>
      <c r="C594" s="9"/>
      <c r="E594" s="65" t="e">
        <f>IF(OR($C$6="",$C$5="",$C$6=0,$C$5=0),"",IF((ROWS(E$6:E594)-1)&gt;$C$16+$C$13-$C$15,"",(ROWS(E$6:E594)-1)))</f>
        <v>#REF!</v>
      </c>
      <c r="F594" s="55" t="e">
        <f t="shared" si="282"/>
        <v>#REF!</v>
      </c>
      <c r="G594" s="91" t="e">
        <f>IF(E594="","",OP!G594)</f>
        <v>#REF!</v>
      </c>
      <c r="H594" s="28" t="e">
        <f t="shared" si="279"/>
        <v>#REF!</v>
      </c>
      <c r="I594" s="56" t="e">
        <f t="shared" si="280"/>
        <v>#REF!</v>
      </c>
      <c r="J594" s="56" t="e">
        <f t="shared" si="283"/>
        <v>#REF!</v>
      </c>
      <c r="K594" s="57" t="e">
        <f t="shared" si="284"/>
        <v>#REF!</v>
      </c>
      <c r="L594" s="57" t="e">
        <f t="shared" si="285"/>
        <v>#REF!</v>
      </c>
      <c r="M594" s="58" t="e">
        <f t="shared" si="286"/>
        <v>#REF!</v>
      </c>
      <c r="N594" s="58" t="e">
        <f t="shared" si="287"/>
        <v>#REF!</v>
      </c>
      <c r="O594" s="58" t="e">
        <f t="shared" si="288"/>
        <v>#REF!</v>
      </c>
      <c r="P594" s="59" t="e">
        <f t="shared" si="278"/>
        <v>#REF!</v>
      </c>
      <c r="Q594" s="29" t="e">
        <f t="shared" si="289"/>
        <v>#REF!</v>
      </c>
      <c r="R594" s="100" t="e">
        <f t="shared" si="281"/>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x14ac:dyDescent="0.25">
      <c r="B595" s="237"/>
      <c r="C595" s="9"/>
      <c r="E595" s="65" t="e">
        <f>IF(OR($C$6="",$C$5="",$C$6=0,$C$5=0),"",IF((ROWS(E$6:E595)-1)&gt;$C$16+$C$13-$C$15,"",(ROWS(E$6:E595)-1)))</f>
        <v>#REF!</v>
      </c>
      <c r="F595" s="55" t="e">
        <f t="shared" si="282"/>
        <v>#REF!</v>
      </c>
      <c r="G595" s="91" t="e">
        <f>IF(E595="","",OP!G595)</f>
        <v>#REF!</v>
      </c>
      <c r="H595" s="28" t="e">
        <f t="shared" si="279"/>
        <v>#REF!</v>
      </c>
      <c r="I595" s="56" t="e">
        <f t="shared" si="280"/>
        <v>#REF!</v>
      </c>
      <c r="J595" s="56" t="e">
        <f t="shared" si="283"/>
        <v>#REF!</v>
      </c>
      <c r="K595" s="57" t="e">
        <f t="shared" si="284"/>
        <v>#REF!</v>
      </c>
      <c r="L595" s="57" t="e">
        <f t="shared" si="285"/>
        <v>#REF!</v>
      </c>
      <c r="M595" s="58" t="e">
        <f t="shared" si="286"/>
        <v>#REF!</v>
      </c>
      <c r="N595" s="58" t="e">
        <f t="shared" si="287"/>
        <v>#REF!</v>
      </c>
      <c r="O595" s="58" t="e">
        <f t="shared" si="288"/>
        <v>#REF!</v>
      </c>
      <c r="P595" s="59" t="e">
        <f t="shared" si="278"/>
        <v>#REF!</v>
      </c>
      <c r="Q595" s="29" t="e">
        <f t="shared" si="289"/>
        <v>#REF!</v>
      </c>
      <c r="R595" s="100" t="e">
        <f t="shared" si="281"/>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x14ac:dyDescent="0.25">
      <c r="B596" s="237"/>
      <c r="C596" s="9"/>
      <c r="E596" s="65" t="e">
        <f>IF(OR($C$6="",$C$5="",$C$6=0,$C$5=0),"",IF((ROWS(E$6:E596)-1)&gt;$C$16+$C$13-$C$15,"",(ROWS(E$6:E596)-1)))</f>
        <v>#REF!</v>
      </c>
      <c r="F596" s="55" t="e">
        <f t="shared" si="282"/>
        <v>#REF!</v>
      </c>
      <c r="G596" s="91" t="e">
        <f>IF(E596="","",OP!G596)</f>
        <v>#REF!</v>
      </c>
      <c r="H596" s="28" t="e">
        <f t="shared" si="279"/>
        <v>#REF!</v>
      </c>
      <c r="I596" s="56" t="e">
        <f t="shared" si="280"/>
        <v>#REF!</v>
      </c>
      <c r="J596" s="56" t="e">
        <f t="shared" si="283"/>
        <v>#REF!</v>
      </c>
      <c r="K596" s="57" t="e">
        <f t="shared" si="284"/>
        <v>#REF!</v>
      </c>
      <c r="L596" s="57" t="e">
        <f t="shared" si="285"/>
        <v>#REF!</v>
      </c>
      <c r="M596" s="58" t="e">
        <f t="shared" si="286"/>
        <v>#REF!</v>
      </c>
      <c r="N596" s="58" t="e">
        <f t="shared" si="287"/>
        <v>#REF!</v>
      </c>
      <c r="O596" s="58" t="e">
        <f t="shared" si="288"/>
        <v>#REF!</v>
      </c>
      <c r="P596" s="59" t="e">
        <f t="shared" si="278"/>
        <v>#REF!</v>
      </c>
      <c r="Q596" s="29" t="e">
        <f t="shared" si="289"/>
        <v>#REF!</v>
      </c>
      <c r="R596" s="100" t="e">
        <f t="shared" si="281"/>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x14ac:dyDescent="0.25">
      <c r="B597" s="237"/>
      <c r="C597" s="9"/>
      <c r="E597" s="65" t="e">
        <f>IF(OR($C$6="",$C$5="",$C$6=0,$C$5=0),"",IF((ROWS(E$6:E597)-1)&gt;$C$16+$C$13-$C$15,"",(ROWS(E$6:E597)-1)))</f>
        <v>#REF!</v>
      </c>
      <c r="F597" s="55" t="e">
        <f t="shared" si="282"/>
        <v>#REF!</v>
      </c>
      <c r="G597" s="91" t="e">
        <f>IF(E597="","",OP!G597)</f>
        <v>#REF!</v>
      </c>
      <c r="H597" s="28" t="e">
        <f t="shared" si="279"/>
        <v>#REF!</v>
      </c>
      <c r="I597" s="56" t="e">
        <f t="shared" si="280"/>
        <v>#REF!</v>
      </c>
      <c r="J597" s="56" t="e">
        <f t="shared" si="283"/>
        <v>#REF!</v>
      </c>
      <c r="K597" s="57" t="e">
        <f t="shared" si="284"/>
        <v>#REF!</v>
      </c>
      <c r="L597" s="57" t="e">
        <f t="shared" si="285"/>
        <v>#REF!</v>
      </c>
      <c r="M597" s="58" t="e">
        <f t="shared" si="286"/>
        <v>#REF!</v>
      </c>
      <c r="N597" s="58" t="e">
        <f t="shared" si="287"/>
        <v>#REF!</v>
      </c>
      <c r="O597" s="58" t="e">
        <f t="shared" si="288"/>
        <v>#REF!</v>
      </c>
      <c r="P597" s="59" t="e">
        <f t="shared" si="278"/>
        <v>#REF!</v>
      </c>
      <c r="Q597" s="29" t="e">
        <f t="shared" si="289"/>
        <v>#REF!</v>
      </c>
      <c r="R597" s="100" t="e">
        <f t="shared" si="281"/>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x14ac:dyDescent="0.25">
      <c r="B598" s="237"/>
      <c r="C598" s="9"/>
      <c r="E598" s="65" t="e">
        <f>IF(OR($C$6="",$C$5="",$C$6=0,$C$5=0),"",IF((ROWS(E$6:E598)-1)&gt;$C$16+$C$13-$C$15,"",(ROWS(E$6:E598)-1)))</f>
        <v>#REF!</v>
      </c>
      <c r="F598" s="55" t="e">
        <f t="shared" si="282"/>
        <v>#REF!</v>
      </c>
      <c r="G598" s="91" t="e">
        <f>IF(E598="","",OP!G598)</f>
        <v>#REF!</v>
      </c>
      <c r="H598" s="28" t="e">
        <f t="shared" si="279"/>
        <v>#REF!</v>
      </c>
      <c r="I598" s="56" t="e">
        <f t="shared" si="280"/>
        <v>#REF!</v>
      </c>
      <c r="J598" s="56" t="e">
        <f t="shared" si="283"/>
        <v>#REF!</v>
      </c>
      <c r="K598" s="57" t="e">
        <f t="shared" si="284"/>
        <v>#REF!</v>
      </c>
      <c r="L598" s="57" t="e">
        <f t="shared" si="285"/>
        <v>#REF!</v>
      </c>
      <c r="M598" s="58" t="e">
        <f t="shared" si="286"/>
        <v>#REF!</v>
      </c>
      <c r="N598" s="58" t="e">
        <f t="shared" si="287"/>
        <v>#REF!</v>
      </c>
      <c r="O598" s="58" t="e">
        <f t="shared" si="288"/>
        <v>#REF!</v>
      </c>
      <c r="P598" s="59" t="e">
        <f t="shared" si="278"/>
        <v>#REF!</v>
      </c>
      <c r="Q598" s="29" t="e">
        <f t="shared" si="289"/>
        <v>#REF!</v>
      </c>
      <c r="R598" s="100" t="e">
        <f t="shared" si="281"/>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x14ac:dyDescent="0.25">
      <c r="B599" s="237"/>
      <c r="C599" s="9"/>
      <c r="E599" s="65" t="e">
        <f>IF(OR($C$6="",$C$5="",$C$6=0,$C$5=0),"",IF((ROWS(E$6:E599)-1)&gt;$C$16+$C$13-$C$15,"",(ROWS(E$6:E599)-1)))</f>
        <v>#REF!</v>
      </c>
      <c r="F599" s="55" t="e">
        <f t="shared" si="282"/>
        <v>#REF!</v>
      </c>
      <c r="G599" s="91" t="e">
        <f>IF(E599="","",OP!G599)</f>
        <v>#REF!</v>
      </c>
      <c r="H599" s="28" t="e">
        <f t="shared" si="279"/>
        <v>#REF!</v>
      </c>
      <c r="I599" s="56" t="e">
        <f t="shared" si="280"/>
        <v>#REF!</v>
      </c>
      <c r="J599" s="56" t="e">
        <f t="shared" si="283"/>
        <v>#REF!</v>
      </c>
      <c r="K599" s="57" t="e">
        <f t="shared" si="284"/>
        <v>#REF!</v>
      </c>
      <c r="L599" s="57" t="e">
        <f t="shared" si="285"/>
        <v>#REF!</v>
      </c>
      <c r="M599" s="58" t="e">
        <f t="shared" si="286"/>
        <v>#REF!</v>
      </c>
      <c r="N599" s="58" t="e">
        <f t="shared" si="287"/>
        <v>#REF!</v>
      </c>
      <c r="O599" s="58" t="e">
        <f t="shared" si="288"/>
        <v>#REF!</v>
      </c>
      <c r="P599" s="59" t="e">
        <f t="shared" si="278"/>
        <v>#REF!</v>
      </c>
      <c r="Q599" s="29" t="e">
        <f t="shared" si="289"/>
        <v>#REF!</v>
      </c>
      <c r="R599" s="100" t="e">
        <f t="shared" si="281"/>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x14ac:dyDescent="0.25">
      <c r="B600" s="237"/>
      <c r="C600" s="9"/>
      <c r="E600" s="65" t="e">
        <f>IF(OR($C$6="",$C$5="",$C$6=0,$C$5=0),"",IF((ROWS(E$6:E600)-1)&gt;$C$16+$C$13-$C$15,"",(ROWS(E$6:E600)-1)))</f>
        <v>#REF!</v>
      </c>
      <c r="F600" s="55" t="e">
        <f t="shared" si="282"/>
        <v>#REF!</v>
      </c>
      <c r="G600" s="91" t="e">
        <f>IF(E600="","",OP!G600)</f>
        <v>#REF!</v>
      </c>
      <c r="H600" s="28" t="e">
        <f t="shared" si="279"/>
        <v>#REF!</v>
      </c>
      <c r="I600" s="56" t="e">
        <f t="shared" si="280"/>
        <v>#REF!</v>
      </c>
      <c r="J600" s="56" t="e">
        <f t="shared" si="283"/>
        <v>#REF!</v>
      </c>
      <c r="K600" s="57" t="e">
        <f t="shared" si="284"/>
        <v>#REF!</v>
      </c>
      <c r="L600" s="57" t="e">
        <f t="shared" si="285"/>
        <v>#REF!</v>
      </c>
      <c r="M600" s="58" t="e">
        <f t="shared" si="286"/>
        <v>#REF!</v>
      </c>
      <c r="N600" s="58" t="e">
        <f t="shared" si="287"/>
        <v>#REF!</v>
      </c>
      <c r="O600" s="58" t="e">
        <f t="shared" si="288"/>
        <v>#REF!</v>
      </c>
      <c r="P600" s="59" t="e">
        <f t="shared" si="278"/>
        <v>#REF!</v>
      </c>
      <c r="Q600" s="29" t="e">
        <f t="shared" si="289"/>
        <v>#REF!</v>
      </c>
      <c r="R600" s="100" t="e">
        <f t="shared" si="281"/>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x14ac:dyDescent="0.25">
      <c r="B601" s="237"/>
      <c r="C601" s="9"/>
      <c r="E601" s="65" t="e">
        <f>IF(OR($C$6="",$C$5="",$C$6=0,$C$5=0),"",IF((ROWS(E$6:E601)-1)&gt;$C$16+$C$13-$C$15,"",(ROWS(E$6:E601)-1)))</f>
        <v>#REF!</v>
      </c>
      <c r="F601" s="55" t="e">
        <f t="shared" si="282"/>
        <v>#REF!</v>
      </c>
      <c r="G601" s="91" t="e">
        <f>IF(E601="","",OP!G601)</f>
        <v>#REF!</v>
      </c>
      <c r="H601" s="28" t="e">
        <f t="shared" si="279"/>
        <v>#REF!</v>
      </c>
      <c r="I601" s="56" t="e">
        <f t="shared" si="280"/>
        <v>#REF!</v>
      </c>
      <c r="J601" s="56" t="e">
        <f t="shared" si="283"/>
        <v>#REF!</v>
      </c>
      <c r="K601" s="57" t="e">
        <f t="shared" si="284"/>
        <v>#REF!</v>
      </c>
      <c r="L601" s="57" t="e">
        <f t="shared" si="285"/>
        <v>#REF!</v>
      </c>
      <c r="M601" s="58" t="e">
        <f t="shared" si="286"/>
        <v>#REF!</v>
      </c>
      <c r="N601" s="58" t="e">
        <f t="shared" si="287"/>
        <v>#REF!</v>
      </c>
      <c r="O601" s="58" t="e">
        <f t="shared" si="288"/>
        <v>#REF!</v>
      </c>
      <c r="P601" s="59" t="e">
        <f t="shared" si="278"/>
        <v>#REF!</v>
      </c>
      <c r="Q601" s="29" t="e">
        <f t="shared" si="289"/>
        <v>#REF!</v>
      </c>
      <c r="R601" s="100" t="e">
        <f t="shared" si="281"/>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x14ac:dyDescent="0.25">
      <c r="B602" s="237"/>
      <c r="C602" s="9"/>
      <c r="E602" s="65" t="e">
        <f>IF(OR($C$6="",$C$5="",$C$6=0,$C$5=0),"",IF((ROWS(E$6:E602)-1)&gt;$C$16+$C$13-$C$15,"",(ROWS(E$6:E602)-1)))</f>
        <v>#REF!</v>
      </c>
      <c r="F602" s="55" t="e">
        <f t="shared" si="282"/>
        <v>#REF!</v>
      </c>
      <c r="G602" s="91" t="e">
        <f>IF(E602="","",OP!G602)</f>
        <v>#REF!</v>
      </c>
      <c r="H602" s="28" t="e">
        <f t="shared" si="279"/>
        <v>#REF!</v>
      </c>
      <c r="I602" s="56" t="e">
        <f t="shared" si="280"/>
        <v>#REF!</v>
      </c>
      <c r="J602" s="56" t="e">
        <f t="shared" si="283"/>
        <v>#REF!</v>
      </c>
      <c r="K602" s="57" t="e">
        <f t="shared" si="284"/>
        <v>#REF!</v>
      </c>
      <c r="L602" s="57" t="e">
        <f t="shared" si="285"/>
        <v>#REF!</v>
      </c>
      <c r="M602" s="58" t="e">
        <f t="shared" si="286"/>
        <v>#REF!</v>
      </c>
      <c r="N602" s="58" t="e">
        <f t="shared" si="287"/>
        <v>#REF!</v>
      </c>
      <c r="O602" s="58" t="e">
        <f t="shared" si="288"/>
        <v>#REF!</v>
      </c>
      <c r="P602" s="59" t="e">
        <f t="shared" si="278"/>
        <v>#REF!</v>
      </c>
      <c r="Q602" s="29" t="e">
        <f t="shared" si="289"/>
        <v>#REF!</v>
      </c>
      <c r="R602" s="100" t="e">
        <f t="shared" si="281"/>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x14ac:dyDescent="0.25">
      <c r="B603" s="237"/>
      <c r="C603" s="9"/>
      <c r="E603" s="65" t="e">
        <f>IF(OR($C$6="",$C$5="",$C$6=0,$C$5=0),"",IF((ROWS(E$6:E603)-1)&gt;$C$16+$C$13-$C$15,"",(ROWS(E$6:E603)-1)))</f>
        <v>#REF!</v>
      </c>
      <c r="F603" s="55" t="e">
        <f t="shared" si="282"/>
        <v>#REF!</v>
      </c>
      <c r="G603" s="91" t="e">
        <f>IF(E603="","",OP!G603)</f>
        <v>#REF!</v>
      </c>
      <c r="H603" s="28" t="e">
        <f t="shared" si="279"/>
        <v>#REF!</v>
      </c>
      <c r="I603" s="56" t="e">
        <f t="shared" si="280"/>
        <v>#REF!</v>
      </c>
      <c r="J603" s="56" t="e">
        <f t="shared" si="283"/>
        <v>#REF!</v>
      </c>
      <c r="K603" s="57" t="e">
        <f t="shared" si="284"/>
        <v>#REF!</v>
      </c>
      <c r="L603" s="57" t="e">
        <f t="shared" si="285"/>
        <v>#REF!</v>
      </c>
      <c r="M603" s="58" t="e">
        <f t="shared" si="286"/>
        <v>#REF!</v>
      </c>
      <c r="N603" s="58" t="e">
        <f t="shared" si="287"/>
        <v>#REF!</v>
      </c>
      <c r="O603" s="58" t="e">
        <f t="shared" si="288"/>
        <v>#REF!</v>
      </c>
      <c r="P603" s="59" t="e">
        <f t="shared" si="278"/>
        <v>#REF!</v>
      </c>
      <c r="Q603" s="29" t="e">
        <f t="shared" si="289"/>
        <v>#REF!</v>
      </c>
      <c r="R603" s="100" t="e">
        <f t="shared" si="281"/>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x14ac:dyDescent="0.25">
      <c r="B604" s="237"/>
      <c r="C604" s="9"/>
      <c r="E604" s="65" t="e">
        <f>IF(OR($C$6="",$C$5="",$C$6=0,$C$5=0),"",IF((ROWS(E$6:E604)-1)&gt;$C$16+$C$13-$C$15,"",(ROWS(E$6:E604)-1)))</f>
        <v>#REF!</v>
      </c>
      <c r="F604" s="55" t="e">
        <f t="shared" si="282"/>
        <v>#REF!</v>
      </c>
      <c r="G604" s="91" t="e">
        <f>IF(E604="","",OP!G604)</f>
        <v>#REF!</v>
      </c>
      <c r="H604" s="28" t="e">
        <f t="shared" si="279"/>
        <v>#REF!</v>
      </c>
      <c r="I604" s="56" t="e">
        <f t="shared" si="280"/>
        <v>#REF!</v>
      </c>
      <c r="J604" s="56" t="e">
        <f t="shared" si="283"/>
        <v>#REF!</v>
      </c>
      <c r="K604" s="57" t="e">
        <f t="shared" si="284"/>
        <v>#REF!</v>
      </c>
      <c r="L604" s="57" t="e">
        <f t="shared" si="285"/>
        <v>#REF!</v>
      </c>
      <c r="M604" s="58" t="e">
        <f t="shared" si="286"/>
        <v>#REF!</v>
      </c>
      <c r="N604" s="58" t="e">
        <f t="shared" si="287"/>
        <v>#REF!</v>
      </c>
      <c r="O604" s="58" t="e">
        <f t="shared" si="288"/>
        <v>#REF!</v>
      </c>
      <c r="P604" s="59" t="e">
        <f t="shared" si="278"/>
        <v>#REF!</v>
      </c>
      <c r="Q604" s="29" t="e">
        <f t="shared" si="289"/>
        <v>#REF!</v>
      </c>
      <c r="R604" s="100" t="e">
        <f t="shared" si="281"/>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x14ac:dyDescent="0.25">
      <c r="B605" s="237"/>
      <c r="C605" s="9"/>
      <c r="E605" s="65" t="e">
        <f>IF(OR($C$6="",$C$5="",$C$6=0,$C$5=0),"",IF((ROWS(E$6:E605)-1)&gt;$C$16+$C$13-$C$15,"",(ROWS(E$6:E605)-1)))</f>
        <v>#REF!</v>
      </c>
      <c r="F605" s="55" t="e">
        <f t="shared" si="282"/>
        <v>#REF!</v>
      </c>
      <c r="G605" s="91" t="e">
        <f>IF(E605="","",OP!G605)</f>
        <v>#REF!</v>
      </c>
      <c r="H605" s="28" t="e">
        <f t="shared" si="279"/>
        <v>#REF!</v>
      </c>
      <c r="I605" s="56" t="e">
        <f t="shared" si="280"/>
        <v>#REF!</v>
      </c>
      <c r="J605" s="56" t="e">
        <f t="shared" si="283"/>
        <v>#REF!</v>
      </c>
      <c r="K605" s="57" t="e">
        <f t="shared" si="284"/>
        <v>#REF!</v>
      </c>
      <c r="L605" s="57" t="e">
        <f t="shared" si="285"/>
        <v>#REF!</v>
      </c>
      <c r="M605" s="58" t="e">
        <f t="shared" si="286"/>
        <v>#REF!</v>
      </c>
      <c r="N605" s="58" t="e">
        <f t="shared" si="287"/>
        <v>#REF!</v>
      </c>
      <c r="O605" s="58" t="e">
        <f t="shared" si="288"/>
        <v>#REF!</v>
      </c>
      <c r="P605" s="59" t="e">
        <f t="shared" si="278"/>
        <v>#REF!</v>
      </c>
      <c r="Q605" s="29" t="e">
        <f t="shared" si="289"/>
        <v>#REF!</v>
      </c>
      <c r="R605" s="100" t="e">
        <f t="shared" si="281"/>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x14ac:dyDescent="0.25">
      <c r="B606" s="237"/>
      <c r="C606" s="9"/>
      <c r="E606" s="65" t="e">
        <f>IF(OR($C$6="",$C$5="",$C$6=0,$C$5=0),"",IF((ROWS(E$6:E606)-1)&gt;$C$16+$C$13-$C$15,"",(ROWS(E$6:E606)-1)))</f>
        <v>#REF!</v>
      </c>
      <c r="F606" s="55" t="e">
        <f t="shared" si="282"/>
        <v>#REF!</v>
      </c>
      <c r="G606" s="91" t="e">
        <f>IF(E606="","",OP!G606)</f>
        <v>#REF!</v>
      </c>
      <c r="H606" s="28" t="e">
        <f t="shared" si="279"/>
        <v>#REF!</v>
      </c>
      <c r="I606" s="56" t="e">
        <f t="shared" si="280"/>
        <v>#REF!</v>
      </c>
      <c r="J606" s="56" t="e">
        <f t="shared" si="283"/>
        <v>#REF!</v>
      </c>
      <c r="K606" s="57" t="e">
        <f t="shared" si="284"/>
        <v>#REF!</v>
      </c>
      <c r="L606" s="57" t="e">
        <f t="shared" si="285"/>
        <v>#REF!</v>
      </c>
      <c r="M606" s="58" t="e">
        <f t="shared" si="286"/>
        <v>#REF!</v>
      </c>
      <c r="N606" s="58" t="e">
        <f t="shared" si="287"/>
        <v>#REF!</v>
      </c>
      <c r="O606" s="58" t="e">
        <f t="shared" si="288"/>
        <v>#REF!</v>
      </c>
      <c r="P606" s="59" t="e">
        <f t="shared" si="278"/>
        <v>#REF!</v>
      </c>
      <c r="Q606" s="29" t="e">
        <f t="shared" si="289"/>
        <v>#REF!</v>
      </c>
      <c r="R606" s="100" t="e">
        <f t="shared" si="281"/>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x14ac:dyDescent="0.25">
      <c r="B607" s="237"/>
      <c r="C607" s="9"/>
      <c r="E607" s="65" t="e">
        <f>IF(OR($C$6="",$C$5="",$C$6=0,$C$5=0),"",IF((ROWS(E$6:E607)-1)&gt;$C$16+$C$13-$C$15,"",(ROWS(E$6:E607)-1)))</f>
        <v>#REF!</v>
      </c>
      <c r="F607" s="55" t="e">
        <f t="shared" si="282"/>
        <v>#REF!</v>
      </c>
      <c r="G607" s="91" t="e">
        <f>IF(E607="","",OP!G607)</f>
        <v>#REF!</v>
      </c>
      <c r="H607" s="28" t="e">
        <f t="shared" si="279"/>
        <v>#REF!</v>
      </c>
      <c r="I607" s="56" t="e">
        <f t="shared" si="280"/>
        <v>#REF!</v>
      </c>
      <c r="J607" s="56" t="e">
        <f t="shared" si="283"/>
        <v>#REF!</v>
      </c>
      <c r="K607" s="57" t="e">
        <f t="shared" si="284"/>
        <v>#REF!</v>
      </c>
      <c r="L607" s="57" t="e">
        <f t="shared" si="285"/>
        <v>#REF!</v>
      </c>
      <c r="M607" s="58" t="e">
        <f t="shared" si="286"/>
        <v>#REF!</v>
      </c>
      <c r="N607" s="58" t="e">
        <f t="shared" si="287"/>
        <v>#REF!</v>
      </c>
      <c r="O607" s="58" t="e">
        <f t="shared" si="288"/>
        <v>#REF!</v>
      </c>
      <c r="P607" s="59" t="e">
        <f t="shared" si="278"/>
        <v>#REF!</v>
      </c>
      <c r="Q607" s="29" t="e">
        <f t="shared" si="289"/>
        <v>#REF!</v>
      </c>
      <c r="R607" s="100" t="e">
        <f t="shared" si="281"/>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x14ac:dyDescent="0.25">
      <c r="B608" s="237"/>
      <c r="C608" s="9"/>
      <c r="E608" s="65" t="e">
        <f>IF(OR($C$6="",$C$5="",$C$6=0,$C$5=0),"",IF((ROWS(E$6:E608)-1)&gt;$C$16+$C$13-$C$15,"",(ROWS(E$6:E608)-1)))</f>
        <v>#REF!</v>
      </c>
      <c r="F608" s="55" t="e">
        <f t="shared" si="282"/>
        <v>#REF!</v>
      </c>
      <c r="G608" s="91" t="e">
        <f>IF(E608="","",OP!G608)</f>
        <v>#REF!</v>
      </c>
      <c r="H608" s="28" t="e">
        <f t="shared" si="279"/>
        <v>#REF!</v>
      </c>
      <c r="I608" s="56" t="e">
        <f t="shared" si="280"/>
        <v>#REF!</v>
      </c>
      <c r="J608" s="56" t="e">
        <f t="shared" si="283"/>
        <v>#REF!</v>
      </c>
      <c r="K608" s="57" t="e">
        <f t="shared" si="284"/>
        <v>#REF!</v>
      </c>
      <c r="L608" s="57" t="e">
        <f t="shared" si="285"/>
        <v>#REF!</v>
      </c>
      <c r="M608" s="58" t="e">
        <f t="shared" si="286"/>
        <v>#REF!</v>
      </c>
      <c r="N608" s="58" t="e">
        <f t="shared" si="287"/>
        <v>#REF!</v>
      </c>
      <c r="O608" s="58" t="e">
        <f t="shared" si="288"/>
        <v>#REF!</v>
      </c>
      <c r="P608" s="59" t="e">
        <f t="shared" si="278"/>
        <v>#REF!</v>
      </c>
      <c r="Q608" s="29" t="e">
        <f t="shared" si="289"/>
        <v>#REF!</v>
      </c>
      <c r="R608" s="100" t="e">
        <f t="shared" si="281"/>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x14ac:dyDescent="0.25">
      <c r="B609" s="237"/>
      <c r="C609" s="9"/>
      <c r="E609" s="65" t="e">
        <f>IF(OR($C$6="",$C$5="",$C$6=0,$C$5=0),"",IF((ROWS(E$6:E609)-1)&gt;$C$16+$C$13-$C$15,"",(ROWS(E$6:E609)-1)))</f>
        <v>#REF!</v>
      </c>
      <c r="F609" s="55" t="e">
        <f t="shared" si="282"/>
        <v>#REF!</v>
      </c>
      <c r="G609" s="91" t="e">
        <f>IF(E609="","",OP!G609)</f>
        <v>#REF!</v>
      </c>
      <c r="H609" s="28" t="e">
        <f t="shared" si="279"/>
        <v>#REF!</v>
      </c>
      <c r="I609" s="56" t="e">
        <f t="shared" si="280"/>
        <v>#REF!</v>
      </c>
      <c r="J609" s="56" t="e">
        <f t="shared" si="283"/>
        <v>#REF!</v>
      </c>
      <c r="K609" s="57" t="e">
        <f t="shared" si="284"/>
        <v>#REF!</v>
      </c>
      <c r="L609" s="57" t="e">
        <f t="shared" si="285"/>
        <v>#REF!</v>
      </c>
      <c r="M609" s="58" t="e">
        <f t="shared" si="286"/>
        <v>#REF!</v>
      </c>
      <c r="N609" s="58" t="e">
        <f t="shared" si="287"/>
        <v>#REF!</v>
      </c>
      <c r="O609" s="58" t="e">
        <f t="shared" si="288"/>
        <v>#REF!</v>
      </c>
      <c r="P609" s="59" t="e">
        <f t="shared" si="278"/>
        <v>#REF!</v>
      </c>
      <c r="Q609" s="29" t="e">
        <f t="shared" si="289"/>
        <v>#REF!</v>
      </c>
      <c r="R609" s="100" t="e">
        <f t="shared" si="281"/>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x14ac:dyDescent="0.25">
      <c r="B610" s="237"/>
      <c r="C610" s="9"/>
      <c r="E610" s="65" t="e">
        <f>IF(OR($C$6="",$C$5="",$C$6=0,$C$5=0),"",IF((ROWS(E$6:E610)-1)&gt;$C$16+$C$13-$C$15,"",(ROWS(E$6:E610)-1)))</f>
        <v>#REF!</v>
      </c>
      <c r="F610" s="55" t="e">
        <f t="shared" si="282"/>
        <v>#REF!</v>
      </c>
      <c r="G610" s="91" t="e">
        <f>IF(E610="","",OP!G610)</f>
        <v>#REF!</v>
      </c>
      <c r="H610" s="28" t="e">
        <f t="shared" si="279"/>
        <v>#REF!</v>
      </c>
      <c r="I610" s="56" t="e">
        <f t="shared" si="280"/>
        <v>#REF!</v>
      </c>
      <c r="J610" s="56" t="e">
        <f t="shared" si="283"/>
        <v>#REF!</v>
      </c>
      <c r="K610" s="57" t="e">
        <f t="shared" si="284"/>
        <v>#REF!</v>
      </c>
      <c r="L610" s="57" t="e">
        <f t="shared" si="285"/>
        <v>#REF!</v>
      </c>
      <c r="M610" s="58" t="e">
        <f t="shared" si="286"/>
        <v>#REF!</v>
      </c>
      <c r="N610" s="58" t="e">
        <f t="shared" si="287"/>
        <v>#REF!</v>
      </c>
      <c r="O610" s="58" t="e">
        <f t="shared" si="288"/>
        <v>#REF!</v>
      </c>
      <c r="P610" s="59" t="e">
        <f t="shared" si="278"/>
        <v>#REF!</v>
      </c>
      <c r="Q610" s="29" t="e">
        <f t="shared" si="289"/>
        <v>#REF!</v>
      </c>
      <c r="R610" s="100" t="e">
        <f t="shared" si="281"/>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x14ac:dyDescent="0.25">
      <c r="B611" s="237"/>
      <c r="C611" s="9"/>
      <c r="E611" s="65" t="e">
        <f>IF(OR($C$6="",$C$5="",$C$6=0,$C$5=0),"",IF((ROWS(E$6:E611)-1)&gt;$C$16+$C$13-$C$15,"",(ROWS(E$6:E611)-1)))</f>
        <v>#REF!</v>
      </c>
      <c r="F611" s="55" t="e">
        <f t="shared" si="282"/>
        <v>#REF!</v>
      </c>
      <c r="G611" s="91" t="e">
        <f>IF(E611="","",OP!G611)</f>
        <v>#REF!</v>
      </c>
      <c r="H611" s="28" t="e">
        <f t="shared" si="279"/>
        <v>#REF!</v>
      </c>
      <c r="I611" s="56" t="e">
        <f t="shared" si="280"/>
        <v>#REF!</v>
      </c>
      <c r="J611" s="56" t="e">
        <f t="shared" si="283"/>
        <v>#REF!</v>
      </c>
      <c r="K611" s="57" t="e">
        <f t="shared" si="284"/>
        <v>#REF!</v>
      </c>
      <c r="L611" s="57" t="e">
        <f t="shared" si="285"/>
        <v>#REF!</v>
      </c>
      <c r="M611" s="58" t="e">
        <f t="shared" si="286"/>
        <v>#REF!</v>
      </c>
      <c r="N611" s="58" t="e">
        <f t="shared" si="287"/>
        <v>#REF!</v>
      </c>
      <c r="O611" s="58" t="e">
        <f t="shared" si="288"/>
        <v>#REF!</v>
      </c>
      <c r="P611" s="59" t="e">
        <f t="shared" si="278"/>
        <v>#REF!</v>
      </c>
      <c r="Q611" s="29" t="e">
        <f t="shared" si="289"/>
        <v>#REF!</v>
      </c>
      <c r="R611" s="100" t="e">
        <f t="shared" si="281"/>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x14ac:dyDescent="0.25">
      <c r="B612" s="237"/>
      <c r="C612" s="9"/>
      <c r="E612" s="65" t="e">
        <f>IF(OR($C$6="",$C$5="",$C$6=0,$C$5=0),"",IF((ROWS(E$6:E612)-1)&gt;$C$16+$C$13-$C$15,"",(ROWS(E$6:E612)-1)))</f>
        <v>#REF!</v>
      </c>
      <c r="F612" s="55" t="e">
        <f t="shared" si="282"/>
        <v>#REF!</v>
      </c>
      <c r="G612" s="91" t="e">
        <f>IF(E612="","",OP!G612)</f>
        <v>#REF!</v>
      </c>
      <c r="H612" s="28" t="e">
        <f t="shared" si="279"/>
        <v>#REF!</v>
      </c>
      <c r="I612" s="56" t="e">
        <f t="shared" si="280"/>
        <v>#REF!</v>
      </c>
      <c r="J612" s="56" t="e">
        <f t="shared" si="283"/>
        <v>#REF!</v>
      </c>
      <c r="K612" s="57" t="e">
        <f t="shared" si="284"/>
        <v>#REF!</v>
      </c>
      <c r="L612" s="57" t="e">
        <f t="shared" si="285"/>
        <v>#REF!</v>
      </c>
      <c r="M612" s="58" t="e">
        <f t="shared" si="286"/>
        <v>#REF!</v>
      </c>
      <c r="N612" s="58" t="e">
        <f t="shared" si="287"/>
        <v>#REF!</v>
      </c>
      <c r="O612" s="58" t="e">
        <f t="shared" si="288"/>
        <v>#REF!</v>
      </c>
      <c r="P612" s="59" t="e">
        <f t="shared" si="278"/>
        <v>#REF!</v>
      </c>
      <c r="Q612" s="29" t="e">
        <f t="shared" si="289"/>
        <v>#REF!</v>
      </c>
      <c r="R612" s="100" t="e">
        <f t="shared" si="281"/>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x14ac:dyDescent="0.25">
      <c r="B613" s="237"/>
      <c r="C613" s="9"/>
      <c r="E613" s="65" t="e">
        <f>IF(OR($C$6="",$C$5="",$C$6=0,$C$5=0),"",IF((ROWS(E$6:E613)-1)&gt;$C$16+$C$13-$C$15,"",(ROWS(E$6:E613)-1)))</f>
        <v>#REF!</v>
      </c>
      <c r="F613" s="55" t="e">
        <f t="shared" si="282"/>
        <v>#REF!</v>
      </c>
      <c r="G613" s="91" t="e">
        <f>IF(E613="","",OP!G613)</f>
        <v>#REF!</v>
      </c>
      <c r="H613" s="28" t="e">
        <f t="shared" si="279"/>
        <v>#REF!</v>
      </c>
      <c r="I613" s="56" t="e">
        <f t="shared" si="280"/>
        <v>#REF!</v>
      </c>
      <c r="J613" s="56" t="e">
        <f t="shared" si="283"/>
        <v>#REF!</v>
      </c>
      <c r="K613" s="57" t="e">
        <f t="shared" si="284"/>
        <v>#REF!</v>
      </c>
      <c r="L613" s="57" t="e">
        <f t="shared" si="285"/>
        <v>#REF!</v>
      </c>
      <c r="M613" s="58" t="e">
        <f t="shared" si="286"/>
        <v>#REF!</v>
      </c>
      <c r="N613" s="58" t="e">
        <f t="shared" si="287"/>
        <v>#REF!</v>
      </c>
      <c r="O613" s="58" t="e">
        <f t="shared" si="288"/>
        <v>#REF!</v>
      </c>
      <c r="P613" s="59" t="e">
        <f t="shared" si="278"/>
        <v>#REF!</v>
      </c>
      <c r="Q613" s="29" t="e">
        <f t="shared" si="289"/>
        <v>#REF!</v>
      </c>
      <c r="R613" s="100" t="e">
        <f t="shared" si="281"/>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x14ac:dyDescent="0.25">
      <c r="B614" s="237"/>
      <c r="C614" s="9"/>
      <c r="E614" s="65" t="e">
        <f>IF(OR($C$6="",$C$5="",$C$6=0,$C$5=0),"",IF((ROWS(E$6:E614)-1)&gt;$C$16+$C$13-$C$15,"",(ROWS(E$6:E614)-1)))</f>
        <v>#REF!</v>
      </c>
      <c r="F614" s="55" t="e">
        <f t="shared" si="282"/>
        <v>#REF!</v>
      </c>
      <c r="G614" s="91" t="e">
        <f>IF(E614="","",OP!G614)</f>
        <v>#REF!</v>
      </c>
      <c r="H614" s="28" t="e">
        <f t="shared" si="279"/>
        <v>#REF!</v>
      </c>
      <c r="I614" s="56" t="e">
        <f t="shared" si="280"/>
        <v>#REF!</v>
      </c>
      <c r="J614" s="56" t="e">
        <f t="shared" si="283"/>
        <v>#REF!</v>
      </c>
      <c r="K614" s="57" t="e">
        <f t="shared" si="284"/>
        <v>#REF!</v>
      </c>
      <c r="L614" s="57" t="e">
        <f t="shared" si="285"/>
        <v>#REF!</v>
      </c>
      <c r="M614" s="58" t="e">
        <f t="shared" si="286"/>
        <v>#REF!</v>
      </c>
      <c r="N614" s="58" t="e">
        <f t="shared" si="287"/>
        <v>#REF!</v>
      </c>
      <c r="O614" s="58" t="e">
        <f t="shared" si="288"/>
        <v>#REF!</v>
      </c>
      <c r="P614" s="59" t="e">
        <f t="shared" si="278"/>
        <v>#REF!</v>
      </c>
      <c r="Q614" s="29" t="e">
        <f t="shared" si="289"/>
        <v>#REF!</v>
      </c>
      <c r="R614" s="100" t="e">
        <f t="shared" si="281"/>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x14ac:dyDescent="0.25">
      <c r="B615" s="237"/>
      <c r="C615" s="9"/>
      <c r="E615" s="65" t="e">
        <f>IF(OR($C$6="",$C$5="",$C$6=0,$C$5=0),"",IF((ROWS(E$6:E615)-1)&gt;$C$16+$C$13-$C$15,"",(ROWS(E$6:E615)-1)))</f>
        <v>#REF!</v>
      </c>
      <c r="F615" s="55" t="e">
        <f t="shared" si="282"/>
        <v>#REF!</v>
      </c>
      <c r="G615" s="91" t="e">
        <f>IF(E615="","",OP!G615)</f>
        <v>#REF!</v>
      </c>
      <c r="H615" s="28" t="e">
        <f t="shared" si="279"/>
        <v>#REF!</v>
      </c>
      <c r="I615" s="56" t="e">
        <f t="shared" si="280"/>
        <v>#REF!</v>
      </c>
      <c r="J615" s="56" t="e">
        <f t="shared" si="283"/>
        <v>#REF!</v>
      </c>
      <c r="K615" s="57" t="e">
        <f t="shared" si="284"/>
        <v>#REF!</v>
      </c>
      <c r="L615" s="57" t="e">
        <f t="shared" si="285"/>
        <v>#REF!</v>
      </c>
      <c r="M615" s="58" t="e">
        <f t="shared" si="286"/>
        <v>#REF!</v>
      </c>
      <c r="N615" s="58" t="e">
        <f t="shared" si="287"/>
        <v>#REF!</v>
      </c>
      <c r="O615" s="58" t="e">
        <f t="shared" si="288"/>
        <v>#REF!</v>
      </c>
      <c r="P615" s="59" t="e">
        <f t="shared" si="278"/>
        <v>#REF!</v>
      </c>
      <c r="Q615" s="29" t="e">
        <f t="shared" si="289"/>
        <v>#REF!</v>
      </c>
      <c r="R615" s="100" t="e">
        <f t="shared" si="281"/>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x14ac:dyDescent="0.25">
      <c r="B616" s="237"/>
      <c r="C616" s="9"/>
      <c r="E616" s="65" t="e">
        <f>IF(OR($C$6="",$C$5="",$C$6=0,$C$5=0),"",IF((ROWS(E$6:E616)-1)&gt;$C$16+$C$13-$C$15,"",(ROWS(E$6:E616)-1)))</f>
        <v>#REF!</v>
      </c>
      <c r="F616" s="55" t="e">
        <f t="shared" si="282"/>
        <v>#REF!</v>
      </c>
      <c r="G616" s="91" t="e">
        <f>IF(E616="","",OP!G616)</f>
        <v>#REF!</v>
      </c>
      <c r="H616" s="28" t="e">
        <f t="shared" si="279"/>
        <v>#REF!</v>
      </c>
      <c r="I616" s="56" t="e">
        <f t="shared" si="280"/>
        <v>#REF!</v>
      </c>
      <c r="J616" s="56" t="e">
        <f t="shared" si="283"/>
        <v>#REF!</v>
      </c>
      <c r="K616" s="57" t="e">
        <f t="shared" si="284"/>
        <v>#REF!</v>
      </c>
      <c r="L616" s="57" t="e">
        <f t="shared" si="285"/>
        <v>#REF!</v>
      </c>
      <c r="M616" s="58" t="e">
        <f t="shared" si="286"/>
        <v>#REF!</v>
      </c>
      <c r="N616" s="58" t="e">
        <f t="shared" si="287"/>
        <v>#REF!</v>
      </c>
      <c r="O616" s="58" t="e">
        <f t="shared" si="288"/>
        <v>#REF!</v>
      </c>
      <c r="P616" s="59" t="e">
        <f t="shared" si="278"/>
        <v>#REF!</v>
      </c>
      <c r="Q616" s="29" t="e">
        <f t="shared" si="289"/>
        <v>#REF!</v>
      </c>
      <c r="R616" s="100" t="e">
        <f t="shared" si="281"/>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x14ac:dyDescent="0.25">
      <c r="B617" s="237"/>
      <c r="C617" s="9"/>
      <c r="E617" s="65" t="e">
        <f>IF(OR($C$6="",$C$5="",$C$6=0,$C$5=0),"",IF((ROWS(E$6:E617)-1)&gt;$C$16+$C$13-$C$15,"",(ROWS(E$6:E617)-1)))</f>
        <v>#REF!</v>
      </c>
      <c r="F617" s="55" t="e">
        <f t="shared" si="282"/>
        <v>#REF!</v>
      </c>
      <c r="G617" s="91" t="e">
        <f>IF(E617="","",OP!G617)</f>
        <v>#REF!</v>
      </c>
      <c r="H617" s="28" t="e">
        <f t="shared" si="279"/>
        <v>#REF!</v>
      </c>
      <c r="I617" s="56" t="e">
        <f t="shared" si="280"/>
        <v>#REF!</v>
      </c>
      <c r="J617" s="56" t="e">
        <f t="shared" si="283"/>
        <v>#REF!</v>
      </c>
      <c r="K617" s="57" t="e">
        <f t="shared" si="284"/>
        <v>#REF!</v>
      </c>
      <c r="L617" s="57" t="e">
        <f t="shared" si="285"/>
        <v>#REF!</v>
      </c>
      <c r="M617" s="58" t="e">
        <f t="shared" si="286"/>
        <v>#REF!</v>
      </c>
      <c r="N617" s="58" t="e">
        <f t="shared" si="287"/>
        <v>#REF!</v>
      </c>
      <c r="O617" s="58" t="e">
        <f t="shared" si="288"/>
        <v>#REF!</v>
      </c>
      <c r="P617" s="59" t="e">
        <f t="shared" si="278"/>
        <v>#REF!</v>
      </c>
      <c r="Q617" s="29" t="e">
        <f t="shared" si="289"/>
        <v>#REF!</v>
      </c>
      <c r="R617" s="100" t="e">
        <f t="shared" si="281"/>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x14ac:dyDescent="0.25">
      <c r="B618" s="237"/>
      <c r="C618" s="9"/>
      <c r="E618" s="65" t="e">
        <f>IF(OR($C$6="",$C$5="",$C$6=0,$C$5=0),"",IF((ROWS(E$6:E618)-1)&gt;$C$16+$C$13-$C$15,"",(ROWS(E$6:E618)-1)))</f>
        <v>#REF!</v>
      </c>
      <c r="F618" s="55" t="e">
        <f t="shared" si="282"/>
        <v>#REF!</v>
      </c>
      <c r="G618" s="91" t="e">
        <f>IF(E618="","",OP!G618)</f>
        <v>#REF!</v>
      </c>
      <c r="H618" s="28" t="e">
        <f t="shared" si="279"/>
        <v>#REF!</v>
      </c>
      <c r="I618" s="56" t="e">
        <f t="shared" si="280"/>
        <v>#REF!</v>
      </c>
      <c r="J618" s="56" t="e">
        <f t="shared" si="283"/>
        <v>#REF!</v>
      </c>
      <c r="K618" s="57" t="e">
        <f t="shared" si="284"/>
        <v>#REF!</v>
      </c>
      <c r="L618" s="57" t="e">
        <f t="shared" si="285"/>
        <v>#REF!</v>
      </c>
      <c r="M618" s="58" t="e">
        <f t="shared" si="286"/>
        <v>#REF!</v>
      </c>
      <c r="N618" s="58" t="e">
        <f t="shared" si="287"/>
        <v>#REF!</v>
      </c>
      <c r="O618" s="58" t="e">
        <f t="shared" si="288"/>
        <v>#REF!</v>
      </c>
      <c r="P618" s="59" t="e">
        <f t="shared" si="278"/>
        <v>#REF!</v>
      </c>
      <c r="Q618" s="29" t="e">
        <f t="shared" si="289"/>
        <v>#REF!</v>
      </c>
      <c r="R618" s="100" t="e">
        <f t="shared" si="281"/>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x14ac:dyDescent="0.25">
      <c r="B619" s="237"/>
      <c r="C619" s="9"/>
      <c r="E619" s="65" t="e">
        <f>IF(OR($C$6="",$C$5="",$C$6=0,$C$5=0),"",IF((ROWS(E$6:E619)-1)&gt;$C$16+$C$13-$C$15,"",(ROWS(E$6:E619)-1)))</f>
        <v>#REF!</v>
      </c>
      <c r="F619" s="55" t="e">
        <f t="shared" si="282"/>
        <v>#REF!</v>
      </c>
      <c r="G619" s="91" t="e">
        <f>IF(E619="","",OP!G619)</f>
        <v>#REF!</v>
      </c>
      <c r="H619" s="28" t="e">
        <f t="shared" si="279"/>
        <v>#REF!</v>
      </c>
      <c r="I619" s="56" t="e">
        <f t="shared" si="280"/>
        <v>#REF!</v>
      </c>
      <c r="J619" s="56" t="e">
        <f t="shared" si="283"/>
        <v>#REF!</v>
      </c>
      <c r="K619" s="57" t="e">
        <f t="shared" si="284"/>
        <v>#REF!</v>
      </c>
      <c r="L619" s="57" t="e">
        <f t="shared" si="285"/>
        <v>#REF!</v>
      </c>
      <c r="M619" s="58" t="e">
        <f t="shared" si="286"/>
        <v>#REF!</v>
      </c>
      <c r="N619" s="58" t="e">
        <f t="shared" si="287"/>
        <v>#REF!</v>
      </c>
      <c r="O619" s="58" t="e">
        <f t="shared" si="288"/>
        <v>#REF!</v>
      </c>
      <c r="P619" s="59" t="e">
        <f t="shared" si="278"/>
        <v>#REF!</v>
      </c>
      <c r="Q619" s="29" t="e">
        <f t="shared" si="289"/>
        <v>#REF!</v>
      </c>
      <c r="R619" s="100" t="e">
        <f t="shared" si="281"/>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x14ac:dyDescent="0.25">
      <c r="B620" s="237"/>
      <c r="C620" s="9"/>
      <c r="E620" s="65" t="e">
        <f>IF(OR($C$6="",$C$5="",$C$6=0,$C$5=0),"",IF((ROWS(E$6:E620)-1)&gt;$C$16+$C$13-$C$15,"",(ROWS(E$6:E620)-1)))</f>
        <v>#REF!</v>
      </c>
      <c r="F620" s="55" t="e">
        <f t="shared" si="282"/>
        <v>#REF!</v>
      </c>
      <c r="G620" s="91" t="e">
        <f>IF(E620="","",OP!G620)</f>
        <v>#REF!</v>
      </c>
      <c r="H620" s="28" t="e">
        <f t="shared" si="279"/>
        <v>#REF!</v>
      </c>
      <c r="I620" s="56" t="e">
        <f t="shared" si="280"/>
        <v>#REF!</v>
      </c>
      <c r="J620" s="56" t="e">
        <f t="shared" si="283"/>
        <v>#REF!</v>
      </c>
      <c r="K620" s="57" t="e">
        <f t="shared" si="284"/>
        <v>#REF!</v>
      </c>
      <c r="L620" s="57" t="e">
        <f t="shared" si="285"/>
        <v>#REF!</v>
      </c>
      <c r="M620" s="58" t="e">
        <f t="shared" si="286"/>
        <v>#REF!</v>
      </c>
      <c r="N620" s="58" t="e">
        <f t="shared" si="287"/>
        <v>#REF!</v>
      </c>
      <c r="O620" s="58" t="e">
        <f t="shared" si="288"/>
        <v>#REF!</v>
      </c>
      <c r="P620" s="59" t="e">
        <f t="shared" si="278"/>
        <v>#REF!</v>
      </c>
      <c r="Q620" s="29" t="e">
        <f t="shared" si="289"/>
        <v>#REF!</v>
      </c>
      <c r="R620" s="100" t="e">
        <f t="shared" si="281"/>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x14ac:dyDescent="0.25">
      <c r="B621" s="237"/>
      <c r="C621" s="9"/>
      <c r="E621" s="65" t="e">
        <f>IF(OR($C$6="",$C$5="",$C$6=0,$C$5=0),"",IF((ROWS(E$6:E621)-1)&gt;$C$16+$C$13-$C$15,"",(ROWS(E$6:E621)-1)))</f>
        <v>#REF!</v>
      </c>
      <c r="F621" s="55" t="e">
        <f t="shared" si="282"/>
        <v>#REF!</v>
      </c>
      <c r="G621" s="91" t="e">
        <f>IF(E621="","",OP!G621)</f>
        <v>#REF!</v>
      </c>
      <c r="H621" s="28" t="e">
        <f t="shared" si="279"/>
        <v>#REF!</v>
      </c>
      <c r="I621" s="56" t="e">
        <f t="shared" si="280"/>
        <v>#REF!</v>
      </c>
      <c r="J621" s="56" t="e">
        <f t="shared" si="283"/>
        <v>#REF!</v>
      </c>
      <c r="K621" s="57" t="e">
        <f t="shared" si="284"/>
        <v>#REF!</v>
      </c>
      <c r="L621" s="57" t="e">
        <f t="shared" si="285"/>
        <v>#REF!</v>
      </c>
      <c r="M621" s="58" t="e">
        <f t="shared" si="286"/>
        <v>#REF!</v>
      </c>
      <c r="N621" s="58" t="e">
        <f t="shared" si="287"/>
        <v>#REF!</v>
      </c>
      <c r="O621" s="58" t="e">
        <f t="shared" si="288"/>
        <v>#REF!</v>
      </c>
      <c r="P621" s="59" t="e">
        <f t="shared" si="278"/>
        <v>#REF!</v>
      </c>
      <c r="Q621" s="29" t="e">
        <f t="shared" si="289"/>
        <v>#REF!</v>
      </c>
      <c r="R621" s="100" t="e">
        <f t="shared" si="281"/>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x14ac:dyDescent="0.25">
      <c r="B622" s="237"/>
      <c r="C622" s="9"/>
      <c r="E622" s="65" t="e">
        <f>IF(OR($C$6="",$C$5="",$C$6=0,$C$5=0),"",IF((ROWS(E$6:E622)-1)&gt;$C$16+$C$13-$C$15,"",(ROWS(E$6:E622)-1)))</f>
        <v>#REF!</v>
      </c>
      <c r="F622" s="55" t="e">
        <f t="shared" si="282"/>
        <v>#REF!</v>
      </c>
      <c r="G622" s="91" t="e">
        <f>IF(E622="","",OP!G622)</f>
        <v>#REF!</v>
      </c>
      <c r="H622" s="28" t="e">
        <f t="shared" si="279"/>
        <v>#REF!</v>
      </c>
      <c r="I622" s="56" t="e">
        <f t="shared" si="280"/>
        <v>#REF!</v>
      </c>
      <c r="J622" s="56" t="e">
        <f t="shared" si="283"/>
        <v>#REF!</v>
      </c>
      <c r="K622" s="57" t="e">
        <f t="shared" si="284"/>
        <v>#REF!</v>
      </c>
      <c r="L622" s="57" t="e">
        <f t="shared" si="285"/>
        <v>#REF!</v>
      </c>
      <c r="M622" s="58" t="e">
        <f t="shared" si="286"/>
        <v>#REF!</v>
      </c>
      <c r="N622" s="58" t="e">
        <f t="shared" si="287"/>
        <v>#REF!</v>
      </c>
      <c r="O622" s="58" t="e">
        <f t="shared" si="288"/>
        <v>#REF!</v>
      </c>
      <c r="P622" s="59" t="e">
        <f t="shared" si="278"/>
        <v>#REF!</v>
      </c>
      <c r="Q622" s="29" t="e">
        <f t="shared" si="289"/>
        <v>#REF!</v>
      </c>
      <c r="R622" s="100" t="e">
        <f t="shared" si="281"/>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x14ac:dyDescent="0.25">
      <c r="B623" s="237"/>
      <c r="C623" s="9"/>
      <c r="E623" s="65" t="e">
        <f>IF(OR($C$6="",$C$5="",$C$6=0,$C$5=0),"",IF((ROWS(E$6:E623)-1)&gt;$C$16+$C$13-$C$15,"",(ROWS(E$6:E623)-1)))</f>
        <v>#REF!</v>
      </c>
      <c r="F623" s="55" t="e">
        <f t="shared" si="282"/>
        <v>#REF!</v>
      </c>
      <c r="G623" s="91" t="e">
        <f>IF(E623="","",OP!G623)</f>
        <v>#REF!</v>
      </c>
      <c r="H623" s="28" t="e">
        <f t="shared" si="279"/>
        <v>#REF!</v>
      </c>
      <c r="I623" s="56" t="e">
        <f t="shared" si="280"/>
        <v>#REF!</v>
      </c>
      <c r="J623" s="56" t="e">
        <f t="shared" si="283"/>
        <v>#REF!</v>
      </c>
      <c r="K623" s="57" t="e">
        <f t="shared" si="284"/>
        <v>#REF!</v>
      </c>
      <c r="L623" s="57" t="e">
        <f t="shared" si="285"/>
        <v>#REF!</v>
      </c>
      <c r="M623" s="58" t="e">
        <f t="shared" si="286"/>
        <v>#REF!</v>
      </c>
      <c r="N623" s="58" t="e">
        <f t="shared" si="287"/>
        <v>#REF!</v>
      </c>
      <c r="O623" s="58" t="e">
        <f t="shared" si="288"/>
        <v>#REF!</v>
      </c>
      <c r="P623" s="59" t="e">
        <f t="shared" si="278"/>
        <v>#REF!</v>
      </c>
      <c r="Q623" s="29" t="e">
        <f t="shared" si="289"/>
        <v>#REF!</v>
      </c>
      <c r="R623" s="100" t="e">
        <f t="shared" si="281"/>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x14ac:dyDescent="0.25">
      <c r="B624" s="237"/>
      <c r="C624" s="9"/>
      <c r="E624" s="65" t="e">
        <f>IF(OR($C$6="",$C$5="",$C$6=0,$C$5=0),"",IF((ROWS(E$6:E624)-1)&gt;$C$16+$C$13-$C$15,"",(ROWS(E$6:E624)-1)))</f>
        <v>#REF!</v>
      </c>
      <c r="F624" s="55" t="e">
        <f t="shared" si="282"/>
        <v>#REF!</v>
      </c>
      <c r="G624" s="91" t="e">
        <f>IF(E624="","",OP!G624)</f>
        <v>#REF!</v>
      </c>
      <c r="H624" s="28" t="e">
        <f t="shared" si="279"/>
        <v>#REF!</v>
      </c>
      <c r="I624" s="56" t="e">
        <f t="shared" si="280"/>
        <v>#REF!</v>
      </c>
      <c r="J624" s="56" t="e">
        <f t="shared" si="283"/>
        <v>#REF!</v>
      </c>
      <c r="K624" s="57" t="e">
        <f t="shared" si="284"/>
        <v>#REF!</v>
      </c>
      <c r="L624" s="57" t="e">
        <f t="shared" si="285"/>
        <v>#REF!</v>
      </c>
      <c r="M624" s="58" t="e">
        <f t="shared" si="286"/>
        <v>#REF!</v>
      </c>
      <c r="N624" s="58" t="e">
        <f t="shared" si="287"/>
        <v>#REF!</v>
      </c>
      <c r="O624" s="58" t="e">
        <f t="shared" si="288"/>
        <v>#REF!</v>
      </c>
      <c r="P624" s="59" t="e">
        <f t="shared" si="278"/>
        <v>#REF!</v>
      </c>
      <c r="Q624" s="29" t="e">
        <f t="shared" si="289"/>
        <v>#REF!</v>
      </c>
      <c r="R624" s="100" t="e">
        <f t="shared" si="281"/>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x14ac:dyDescent="0.25">
      <c r="B625" s="237"/>
      <c r="C625" s="9"/>
      <c r="E625" s="65" t="e">
        <f>IF(OR($C$6="",$C$5="",$C$6=0,$C$5=0),"",IF((ROWS(E$6:E625)-1)&gt;$C$16+$C$13-$C$15,"",(ROWS(E$6:E625)-1)))</f>
        <v>#REF!</v>
      </c>
      <c r="F625" s="55" t="e">
        <f t="shared" si="282"/>
        <v>#REF!</v>
      </c>
      <c r="G625" s="91" t="e">
        <f>IF(E625="","",OP!G625)</f>
        <v>#REF!</v>
      </c>
      <c r="H625" s="28" t="e">
        <f t="shared" si="279"/>
        <v>#REF!</v>
      </c>
      <c r="I625" s="56" t="e">
        <f t="shared" si="280"/>
        <v>#REF!</v>
      </c>
      <c r="J625" s="56" t="e">
        <f t="shared" si="283"/>
        <v>#REF!</v>
      </c>
      <c r="K625" s="57" t="e">
        <f t="shared" si="284"/>
        <v>#REF!</v>
      </c>
      <c r="L625" s="57" t="e">
        <f t="shared" si="285"/>
        <v>#REF!</v>
      </c>
      <c r="M625" s="58" t="e">
        <f t="shared" si="286"/>
        <v>#REF!</v>
      </c>
      <c r="N625" s="58" t="e">
        <f t="shared" si="287"/>
        <v>#REF!</v>
      </c>
      <c r="O625" s="58" t="e">
        <f t="shared" si="288"/>
        <v>#REF!</v>
      </c>
      <c r="P625" s="59" t="e">
        <f t="shared" si="278"/>
        <v>#REF!</v>
      </c>
      <c r="Q625" s="29" t="e">
        <f t="shared" si="289"/>
        <v>#REF!</v>
      </c>
      <c r="R625" s="100" t="e">
        <f t="shared" si="281"/>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x14ac:dyDescent="0.25">
      <c r="B626" s="237"/>
      <c r="C626" s="9"/>
      <c r="E626" s="65" t="e">
        <f>IF(OR($C$6="",$C$5="",$C$6=0,$C$5=0),"",IF((ROWS(E$6:E626)-1)&gt;$C$16+$C$13-$C$15,"",(ROWS(E$6:E626)-1)))</f>
        <v>#REF!</v>
      </c>
      <c r="F626" s="55" t="e">
        <f t="shared" si="282"/>
        <v>#REF!</v>
      </c>
      <c r="G626" s="91" t="e">
        <f>IF(E626="","",OP!G626)</f>
        <v>#REF!</v>
      </c>
      <c r="H626" s="28" t="e">
        <f t="shared" si="279"/>
        <v>#REF!</v>
      </c>
      <c r="I626" s="56" t="e">
        <f t="shared" si="280"/>
        <v>#REF!</v>
      </c>
      <c r="J626" s="56" t="e">
        <f t="shared" si="283"/>
        <v>#REF!</v>
      </c>
      <c r="K626" s="57" t="e">
        <f t="shared" si="284"/>
        <v>#REF!</v>
      </c>
      <c r="L626" s="57" t="e">
        <f t="shared" si="285"/>
        <v>#REF!</v>
      </c>
      <c r="M626" s="58" t="e">
        <f t="shared" si="286"/>
        <v>#REF!</v>
      </c>
      <c r="N626" s="58" t="e">
        <f t="shared" si="287"/>
        <v>#REF!</v>
      </c>
      <c r="O626" s="58" t="e">
        <f t="shared" si="288"/>
        <v>#REF!</v>
      </c>
      <c r="P626" s="59" t="e">
        <f t="shared" si="278"/>
        <v>#REF!</v>
      </c>
      <c r="Q626" s="29" t="e">
        <f t="shared" si="289"/>
        <v>#REF!</v>
      </c>
      <c r="R626" s="100" t="e">
        <f t="shared" si="281"/>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x14ac:dyDescent="0.25">
      <c r="B627" s="237"/>
      <c r="C627" s="9"/>
      <c r="E627" s="65" t="e">
        <f>IF(OR($C$6="",$C$5="",$C$6=0,$C$5=0),"",IF((ROWS(E$6:E627)-1)&gt;$C$16+$C$13-$C$15,"",(ROWS(E$6:E627)-1)))</f>
        <v>#REF!</v>
      </c>
      <c r="F627" s="55" t="e">
        <f t="shared" si="282"/>
        <v>#REF!</v>
      </c>
      <c r="G627" s="91" t="e">
        <f>IF(E627="","",OP!G627)</f>
        <v>#REF!</v>
      </c>
      <c r="H627" s="28" t="e">
        <f t="shared" si="279"/>
        <v>#REF!</v>
      </c>
      <c r="I627" s="56" t="e">
        <f t="shared" si="280"/>
        <v>#REF!</v>
      </c>
      <c r="J627" s="56" t="e">
        <f t="shared" si="283"/>
        <v>#REF!</v>
      </c>
      <c r="K627" s="57" t="e">
        <f t="shared" si="284"/>
        <v>#REF!</v>
      </c>
      <c r="L627" s="57" t="e">
        <f t="shared" si="285"/>
        <v>#REF!</v>
      </c>
      <c r="M627" s="58" t="e">
        <f t="shared" si="286"/>
        <v>#REF!</v>
      </c>
      <c r="N627" s="58" t="e">
        <f t="shared" si="287"/>
        <v>#REF!</v>
      </c>
      <c r="O627" s="58" t="e">
        <f t="shared" si="288"/>
        <v>#REF!</v>
      </c>
      <c r="P627" s="59" t="e">
        <f t="shared" si="278"/>
        <v>#REF!</v>
      </c>
      <c r="Q627" s="29" t="e">
        <f t="shared" si="289"/>
        <v>#REF!</v>
      </c>
      <c r="R627" s="100" t="e">
        <f t="shared" si="281"/>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x14ac:dyDescent="0.25">
      <c r="B628" s="237"/>
      <c r="C628" s="9"/>
      <c r="E628" s="65" t="e">
        <f>IF(OR($C$6="",$C$5="",$C$6=0,$C$5=0),"",IF((ROWS(E$6:E628)-1)&gt;$C$16+$C$13-$C$15,"",(ROWS(E$6:E628)-1)))</f>
        <v>#REF!</v>
      </c>
      <c r="F628" s="55" t="e">
        <f t="shared" si="282"/>
        <v>#REF!</v>
      </c>
      <c r="G628" s="91" t="e">
        <f>IF(E628="","",OP!G628)</f>
        <v>#REF!</v>
      </c>
      <c r="H628" s="28" t="e">
        <f t="shared" si="279"/>
        <v>#REF!</v>
      </c>
      <c r="I628" s="56" t="e">
        <f t="shared" si="280"/>
        <v>#REF!</v>
      </c>
      <c r="J628" s="56" t="e">
        <f t="shared" si="283"/>
        <v>#REF!</v>
      </c>
      <c r="K628" s="57" t="e">
        <f t="shared" si="284"/>
        <v>#REF!</v>
      </c>
      <c r="L628" s="57" t="e">
        <f t="shared" si="285"/>
        <v>#REF!</v>
      </c>
      <c r="M628" s="58" t="e">
        <f t="shared" si="286"/>
        <v>#REF!</v>
      </c>
      <c r="N628" s="58" t="e">
        <f t="shared" si="287"/>
        <v>#REF!</v>
      </c>
      <c r="O628" s="58" t="e">
        <f t="shared" si="288"/>
        <v>#REF!</v>
      </c>
      <c r="P628" s="59" t="e">
        <f t="shared" si="278"/>
        <v>#REF!</v>
      </c>
      <c r="Q628" s="29" t="e">
        <f t="shared" si="289"/>
        <v>#REF!</v>
      </c>
      <c r="R628" s="100" t="e">
        <f t="shared" si="281"/>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x14ac:dyDescent="0.25">
      <c r="B629" s="237"/>
      <c r="C629" s="9"/>
      <c r="E629" s="65" t="e">
        <f>IF(OR($C$6="",$C$5="",$C$6=0,$C$5=0),"",IF((ROWS(E$6:E629)-1)&gt;$C$16+$C$13-$C$15,"",(ROWS(E$6:E629)-1)))</f>
        <v>#REF!</v>
      </c>
      <c r="F629" s="55" t="e">
        <f t="shared" si="282"/>
        <v>#REF!</v>
      </c>
      <c r="G629" s="91" t="e">
        <f>IF(E629="","",OP!G629)</f>
        <v>#REF!</v>
      </c>
      <c r="H629" s="28" t="e">
        <f t="shared" si="279"/>
        <v>#REF!</v>
      </c>
      <c r="I629" s="56" t="e">
        <f t="shared" si="280"/>
        <v>#REF!</v>
      </c>
      <c r="J629" s="56" t="e">
        <f t="shared" si="283"/>
        <v>#REF!</v>
      </c>
      <c r="K629" s="57" t="e">
        <f t="shared" si="284"/>
        <v>#REF!</v>
      </c>
      <c r="L629" s="57" t="e">
        <f t="shared" si="285"/>
        <v>#REF!</v>
      </c>
      <c r="M629" s="58" t="e">
        <f t="shared" si="286"/>
        <v>#REF!</v>
      </c>
      <c r="N629" s="58" t="e">
        <f t="shared" si="287"/>
        <v>#REF!</v>
      </c>
      <c r="O629" s="58" t="e">
        <f t="shared" si="288"/>
        <v>#REF!</v>
      </c>
      <c r="P629" s="59" t="e">
        <f t="shared" si="278"/>
        <v>#REF!</v>
      </c>
      <c r="Q629" s="29" t="e">
        <f t="shared" si="289"/>
        <v>#REF!</v>
      </c>
      <c r="R629" s="100" t="e">
        <f t="shared" si="281"/>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x14ac:dyDescent="0.25">
      <c r="B630" s="237"/>
      <c r="C630" s="9"/>
      <c r="E630" s="65" t="e">
        <f>IF(OR($C$6="",$C$5="",$C$6=0,$C$5=0),"",IF((ROWS(E$6:E630)-1)&gt;$C$16+$C$13-$C$15,"",(ROWS(E$6:E630)-1)))</f>
        <v>#REF!</v>
      </c>
      <c r="F630" s="55" t="e">
        <f t="shared" si="282"/>
        <v>#REF!</v>
      </c>
      <c r="G630" s="91" t="e">
        <f>IF(E630="","",OP!G630)</f>
        <v>#REF!</v>
      </c>
      <c r="H630" s="28" t="e">
        <f t="shared" si="279"/>
        <v>#REF!</v>
      </c>
      <c r="I630" s="56" t="e">
        <f t="shared" si="280"/>
        <v>#REF!</v>
      </c>
      <c r="J630" s="56" t="e">
        <f t="shared" si="283"/>
        <v>#REF!</v>
      </c>
      <c r="K630" s="57" t="e">
        <f t="shared" si="284"/>
        <v>#REF!</v>
      </c>
      <c r="L630" s="57" t="e">
        <f t="shared" si="285"/>
        <v>#REF!</v>
      </c>
      <c r="M630" s="58" t="e">
        <f t="shared" si="286"/>
        <v>#REF!</v>
      </c>
      <c r="N630" s="58" t="e">
        <f t="shared" si="287"/>
        <v>#REF!</v>
      </c>
      <c r="O630" s="58" t="e">
        <f t="shared" si="288"/>
        <v>#REF!</v>
      </c>
      <c r="P630" s="59" t="e">
        <f t="shared" si="278"/>
        <v>#REF!</v>
      </c>
      <c r="Q630" s="29" t="e">
        <f t="shared" si="289"/>
        <v>#REF!</v>
      </c>
      <c r="R630" s="100" t="e">
        <f t="shared" si="281"/>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x14ac:dyDescent="0.25">
      <c r="B631" s="237"/>
      <c r="C631" s="9"/>
      <c r="E631" s="65" t="e">
        <f>IF(OR($C$6="",$C$5="",$C$6=0,$C$5=0),"",IF((ROWS(E$6:E631)-1)&gt;$C$16+$C$13-$C$15,"",(ROWS(E$6:E631)-1)))</f>
        <v>#REF!</v>
      </c>
      <c r="F631" s="55" t="e">
        <f t="shared" si="282"/>
        <v>#REF!</v>
      </c>
      <c r="G631" s="91" t="e">
        <f>IF(E631="","",OP!G631)</f>
        <v>#REF!</v>
      </c>
      <c r="H631" s="28" t="e">
        <f t="shared" si="279"/>
        <v>#REF!</v>
      </c>
      <c r="I631" s="56" t="e">
        <f t="shared" si="280"/>
        <v>#REF!</v>
      </c>
      <c r="J631" s="56" t="e">
        <f t="shared" si="283"/>
        <v>#REF!</v>
      </c>
      <c r="K631" s="57" t="e">
        <f t="shared" si="284"/>
        <v>#REF!</v>
      </c>
      <c r="L631" s="57" t="e">
        <f t="shared" si="285"/>
        <v>#REF!</v>
      </c>
      <c r="M631" s="58" t="e">
        <f t="shared" si="286"/>
        <v>#REF!</v>
      </c>
      <c r="N631" s="58" t="e">
        <f t="shared" si="287"/>
        <v>#REF!</v>
      </c>
      <c r="O631" s="58" t="e">
        <f t="shared" si="288"/>
        <v>#REF!</v>
      </c>
      <c r="P631" s="59" t="e">
        <f t="shared" si="278"/>
        <v>#REF!</v>
      </c>
      <c r="Q631" s="29" t="e">
        <f t="shared" si="289"/>
        <v>#REF!</v>
      </c>
      <c r="R631" s="100" t="e">
        <f t="shared" si="281"/>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x14ac:dyDescent="0.25">
      <c r="B632" s="237"/>
      <c r="C632" s="9"/>
      <c r="E632" s="65" t="e">
        <f>IF(OR($C$6="",$C$5="",$C$6=0,$C$5=0),"",IF((ROWS(E$6:E632)-1)&gt;$C$16+$C$13-$C$15,"",(ROWS(E$6:E632)-1)))</f>
        <v>#REF!</v>
      </c>
      <c r="F632" s="55" t="e">
        <f t="shared" si="282"/>
        <v>#REF!</v>
      </c>
      <c r="G632" s="91" t="e">
        <f>IF(E632="","",OP!G632)</f>
        <v>#REF!</v>
      </c>
      <c r="H632" s="28" t="e">
        <f t="shared" si="279"/>
        <v>#REF!</v>
      </c>
      <c r="I632" s="56" t="e">
        <f t="shared" si="280"/>
        <v>#REF!</v>
      </c>
      <c r="J632" s="56" t="e">
        <f t="shared" si="283"/>
        <v>#REF!</v>
      </c>
      <c r="K632" s="57" t="e">
        <f t="shared" si="284"/>
        <v>#REF!</v>
      </c>
      <c r="L632" s="57" t="e">
        <f t="shared" si="285"/>
        <v>#REF!</v>
      </c>
      <c r="M632" s="58" t="e">
        <f t="shared" si="286"/>
        <v>#REF!</v>
      </c>
      <c r="N632" s="58" t="e">
        <f t="shared" si="287"/>
        <v>#REF!</v>
      </c>
      <c r="O632" s="58" t="e">
        <f t="shared" si="288"/>
        <v>#REF!</v>
      </c>
      <c r="P632" s="59" t="e">
        <f t="shared" si="278"/>
        <v>#REF!</v>
      </c>
      <c r="Q632" s="29" t="e">
        <f t="shared" si="289"/>
        <v>#REF!</v>
      </c>
      <c r="R632" s="100" t="e">
        <f t="shared" si="281"/>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x14ac:dyDescent="0.25">
      <c r="B633" s="237"/>
      <c r="C633" s="9"/>
      <c r="E633" s="65" t="e">
        <f>IF(OR($C$6="",$C$5="",$C$6=0,$C$5=0),"",IF((ROWS(E$6:E633)-1)&gt;$C$16+$C$13-$C$15,"",(ROWS(E$6:E633)-1)))</f>
        <v>#REF!</v>
      </c>
      <c r="F633" s="55" t="e">
        <f t="shared" si="282"/>
        <v>#REF!</v>
      </c>
      <c r="G633" s="91" t="e">
        <f>IF(E633="","",OP!G633)</f>
        <v>#REF!</v>
      </c>
      <c r="H633" s="28" t="e">
        <f t="shared" si="279"/>
        <v>#REF!</v>
      </c>
      <c r="I633" s="56" t="e">
        <f t="shared" si="280"/>
        <v>#REF!</v>
      </c>
      <c r="J633" s="56" t="e">
        <f t="shared" si="283"/>
        <v>#REF!</v>
      </c>
      <c r="K633" s="57" t="e">
        <f t="shared" si="284"/>
        <v>#REF!</v>
      </c>
      <c r="L633" s="57" t="e">
        <f t="shared" si="285"/>
        <v>#REF!</v>
      </c>
      <c r="M633" s="58" t="e">
        <f t="shared" si="286"/>
        <v>#REF!</v>
      </c>
      <c r="N633" s="58" t="e">
        <f t="shared" si="287"/>
        <v>#REF!</v>
      </c>
      <c r="O633" s="58" t="e">
        <f t="shared" si="288"/>
        <v>#REF!</v>
      </c>
      <c r="P633" s="59" t="e">
        <f t="shared" si="278"/>
        <v>#REF!</v>
      </c>
      <c r="Q633" s="29" t="e">
        <f t="shared" si="289"/>
        <v>#REF!</v>
      </c>
      <c r="R633" s="100" t="e">
        <f t="shared" si="281"/>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x14ac:dyDescent="0.25">
      <c r="B634" s="237"/>
      <c r="C634" s="9"/>
      <c r="E634" s="65" t="e">
        <f>IF(OR($C$6="",$C$5="",$C$6=0,$C$5=0),"",IF((ROWS(E$6:E634)-1)&gt;$C$16+$C$13-$C$15,"",(ROWS(E$6:E634)-1)))</f>
        <v>#REF!</v>
      </c>
      <c r="F634" s="55" t="e">
        <f t="shared" si="282"/>
        <v>#REF!</v>
      </c>
      <c r="G634" s="91" t="e">
        <f>IF(E634="","",OP!G634)</f>
        <v>#REF!</v>
      </c>
      <c r="H634" s="28" t="e">
        <f t="shared" si="279"/>
        <v>#REF!</v>
      </c>
      <c r="I634" s="56" t="e">
        <f t="shared" si="280"/>
        <v>#REF!</v>
      </c>
      <c r="J634" s="56" t="e">
        <f t="shared" si="283"/>
        <v>#REF!</v>
      </c>
      <c r="K634" s="57" t="e">
        <f t="shared" si="284"/>
        <v>#REF!</v>
      </c>
      <c r="L634" s="57" t="e">
        <f t="shared" si="285"/>
        <v>#REF!</v>
      </c>
      <c r="M634" s="58" t="e">
        <f t="shared" si="286"/>
        <v>#REF!</v>
      </c>
      <c r="N634" s="58" t="e">
        <f t="shared" si="287"/>
        <v>#REF!</v>
      </c>
      <c r="O634" s="58" t="e">
        <f t="shared" si="288"/>
        <v>#REF!</v>
      </c>
      <c r="P634" s="59" t="e">
        <f t="shared" si="278"/>
        <v>#REF!</v>
      </c>
      <c r="Q634" s="29" t="e">
        <f t="shared" si="289"/>
        <v>#REF!</v>
      </c>
      <c r="R634" s="100" t="e">
        <f t="shared" si="281"/>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x14ac:dyDescent="0.25">
      <c r="B635" s="237"/>
      <c r="C635" s="9"/>
      <c r="E635" s="65" t="e">
        <f>IF(OR($C$6="",$C$5="",$C$6=0,$C$5=0),"",IF((ROWS(E$6:E635)-1)&gt;$C$16+$C$13-$C$15,"",(ROWS(E$6:E635)-1)))</f>
        <v>#REF!</v>
      </c>
      <c r="F635" s="55" t="e">
        <f t="shared" si="282"/>
        <v>#REF!</v>
      </c>
      <c r="G635" s="91" t="e">
        <f>IF(E635="","",OP!G635)</f>
        <v>#REF!</v>
      </c>
      <c r="H635" s="28" t="e">
        <f t="shared" si="279"/>
        <v>#REF!</v>
      </c>
      <c r="I635" s="56" t="e">
        <f t="shared" si="280"/>
        <v>#REF!</v>
      </c>
      <c r="J635" s="56" t="e">
        <f t="shared" si="283"/>
        <v>#REF!</v>
      </c>
      <c r="K635" s="57" t="e">
        <f t="shared" si="284"/>
        <v>#REF!</v>
      </c>
      <c r="L635" s="57" t="e">
        <f t="shared" si="285"/>
        <v>#REF!</v>
      </c>
      <c r="M635" s="58" t="e">
        <f t="shared" si="286"/>
        <v>#REF!</v>
      </c>
      <c r="N635" s="58" t="e">
        <f t="shared" si="287"/>
        <v>#REF!</v>
      </c>
      <c r="O635" s="58" t="e">
        <f t="shared" si="288"/>
        <v>#REF!</v>
      </c>
      <c r="P635" s="59" t="e">
        <f t="shared" si="278"/>
        <v>#REF!</v>
      </c>
      <c r="Q635" s="29" t="e">
        <f t="shared" si="289"/>
        <v>#REF!</v>
      </c>
      <c r="R635" s="100" t="e">
        <f t="shared" si="281"/>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x14ac:dyDescent="0.25">
      <c r="B636" s="237"/>
      <c r="C636" s="9"/>
      <c r="E636" s="65" t="e">
        <f>IF(OR($C$6="",$C$5="",$C$6=0,$C$5=0),"",IF((ROWS(E$6:E636)-1)&gt;$C$16+$C$13-$C$15,"",(ROWS(E$6:E636)-1)))</f>
        <v>#REF!</v>
      </c>
      <c r="F636" s="55" t="e">
        <f t="shared" si="282"/>
        <v>#REF!</v>
      </c>
      <c r="G636" s="91" t="e">
        <f>IF(E636="","",OP!G636)</f>
        <v>#REF!</v>
      </c>
      <c r="H636" s="28" t="e">
        <f t="shared" si="279"/>
        <v>#REF!</v>
      </c>
      <c r="I636" s="56" t="e">
        <f t="shared" si="280"/>
        <v>#REF!</v>
      </c>
      <c r="J636" s="56" t="e">
        <f t="shared" si="283"/>
        <v>#REF!</v>
      </c>
      <c r="K636" s="57" t="e">
        <f t="shared" si="284"/>
        <v>#REF!</v>
      </c>
      <c r="L636" s="57" t="e">
        <f t="shared" si="285"/>
        <v>#REF!</v>
      </c>
      <c r="M636" s="58" t="e">
        <f t="shared" si="286"/>
        <v>#REF!</v>
      </c>
      <c r="N636" s="58" t="e">
        <f t="shared" si="287"/>
        <v>#REF!</v>
      </c>
      <c r="O636" s="58" t="e">
        <f t="shared" si="288"/>
        <v>#REF!</v>
      </c>
      <c r="P636" s="59" t="e">
        <f t="shared" si="278"/>
        <v>#REF!</v>
      </c>
      <c r="Q636" s="29" t="e">
        <f t="shared" si="289"/>
        <v>#REF!</v>
      </c>
      <c r="R636" s="100" t="e">
        <f t="shared" si="281"/>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x14ac:dyDescent="0.25">
      <c r="B637" s="237"/>
      <c r="C637" s="9"/>
      <c r="E637" s="65" t="e">
        <f>IF(OR($C$6="",$C$5="",$C$6=0,$C$5=0),"",IF((ROWS(E$6:E637)-1)&gt;$C$16+$C$13-$C$15,"",(ROWS(E$6:E637)-1)))</f>
        <v>#REF!</v>
      </c>
      <c r="F637" s="55" t="e">
        <f t="shared" si="282"/>
        <v>#REF!</v>
      </c>
      <c r="G637" s="91" t="e">
        <f>IF(E637="","",OP!G637)</f>
        <v>#REF!</v>
      </c>
      <c r="H637" s="28" t="e">
        <f t="shared" si="279"/>
        <v>#REF!</v>
      </c>
      <c r="I637" s="56" t="e">
        <f t="shared" si="280"/>
        <v>#REF!</v>
      </c>
      <c r="J637" s="56" t="e">
        <f t="shared" si="283"/>
        <v>#REF!</v>
      </c>
      <c r="K637" s="57" t="e">
        <f t="shared" si="284"/>
        <v>#REF!</v>
      </c>
      <c r="L637" s="57" t="e">
        <f t="shared" si="285"/>
        <v>#REF!</v>
      </c>
      <c r="M637" s="58" t="e">
        <f t="shared" si="286"/>
        <v>#REF!</v>
      </c>
      <c r="N637" s="58" t="e">
        <f t="shared" si="287"/>
        <v>#REF!</v>
      </c>
      <c r="O637" s="58" t="e">
        <f t="shared" si="288"/>
        <v>#REF!</v>
      </c>
      <c r="P637" s="59" t="e">
        <f t="shared" si="278"/>
        <v>#REF!</v>
      </c>
      <c r="Q637" s="29" t="e">
        <f t="shared" si="289"/>
        <v>#REF!</v>
      </c>
      <c r="R637" s="100" t="e">
        <f t="shared" si="281"/>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x14ac:dyDescent="0.25">
      <c r="B638" s="237"/>
      <c r="C638" s="9"/>
      <c r="E638" s="65" t="e">
        <f>IF(OR($C$6="",$C$5="",$C$6=0,$C$5=0),"",IF((ROWS(E$6:E638)-1)&gt;$C$16+$C$13-$C$15,"",(ROWS(E$6:E638)-1)))</f>
        <v>#REF!</v>
      </c>
      <c r="F638" s="55" t="e">
        <f t="shared" si="282"/>
        <v>#REF!</v>
      </c>
      <c r="G638" s="91" t="e">
        <f>IF(E638="","",OP!G638)</f>
        <v>#REF!</v>
      </c>
      <c r="H638" s="28" t="e">
        <f t="shared" si="279"/>
        <v>#REF!</v>
      </c>
      <c r="I638" s="56" t="e">
        <f t="shared" si="280"/>
        <v>#REF!</v>
      </c>
      <c r="J638" s="56" t="e">
        <f t="shared" si="283"/>
        <v>#REF!</v>
      </c>
      <c r="K638" s="57" t="e">
        <f t="shared" si="284"/>
        <v>#REF!</v>
      </c>
      <c r="L638" s="57" t="e">
        <f t="shared" si="285"/>
        <v>#REF!</v>
      </c>
      <c r="M638" s="58" t="e">
        <f t="shared" si="286"/>
        <v>#REF!</v>
      </c>
      <c r="N638" s="58" t="e">
        <f t="shared" si="287"/>
        <v>#REF!</v>
      </c>
      <c r="O638" s="58" t="e">
        <f t="shared" si="288"/>
        <v>#REF!</v>
      </c>
      <c r="P638" s="59" t="e">
        <f t="shared" si="278"/>
        <v>#REF!</v>
      </c>
      <c r="Q638" s="29" t="e">
        <f t="shared" si="289"/>
        <v>#REF!</v>
      </c>
      <c r="R638" s="100" t="e">
        <f t="shared" si="281"/>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x14ac:dyDescent="0.25">
      <c r="B639" s="237"/>
      <c r="C639" s="9"/>
      <c r="E639" s="65" t="e">
        <f>IF(OR($C$6="",$C$5="",$C$6=0,$C$5=0),"",IF((ROWS(E$6:E639)-1)&gt;$C$16+$C$13-$C$15,"",(ROWS(E$6:E639)-1)))</f>
        <v>#REF!</v>
      </c>
      <c r="F639" s="55" t="e">
        <f t="shared" si="282"/>
        <v>#REF!</v>
      </c>
      <c r="G639" s="91" t="e">
        <f>IF(E639="","",OP!G639)</f>
        <v>#REF!</v>
      </c>
      <c r="H639" s="28" t="e">
        <f t="shared" si="279"/>
        <v>#REF!</v>
      </c>
      <c r="I639" s="56" t="e">
        <f t="shared" si="280"/>
        <v>#REF!</v>
      </c>
      <c r="J639" s="56" t="e">
        <f t="shared" si="283"/>
        <v>#REF!</v>
      </c>
      <c r="K639" s="57" t="e">
        <f t="shared" si="284"/>
        <v>#REF!</v>
      </c>
      <c r="L639" s="57" t="e">
        <f t="shared" si="285"/>
        <v>#REF!</v>
      </c>
      <c r="M639" s="58" t="e">
        <f t="shared" si="286"/>
        <v>#REF!</v>
      </c>
      <c r="N639" s="58" t="e">
        <f t="shared" si="287"/>
        <v>#REF!</v>
      </c>
      <c r="O639" s="58" t="e">
        <f t="shared" si="288"/>
        <v>#REF!</v>
      </c>
      <c r="P639" s="59" t="e">
        <f t="shared" si="278"/>
        <v>#REF!</v>
      </c>
      <c r="Q639" s="29" t="e">
        <f t="shared" si="289"/>
        <v>#REF!</v>
      </c>
      <c r="R639" s="100" t="e">
        <f t="shared" si="281"/>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x14ac:dyDescent="0.25">
      <c r="B640" s="237"/>
      <c r="C640" s="9"/>
      <c r="E640" s="65" t="e">
        <f>IF(OR($C$6="",$C$5="",$C$6=0,$C$5=0),"",IF((ROWS(E$6:E640)-1)&gt;$C$16+$C$13-$C$15,"",(ROWS(E$6:E640)-1)))</f>
        <v>#REF!</v>
      </c>
      <c r="F640" s="55" t="e">
        <f t="shared" si="282"/>
        <v>#REF!</v>
      </c>
      <c r="G640" s="91" t="e">
        <f>IF(E640="","",OP!G640)</f>
        <v>#REF!</v>
      </c>
      <c r="H640" s="28" t="e">
        <f t="shared" si="279"/>
        <v>#REF!</v>
      </c>
      <c r="I640" s="56" t="e">
        <f t="shared" si="280"/>
        <v>#REF!</v>
      </c>
      <c r="J640" s="56" t="e">
        <f t="shared" si="283"/>
        <v>#REF!</v>
      </c>
      <c r="K640" s="57" t="e">
        <f t="shared" si="284"/>
        <v>#REF!</v>
      </c>
      <c r="L640" s="57" t="e">
        <f t="shared" si="285"/>
        <v>#REF!</v>
      </c>
      <c r="M640" s="58" t="e">
        <f t="shared" si="286"/>
        <v>#REF!</v>
      </c>
      <c r="N640" s="58" t="e">
        <f t="shared" si="287"/>
        <v>#REF!</v>
      </c>
      <c r="O640" s="58" t="e">
        <f t="shared" si="288"/>
        <v>#REF!</v>
      </c>
      <c r="P640" s="59" t="e">
        <f t="shared" si="278"/>
        <v>#REF!</v>
      </c>
      <c r="Q640" s="29" t="e">
        <f t="shared" si="289"/>
        <v>#REF!</v>
      </c>
      <c r="R640" s="100" t="e">
        <f t="shared" si="281"/>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x14ac:dyDescent="0.25">
      <c r="B641" s="237"/>
      <c r="C641" s="9"/>
      <c r="E641" s="65" t="e">
        <f>IF(OR($C$6="",$C$5="",$C$6=0,$C$5=0),"",IF((ROWS(E$6:E641)-1)&gt;$C$16+$C$13-$C$15,"",(ROWS(E$6:E641)-1)))</f>
        <v>#REF!</v>
      </c>
      <c r="F641" s="55" t="e">
        <f t="shared" si="282"/>
        <v>#REF!</v>
      </c>
      <c r="G641" s="91" t="e">
        <f>IF(E641="","",OP!G641)</f>
        <v>#REF!</v>
      </c>
      <c r="H641" s="28" t="e">
        <f t="shared" si="279"/>
        <v>#REF!</v>
      </c>
      <c r="I641" s="56" t="e">
        <f t="shared" si="280"/>
        <v>#REF!</v>
      </c>
      <c r="J641" s="56" t="e">
        <f t="shared" si="283"/>
        <v>#REF!</v>
      </c>
      <c r="K641" s="57" t="e">
        <f t="shared" si="284"/>
        <v>#REF!</v>
      </c>
      <c r="L641" s="57" t="e">
        <f t="shared" si="285"/>
        <v>#REF!</v>
      </c>
      <c r="M641" s="58" t="e">
        <f t="shared" si="286"/>
        <v>#REF!</v>
      </c>
      <c r="N641" s="58" t="e">
        <f t="shared" si="287"/>
        <v>#REF!</v>
      </c>
      <c r="O641" s="58" t="e">
        <f t="shared" si="288"/>
        <v>#REF!</v>
      </c>
      <c r="P641" s="59" t="e">
        <f t="shared" si="278"/>
        <v>#REF!</v>
      </c>
      <c r="Q641" s="29" t="e">
        <f t="shared" si="289"/>
        <v>#REF!</v>
      </c>
      <c r="R641" s="100" t="e">
        <f t="shared" si="281"/>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x14ac:dyDescent="0.25">
      <c r="B642" s="237"/>
      <c r="C642" s="9"/>
      <c r="E642" s="65" t="e">
        <f>IF(OR($C$6="",$C$5="",$C$6=0,$C$5=0),"",IF((ROWS(E$6:E642)-1)&gt;$C$16+$C$13-$C$15,"",(ROWS(E$6:E642)-1)))</f>
        <v>#REF!</v>
      </c>
      <c r="F642" s="55" t="e">
        <f t="shared" si="282"/>
        <v>#REF!</v>
      </c>
      <c r="G642" s="91" t="e">
        <f>IF(E642="","",OP!G642)</f>
        <v>#REF!</v>
      </c>
      <c r="H642" s="28" t="e">
        <f t="shared" si="279"/>
        <v>#REF!</v>
      </c>
      <c r="I642" s="56" t="e">
        <f t="shared" si="280"/>
        <v>#REF!</v>
      </c>
      <c r="J642" s="56" t="e">
        <f t="shared" si="283"/>
        <v>#REF!</v>
      </c>
      <c r="K642" s="57" t="e">
        <f t="shared" si="284"/>
        <v>#REF!</v>
      </c>
      <c r="L642" s="57" t="e">
        <f t="shared" si="285"/>
        <v>#REF!</v>
      </c>
      <c r="M642" s="58" t="e">
        <f t="shared" si="286"/>
        <v>#REF!</v>
      </c>
      <c r="N642" s="58" t="e">
        <f t="shared" si="287"/>
        <v>#REF!</v>
      </c>
      <c r="O642" s="58" t="e">
        <f t="shared" si="288"/>
        <v>#REF!</v>
      </c>
      <c r="P642" s="59" t="e">
        <f t="shared" si="278"/>
        <v>#REF!</v>
      </c>
      <c r="Q642" s="29" t="e">
        <f t="shared" si="289"/>
        <v>#REF!</v>
      </c>
      <c r="R642" s="100" t="e">
        <f t="shared" si="281"/>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x14ac:dyDescent="0.25">
      <c r="B643" s="237"/>
      <c r="C643" s="9"/>
      <c r="E643" s="65" t="e">
        <f>IF(OR($C$6="",$C$5="",$C$6=0,$C$5=0),"",IF((ROWS(E$6:E643)-1)&gt;$C$16+$C$13-$C$15,"",(ROWS(E$6:E643)-1)))</f>
        <v>#REF!</v>
      </c>
      <c r="F643" s="55" t="e">
        <f t="shared" si="282"/>
        <v>#REF!</v>
      </c>
      <c r="G643" s="91" t="e">
        <f>IF(E643="","",OP!G643)</f>
        <v>#REF!</v>
      </c>
      <c r="H643" s="28" t="e">
        <f t="shared" si="279"/>
        <v>#REF!</v>
      </c>
      <c r="I643" s="56" t="e">
        <f t="shared" si="280"/>
        <v>#REF!</v>
      </c>
      <c r="J643" s="56" t="e">
        <f t="shared" si="283"/>
        <v>#REF!</v>
      </c>
      <c r="K643" s="57" t="e">
        <f t="shared" si="284"/>
        <v>#REF!</v>
      </c>
      <c r="L643" s="57" t="e">
        <f t="shared" si="285"/>
        <v>#REF!</v>
      </c>
      <c r="M643" s="58" t="e">
        <f t="shared" si="286"/>
        <v>#REF!</v>
      </c>
      <c r="N643" s="58" t="e">
        <f t="shared" si="287"/>
        <v>#REF!</v>
      </c>
      <c r="O643" s="58" t="e">
        <f t="shared" si="288"/>
        <v>#REF!</v>
      </c>
      <c r="P643" s="59" t="e">
        <f t="shared" si="278"/>
        <v>#REF!</v>
      </c>
      <c r="Q643" s="29" t="e">
        <f t="shared" si="289"/>
        <v>#REF!</v>
      </c>
      <c r="R643" s="100" t="e">
        <f t="shared" si="281"/>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x14ac:dyDescent="0.25">
      <c r="B644" s="237"/>
      <c r="C644" s="9"/>
      <c r="E644" s="65" t="e">
        <f>IF(OR($C$6="",$C$5="",$C$6=0,$C$5=0),"",IF((ROWS(E$6:E644)-1)&gt;$C$16+$C$13-$C$15,"",(ROWS(E$6:E644)-1)))</f>
        <v>#REF!</v>
      </c>
      <c r="F644" s="55" t="e">
        <f t="shared" si="282"/>
        <v>#REF!</v>
      </c>
      <c r="G644" s="91" t="e">
        <f>IF(E644="","",OP!G644)</f>
        <v>#REF!</v>
      </c>
      <c r="H644" s="28" t="e">
        <f t="shared" si="279"/>
        <v>#REF!</v>
      </c>
      <c r="I644" s="56" t="e">
        <f t="shared" si="280"/>
        <v>#REF!</v>
      </c>
      <c r="J644" s="56" t="e">
        <f t="shared" si="283"/>
        <v>#REF!</v>
      </c>
      <c r="K644" s="57" t="e">
        <f t="shared" si="284"/>
        <v>#REF!</v>
      </c>
      <c r="L644" s="57" t="e">
        <f t="shared" si="285"/>
        <v>#REF!</v>
      </c>
      <c r="M644" s="58" t="e">
        <f t="shared" si="286"/>
        <v>#REF!</v>
      </c>
      <c r="N644" s="58" t="e">
        <f t="shared" si="287"/>
        <v>#REF!</v>
      </c>
      <c r="O644" s="58" t="e">
        <f t="shared" si="288"/>
        <v>#REF!</v>
      </c>
      <c r="P644" s="59" t="e">
        <f t="shared" si="278"/>
        <v>#REF!</v>
      </c>
      <c r="Q644" s="29" t="e">
        <f t="shared" si="289"/>
        <v>#REF!</v>
      </c>
      <c r="R644" s="100" t="e">
        <f t="shared" si="281"/>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x14ac:dyDescent="0.25">
      <c r="B645" s="237"/>
      <c r="C645" s="9"/>
      <c r="E645" s="65" t="e">
        <f>IF(OR($C$6="",$C$5="",$C$6=0,$C$5=0),"",IF((ROWS(E$6:E645)-1)&gt;$C$16+$C$13-$C$15,"",(ROWS(E$6:E645)-1)))</f>
        <v>#REF!</v>
      </c>
      <c r="F645" s="55" t="e">
        <f t="shared" si="282"/>
        <v>#REF!</v>
      </c>
      <c r="G645" s="91" t="e">
        <f>IF(E645="","",OP!G645)</f>
        <v>#REF!</v>
      </c>
      <c r="H645" s="28" t="e">
        <f t="shared" si="279"/>
        <v>#REF!</v>
      </c>
      <c r="I645" s="56" t="e">
        <f t="shared" si="280"/>
        <v>#REF!</v>
      </c>
      <c r="J645" s="56" t="e">
        <f t="shared" si="283"/>
        <v>#REF!</v>
      </c>
      <c r="K645" s="57" t="e">
        <f t="shared" si="284"/>
        <v>#REF!</v>
      </c>
      <c r="L645" s="57" t="e">
        <f t="shared" si="285"/>
        <v>#REF!</v>
      </c>
      <c r="M645" s="58" t="e">
        <f t="shared" si="286"/>
        <v>#REF!</v>
      </c>
      <c r="N645" s="58" t="e">
        <f t="shared" si="287"/>
        <v>#REF!</v>
      </c>
      <c r="O645" s="58" t="e">
        <f t="shared" si="288"/>
        <v>#REF!</v>
      </c>
      <c r="P645" s="59" t="e">
        <f t="shared" si="278"/>
        <v>#REF!</v>
      </c>
      <c r="Q645" s="29" t="e">
        <f t="shared" si="289"/>
        <v>#REF!</v>
      </c>
      <c r="R645" s="100" t="e">
        <f t="shared" si="281"/>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x14ac:dyDescent="0.25">
      <c r="B646" s="237"/>
      <c r="C646" s="9"/>
      <c r="E646" s="65" t="e">
        <f>IF(OR($C$6="",$C$5="",$C$6=0,$C$5=0),"",IF((ROWS(E$6:E646)-1)&gt;$C$16+$C$13-$C$15,"",(ROWS(E$6:E646)-1)))</f>
        <v>#REF!</v>
      </c>
      <c r="F646" s="55" t="e">
        <f t="shared" si="282"/>
        <v>#REF!</v>
      </c>
      <c r="G646" s="91" t="e">
        <f>IF(E646="","",OP!G646)</f>
        <v>#REF!</v>
      </c>
      <c r="H646" s="28" t="e">
        <f t="shared" si="279"/>
        <v>#REF!</v>
      </c>
      <c r="I646" s="56" t="e">
        <f t="shared" si="280"/>
        <v>#REF!</v>
      </c>
      <c r="J646" s="56" t="e">
        <f t="shared" si="283"/>
        <v>#REF!</v>
      </c>
      <c r="K646" s="57" t="e">
        <f t="shared" si="284"/>
        <v>#REF!</v>
      </c>
      <c r="L646" s="57" t="e">
        <f t="shared" si="285"/>
        <v>#REF!</v>
      </c>
      <c r="M646" s="58" t="e">
        <f t="shared" si="286"/>
        <v>#REF!</v>
      </c>
      <c r="N646" s="58" t="e">
        <f t="shared" si="287"/>
        <v>#REF!</v>
      </c>
      <c r="O646" s="58" t="e">
        <f t="shared" si="288"/>
        <v>#REF!</v>
      </c>
      <c r="P646" s="59" t="e">
        <f t="shared" ref="P646:P700" si="300">IF(E646="","",$C$23)</f>
        <v>#REF!</v>
      </c>
      <c r="Q646" s="29" t="e">
        <f t="shared" si="289"/>
        <v>#REF!</v>
      </c>
      <c r="R646" s="100" t="e">
        <f t="shared" si="281"/>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x14ac:dyDescent="0.25">
      <c r="B647" s="237"/>
      <c r="C647" s="9"/>
      <c r="E647" s="65" t="e">
        <f>IF(OR($C$6="",$C$5="",$C$6=0,$C$5=0),"",IF((ROWS(E$6:E647)-1)&gt;$C$16+$C$13-$C$15,"",(ROWS(E$6:E647)-1)))</f>
        <v>#REF!</v>
      </c>
      <c r="F647" s="55" t="e">
        <f t="shared" si="282"/>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3"/>
        <v>#REF!</v>
      </c>
      <c r="K647" s="57" t="e">
        <f t="shared" si="284"/>
        <v>#REF!</v>
      </c>
      <c r="L647" s="57" t="e">
        <f t="shared" si="285"/>
        <v>#REF!</v>
      </c>
      <c r="M647" s="58" t="e">
        <f t="shared" si="286"/>
        <v>#REF!</v>
      </c>
      <c r="N647" s="58" t="e">
        <f t="shared" si="287"/>
        <v>#REF!</v>
      </c>
      <c r="O647" s="58" t="e">
        <f t="shared" si="288"/>
        <v>#REF!</v>
      </c>
      <c r="P647" s="59" t="e">
        <f t="shared" si="300"/>
        <v>#REF!</v>
      </c>
      <c r="Q647" s="29" t="e">
        <f t="shared" si="289"/>
        <v>#REF!</v>
      </c>
      <c r="R647" s="100" t="e">
        <f t="shared" ref="R647:R700" si="303">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x14ac:dyDescent="0.25">
      <c r="B648" s="237"/>
      <c r="C648" s="9"/>
      <c r="E648" s="65" t="e">
        <f>IF(OR($C$6="",$C$5="",$C$6=0,$C$5=0),"",IF((ROWS(E$6:E648)-1)&gt;$C$16+$C$13-$C$15,"",(ROWS(E$6:E648)-1)))</f>
        <v>#REF!</v>
      </c>
      <c r="F648" s="55" t="e">
        <f t="shared" ref="F648:F700" si="304">IF(E648="","",G647)</f>
        <v>#REF!</v>
      </c>
      <c r="G648" s="91" t="e">
        <f>IF(E648="","",OP!G648)</f>
        <v>#REF!</v>
      </c>
      <c r="H648" s="28" t="e">
        <f t="shared" si="301"/>
        <v>#REF!</v>
      </c>
      <c r="I648" s="56" t="e">
        <f t="shared" si="302"/>
        <v>#REF!</v>
      </c>
      <c r="J648" s="56" t="e">
        <f t="shared" ref="J648:J700" si="305">IF(E648="","",$C$18)</f>
        <v>#REF!</v>
      </c>
      <c r="K648" s="57" t="e">
        <f t="shared" ref="K648:K700" si="306">IF(E648="","",TRUNC((K647-L648),5))</f>
        <v>#REF!</v>
      </c>
      <c r="L648" s="57" t="e">
        <f t="shared" ref="L648:L700" si="307" xml:space="preserve">
IF(E648="","",
IF(AND($C$8&gt;$C$9,E648&gt;$C$13),$C$5/($C$16-1),
IF(E648&gt;$C$13,$C$5/$C$16,0)))</f>
        <v>#REF!</v>
      </c>
      <c r="M648" s="58" t="e">
        <f t="shared" ref="M648:M700" si="308">IF(E648="","",
IF($C$24="m SBD / g SBD",(H648*I648*K647)/(DATE(YEAR(G648),12,31)-DATE(YEAR(G648),1,1)+1),
IF($C$24="m SBD / g 360",(H648*I648*K647)/360,
IF($C$24="m SBD / g 365",(H648*I648*K647)/365,
IF($C$24="m 30 / g SBD",($C$41*I648*K647)/(DATE(YEAR(G648),12,31)-DATE(YEAR(G648),1,1)+1),
IF($C$24="m 30 / g 360",($C$41*I648*K647)/360,
IF($C$24="m 30 / g 365",($C$41*I648*K647)/365,
)))))))</f>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3"/>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x14ac:dyDescent="0.25">
      <c r="B649" s="237"/>
      <c r="C649" s="9"/>
      <c r="E649" s="65" t="e">
        <f>IF(OR($C$6="",$C$5="",$C$6=0,$C$5=0),"",IF((ROWS(E$6:E649)-1)&gt;$C$16+$C$13-$C$15,"",(ROWS(E$6:E649)-1)))</f>
        <v>#REF!</v>
      </c>
      <c r="F649" s="55" t="e">
        <f t="shared" si="304"/>
        <v>#REF!</v>
      </c>
      <c r="G649" s="91" t="e">
        <f>IF(E649="","",OP!G649)</f>
        <v>#REF!</v>
      </c>
      <c r="H649" s="28" t="e">
        <f t="shared" si="301"/>
        <v>#REF!</v>
      </c>
      <c r="I649" s="56" t="e">
        <f t="shared" si="302"/>
        <v>#REF!</v>
      </c>
      <c r="J649" s="56" t="e">
        <f t="shared" si="305"/>
        <v>#REF!</v>
      </c>
      <c r="K649" s="57" t="e">
        <f t="shared" si="306"/>
        <v>#REF!</v>
      </c>
      <c r="L649" s="57" t="e">
        <f t="shared" si="307"/>
        <v>#REF!</v>
      </c>
      <c r="M649" s="58" t="e">
        <f t="shared" si="308"/>
        <v>#REF!</v>
      </c>
      <c r="N649" s="58" t="e">
        <f t="shared" si="309"/>
        <v>#REF!</v>
      </c>
      <c r="O649" s="58" t="e">
        <f t="shared" si="310"/>
        <v>#REF!</v>
      </c>
      <c r="P649" s="59" t="e">
        <f t="shared" si="300"/>
        <v>#REF!</v>
      </c>
      <c r="Q649" s="29" t="e">
        <f t="shared" si="311"/>
        <v>#REF!</v>
      </c>
      <c r="R649" s="100" t="e">
        <f t="shared" si="303"/>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x14ac:dyDescent="0.25">
      <c r="B650" s="237"/>
      <c r="C650" s="9"/>
      <c r="E650" s="65" t="e">
        <f>IF(OR($C$6="",$C$5="",$C$6=0,$C$5=0),"",IF((ROWS(E$6:E650)-1)&gt;$C$16+$C$13-$C$15,"",(ROWS(E$6:E650)-1)))</f>
        <v>#REF!</v>
      </c>
      <c r="F650" s="55" t="e">
        <f t="shared" si="304"/>
        <v>#REF!</v>
      </c>
      <c r="G650" s="91" t="e">
        <f>IF(E650="","",OP!G650)</f>
        <v>#REF!</v>
      </c>
      <c r="H650" s="28" t="e">
        <f t="shared" si="301"/>
        <v>#REF!</v>
      </c>
      <c r="I650" s="56" t="e">
        <f t="shared" si="302"/>
        <v>#REF!</v>
      </c>
      <c r="J650" s="56" t="e">
        <f t="shared" si="305"/>
        <v>#REF!</v>
      </c>
      <c r="K650" s="57" t="e">
        <f t="shared" si="306"/>
        <v>#REF!</v>
      </c>
      <c r="L650" s="57" t="e">
        <f t="shared" si="307"/>
        <v>#REF!</v>
      </c>
      <c r="M650" s="58" t="e">
        <f t="shared" si="308"/>
        <v>#REF!</v>
      </c>
      <c r="N650" s="58" t="e">
        <f t="shared" si="309"/>
        <v>#REF!</v>
      </c>
      <c r="O650" s="58" t="e">
        <f t="shared" si="310"/>
        <v>#REF!</v>
      </c>
      <c r="P650" s="59" t="e">
        <f t="shared" si="300"/>
        <v>#REF!</v>
      </c>
      <c r="Q650" s="29" t="e">
        <f t="shared" si="311"/>
        <v>#REF!</v>
      </c>
      <c r="R650" s="100" t="e">
        <f t="shared" si="303"/>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x14ac:dyDescent="0.25">
      <c r="B651" s="237"/>
      <c r="C651" s="9"/>
      <c r="E651" s="65" t="e">
        <f>IF(OR($C$6="",$C$5="",$C$6=0,$C$5=0),"",IF((ROWS(E$6:E651)-1)&gt;$C$16+$C$13-$C$15,"",(ROWS(E$6:E651)-1)))</f>
        <v>#REF!</v>
      </c>
      <c r="F651" s="55" t="e">
        <f t="shared" si="304"/>
        <v>#REF!</v>
      </c>
      <c r="G651" s="91" t="e">
        <f>IF(E651="","",OP!G651)</f>
        <v>#REF!</v>
      </c>
      <c r="H651" s="28" t="e">
        <f t="shared" si="301"/>
        <v>#REF!</v>
      </c>
      <c r="I651" s="56" t="e">
        <f t="shared" si="302"/>
        <v>#REF!</v>
      </c>
      <c r="J651" s="56" t="e">
        <f t="shared" si="305"/>
        <v>#REF!</v>
      </c>
      <c r="K651" s="57" t="e">
        <f t="shared" si="306"/>
        <v>#REF!</v>
      </c>
      <c r="L651" s="57" t="e">
        <f t="shared" si="307"/>
        <v>#REF!</v>
      </c>
      <c r="M651" s="58" t="e">
        <f t="shared" si="308"/>
        <v>#REF!</v>
      </c>
      <c r="N651" s="58" t="e">
        <f t="shared" si="309"/>
        <v>#REF!</v>
      </c>
      <c r="O651" s="58" t="e">
        <f t="shared" si="310"/>
        <v>#REF!</v>
      </c>
      <c r="P651" s="59" t="e">
        <f t="shared" si="300"/>
        <v>#REF!</v>
      </c>
      <c r="Q651" s="29" t="e">
        <f t="shared" si="311"/>
        <v>#REF!</v>
      </c>
      <c r="R651" s="100" t="e">
        <f t="shared" si="303"/>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x14ac:dyDescent="0.25">
      <c r="B652" s="237"/>
      <c r="C652" s="9"/>
      <c r="E652" s="65" t="e">
        <f>IF(OR($C$6="",$C$5="",$C$6=0,$C$5=0),"",IF((ROWS(E$6:E652)-1)&gt;$C$16+$C$13-$C$15,"",(ROWS(E$6:E652)-1)))</f>
        <v>#REF!</v>
      </c>
      <c r="F652" s="55" t="e">
        <f t="shared" si="304"/>
        <v>#REF!</v>
      </c>
      <c r="G652" s="91" t="e">
        <f>IF(E652="","",OP!G652)</f>
        <v>#REF!</v>
      </c>
      <c r="H652" s="28" t="e">
        <f t="shared" si="301"/>
        <v>#REF!</v>
      </c>
      <c r="I652" s="56" t="e">
        <f t="shared" si="302"/>
        <v>#REF!</v>
      </c>
      <c r="J652" s="56" t="e">
        <f t="shared" si="305"/>
        <v>#REF!</v>
      </c>
      <c r="K652" s="57" t="e">
        <f t="shared" si="306"/>
        <v>#REF!</v>
      </c>
      <c r="L652" s="57" t="e">
        <f t="shared" si="307"/>
        <v>#REF!</v>
      </c>
      <c r="M652" s="58" t="e">
        <f t="shared" si="308"/>
        <v>#REF!</v>
      </c>
      <c r="N652" s="58" t="e">
        <f t="shared" si="309"/>
        <v>#REF!</v>
      </c>
      <c r="O652" s="58" t="e">
        <f t="shared" si="310"/>
        <v>#REF!</v>
      </c>
      <c r="P652" s="59" t="e">
        <f t="shared" si="300"/>
        <v>#REF!</v>
      </c>
      <c r="Q652" s="29" t="e">
        <f t="shared" si="311"/>
        <v>#REF!</v>
      </c>
      <c r="R652" s="100" t="e">
        <f t="shared" si="303"/>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x14ac:dyDescent="0.25">
      <c r="B653" s="237"/>
      <c r="C653" s="9"/>
      <c r="E653" s="65" t="e">
        <f>IF(OR($C$6="",$C$5="",$C$6=0,$C$5=0),"",IF((ROWS(E$6:E653)-1)&gt;$C$16+$C$13-$C$15,"",(ROWS(E$6:E653)-1)))</f>
        <v>#REF!</v>
      </c>
      <c r="F653" s="55" t="e">
        <f t="shared" si="304"/>
        <v>#REF!</v>
      </c>
      <c r="G653" s="91" t="e">
        <f>IF(E653="","",OP!G653)</f>
        <v>#REF!</v>
      </c>
      <c r="H653" s="28" t="e">
        <f t="shared" si="301"/>
        <v>#REF!</v>
      </c>
      <c r="I653" s="56" t="e">
        <f t="shared" si="302"/>
        <v>#REF!</v>
      </c>
      <c r="J653" s="56" t="e">
        <f t="shared" si="305"/>
        <v>#REF!</v>
      </c>
      <c r="K653" s="57" t="e">
        <f t="shared" si="306"/>
        <v>#REF!</v>
      </c>
      <c r="L653" s="57" t="e">
        <f t="shared" si="307"/>
        <v>#REF!</v>
      </c>
      <c r="M653" s="58" t="e">
        <f t="shared" si="308"/>
        <v>#REF!</v>
      </c>
      <c r="N653" s="58" t="e">
        <f t="shared" si="309"/>
        <v>#REF!</v>
      </c>
      <c r="O653" s="58" t="e">
        <f t="shared" si="310"/>
        <v>#REF!</v>
      </c>
      <c r="P653" s="59" t="e">
        <f t="shared" si="300"/>
        <v>#REF!</v>
      </c>
      <c r="Q653" s="29" t="e">
        <f t="shared" si="311"/>
        <v>#REF!</v>
      </c>
      <c r="R653" s="100" t="e">
        <f t="shared" si="303"/>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x14ac:dyDescent="0.25">
      <c r="B654" s="237"/>
      <c r="C654" s="9"/>
      <c r="E654" s="65" t="e">
        <f>IF(OR($C$6="",$C$5="",$C$6=0,$C$5=0),"",IF((ROWS(E$6:E654)-1)&gt;$C$16+$C$13-$C$15,"",(ROWS(E$6:E654)-1)))</f>
        <v>#REF!</v>
      </c>
      <c r="F654" s="55" t="e">
        <f t="shared" si="304"/>
        <v>#REF!</v>
      </c>
      <c r="G654" s="91" t="e">
        <f>IF(E654="","",OP!G654)</f>
        <v>#REF!</v>
      </c>
      <c r="H654" s="28" t="e">
        <f t="shared" si="301"/>
        <v>#REF!</v>
      </c>
      <c r="I654" s="56" t="e">
        <f t="shared" si="302"/>
        <v>#REF!</v>
      </c>
      <c r="J654" s="56" t="e">
        <f t="shared" si="305"/>
        <v>#REF!</v>
      </c>
      <c r="K654" s="57" t="e">
        <f t="shared" si="306"/>
        <v>#REF!</v>
      </c>
      <c r="L654" s="57" t="e">
        <f t="shared" si="307"/>
        <v>#REF!</v>
      </c>
      <c r="M654" s="58" t="e">
        <f t="shared" si="308"/>
        <v>#REF!</v>
      </c>
      <c r="N654" s="58" t="e">
        <f t="shared" si="309"/>
        <v>#REF!</v>
      </c>
      <c r="O654" s="58" t="e">
        <f t="shared" si="310"/>
        <v>#REF!</v>
      </c>
      <c r="P654" s="59" t="e">
        <f t="shared" si="300"/>
        <v>#REF!</v>
      </c>
      <c r="Q654" s="29" t="e">
        <f t="shared" si="311"/>
        <v>#REF!</v>
      </c>
      <c r="R654" s="100" t="e">
        <f t="shared" si="303"/>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x14ac:dyDescent="0.25">
      <c r="B655" s="237"/>
      <c r="C655" s="9"/>
      <c r="E655" s="65" t="e">
        <f>IF(OR($C$6="",$C$5="",$C$6=0,$C$5=0),"",IF((ROWS(E$6:E655)-1)&gt;$C$16+$C$13-$C$15,"",(ROWS(E$6:E655)-1)))</f>
        <v>#REF!</v>
      </c>
      <c r="F655" s="55" t="e">
        <f t="shared" si="304"/>
        <v>#REF!</v>
      </c>
      <c r="G655" s="91" t="e">
        <f>IF(E655="","",OP!G655)</f>
        <v>#REF!</v>
      </c>
      <c r="H655" s="28" t="e">
        <f t="shared" si="301"/>
        <v>#REF!</v>
      </c>
      <c r="I655" s="56" t="e">
        <f t="shared" si="302"/>
        <v>#REF!</v>
      </c>
      <c r="J655" s="56" t="e">
        <f t="shared" si="305"/>
        <v>#REF!</v>
      </c>
      <c r="K655" s="57" t="e">
        <f t="shared" si="306"/>
        <v>#REF!</v>
      </c>
      <c r="L655" s="57" t="e">
        <f t="shared" si="307"/>
        <v>#REF!</v>
      </c>
      <c r="M655" s="58" t="e">
        <f t="shared" si="308"/>
        <v>#REF!</v>
      </c>
      <c r="N655" s="58" t="e">
        <f t="shared" si="309"/>
        <v>#REF!</v>
      </c>
      <c r="O655" s="58" t="e">
        <f t="shared" si="310"/>
        <v>#REF!</v>
      </c>
      <c r="P655" s="59" t="e">
        <f t="shared" si="300"/>
        <v>#REF!</v>
      </c>
      <c r="Q655" s="29" t="e">
        <f t="shared" si="311"/>
        <v>#REF!</v>
      </c>
      <c r="R655" s="100" t="e">
        <f t="shared" si="303"/>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x14ac:dyDescent="0.25">
      <c r="B656" s="237"/>
      <c r="C656" s="9"/>
      <c r="E656" s="65" t="e">
        <f>IF(OR($C$6="",$C$5="",$C$6=0,$C$5=0),"",IF((ROWS(E$6:E656)-1)&gt;$C$16+$C$13-$C$15,"",(ROWS(E$6:E656)-1)))</f>
        <v>#REF!</v>
      </c>
      <c r="F656" s="55" t="e">
        <f t="shared" si="304"/>
        <v>#REF!</v>
      </c>
      <c r="G656" s="91" t="e">
        <f>IF(E656="","",OP!G656)</f>
        <v>#REF!</v>
      </c>
      <c r="H656" s="28" t="e">
        <f t="shared" si="301"/>
        <v>#REF!</v>
      </c>
      <c r="I656" s="56" t="e">
        <f t="shared" si="302"/>
        <v>#REF!</v>
      </c>
      <c r="J656" s="56" t="e">
        <f t="shared" si="305"/>
        <v>#REF!</v>
      </c>
      <c r="K656" s="57" t="e">
        <f t="shared" si="306"/>
        <v>#REF!</v>
      </c>
      <c r="L656" s="57" t="e">
        <f t="shared" si="307"/>
        <v>#REF!</v>
      </c>
      <c r="M656" s="58" t="e">
        <f t="shared" si="308"/>
        <v>#REF!</v>
      </c>
      <c r="N656" s="58" t="e">
        <f t="shared" si="309"/>
        <v>#REF!</v>
      </c>
      <c r="O656" s="58" t="e">
        <f t="shared" si="310"/>
        <v>#REF!</v>
      </c>
      <c r="P656" s="59" t="e">
        <f t="shared" si="300"/>
        <v>#REF!</v>
      </c>
      <c r="Q656" s="29" t="e">
        <f t="shared" si="311"/>
        <v>#REF!</v>
      </c>
      <c r="R656" s="100" t="e">
        <f t="shared" si="303"/>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x14ac:dyDescent="0.25">
      <c r="B657" s="237"/>
      <c r="C657" s="9"/>
      <c r="E657" s="65" t="e">
        <f>IF(OR($C$6="",$C$5="",$C$6=0,$C$5=0),"",IF((ROWS(E$6:E657)-1)&gt;$C$16+$C$13-$C$15,"",(ROWS(E$6:E657)-1)))</f>
        <v>#REF!</v>
      </c>
      <c r="F657" s="55" t="e">
        <f t="shared" si="304"/>
        <v>#REF!</v>
      </c>
      <c r="G657" s="91" t="e">
        <f>IF(E657="","",OP!G657)</f>
        <v>#REF!</v>
      </c>
      <c r="H657" s="28" t="e">
        <f t="shared" si="301"/>
        <v>#REF!</v>
      </c>
      <c r="I657" s="56" t="e">
        <f t="shared" si="302"/>
        <v>#REF!</v>
      </c>
      <c r="J657" s="56" t="e">
        <f t="shared" si="305"/>
        <v>#REF!</v>
      </c>
      <c r="K657" s="57" t="e">
        <f t="shared" si="306"/>
        <v>#REF!</v>
      </c>
      <c r="L657" s="57" t="e">
        <f t="shared" si="307"/>
        <v>#REF!</v>
      </c>
      <c r="M657" s="58" t="e">
        <f t="shared" si="308"/>
        <v>#REF!</v>
      </c>
      <c r="N657" s="58" t="e">
        <f t="shared" si="309"/>
        <v>#REF!</v>
      </c>
      <c r="O657" s="58" t="e">
        <f t="shared" si="310"/>
        <v>#REF!</v>
      </c>
      <c r="P657" s="59" t="e">
        <f t="shared" si="300"/>
        <v>#REF!</v>
      </c>
      <c r="Q657" s="29" t="e">
        <f t="shared" si="311"/>
        <v>#REF!</v>
      </c>
      <c r="R657" s="100" t="e">
        <f t="shared" si="303"/>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x14ac:dyDescent="0.25">
      <c r="B658" s="237"/>
      <c r="C658" s="9"/>
      <c r="E658" s="65" t="e">
        <f>IF(OR($C$6="",$C$5="",$C$6=0,$C$5=0),"",IF((ROWS(E$6:E658)-1)&gt;$C$16+$C$13-$C$15,"",(ROWS(E$6:E658)-1)))</f>
        <v>#REF!</v>
      </c>
      <c r="F658" s="55" t="e">
        <f t="shared" si="304"/>
        <v>#REF!</v>
      </c>
      <c r="G658" s="91" t="e">
        <f>IF(E658="","",OP!G658)</f>
        <v>#REF!</v>
      </c>
      <c r="H658" s="28" t="e">
        <f t="shared" si="301"/>
        <v>#REF!</v>
      </c>
      <c r="I658" s="56" t="e">
        <f t="shared" si="302"/>
        <v>#REF!</v>
      </c>
      <c r="J658" s="56" t="e">
        <f t="shared" si="305"/>
        <v>#REF!</v>
      </c>
      <c r="K658" s="57" t="e">
        <f t="shared" si="306"/>
        <v>#REF!</v>
      </c>
      <c r="L658" s="57" t="e">
        <f t="shared" si="307"/>
        <v>#REF!</v>
      </c>
      <c r="M658" s="58" t="e">
        <f t="shared" si="308"/>
        <v>#REF!</v>
      </c>
      <c r="N658" s="58" t="e">
        <f t="shared" si="309"/>
        <v>#REF!</v>
      </c>
      <c r="O658" s="58" t="e">
        <f t="shared" si="310"/>
        <v>#REF!</v>
      </c>
      <c r="P658" s="59" t="e">
        <f t="shared" si="300"/>
        <v>#REF!</v>
      </c>
      <c r="Q658" s="29" t="e">
        <f t="shared" si="311"/>
        <v>#REF!</v>
      </c>
      <c r="R658" s="100" t="e">
        <f t="shared" si="303"/>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x14ac:dyDescent="0.25">
      <c r="B659" s="237"/>
      <c r="C659" s="9"/>
      <c r="E659" s="65" t="e">
        <f>IF(OR($C$6="",$C$5="",$C$6=0,$C$5=0),"",IF((ROWS(E$6:E659)-1)&gt;$C$16+$C$13-$C$15,"",(ROWS(E$6:E659)-1)))</f>
        <v>#REF!</v>
      </c>
      <c r="F659" s="55" t="e">
        <f t="shared" si="304"/>
        <v>#REF!</v>
      </c>
      <c r="G659" s="91" t="e">
        <f>IF(E659="","",OP!G659)</f>
        <v>#REF!</v>
      </c>
      <c r="H659" s="28" t="e">
        <f t="shared" si="301"/>
        <v>#REF!</v>
      </c>
      <c r="I659" s="56" t="e">
        <f t="shared" si="302"/>
        <v>#REF!</v>
      </c>
      <c r="J659" s="56" t="e">
        <f t="shared" si="305"/>
        <v>#REF!</v>
      </c>
      <c r="K659" s="57" t="e">
        <f t="shared" si="306"/>
        <v>#REF!</v>
      </c>
      <c r="L659" s="57" t="e">
        <f t="shared" si="307"/>
        <v>#REF!</v>
      </c>
      <c r="M659" s="58" t="e">
        <f t="shared" si="308"/>
        <v>#REF!</v>
      </c>
      <c r="N659" s="58" t="e">
        <f t="shared" si="309"/>
        <v>#REF!</v>
      </c>
      <c r="O659" s="58" t="e">
        <f t="shared" si="310"/>
        <v>#REF!</v>
      </c>
      <c r="P659" s="59" t="e">
        <f t="shared" si="300"/>
        <v>#REF!</v>
      </c>
      <c r="Q659" s="29" t="e">
        <f t="shared" si="311"/>
        <v>#REF!</v>
      </c>
      <c r="R659" s="100" t="e">
        <f t="shared" si="303"/>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x14ac:dyDescent="0.25">
      <c r="B660" s="237"/>
      <c r="C660" s="9"/>
      <c r="E660" s="65" t="e">
        <f>IF(OR($C$6="",$C$5="",$C$6=0,$C$5=0),"",IF((ROWS(E$6:E660)-1)&gt;$C$16+$C$13-$C$15,"",(ROWS(E$6:E660)-1)))</f>
        <v>#REF!</v>
      </c>
      <c r="F660" s="55" t="e">
        <f t="shared" si="304"/>
        <v>#REF!</v>
      </c>
      <c r="G660" s="91" t="e">
        <f>IF(E660="","",OP!G660)</f>
        <v>#REF!</v>
      </c>
      <c r="H660" s="28" t="e">
        <f t="shared" si="301"/>
        <v>#REF!</v>
      </c>
      <c r="I660" s="56" t="e">
        <f t="shared" si="302"/>
        <v>#REF!</v>
      </c>
      <c r="J660" s="56" t="e">
        <f t="shared" si="305"/>
        <v>#REF!</v>
      </c>
      <c r="K660" s="57" t="e">
        <f t="shared" si="306"/>
        <v>#REF!</v>
      </c>
      <c r="L660" s="57" t="e">
        <f t="shared" si="307"/>
        <v>#REF!</v>
      </c>
      <c r="M660" s="58" t="e">
        <f t="shared" si="308"/>
        <v>#REF!</v>
      </c>
      <c r="N660" s="58" t="e">
        <f t="shared" si="309"/>
        <v>#REF!</v>
      </c>
      <c r="O660" s="58" t="e">
        <f t="shared" si="310"/>
        <v>#REF!</v>
      </c>
      <c r="P660" s="59" t="e">
        <f t="shared" si="300"/>
        <v>#REF!</v>
      </c>
      <c r="Q660" s="29" t="e">
        <f t="shared" si="311"/>
        <v>#REF!</v>
      </c>
      <c r="R660" s="100" t="e">
        <f t="shared" si="303"/>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x14ac:dyDescent="0.25">
      <c r="B661" s="237"/>
      <c r="C661" s="9"/>
      <c r="E661" s="65" t="e">
        <f>IF(OR($C$6="",$C$5="",$C$6=0,$C$5=0),"",IF((ROWS(E$6:E661)-1)&gt;$C$16+$C$13-$C$15,"",(ROWS(E$6:E661)-1)))</f>
        <v>#REF!</v>
      </c>
      <c r="F661" s="55" t="e">
        <f t="shared" si="304"/>
        <v>#REF!</v>
      </c>
      <c r="G661" s="91" t="e">
        <f>IF(E661="","",OP!G661)</f>
        <v>#REF!</v>
      </c>
      <c r="H661" s="28" t="e">
        <f t="shared" si="301"/>
        <v>#REF!</v>
      </c>
      <c r="I661" s="56" t="e">
        <f t="shared" si="302"/>
        <v>#REF!</v>
      </c>
      <c r="J661" s="56" t="e">
        <f t="shared" si="305"/>
        <v>#REF!</v>
      </c>
      <c r="K661" s="57" t="e">
        <f t="shared" si="306"/>
        <v>#REF!</v>
      </c>
      <c r="L661" s="57" t="e">
        <f t="shared" si="307"/>
        <v>#REF!</v>
      </c>
      <c r="M661" s="58" t="e">
        <f t="shared" si="308"/>
        <v>#REF!</v>
      </c>
      <c r="N661" s="58" t="e">
        <f t="shared" si="309"/>
        <v>#REF!</v>
      </c>
      <c r="O661" s="58" t="e">
        <f t="shared" si="310"/>
        <v>#REF!</v>
      </c>
      <c r="P661" s="59" t="e">
        <f t="shared" si="300"/>
        <v>#REF!</v>
      </c>
      <c r="Q661" s="29" t="e">
        <f t="shared" si="311"/>
        <v>#REF!</v>
      </c>
      <c r="R661" s="100" t="e">
        <f t="shared" si="303"/>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x14ac:dyDescent="0.25">
      <c r="B662" s="237"/>
      <c r="C662" s="9"/>
      <c r="E662" s="65" t="e">
        <f>IF(OR($C$6="",$C$5="",$C$6=0,$C$5=0),"",IF((ROWS(E$6:E662)-1)&gt;$C$16+$C$13-$C$15,"",(ROWS(E$6:E662)-1)))</f>
        <v>#REF!</v>
      </c>
      <c r="F662" s="55" t="e">
        <f t="shared" si="304"/>
        <v>#REF!</v>
      </c>
      <c r="G662" s="91" t="e">
        <f>IF(E662="","",OP!G662)</f>
        <v>#REF!</v>
      </c>
      <c r="H662" s="28" t="e">
        <f t="shared" si="301"/>
        <v>#REF!</v>
      </c>
      <c r="I662" s="56" t="e">
        <f t="shared" si="302"/>
        <v>#REF!</v>
      </c>
      <c r="J662" s="56" t="e">
        <f t="shared" si="305"/>
        <v>#REF!</v>
      </c>
      <c r="K662" s="57" t="e">
        <f t="shared" si="306"/>
        <v>#REF!</v>
      </c>
      <c r="L662" s="57" t="e">
        <f t="shared" si="307"/>
        <v>#REF!</v>
      </c>
      <c r="M662" s="58" t="e">
        <f t="shared" si="308"/>
        <v>#REF!</v>
      </c>
      <c r="N662" s="58" t="e">
        <f t="shared" si="309"/>
        <v>#REF!</v>
      </c>
      <c r="O662" s="58" t="e">
        <f t="shared" si="310"/>
        <v>#REF!</v>
      </c>
      <c r="P662" s="59" t="e">
        <f t="shared" si="300"/>
        <v>#REF!</v>
      </c>
      <c r="Q662" s="29" t="e">
        <f t="shared" si="311"/>
        <v>#REF!</v>
      </c>
      <c r="R662" s="100" t="e">
        <f t="shared" si="303"/>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x14ac:dyDescent="0.25">
      <c r="B663" s="237"/>
      <c r="C663" s="9"/>
      <c r="E663" s="65" t="e">
        <f>IF(OR($C$6="",$C$5="",$C$6=0,$C$5=0),"",IF((ROWS(E$6:E663)-1)&gt;$C$16+$C$13-$C$15,"",(ROWS(E$6:E663)-1)))</f>
        <v>#REF!</v>
      </c>
      <c r="F663" s="55" t="e">
        <f t="shared" si="304"/>
        <v>#REF!</v>
      </c>
      <c r="G663" s="91" t="e">
        <f>IF(E663="","",OP!G663)</f>
        <v>#REF!</v>
      </c>
      <c r="H663" s="28" t="e">
        <f t="shared" si="301"/>
        <v>#REF!</v>
      </c>
      <c r="I663" s="56" t="e">
        <f t="shared" si="302"/>
        <v>#REF!</v>
      </c>
      <c r="J663" s="56" t="e">
        <f t="shared" si="305"/>
        <v>#REF!</v>
      </c>
      <c r="K663" s="57" t="e">
        <f t="shared" si="306"/>
        <v>#REF!</v>
      </c>
      <c r="L663" s="57" t="e">
        <f t="shared" si="307"/>
        <v>#REF!</v>
      </c>
      <c r="M663" s="58" t="e">
        <f t="shared" si="308"/>
        <v>#REF!</v>
      </c>
      <c r="N663" s="58" t="e">
        <f t="shared" si="309"/>
        <v>#REF!</v>
      </c>
      <c r="O663" s="58" t="e">
        <f t="shared" si="310"/>
        <v>#REF!</v>
      </c>
      <c r="P663" s="59" t="e">
        <f t="shared" si="300"/>
        <v>#REF!</v>
      </c>
      <c r="Q663" s="29" t="e">
        <f t="shared" si="311"/>
        <v>#REF!</v>
      </c>
      <c r="R663" s="100" t="e">
        <f t="shared" si="303"/>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x14ac:dyDescent="0.25">
      <c r="B664" s="237"/>
      <c r="C664" s="9"/>
      <c r="E664" s="65" t="e">
        <f>IF(OR($C$6="",$C$5="",$C$6=0,$C$5=0),"",IF((ROWS(E$6:E664)-1)&gt;$C$16+$C$13-$C$15,"",(ROWS(E$6:E664)-1)))</f>
        <v>#REF!</v>
      </c>
      <c r="F664" s="55" t="e">
        <f t="shared" si="304"/>
        <v>#REF!</v>
      </c>
      <c r="G664" s="91" t="e">
        <f>IF(E664="","",OP!G664)</f>
        <v>#REF!</v>
      </c>
      <c r="H664" s="28" t="e">
        <f t="shared" si="301"/>
        <v>#REF!</v>
      </c>
      <c r="I664" s="56" t="e">
        <f t="shared" si="302"/>
        <v>#REF!</v>
      </c>
      <c r="J664" s="56" t="e">
        <f t="shared" si="305"/>
        <v>#REF!</v>
      </c>
      <c r="K664" s="57" t="e">
        <f t="shared" si="306"/>
        <v>#REF!</v>
      </c>
      <c r="L664" s="57" t="e">
        <f t="shared" si="307"/>
        <v>#REF!</v>
      </c>
      <c r="M664" s="58" t="e">
        <f t="shared" si="308"/>
        <v>#REF!</v>
      </c>
      <c r="N664" s="58" t="e">
        <f t="shared" si="309"/>
        <v>#REF!</v>
      </c>
      <c r="O664" s="58" t="e">
        <f t="shared" si="310"/>
        <v>#REF!</v>
      </c>
      <c r="P664" s="59" t="e">
        <f t="shared" si="300"/>
        <v>#REF!</v>
      </c>
      <c r="Q664" s="29" t="e">
        <f t="shared" si="311"/>
        <v>#REF!</v>
      </c>
      <c r="R664" s="100" t="e">
        <f t="shared" si="303"/>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x14ac:dyDescent="0.25">
      <c r="B665" s="237"/>
      <c r="C665" s="9"/>
      <c r="E665" s="65" t="e">
        <f>IF(OR($C$6="",$C$5="",$C$6=0,$C$5=0),"",IF((ROWS(E$6:E665)-1)&gt;$C$16+$C$13-$C$15,"",(ROWS(E$6:E665)-1)))</f>
        <v>#REF!</v>
      </c>
      <c r="F665" s="55" t="e">
        <f t="shared" si="304"/>
        <v>#REF!</v>
      </c>
      <c r="G665" s="91" t="e">
        <f>IF(E665="","",OP!G665)</f>
        <v>#REF!</v>
      </c>
      <c r="H665" s="28" t="e">
        <f t="shared" si="301"/>
        <v>#REF!</v>
      </c>
      <c r="I665" s="56" t="e">
        <f t="shared" si="302"/>
        <v>#REF!</v>
      </c>
      <c r="J665" s="56" t="e">
        <f t="shared" si="305"/>
        <v>#REF!</v>
      </c>
      <c r="K665" s="57" t="e">
        <f t="shared" si="306"/>
        <v>#REF!</v>
      </c>
      <c r="L665" s="57" t="e">
        <f t="shared" si="307"/>
        <v>#REF!</v>
      </c>
      <c r="M665" s="58" t="e">
        <f t="shared" si="308"/>
        <v>#REF!</v>
      </c>
      <c r="N665" s="58" t="e">
        <f t="shared" si="309"/>
        <v>#REF!</v>
      </c>
      <c r="O665" s="58" t="e">
        <f t="shared" si="310"/>
        <v>#REF!</v>
      </c>
      <c r="P665" s="59" t="e">
        <f t="shared" si="300"/>
        <v>#REF!</v>
      </c>
      <c r="Q665" s="29" t="e">
        <f t="shared" si="311"/>
        <v>#REF!</v>
      </c>
      <c r="R665" s="100" t="e">
        <f t="shared" si="303"/>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x14ac:dyDescent="0.25">
      <c r="B666" s="237"/>
      <c r="C666" s="9"/>
      <c r="E666" s="65" t="e">
        <f>IF(OR($C$6="",$C$5="",$C$6=0,$C$5=0),"",IF((ROWS(E$6:E666)-1)&gt;$C$16+$C$13-$C$15,"",(ROWS(E$6:E666)-1)))</f>
        <v>#REF!</v>
      </c>
      <c r="F666" s="55" t="e">
        <f t="shared" si="304"/>
        <v>#REF!</v>
      </c>
      <c r="G666" s="91" t="e">
        <f>IF(E666="","",OP!G666)</f>
        <v>#REF!</v>
      </c>
      <c r="H666" s="28" t="e">
        <f t="shared" si="301"/>
        <v>#REF!</v>
      </c>
      <c r="I666" s="56" t="e">
        <f t="shared" si="302"/>
        <v>#REF!</v>
      </c>
      <c r="J666" s="56" t="e">
        <f t="shared" si="305"/>
        <v>#REF!</v>
      </c>
      <c r="K666" s="57" t="e">
        <f t="shared" si="306"/>
        <v>#REF!</v>
      </c>
      <c r="L666" s="57" t="e">
        <f t="shared" si="307"/>
        <v>#REF!</v>
      </c>
      <c r="M666" s="58" t="e">
        <f t="shared" si="308"/>
        <v>#REF!</v>
      </c>
      <c r="N666" s="58" t="e">
        <f t="shared" si="309"/>
        <v>#REF!</v>
      </c>
      <c r="O666" s="58" t="e">
        <f t="shared" si="310"/>
        <v>#REF!</v>
      </c>
      <c r="P666" s="59" t="e">
        <f t="shared" si="300"/>
        <v>#REF!</v>
      </c>
      <c r="Q666" s="29" t="e">
        <f t="shared" si="311"/>
        <v>#REF!</v>
      </c>
      <c r="R666" s="100" t="e">
        <f t="shared" si="303"/>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x14ac:dyDescent="0.25">
      <c r="B667" s="237"/>
      <c r="C667" s="9"/>
      <c r="E667" s="65" t="e">
        <f>IF(OR($C$6="",$C$5="",$C$6=0,$C$5=0),"",IF((ROWS(E$6:E667)-1)&gt;$C$16+$C$13-$C$15,"",(ROWS(E$6:E667)-1)))</f>
        <v>#REF!</v>
      </c>
      <c r="F667" s="55" t="e">
        <f t="shared" si="304"/>
        <v>#REF!</v>
      </c>
      <c r="G667" s="91" t="e">
        <f>IF(E667="","",OP!G667)</f>
        <v>#REF!</v>
      </c>
      <c r="H667" s="28" t="e">
        <f t="shared" si="301"/>
        <v>#REF!</v>
      </c>
      <c r="I667" s="56" t="e">
        <f t="shared" si="302"/>
        <v>#REF!</v>
      </c>
      <c r="J667" s="56" t="e">
        <f t="shared" si="305"/>
        <v>#REF!</v>
      </c>
      <c r="K667" s="57" t="e">
        <f t="shared" si="306"/>
        <v>#REF!</v>
      </c>
      <c r="L667" s="57" t="e">
        <f t="shared" si="307"/>
        <v>#REF!</v>
      </c>
      <c r="M667" s="58" t="e">
        <f t="shared" si="308"/>
        <v>#REF!</v>
      </c>
      <c r="N667" s="58" t="e">
        <f t="shared" si="309"/>
        <v>#REF!</v>
      </c>
      <c r="O667" s="58" t="e">
        <f t="shared" si="310"/>
        <v>#REF!</v>
      </c>
      <c r="P667" s="59" t="e">
        <f t="shared" si="300"/>
        <v>#REF!</v>
      </c>
      <c r="Q667" s="29" t="e">
        <f t="shared" si="311"/>
        <v>#REF!</v>
      </c>
      <c r="R667" s="100" t="e">
        <f t="shared" si="303"/>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x14ac:dyDescent="0.25">
      <c r="B668" s="237"/>
      <c r="C668" s="9"/>
      <c r="E668" s="65" t="e">
        <f>IF(OR($C$6="",$C$5="",$C$6=0,$C$5=0),"",IF((ROWS(E$6:E668)-1)&gt;$C$16+$C$13-$C$15,"",(ROWS(E$6:E668)-1)))</f>
        <v>#REF!</v>
      </c>
      <c r="F668" s="55" t="e">
        <f t="shared" si="304"/>
        <v>#REF!</v>
      </c>
      <c r="G668" s="91" t="e">
        <f>IF(E668="","",OP!G668)</f>
        <v>#REF!</v>
      </c>
      <c r="H668" s="28" t="e">
        <f t="shared" si="301"/>
        <v>#REF!</v>
      </c>
      <c r="I668" s="56" t="e">
        <f t="shared" si="302"/>
        <v>#REF!</v>
      </c>
      <c r="J668" s="56" t="e">
        <f t="shared" si="305"/>
        <v>#REF!</v>
      </c>
      <c r="K668" s="57" t="e">
        <f t="shared" si="306"/>
        <v>#REF!</v>
      </c>
      <c r="L668" s="57" t="e">
        <f t="shared" si="307"/>
        <v>#REF!</v>
      </c>
      <c r="M668" s="58" t="e">
        <f t="shared" si="308"/>
        <v>#REF!</v>
      </c>
      <c r="N668" s="58" t="e">
        <f t="shared" si="309"/>
        <v>#REF!</v>
      </c>
      <c r="O668" s="58" t="e">
        <f t="shared" si="310"/>
        <v>#REF!</v>
      </c>
      <c r="P668" s="59" t="e">
        <f t="shared" si="300"/>
        <v>#REF!</v>
      </c>
      <c r="Q668" s="29" t="e">
        <f t="shared" si="311"/>
        <v>#REF!</v>
      </c>
      <c r="R668" s="100" t="e">
        <f t="shared" si="303"/>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x14ac:dyDescent="0.25">
      <c r="B669" s="237"/>
      <c r="C669" s="9"/>
      <c r="E669" s="65" t="e">
        <f>IF(OR($C$6="",$C$5="",$C$6=0,$C$5=0),"",IF((ROWS(E$6:E669)-1)&gt;$C$16+$C$13-$C$15,"",(ROWS(E$6:E669)-1)))</f>
        <v>#REF!</v>
      </c>
      <c r="F669" s="55" t="e">
        <f t="shared" si="304"/>
        <v>#REF!</v>
      </c>
      <c r="G669" s="91" t="e">
        <f>IF(E669="","",OP!G669)</f>
        <v>#REF!</v>
      </c>
      <c r="H669" s="28" t="e">
        <f t="shared" si="301"/>
        <v>#REF!</v>
      </c>
      <c r="I669" s="56" t="e">
        <f t="shared" si="302"/>
        <v>#REF!</v>
      </c>
      <c r="J669" s="56" t="e">
        <f t="shared" si="305"/>
        <v>#REF!</v>
      </c>
      <c r="K669" s="57" t="e">
        <f t="shared" si="306"/>
        <v>#REF!</v>
      </c>
      <c r="L669" s="57" t="e">
        <f t="shared" si="307"/>
        <v>#REF!</v>
      </c>
      <c r="M669" s="58" t="e">
        <f t="shared" si="308"/>
        <v>#REF!</v>
      </c>
      <c r="N669" s="58" t="e">
        <f t="shared" si="309"/>
        <v>#REF!</v>
      </c>
      <c r="O669" s="58" t="e">
        <f t="shared" si="310"/>
        <v>#REF!</v>
      </c>
      <c r="P669" s="59" t="e">
        <f t="shared" si="300"/>
        <v>#REF!</v>
      </c>
      <c r="Q669" s="29" t="e">
        <f t="shared" si="311"/>
        <v>#REF!</v>
      </c>
      <c r="R669" s="100" t="e">
        <f t="shared" si="303"/>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x14ac:dyDescent="0.25">
      <c r="B670" s="237"/>
      <c r="C670" s="9"/>
      <c r="E670" s="65" t="e">
        <f>IF(OR($C$6="",$C$5="",$C$6=0,$C$5=0),"",IF((ROWS(E$6:E670)-1)&gt;$C$16+$C$13-$C$15,"",(ROWS(E$6:E670)-1)))</f>
        <v>#REF!</v>
      </c>
      <c r="F670" s="55" t="e">
        <f t="shared" si="304"/>
        <v>#REF!</v>
      </c>
      <c r="G670" s="91" t="e">
        <f>IF(E670="","",OP!G670)</f>
        <v>#REF!</v>
      </c>
      <c r="H670" s="28" t="e">
        <f t="shared" si="301"/>
        <v>#REF!</v>
      </c>
      <c r="I670" s="56" t="e">
        <f t="shared" si="302"/>
        <v>#REF!</v>
      </c>
      <c r="J670" s="56" t="e">
        <f t="shared" si="305"/>
        <v>#REF!</v>
      </c>
      <c r="K670" s="57" t="e">
        <f t="shared" si="306"/>
        <v>#REF!</v>
      </c>
      <c r="L670" s="57" t="e">
        <f t="shared" si="307"/>
        <v>#REF!</v>
      </c>
      <c r="M670" s="58" t="e">
        <f t="shared" si="308"/>
        <v>#REF!</v>
      </c>
      <c r="N670" s="58" t="e">
        <f t="shared" si="309"/>
        <v>#REF!</v>
      </c>
      <c r="O670" s="58" t="e">
        <f t="shared" si="310"/>
        <v>#REF!</v>
      </c>
      <c r="P670" s="59" t="e">
        <f t="shared" si="300"/>
        <v>#REF!</v>
      </c>
      <c r="Q670" s="29" t="e">
        <f t="shared" si="311"/>
        <v>#REF!</v>
      </c>
      <c r="R670" s="100" t="e">
        <f t="shared" si="303"/>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x14ac:dyDescent="0.25">
      <c r="B671" s="237"/>
      <c r="C671" s="9"/>
      <c r="E671" s="65" t="e">
        <f>IF(OR($C$6="",$C$5="",$C$6=0,$C$5=0),"",IF((ROWS(E$6:E671)-1)&gt;$C$16+$C$13-$C$15,"",(ROWS(E$6:E671)-1)))</f>
        <v>#REF!</v>
      </c>
      <c r="F671" s="55" t="e">
        <f t="shared" si="304"/>
        <v>#REF!</v>
      </c>
      <c r="G671" s="91" t="e">
        <f>IF(E671="","",OP!G671)</f>
        <v>#REF!</v>
      </c>
      <c r="H671" s="28" t="e">
        <f t="shared" si="301"/>
        <v>#REF!</v>
      </c>
      <c r="I671" s="56" t="e">
        <f t="shared" si="302"/>
        <v>#REF!</v>
      </c>
      <c r="J671" s="56" t="e">
        <f t="shared" si="305"/>
        <v>#REF!</v>
      </c>
      <c r="K671" s="57" t="e">
        <f t="shared" si="306"/>
        <v>#REF!</v>
      </c>
      <c r="L671" s="57" t="e">
        <f t="shared" si="307"/>
        <v>#REF!</v>
      </c>
      <c r="M671" s="58" t="e">
        <f t="shared" si="308"/>
        <v>#REF!</v>
      </c>
      <c r="N671" s="58" t="e">
        <f t="shared" si="309"/>
        <v>#REF!</v>
      </c>
      <c r="O671" s="58" t="e">
        <f t="shared" si="310"/>
        <v>#REF!</v>
      </c>
      <c r="P671" s="59" t="e">
        <f t="shared" si="300"/>
        <v>#REF!</v>
      </c>
      <c r="Q671" s="29" t="e">
        <f t="shared" si="311"/>
        <v>#REF!</v>
      </c>
      <c r="R671" s="100" t="e">
        <f t="shared" si="303"/>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x14ac:dyDescent="0.25">
      <c r="B672" s="237"/>
      <c r="C672" s="9"/>
      <c r="E672" s="65" t="e">
        <f>IF(OR($C$6="",$C$5="",$C$6=0,$C$5=0),"",IF((ROWS(E$6:E672)-1)&gt;$C$16+$C$13-$C$15,"",(ROWS(E$6:E672)-1)))</f>
        <v>#REF!</v>
      </c>
      <c r="F672" s="55" t="e">
        <f t="shared" si="304"/>
        <v>#REF!</v>
      </c>
      <c r="G672" s="91" t="e">
        <f>IF(E672="","",OP!G672)</f>
        <v>#REF!</v>
      </c>
      <c r="H672" s="28" t="e">
        <f t="shared" si="301"/>
        <v>#REF!</v>
      </c>
      <c r="I672" s="56" t="e">
        <f t="shared" si="302"/>
        <v>#REF!</v>
      </c>
      <c r="J672" s="56" t="e">
        <f t="shared" si="305"/>
        <v>#REF!</v>
      </c>
      <c r="K672" s="57" t="e">
        <f t="shared" si="306"/>
        <v>#REF!</v>
      </c>
      <c r="L672" s="57" t="e">
        <f t="shared" si="307"/>
        <v>#REF!</v>
      </c>
      <c r="M672" s="58" t="e">
        <f t="shared" si="308"/>
        <v>#REF!</v>
      </c>
      <c r="N672" s="58" t="e">
        <f t="shared" si="309"/>
        <v>#REF!</v>
      </c>
      <c r="O672" s="58" t="e">
        <f t="shared" si="310"/>
        <v>#REF!</v>
      </c>
      <c r="P672" s="59" t="e">
        <f t="shared" si="300"/>
        <v>#REF!</v>
      </c>
      <c r="Q672" s="29" t="e">
        <f t="shared" si="311"/>
        <v>#REF!</v>
      </c>
      <c r="R672" s="100" t="e">
        <f t="shared" si="303"/>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x14ac:dyDescent="0.25">
      <c r="B673" s="237"/>
      <c r="C673" s="9"/>
      <c r="E673" s="65" t="e">
        <f>IF(OR($C$6="",$C$5="",$C$6=0,$C$5=0),"",IF((ROWS(E$6:E673)-1)&gt;$C$16+$C$13-$C$15,"",(ROWS(E$6:E673)-1)))</f>
        <v>#REF!</v>
      </c>
      <c r="F673" s="55" t="e">
        <f t="shared" si="304"/>
        <v>#REF!</v>
      </c>
      <c r="G673" s="91" t="e">
        <f>IF(E673="","",OP!G673)</f>
        <v>#REF!</v>
      </c>
      <c r="H673" s="28" t="e">
        <f t="shared" si="301"/>
        <v>#REF!</v>
      </c>
      <c r="I673" s="56" t="e">
        <f t="shared" si="302"/>
        <v>#REF!</v>
      </c>
      <c r="J673" s="56" t="e">
        <f t="shared" si="305"/>
        <v>#REF!</v>
      </c>
      <c r="K673" s="57" t="e">
        <f t="shared" si="306"/>
        <v>#REF!</v>
      </c>
      <c r="L673" s="57" t="e">
        <f t="shared" si="307"/>
        <v>#REF!</v>
      </c>
      <c r="M673" s="58" t="e">
        <f t="shared" si="308"/>
        <v>#REF!</v>
      </c>
      <c r="N673" s="58" t="e">
        <f t="shared" si="309"/>
        <v>#REF!</v>
      </c>
      <c r="O673" s="58" t="e">
        <f t="shared" si="310"/>
        <v>#REF!</v>
      </c>
      <c r="P673" s="59" t="e">
        <f t="shared" si="300"/>
        <v>#REF!</v>
      </c>
      <c r="Q673" s="29" t="e">
        <f t="shared" si="311"/>
        <v>#REF!</v>
      </c>
      <c r="R673" s="100" t="e">
        <f t="shared" si="303"/>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x14ac:dyDescent="0.25">
      <c r="B674" s="237"/>
      <c r="C674" s="9"/>
      <c r="E674" s="65" t="e">
        <f>IF(OR($C$6="",$C$5="",$C$6=0,$C$5=0),"",IF((ROWS(E$6:E674)-1)&gt;$C$16+$C$13-$C$15,"",(ROWS(E$6:E674)-1)))</f>
        <v>#REF!</v>
      </c>
      <c r="F674" s="55" t="e">
        <f t="shared" si="304"/>
        <v>#REF!</v>
      </c>
      <c r="G674" s="91" t="e">
        <f>IF(E674="","",OP!G674)</f>
        <v>#REF!</v>
      </c>
      <c r="H674" s="28" t="e">
        <f t="shared" si="301"/>
        <v>#REF!</v>
      </c>
      <c r="I674" s="56" t="e">
        <f t="shared" si="302"/>
        <v>#REF!</v>
      </c>
      <c r="J674" s="56" t="e">
        <f t="shared" si="305"/>
        <v>#REF!</v>
      </c>
      <c r="K674" s="57" t="e">
        <f t="shared" si="306"/>
        <v>#REF!</v>
      </c>
      <c r="L674" s="57" t="e">
        <f t="shared" si="307"/>
        <v>#REF!</v>
      </c>
      <c r="M674" s="58" t="e">
        <f t="shared" si="308"/>
        <v>#REF!</v>
      </c>
      <c r="N674" s="58" t="e">
        <f t="shared" si="309"/>
        <v>#REF!</v>
      </c>
      <c r="O674" s="58" t="e">
        <f t="shared" si="310"/>
        <v>#REF!</v>
      </c>
      <c r="P674" s="59" t="e">
        <f t="shared" si="300"/>
        <v>#REF!</v>
      </c>
      <c r="Q674" s="29" t="e">
        <f t="shared" si="311"/>
        <v>#REF!</v>
      </c>
      <c r="R674" s="100" t="e">
        <f t="shared" si="303"/>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x14ac:dyDescent="0.25">
      <c r="B675" s="237"/>
      <c r="C675" s="9"/>
      <c r="E675" s="65" t="e">
        <f>IF(OR($C$6="",$C$5="",$C$6=0,$C$5=0),"",IF((ROWS(E$6:E675)-1)&gt;$C$16+$C$13-$C$15,"",(ROWS(E$6:E675)-1)))</f>
        <v>#REF!</v>
      </c>
      <c r="F675" s="55" t="e">
        <f t="shared" si="304"/>
        <v>#REF!</v>
      </c>
      <c r="G675" s="91" t="e">
        <f>IF(E675="","",OP!G675)</f>
        <v>#REF!</v>
      </c>
      <c r="H675" s="28" t="e">
        <f t="shared" si="301"/>
        <v>#REF!</v>
      </c>
      <c r="I675" s="56" t="e">
        <f t="shared" si="302"/>
        <v>#REF!</v>
      </c>
      <c r="J675" s="56" t="e">
        <f t="shared" si="305"/>
        <v>#REF!</v>
      </c>
      <c r="K675" s="57" t="e">
        <f t="shared" si="306"/>
        <v>#REF!</v>
      </c>
      <c r="L675" s="57" t="e">
        <f t="shared" si="307"/>
        <v>#REF!</v>
      </c>
      <c r="M675" s="58" t="e">
        <f t="shared" si="308"/>
        <v>#REF!</v>
      </c>
      <c r="N675" s="58" t="e">
        <f t="shared" si="309"/>
        <v>#REF!</v>
      </c>
      <c r="O675" s="58" t="e">
        <f t="shared" si="310"/>
        <v>#REF!</v>
      </c>
      <c r="P675" s="59" t="e">
        <f t="shared" si="300"/>
        <v>#REF!</v>
      </c>
      <c r="Q675" s="29" t="e">
        <f t="shared" si="311"/>
        <v>#REF!</v>
      </c>
      <c r="R675" s="100" t="e">
        <f t="shared" si="303"/>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x14ac:dyDescent="0.25">
      <c r="B676" s="237"/>
      <c r="C676" s="9"/>
      <c r="E676" s="65" t="e">
        <f>IF(OR($C$6="",$C$5="",$C$6=0,$C$5=0),"",IF((ROWS(E$6:E676)-1)&gt;$C$16+$C$13-$C$15,"",(ROWS(E$6:E676)-1)))</f>
        <v>#REF!</v>
      </c>
      <c r="F676" s="55" t="e">
        <f t="shared" si="304"/>
        <v>#REF!</v>
      </c>
      <c r="G676" s="91" t="e">
        <f>IF(E676="","",OP!G676)</f>
        <v>#REF!</v>
      </c>
      <c r="H676" s="28" t="e">
        <f t="shared" si="301"/>
        <v>#REF!</v>
      </c>
      <c r="I676" s="56" t="e">
        <f t="shared" si="302"/>
        <v>#REF!</v>
      </c>
      <c r="J676" s="56" t="e">
        <f t="shared" si="305"/>
        <v>#REF!</v>
      </c>
      <c r="K676" s="57" t="e">
        <f t="shared" si="306"/>
        <v>#REF!</v>
      </c>
      <c r="L676" s="57" t="e">
        <f t="shared" si="307"/>
        <v>#REF!</v>
      </c>
      <c r="M676" s="58" t="e">
        <f t="shared" si="308"/>
        <v>#REF!</v>
      </c>
      <c r="N676" s="58" t="e">
        <f t="shared" si="309"/>
        <v>#REF!</v>
      </c>
      <c r="O676" s="58" t="e">
        <f t="shared" si="310"/>
        <v>#REF!</v>
      </c>
      <c r="P676" s="59" t="e">
        <f t="shared" si="300"/>
        <v>#REF!</v>
      </c>
      <c r="Q676" s="29" t="e">
        <f t="shared" si="311"/>
        <v>#REF!</v>
      </c>
      <c r="R676" s="100" t="e">
        <f t="shared" si="303"/>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x14ac:dyDescent="0.25">
      <c r="B677" s="237"/>
      <c r="C677" s="9"/>
      <c r="E677" s="65" t="e">
        <f>IF(OR($C$6="",$C$5="",$C$6=0,$C$5=0),"",IF((ROWS(E$6:E677)-1)&gt;$C$16+$C$13-$C$15,"",(ROWS(E$6:E677)-1)))</f>
        <v>#REF!</v>
      </c>
      <c r="F677" s="55" t="e">
        <f t="shared" si="304"/>
        <v>#REF!</v>
      </c>
      <c r="G677" s="91" t="e">
        <f>IF(E677="","",OP!G677)</f>
        <v>#REF!</v>
      </c>
      <c r="H677" s="28" t="e">
        <f t="shared" si="301"/>
        <v>#REF!</v>
      </c>
      <c r="I677" s="56" t="e">
        <f t="shared" si="302"/>
        <v>#REF!</v>
      </c>
      <c r="J677" s="56" t="e">
        <f t="shared" si="305"/>
        <v>#REF!</v>
      </c>
      <c r="K677" s="57" t="e">
        <f t="shared" si="306"/>
        <v>#REF!</v>
      </c>
      <c r="L677" s="57" t="e">
        <f t="shared" si="307"/>
        <v>#REF!</v>
      </c>
      <c r="M677" s="58" t="e">
        <f t="shared" si="308"/>
        <v>#REF!</v>
      </c>
      <c r="N677" s="58" t="e">
        <f t="shared" si="309"/>
        <v>#REF!</v>
      </c>
      <c r="O677" s="58" t="e">
        <f t="shared" si="310"/>
        <v>#REF!</v>
      </c>
      <c r="P677" s="59" t="e">
        <f t="shared" si="300"/>
        <v>#REF!</v>
      </c>
      <c r="Q677" s="29" t="e">
        <f t="shared" si="311"/>
        <v>#REF!</v>
      </c>
      <c r="R677" s="100" t="e">
        <f t="shared" si="303"/>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x14ac:dyDescent="0.25">
      <c r="B678" s="237"/>
      <c r="C678" s="9"/>
      <c r="E678" s="65" t="e">
        <f>IF(OR($C$6="",$C$5="",$C$6=0,$C$5=0),"",IF((ROWS(E$6:E678)-1)&gt;$C$16+$C$13-$C$15,"",(ROWS(E$6:E678)-1)))</f>
        <v>#REF!</v>
      </c>
      <c r="F678" s="55" t="e">
        <f t="shared" si="304"/>
        <v>#REF!</v>
      </c>
      <c r="G678" s="91" t="e">
        <f>IF(E678="","",OP!G678)</f>
        <v>#REF!</v>
      </c>
      <c r="H678" s="28" t="e">
        <f t="shared" si="301"/>
        <v>#REF!</v>
      </c>
      <c r="I678" s="56" t="e">
        <f t="shared" si="302"/>
        <v>#REF!</v>
      </c>
      <c r="J678" s="56" t="e">
        <f t="shared" si="305"/>
        <v>#REF!</v>
      </c>
      <c r="K678" s="57" t="e">
        <f t="shared" si="306"/>
        <v>#REF!</v>
      </c>
      <c r="L678" s="57" t="e">
        <f t="shared" si="307"/>
        <v>#REF!</v>
      </c>
      <c r="M678" s="58" t="e">
        <f t="shared" si="308"/>
        <v>#REF!</v>
      </c>
      <c r="N678" s="58" t="e">
        <f t="shared" si="309"/>
        <v>#REF!</v>
      </c>
      <c r="O678" s="58" t="e">
        <f t="shared" si="310"/>
        <v>#REF!</v>
      </c>
      <c r="P678" s="59" t="e">
        <f t="shared" si="300"/>
        <v>#REF!</v>
      </c>
      <c r="Q678" s="29" t="e">
        <f t="shared" si="311"/>
        <v>#REF!</v>
      </c>
      <c r="R678" s="100" t="e">
        <f t="shared" si="303"/>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x14ac:dyDescent="0.25">
      <c r="B679" s="237"/>
      <c r="C679" s="9"/>
      <c r="E679" s="65" t="e">
        <f>IF(OR($C$6="",$C$5="",$C$6=0,$C$5=0),"",IF((ROWS(E$6:E679)-1)&gt;$C$16+$C$13-$C$15,"",(ROWS(E$6:E679)-1)))</f>
        <v>#REF!</v>
      </c>
      <c r="F679" s="55" t="e">
        <f t="shared" si="304"/>
        <v>#REF!</v>
      </c>
      <c r="G679" s="91" t="e">
        <f>IF(E679="","",OP!G679)</f>
        <v>#REF!</v>
      </c>
      <c r="H679" s="28" t="e">
        <f t="shared" si="301"/>
        <v>#REF!</v>
      </c>
      <c r="I679" s="56" t="e">
        <f t="shared" si="302"/>
        <v>#REF!</v>
      </c>
      <c r="J679" s="56" t="e">
        <f t="shared" si="305"/>
        <v>#REF!</v>
      </c>
      <c r="K679" s="57" t="e">
        <f t="shared" si="306"/>
        <v>#REF!</v>
      </c>
      <c r="L679" s="57" t="e">
        <f t="shared" si="307"/>
        <v>#REF!</v>
      </c>
      <c r="M679" s="58" t="e">
        <f t="shared" si="308"/>
        <v>#REF!</v>
      </c>
      <c r="N679" s="58" t="e">
        <f t="shared" si="309"/>
        <v>#REF!</v>
      </c>
      <c r="O679" s="58" t="e">
        <f t="shared" si="310"/>
        <v>#REF!</v>
      </c>
      <c r="P679" s="59" t="e">
        <f t="shared" si="300"/>
        <v>#REF!</v>
      </c>
      <c r="Q679" s="29" t="e">
        <f t="shared" si="311"/>
        <v>#REF!</v>
      </c>
      <c r="R679" s="100" t="e">
        <f t="shared" si="303"/>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x14ac:dyDescent="0.25">
      <c r="B680" s="237"/>
      <c r="C680" s="9"/>
      <c r="E680" s="65" t="e">
        <f>IF(OR($C$6="",$C$5="",$C$6=0,$C$5=0),"",IF((ROWS(E$6:E680)-1)&gt;$C$16+$C$13-$C$15,"",(ROWS(E$6:E680)-1)))</f>
        <v>#REF!</v>
      </c>
      <c r="F680" s="55" t="e">
        <f t="shared" si="304"/>
        <v>#REF!</v>
      </c>
      <c r="G680" s="91" t="e">
        <f>IF(E680="","",OP!G680)</f>
        <v>#REF!</v>
      </c>
      <c r="H680" s="28" t="e">
        <f t="shared" si="301"/>
        <v>#REF!</v>
      </c>
      <c r="I680" s="56" t="e">
        <f t="shared" si="302"/>
        <v>#REF!</v>
      </c>
      <c r="J680" s="56" t="e">
        <f t="shared" si="305"/>
        <v>#REF!</v>
      </c>
      <c r="K680" s="57" t="e">
        <f t="shared" si="306"/>
        <v>#REF!</v>
      </c>
      <c r="L680" s="57" t="e">
        <f t="shared" si="307"/>
        <v>#REF!</v>
      </c>
      <c r="M680" s="58" t="e">
        <f t="shared" si="308"/>
        <v>#REF!</v>
      </c>
      <c r="N680" s="58" t="e">
        <f t="shared" si="309"/>
        <v>#REF!</v>
      </c>
      <c r="O680" s="58" t="e">
        <f t="shared" si="310"/>
        <v>#REF!</v>
      </c>
      <c r="P680" s="59" t="e">
        <f t="shared" si="300"/>
        <v>#REF!</v>
      </c>
      <c r="Q680" s="29" t="e">
        <f t="shared" si="311"/>
        <v>#REF!</v>
      </c>
      <c r="R680" s="100" t="e">
        <f t="shared" si="303"/>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x14ac:dyDescent="0.25">
      <c r="B681" s="237"/>
      <c r="C681" s="9"/>
      <c r="E681" s="65" t="e">
        <f>IF(OR($C$6="",$C$5="",$C$6=0,$C$5=0),"",IF((ROWS(E$6:E681)-1)&gt;$C$16+$C$13-$C$15,"",(ROWS(E$6:E681)-1)))</f>
        <v>#REF!</v>
      </c>
      <c r="F681" s="55" t="e">
        <f t="shared" si="304"/>
        <v>#REF!</v>
      </c>
      <c r="G681" s="91" t="e">
        <f>IF(E681="","",OP!G681)</f>
        <v>#REF!</v>
      </c>
      <c r="H681" s="28" t="e">
        <f t="shared" si="301"/>
        <v>#REF!</v>
      </c>
      <c r="I681" s="56" t="e">
        <f t="shared" si="302"/>
        <v>#REF!</v>
      </c>
      <c r="J681" s="56" t="e">
        <f t="shared" si="305"/>
        <v>#REF!</v>
      </c>
      <c r="K681" s="57" t="e">
        <f t="shared" si="306"/>
        <v>#REF!</v>
      </c>
      <c r="L681" s="57" t="e">
        <f t="shared" si="307"/>
        <v>#REF!</v>
      </c>
      <c r="M681" s="58" t="e">
        <f t="shared" si="308"/>
        <v>#REF!</v>
      </c>
      <c r="N681" s="58" t="e">
        <f t="shared" si="309"/>
        <v>#REF!</v>
      </c>
      <c r="O681" s="58" t="e">
        <f t="shared" si="310"/>
        <v>#REF!</v>
      </c>
      <c r="P681" s="59" t="e">
        <f t="shared" si="300"/>
        <v>#REF!</v>
      </c>
      <c r="Q681" s="29" t="e">
        <f t="shared" si="311"/>
        <v>#REF!</v>
      </c>
      <c r="R681" s="100" t="e">
        <f t="shared" si="303"/>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x14ac:dyDescent="0.25">
      <c r="B682" s="237"/>
      <c r="C682" s="9"/>
      <c r="E682" s="65" t="e">
        <f>IF(OR($C$6="",$C$5="",$C$6=0,$C$5=0),"",IF((ROWS(E$6:E682)-1)&gt;$C$16+$C$13-$C$15,"",(ROWS(E$6:E682)-1)))</f>
        <v>#REF!</v>
      </c>
      <c r="F682" s="55" t="e">
        <f t="shared" si="304"/>
        <v>#REF!</v>
      </c>
      <c r="G682" s="91" t="e">
        <f>IF(E682="","",OP!G682)</f>
        <v>#REF!</v>
      </c>
      <c r="H682" s="28" t="e">
        <f t="shared" si="301"/>
        <v>#REF!</v>
      </c>
      <c r="I682" s="56" t="e">
        <f t="shared" si="302"/>
        <v>#REF!</v>
      </c>
      <c r="J682" s="56" t="e">
        <f t="shared" si="305"/>
        <v>#REF!</v>
      </c>
      <c r="K682" s="57" t="e">
        <f t="shared" si="306"/>
        <v>#REF!</v>
      </c>
      <c r="L682" s="57" t="e">
        <f t="shared" si="307"/>
        <v>#REF!</v>
      </c>
      <c r="M682" s="58" t="e">
        <f t="shared" si="308"/>
        <v>#REF!</v>
      </c>
      <c r="N682" s="58" t="e">
        <f t="shared" si="309"/>
        <v>#REF!</v>
      </c>
      <c r="O682" s="58" t="e">
        <f t="shared" si="310"/>
        <v>#REF!</v>
      </c>
      <c r="P682" s="59" t="e">
        <f t="shared" si="300"/>
        <v>#REF!</v>
      </c>
      <c r="Q682" s="29" t="e">
        <f t="shared" si="311"/>
        <v>#REF!</v>
      </c>
      <c r="R682" s="100" t="e">
        <f t="shared" si="303"/>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x14ac:dyDescent="0.25">
      <c r="B683" s="237"/>
      <c r="C683" s="9"/>
      <c r="E683" s="65" t="e">
        <f>IF(OR($C$6="",$C$5="",$C$6=0,$C$5=0),"",IF((ROWS(E$6:E683)-1)&gt;$C$16+$C$13-$C$15,"",(ROWS(E$6:E683)-1)))</f>
        <v>#REF!</v>
      </c>
      <c r="F683" s="55" t="e">
        <f t="shared" si="304"/>
        <v>#REF!</v>
      </c>
      <c r="G683" s="91" t="e">
        <f>IF(E683="","",OP!G683)</f>
        <v>#REF!</v>
      </c>
      <c r="H683" s="28" t="e">
        <f t="shared" si="301"/>
        <v>#REF!</v>
      </c>
      <c r="I683" s="56" t="e">
        <f t="shared" si="302"/>
        <v>#REF!</v>
      </c>
      <c r="J683" s="56" t="e">
        <f t="shared" si="305"/>
        <v>#REF!</v>
      </c>
      <c r="K683" s="57" t="e">
        <f t="shared" si="306"/>
        <v>#REF!</v>
      </c>
      <c r="L683" s="57" t="e">
        <f t="shared" si="307"/>
        <v>#REF!</v>
      </c>
      <c r="M683" s="58" t="e">
        <f t="shared" si="308"/>
        <v>#REF!</v>
      </c>
      <c r="N683" s="58" t="e">
        <f t="shared" si="309"/>
        <v>#REF!</v>
      </c>
      <c r="O683" s="58" t="e">
        <f t="shared" si="310"/>
        <v>#REF!</v>
      </c>
      <c r="P683" s="59" t="e">
        <f t="shared" si="300"/>
        <v>#REF!</v>
      </c>
      <c r="Q683" s="29" t="e">
        <f t="shared" si="311"/>
        <v>#REF!</v>
      </c>
      <c r="R683" s="100" t="e">
        <f t="shared" si="303"/>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x14ac:dyDescent="0.25">
      <c r="B684" s="237"/>
      <c r="C684" s="9"/>
      <c r="E684" s="65" t="e">
        <f>IF(OR($C$6="",$C$5="",$C$6=0,$C$5=0),"",IF((ROWS(E$6:E684)-1)&gt;$C$16+$C$13-$C$15,"",(ROWS(E$6:E684)-1)))</f>
        <v>#REF!</v>
      </c>
      <c r="F684" s="55" t="e">
        <f t="shared" si="304"/>
        <v>#REF!</v>
      </c>
      <c r="G684" s="91" t="e">
        <f>IF(E684="","",OP!G684)</f>
        <v>#REF!</v>
      </c>
      <c r="H684" s="28" t="e">
        <f t="shared" si="301"/>
        <v>#REF!</v>
      </c>
      <c r="I684" s="56" t="e">
        <f t="shared" si="302"/>
        <v>#REF!</v>
      </c>
      <c r="J684" s="56" t="e">
        <f t="shared" si="305"/>
        <v>#REF!</v>
      </c>
      <c r="K684" s="57" t="e">
        <f t="shared" si="306"/>
        <v>#REF!</v>
      </c>
      <c r="L684" s="57" t="e">
        <f t="shared" si="307"/>
        <v>#REF!</v>
      </c>
      <c r="M684" s="58" t="e">
        <f t="shared" si="308"/>
        <v>#REF!</v>
      </c>
      <c r="N684" s="58" t="e">
        <f t="shared" si="309"/>
        <v>#REF!</v>
      </c>
      <c r="O684" s="58" t="e">
        <f t="shared" si="310"/>
        <v>#REF!</v>
      </c>
      <c r="P684" s="59" t="e">
        <f t="shared" si="300"/>
        <v>#REF!</v>
      </c>
      <c r="Q684" s="29" t="e">
        <f t="shared" si="311"/>
        <v>#REF!</v>
      </c>
      <c r="R684" s="100" t="e">
        <f t="shared" si="303"/>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x14ac:dyDescent="0.25">
      <c r="B685" s="237"/>
      <c r="C685" s="9"/>
      <c r="E685" s="65" t="e">
        <f>IF(OR($C$6="",$C$5="",$C$6=0,$C$5=0),"",IF((ROWS(E$6:E685)-1)&gt;$C$16+$C$13-$C$15,"",(ROWS(E$6:E685)-1)))</f>
        <v>#REF!</v>
      </c>
      <c r="F685" s="55" t="e">
        <f t="shared" si="304"/>
        <v>#REF!</v>
      </c>
      <c r="G685" s="91" t="e">
        <f>IF(E685="","",OP!G685)</f>
        <v>#REF!</v>
      </c>
      <c r="H685" s="28" t="e">
        <f t="shared" si="301"/>
        <v>#REF!</v>
      </c>
      <c r="I685" s="56" t="e">
        <f t="shared" si="302"/>
        <v>#REF!</v>
      </c>
      <c r="J685" s="56" t="e">
        <f t="shared" si="305"/>
        <v>#REF!</v>
      </c>
      <c r="K685" s="57" t="e">
        <f t="shared" si="306"/>
        <v>#REF!</v>
      </c>
      <c r="L685" s="57" t="e">
        <f t="shared" si="307"/>
        <v>#REF!</v>
      </c>
      <c r="M685" s="58" t="e">
        <f t="shared" si="308"/>
        <v>#REF!</v>
      </c>
      <c r="N685" s="58" t="e">
        <f t="shared" si="309"/>
        <v>#REF!</v>
      </c>
      <c r="O685" s="58" t="e">
        <f t="shared" si="310"/>
        <v>#REF!</v>
      </c>
      <c r="P685" s="59" t="e">
        <f t="shared" si="300"/>
        <v>#REF!</v>
      </c>
      <c r="Q685" s="29" t="e">
        <f t="shared" si="311"/>
        <v>#REF!</v>
      </c>
      <c r="R685" s="100" t="e">
        <f t="shared" si="303"/>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x14ac:dyDescent="0.25">
      <c r="B686" s="237"/>
      <c r="C686" s="9"/>
      <c r="E686" s="65" t="e">
        <f>IF(OR($C$6="",$C$5="",$C$6=0,$C$5=0),"",IF((ROWS(E$6:E686)-1)&gt;$C$16+$C$13-$C$15,"",(ROWS(E$6:E686)-1)))</f>
        <v>#REF!</v>
      </c>
      <c r="F686" s="55" t="e">
        <f t="shared" si="304"/>
        <v>#REF!</v>
      </c>
      <c r="G686" s="91" t="e">
        <f>IF(E686="","",OP!G686)</f>
        <v>#REF!</v>
      </c>
      <c r="H686" s="28" t="e">
        <f t="shared" si="301"/>
        <v>#REF!</v>
      </c>
      <c r="I686" s="56" t="e">
        <f t="shared" si="302"/>
        <v>#REF!</v>
      </c>
      <c r="J686" s="56" t="e">
        <f t="shared" si="305"/>
        <v>#REF!</v>
      </c>
      <c r="K686" s="57" t="e">
        <f t="shared" si="306"/>
        <v>#REF!</v>
      </c>
      <c r="L686" s="57" t="e">
        <f t="shared" si="307"/>
        <v>#REF!</v>
      </c>
      <c r="M686" s="58" t="e">
        <f t="shared" si="308"/>
        <v>#REF!</v>
      </c>
      <c r="N686" s="58" t="e">
        <f t="shared" si="309"/>
        <v>#REF!</v>
      </c>
      <c r="O686" s="58" t="e">
        <f t="shared" si="310"/>
        <v>#REF!</v>
      </c>
      <c r="P686" s="59" t="e">
        <f t="shared" si="300"/>
        <v>#REF!</v>
      </c>
      <c r="Q686" s="29" t="e">
        <f t="shared" si="311"/>
        <v>#REF!</v>
      </c>
      <c r="R686" s="100" t="e">
        <f t="shared" si="303"/>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x14ac:dyDescent="0.25">
      <c r="B687" s="237"/>
      <c r="C687" s="9"/>
      <c r="E687" s="65" t="e">
        <f>IF(OR($C$6="",$C$5="",$C$6=0,$C$5=0),"",IF((ROWS(E$6:E687)-1)&gt;$C$16+$C$13-$C$15,"",(ROWS(E$6:E687)-1)))</f>
        <v>#REF!</v>
      </c>
      <c r="F687" s="55" t="e">
        <f t="shared" si="304"/>
        <v>#REF!</v>
      </c>
      <c r="G687" s="91" t="e">
        <f>IF(E687="","",OP!G687)</f>
        <v>#REF!</v>
      </c>
      <c r="H687" s="28" t="e">
        <f t="shared" si="301"/>
        <v>#REF!</v>
      </c>
      <c r="I687" s="56" t="e">
        <f t="shared" si="302"/>
        <v>#REF!</v>
      </c>
      <c r="J687" s="56" t="e">
        <f t="shared" si="305"/>
        <v>#REF!</v>
      </c>
      <c r="K687" s="57" t="e">
        <f t="shared" si="306"/>
        <v>#REF!</v>
      </c>
      <c r="L687" s="57" t="e">
        <f t="shared" si="307"/>
        <v>#REF!</v>
      </c>
      <c r="M687" s="58" t="e">
        <f t="shared" si="308"/>
        <v>#REF!</v>
      </c>
      <c r="N687" s="58" t="e">
        <f t="shared" si="309"/>
        <v>#REF!</v>
      </c>
      <c r="O687" s="58" t="e">
        <f t="shared" si="310"/>
        <v>#REF!</v>
      </c>
      <c r="P687" s="59" t="e">
        <f t="shared" si="300"/>
        <v>#REF!</v>
      </c>
      <c r="Q687" s="29" t="e">
        <f t="shared" si="311"/>
        <v>#REF!</v>
      </c>
      <c r="R687" s="100" t="e">
        <f t="shared" si="303"/>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x14ac:dyDescent="0.25">
      <c r="B688" s="237"/>
      <c r="C688" s="9"/>
      <c r="E688" s="65" t="e">
        <f>IF(OR($C$6="",$C$5="",$C$6=0,$C$5=0),"",IF((ROWS(E$6:E688)-1)&gt;$C$16+$C$13-$C$15,"",(ROWS(E$6:E688)-1)))</f>
        <v>#REF!</v>
      </c>
      <c r="F688" s="55" t="e">
        <f t="shared" si="304"/>
        <v>#REF!</v>
      </c>
      <c r="G688" s="91" t="e">
        <f>IF(E688="","",OP!G688)</f>
        <v>#REF!</v>
      </c>
      <c r="H688" s="28" t="e">
        <f t="shared" si="301"/>
        <v>#REF!</v>
      </c>
      <c r="I688" s="56" t="e">
        <f t="shared" si="302"/>
        <v>#REF!</v>
      </c>
      <c r="J688" s="56" t="e">
        <f t="shared" si="305"/>
        <v>#REF!</v>
      </c>
      <c r="K688" s="57" t="e">
        <f t="shared" si="306"/>
        <v>#REF!</v>
      </c>
      <c r="L688" s="57" t="e">
        <f t="shared" si="307"/>
        <v>#REF!</v>
      </c>
      <c r="M688" s="58" t="e">
        <f t="shared" si="308"/>
        <v>#REF!</v>
      </c>
      <c r="N688" s="58" t="e">
        <f t="shared" si="309"/>
        <v>#REF!</v>
      </c>
      <c r="O688" s="58" t="e">
        <f t="shared" si="310"/>
        <v>#REF!</v>
      </c>
      <c r="P688" s="59" t="e">
        <f t="shared" si="300"/>
        <v>#REF!</v>
      </c>
      <c r="Q688" s="29" t="e">
        <f t="shared" si="311"/>
        <v>#REF!</v>
      </c>
      <c r="R688" s="100" t="e">
        <f t="shared" si="303"/>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x14ac:dyDescent="0.25">
      <c r="B689" s="237"/>
      <c r="C689" s="9"/>
      <c r="E689" s="65" t="e">
        <f>IF(OR($C$6="",$C$5="",$C$6=0,$C$5=0),"",IF((ROWS(E$6:E689)-1)&gt;$C$16+$C$13-$C$15,"",(ROWS(E$6:E689)-1)))</f>
        <v>#REF!</v>
      </c>
      <c r="F689" s="55" t="e">
        <f t="shared" si="304"/>
        <v>#REF!</v>
      </c>
      <c r="G689" s="91" t="e">
        <f>IF(E689="","",OP!G689)</f>
        <v>#REF!</v>
      </c>
      <c r="H689" s="28" t="e">
        <f t="shared" si="301"/>
        <v>#REF!</v>
      </c>
      <c r="I689" s="56" t="e">
        <f t="shared" si="302"/>
        <v>#REF!</v>
      </c>
      <c r="J689" s="56" t="e">
        <f t="shared" si="305"/>
        <v>#REF!</v>
      </c>
      <c r="K689" s="57" t="e">
        <f t="shared" si="306"/>
        <v>#REF!</v>
      </c>
      <c r="L689" s="57" t="e">
        <f t="shared" si="307"/>
        <v>#REF!</v>
      </c>
      <c r="M689" s="58" t="e">
        <f t="shared" si="308"/>
        <v>#REF!</v>
      </c>
      <c r="N689" s="58" t="e">
        <f t="shared" si="309"/>
        <v>#REF!</v>
      </c>
      <c r="O689" s="58" t="e">
        <f t="shared" si="310"/>
        <v>#REF!</v>
      </c>
      <c r="P689" s="59" t="e">
        <f t="shared" si="300"/>
        <v>#REF!</v>
      </c>
      <c r="Q689" s="29" t="e">
        <f t="shared" si="311"/>
        <v>#REF!</v>
      </c>
      <c r="R689" s="100" t="e">
        <f t="shared" si="303"/>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x14ac:dyDescent="0.25">
      <c r="B690" s="237"/>
      <c r="C690" s="9"/>
      <c r="E690" s="65" t="e">
        <f>IF(OR($C$6="",$C$5="",$C$6=0,$C$5=0),"",IF((ROWS(E$6:E690)-1)&gt;$C$16+$C$13-$C$15,"",(ROWS(E$6:E690)-1)))</f>
        <v>#REF!</v>
      </c>
      <c r="F690" s="55" t="e">
        <f t="shared" si="304"/>
        <v>#REF!</v>
      </c>
      <c r="G690" s="91" t="e">
        <f>IF(E690="","",OP!G690)</f>
        <v>#REF!</v>
      </c>
      <c r="H690" s="28" t="e">
        <f t="shared" si="301"/>
        <v>#REF!</v>
      </c>
      <c r="I690" s="56" t="e">
        <f t="shared" si="302"/>
        <v>#REF!</v>
      </c>
      <c r="J690" s="56" t="e">
        <f t="shared" si="305"/>
        <v>#REF!</v>
      </c>
      <c r="K690" s="57" t="e">
        <f t="shared" si="306"/>
        <v>#REF!</v>
      </c>
      <c r="L690" s="57" t="e">
        <f t="shared" si="307"/>
        <v>#REF!</v>
      </c>
      <c r="M690" s="58" t="e">
        <f t="shared" si="308"/>
        <v>#REF!</v>
      </c>
      <c r="N690" s="58" t="e">
        <f t="shared" si="309"/>
        <v>#REF!</v>
      </c>
      <c r="O690" s="58" t="e">
        <f t="shared" si="310"/>
        <v>#REF!</v>
      </c>
      <c r="P690" s="59" t="e">
        <f t="shared" si="300"/>
        <v>#REF!</v>
      </c>
      <c r="Q690" s="29" t="e">
        <f t="shared" si="311"/>
        <v>#REF!</v>
      </c>
      <c r="R690" s="100" t="e">
        <f t="shared" si="303"/>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x14ac:dyDescent="0.25">
      <c r="B691" s="237"/>
      <c r="C691" s="9"/>
      <c r="E691" s="65" t="e">
        <f>IF(OR($C$6="",$C$5="",$C$6=0,$C$5=0),"",IF((ROWS(E$6:E691)-1)&gt;$C$16+$C$13-$C$15,"",(ROWS(E$6:E691)-1)))</f>
        <v>#REF!</v>
      </c>
      <c r="F691" s="55" t="e">
        <f t="shared" si="304"/>
        <v>#REF!</v>
      </c>
      <c r="G691" s="91" t="e">
        <f>IF(E691="","",OP!G691)</f>
        <v>#REF!</v>
      </c>
      <c r="H691" s="28" t="e">
        <f t="shared" si="301"/>
        <v>#REF!</v>
      </c>
      <c r="I691" s="56" t="e">
        <f t="shared" si="302"/>
        <v>#REF!</v>
      </c>
      <c r="J691" s="56" t="e">
        <f t="shared" si="305"/>
        <v>#REF!</v>
      </c>
      <c r="K691" s="57" t="e">
        <f t="shared" si="306"/>
        <v>#REF!</v>
      </c>
      <c r="L691" s="57" t="e">
        <f t="shared" si="307"/>
        <v>#REF!</v>
      </c>
      <c r="M691" s="58" t="e">
        <f t="shared" si="308"/>
        <v>#REF!</v>
      </c>
      <c r="N691" s="58" t="e">
        <f t="shared" si="309"/>
        <v>#REF!</v>
      </c>
      <c r="O691" s="58" t="e">
        <f t="shared" si="310"/>
        <v>#REF!</v>
      </c>
      <c r="P691" s="59" t="e">
        <f t="shared" si="300"/>
        <v>#REF!</v>
      </c>
      <c r="Q691" s="29" t="e">
        <f t="shared" si="311"/>
        <v>#REF!</v>
      </c>
      <c r="R691" s="100" t="e">
        <f t="shared" si="303"/>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x14ac:dyDescent="0.25">
      <c r="B692" s="237"/>
      <c r="C692" s="9"/>
      <c r="E692" s="65" t="e">
        <f>IF(OR($C$6="",$C$5="",$C$6=0,$C$5=0),"",IF((ROWS(E$6:E692)-1)&gt;$C$16+$C$13-$C$15,"",(ROWS(E$6:E692)-1)))</f>
        <v>#REF!</v>
      </c>
      <c r="F692" s="55" t="e">
        <f t="shared" si="304"/>
        <v>#REF!</v>
      </c>
      <c r="G692" s="91" t="e">
        <f>IF(E692="","",OP!G692)</f>
        <v>#REF!</v>
      </c>
      <c r="H692" s="28" t="e">
        <f t="shared" si="301"/>
        <v>#REF!</v>
      </c>
      <c r="I692" s="56" t="e">
        <f t="shared" si="302"/>
        <v>#REF!</v>
      </c>
      <c r="J692" s="56" t="e">
        <f t="shared" si="305"/>
        <v>#REF!</v>
      </c>
      <c r="K692" s="57" t="e">
        <f t="shared" si="306"/>
        <v>#REF!</v>
      </c>
      <c r="L692" s="57" t="e">
        <f t="shared" si="307"/>
        <v>#REF!</v>
      </c>
      <c r="M692" s="58" t="e">
        <f t="shared" si="308"/>
        <v>#REF!</v>
      </c>
      <c r="N692" s="58" t="e">
        <f t="shared" si="309"/>
        <v>#REF!</v>
      </c>
      <c r="O692" s="58" t="e">
        <f t="shared" si="310"/>
        <v>#REF!</v>
      </c>
      <c r="P692" s="59" t="e">
        <f t="shared" si="300"/>
        <v>#REF!</v>
      </c>
      <c r="Q692" s="29" t="e">
        <f t="shared" si="311"/>
        <v>#REF!</v>
      </c>
      <c r="R692" s="100" t="e">
        <f t="shared" si="303"/>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x14ac:dyDescent="0.25">
      <c r="B693" s="237"/>
      <c r="C693" s="9"/>
      <c r="E693" s="65" t="e">
        <f>IF(OR($C$6="",$C$5="",$C$6=0,$C$5=0),"",IF((ROWS(E$6:E693)-1)&gt;$C$16+$C$13-$C$15,"",(ROWS(E$6:E693)-1)))</f>
        <v>#REF!</v>
      </c>
      <c r="F693" s="55" t="e">
        <f t="shared" si="304"/>
        <v>#REF!</v>
      </c>
      <c r="G693" s="91" t="e">
        <f>IF(E693="","",OP!G693)</f>
        <v>#REF!</v>
      </c>
      <c r="H693" s="28" t="e">
        <f t="shared" si="301"/>
        <v>#REF!</v>
      </c>
      <c r="I693" s="56" t="e">
        <f t="shared" si="302"/>
        <v>#REF!</v>
      </c>
      <c r="J693" s="56" t="e">
        <f t="shared" si="305"/>
        <v>#REF!</v>
      </c>
      <c r="K693" s="57" t="e">
        <f t="shared" si="306"/>
        <v>#REF!</v>
      </c>
      <c r="L693" s="57" t="e">
        <f t="shared" si="307"/>
        <v>#REF!</v>
      </c>
      <c r="M693" s="58" t="e">
        <f t="shared" si="308"/>
        <v>#REF!</v>
      </c>
      <c r="N693" s="58" t="e">
        <f t="shared" si="309"/>
        <v>#REF!</v>
      </c>
      <c r="O693" s="58" t="e">
        <f t="shared" si="310"/>
        <v>#REF!</v>
      </c>
      <c r="P693" s="59" t="e">
        <f t="shared" si="300"/>
        <v>#REF!</v>
      </c>
      <c r="Q693" s="29" t="e">
        <f t="shared" si="311"/>
        <v>#REF!</v>
      </c>
      <c r="R693" s="100" t="e">
        <f t="shared" si="303"/>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x14ac:dyDescent="0.25">
      <c r="B694" s="237"/>
      <c r="C694" s="9"/>
      <c r="E694" s="65" t="e">
        <f>IF(OR($C$6="",$C$5="",$C$6=0,$C$5=0),"",IF((ROWS(E$6:E694)-1)&gt;$C$16+$C$13-$C$15,"",(ROWS(E$6:E694)-1)))</f>
        <v>#REF!</v>
      </c>
      <c r="F694" s="55" t="e">
        <f t="shared" si="304"/>
        <v>#REF!</v>
      </c>
      <c r="G694" s="91" t="e">
        <f>IF(E694="","",OP!G694)</f>
        <v>#REF!</v>
      </c>
      <c r="H694" s="28" t="e">
        <f t="shared" si="301"/>
        <v>#REF!</v>
      </c>
      <c r="I694" s="56" t="e">
        <f t="shared" si="302"/>
        <v>#REF!</v>
      </c>
      <c r="J694" s="56" t="e">
        <f t="shared" si="305"/>
        <v>#REF!</v>
      </c>
      <c r="K694" s="57" t="e">
        <f t="shared" si="306"/>
        <v>#REF!</v>
      </c>
      <c r="L694" s="57" t="e">
        <f t="shared" si="307"/>
        <v>#REF!</v>
      </c>
      <c r="M694" s="58" t="e">
        <f t="shared" si="308"/>
        <v>#REF!</v>
      </c>
      <c r="N694" s="58" t="e">
        <f t="shared" si="309"/>
        <v>#REF!</v>
      </c>
      <c r="O694" s="58" t="e">
        <f t="shared" si="310"/>
        <v>#REF!</v>
      </c>
      <c r="P694" s="59" t="e">
        <f t="shared" si="300"/>
        <v>#REF!</v>
      </c>
      <c r="Q694" s="29" t="e">
        <f t="shared" si="311"/>
        <v>#REF!</v>
      </c>
      <c r="R694" s="100" t="e">
        <f t="shared" si="303"/>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x14ac:dyDescent="0.25">
      <c r="B695" s="237"/>
      <c r="C695" s="9"/>
      <c r="E695" s="65" t="e">
        <f>IF(OR($C$6="",$C$5="",$C$6=0,$C$5=0),"",IF((ROWS(E$6:E695)-1)&gt;$C$16+$C$13-$C$15,"",(ROWS(E$6:E695)-1)))</f>
        <v>#REF!</v>
      </c>
      <c r="F695" s="55" t="e">
        <f t="shared" si="304"/>
        <v>#REF!</v>
      </c>
      <c r="G695" s="91" t="e">
        <f>IF(E695="","",OP!G695)</f>
        <v>#REF!</v>
      </c>
      <c r="H695" s="28" t="e">
        <f t="shared" si="301"/>
        <v>#REF!</v>
      </c>
      <c r="I695" s="56" t="e">
        <f t="shared" si="302"/>
        <v>#REF!</v>
      </c>
      <c r="J695" s="56" t="e">
        <f t="shared" si="305"/>
        <v>#REF!</v>
      </c>
      <c r="K695" s="57" t="e">
        <f t="shared" si="306"/>
        <v>#REF!</v>
      </c>
      <c r="L695" s="57" t="e">
        <f t="shared" si="307"/>
        <v>#REF!</v>
      </c>
      <c r="M695" s="58" t="e">
        <f t="shared" si="308"/>
        <v>#REF!</v>
      </c>
      <c r="N695" s="58" t="e">
        <f t="shared" si="309"/>
        <v>#REF!</v>
      </c>
      <c r="O695" s="58" t="e">
        <f t="shared" si="310"/>
        <v>#REF!</v>
      </c>
      <c r="P695" s="59" t="e">
        <f t="shared" si="300"/>
        <v>#REF!</v>
      </c>
      <c r="Q695" s="29" t="e">
        <f t="shared" si="311"/>
        <v>#REF!</v>
      </c>
      <c r="R695" s="100" t="e">
        <f t="shared" si="303"/>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x14ac:dyDescent="0.25">
      <c r="B696" s="237"/>
      <c r="C696" s="9"/>
      <c r="E696" s="65" t="e">
        <f>IF(OR($C$6="",$C$5="",$C$6=0,$C$5=0),"",IF((ROWS(E$6:E696)-1)&gt;$C$16+$C$13-$C$15,"",(ROWS(E$6:E696)-1)))</f>
        <v>#REF!</v>
      </c>
      <c r="F696" s="55" t="e">
        <f t="shared" si="304"/>
        <v>#REF!</v>
      </c>
      <c r="G696" s="91" t="e">
        <f>IF(E696="","",OP!G696)</f>
        <v>#REF!</v>
      </c>
      <c r="H696" s="28" t="e">
        <f t="shared" si="301"/>
        <v>#REF!</v>
      </c>
      <c r="I696" s="56" t="e">
        <f t="shared" si="302"/>
        <v>#REF!</v>
      </c>
      <c r="J696" s="56" t="e">
        <f t="shared" si="305"/>
        <v>#REF!</v>
      </c>
      <c r="K696" s="57" t="e">
        <f t="shared" si="306"/>
        <v>#REF!</v>
      </c>
      <c r="L696" s="57" t="e">
        <f t="shared" si="307"/>
        <v>#REF!</v>
      </c>
      <c r="M696" s="58" t="e">
        <f t="shared" si="308"/>
        <v>#REF!</v>
      </c>
      <c r="N696" s="58" t="e">
        <f t="shared" si="309"/>
        <v>#REF!</v>
      </c>
      <c r="O696" s="58" t="e">
        <f t="shared" si="310"/>
        <v>#REF!</v>
      </c>
      <c r="P696" s="59" t="e">
        <f t="shared" si="300"/>
        <v>#REF!</v>
      </c>
      <c r="Q696" s="29" t="e">
        <f t="shared" si="311"/>
        <v>#REF!</v>
      </c>
      <c r="R696" s="100" t="e">
        <f t="shared" si="303"/>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x14ac:dyDescent="0.25">
      <c r="B697" s="237"/>
      <c r="C697" s="9"/>
      <c r="E697" s="65" t="e">
        <f>IF(OR($C$6="",$C$5="",$C$6=0,$C$5=0),"",IF((ROWS(E$6:E697)-1)&gt;$C$16+$C$13-$C$15,"",(ROWS(E$6:E697)-1)))</f>
        <v>#REF!</v>
      </c>
      <c r="F697" s="55" t="e">
        <f t="shared" si="304"/>
        <v>#REF!</v>
      </c>
      <c r="G697" s="91" t="e">
        <f>IF(E697="","",OP!G697)</f>
        <v>#REF!</v>
      </c>
      <c r="H697" s="28" t="e">
        <f t="shared" si="301"/>
        <v>#REF!</v>
      </c>
      <c r="I697" s="56" t="e">
        <f t="shared" si="302"/>
        <v>#REF!</v>
      </c>
      <c r="J697" s="56" t="e">
        <f t="shared" si="305"/>
        <v>#REF!</v>
      </c>
      <c r="K697" s="57" t="e">
        <f t="shared" si="306"/>
        <v>#REF!</v>
      </c>
      <c r="L697" s="57" t="e">
        <f t="shared" si="307"/>
        <v>#REF!</v>
      </c>
      <c r="M697" s="58" t="e">
        <f t="shared" si="308"/>
        <v>#REF!</v>
      </c>
      <c r="N697" s="58" t="e">
        <f t="shared" si="309"/>
        <v>#REF!</v>
      </c>
      <c r="O697" s="58" t="e">
        <f t="shared" si="310"/>
        <v>#REF!</v>
      </c>
      <c r="P697" s="59" t="e">
        <f t="shared" si="300"/>
        <v>#REF!</v>
      </c>
      <c r="Q697" s="29" t="e">
        <f t="shared" si="311"/>
        <v>#REF!</v>
      </c>
      <c r="R697" s="100" t="e">
        <f t="shared" si="303"/>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x14ac:dyDescent="0.25">
      <c r="B698" s="237"/>
      <c r="C698" s="9"/>
      <c r="E698" s="65" t="e">
        <f>IF(OR($C$6="",$C$5="",$C$6=0,$C$5=0),"",IF((ROWS(E$6:E698)-1)&gt;$C$16+$C$13-$C$15,"",(ROWS(E$6:E698)-1)))</f>
        <v>#REF!</v>
      </c>
      <c r="F698" s="55" t="e">
        <f t="shared" si="304"/>
        <v>#REF!</v>
      </c>
      <c r="G698" s="91" t="e">
        <f>IF(E698="","",OP!G698)</f>
        <v>#REF!</v>
      </c>
      <c r="H698" s="28" t="e">
        <f t="shared" si="301"/>
        <v>#REF!</v>
      </c>
      <c r="I698" s="56" t="e">
        <f t="shared" si="302"/>
        <v>#REF!</v>
      </c>
      <c r="J698" s="56" t="e">
        <f t="shared" si="305"/>
        <v>#REF!</v>
      </c>
      <c r="K698" s="57" t="e">
        <f t="shared" si="306"/>
        <v>#REF!</v>
      </c>
      <c r="L698" s="57" t="e">
        <f t="shared" si="307"/>
        <v>#REF!</v>
      </c>
      <c r="M698" s="58" t="e">
        <f t="shared" si="308"/>
        <v>#REF!</v>
      </c>
      <c r="N698" s="58" t="e">
        <f t="shared" si="309"/>
        <v>#REF!</v>
      </c>
      <c r="O698" s="58" t="e">
        <f t="shared" si="310"/>
        <v>#REF!</v>
      </c>
      <c r="P698" s="59" t="e">
        <f t="shared" si="300"/>
        <v>#REF!</v>
      </c>
      <c r="Q698" s="29" t="e">
        <f t="shared" si="311"/>
        <v>#REF!</v>
      </c>
      <c r="R698" s="100" t="e">
        <f t="shared" si="303"/>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x14ac:dyDescent="0.25">
      <c r="B699" s="237"/>
      <c r="C699" s="9"/>
      <c r="E699" s="65" t="e">
        <f>IF(OR($C$6="",$C$5="",$C$6=0,$C$5=0),"",IF((ROWS(E$6:E699)-1)&gt;$C$16+$C$13-$C$15,"",(ROWS(E$6:E699)-1)))</f>
        <v>#REF!</v>
      </c>
      <c r="F699" s="55" t="e">
        <f t="shared" si="304"/>
        <v>#REF!</v>
      </c>
      <c r="G699" s="91" t="e">
        <f>IF(E699="","",OP!G699)</f>
        <v>#REF!</v>
      </c>
      <c r="H699" s="28" t="e">
        <f t="shared" si="301"/>
        <v>#REF!</v>
      </c>
      <c r="I699" s="56" t="e">
        <f t="shared" si="302"/>
        <v>#REF!</v>
      </c>
      <c r="J699" s="56" t="e">
        <f t="shared" si="305"/>
        <v>#REF!</v>
      </c>
      <c r="K699" s="57" t="e">
        <f t="shared" si="306"/>
        <v>#REF!</v>
      </c>
      <c r="L699" s="57" t="e">
        <f t="shared" si="307"/>
        <v>#REF!</v>
      </c>
      <c r="M699" s="58" t="e">
        <f t="shared" si="308"/>
        <v>#REF!</v>
      </c>
      <c r="N699" s="58" t="e">
        <f t="shared" si="309"/>
        <v>#REF!</v>
      </c>
      <c r="O699" s="58" t="e">
        <f t="shared" si="310"/>
        <v>#REF!</v>
      </c>
      <c r="P699" s="59" t="e">
        <f t="shared" si="300"/>
        <v>#REF!</v>
      </c>
      <c r="Q699" s="29" t="e">
        <f t="shared" si="311"/>
        <v>#REF!</v>
      </c>
      <c r="R699" s="100" t="e">
        <f t="shared" si="303"/>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x14ac:dyDescent="0.25">
      <c r="B700" s="237"/>
      <c r="C700" s="9"/>
      <c r="E700" s="65" t="e">
        <f>IF(OR($C$6="",$C$5="",$C$6=0,$C$5=0),"",IF((ROWS(E$6:E700)-1)&gt;$C$16+$C$13-$C$15,"",(ROWS(E$6:E700)-1)))</f>
        <v>#REF!</v>
      </c>
      <c r="F700" s="55" t="e">
        <f t="shared" si="304"/>
        <v>#REF!</v>
      </c>
      <c r="G700" s="91" t="e">
        <f>IF(E700="","",OP!G700)</f>
        <v>#REF!</v>
      </c>
      <c r="H700" s="28" t="e">
        <f t="shared" si="301"/>
        <v>#REF!</v>
      </c>
      <c r="I700" s="56" t="e">
        <f t="shared" si="302"/>
        <v>#REF!</v>
      </c>
      <c r="J700" s="56" t="e">
        <f t="shared" si="305"/>
        <v>#REF!</v>
      </c>
      <c r="K700" s="57" t="e">
        <f t="shared" si="306"/>
        <v>#REF!</v>
      </c>
      <c r="L700" s="57" t="e">
        <f t="shared" si="307"/>
        <v>#REF!</v>
      </c>
      <c r="M700" s="58" t="e">
        <f t="shared" si="308"/>
        <v>#REF!</v>
      </c>
      <c r="N700" s="58" t="e">
        <f t="shared" si="309"/>
        <v>#REF!</v>
      </c>
      <c r="O700" s="58" t="e">
        <f t="shared" si="310"/>
        <v>#REF!</v>
      </c>
      <c r="P700" s="59" t="e">
        <f t="shared" si="300"/>
        <v>#REF!</v>
      </c>
      <c r="Q700" s="29" t="e">
        <f t="shared" si="311"/>
        <v>#REF!</v>
      </c>
      <c r="R700" s="100" t="e">
        <f t="shared" si="303"/>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x14ac:dyDescent="0.25">
      <c r="B701" s="237"/>
      <c r="C701" s="9"/>
    </row>
    <row r="702" spans="2:33" x14ac:dyDescent="0.25">
      <c r="B702" s="237"/>
      <c r="C702" s="9"/>
    </row>
    <row r="703" spans="2:33" x14ac:dyDescent="0.25">
      <c r="B703" s="237"/>
      <c r="C703" s="9"/>
    </row>
    <row r="704" spans="2:33"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rUff+UhaG1yNyNHlGBEuZA5b2mr0CQAyB669HoWq6qlq/WAklqQ/hPYxOd/E8n+b3rw6mkscp9h6pQ3NV+TeQA==" saltValue="qXwH6YfBHnhG0HIu1xj9Og==" spinCount="100000" sheet="1" selectLockedCells="1" selectUnlockedCells="1"/>
  <mergeCells count="1">
    <mergeCell ref="G2:P2"/>
  </mergeCells>
  <conditionalFormatting sqref="E6:Q700">
    <cfRule type="containsBlanks" dxfId="50" priority="8" stopIfTrue="1">
      <formula>LEN(TRIM(E6))=0</formula>
    </cfRule>
  </conditionalFormatting>
  <conditionalFormatting sqref="F7:F700">
    <cfRule type="expression" dxfId="49" priority="7">
      <formula>F7=C$8</formula>
    </cfRule>
  </conditionalFormatting>
  <conditionalFormatting sqref="G7:G700">
    <cfRule type="expression" dxfId="48" priority="4">
      <formula>G7=C$11</formula>
    </cfRule>
    <cfRule type="expression" dxfId="47" priority="5">
      <formula>G7=C$10</formula>
    </cfRule>
    <cfRule type="expression" dxfId="46" priority="6">
      <formula>G7=C$8</formula>
    </cfRule>
  </conditionalFormatting>
  <conditionalFormatting sqref="R6:R700">
    <cfRule type="containsBlanks" dxfId="45" priority="1">
      <formula>LEN(TRIM(R6))=0</formula>
    </cfRule>
    <cfRule type="expression" dxfId="44" priority="2">
      <formula>R6="REDOVNA"</formula>
    </cfRule>
    <cfRule type="expression" dxfId="43"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7">
    <tabColor rgb="FFFF0000"/>
  </sheetPr>
  <dimension ref="A1:EZ1000"/>
  <sheetViews>
    <sheetView workbookViewId="0"/>
  </sheetViews>
  <sheetFormatPr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bestFit="1" customWidth="1"/>
    <col min="14" max="15" width="16.42578125" style="16" customWidth="1"/>
    <col min="16" max="16" width="10.7109375" style="16" customWidth="1"/>
    <col min="17" max="17" width="13.7109375" style="16" customWidth="1"/>
    <col min="18" max="18" width="15.28515625" customWidth="1"/>
    <col min="19" max="156" width="8.85546875" style="9"/>
  </cols>
  <sheetData>
    <row r="1" spans="2:21" s="9" customFormat="1" x14ac:dyDescent="0.25">
      <c r="B1" s="237"/>
      <c r="E1" s="238"/>
      <c r="F1" s="238"/>
      <c r="G1" s="238"/>
      <c r="H1" s="238"/>
      <c r="I1" s="238"/>
      <c r="J1" s="238"/>
      <c r="K1" s="242"/>
      <c r="L1" s="242"/>
      <c r="M1" s="238"/>
      <c r="N1" s="238"/>
      <c r="O1" s="238"/>
      <c r="P1" s="238"/>
      <c r="Q1" s="238"/>
    </row>
    <row r="2" spans="2:21" ht="21" x14ac:dyDescent="0.25">
      <c r="B2" s="9"/>
      <c r="C2" s="9"/>
      <c r="E2" s="9"/>
      <c r="F2" s="9"/>
      <c r="G2" s="1128" t="e">
        <f>IF(#REF!="rate - nepravilne","","POTPORA MALE VRIJEDNOSTI - POPRATNE AKTIVNOSTI - PLAN OTPLATE - PRAVILNE RATE")</f>
        <v>#REF!</v>
      </c>
      <c r="H2" s="1129"/>
      <c r="I2" s="1129"/>
      <c r="J2" s="1129"/>
      <c r="K2" s="1129"/>
      <c r="L2" s="1129"/>
      <c r="M2" s="1129"/>
      <c r="N2" s="1129"/>
      <c r="O2" s="1129"/>
      <c r="P2" s="1130"/>
      <c r="Q2" s="9"/>
      <c r="R2" s="9"/>
    </row>
    <row r="3" spans="2:21" s="9" customFormat="1" x14ac:dyDescent="0.25">
      <c r="B3" s="237"/>
      <c r="C3" s="243"/>
      <c r="E3" s="238"/>
      <c r="F3" s="238"/>
      <c r="G3" s="238"/>
      <c r="H3" s="238"/>
      <c r="I3" s="238"/>
      <c r="J3" s="238"/>
      <c r="K3" s="242"/>
      <c r="L3" s="242"/>
      <c r="M3" s="238"/>
      <c r="N3" s="238"/>
      <c r="O3" s="238"/>
      <c r="P3" s="238"/>
      <c r="Q3" s="238"/>
    </row>
    <row r="4" spans="2:21" ht="38.25" x14ac:dyDescent="0.25">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3436</v>
      </c>
      <c r="R4" s="63" t="s">
        <v>3594</v>
      </c>
    </row>
    <row r="5" spans="2:21" x14ac:dyDescent="0.25">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row>
    <row r="6" spans="2:21" x14ac:dyDescent="0.25">
      <c r="B6" s="19" t="s">
        <v>264</v>
      </c>
      <c r="C6" s="99" t="e">
        <f>+OP!C6</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41"/>
    </row>
    <row r="7" spans="2:21" x14ac:dyDescent="0.25">
      <c r="B7" s="19" t="s">
        <v>3609</v>
      </c>
      <c r="C7" s="27" t="e">
        <f>+OP!C7</f>
        <v>#REF!</v>
      </c>
      <c r="E7" s="65" t="e">
        <f>IF(OR($C$6="",$C$5="",$C$6=0,$C$5=0),"",IF((ROWS(E$6:E7)-1)&gt;$C$16+$C$13-$C$15,"",(ROWS(E$6:E7)-1)))</f>
        <v>#REF!</v>
      </c>
      <c r="F7" s="55" t="e">
        <f>IF(E7="","",G6)</f>
        <v>#REF!</v>
      </c>
      <c r="G7" s="91" t="e">
        <f>IF(E7="","",OP!G7)</f>
        <v>#REF!</v>
      </c>
      <c r="H7" s="28" t="e">
        <f t="shared" ref="H7:H70" si="2">IF(E7="","",
IF($C$5=0,0,
IF($C$24="m SBD / g SBD",G7-F7,
IF($C$24="m SBD / g 360",G7-F7,
IF($C$24="m SBD / g 365",G7-F7,
IF($C$24="m 30 / g SBD",$C$41,
IF($C$24="m 30 / g 360",$C$41,
IF($C$24="m 30 / g 365",$C$41))))))))</f>
        <v>#REF!</v>
      </c>
      <c r="I7" s="56" t="e">
        <f t="shared" ref="I7:I70" si="3">IF(E7="","",$C$20)</f>
        <v>#REF!</v>
      </c>
      <c r="J7" s="56" t="e">
        <f>IF(E7="","",$C$18)</f>
        <v>#REF!</v>
      </c>
      <c r="K7" s="57" t="e">
        <f>IF(E7="","",TRUNC((K6-L7),5))</f>
        <v>#REF!</v>
      </c>
      <c r="L7" s="57" t="e">
        <f t="shared" ref="L7:L71" si="4" xml:space="preserve">
IF(E7="","",
IF(AND($C$8&gt;$C$9,E7&gt;$C$13),$C$5/($C$16-1),
IF(E7&gt;$C$13,$C$5/$C$16,0)))</f>
        <v>#REF!</v>
      </c>
      <c r="M7" s="58" t="e">
        <f t="shared" ref="M7:M70" si="5">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6">IF(E7="","",IF($C$5=0,"",IF(F7&lt;$C$8,"INTERKALARNA","REDOVNA")))</f>
        <v>#REF!</v>
      </c>
      <c r="S7" s="241"/>
      <c r="T7" s="246"/>
      <c r="U7" s="247"/>
    </row>
    <row r="8" spans="2:21" x14ac:dyDescent="0.25">
      <c r="B8" s="19" t="s">
        <v>3448</v>
      </c>
      <c r="C8" s="27" t="e">
        <f>+OP!C8</f>
        <v>#REF!</v>
      </c>
      <c r="E8" s="65" t="e">
        <f>IF(OR($C$6="",$C$5="",$C$6=0,$C$5=0),"",IF((ROWS(E$6:E8)-1)&gt;$C$16+$C$13-$C$15,"",(ROWS(E$6:E8)-1)))</f>
        <v>#REF!</v>
      </c>
      <c r="F8" s="55" t="e">
        <f t="shared" ref="F8:F71" si="7">IF(E8="","",G7)</f>
        <v>#REF!</v>
      </c>
      <c r="G8" s="91" t="e">
        <f>IF(E8="","",OP!G8)</f>
        <v>#REF!</v>
      </c>
      <c r="H8" s="28" t="e">
        <f t="shared" si="2"/>
        <v>#REF!</v>
      </c>
      <c r="I8" s="56" t="e">
        <f t="shared" si="3"/>
        <v>#REF!</v>
      </c>
      <c r="J8" s="56" t="e">
        <f t="shared" ref="J8:J71" si="8">IF(E8="","",$C$18)</f>
        <v>#REF!</v>
      </c>
      <c r="K8" s="57" t="e">
        <f t="shared" ref="K8:K71" si="9">IF(E8="","",TRUNC((K7-L8),5))</f>
        <v>#REF!</v>
      </c>
      <c r="L8" s="57" t="e">
        <f t="shared" si="4"/>
        <v>#REF!</v>
      </c>
      <c r="M8" s="58" t="e">
        <f t="shared" si="5"/>
        <v>#REF!</v>
      </c>
      <c r="N8" s="58" t="e">
        <f t="shared" ref="N8:N71" si="10">IF(E8="","",
IF($C$24="m SBD / g SBD",(H8*J8*K7)/(DATE(YEAR(G8),12,31)-DATE(YEAR(G8),1,1)+1),
IF($C$24="m SBD / g 360",(H8*J8*K7)/360,
IF($C$24="m SBD / g 365",(H8*J8*K7)/365,
IF($C$24="m 30 / g SBD",(H8*J8*K7)/(DATE(YEAR(G8),12,31)-DATE(YEAR(G8),1,1)+1),
IF($C$24="m 30 / g 360",(H8*J8*K7)/360,
IF($C$24="m 30 / g 365",(H8*J8*K7)/365,
)))))))</f>
        <v>#REF!</v>
      </c>
      <c r="O8" s="58" t="e">
        <f t="shared" ref="O8:O71" si="11">IF(E8="","",IF(M8&lt;N8,0,M8-N8))</f>
        <v>#REF!</v>
      </c>
      <c r="P8" s="59" t="e">
        <f t="shared" si="1"/>
        <v>#REF!</v>
      </c>
      <c r="Q8" s="29" t="e">
        <f t="shared" ref="Q8:Q71" si="12">IF(E8="","",O8/(1+P8)^(E8+$C$33))</f>
        <v>#REF!</v>
      </c>
      <c r="R8" s="100" t="e">
        <f t="shared" si="6"/>
        <v>#REF!</v>
      </c>
      <c r="S8" s="248"/>
      <c r="T8" s="247"/>
      <c r="U8" s="247"/>
    </row>
    <row r="9" spans="2:21" x14ac:dyDescent="0.25">
      <c r="B9" s="19" t="s">
        <v>278</v>
      </c>
      <c r="C9" s="27" t="e">
        <f>+OP!C9</f>
        <v>#REF!</v>
      </c>
      <c r="E9" s="65" t="e">
        <f>IF(OR($C$6="",$C$5="",$C$6=0,$C$5=0),"",IF((ROWS(E$6:E9)-1)&gt;$C$16+$C$13-$C$15,"",(ROWS(E$6:E9)-1)))</f>
        <v>#REF!</v>
      </c>
      <c r="F9" s="55" t="e">
        <f t="shared" si="7"/>
        <v>#REF!</v>
      </c>
      <c r="G9" s="91" t="e">
        <f>IF(E9="","",OP!G9)</f>
        <v>#REF!</v>
      </c>
      <c r="H9" s="28" t="e">
        <f t="shared" si="2"/>
        <v>#REF!</v>
      </c>
      <c r="I9" s="56" t="e">
        <f t="shared" si="3"/>
        <v>#REF!</v>
      </c>
      <c r="J9" s="56" t="e">
        <f t="shared" si="8"/>
        <v>#REF!</v>
      </c>
      <c r="K9" s="57" t="e">
        <f t="shared" si="9"/>
        <v>#REF!</v>
      </c>
      <c r="L9" s="57" t="e">
        <f t="shared" si="4"/>
        <v>#REF!</v>
      </c>
      <c r="M9" s="58" t="e">
        <f t="shared" si="5"/>
        <v>#REF!</v>
      </c>
      <c r="N9" s="58" t="e">
        <f t="shared" si="10"/>
        <v>#REF!</v>
      </c>
      <c r="O9" s="58" t="e">
        <f t="shared" si="11"/>
        <v>#REF!</v>
      </c>
      <c r="P9" s="59" t="e">
        <f t="shared" si="1"/>
        <v>#REF!</v>
      </c>
      <c r="Q9" s="29" t="e">
        <f t="shared" si="12"/>
        <v>#REF!</v>
      </c>
      <c r="R9" s="100" t="e">
        <f t="shared" si="6"/>
        <v>#REF!</v>
      </c>
      <c r="S9" s="248"/>
      <c r="T9" s="247"/>
      <c r="U9" s="247"/>
    </row>
    <row r="10" spans="2:21" x14ac:dyDescent="0.25">
      <c r="B10" s="31" t="s">
        <v>3613</v>
      </c>
      <c r="C10" s="27" t="e">
        <f>+OP!C10</f>
        <v>#REF!</v>
      </c>
      <c r="E10" s="65" t="e">
        <f>IF(OR($C$6="",$C$5="",$C$6=0,$C$5=0),"",IF((ROWS(E$6:E10)-1)&gt;$C$16+$C$13-$C$15,"",(ROWS(E$6:E10)-1)))</f>
        <v>#REF!</v>
      </c>
      <c r="F10" s="55" t="e">
        <f t="shared" si="7"/>
        <v>#REF!</v>
      </c>
      <c r="G10" s="91" t="e">
        <f>IF(E10="","",OP!G10)</f>
        <v>#REF!</v>
      </c>
      <c r="H10" s="28" t="e">
        <f t="shared" si="2"/>
        <v>#REF!</v>
      </c>
      <c r="I10" s="56" t="e">
        <f t="shared" si="3"/>
        <v>#REF!</v>
      </c>
      <c r="J10" s="56" t="e">
        <f t="shared" si="8"/>
        <v>#REF!</v>
      </c>
      <c r="K10" s="57" t="e">
        <f t="shared" si="9"/>
        <v>#REF!</v>
      </c>
      <c r="L10" s="57" t="e">
        <f t="shared" si="4"/>
        <v>#REF!</v>
      </c>
      <c r="M10" s="58" t="e">
        <f t="shared" si="5"/>
        <v>#REF!</v>
      </c>
      <c r="N10" s="58" t="e">
        <f t="shared" si="10"/>
        <v>#REF!</v>
      </c>
      <c r="O10" s="58" t="e">
        <f t="shared" si="11"/>
        <v>#REF!</v>
      </c>
      <c r="P10" s="59" t="e">
        <f t="shared" si="1"/>
        <v>#REF!</v>
      </c>
      <c r="Q10" s="29" t="e">
        <f t="shared" si="12"/>
        <v>#REF!</v>
      </c>
      <c r="R10" s="100" t="e">
        <f t="shared" si="6"/>
        <v>#REF!</v>
      </c>
      <c r="S10" s="248"/>
      <c r="T10" s="247"/>
      <c r="U10" s="247"/>
    </row>
    <row r="11" spans="2:21" x14ac:dyDescent="0.25">
      <c r="B11" s="31" t="s">
        <v>3615</v>
      </c>
      <c r="C11" s="27" t="e">
        <f>+OP!C11</f>
        <v>#REF!</v>
      </c>
      <c r="E11" s="65" t="e">
        <f>IF(OR($C$6="",$C$5="",$C$6=0,$C$5=0),"",IF((ROWS(E$6:E11)-1)&gt;$C$16+$C$13-$C$15,"",(ROWS(E$6:E11)-1)))</f>
        <v>#REF!</v>
      </c>
      <c r="F11" s="55" t="e">
        <f t="shared" si="7"/>
        <v>#REF!</v>
      </c>
      <c r="G11" s="91" t="e">
        <f>IF(E11="","",OP!G11)</f>
        <v>#REF!</v>
      </c>
      <c r="H11" s="28" t="e">
        <f t="shared" si="2"/>
        <v>#REF!</v>
      </c>
      <c r="I11" s="56" t="e">
        <f t="shared" si="3"/>
        <v>#REF!</v>
      </c>
      <c r="J11" s="56" t="e">
        <f t="shared" si="8"/>
        <v>#REF!</v>
      </c>
      <c r="K11" s="57" t="e">
        <f t="shared" si="9"/>
        <v>#REF!</v>
      </c>
      <c r="L11" s="57" t="e">
        <f t="shared" si="4"/>
        <v>#REF!</v>
      </c>
      <c r="M11" s="58" t="e">
        <f t="shared" si="5"/>
        <v>#REF!</v>
      </c>
      <c r="N11" s="58" t="e">
        <f t="shared" si="10"/>
        <v>#REF!</v>
      </c>
      <c r="O11" s="58" t="e">
        <f t="shared" si="11"/>
        <v>#REF!</v>
      </c>
      <c r="P11" s="59" t="e">
        <f t="shared" si="1"/>
        <v>#REF!</v>
      </c>
      <c r="Q11" s="29" t="e">
        <f t="shared" si="12"/>
        <v>#REF!</v>
      </c>
      <c r="R11" s="100" t="e">
        <f t="shared" si="6"/>
        <v>#REF!</v>
      </c>
      <c r="S11" s="248"/>
      <c r="T11" s="247"/>
      <c r="U11" s="247"/>
    </row>
    <row r="12" spans="2:21" x14ac:dyDescent="0.25">
      <c r="B12" s="31" t="s">
        <v>3616</v>
      </c>
      <c r="C12" s="33" t="e">
        <f>+OP!C12</f>
        <v>#REF!</v>
      </c>
      <c r="E12" s="65" t="e">
        <f>IF(OR($C$6="",$C$5="",$C$6=0,$C$5=0),"",IF((ROWS(E$6:E12)-1)&gt;$C$16+$C$13-$C$15,"",(ROWS(E$6:E12)-1)))</f>
        <v>#REF!</v>
      </c>
      <c r="F12" s="55" t="e">
        <f t="shared" si="7"/>
        <v>#REF!</v>
      </c>
      <c r="G12" s="91" t="e">
        <f>IF(E12="","",OP!G12)</f>
        <v>#REF!</v>
      </c>
      <c r="H12" s="28" t="e">
        <f t="shared" si="2"/>
        <v>#REF!</v>
      </c>
      <c r="I12" s="56" t="e">
        <f t="shared" si="3"/>
        <v>#REF!</v>
      </c>
      <c r="J12" s="56" t="e">
        <f t="shared" si="8"/>
        <v>#REF!</v>
      </c>
      <c r="K12" s="57" t="e">
        <f t="shared" si="9"/>
        <v>#REF!</v>
      </c>
      <c r="L12" s="57" t="e">
        <f t="shared" si="4"/>
        <v>#REF!</v>
      </c>
      <c r="M12" s="58" t="e">
        <f t="shared" si="5"/>
        <v>#REF!</v>
      </c>
      <c r="N12" s="58" t="e">
        <f t="shared" si="10"/>
        <v>#REF!</v>
      </c>
      <c r="O12" s="58" t="e">
        <f t="shared" si="11"/>
        <v>#REF!</v>
      </c>
      <c r="P12" s="59" t="e">
        <f t="shared" si="1"/>
        <v>#REF!</v>
      </c>
      <c r="Q12" s="29" t="e">
        <f t="shared" si="12"/>
        <v>#REF!</v>
      </c>
      <c r="R12" s="100" t="e">
        <f t="shared" si="6"/>
        <v>#REF!</v>
      </c>
      <c r="S12" s="248"/>
      <c r="T12" s="246"/>
      <c r="U12" s="247"/>
    </row>
    <row r="13" spans="2:21" x14ac:dyDescent="0.25">
      <c r="B13" s="31" t="s">
        <v>3617</v>
      </c>
      <c r="C13" s="33" t="e">
        <f>+OP!C13</f>
        <v>#REF!</v>
      </c>
      <c r="E13" s="65" t="e">
        <f>IF(OR($C$6="",$C$5="",$C$6=0,$C$5=0),"",IF((ROWS(E$6:E13)-1)&gt;$C$16+$C$13-$C$15,"",(ROWS(E$6:E13)-1)))</f>
        <v>#REF!</v>
      </c>
      <c r="F13" s="55" t="e">
        <f t="shared" si="7"/>
        <v>#REF!</v>
      </c>
      <c r="G13" s="91" t="e">
        <f>IF(E13="","",OP!G13)</f>
        <v>#REF!</v>
      </c>
      <c r="H13" s="28" t="e">
        <f t="shared" si="2"/>
        <v>#REF!</v>
      </c>
      <c r="I13" s="56" t="e">
        <f t="shared" si="3"/>
        <v>#REF!</v>
      </c>
      <c r="J13" s="56" t="e">
        <f t="shared" si="8"/>
        <v>#REF!</v>
      </c>
      <c r="K13" s="57" t="e">
        <f t="shared" si="9"/>
        <v>#REF!</v>
      </c>
      <c r="L13" s="57" t="e">
        <f t="shared" si="4"/>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0"/>
        <v>#REF!</v>
      </c>
      <c r="O13" s="58" t="e">
        <f t="shared" si="11"/>
        <v>#REF!</v>
      </c>
      <c r="P13" s="59" t="e">
        <f t="shared" si="1"/>
        <v>#REF!</v>
      </c>
      <c r="Q13" s="29" t="e">
        <f>IF(E13="","",O13/(1+P13)^(E13+$C$33))</f>
        <v>#REF!</v>
      </c>
      <c r="R13" s="100" t="e">
        <f t="shared" si="6"/>
        <v>#REF!</v>
      </c>
      <c r="S13" s="241"/>
      <c r="T13" s="246"/>
      <c r="U13" s="247"/>
    </row>
    <row r="14" spans="2:21" x14ac:dyDescent="0.25">
      <c r="B14" s="31" t="s">
        <v>3618</v>
      </c>
      <c r="C14" s="33" t="e">
        <f>+OP!C14</f>
        <v>#REF!</v>
      </c>
      <c r="E14" s="65" t="e">
        <f>IF(OR($C$6="",$C$5="",$C$6=0,$C$5=0),"",IF((ROWS(E$6:E14)-1)&gt;$C$16+$C$13-$C$15,"",(ROWS(E$6:E14)-1)))</f>
        <v>#REF!</v>
      </c>
      <c r="F14" s="55" t="e">
        <f t="shared" si="7"/>
        <v>#REF!</v>
      </c>
      <c r="G14" s="91" t="e">
        <f>IF(E14="","",OP!G14)</f>
        <v>#REF!</v>
      </c>
      <c r="H14" s="28" t="e">
        <f t="shared" si="2"/>
        <v>#REF!</v>
      </c>
      <c r="I14" s="56" t="e">
        <f t="shared" si="3"/>
        <v>#REF!</v>
      </c>
      <c r="J14" s="56" t="e">
        <f t="shared" si="8"/>
        <v>#REF!</v>
      </c>
      <c r="K14" s="57" t="e">
        <f t="shared" si="9"/>
        <v>#REF!</v>
      </c>
      <c r="L14" s="57" t="e">
        <f t="shared" si="4"/>
        <v>#REF!</v>
      </c>
      <c r="M14" s="58" t="e">
        <f t="shared" si="5"/>
        <v>#REF!</v>
      </c>
      <c r="N14" s="58" t="e">
        <f t="shared" si="10"/>
        <v>#REF!</v>
      </c>
      <c r="O14" s="58" t="e">
        <f t="shared" si="11"/>
        <v>#REF!</v>
      </c>
      <c r="P14" s="59" t="e">
        <f t="shared" si="1"/>
        <v>#REF!</v>
      </c>
      <c r="Q14" s="29" t="e">
        <f t="shared" si="12"/>
        <v>#REF!</v>
      </c>
      <c r="R14" s="100" t="e">
        <f t="shared" si="6"/>
        <v>#REF!</v>
      </c>
      <c r="S14" s="241"/>
      <c r="T14" s="246"/>
      <c r="U14" s="247"/>
    </row>
    <row r="15" spans="2:21" x14ac:dyDescent="0.25">
      <c r="B15" s="31" t="s">
        <v>3619</v>
      </c>
      <c r="C15" s="33" t="e">
        <f>+OP!C15</f>
        <v>#REF!</v>
      </c>
      <c r="E15" s="65" t="e">
        <f>IF(OR($C$6="",$C$5="",$C$6=0,$C$5=0),"",IF((ROWS(E$6:E15)-1)&gt;$C$16+$C$13-$C$15,"",(ROWS(E$6:E15)-1)))</f>
        <v>#REF!</v>
      </c>
      <c r="F15" s="55" t="e">
        <f t="shared" si="7"/>
        <v>#REF!</v>
      </c>
      <c r="G15" s="91" t="e">
        <f>IF(E15="","",OP!G15)</f>
        <v>#REF!</v>
      </c>
      <c r="H15" s="28" t="e">
        <f t="shared" si="2"/>
        <v>#REF!</v>
      </c>
      <c r="I15" s="56" t="e">
        <f t="shared" si="3"/>
        <v>#REF!</v>
      </c>
      <c r="J15" s="56" t="e">
        <f t="shared" si="8"/>
        <v>#REF!</v>
      </c>
      <c r="K15" s="57" t="e">
        <f t="shared" si="9"/>
        <v>#REF!</v>
      </c>
      <c r="L15" s="57" t="e">
        <f t="shared" si="4"/>
        <v>#REF!</v>
      </c>
      <c r="M15" s="58" t="e">
        <f t="shared" si="5"/>
        <v>#REF!</v>
      </c>
      <c r="N15" s="58" t="e">
        <f t="shared" si="10"/>
        <v>#REF!</v>
      </c>
      <c r="O15" s="58" t="e">
        <f t="shared" si="11"/>
        <v>#REF!</v>
      </c>
      <c r="P15" s="59" t="e">
        <f t="shared" si="1"/>
        <v>#REF!</v>
      </c>
      <c r="Q15" s="29" t="e">
        <f t="shared" si="12"/>
        <v>#REF!</v>
      </c>
      <c r="R15" s="100" t="e">
        <f t="shared" si="6"/>
        <v>#REF!</v>
      </c>
      <c r="S15" s="241"/>
      <c r="T15" s="246"/>
      <c r="U15" s="247"/>
    </row>
    <row r="16" spans="2:21" x14ac:dyDescent="0.25">
      <c r="B16" s="19" t="s">
        <v>3450</v>
      </c>
      <c r="C16" s="33" t="e">
        <f>+OP!C16</f>
        <v>#REF!</v>
      </c>
      <c r="E16" s="65" t="e">
        <f>IF(OR($C$6="",$C$5="",$C$6=0,$C$5=0),"",IF((ROWS(E$6:E16)-1)&gt;$C$16+$C$13-$C$15,"",(ROWS(E$6:E16)-1)))</f>
        <v>#REF!</v>
      </c>
      <c r="F16" s="55" t="e">
        <f t="shared" si="7"/>
        <v>#REF!</v>
      </c>
      <c r="G16" s="91" t="e">
        <f>IF(E16="","",OP!G16)</f>
        <v>#REF!</v>
      </c>
      <c r="H16" s="28" t="e">
        <f t="shared" si="2"/>
        <v>#REF!</v>
      </c>
      <c r="I16" s="56" t="e">
        <f t="shared" si="3"/>
        <v>#REF!</v>
      </c>
      <c r="J16" s="56" t="e">
        <f t="shared" si="8"/>
        <v>#REF!</v>
      </c>
      <c r="K16" s="57" t="e">
        <f t="shared" si="9"/>
        <v>#REF!</v>
      </c>
      <c r="L16" s="57" t="e">
        <f t="shared" si="4"/>
        <v>#REF!</v>
      </c>
      <c r="M16" s="58" t="e">
        <f t="shared" si="5"/>
        <v>#REF!</v>
      </c>
      <c r="N16" s="58" t="e">
        <f t="shared" si="10"/>
        <v>#REF!</v>
      </c>
      <c r="O16" s="58" t="e">
        <f t="shared" si="11"/>
        <v>#REF!</v>
      </c>
      <c r="P16" s="59" t="e">
        <f t="shared" si="1"/>
        <v>#REF!</v>
      </c>
      <c r="Q16" s="29" t="e">
        <f t="shared" si="12"/>
        <v>#REF!</v>
      </c>
      <c r="R16" s="100" t="e">
        <f t="shared" si="6"/>
        <v>#REF!</v>
      </c>
      <c r="S16" s="241"/>
      <c r="T16" s="246"/>
      <c r="U16" s="247"/>
    </row>
    <row r="17" spans="2:21" x14ac:dyDescent="0.25">
      <c r="B17" s="31" t="s">
        <v>3620</v>
      </c>
      <c r="C17" s="33" t="e">
        <f>+OP!C17</f>
        <v>#REF!</v>
      </c>
      <c r="E17" s="65" t="e">
        <f>IF(OR($C$6="",$C$5="",$C$6=0,$C$5=0),"",IF((ROWS(E$6:E17)-1)&gt;$C$16+$C$13-$C$15,"",(ROWS(E$6:E17)-1)))</f>
        <v>#REF!</v>
      </c>
      <c r="F17" s="55" t="e">
        <f t="shared" si="7"/>
        <v>#REF!</v>
      </c>
      <c r="G17" s="91" t="e">
        <f>IF(E17="","",OP!G17)</f>
        <v>#REF!</v>
      </c>
      <c r="H17" s="28" t="e">
        <f t="shared" si="2"/>
        <v>#REF!</v>
      </c>
      <c r="I17" s="56" t="e">
        <f t="shared" si="3"/>
        <v>#REF!</v>
      </c>
      <c r="J17" s="56" t="e">
        <f t="shared" si="8"/>
        <v>#REF!</v>
      </c>
      <c r="K17" s="57" t="e">
        <f t="shared" si="9"/>
        <v>#REF!</v>
      </c>
      <c r="L17" s="57" t="e">
        <f t="shared" si="4"/>
        <v>#REF!</v>
      </c>
      <c r="M17" s="58" t="e">
        <f t="shared" si="5"/>
        <v>#REF!</v>
      </c>
      <c r="N17" s="58" t="e">
        <f t="shared" si="10"/>
        <v>#REF!</v>
      </c>
      <c r="O17" s="58" t="e">
        <f t="shared" si="11"/>
        <v>#REF!</v>
      </c>
      <c r="P17" s="59" t="e">
        <f t="shared" si="1"/>
        <v>#REF!</v>
      </c>
      <c r="Q17" s="29" t="e">
        <f t="shared" si="12"/>
        <v>#REF!</v>
      </c>
      <c r="R17" s="100" t="e">
        <f t="shared" si="6"/>
        <v>#REF!</v>
      </c>
      <c r="S17" s="241"/>
      <c r="T17" s="246"/>
      <c r="U17" s="247"/>
    </row>
    <row r="18" spans="2:21" x14ac:dyDescent="0.25">
      <c r="B18" s="19" t="s">
        <v>3586</v>
      </c>
      <c r="C18" s="34">
        <f>+OP!C18</f>
        <v>0</v>
      </c>
      <c r="E18" s="65" t="e">
        <f>IF(OR($C$6="",$C$5="",$C$6=0,$C$5=0),"",IF((ROWS(E$6:E18)-1)&gt;$C$16+$C$13-$C$15,"",(ROWS(E$6:E18)-1)))</f>
        <v>#REF!</v>
      </c>
      <c r="F18" s="55" t="e">
        <f t="shared" si="7"/>
        <v>#REF!</v>
      </c>
      <c r="G18" s="91" t="e">
        <f>IF(E18="","",OP!G18)</f>
        <v>#REF!</v>
      </c>
      <c r="H18" s="28" t="e">
        <f t="shared" si="2"/>
        <v>#REF!</v>
      </c>
      <c r="I18" s="56" t="e">
        <f t="shared" si="3"/>
        <v>#REF!</v>
      </c>
      <c r="J18" s="56" t="e">
        <f t="shared" si="8"/>
        <v>#REF!</v>
      </c>
      <c r="K18" s="57" t="e">
        <f t="shared" si="9"/>
        <v>#REF!</v>
      </c>
      <c r="L18" s="57" t="e">
        <f t="shared" si="4"/>
        <v>#REF!</v>
      </c>
      <c r="M18" s="58" t="e">
        <f t="shared" si="5"/>
        <v>#REF!</v>
      </c>
      <c r="N18" s="58" t="e">
        <f t="shared" si="10"/>
        <v>#REF!</v>
      </c>
      <c r="O18" s="58" t="e">
        <f t="shared" si="11"/>
        <v>#REF!</v>
      </c>
      <c r="P18" s="59" t="e">
        <f t="shared" si="1"/>
        <v>#REF!</v>
      </c>
      <c r="Q18" s="29" t="e">
        <f t="shared" si="12"/>
        <v>#REF!</v>
      </c>
      <c r="R18" s="100" t="e">
        <f t="shared" si="6"/>
        <v>#REF!</v>
      </c>
      <c r="S18" s="241"/>
      <c r="T18" s="246"/>
      <c r="U18" s="247"/>
    </row>
    <row r="19" spans="2:21" ht="15" customHeight="1" x14ac:dyDescent="0.25">
      <c r="B19" s="19" t="s">
        <v>3621</v>
      </c>
      <c r="C19" s="34" t="e">
        <f>+OP!C19</f>
        <v>#REF!</v>
      </c>
      <c r="E19" s="65" t="e">
        <f>IF(OR($C$6="",$C$5="",$C$6=0,$C$5=0),"",IF((ROWS(E$6:E19)-1)&gt;$C$16+$C$13-$C$15,"",(ROWS(E$6:E19)-1)))</f>
        <v>#REF!</v>
      </c>
      <c r="F19" s="55" t="e">
        <f t="shared" si="7"/>
        <v>#REF!</v>
      </c>
      <c r="G19" s="91" t="e">
        <f>IF(E19="","",OP!G19)</f>
        <v>#REF!</v>
      </c>
      <c r="H19" s="28" t="e">
        <f t="shared" si="2"/>
        <v>#REF!</v>
      </c>
      <c r="I19" s="56" t="e">
        <f t="shared" si="3"/>
        <v>#REF!</v>
      </c>
      <c r="J19" s="56" t="e">
        <f t="shared" si="8"/>
        <v>#REF!</v>
      </c>
      <c r="K19" s="57" t="e">
        <f t="shared" si="9"/>
        <v>#REF!</v>
      </c>
      <c r="L19" s="57" t="e">
        <f t="shared" si="4"/>
        <v>#REF!</v>
      </c>
      <c r="M19" s="58" t="e">
        <f t="shared" si="5"/>
        <v>#REF!</v>
      </c>
      <c r="N19" s="58" t="e">
        <f t="shared" si="10"/>
        <v>#REF!</v>
      </c>
      <c r="O19" s="58" t="e">
        <f t="shared" si="11"/>
        <v>#REF!</v>
      </c>
      <c r="P19" s="59" t="e">
        <f t="shared" si="1"/>
        <v>#REF!</v>
      </c>
      <c r="Q19" s="29" t="e">
        <f t="shared" si="12"/>
        <v>#REF!</v>
      </c>
      <c r="R19" s="100" t="e">
        <f t="shared" si="6"/>
        <v>#REF!</v>
      </c>
      <c r="S19" s="241"/>
      <c r="T19" s="246"/>
      <c r="U19" s="247"/>
    </row>
    <row r="20" spans="2:21" x14ac:dyDescent="0.25">
      <c r="B20" s="19" t="s">
        <v>3585</v>
      </c>
      <c r="C20" s="34" t="e">
        <f>+OP!C20</f>
        <v>#REF!</v>
      </c>
      <c r="E20" s="65" t="e">
        <f>IF(OR($C$6="",$C$5="",$C$6=0,$C$5=0),"",IF((ROWS(E$6:E20)-1)&gt;$C$16+$C$13-$C$15,"",(ROWS(E$6:E20)-1)))</f>
        <v>#REF!</v>
      </c>
      <c r="F20" s="55" t="e">
        <f t="shared" si="7"/>
        <v>#REF!</v>
      </c>
      <c r="G20" s="91" t="e">
        <f>IF(E20="","",OP!G20)</f>
        <v>#REF!</v>
      </c>
      <c r="H20" s="28" t="e">
        <f t="shared" si="2"/>
        <v>#REF!</v>
      </c>
      <c r="I20" s="56" t="e">
        <f t="shared" si="3"/>
        <v>#REF!</v>
      </c>
      <c r="J20" s="56" t="e">
        <f t="shared" si="8"/>
        <v>#REF!</v>
      </c>
      <c r="K20" s="57" t="e">
        <f t="shared" si="9"/>
        <v>#REF!</v>
      </c>
      <c r="L20" s="57" t="e">
        <f t="shared" si="4"/>
        <v>#REF!</v>
      </c>
      <c r="M20" s="58" t="e">
        <f t="shared" si="5"/>
        <v>#REF!</v>
      </c>
      <c r="N20" s="58" t="e">
        <f t="shared" si="10"/>
        <v>#REF!</v>
      </c>
      <c r="O20" s="58" t="e">
        <f t="shared" si="11"/>
        <v>#REF!</v>
      </c>
      <c r="P20" s="59" t="e">
        <f t="shared" si="1"/>
        <v>#REF!</v>
      </c>
      <c r="Q20" s="29" t="e">
        <f t="shared" si="12"/>
        <v>#REF!</v>
      </c>
      <c r="R20" s="100" t="e">
        <f t="shared" si="6"/>
        <v>#REF!</v>
      </c>
      <c r="S20" s="241"/>
      <c r="T20" s="246"/>
      <c r="U20" s="247"/>
    </row>
    <row r="21" spans="2:21" x14ac:dyDescent="0.25">
      <c r="B21" s="19" t="s">
        <v>3622</v>
      </c>
      <c r="C21" s="34" t="e">
        <f>+OP!C21</f>
        <v>#REF!</v>
      </c>
      <c r="D21" s="244"/>
      <c r="E21" s="65" t="e">
        <f>IF(OR($C$6="",$C$5="",$C$6=0,$C$5=0),"",IF((ROWS(E$6:E21)-1)&gt;$C$16+$C$13-$C$15,"",(ROWS(E$6:E21)-1)))</f>
        <v>#REF!</v>
      </c>
      <c r="F21" s="55" t="e">
        <f t="shared" si="7"/>
        <v>#REF!</v>
      </c>
      <c r="G21" s="91" t="e">
        <f>IF(E21="","",OP!G21)</f>
        <v>#REF!</v>
      </c>
      <c r="H21" s="28" t="e">
        <f t="shared" si="2"/>
        <v>#REF!</v>
      </c>
      <c r="I21" s="56" t="e">
        <f t="shared" si="3"/>
        <v>#REF!</v>
      </c>
      <c r="J21" s="56" t="e">
        <f t="shared" si="8"/>
        <v>#REF!</v>
      </c>
      <c r="K21" s="57" t="e">
        <f t="shared" si="9"/>
        <v>#REF!</v>
      </c>
      <c r="L21" s="57" t="e">
        <f xml:space="preserve">
IF(E21="","",
IF(AND($C$8&gt;$C$9,E21&gt;$C$13),$C$5/($C$16-1),
IF(E21&gt;$C$13,$C$5/$C$16,0)))</f>
        <v>#REF!</v>
      </c>
      <c r="M21" s="58" t="e">
        <f t="shared" si="5"/>
        <v>#REF!</v>
      </c>
      <c r="N21" s="58" t="e">
        <f t="shared" si="10"/>
        <v>#REF!</v>
      </c>
      <c r="O21" s="58" t="e">
        <f t="shared" si="11"/>
        <v>#REF!</v>
      </c>
      <c r="P21" s="59" t="e">
        <f t="shared" si="1"/>
        <v>#REF!</v>
      </c>
      <c r="Q21" s="29" t="e">
        <f t="shared" si="12"/>
        <v>#REF!</v>
      </c>
      <c r="R21" s="100" t="e">
        <f t="shared" si="6"/>
        <v>#REF!</v>
      </c>
      <c r="S21" s="247"/>
      <c r="T21" s="246"/>
      <c r="U21" s="247"/>
    </row>
    <row r="22" spans="2:21" x14ac:dyDescent="0.25">
      <c r="B22" s="19" t="s">
        <v>243</v>
      </c>
      <c r="C22" s="34" t="e">
        <f>+OP!C22</f>
        <v>#REF!</v>
      </c>
      <c r="D22" s="245"/>
      <c r="E22" s="65" t="e">
        <f>IF(OR($C$6="",$C$5="",$C$6=0,$C$5=0),"",IF((ROWS(E$6:E22)-1)&gt;$C$16+$C$13-$C$15,"",(ROWS(E$6:E22)-1)))</f>
        <v>#REF!</v>
      </c>
      <c r="F22" s="55" t="e">
        <f t="shared" si="7"/>
        <v>#REF!</v>
      </c>
      <c r="G22" s="91" t="e">
        <f>IF(E22="","",OP!G22)</f>
        <v>#REF!</v>
      </c>
      <c r="H22" s="28" t="e">
        <f t="shared" si="2"/>
        <v>#REF!</v>
      </c>
      <c r="I22" s="56" t="e">
        <f t="shared" si="3"/>
        <v>#REF!</v>
      </c>
      <c r="J22" s="56" t="e">
        <f t="shared" si="8"/>
        <v>#REF!</v>
      </c>
      <c r="K22" s="57" t="e">
        <f t="shared" si="9"/>
        <v>#REF!</v>
      </c>
      <c r="L22" s="57" t="e">
        <f t="shared" si="4"/>
        <v>#REF!</v>
      </c>
      <c r="M22" s="58" t="e">
        <f t="shared" si="5"/>
        <v>#REF!</v>
      </c>
      <c r="N22" s="58" t="e">
        <f t="shared" si="10"/>
        <v>#REF!</v>
      </c>
      <c r="O22" s="58" t="e">
        <f t="shared" si="11"/>
        <v>#REF!</v>
      </c>
      <c r="P22" s="59" t="e">
        <f t="shared" si="1"/>
        <v>#REF!</v>
      </c>
      <c r="Q22" s="29" t="e">
        <f t="shared" si="12"/>
        <v>#REF!</v>
      </c>
      <c r="R22" s="100" t="e">
        <f t="shared" si="6"/>
        <v>#REF!</v>
      </c>
      <c r="S22" s="247"/>
      <c r="T22" s="246"/>
      <c r="U22" s="247"/>
    </row>
    <row r="23" spans="2:21" x14ac:dyDescent="0.25">
      <c r="B23" s="19" t="s">
        <v>3623</v>
      </c>
      <c r="C23" s="34" t="e">
        <f>+OP!C23</f>
        <v>#REF!</v>
      </c>
      <c r="D23" s="245"/>
      <c r="E23" s="65" t="e">
        <f>IF(OR($C$6="",$C$5="",$C$6=0,$C$5=0),"",IF((ROWS(E$6:E23)-1)&gt;$C$16+$C$13-$C$15,"",(ROWS(E$6:E23)-1)))</f>
        <v>#REF!</v>
      </c>
      <c r="F23" s="55" t="e">
        <f t="shared" si="7"/>
        <v>#REF!</v>
      </c>
      <c r="G23" s="91" t="e">
        <f>IF(E23="","",OP!G23)</f>
        <v>#REF!</v>
      </c>
      <c r="H23" s="28" t="e">
        <f t="shared" si="2"/>
        <v>#REF!</v>
      </c>
      <c r="I23" s="56" t="e">
        <f t="shared" si="3"/>
        <v>#REF!</v>
      </c>
      <c r="J23" s="56" t="e">
        <f t="shared" si="8"/>
        <v>#REF!</v>
      </c>
      <c r="K23" s="57" t="e">
        <f t="shared" si="9"/>
        <v>#REF!</v>
      </c>
      <c r="L23" s="57" t="e">
        <f t="shared" si="4"/>
        <v>#REF!</v>
      </c>
      <c r="M23" s="58" t="e">
        <f t="shared" si="5"/>
        <v>#REF!</v>
      </c>
      <c r="N23" s="58" t="e">
        <f t="shared" si="10"/>
        <v>#REF!</v>
      </c>
      <c r="O23" s="58" t="e">
        <f t="shared" si="11"/>
        <v>#REF!</v>
      </c>
      <c r="P23" s="59" t="e">
        <f t="shared" si="1"/>
        <v>#REF!</v>
      </c>
      <c r="Q23" s="29" t="e">
        <f t="shared" si="12"/>
        <v>#REF!</v>
      </c>
      <c r="R23" s="100" t="e">
        <f t="shared" si="6"/>
        <v>#REF!</v>
      </c>
      <c r="S23" s="247"/>
      <c r="T23" s="246"/>
      <c r="U23" s="247"/>
    </row>
    <row r="24" spans="2:21" x14ac:dyDescent="0.25">
      <c r="B24" s="19" t="s">
        <v>3624</v>
      </c>
      <c r="C24" s="36" t="e">
        <f>+OP!C24</f>
        <v>#REF!</v>
      </c>
      <c r="D24" s="245"/>
      <c r="E24" s="65" t="e">
        <f>IF(OR($C$6="",$C$5="",$C$6=0,$C$5=0),"",IF((ROWS(E$6:E24)-1)&gt;$C$16+$C$13-$C$15,"",(ROWS(E$6:E24)-1)))</f>
        <v>#REF!</v>
      </c>
      <c r="F24" s="55" t="e">
        <f t="shared" si="7"/>
        <v>#REF!</v>
      </c>
      <c r="G24" s="91" t="e">
        <f>IF(E24="","",OP!G24)</f>
        <v>#REF!</v>
      </c>
      <c r="H24" s="28" t="e">
        <f t="shared" si="2"/>
        <v>#REF!</v>
      </c>
      <c r="I24" s="56" t="e">
        <f t="shared" si="3"/>
        <v>#REF!</v>
      </c>
      <c r="J24" s="56" t="e">
        <f t="shared" si="8"/>
        <v>#REF!</v>
      </c>
      <c r="K24" s="57" t="e">
        <f t="shared" si="9"/>
        <v>#REF!</v>
      </c>
      <c r="L24" s="57" t="e">
        <f t="shared" si="4"/>
        <v>#REF!</v>
      </c>
      <c r="M24" s="58" t="e">
        <f t="shared" si="5"/>
        <v>#REF!</v>
      </c>
      <c r="N24" s="58" t="e">
        <f t="shared" si="10"/>
        <v>#REF!</v>
      </c>
      <c r="O24" s="58" t="e">
        <f t="shared" si="11"/>
        <v>#REF!</v>
      </c>
      <c r="P24" s="59" t="e">
        <f t="shared" si="1"/>
        <v>#REF!</v>
      </c>
      <c r="Q24" s="29" t="e">
        <f t="shared" si="12"/>
        <v>#REF!</v>
      </c>
      <c r="R24" s="100" t="e">
        <f t="shared" si="6"/>
        <v>#REF!</v>
      </c>
      <c r="S24" s="247"/>
      <c r="T24" s="246"/>
      <c r="U24" s="247"/>
    </row>
    <row r="25" spans="2:21" x14ac:dyDescent="0.25">
      <c r="B25" s="50" t="s">
        <v>3625</v>
      </c>
      <c r="C25" s="48" t="e">
        <f>IF(#REF!="rate - nepravilne","",Q5)</f>
        <v>#REF!</v>
      </c>
      <c r="D25" s="245"/>
      <c r="E25" s="65" t="e">
        <f>IF(OR($C$6="",$C$5="",$C$6=0,$C$5=0),"",IF((ROWS(E$6:E25)-1)&gt;$C$16+$C$13-$C$15,"",(ROWS(E$6:E25)-1)))</f>
        <v>#REF!</v>
      </c>
      <c r="F25" s="55" t="e">
        <f t="shared" si="7"/>
        <v>#REF!</v>
      </c>
      <c r="G25" s="91" t="e">
        <f>IF(E25="","",OP!G25)</f>
        <v>#REF!</v>
      </c>
      <c r="H25" s="28" t="e">
        <f t="shared" si="2"/>
        <v>#REF!</v>
      </c>
      <c r="I25" s="56" t="e">
        <f t="shared" si="3"/>
        <v>#REF!</v>
      </c>
      <c r="J25" s="56" t="e">
        <f t="shared" si="8"/>
        <v>#REF!</v>
      </c>
      <c r="K25" s="57" t="e">
        <f t="shared" si="9"/>
        <v>#REF!</v>
      </c>
      <c r="L25" s="57" t="e">
        <f t="shared" si="4"/>
        <v>#REF!</v>
      </c>
      <c r="M25" s="58" t="e">
        <f t="shared" si="5"/>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1"/>
        <v>#REF!</v>
      </c>
      <c r="P25" s="59" t="e">
        <f t="shared" si="1"/>
        <v>#REF!</v>
      </c>
      <c r="Q25" s="29" t="e">
        <f t="shared" si="12"/>
        <v>#REF!</v>
      </c>
      <c r="R25" s="100" t="e">
        <f t="shared" si="6"/>
        <v>#REF!</v>
      </c>
      <c r="S25" s="247"/>
      <c r="T25" s="246"/>
      <c r="U25" s="247"/>
    </row>
    <row r="26" spans="2:21" x14ac:dyDescent="0.25">
      <c r="B26" s="9"/>
      <c r="C26" s="9"/>
      <c r="D26" s="245"/>
      <c r="E26" s="65" t="e">
        <f>IF(OR($C$6="",$C$5="",$C$6=0,$C$5=0),"",IF((ROWS(E$6:E26)-1)&gt;$C$16+$C$13-$C$15,"",(ROWS(E$6:E26)-1)))</f>
        <v>#REF!</v>
      </c>
      <c r="F26" s="55" t="e">
        <f t="shared" si="7"/>
        <v>#REF!</v>
      </c>
      <c r="G26" s="91" t="e">
        <f>IF(E26="","",OP!G26)</f>
        <v>#REF!</v>
      </c>
      <c r="H26" s="28" t="e">
        <f t="shared" si="2"/>
        <v>#REF!</v>
      </c>
      <c r="I26" s="56" t="e">
        <f t="shared" si="3"/>
        <v>#REF!</v>
      </c>
      <c r="J26" s="56" t="e">
        <f t="shared" si="8"/>
        <v>#REF!</v>
      </c>
      <c r="K26" s="57" t="e">
        <f t="shared" si="9"/>
        <v>#REF!</v>
      </c>
      <c r="L26" s="57" t="e">
        <f t="shared" si="4"/>
        <v>#REF!</v>
      </c>
      <c r="M26" s="58" t="e">
        <f t="shared" si="5"/>
        <v>#REF!</v>
      </c>
      <c r="N26" s="58" t="e">
        <f t="shared" si="10"/>
        <v>#REF!</v>
      </c>
      <c r="O26" s="58" t="e">
        <f t="shared" si="11"/>
        <v>#REF!</v>
      </c>
      <c r="P26" s="59" t="e">
        <f t="shared" si="1"/>
        <v>#REF!</v>
      </c>
      <c r="Q26" s="29" t="e">
        <f t="shared" si="12"/>
        <v>#REF!</v>
      </c>
      <c r="R26" s="100" t="e">
        <f t="shared" si="6"/>
        <v>#REF!</v>
      </c>
      <c r="S26" s="247"/>
      <c r="T26" s="246"/>
      <c r="U26" s="247"/>
    </row>
    <row r="27" spans="2:21" x14ac:dyDescent="0.25">
      <c r="B27" s="237"/>
      <c r="C27" s="9"/>
      <c r="D27" s="245"/>
      <c r="E27" s="65" t="e">
        <f>IF(OR($C$6="",$C$5="",$C$6=0,$C$5=0),"",IF((ROWS(E$6:E27)-1)&gt;$C$16+$C$13-$C$15,"",(ROWS(E$6:E27)-1)))</f>
        <v>#REF!</v>
      </c>
      <c r="F27" s="55" t="e">
        <f t="shared" si="7"/>
        <v>#REF!</v>
      </c>
      <c r="G27" s="91" t="e">
        <f>IF(E27="","",OP!G27)</f>
        <v>#REF!</v>
      </c>
      <c r="H27" s="28" t="e">
        <f t="shared" si="2"/>
        <v>#REF!</v>
      </c>
      <c r="I27" s="56" t="e">
        <f t="shared" si="3"/>
        <v>#REF!</v>
      </c>
      <c r="J27" s="56" t="e">
        <f t="shared" si="8"/>
        <v>#REF!</v>
      </c>
      <c r="K27" s="57" t="e">
        <f t="shared" si="9"/>
        <v>#REF!</v>
      </c>
      <c r="L27" s="57" t="e">
        <f t="shared" si="4"/>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0"/>
        <v>#REF!</v>
      </c>
      <c r="O27" s="58" t="e">
        <f t="shared" si="11"/>
        <v>#REF!</v>
      </c>
      <c r="P27" s="59" t="e">
        <f t="shared" si="1"/>
        <v>#REF!</v>
      </c>
      <c r="Q27" s="29" t="e">
        <f t="shared" si="12"/>
        <v>#REF!</v>
      </c>
      <c r="R27" s="100" t="e">
        <f t="shared" si="6"/>
        <v>#REF!</v>
      </c>
      <c r="S27" s="247"/>
      <c r="T27" s="246"/>
      <c r="U27" s="247"/>
    </row>
    <row r="28" spans="2:21" x14ac:dyDescent="0.25">
      <c r="B28" s="249" t="s">
        <v>3626</v>
      </c>
      <c r="C28" s="250" t="s">
        <v>3627</v>
      </c>
      <c r="D28" s="245"/>
      <c r="E28" s="65" t="e">
        <f>IF(OR($C$6="",$C$5="",$C$6=0,$C$5=0),"",IF((ROWS(E$6:E28)-1)&gt;$C$16+$C$13-$C$15,"",(ROWS(E$6:E28)-1)))</f>
        <v>#REF!</v>
      </c>
      <c r="F28" s="55" t="e">
        <f t="shared" si="7"/>
        <v>#REF!</v>
      </c>
      <c r="G28" s="91" t="e">
        <f>IF(E28="","",OP!G28)</f>
        <v>#REF!</v>
      </c>
      <c r="H28" s="28" t="e">
        <f t="shared" si="2"/>
        <v>#REF!</v>
      </c>
      <c r="I28" s="56" t="e">
        <f t="shared" si="3"/>
        <v>#REF!</v>
      </c>
      <c r="J28" s="56" t="e">
        <f t="shared" si="8"/>
        <v>#REF!</v>
      </c>
      <c r="K28" s="57" t="e">
        <f t="shared" si="9"/>
        <v>#REF!</v>
      </c>
      <c r="L28" s="57" t="e">
        <f t="shared" si="4"/>
        <v>#REF!</v>
      </c>
      <c r="M28" s="58" t="e">
        <f t="shared" si="5"/>
        <v>#REF!</v>
      </c>
      <c r="N28" s="58" t="e">
        <f t="shared" si="10"/>
        <v>#REF!</v>
      </c>
      <c r="O28" s="58" t="e">
        <f t="shared" si="11"/>
        <v>#REF!</v>
      </c>
      <c r="P28" s="59" t="e">
        <f t="shared" si="1"/>
        <v>#REF!</v>
      </c>
      <c r="Q28" s="29" t="e">
        <f t="shared" si="12"/>
        <v>#REF!</v>
      </c>
      <c r="R28" s="100" t="e">
        <f t="shared" si="6"/>
        <v>#REF!</v>
      </c>
      <c r="S28" s="247"/>
      <c r="T28" s="246"/>
      <c r="U28" s="247"/>
    </row>
    <row r="29" spans="2:21" x14ac:dyDescent="0.25">
      <c r="B29" s="251" t="s">
        <v>3439</v>
      </c>
      <c r="C29" s="252" t="e">
        <f>IF($C$6="mjesečno",H6/(DAY(EOMONTH(G6,0))),0)</f>
        <v>#REF!</v>
      </c>
      <c r="D29" s="245"/>
      <c r="E29" s="65" t="e">
        <f>IF(OR($C$6="",$C$5="",$C$6=0,$C$5=0),"",IF((ROWS(E$6:E29)-1)&gt;$C$16+$C$13-$C$15,"",(ROWS(E$6:E29)-1)))</f>
        <v>#REF!</v>
      </c>
      <c r="F29" s="55" t="e">
        <f t="shared" si="7"/>
        <v>#REF!</v>
      </c>
      <c r="G29" s="91" t="e">
        <f>IF(E29="","",OP!G29)</f>
        <v>#REF!</v>
      </c>
      <c r="H29" s="28" t="e">
        <f t="shared" si="2"/>
        <v>#REF!</v>
      </c>
      <c r="I29" s="56" t="e">
        <f t="shared" si="3"/>
        <v>#REF!</v>
      </c>
      <c r="J29" s="56" t="e">
        <f t="shared" si="8"/>
        <v>#REF!</v>
      </c>
      <c r="K29" s="57" t="e">
        <f t="shared" si="9"/>
        <v>#REF!</v>
      </c>
      <c r="L29" s="57" t="e">
        <f t="shared" si="4"/>
        <v>#REF!</v>
      </c>
      <c r="M29" s="58" t="e">
        <f t="shared" si="5"/>
        <v>#REF!</v>
      </c>
      <c r="N29" s="58" t="e">
        <f t="shared" si="10"/>
        <v>#REF!</v>
      </c>
      <c r="O29" s="58" t="e">
        <f t="shared" si="11"/>
        <v>#REF!</v>
      </c>
      <c r="P29" s="59" t="e">
        <f t="shared" si="1"/>
        <v>#REF!</v>
      </c>
      <c r="Q29" s="29" t="e">
        <f t="shared" si="12"/>
        <v>#REF!</v>
      </c>
      <c r="R29" s="100" t="e">
        <f t="shared" si="6"/>
        <v>#REF!</v>
      </c>
      <c r="S29" s="247"/>
      <c r="T29" s="246"/>
      <c r="U29" s="247"/>
    </row>
    <row r="30" spans="2:21" x14ac:dyDescent="0.25">
      <c r="B30" s="251" t="s">
        <v>3443</v>
      </c>
      <c r="C30" s="252" t="e">
        <f>IF(NOT($C$6="tromjesečno"),0,IF($C$6="tromjesečno",H6/(DAY(EOMONTH(G6,0))+DAY(EOMONTH(G6,-1))+DAY(EOMONTH(G6,-2))),0))</f>
        <v>#REF!</v>
      </c>
      <c r="D30" s="245"/>
      <c r="E30" s="65" t="e">
        <f>IF(OR($C$6="",$C$5="",$C$6=0,$C$5=0),"",IF((ROWS(E$6:E30)-1)&gt;$C$16+$C$13-$C$15,"",(ROWS(E$6:E30)-1)))</f>
        <v>#REF!</v>
      </c>
      <c r="F30" s="55" t="e">
        <f t="shared" si="7"/>
        <v>#REF!</v>
      </c>
      <c r="G30" s="91" t="e">
        <f>IF(E30="","",OP!G30)</f>
        <v>#REF!</v>
      </c>
      <c r="H30" s="28" t="e">
        <f t="shared" si="2"/>
        <v>#REF!</v>
      </c>
      <c r="I30" s="56" t="e">
        <f t="shared" si="3"/>
        <v>#REF!</v>
      </c>
      <c r="J30" s="56" t="e">
        <f t="shared" si="8"/>
        <v>#REF!</v>
      </c>
      <c r="K30" s="57" t="e">
        <f t="shared" si="9"/>
        <v>#REF!</v>
      </c>
      <c r="L30" s="57" t="e">
        <f t="shared" si="4"/>
        <v>#REF!</v>
      </c>
      <c r="M30" s="58" t="e">
        <f t="shared" si="5"/>
        <v>#REF!</v>
      </c>
      <c r="N30" s="58" t="e">
        <f t="shared" si="10"/>
        <v>#REF!</v>
      </c>
      <c r="O30" s="58" t="e">
        <f t="shared" si="11"/>
        <v>#REF!</v>
      </c>
      <c r="P30" s="59" t="e">
        <f t="shared" si="1"/>
        <v>#REF!</v>
      </c>
      <c r="Q30" s="29" t="e">
        <f t="shared" si="12"/>
        <v>#REF!</v>
      </c>
      <c r="R30" s="100" t="e">
        <f t="shared" si="6"/>
        <v>#REF!</v>
      </c>
      <c r="S30" s="247"/>
      <c r="T30" s="246"/>
      <c r="U30" s="247"/>
    </row>
    <row r="31" spans="2:21" x14ac:dyDescent="0.25">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7"/>
        <v>#REF!</v>
      </c>
      <c r="G31" s="91" t="e">
        <f>IF(E31="","",OP!G31)</f>
        <v>#REF!</v>
      </c>
      <c r="H31" s="28" t="e">
        <f t="shared" si="2"/>
        <v>#REF!</v>
      </c>
      <c r="I31" s="56" t="e">
        <f t="shared" si="3"/>
        <v>#REF!</v>
      </c>
      <c r="J31" s="56" t="e">
        <f t="shared" si="8"/>
        <v>#REF!</v>
      </c>
      <c r="K31" s="57" t="e">
        <f t="shared" si="9"/>
        <v>#REF!</v>
      </c>
      <c r="L31" s="57" t="e">
        <f t="shared" si="4"/>
        <v>#REF!</v>
      </c>
      <c r="M31" s="58" t="e">
        <f t="shared" si="5"/>
        <v>#REF!</v>
      </c>
      <c r="N31" s="58" t="e">
        <f t="shared" si="10"/>
        <v>#REF!</v>
      </c>
      <c r="O31" s="58" t="e">
        <f t="shared" si="11"/>
        <v>#REF!</v>
      </c>
      <c r="P31" s="59" t="e">
        <f t="shared" si="1"/>
        <v>#REF!</v>
      </c>
      <c r="Q31" s="29" t="e">
        <f t="shared" si="12"/>
        <v>#REF!</v>
      </c>
      <c r="R31" s="100" t="e">
        <f t="shared" si="6"/>
        <v>#REF!</v>
      </c>
      <c r="S31" s="247"/>
      <c r="T31" s="246"/>
      <c r="U31" s="247"/>
    </row>
    <row r="32" spans="2:21" x14ac:dyDescent="0.25">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7"/>
        <v>#REF!</v>
      </c>
      <c r="G32" s="91" t="e">
        <f>IF(E32="","",OP!G32)</f>
        <v>#REF!</v>
      </c>
      <c r="H32" s="28" t="e">
        <f t="shared" si="2"/>
        <v>#REF!</v>
      </c>
      <c r="I32" s="56" t="e">
        <f t="shared" si="3"/>
        <v>#REF!</v>
      </c>
      <c r="J32" s="56" t="e">
        <f t="shared" si="8"/>
        <v>#REF!</v>
      </c>
      <c r="K32" s="57" t="e">
        <f t="shared" si="9"/>
        <v>#REF!</v>
      </c>
      <c r="L32" s="57" t="e">
        <f t="shared" si="4"/>
        <v>#REF!</v>
      </c>
      <c r="M32" s="58" t="e">
        <f t="shared" si="5"/>
        <v>#REF!</v>
      </c>
      <c r="N32" s="58" t="e">
        <f t="shared" si="10"/>
        <v>#REF!</v>
      </c>
      <c r="O32" s="58" t="e">
        <f t="shared" si="11"/>
        <v>#REF!</v>
      </c>
      <c r="P32" s="59" t="e">
        <f t="shared" si="1"/>
        <v>#REF!</v>
      </c>
      <c r="Q32" s="29" t="e">
        <f t="shared" si="12"/>
        <v>#REF!</v>
      </c>
      <c r="R32" s="100" t="e">
        <f t="shared" si="6"/>
        <v>#REF!</v>
      </c>
      <c r="S32" s="247"/>
      <c r="T32" s="246"/>
      <c r="U32" s="247"/>
    </row>
    <row r="33" spans="2:21" x14ac:dyDescent="0.25">
      <c r="B33" s="251"/>
      <c r="C33" s="254" t="e">
        <f>SUM(C29:C32)</f>
        <v>#REF!</v>
      </c>
      <c r="E33" s="65" t="e">
        <f>IF(OR($C$6="",$C$5="",$C$6=0,$C$5=0),"",IF((ROWS(E$6:E33)-1)&gt;$C$16+$C$13-$C$15,"",(ROWS(E$6:E33)-1)))</f>
        <v>#REF!</v>
      </c>
      <c r="F33" s="55" t="e">
        <f t="shared" si="7"/>
        <v>#REF!</v>
      </c>
      <c r="G33" s="91" t="e">
        <f>IF(E33="","",OP!G33)</f>
        <v>#REF!</v>
      </c>
      <c r="H33" s="28" t="e">
        <f t="shared" si="2"/>
        <v>#REF!</v>
      </c>
      <c r="I33" s="56" t="e">
        <f t="shared" si="3"/>
        <v>#REF!</v>
      </c>
      <c r="J33" s="56" t="e">
        <f t="shared" si="8"/>
        <v>#REF!</v>
      </c>
      <c r="K33" s="57" t="e">
        <f t="shared" si="9"/>
        <v>#REF!</v>
      </c>
      <c r="L33" s="57" t="e">
        <f t="shared" si="4"/>
        <v>#REF!</v>
      </c>
      <c r="M33" s="58" t="e">
        <f t="shared" si="5"/>
        <v>#REF!</v>
      </c>
      <c r="N33" s="58" t="e">
        <f t="shared" si="10"/>
        <v>#REF!</v>
      </c>
      <c r="O33" s="58" t="e">
        <f t="shared" si="11"/>
        <v>#REF!</v>
      </c>
      <c r="P33" s="59" t="e">
        <f t="shared" si="1"/>
        <v>#REF!</v>
      </c>
      <c r="Q33" s="29" t="e">
        <f t="shared" si="12"/>
        <v>#REF!</v>
      </c>
      <c r="R33" s="100" t="e">
        <f t="shared" si="6"/>
        <v>#REF!</v>
      </c>
      <c r="S33" s="247"/>
      <c r="T33" s="246"/>
      <c r="U33" s="247"/>
    </row>
    <row r="34" spans="2:21" x14ac:dyDescent="0.25">
      <c r="B34" s="251"/>
      <c r="C34" s="251"/>
      <c r="E34" s="65" t="e">
        <f>IF(OR($C$6="",$C$5="",$C$6=0,$C$5=0),"",IF((ROWS(E$6:E34)-1)&gt;$C$16+$C$13-$C$15,"",(ROWS(E$6:E34)-1)))</f>
        <v>#REF!</v>
      </c>
      <c r="F34" s="55" t="e">
        <f t="shared" si="7"/>
        <v>#REF!</v>
      </c>
      <c r="G34" s="91" t="e">
        <f>IF(E34="","",OP!G34)</f>
        <v>#REF!</v>
      </c>
      <c r="H34" s="28" t="e">
        <f t="shared" si="2"/>
        <v>#REF!</v>
      </c>
      <c r="I34" s="56" t="e">
        <f t="shared" si="3"/>
        <v>#REF!</v>
      </c>
      <c r="J34" s="56" t="e">
        <f t="shared" si="8"/>
        <v>#REF!</v>
      </c>
      <c r="K34" s="57" t="e">
        <f t="shared" si="9"/>
        <v>#REF!</v>
      </c>
      <c r="L34" s="57" t="e">
        <f t="shared" si="4"/>
        <v>#REF!</v>
      </c>
      <c r="M34" s="58" t="e">
        <f t="shared" si="5"/>
        <v>#REF!</v>
      </c>
      <c r="N34" s="58" t="e">
        <f t="shared" si="10"/>
        <v>#REF!</v>
      </c>
      <c r="O34" s="58" t="e">
        <f t="shared" si="11"/>
        <v>#REF!</v>
      </c>
      <c r="P34" s="59" t="e">
        <f t="shared" si="1"/>
        <v>#REF!</v>
      </c>
      <c r="Q34" s="29" t="e">
        <f t="shared" si="12"/>
        <v>#REF!</v>
      </c>
      <c r="R34" s="100" t="e">
        <f t="shared" si="6"/>
        <v>#REF!</v>
      </c>
      <c r="S34" s="247"/>
      <c r="T34" s="246"/>
      <c r="U34" s="247"/>
    </row>
    <row r="35" spans="2:21" x14ac:dyDescent="0.25">
      <c r="B35" s="251"/>
      <c r="C35" s="251"/>
      <c r="E35" s="65" t="e">
        <f>IF(OR($C$6="",$C$5="",$C$6=0,$C$5=0),"",IF((ROWS(E$6:E35)-1)&gt;$C$16+$C$13-$C$15,"",(ROWS(E$6:E35)-1)))</f>
        <v>#REF!</v>
      </c>
      <c r="F35" s="55" t="e">
        <f t="shared" si="7"/>
        <v>#REF!</v>
      </c>
      <c r="G35" s="91" t="e">
        <f>IF(E35="","",OP!G35)</f>
        <v>#REF!</v>
      </c>
      <c r="H35" s="28" t="e">
        <f t="shared" si="2"/>
        <v>#REF!</v>
      </c>
      <c r="I35" s="56" t="e">
        <f t="shared" si="3"/>
        <v>#REF!</v>
      </c>
      <c r="J35" s="56" t="e">
        <f t="shared" si="8"/>
        <v>#REF!</v>
      </c>
      <c r="K35" s="57" t="e">
        <f t="shared" si="9"/>
        <v>#REF!</v>
      </c>
      <c r="L35" s="57" t="e">
        <f t="shared" si="4"/>
        <v>#REF!</v>
      </c>
      <c r="M35" s="58" t="e">
        <f t="shared" si="5"/>
        <v>#REF!</v>
      </c>
      <c r="N35" s="58" t="e">
        <f t="shared" si="10"/>
        <v>#REF!</v>
      </c>
      <c r="O35" s="58" t="e">
        <f t="shared" si="11"/>
        <v>#REF!</v>
      </c>
      <c r="P35" s="59" t="e">
        <f t="shared" si="1"/>
        <v>#REF!</v>
      </c>
      <c r="Q35" s="29" t="e">
        <f t="shared" si="12"/>
        <v>#REF!</v>
      </c>
      <c r="R35" s="100" t="e">
        <f t="shared" si="6"/>
        <v>#REF!</v>
      </c>
      <c r="S35" s="247"/>
      <c r="T35" s="246"/>
      <c r="U35" s="247"/>
    </row>
    <row r="36" spans="2:21" x14ac:dyDescent="0.25">
      <c r="B36" s="249" t="s">
        <v>3628</v>
      </c>
      <c r="C36" s="250" t="s">
        <v>3629</v>
      </c>
      <c r="E36" s="65" t="e">
        <f>IF(OR($C$6="",$C$5="",$C$6=0,$C$5=0),"",IF((ROWS(E$6:E36)-1)&gt;$C$16+$C$13-$C$15,"",(ROWS(E$6:E36)-1)))</f>
        <v>#REF!</v>
      </c>
      <c r="F36" s="55" t="e">
        <f t="shared" si="7"/>
        <v>#REF!</v>
      </c>
      <c r="G36" s="91" t="e">
        <f>IF(E36="","",OP!G36)</f>
        <v>#REF!</v>
      </c>
      <c r="H36" s="28" t="e">
        <f t="shared" si="2"/>
        <v>#REF!</v>
      </c>
      <c r="I36" s="56" t="e">
        <f t="shared" si="3"/>
        <v>#REF!</v>
      </c>
      <c r="J36" s="56" t="e">
        <f t="shared" si="8"/>
        <v>#REF!</v>
      </c>
      <c r="K36" s="57" t="e">
        <f t="shared" si="9"/>
        <v>#REF!</v>
      </c>
      <c r="L36" s="57" t="e">
        <f t="shared" si="4"/>
        <v>#REF!</v>
      </c>
      <c r="M36" s="58" t="e">
        <f t="shared" si="5"/>
        <v>#REF!</v>
      </c>
      <c r="N36" s="58" t="e">
        <f t="shared" si="10"/>
        <v>#REF!</v>
      </c>
      <c r="O36" s="58" t="e">
        <f t="shared" si="11"/>
        <v>#REF!</v>
      </c>
      <c r="P36" s="59" t="e">
        <f t="shared" si="1"/>
        <v>#REF!</v>
      </c>
      <c r="Q36" s="29" t="e">
        <f t="shared" si="12"/>
        <v>#REF!</v>
      </c>
      <c r="R36" s="100" t="e">
        <f t="shared" si="6"/>
        <v>#REF!</v>
      </c>
      <c r="S36" s="247"/>
      <c r="T36" s="246"/>
      <c r="U36" s="247"/>
    </row>
    <row r="37" spans="2:21" x14ac:dyDescent="0.25">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7"/>
        <v>#REF!</v>
      </c>
      <c r="G37" s="91" t="e">
        <f>IF(E37="","",OP!G37)</f>
        <v>#REF!</v>
      </c>
      <c r="H37" s="28" t="e">
        <f t="shared" si="2"/>
        <v>#REF!</v>
      </c>
      <c r="I37" s="56" t="e">
        <f t="shared" si="3"/>
        <v>#REF!</v>
      </c>
      <c r="J37" s="56" t="e">
        <f t="shared" si="8"/>
        <v>#REF!</v>
      </c>
      <c r="K37" s="57" t="e">
        <f t="shared" si="9"/>
        <v>#REF!</v>
      </c>
      <c r="L37" s="57" t="e">
        <f t="shared" si="4"/>
        <v>#REF!</v>
      </c>
      <c r="M37" s="58" t="e">
        <f t="shared" si="5"/>
        <v>#REF!</v>
      </c>
      <c r="N37" s="58" t="e">
        <f t="shared" si="10"/>
        <v>#REF!</v>
      </c>
      <c r="O37" s="58" t="e">
        <f t="shared" si="11"/>
        <v>#REF!</v>
      </c>
      <c r="P37" s="59" t="e">
        <f t="shared" si="1"/>
        <v>#REF!</v>
      </c>
      <c r="Q37" s="29" t="e">
        <f t="shared" si="12"/>
        <v>#REF!</v>
      </c>
      <c r="R37" s="100" t="e">
        <f t="shared" si="6"/>
        <v>#REF!</v>
      </c>
      <c r="S37" s="247"/>
      <c r="T37" s="246"/>
      <c r="U37" s="247"/>
    </row>
    <row r="38" spans="2:21" x14ac:dyDescent="0.25">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7"/>
        <v>#REF!</v>
      </c>
      <c r="G38" s="91" t="e">
        <f>IF(E38="","",OP!G38)</f>
        <v>#REF!</v>
      </c>
      <c r="H38" s="28" t="e">
        <f t="shared" si="2"/>
        <v>#REF!</v>
      </c>
      <c r="I38" s="56" t="e">
        <f t="shared" si="3"/>
        <v>#REF!</v>
      </c>
      <c r="J38" s="56" t="e">
        <f t="shared" si="8"/>
        <v>#REF!</v>
      </c>
      <c r="K38" s="57" t="e">
        <f t="shared" si="9"/>
        <v>#REF!</v>
      </c>
      <c r="L38" s="57" t="e">
        <f t="shared" si="4"/>
        <v>#REF!</v>
      </c>
      <c r="M38" s="58" t="e">
        <f t="shared" si="5"/>
        <v>#REF!</v>
      </c>
      <c r="N38" s="58" t="e">
        <f t="shared" si="10"/>
        <v>#REF!</v>
      </c>
      <c r="O38" s="58" t="e">
        <f t="shared" si="11"/>
        <v>#REF!</v>
      </c>
      <c r="P38" s="59" t="e">
        <f t="shared" si="1"/>
        <v>#REF!</v>
      </c>
      <c r="Q38" s="29" t="e">
        <f t="shared" si="12"/>
        <v>#REF!</v>
      </c>
      <c r="R38" s="100" t="e">
        <f t="shared" si="6"/>
        <v>#REF!</v>
      </c>
      <c r="S38" s="247"/>
      <c r="T38" s="246"/>
      <c r="U38" s="247"/>
    </row>
    <row r="39" spans="2:21" x14ac:dyDescent="0.25">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7"/>
        <v>#REF!</v>
      </c>
      <c r="G39" s="91" t="e">
        <f>IF(E39="","",OP!G39)</f>
        <v>#REF!</v>
      </c>
      <c r="H39" s="28" t="e">
        <f t="shared" si="2"/>
        <v>#REF!</v>
      </c>
      <c r="I39" s="56" t="e">
        <f t="shared" si="3"/>
        <v>#REF!</v>
      </c>
      <c r="J39" s="56" t="e">
        <f t="shared" si="8"/>
        <v>#REF!</v>
      </c>
      <c r="K39" s="57" t="e">
        <f t="shared" si="9"/>
        <v>#REF!</v>
      </c>
      <c r="L39" s="57" t="e">
        <f t="shared" si="4"/>
        <v>#REF!</v>
      </c>
      <c r="M39" s="58" t="e">
        <f t="shared" si="5"/>
        <v>#REF!</v>
      </c>
      <c r="N39" s="58" t="e">
        <f t="shared" si="10"/>
        <v>#REF!</v>
      </c>
      <c r="O39" s="58" t="e">
        <f t="shared" si="11"/>
        <v>#REF!</v>
      </c>
      <c r="P39" s="59" t="e">
        <f t="shared" si="1"/>
        <v>#REF!</v>
      </c>
      <c r="Q39" s="29" t="e">
        <f t="shared" si="12"/>
        <v>#REF!</v>
      </c>
      <c r="R39" s="100" t="e">
        <f t="shared" si="6"/>
        <v>#REF!</v>
      </c>
      <c r="S39" s="247"/>
      <c r="T39" s="246"/>
      <c r="U39" s="247"/>
    </row>
    <row r="40" spans="2:21" x14ac:dyDescent="0.25">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7"/>
        <v>#REF!</v>
      </c>
      <c r="G40" s="91" t="e">
        <f>IF(E40="","",OP!G40)</f>
        <v>#REF!</v>
      </c>
      <c r="H40" s="28" t="e">
        <f t="shared" si="2"/>
        <v>#REF!</v>
      </c>
      <c r="I40" s="56" t="e">
        <f t="shared" si="3"/>
        <v>#REF!</v>
      </c>
      <c r="J40" s="56" t="e">
        <f t="shared" si="8"/>
        <v>#REF!</v>
      </c>
      <c r="K40" s="57" t="e">
        <f t="shared" si="9"/>
        <v>#REF!</v>
      </c>
      <c r="L40" s="57" t="e">
        <f t="shared" si="4"/>
        <v>#REF!</v>
      </c>
      <c r="M40" s="58" t="e">
        <f t="shared" si="5"/>
        <v>#REF!</v>
      </c>
      <c r="N40" s="58" t="e">
        <f t="shared" si="10"/>
        <v>#REF!</v>
      </c>
      <c r="O40" s="58" t="e">
        <f t="shared" si="11"/>
        <v>#REF!</v>
      </c>
      <c r="P40" s="59" t="e">
        <f t="shared" si="1"/>
        <v>#REF!</v>
      </c>
      <c r="Q40" s="29" t="e">
        <f t="shared" si="12"/>
        <v>#REF!</v>
      </c>
      <c r="R40" s="100" t="e">
        <f t="shared" si="6"/>
        <v>#REF!</v>
      </c>
      <c r="S40" s="247"/>
      <c r="T40" s="246"/>
      <c r="U40" s="247"/>
    </row>
    <row r="41" spans="2:21" x14ac:dyDescent="0.25">
      <c r="B41" s="251"/>
      <c r="C41" s="256" t="e">
        <f>IF($C$6="mjesečno",C37,
IF($C$6="tromjesečno",C38,
IF($C$6="polugodišnje",C39,
IF($C$6="godišnje",C40))))</f>
        <v>#REF!</v>
      </c>
      <c r="E41" s="65" t="e">
        <f>IF(OR($C$6="",$C$5="",$C$6=0,$C$5=0),"",IF((ROWS(E$6:E41)-1)&gt;$C$16+$C$13-$C$15,"",(ROWS(E$6:E41)-1)))</f>
        <v>#REF!</v>
      </c>
      <c r="F41" s="55" t="e">
        <f t="shared" si="7"/>
        <v>#REF!</v>
      </c>
      <c r="G41" s="91" t="e">
        <f>IF(E41="","",OP!G41)</f>
        <v>#REF!</v>
      </c>
      <c r="H41" s="28" t="e">
        <f t="shared" si="2"/>
        <v>#REF!</v>
      </c>
      <c r="I41" s="56" t="e">
        <f t="shared" si="3"/>
        <v>#REF!</v>
      </c>
      <c r="J41" s="56" t="e">
        <f t="shared" si="8"/>
        <v>#REF!</v>
      </c>
      <c r="K41" s="57" t="e">
        <f t="shared" si="9"/>
        <v>#REF!</v>
      </c>
      <c r="L41" s="57" t="e">
        <f t="shared" si="4"/>
        <v>#REF!</v>
      </c>
      <c r="M41" s="58" t="e">
        <f t="shared" si="5"/>
        <v>#REF!</v>
      </c>
      <c r="N41" s="58" t="e">
        <f t="shared" si="10"/>
        <v>#REF!</v>
      </c>
      <c r="O41" s="58" t="e">
        <f t="shared" si="11"/>
        <v>#REF!</v>
      </c>
      <c r="P41" s="59" t="e">
        <f t="shared" si="1"/>
        <v>#REF!</v>
      </c>
      <c r="Q41" s="29" t="e">
        <f t="shared" si="12"/>
        <v>#REF!</v>
      </c>
      <c r="R41" s="100" t="e">
        <f t="shared" si="6"/>
        <v>#REF!</v>
      </c>
      <c r="S41" s="247"/>
      <c r="T41" s="246"/>
      <c r="U41" s="247"/>
    </row>
    <row r="42" spans="2:21" x14ac:dyDescent="0.25">
      <c r="B42" s="251"/>
      <c r="C42" s="251"/>
      <c r="E42" s="65" t="e">
        <f>IF(OR($C$6="",$C$5="",$C$6=0,$C$5=0),"",IF((ROWS(E$6:E42)-1)&gt;$C$16+$C$13-$C$15,"",(ROWS(E$6:E42)-1)))</f>
        <v>#REF!</v>
      </c>
      <c r="F42" s="55" t="e">
        <f t="shared" si="7"/>
        <v>#REF!</v>
      </c>
      <c r="G42" s="91" t="e">
        <f>IF(E42="","",OP!G42)</f>
        <v>#REF!</v>
      </c>
      <c r="H42" s="28" t="e">
        <f t="shared" si="2"/>
        <v>#REF!</v>
      </c>
      <c r="I42" s="56" t="e">
        <f t="shared" si="3"/>
        <v>#REF!</v>
      </c>
      <c r="J42" s="56" t="e">
        <f t="shared" si="8"/>
        <v>#REF!</v>
      </c>
      <c r="K42" s="57" t="e">
        <f t="shared" si="9"/>
        <v>#REF!</v>
      </c>
      <c r="L42" s="57" t="e">
        <f t="shared" si="4"/>
        <v>#REF!</v>
      </c>
      <c r="M42" s="58" t="e">
        <f t="shared" si="5"/>
        <v>#REF!</v>
      </c>
      <c r="N42" s="58" t="e">
        <f t="shared" si="10"/>
        <v>#REF!</v>
      </c>
      <c r="O42" s="58" t="e">
        <f t="shared" si="11"/>
        <v>#REF!</v>
      </c>
      <c r="P42" s="59" t="e">
        <f t="shared" si="1"/>
        <v>#REF!</v>
      </c>
      <c r="Q42" s="29" t="e">
        <f t="shared" si="12"/>
        <v>#REF!</v>
      </c>
      <c r="R42" s="100" t="e">
        <f t="shared" si="6"/>
        <v>#REF!</v>
      </c>
      <c r="S42" s="247"/>
      <c r="T42" s="246"/>
      <c r="U42" s="247"/>
    </row>
    <row r="43" spans="2:21" x14ac:dyDescent="0.25">
      <c r="B43" s="257"/>
      <c r="C43" s="251"/>
      <c r="E43" s="65" t="e">
        <f>IF(OR($C$6="",$C$5="",$C$6=0,$C$5=0),"",IF((ROWS(E$6:E43)-1)&gt;$C$16+$C$13-$C$15,"",(ROWS(E$6:E43)-1)))</f>
        <v>#REF!</v>
      </c>
      <c r="F43" s="55" t="e">
        <f t="shared" si="7"/>
        <v>#REF!</v>
      </c>
      <c r="G43" s="91" t="e">
        <f>IF(E43="","",OP!G43)</f>
        <v>#REF!</v>
      </c>
      <c r="H43" s="28" t="e">
        <f t="shared" si="2"/>
        <v>#REF!</v>
      </c>
      <c r="I43" s="56" t="e">
        <f t="shared" si="3"/>
        <v>#REF!</v>
      </c>
      <c r="J43" s="56" t="e">
        <f t="shared" si="8"/>
        <v>#REF!</v>
      </c>
      <c r="K43" s="57" t="e">
        <f t="shared" si="9"/>
        <v>#REF!</v>
      </c>
      <c r="L43" s="57" t="e">
        <f t="shared" si="4"/>
        <v>#REF!</v>
      </c>
      <c r="M43" s="58" t="e">
        <f t="shared" si="5"/>
        <v>#REF!</v>
      </c>
      <c r="N43" s="58" t="e">
        <f t="shared" si="10"/>
        <v>#REF!</v>
      </c>
      <c r="O43" s="58" t="e">
        <f t="shared" si="11"/>
        <v>#REF!</v>
      </c>
      <c r="P43" s="59" t="e">
        <f t="shared" si="1"/>
        <v>#REF!</v>
      </c>
      <c r="Q43" s="29" t="e">
        <f t="shared" si="12"/>
        <v>#REF!</v>
      </c>
      <c r="R43" s="100" t="e">
        <f t="shared" si="6"/>
        <v>#REF!</v>
      </c>
      <c r="S43" s="247"/>
      <c r="T43" s="246"/>
      <c r="U43" s="247"/>
    </row>
    <row r="44" spans="2:21" x14ac:dyDescent="0.25">
      <c r="B44" s="251" t="s">
        <v>3630</v>
      </c>
      <c r="C44" s="251"/>
      <c r="E44" s="65" t="e">
        <f>IF(OR($C$6="",$C$5="",$C$6=0,$C$5=0),"",IF((ROWS(E$6:E44)-1)&gt;$C$16+$C$13-$C$15,"",(ROWS(E$6:E44)-1)))</f>
        <v>#REF!</v>
      </c>
      <c r="F44" s="55" t="e">
        <f t="shared" si="7"/>
        <v>#REF!</v>
      </c>
      <c r="G44" s="91" t="e">
        <f>IF(E44="","",OP!G44)</f>
        <v>#REF!</v>
      </c>
      <c r="H44" s="28" t="e">
        <f t="shared" si="2"/>
        <v>#REF!</v>
      </c>
      <c r="I44" s="56" t="e">
        <f t="shared" si="3"/>
        <v>#REF!</v>
      </c>
      <c r="J44" s="56" t="e">
        <f t="shared" si="8"/>
        <v>#REF!</v>
      </c>
      <c r="K44" s="57" t="e">
        <f t="shared" si="9"/>
        <v>#REF!</v>
      </c>
      <c r="L44" s="57" t="e">
        <f t="shared" si="4"/>
        <v>#REF!</v>
      </c>
      <c r="M44" s="58" t="e">
        <f t="shared" si="5"/>
        <v>#REF!</v>
      </c>
      <c r="N44" s="58" t="e">
        <f t="shared" si="10"/>
        <v>#REF!</v>
      </c>
      <c r="O44" s="58" t="e">
        <f t="shared" si="11"/>
        <v>#REF!</v>
      </c>
      <c r="P44" s="59" t="e">
        <f t="shared" si="1"/>
        <v>#REF!</v>
      </c>
      <c r="Q44" s="29" t="e">
        <f t="shared" si="12"/>
        <v>#REF!</v>
      </c>
      <c r="R44" s="100" t="e">
        <f t="shared" si="6"/>
        <v>#REF!</v>
      </c>
      <c r="S44" s="247"/>
      <c r="T44" s="247"/>
      <c r="U44" s="247"/>
    </row>
    <row r="45" spans="2:21" x14ac:dyDescent="0.25">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7"/>
        <v>#REF!</v>
      </c>
      <c r="G45" s="91" t="e">
        <f>IF(E45="","",OP!G45)</f>
        <v>#REF!</v>
      </c>
      <c r="H45" s="28" t="e">
        <f t="shared" si="2"/>
        <v>#REF!</v>
      </c>
      <c r="I45" s="56" t="e">
        <f t="shared" si="3"/>
        <v>#REF!</v>
      </c>
      <c r="J45" s="56" t="e">
        <f t="shared" si="8"/>
        <v>#REF!</v>
      </c>
      <c r="K45" s="57" t="e">
        <f t="shared" si="9"/>
        <v>#REF!</v>
      </c>
      <c r="L45" s="57" t="e">
        <f t="shared" si="4"/>
        <v>#REF!</v>
      </c>
      <c r="M45" s="58" t="e">
        <f t="shared" si="5"/>
        <v>#REF!</v>
      </c>
      <c r="N45" s="58" t="e">
        <f t="shared" si="10"/>
        <v>#REF!</v>
      </c>
      <c r="O45" s="58" t="e">
        <f t="shared" si="11"/>
        <v>#REF!</v>
      </c>
      <c r="P45" s="59" t="e">
        <f t="shared" si="1"/>
        <v>#REF!</v>
      </c>
      <c r="Q45" s="29" t="e">
        <f t="shared" si="12"/>
        <v>#REF!</v>
      </c>
      <c r="R45" s="100" t="e">
        <f t="shared" si="6"/>
        <v>#REF!</v>
      </c>
      <c r="S45" s="247"/>
      <c r="T45" s="247"/>
      <c r="U45" s="247"/>
    </row>
    <row r="46" spans="2:21" x14ac:dyDescent="0.25">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7"/>
        <v>#REF!</v>
      </c>
      <c r="G46" s="91" t="e">
        <f>IF(E46="","",OP!G46)</f>
        <v>#REF!</v>
      </c>
      <c r="H46" s="28" t="e">
        <f t="shared" si="2"/>
        <v>#REF!</v>
      </c>
      <c r="I46" s="56" t="e">
        <f t="shared" si="3"/>
        <v>#REF!</v>
      </c>
      <c r="J46" s="56" t="e">
        <f t="shared" si="8"/>
        <v>#REF!</v>
      </c>
      <c r="K46" s="57" t="e">
        <f t="shared" si="9"/>
        <v>#REF!</v>
      </c>
      <c r="L46" s="57" t="e">
        <f t="shared" si="4"/>
        <v>#REF!</v>
      </c>
      <c r="M46" s="58" t="e">
        <f t="shared" si="5"/>
        <v>#REF!</v>
      </c>
      <c r="N46" s="58" t="e">
        <f t="shared" si="10"/>
        <v>#REF!</v>
      </c>
      <c r="O46" s="58" t="e">
        <f t="shared" si="11"/>
        <v>#REF!</v>
      </c>
      <c r="P46" s="59" t="e">
        <f t="shared" si="1"/>
        <v>#REF!</v>
      </c>
      <c r="Q46" s="29" t="e">
        <f t="shared" si="12"/>
        <v>#REF!</v>
      </c>
      <c r="R46" s="100" t="e">
        <f t="shared" si="6"/>
        <v>#REF!</v>
      </c>
      <c r="S46" s="247"/>
      <c r="T46" s="247"/>
      <c r="U46" s="247"/>
    </row>
    <row r="47" spans="2:21" x14ac:dyDescent="0.25">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7"/>
        <v>#REF!</v>
      </c>
      <c r="G47" s="91" t="e">
        <f>IF(E47="","",OP!G47)</f>
        <v>#REF!</v>
      </c>
      <c r="H47" s="28" t="e">
        <f t="shared" si="2"/>
        <v>#REF!</v>
      </c>
      <c r="I47" s="56" t="e">
        <f t="shared" si="3"/>
        <v>#REF!</v>
      </c>
      <c r="J47" s="56" t="e">
        <f t="shared" si="8"/>
        <v>#REF!</v>
      </c>
      <c r="K47" s="57" t="e">
        <f t="shared" si="9"/>
        <v>#REF!</v>
      </c>
      <c r="L47" s="57" t="e">
        <f t="shared" si="4"/>
        <v>#REF!</v>
      </c>
      <c r="M47" s="58" t="e">
        <f t="shared" si="5"/>
        <v>#REF!</v>
      </c>
      <c r="N47" s="58" t="e">
        <f t="shared" si="10"/>
        <v>#REF!</v>
      </c>
      <c r="O47" s="58" t="e">
        <f t="shared" si="11"/>
        <v>#REF!</v>
      </c>
      <c r="P47" s="59" t="e">
        <f t="shared" si="1"/>
        <v>#REF!</v>
      </c>
      <c r="Q47" s="29" t="e">
        <f t="shared" si="12"/>
        <v>#REF!</v>
      </c>
      <c r="R47" s="100" t="e">
        <f t="shared" si="6"/>
        <v>#REF!</v>
      </c>
      <c r="S47" s="247"/>
      <c r="T47" s="247"/>
      <c r="U47" s="247"/>
    </row>
    <row r="48" spans="2:21" x14ac:dyDescent="0.25">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7"/>
        <v>#REF!</v>
      </c>
      <c r="G48" s="91" t="e">
        <f>IF(E48="","",OP!G48)</f>
        <v>#REF!</v>
      </c>
      <c r="H48" s="28" t="e">
        <f t="shared" si="2"/>
        <v>#REF!</v>
      </c>
      <c r="I48" s="56" t="e">
        <f t="shared" si="3"/>
        <v>#REF!</v>
      </c>
      <c r="J48" s="56" t="e">
        <f t="shared" si="8"/>
        <v>#REF!</v>
      </c>
      <c r="K48" s="57" t="e">
        <f t="shared" si="9"/>
        <v>#REF!</v>
      </c>
      <c r="L48" s="57" t="e">
        <f t="shared" si="4"/>
        <v>#REF!</v>
      </c>
      <c r="M48" s="58" t="e">
        <f t="shared" si="5"/>
        <v>#REF!</v>
      </c>
      <c r="N48" s="58" t="e">
        <f t="shared" si="10"/>
        <v>#REF!</v>
      </c>
      <c r="O48" s="58" t="e">
        <f t="shared" si="11"/>
        <v>#REF!</v>
      </c>
      <c r="P48" s="59" t="e">
        <f t="shared" si="1"/>
        <v>#REF!</v>
      </c>
      <c r="Q48" s="29" t="e">
        <f t="shared" si="12"/>
        <v>#REF!</v>
      </c>
      <c r="R48" s="100" t="e">
        <f t="shared" si="6"/>
        <v>#REF!</v>
      </c>
      <c r="S48" s="247"/>
      <c r="T48" s="247"/>
      <c r="U48" s="247"/>
    </row>
    <row r="49" spans="2:21" x14ac:dyDescent="0.25">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7"/>
        <v>#REF!</v>
      </c>
      <c r="G49" s="91" t="e">
        <f>IF(E49="","",OP!G49)</f>
        <v>#REF!</v>
      </c>
      <c r="H49" s="28" t="e">
        <f t="shared" si="2"/>
        <v>#REF!</v>
      </c>
      <c r="I49" s="56" t="e">
        <f t="shared" si="3"/>
        <v>#REF!</v>
      </c>
      <c r="J49" s="56" t="e">
        <f t="shared" si="8"/>
        <v>#REF!</v>
      </c>
      <c r="K49" s="57" t="e">
        <f t="shared" si="9"/>
        <v>#REF!</v>
      </c>
      <c r="L49" s="57" t="e">
        <f t="shared" si="4"/>
        <v>#REF!</v>
      </c>
      <c r="M49" s="58" t="e">
        <f t="shared" si="5"/>
        <v>#REF!</v>
      </c>
      <c r="N49" s="58" t="e">
        <f t="shared" si="10"/>
        <v>#REF!</v>
      </c>
      <c r="O49" s="58" t="e">
        <f t="shared" si="11"/>
        <v>#REF!</v>
      </c>
      <c r="P49" s="59" t="e">
        <f t="shared" si="1"/>
        <v>#REF!</v>
      </c>
      <c r="Q49" s="29" t="e">
        <f t="shared" si="12"/>
        <v>#REF!</v>
      </c>
      <c r="R49" s="100" t="e">
        <f t="shared" si="6"/>
        <v>#REF!</v>
      </c>
      <c r="S49" s="247"/>
      <c r="T49" s="247"/>
      <c r="U49" s="247"/>
    </row>
    <row r="50" spans="2:21" x14ac:dyDescent="0.25">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7"/>
        <v>#REF!</v>
      </c>
      <c r="G50" s="91" t="e">
        <f>IF(E50="","",OP!G50)</f>
        <v>#REF!</v>
      </c>
      <c r="H50" s="28" t="e">
        <f t="shared" si="2"/>
        <v>#REF!</v>
      </c>
      <c r="I50" s="56" t="e">
        <f t="shared" si="3"/>
        <v>#REF!</v>
      </c>
      <c r="J50" s="56" t="e">
        <f t="shared" si="8"/>
        <v>#REF!</v>
      </c>
      <c r="K50" s="57" t="e">
        <f t="shared" si="9"/>
        <v>#REF!</v>
      </c>
      <c r="L50" s="57" t="e">
        <f t="shared" si="4"/>
        <v>#REF!</v>
      </c>
      <c r="M50" s="58" t="e">
        <f t="shared" si="5"/>
        <v>#REF!</v>
      </c>
      <c r="N50" s="58" t="e">
        <f t="shared" si="10"/>
        <v>#REF!</v>
      </c>
      <c r="O50" s="58" t="e">
        <f t="shared" si="11"/>
        <v>#REF!</v>
      </c>
      <c r="P50" s="59" t="e">
        <f t="shared" si="1"/>
        <v>#REF!</v>
      </c>
      <c r="Q50" s="29" t="e">
        <f t="shared" si="12"/>
        <v>#REF!</v>
      </c>
      <c r="R50" s="100" t="e">
        <f t="shared" si="6"/>
        <v>#REF!</v>
      </c>
      <c r="S50" s="247"/>
      <c r="T50" s="247"/>
      <c r="U50" s="247"/>
    </row>
    <row r="51" spans="2:21" x14ac:dyDescent="0.25">
      <c r="B51" s="253"/>
      <c r="C51" s="251"/>
      <c r="E51" s="65" t="e">
        <f>IF(OR($C$6="",$C$5="",$C$6=0,$C$5=0),"",IF((ROWS(E$6:E51)-1)&gt;$C$16+$C$13-$C$15,"",(ROWS(E$6:E51)-1)))</f>
        <v>#REF!</v>
      </c>
      <c r="F51" s="55" t="e">
        <f t="shared" si="7"/>
        <v>#REF!</v>
      </c>
      <c r="G51" s="91" t="e">
        <f>IF(E51="","",OP!G51)</f>
        <v>#REF!</v>
      </c>
      <c r="H51" s="28" t="e">
        <f t="shared" si="2"/>
        <v>#REF!</v>
      </c>
      <c r="I51" s="56" t="e">
        <f t="shared" si="3"/>
        <v>#REF!</v>
      </c>
      <c r="J51" s="56" t="e">
        <f t="shared" si="8"/>
        <v>#REF!</v>
      </c>
      <c r="K51" s="57" t="e">
        <f t="shared" si="9"/>
        <v>#REF!</v>
      </c>
      <c r="L51" s="57" t="e">
        <f t="shared" si="4"/>
        <v>#REF!</v>
      </c>
      <c r="M51" s="58" t="e">
        <f t="shared" si="5"/>
        <v>#REF!</v>
      </c>
      <c r="N51" s="58" t="e">
        <f t="shared" si="10"/>
        <v>#REF!</v>
      </c>
      <c r="O51" s="58" t="e">
        <f t="shared" si="11"/>
        <v>#REF!</v>
      </c>
      <c r="P51" s="59" t="e">
        <f t="shared" si="1"/>
        <v>#REF!</v>
      </c>
      <c r="Q51" s="29" t="e">
        <f t="shared" si="12"/>
        <v>#REF!</v>
      </c>
      <c r="R51" s="100" t="e">
        <f t="shared" si="6"/>
        <v>#REF!</v>
      </c>
      <c r="S51" s="247"/>
      <c r="T51" s="247"/>
      <c r="U51" s="247"/>
    </row>
    <row r="52" spans="2:21" x14ac:dyDescent="0.25">
      <c r="B52" s="259"/>
      <c r="C52" s="251"/>
      <c r="E52" s="65" t="e">
        <f>IF(OR($C$6="",$C$5="",$C$6=0,$C$5=0),"",IF((ROWS(E$6:E52)-1)&gt;$C$16+$C$13-$C$15,"",(ROWS(E$6:E52)-1)))</f>
        <v>#REF!</v>
      </c>
      <c r="F52" s="55" t="e">
        <f t="shared" si="7"/>
        <v>#REF!</v>
      </c>
      <c r="G52" s="91" t="e">
        <f>IF(E52="","",OP!G52)</f>
        <v>#REF!</v>
      </c>
      <c r="H52" s="28" t="e">
        <f t="shared" si="2"/>
        <v>#REF!</v>
      </c>
      <c r="I52" s="56" t="e">
        <f t="shared" si="3"/>
        <v>#REF!</v>
      </c>
      <c r="J52" s="56" t="e">
        <f t="shared" si="8"/>
        <v>#REF!</v>
      </c>
      <c r="K52" s="57" t="e">
        <f t="shared" si="9"/>
        <v>#REF!</v>
      </c>
      <c r="L52" s="57" t="e">
        <f t="shared" si="4"/>
        <v>#REF!</v>
      </c>
      <c r="M52" s="58" t="e">
        <f t="shared" si="5"/>
        <v>#REF!</v>
      </c>
      <c r="N52" s="58" t="e">
        <f t="shared" si="10"/>
        <v>#REF!</v>
      </c>
      <c r="O52" s="58" t="e">
        <f t="shared" si="11"/>
        <v>#REF!</v>
      </c>
      <c r="P52" s="59" t="e">
        <f t="shared" si="1"/>
        <v>#REF!</v>
      </c>
      <c r="Q52" s="29" t="e">
        <f t="shared" si="12"/>
        <v>#REF!</v>
      </c>
      <c r="R52" s="100" t="e">
        <f t="shared" si="6"/>
        <v>#REF!</v>
      </c>
      <c r="S52" s="247"/>
      <c r="T52" s="247"/>
      <c r="U52" s="247"/>
    </row>
    <row r="53" spans="2:21" x14ac:dyDescent="0.25">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7"/>
        <v>#REF!</v>
      </c>
      <c r="G53" s="91" t="e">
        <f>IF(E53="","",OP!G53)</f>
        <v>#REF!</v>
      </c>
      <c r="H53" s="28" t="e">
        <f t="shared" si="2"/>
        <v>#REF!</v>
      </c>
      <c r="I53" s="56" t="e">
        <f t="shared" si="3"/>
        <v>#REF!</v>
      </c>
      <c r="J53" s="56" t="e">
        <f t="shared" si="8"/>
        <v>#REF!</v>
      </c>
      <c r="K53" s="57" t="e">
        <f t="shared" si="9"/>
        <v>#REF!</v>
      </c>
      <c r="L53" s="57" t="e">
        <f t="shared" si="4"/>
        <v>#REF!</v>
      </c>
      <c r="M53" s="58" t="e">
        <f t="shared" si="5"/>
        <v>#REF!</v>
      </c>
      <c r="N53" s="58" t="e">
        <f t="shared" si="10"/>
        <v>#REF!</v>
      </c>
      <c r="O53" s="58" t="e">
        <f t="shared" si="11"/>
        <v>#REF!</v>
      </c>
      <c r="P53" s="59" t="e">
        <f t="shared" si="1"/>
        <v>#REF!</v>
      </c>
      <c r="Q53" s="29" t="e">
        <f t="shared" si="12"/>
        <v>#REF!</v>
      </c>
      <c r="R53" s="100" t="e">
        <f t="shared" si="6"/>
        <v>#REF!</v>
      </c>
      <c r="S53" s="247"/>
      <c r="T53" s="247"/>
      <c r="U53" s="247"/>
    </row>
    <row r="54" spans="2:21" x14ac:dyDescent="0.25">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7"/>
        <v>#REF!</v>
      </c>
      <c r="G54" s="91" t="e">
        <f>IF(E54="","",OP!G54)</f>
        <v>#REF!</v>
      </c>
      <c r="H54" s="28" t="e">
        <f t="shared" si="2"/>
        <v>#REF!</v>
      </c>
      <c r="I54" s="56" t="e">
        <f t="shared" si="3"/>
        <v>#REF!</v>
      </c>
      <c r="J54" s="56" t="e">
        <f t="shared" si="8"/>
        <v>#REF!</v>
      </c>
      <c r="K54" s="57" t="e">
        <f t="shared" si="9"/>
        <v>#REF!</v>
      </c>
      <c r="L54" s="57" t="e">
        <f t="shared" si="4"/>
        <v>#REF!</v>
      </c>
      <c r="M54" s="58" t="e">
        <f t="shared" si="5"/>
        <v>#REF!</v>
      </c>
      <c r="N54" s="58" t="e">
        <f t="shared" si="10"/>
        <v>#REF!</v>
      </c>
      <c r="O54" s="58" t="e">
        <f t="shared" si="11"/>
        <v>#REF!</v>
      </c>
      <c r="P54" s="59" t="e">
        <f t="shared" si="1"/>
        <v>#REF!</v>
      </c>
      <c r="Q54" s="29" t="e">
        <f t="shared" si="12"/>
        <v>#REF!</v>
      </c>
      <c r="R54" s="100" t="e">
        <f t="shared" si="6"/>
        <v>#REF!</v>
      </c>
      <c r="S54" s="247"/>
      <c r="T54" s="247"/>
      <c r="U54" s="247"/>
    </row>
    <row r="55" spans="2:21" x14ac:dyDescent="0.25">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7"/>
        <v>#REF!</v>
      </c>
      <c r="G55" s="91" t="e">
        <f>IF(E55="","",OP!G55)</f>
        <v>#REF!</v>
      </c>
      <c r="H55" s="28" t="e">
        <f t="shared" si="2"/>
        <v>#REF!</v>
      </c>
      <c r="I55" s="56" t="e">
        <f t="shared" si="3"/>
        <v>#REF!</v>
      </c>
      <c r="J55" s="56" t="e">
        <f t="shared" si="8"/>
        <v>#REF!</v>
      </c>
      <c r="K55" s="57" t="e">
        <f t="shared" si="9"/>
        <v>#REF!</v>
      </c>
      <c r="L55" s="57" t="e">
        <f t="shared" si="4"/>
        <v>#REF!</v>
      </c>
      <c r="M55" s="58" t="e">
        <f t="shared" si="5"/>
        <v>#REF!</v>
      </c>
      <c r="N55" s="58" t="e">
        <f t="shared" si="10"/>
        <v>#REF!</v>
      </c>
      <c r="O55" s="58" t="e">
        <f t="shared" si="11"/>
        <v>#REF!</v>
      </c>
      <c r="P55" s="59" t="e">
        <f t="shared" si="1"/>
        <v>#REF!</v>
      </c>
      <c r="Q55" s="29" t="e">
        <f t="shared" si="12"/>
        <v>#REF!</v>
      </c>
      <c r="R55" s="100" t="e">
        <f t="shared" si="6"/>
        <v>#REF!</v>
      </c>
      <c r="S55" s="247"/>
      <c r="T55" s="247"/>
      <c r="U55" s="247"/>
    </row>
    <row r="56" spans="2:21" x14ac:dyDescent="0.25">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7"/>
        <v>#REF!</v>
      </c>
      <c r="G56" s="91" t="e">
        <f>IF(E56="","",OP!G56)</f>
        <v>#REF!</v>
      </c>
      <c r="H56" s="28" t="e">
        <f t="shared" si="2"/>
        <v>#REF!</v>
      </c>
      <c r="I56" s="56" t="e">
        <f t="shared" si="3"/>
        <v>#REF!</v>
      </c>
      <c r="J56" s="56" t="e">
        <f t="shared" si="8"/>
        <v>#REF!</v>
      </c>
      <c r="K56" s="57" t="e">
        <f t="shared" si="9"/>
        <v>#REF!</v>
      </c>
      <c r="L56" s="57" t="e">
        <f t="shared" si="4"/>
        <v>#REF!</v>
      </c>
      <c r="M56" s="58" t="e">
        <f t="shared" si="5"/>
        <v>#REF!</v>
      </c>
      <c r="N56" s="58" t="e">
        <f t="shared" si="10"/>
        <v>#REF!</v>
      </c>
      <c r="O56" s="58" t="e">
        <f t="shared" si="11"/>
        <v>#REF!</v>
      </c>
      <c r="P56" s="59" t="e">
        <f t="shared" si="1"/>
        <v>#REF!</v>
      </c>
      <c r="Q56" s="29" t="e">
        <f t="shared" si="12"/>
        <v>#REF!</v>
      </c>
      <c r="R56" s="100" t="e">
        <f t="shared" si="6"/>
        <v>#REF!</v>
      </c>
      <c r="S56" s="247"/>
      <c r="T56" s="247"/>
      <c r="U56" s="247"/>
    </row>
    <row r="57" spans="2:21" x14ac:dyDescent="0.25">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7"/>
        <v>#REF!</v>
      </c>
      <c r="G57" s="91" t="e">
        <f>IF(E57="","",OP!G57)</f>
        <v>#REF!</v>
      </c>
      <c r="H57" s="28" t="e">
        <f t="shared" si="2"/>
        <v>#REF!</v>
      </c>
      <c r="I57" s="56" t="e">
        <f t="shared" si="3"/>
        <v>#REF!</v>
      </c>
      <c r="J57" s="56" t="e">
        <f t="shared" si="8"/>
        <v>#REF!</v>
      </c>
      <c r="K57" s="57" t="e">
        <f t="shared" si="9"/>
        <v>#REF!</v>
      </c>
      <c r="L57" s="57" t="e">
        <f t="shared" si="4"/>
        <v>#REF!</v>
      </c>
      <c r="M57" s="58" t="e">
        <f t="shared" si="5"/>
        <v>#REF!</v>
      </c>
      <c r="N57" s="58" t="e">
        <f t="shared" si="10"/>
        <v>#REF!</v>
      </c>
      <c r="O57" s="58" t="e">
        <f t="shared" si="11"/>
        <v>#REF!</v>
      </c>
      <c r="P57" s="59" t="e">
        <f t="shared" si="1"/>
        <v>#REF!</v>
      </c>
      <c r="Q57" s="29" t="e">
        <f t="shared" si="12"/>
        <v>#REF!</v>
      </c>
      <c r="R57" s="100" t="e">
        <f t="shared" si="6"/>
        <v>#REF!</v>
      </c>
      <c r="S57" s="247"/>
      <c r="T57" s="247"/>
      <c r="U57" s="247"/>
    </row>
    <row r="58" spans="2:21" x14ac:dyDescent="0.25">
      <c r="B58" s="257"/>
      <c r="C58" s="251"/>
      <c r="E58" s="65" t="e">
        <f>IF(OR($C$6="",$C$5="",$C$6=0,$C$5=0),"",IF((ROWS(E$6:E58)-1)&gt;$C$16+$C$13-$C$15,"",(ROWS(E$6:E58)-1)))</f>
        <v>#REF!</v>
      </c>
      <c r="F58" s="55" t="e">
        <f t="shared" si="7"/>
        <v>#REF!</v>
      </c>
      <c r="G58" s="91" t="e">
        <f>IF(E58="","",OP!G58)</f>
        <v>#REF!</v>
      </c>
      <c r="H58" s="28" t="e">
        <f t="shared" si="2"/>
        <v>#REF!</v>
      </c>
      <c r="I58" s="56" t="e">
        <f t="shared" si="3"/>
        <v>#REF!</v>
      </c>
      <c r="J58" s="56" t="e">
        <f t="shared" si="8"/>
        <v>#REF!</v>
      </c>
      <c r="K58" s="57" t="e">
        <f t="shared" si="9"/>
        <v>#REF!</v>
      </c>
      <c r="L58" s="57" t="e">
        <f t="shared" si="4"/>
        <v>#REF!</v>
      </c>
      <c r="M58" s="58" t="e">
        <f t="shared" si="5"/>
        <v>#REF!</v>
      </c>
      <c r="N58" s="58" t="e">
        <f t="shared" si="10"/>
        <v>#REF!</v>
      </c>
      <c r="O58" s="58" t="e">
        <f t="shared" si="11"/>
        <v>#REF!</v>
      </c>
      <c r="P58" s="59" t="e">
        <f t="shared" si="1"/>
        <v>#REF!</v>
      </c>
      <c r="Q58" s="29" t="e">
        <f t="shared" si="12"/>
        <v>#REF!</v>
      </c>
      <c r="R58" s="100" t="e">
        <f t="shared" si="6"/>
        <v>#REF!</v>
      </c>
      <c r="S58" s="247"/>
      <c r="T58" s="247"/>
      <c r="U58" s="247"/>
    </row>
    <row r="59" spans="2:21" x14ac:dyDescent="0.25">
      <c r="B59" s="261"/>
      <c r="C59" s="262"/>
      <c r="E59" s="65" t="e">
        <f>IF(OR($C$6="",$C$5="",$C$6=0,$C$5=0),"",IF((ROWS(E$6:E59)-1)&gt;$C$16+$C$13-$C$15,"",(ROWS(E$6:E59)-1)))</f>
        <v>#REF!</v>
      </c>
      <c r="F59" s="55" t="e">
        <f t="shared" si="7"/>
        <v>#REF!</v>
      </c>
      <c r="G59" s="91" t="e">
        <f>IF(E59="","",OP!G59)</f>
        <v>#REF!</v>
      </c>
      <c r="H59" s="28" t="e">
        <f t="shared" si="2"/>
        <v>#REF!</v>
      </c>
      <c r="I59" s="56" t="e">
        <f t="shared" si="3"/>
        <v>#REF!</v>
      </c>
      <c r="J59" s="56" t="e">
        <f t="shared" si="8"/>
        <v>#REF!</v>
      </c>
      <c r="K59" s="57" t="e">
        <f t="shared" si="9"/>
        <v>#REF!</v>
      </c>
      <c r="L59" s="57" t="e">
        <f t="shared" si="4"/>
        <v>#REF!</v>
      </c>
      <c r="M59" s="58" t="e">
        <f t="shared" si="5"/>
        <v>#REF!</v>
      </c>
      <c r="N59" s="58" t="e">
        <f t="shared" si="10"/>
        <v>#REF!</v>
      </c>
      <c r="O59" s="58" t="e">
        <f t="shared" si="11"/>
        <v>#REF!</v>
      </c>
      <c r="P59" s="59" t="e">
        <f t="shared" si="1"/>
        <v>#REF!</v>
      </c>
      <c r="Q59" s="29" t="e">
        <f t="shared" si="12"/>
        <v>#REF!</v>
      </c>
      <c r="R59" s="100" t="e">
        <f t="shared" si="6"/>
        <v>#REF!</v>
      </c>
      <c r="S59" s="247"/>
      <c r="T59" s="247"/>
      <c r="U59" s="247"/>
    </row>
    <row r="60" spans="2:21" x14ac:dyDescent="0.25">
      <c r="B60" s="263"/>
      <c r="C60" s="262"/>
      <c r="E60" s="65" t="e">
        <f>IF(OR($C$6="",$C$5="",$C$6=0,$C$5=0),"",IF((ROWS(E$6:E60)-1)&gt;$C$16+$C$13-$C$15,"",(ROWS(E$6:E60)-1)))</f>
        <v>#REF!</v>
      </c>
      <c r="F60" s="55" t="e">
        <f t="shared" si="7"/>
        <v>#REF!</v>
      </c>
      <c r="G60" s="91" t="e">
        <f>IF(E60="","",OP!G60)</f>
        <v>#REF!</v>
      </c>
      <c r="H60" s="28" t="e">
        <f t="shared" si="2"/>
        <v>#REF!</v>
      </c>
      <c r="I60" s="56" t="e">
        <f t="shared" si="3"/>
        <v>#REF!</v>
      </c>
      <c r="J60" s="56" t="e">
        <f t="shared" si="8"/>
        <v>#REF!</v>
      </c>
      <c r="K60" s="57" t="e">
        <f t="shared" si="9"/>
        <v>#REF!</v>
      </c>
      <c r="L60" s="57" t="e">
        <f t="shared" si="4"/>
        <v>#REF!</v>
      </c>
      <c r="M60" s="58" t="e">
        <f t="shared" si="5"/>
        <v>#REF!</v>
      </c>
      <c r="N60" s="58" t="e">
        <f t="shared" si="10"/>
        <v>#REF!</v>
      </c>
      <c r="O60" s="58" t="e">
        <f t="shared" si="11"/>
        <v>#REF!</v>
      </c>
      <c r="P60" s="59" t="e">
        <f t="shared" si="1"/>
        <v>#REF!</v>
      </c>
      <c r="Q60" s="29" t="e">
        <f t="shared" si="12"/>
        <v>#REF!</v>
      </c>
      <c r="R60" s="100" t="e">
        <f t="shared" si="6"/>
        <v>#REF!</v>
      </c>
      <c r="S60" s="247"/>
      <c r="T60" s="247"/>
      <c r="U60" s="247"/>
    </row>
    <row r="61" spans="2:21" x14ac:dyDescent="0.25">
      <c r="B61" s="263"/>
      <c r="C61" s="262"/>
      <c r="E61" s="65" t="e">
        <f>IF(OR($C$6="",$C$5="",$C$6=0,$C$5=0),"",IF((ROWS(E$6:E61)-1)&gt;$C$16+$C$13-$C$15,"",(ROWS(E$6:E61)-1)))</f>
        <v>#REF!</v>
      </c>
      <c r="F61" s="55" t="e">
        <f t="shared" si="7"/>
        <v>#REF!</v>
      </c>
      <c r="G61" s="91" t="e">
        <f>IF(E61="","",OP!G61)</f>
        <v>#REF!</v>
      </c>
      <c r="H61" s="28" t="e">
        <f t="shared" si="2"/>
        <v>#REF!</v>
      </c>
      <c r="I61" s="56" t="e">
        <f t="shared" si="3"/>
        <v>#REF!</v>
      </c>
      <c r="J61" s="56" t="e">
        <f t="shared" si="8"/>
        <v>#REF!</v>
      </c>
      <c r="K61" s="57" t="e">
        <f t="shared" si="9"/>
        <v>#REF!</v>
      </c>
      <c r="L61" s="57" t="e">
        <f t="shared" si="4"/>
        <v>#REF!</v>
      </c>
      <c r="M61" s="58" t="e">
        <f t="shared" si="5"/>
        <v>#REF!</v>
      </c>
      <c r="N61" s="58" t="e">
        <f t="shared" si="10"/>
        <v>#REF!</v>
      </c>
      <c r="O61" s="58" t="e">
        <f t="shared" si="11"/>
        <v>#REF!</v>
      </c>
      <c r="P61" s="59" t="e">
        <f t="shared" si="1"/>
        <v>#REF!</v>
      </c>
      <c r="Q61" s="29" t="e">
        <f t="shared" si="12"/>
        <v>#REF!</v>
      </c>
      <c r="R61" s="100" t="e">
        <f t="shared" si="6"/>
        <v>#REF!</v>
      </c>
      <c r="S61" s="247"/>
      <c r="T61" s="247"/>
      <c r="U61" s="247"/>
    </row>
    <row r="62" spans="2:21" x14ac:dyDescent="0.25">
      <c r="B62" s="237"/>
      <c r="C62" s="9"/>
      <c r="E62" s="65" t="e">
        <f>IF(OR($C$6="",$C$5="",$C$6=0,$C$5=0),"",IF((ROWS(E$6:E62)-1)&gt;$C$16+$C$13-$C$15,"",(ROWS(E$6:E62)-1)))</f>
        <v>#REF!</v>
      </c>
      <c r="F62" s="55" t="e">
        <f t="shared" si="7"/>
        <v>#REF!</v>
      </c>
      <c r="G62" s="91" t="e">
        <f>IF(E62="","",OP!G62)</f>
        <v>#REF!</v>
      </c>
      <c r="H62" s="28" t="e">
        <f t="shared" si="2"/>
        <v>#REF!</v>
      </c>
      <c r="I62" s="56" t="e">
        <f t="shared" si="3"/>
        <v>#REF!</v>
      </c>
      <c r="J62" s="56" t="e">
        <f t="shared" si="8"/>
        <v>#REF!</v>
      </c>
      <c r="K62" s="57" t="e">
        <f t="shared" si="9"/>
        <v>#REF!</v>
      </c>
      <c r="L62" s="57" t="e">
        <f t="shared" si="4"/>
        <v>#REF!</v>
      </c>
      <c r="M62" s="58" t="e">
        <f t="shared" si="5"/>
        <v>#REF!</v>
      </c>
      <c r="N62" s="58" t="e">
        <f t="shared" si="10"/>
        <v>#REF!</v>
      </c>
      <c r="O62" s="58" t="e">
        <f t="shared" si="11"/>
        <v>#REF!</v>
      </c>
      <c r="P62" s="59" t="e">
        <f t="shared" si="1"/>
        <v>#REF!</v>
      </c>
      <c r="Q62" s="29" t="e">
        <f t="shared" si="12"/>
        <v>#REF!</v>
      </c>
      <c r="R62" s="100" t="e">
        <f t="shared" si="6"/>
        <v>#REF!</v>
      </c>
      <c r="S62" s="247"/>
      <c r="T62" s="247"/>
      <c r="U62" s="247"/>
    </row>
    <row r="63" spans="2:21" x14ac:dyDescent="0.25">
      <c r="B63" s="237"/>
      <c r="C63" s="9"/>
      <c r="E63" s="65" t="e">
        <f>IF(OR($C$6="",$C$5="",$C$6=0,$C$5=0),"",IF((ROWS(E$6:E63)-1)&gt;$C$16+$C$13-$C$15,"",(ROWS(E$6:E63)-1)))</f>
        <v>#REF!</v>
      </c>
      <c r="F63" s="55" t="e">
        <f t="shared" si="7"/>
        <v>#REF!</v>
      </c>
      <c r="G63" s="91" t="e">
        <f>IF(E63="","",OP!G63)</f>
        <v>#REF!</v>
      </c>
      <c r="H63" s="28" t="e">
        <f t="shared" si="2"/>
        <v>#REF!</v>
      </c>
      <c r="I63" s="56" t="e">
        <f t="shared" si="3"/>
        <v>#REF!</v>
      </c>
      <c r="J63" s="56" t="e">
        <f t="shared" si="8"/>
        <v>#REF!</v>
      </c>
      <c r="K63" s="57" t="e">
        <f t="shared" si="9"/>
        <v>#REF!</v>
      </c>
      <c r="L63" s="57" t="e">
        <f t="shared" si="4"/>
        <v>#REF!</v>
      </c>
      <c r="M63" s="58" t="e">
        <f t="shared" si="5"/>
        <v>#REF!</v>
      </c>
      <c r="N63" s="58" t="e">
        <f t="shared" si="10"/>
        <v>#REF!</v>
      </c>
      <c r="O63" s="58" t="e">
        <f t="shared" si="11"/>
        <v>#REF!</v>
      </c>
      <c r="P63" s="59" t="e">
        <f t="shared" si="1"/>
        <v>#REF!</v>
      </c>
      <c r="Q63" s="29" t="e">
        <f t="shared" si="12"/>
        <v>#REF!</v>
      </c>
      <c r="R63" s="100" t="e">
        <f t="shared" si="6"/>
        <v>#REF!</v>
      </c>
      <c r="S63" s="247"/>
      <c r="T63" s="247"/>
      <c r="U63" s="247"/>
    </row>
    <row r="64" spans="2:21" x14ac:dyDescent="0.25">
      <c r="B64" s="237"/>
      <c r="C64" s="9"/>
      <c r="E64" s="65" t="e">
        <f>IF(OR($C$6="",$C$5="",$C$6=0,$C$5=0),"",IF((ROWS(E$6:E64)-1)&gt;$C$16+$C$13-$C$15,"",(ROWS(E$6:E64)-1)))</f>
        <v>#REF!</v>
      </c>
      <c r="F64" s="55" t="e">
        <f t="shared" si="7"/>
        <v>#REF!</v>
      </c>
      <c r="G64" s="91" t="e">
        <f>IF(E64="","",OP!G64)</f>
        <v>#REF!</v>
      </c>
      <c r="H64" s="28" t="e">
        <f t="shared" si="2"/>
        <v>#REF!</v>
      </c>
      <c r="I64" s="56" t="e">
        <f t="shared" si="3"/>
        <v>#REF!</v>
      </c>
      <c r="J64" s="56" t="e">
        <f t="shared" si="8"/>
        <v>#REF!</v>
      </c>
      <c r="K64" s="57" t="e">
        <f t="shared" si="9"/>
        <v>#REF!</v>
      </c>
      <c r="L64" s="57" t="e">
        <f t="shared" si="4"/>
        <v>#REF!</v>
      </c>
      <c r="M64" s="58" t="e">
        <f t="shared" si="5"/>
        <v>#REF!</v>
      </c>
      <c r="N64" s="58" t="e">
        <f t="shared" si="10"/>
        <v>#REF!</v>
      </c>
      <c r="O64" s="58" t="e">
        <f t="shared" si="11"/>
        <v>#REF!</v>
      </c>
      <c r="P64" s="59" t="e">
        <f t="shared" si="1"/>
        <v>#REF!</v>
      </c>
      <c r="Q64" s="29" t="e">
        <f t="shared" si="12"/>
        <v>#REF!</v>
      </c>
      <c r="R64" s="100" t="e">
        <f t="shared" si="6"/>
        <v>#REF!</v>
      </c>
      <c r="S64" s="247"/>
      <c r="T64" s="247"/>
      <c r="U64" s="247"/>
    </row>
    <row r="65" spans="2:21" x14ac:dyDescent="0.25">
      <c r="B65" s="237"/>
      <c r="C65" s="9"/>
      <c r="E65" s="65" t="e">
        <f>IF(OR($C$6="",$C$5="",$C$6=0,$C$5=0),"",IF((ROWS(E$6:E65)-1)&gt;$C$16+$C$13-$C$15,"",(ROWS(E$6:E65)-1)))</f>
        <v>#REF!</v>
      </c>
      <c r="F65" s="55" t="e">
        <f t="shared" si="7"/>
        <v>#REF!</v>
      </c>
      <c r="G65" s="91" t="e">
        <f>IF(E65="","",OP!G65)</f>
        <v>#REF!</v>
      </c>
      <c r="H65" s="28" t="e">
        <f t="shared" si="2"/>
        <v>#REF!</v>
      </c>
      <c r="I65" s="56" t="e">
        <f t="shared" si="3"/>
        <v>#REF!</v>
      </c>
      <c r="J65" s="56" t="e">
        <f t="shared" si="8"/>
        <v>#REF!</v>
      </c>
      <c r="K65" s="57" t="e">
        <f t="shared" si="9"/>
        <v>#REF!</v>
      </c>
      <c r="L65" s="57" t="e">
        <f t="shared" si="4"/>
        <v>#REF!</v>
      </c>
      <c r="M65" s="58" t="e">
        <f t="shared" si="5"/>
        <v>#REF!</v>
      </c>
      <c r="N65" s="58" t="e">
        <f t="shared" si="10"/>
        <v>#REF!</v>
      </c>
      <c r="O65" s="58" t="e">
        <f t="shared" si="11"/>
        <v>#REF!</v>
      </c>
      <c r="P65" s="59" t="e">
        <f t="shared" si="1"/>
        <v>#REF!</v>
      </c>
      <c r="Q65" s="29" t="e">
        <f t="shared" si="12"/>
        <v>#REF!</v>
      </c>
      <c r="R65" s="100" t="e">
        <f t="shared" si="6"/>
        <v>#REF!</v>
      </c>
      <c r="S65" s="247"/>
      <c r="T65" s="247"/>
      <c r="U65" s="247"/>
    </row>
    <row r="66" spans="2:21" x14ac:dyDescent="0.25">
      <c r="B66" s="237"/>
      <c r="C66" s="9"/>
      <c r="E66" s="65" t="e">
        <f>IF(OR($C$6="",$C$5="",$C$6=0,$C$5=0),"",IF((ROWS(E$6:E66)-1)&gt;$C$16+$C$13-$C$15,"",(ROWS(E$6:E66)-1)))</f>
        <v>#REF!</v>
      </c>
      <c r="F66" s="55" t="e">
        <f t="shared" si="7"/>
        <v>#REF!</v>
      </c>
      <c r="G66" s="91" t="e">
        <f>IF(E66="","",OP!G66)</f>
        <v>#REF!</v>
      </c>
      <c r="H66" s="28" t="e">
        <f t="shared" si="2"/>
        <v>#REF!</v>
      </c>
      <c r="I66" s="56" t="e">
        <f t="shared" si="3"/>
        <v>#REF!</v>
      </c>
      <c r="J66" s="56" t="e">
        <f t="shared" si="8"/>
        <v>#REF!</v>
      </c>
      <c r="K66" s="57" t="e">
        <f t="shared" si="9"/>
        <v>#REF!</v>
      </c>
      <c r="L66" s="57" t="e">
        <f t="shared" si="4"/>
        <v>#REF!</v>
      </c>
      <c r="M66" s="58" t="e">
        <f t="shared" si="5"/>
        <v>#REF!</v>
      </c>
      <c r="N66" s="58" t="e">
        <f t="shared" si="10"/>
        <v>#REF!</v>
      </c>
      <c r="O66" s="58" t="e">
        <f t="shared" si="11"/>
        <v>#REF!</v>
      </c>
      <c r="P66" s="59" t="e">
        <f t="shared" si="1"/>
        <v>#REF!</v>
      </c>
      <c r="Q66" s="29" t="e">
        <f t="shared" si="12"/>
        <v>#REF!</v>
      </c>
      <c r="R66" s="100" t="e">
        <f t="shared" si="6"/>
        <v>#REF!</v>
      </c>
      <c r="S66" s="247"/>
      <c r="T66" s="247"/>
      <c r="U66" s="247"/>
    </row>
    <row r="67" spans="2:21" x14ac:dyDescent="0.25">
      <c r="B67" s="237"/>
      <c r="C67" s="9"/>
      <c r="E67" s="65" t="e">
        <f>IF(OR($C$6="",$C$5="",$C$6=0,$C$5=0),"",IF((ROWS(E$6:E67)-1)&gt;$C$16+$C$13-$C$15,"",(ROWS(E$6:E67)-1)))</f>
        <v>#REF!</v>
      </c>
      <c r="F67" s="55" t="e">
        <f t="shared" si="7"/>
        <v>#REF!</v>
      </c>
      <c r="G67" s="91" t="e">
        <f>IF(E67="","",OP!G67)</f>
        <v>#REF!</v>
      </c>
      <c r="H67" s="28" t="e">
        <f t="shared" si="2"/>
        <v>#REF!</v>
      </c>
      <c r="I67" s="56" t="e">
        <f t="shared" si="3"/>
        <v>#REF!</v>
      </c>
      <c r="J67" s="56" t="e">
        <f t="shared" si="8"/>
        <v>#REF!</v>
      </c>
      <c r="K67" s="57" t="e">
        <f t="shared" si="9"/>
        <v>#REF!</v>
      </c>
      <c r="L67" s="57" t="e">
        <f t="shared" si="4"/>
        <v>#REF!</v>
      </c>
      <c r="M67" s="58" t="e">
        <f t="shared" si="5"/>
        <v>#REF!</v>
      </c>
      <c r="N67" s="58" t="e">
        <f t="shared" si="10"/>
        <v>#REF!</v>
      </c>
      <c r="O67" s="58" t="e">
        <f t="shared" si="11"/>
        <v>#REF!</v>
      </c>
      <c r="P67" s="59" t="e">
        <f t="shared" si="1"/>
        <v>#REF!</v>
      </c>
      <c r="Q67" s="29" t="e">
        <f t="shared" si="12"/>
        <v>#REF!</v>
      </c>
      <c r="R67" s="100" t="e">
        <f t="shared" si="6"/>
        <v>#REF!</v>
      </c>
      <c r="S67" s="247"/>
      <c r="T67" s="247"/>
      <c r="U67" s="247"/>
    </row>
    <row r="68" spans="2:21" x14ac:dyDescent="0.25">
      <c r="B68" s="237"/>
      <c r="C68" s="9"/>
      <c r="E68" s="65" t="e">
        <f>IF(OR($C$6="",$C$5="",$C$6=0,$C$5=0),"",IF((ROWS(E$6:E68)-1)&gt;$C$16+$C$13-$C$15,"",(ROWS(E$6:E68)-1)))</f>
        <v>#REF!</v>
      </c>
      <c r="F68" s="55" t="e">
        <f t="shared" si="7"/>
        <v>#REF!</v>
      </c>
      <c r="G68" s="91" t="e">
        <f>IF(E68="","",OP!G68)</f>
        <v>#REF!</v>
      </c>
      <c r="H68" s="28" t="e">
        <f t="shared" si="2"/>
        <v>#REF!</v>
      </c>
      <c r="I68" s="56" t="e">
        <f t="shared" si="3"/>
        <v>#REF!</v>
      </c>
      <c r="J68" s="56" t="e">
        <f t="shared" si="8"/>
        <v>#REF!</v>
      </c>
      <c r="K68" s="57" t="e">
        <f t="shared" si="9"/>
        <v>#REF!</v>
      </c>
      <c r="L68" s="57" t="e">
        <f t="shared" si="4"/>
        <v>#REF!</v>
      </c>
      <c r="M68" s="58" t="e">
        <f t="shared" si="5"/>
        <v>#REF!</v>
      </c>
      <c r="N68" s="58" t="e">
        <f t="shared" si="10"/>
        <v>#REF!</v>
      </c>
      <c r="O68" s="58" t="e">
        <f t="shared" si="11"/>
        <v>#REF!</v>
      </c>
      <c r="P68" s="59" t="e">
        <f t="shared" si="1"/>
        <v>#REF!</v>
      </c>
      <c r="Q68" s="29" t="e">
        <f t="shared" si="12"/>
        <v>#REF!</v>
      </c>
      <c r="R68" s="100" t="e">
        <f t="shared" si="6"/>
        <v>#REF!</v>
      </c>
      <c r="S68" s="247"/>
      <c r="T68" s="247"/>
      <c r="U68" s="247"/>
    </row>
    <row r="69" spans="2:21" x14ac:dyDescent="0.25">
      <c r="B69" s="237"/>
      <c r="C69" s="9"/>
      <c r="E69" s="65" t="e">
        <f>IF(OR($C$6="",$C$5="",$C$6=0,$C$5=0),"",IF((ROWS(E$6:E69)-1)&gt;$C$16+$C$13-$C$15,"",(ROWS(E$6:E69)-1)))</f>
        <v>#REF!</v>
      </c>
      <c r="F69" s="55" t="e">
        <f t="shared" si="7"/>
        <v>#REF!</v>
      </c>
      <c r="G69" s="91" t="e">
        <f>IF(E69="","",OP!G69)</f>
        <v>#REF!</v>
      </c>
      <c r="H69" s="28" t="e">
        <f t="shared" si="2"/>
        <v>#REF!</v>
      </c>
      <c r="I69" s="56" t="e">
        <f t="shared" si="3"/>
        <v>#REF!</v>
      </c>
      <c r="J69" s="56" t="e">
        <f t="shared" si="8"/>
        <v>#REF!</v>
      </c>
      <c r="K69" s="57" t="e">
        <f t="shared" si="9"/>
        <v>#REF!</v>
      </c>
      <c r="L69" s="57" t="e">
        <f t="shared" si="4"/>
        <v>#REF!</v>
      </c>
      <c r="M69" s="58" t="e">
        <f t="shared" si="5"/>
        <v>#REF!</v>
      </c>
      <c r="N69" s="58" t="e">
        <f t="shared" si="10"/>
        <v>#REF!</v>
      </c>
      <c r="O69" s="58" t="e">
        <f t="shared" si="11"/>
        <v>#REF!</v>
      </c>
      <c r="P69" s="59" t="e">
        <f t="shared" si="1"/>
        <v>#REF!</v>
      </c>
      <c r="Q69" s="29" t="e">
        <f t="shared" si="12"/>
        <v>#REF!</v>
      </c>
      <c r="R69" s="100" t="e">
        <f t="shared" si="6"/>
        <v>#REF!</v>
      </c>
      <c r="S69" s="247"/>
      <c r="T69" s="247"/>
      <c r="U69" s="247"/>
    </row>
    <row r="70" spans="2:21" x14ac:dyDescent="0.25">
      <c r="B70" s="237"/>
      <c r="C70" s="9"/>
      <c r="E70" s="65" t="e">
        <f>IF(OR($C$6="",$C$5="",$C$6=0,$C$5=0),"",IF((ROWS(E$6:E70)-1)&gt;$C$16+$C$13-$C$15,"",(ROWS(E$6:E70)-1)))</f>
        <v>#REF!</v>
      </c>
      <c r="F70" s="55" t="e">
        <f t="shared" si="7"/>
        <v>#REF!</v>
      </c>
      <c r="G70" s="91" t="e">
        <f>IF(E70="","",OP!G70)</f>
        <v>#REF!</v>
      </c>
      <c r="H70" s="28" t="e">
        <f t="shared" si="2"/>
        <v>#REF!</v>
      </c>
      <c r="I70" s="56" t="e">
        <f t="shared" si="3"/>
        <v>#REF!</v>
      </c>
      <c r="J70" s="56" t="e">
        <f t="shared" si="8"/>
        <v>#REF!</v>
      </c>
      <c r="K70" s="57" t="e">
        <f t="shared" si="9"/>
        <v>#REF!</v>
      </c>
      <c r="L70" s="57" t="e">
        <f t="shared" si="4"/>
        <v>#REF!</v>
      </c>
      <c r="M70" s="58" t="e">
        <f t="shared" si="5"/>
        <v>#REF!</v>
      </c>
      <c r="N70" s="58" t="e">
        <f t="shared" si="10"/>
        <v>#REF!</v>
      </c>
      <c r="O70" s="58" t="e">
        <f t="shared" si="11"/>
        <v>#REF!</v>
      </c>
      <c r="P70" s="59" t="e">
        <f t="shared" ref="P70:P133" si="13">IF(E70="","",$C$23)</f>
        <v>#REF!</v>
      </c>
      <c r="Q70" s="29" t="e">
        <f t="shared" si="12"/>
        <v>#REF!</v>
      </c>
      <c r="R70" s="100" t="e">
        <f t="shared" si="6"/>
        <v>#REF!</v>
      </c>
      <c r="S70" s="247"/>
      <c r="T70" s="247"/>
      <c r="U70" s="247"/>
    </row>
    <row r="71" spans="2:21" x14ac:dyDescent="0.25">
      <c r="B71" s="237"/>
      <c r="C71" s="9"/>
      <c r="E71" s="65" t="e">
        <f>IF(OR($C$6="",$C$5="",$C$6=0,$C$5=0),"",IF((ROWS(E$6:E71)-1)&gt;$C$16+$C$13-$C$15,"",(ROWS(E$6:E71)-1)))</f>
        <v>#REF!</v>
      </c>
      <c r="F71" s="55" t="e">
        <f t="shared" si="7"/>
        <v>#REF!</v>
      </c>
      <c r="G71" s="91" t="e">
        <f>IF(E71="","",OP!G71)</f>
        <v>#REF!</v>
      </c>
      <c r="H71" s="28" t="e">
        <f t="shared" ref="H71:H134" si="14">IF(E71="","",
IF($C$5=0,0,
IF($C$24="m SBD / g SBD",G71-F71,
IF($C$24="m SBD / g 360",G71-F71,
IF($C$24="m SBD / g 365",G71-F71,
IF($C$24="m 30 / g SBD",$C$41,
IF($C$24="m 30 / g 360",$C$41,
IF($C$24="m 30 / g 365",$C$41))))))))</f>
        <v>#REF!</v>
      </c>
      <c r="I71" s="56" t="e">
        <f t="shared" ref="I71:I134" si="15">IF(E71="","",$C$20)</f>
        <v>#REF!</v>
      </c>
      <c r="J71" s="56" t="e">
        <f t="shared" si="8"/>
        <v>#REF!</v>
      </c>
      <c r="K71" s="57" t="e">
        <f t="shared" si="9"/>
        <v>#REF!</v>
      </c>
      <c r="L71" s="57" t="e">
        <f t="shared" si="4"/>
        <v>#REF!</v>
      </c>
      <c r="M71" s="58" t="e">
        <f t="shared" ref="M71:M134" si="16">IF(E71="","",
IF($C$24="m SBD / g SBD",(H71*I71*K70)/(DATE(YEAR(G71),12,31)-DATE(YEAR(G71),1,1)+1),
IF($C$24="m SBD / g 360",(H71*I71*K70)/360,
IF($C$24="m SBD / g 365",(H71*I71*K70)/365,
IF($C$24="m 30 / g SBD",($C$41*I71*K70)/(DATE(YEAR(G71),12,31)-DATE(YEAR(G71),1,1)+1),
IF($C$24="m 30 / g 360",($C$41*I71*K70)/360,
IF($C$24="m 30 / g 365",($C$41*I71*K70)/365,
)))))))</f>
        <v>#REF!</v>
      </c>
      <c r="N71" s="58" t="e">
        <f t="shared" si="10"/>
        <v>#REF!</v>
      </c>
      <c r="O71" s="58" t="e">
        <f t="shared" si="11"/>
        <v>#REF!</v>
      </c>
      <c r="P71" s="59" t="e">
        <f t="shared" si="13"/>
        <v>#REF!</v>
      </c>
      <c r="Q71" s="29" t="e">
        <f t="shared" si="12"/>
        <v>#REF!</v>
      </c>
      <c r="R71" s="100" t="e">
        <f t="shared" ref="R71:R134" si="17">IF(E71="","",IF($C$5=0,"",IF(F71&lt;$C$8,"INTERKALARNA","REDOVNA")))</f>
        <v>#REF!</v>
      </c>
      <c r="S71" s="247"/>
      <c r="T71" s="247"/>
      <c r="U71" s="247"/>
    </row>
    <row r="72" spans="2:21" x14ac:dyDescent="0.25">
      <c r="B72" s="237"/>
      <c r="C72" s="9"/>
      <c r="E72" s="65" t="e">
        <f>IF(OR($C$6="",$C$5="",$C$6=0,$C$5=0),"",IF((ROWS(E$6:E72)-1)&gt;$C$16+$C$13-$C$15,"",(ROWS(E$6:E72)-1)))</f>
        <v>#REF!</v>
      </c>
      <c r="F72" s="55" t="e">
        <f t="shared" ref="F72:F135" si="18">IF(E72="","",G71)</f>
        <v>#REF!</v>
      </c>
      <c r="G72" s="91" t="e">
        <f>IF(E72="","",OP!G72)</f>
        <v>#REF!</v>
      </c>
      <c r="H72" s="28" t="e">
        <f t="shared" si="14"/>
        <v>#REF!</v>
      </c>
      <c r="I72" s="56" t="e">
        <f t="shared" si="15"/>
        <v>#REF!</v>
      </c>
      <c r="J72" s="56" t="e">
        <f t="shared" ref="J72:J135" si="19">IF(E72="","",$C$18)</f>
        <v>#REF!</v>
      </c>
      <c r="K72" s="57" t="e">
        <f t="shared" ref="K72:K135" si="20">IF(E72="","",TRUNC((K71-L72),5))</f>
        <v>#REF!</v>
      </c>
      <c r="L72" s="57" t="e">
        <f t="shared" ref="L72:L135" si="21" xml:space="preserve">
IF(E72="","",
IF(AND($C$8&gt;$C$9,E72&gt;$C$13),$C$5/($C$16-1),
IF(E72&gt;$C$13,$C$5/$C$16,0)))</f>
        <v>#REF!</v>
      </c>
      <c r="M72" s="58" t="e">
        <f t="shared" si="16"/>
        <v>#REF!</v>
      </c>
      <c r="N72" s="58" t="e">
        <f t="shared" ref="N72:N135" si="22">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23">IF(E72="","",IF(M72&lt;N72,0,M72-N72))</f>
        <v>#REF!</v>
      </c>
      <c r="P72" s="59" t="e">
        <f t="shared" si="13"/>
        <v>#REF!</v>
      </c>
      <c r="Q72" s="29" t="e">
        <f t="shared" ref="Q72:Q135" si="24">IF(E72="","",O72/(1+P72)^(E72+$C$33))</f>
        <v>#REF!</v>
      </c>
      <c r="R72" s="100" t="e">
        <f t="shared" si="17"/>
        <v>#REF!</v>
      </c>
      <c r="S72" s="247"/>
      <c r="T72" s="247"/>
      <c r="U72" s="247"/>
    </row>
    <row r="73" spans="2:21" x14ac:dyDescent="0.25">
      <c r="B73" s="237"/>
      <c r="C73" s="9"/>
      <c r="E73" s="65" t="e">
        <f>IF(OR($C$6="",$C$5="",$C$6=0,$C$5=0),"",IF((ROWS(E$6:E73)-1)&gt;$C$16+$C$13-$C$15,"",(ROWS(E$6:E73)-1)))</f>
        <v>#REF!</v>
      </c>
      <c r="F73" s="55" t="e">
        <f t="shared" si="18"/>
        <v>#REF!</v>
      </c>
      <c r="G73" s="91" t="e">
        <f>IF(E73="","",OP!G73)</f>
        <v>#REF!</v>
      </c>
      <c r="H73" s="28" t="e">
        <f t="shared" si="14"/>
        <v>#REF!</v>
      </c>
      <c r="I73" s="56" t="e">
        <f t="shared" si="15"/>
        <v>#REF!</v>
      </c>
      <c r="J73" s="56" t="e">
        <f t="shared" si="19"/>
        <v>#REF!</v>
      </c>
      <c r="K73" s="57" t="e">
        <f t="shared" si="20"/>
        <v>#REF!</v>
      </c>
      <c r="L73" s="57" t="e">
        <f t="shared" si="21"/>
        <v>#REF!</v>
      </c>
      <c r="M73" s="58" t="e">
        <f t="shared" si="16"/>
        <v>#REF!</v>
      </c>
      <c r="N73" s="58" t="e">
        <f t="shared" si="22"/>
        <v>#REF!</v>
      </c>
      <c r="O73" s="58" t="e">
        <f t="shared" si="23"/>
        <v>#REF!</v>
      </c>
      <c r="P73" s="59" t="e">
        <f t="shared" si="13"/>
        <v>#REF!</v>
      </c>
      <c r="Q73" s="29" t="e">
        <f t="shared" si="24"/>
        <v>#REF!</v>
      </c>
      <c r="R73" s="100" t="e">
        <f t="shared" si="17"/>
        <v>#REF!</v>
      </c>
      <c r="S73" s="247"/>
      <c r="T73" s="247"/>
      <c r="U73" s="247"/>
    </row>
    <row r="74" spans="2:21" x14ac:dyDescent="0.25">
      <c r="B74" s="237"/>
      <c r="C74" s="9"/>
      <c r="E74" s="65" t="e">
        <f>IF(OR($C$6="",$C$5="",$C$6=0,$C$5=0),"",IF((ROWS(E$6:E74)-1)&gt;$C$16+$C$13-$C$15,"",(ROWS(E$6:E74)-1)))</f>
        <v>#REF!</v>
      </c>
      <c r="F74" s="55" t="e">
        <f t="shared" si="18"/>
        <v>#REF!</v>
      </c>
      <c r="G74" s="91" t="e">
        <f>IF(E74="","",OP!G74)</f>
        <v>#REF!</v>
      </c>
      <c r="H74" s="28" t="e">
        <f t="shared" si="14"/>
        <v>#REF!</v>
      </c>
      <c r="I74" s="56" t="e">
        <f t="shared" si="15"/>
        <v>#REF!</v>
      </c>
      <c r="J74" s="56" t="e">
        <f t="shared" si="19"/>
        <v>#REF!</v>
      </c>
      <c r="K74" s="57" t="e">
        <f t="shared" si="20"/>
        <v>#REF!</v>
      </c>
      <c r="L74" s="57" t="e">
        <f t="shared" si="21"/>
        <v>#REF!</v>
      </c>
      <c r="M74" s="58" t="e">
        <f t="shared" si="16"/>
        <v>#REF!</v>
      </c>
      <c r="N74" s="58" t="e">
        <f t="shared" si="22"/>
        <v>#REF!</v>
      </c>
      <c r="O74" s="58" t="e">
        <f t="shared" si="23"/>
        <v>#REF!</v>
      </c>
      <c r="P74" s="59" t="e">
        <f t="shared" si="13"/>
        <v>#REF!</v>
      </c>
      <c r="Q74" s="29" t="e">
        <f t="shared" si="24"/>
        <v>#REF!</v>
      </c>
      <c r="R74" s="100" t="e">
        <f t="shared" si="17"/>
        <v>#REF!</v>
      </c>
      <c r="S74" s="247"/>
      <c r="T74" s="247"/>
      <c r="U74" s="247"/>
    </row>
    <row r="75" spans="2:21" x14ac:dyDescent="0.25">
      <c r="B75" s="237"/>
      <c r="C75" s="9"/>
      <c r="E75" s="65" t="e">
        <f>IF(OR($C$6="",$C$5="",$C$6=0,$C$5=0),"",IF((ROWS(E$6:E75)-1)&gt;$C$16+$C$13-$C$15,"",(ROWS(E$6:E75)-1)))</f>
        <v>#REF!</v>
      </c>
      <c r="F75" s="55" t="e">
        <f t="shared" si="18"/>
        <v>#REF!</v>
      </c>
      <c r="G75" s="91" t="e">
        <f>IF(E75="","",OP!G75)</f>
        <v>#REF!</v>
      </c>
      <c r="H75" s="28" t="e">
        <f t="shared" si="14"/>
        <v>#REF!</v>
      </c>
      <c r="I75" s="56" t="e">
        <f t="shared" si="15"/>
        <v>#REF!</v>
      </c>
      <c r="J75" s="56" t="e">
        <f t="shared" si="19"/>
        <v>#REF!</v>
      </c>
      <c r="K75" s="57" t="e">
        <f t="shared" si="20"/>
        <v>#REF!</v>
      </c>
      <c r="L75" s="57" t="e">
        <f t="shared" si="21"/>
        <v>#REF!</v>
      </c>
      <c r="M75" s="58" t="e">
        <f t="shared" si="16"/>
        <v>#REF!</v>
      </c>
      <c r="N75" s="58" t="e">
        <f t="shared" si="22"/>
        <v>#REF!</v>
      </c>
      <c r="O75" s="58" t="e">
        <f t="shared" si="23"/>
        <v>#REF!</v>
      </c>
      <c r="P75" s="59" t="e">
        <f t="shared" si="13"/>
        <v>#REF!</v>
      </c>
      <c r="Q75" s="29" t="e">
        <f t="shared" si="24"/>
        <v>#REF!</v>
      </c>
      <c r="R75" s="100" t="e">
        <f t="shared" si="17"/>
        <v>#REF!</v>
      </c>
      <c r="S75" s="247"/>
      <c r="T75" s="247"/>
      <c r="U75" s="247"/>
    </row>
    <row r="76" spans="2:21" x14ac:dyDescent="0.25">
      <c r="B76" s="237"/>
      <c r="C76" s="9"/>
      <c r="E76" s="65" t="e">
        <f>IF(OR($C$6="",$C$5="",$C$6=0,$C$5=0),"",IF((ROWS(E$6:E76)-1)&gt;$C$16+$C$13-$C$15,"",(ROWS(E$6:E76)-1)))</f>
        <v>#REF!</v>
      </c>
      <c r="F76" s="55" t="e">
        <f t="shared" si="18"/>
        <v>#REF!</v>
      </c>
      <c r="G76" s="91" t="e">
        <f>IF(E76="","",OP!G76)</f>
        <v>#REF!</v>
      </c>
      <c r="H76" s="28" t="e">
        <f t="shared" si="14"/>
        <v>#REF!</v>
      </c>
      <c r="I76" s="56" t="e">
        <f t="shared" si="15"/>
        <v>#REF!</v>
      </c>
      <c r="J76" s="56" t="e">
        <f t="shared" si="19"/>
        <v>#REF!</v>
      </c>
      <c r="K76" s="57" t="e">
        <f t="shared" si="20"/>
        <v>#REF!</v>
      </c>
      <c r="L76" s="57" t="e">
        <f t="shared" si="21"/>
        <v>#REF!</v>
      </c>
      <c r="M76" s="58" t="e">
        <f t="shared" si="16"/>
        <v>#REF!</v>
      </c>
      <c r="N76" s="58" t="e">
        <f t="shared" si="22"/>
        <v>#REF!</v>
      </c>
      <c r="O76" s="58" t="e">
        <f t="shared" si="23"/>
        <v>#REF!</v>
      </c>
      <c r="P76" s="59" t="e">
        <f t="shared" si="13"/>
        <v>#REF!</v>
      </c>
      <c r="Q76" s="29" t="e">
        <f t="shared" si="24"/>
        <v>#REF!</v>
      </c>
      <c r="R76" s="100" t="e">
        <f t="shared" si="17"/>
        <v>#REF!</v>
      </c>
      <c r="S76" s="247"/>
      <c r="T76" s="247"/>
      <c r="U76" s="247"/>
    </row>
    <row r="77" spans="2:21" x14ac:dyDescent="0.25">
      <c r="B77" s="237"/>
      <c r="C77" s="9"/>
      <c r="E77" s="65" t="e">
        <f>IF(OR($C$6="",$C$5="",$C$6=0,$C$5=0),"",IF((ROWS(E$6:E77)-1)&gt;$C$16+$C$13-$C$15,"",(ROWS(E$6:E77)-1)))</f>
        <v>#REF!</v>
      </c>
      <c r="F77" s="55" t="e">
        <f t="shared" si="18"/>
        <v>#REF!</v>
      </c>
      <c r="G77" s="91" t="e">
        <f>IF(E77="","",OP!G77)</f>
        <v>#REF!</v>
      </c>
      <c r="H77" s="28" t="e">
        <f t="shared" si="14"/>
        <v>#REF!</v>
      </c>
      <c r="I77" s="56" t="e">
        <f t="shared" si="15"/>
        <v>#REF!</v>
      </c>
      <c r="J77" s="56" t="e">
        <f t="shared" si="19"/>
        <v>#REF!</v>
      </c>
      <c r="K77" s="57" t="e">
        <f t="shared" si="20"/>
        <v>#REF!</v>
      </c>
      <c r="L77" s="57" t="e">
        <f t="shared" si="21"/>
        <v>#REF!</v>
      </c>
      <c r="M77" s="58" t="e">
        <f t="shared" si="16"/>
        <v>#REF!</v>
      </c>
      <c r="N77" s="58" t="e">
        <f t="shared" si="22"/>
        <v>#REF!</v>
      </c>
      <c r="O77" s="58" t="e">
        <f t="shared" si="23"/>
        <v>#REF!</v>
      </c>
      <c r="P77" s="59" t="e">
        <f t="shared" si="13"/>
        <v>#REF!</v>
      </c>
      <c r="Q77" s="29" t="e">
        <f t="shared" si="24"/>
        <v>#REF!</v>
      </c>
      <c r="R77" s="100" t="e">
        <f t="shared" si="17"/>
        <v>#REF!</v>
      </c>
      <c r="S77" s="247"/>
      <c r="T77" s="247"/>
      <c r="U77" s="247"/>
    </row>
    <row r="78" spans="2:21" x14ac:dyDescent="0.25">
      <c r="B78" s="237"/>
      <c r="C78" s="9"/>
      <c r="E78" s="65" t="e">
        <f>IF(OR($C$6="",$C$5="",$C$6=0,$C$5=0),"",IF((ROWS(E$6:E78)-1)&gt;$C$16+$C$13-$C$15,"",(ROWS(E$6:E78)-1)))</f>
        <v>#REF!</v>
      </c>
      <c r="F78" s="55" t="e">
        <f t="shared" si="18"/>
        <v>#REF!</v>
      </c>
      <c r="G78" s="91" t="e">
        <f>IF(E78="","",OP!G78)</f>
        <v>#REF!</v>
      </c>
      <c r="H78" s="28" t="e">
        <f t="shared" si="14"/>
        <v>#REF!</v>
      </c>
      <c r="I78" s="56" t="e">
        <f t="shared" si="15"/>
        <v>#REF!</v>
      </c>
      <c r="J78" s="56" t="e">
        <f t="shared" si="19"/>
        <v>#REF!</v>
      </c>
      <c r="K78" s="57" t="e">
        <f t="shared" si="20"/>
        <v>#REF!</v>
      </c>
      <c r="L78" s="57" t="e">
        <f t="shared" si="21"/>
        <v>#REF!</v>
      </c>
      <c r="M78" s="58" t="e">
        <f t="shared" si="16"/>
        <v>#REF!</v>
      </c>
      <c r="N78" s="58" t="e">
        <f t="shared" si="22"/>
        <v>#REF!</v>
      </c>
      <c r="O78" s="58" t="e">
        <f t="shared" si="23"/>
        <v>#REF!</v>
      </c>
      <c r="P78" s="59" t="e">
        <f t="shared" si="13"/>
        <v>#REF!</v>
      </c>
      <c r="Q78" s="29" t="e">
        <f t="shared" si="24"/>
        <v>#REF!</v>
      </c>
      <c r="R78" s="100" t="e">
        <f t="shared" si="17"/>
        <v>#REF!</v>
      </c>
      <c r="S78" s="247"/>
      <c r="T78" s="247"/>
      <c r="U78" s="247"/>
    </row>
    <row r="79" spans="2:21" x14ac:dyDescent="0.25">
      <c r="B79" s="237"/>
      <c r="C79" s="9"/>
      <c r="E79" s="65" t="e">
        <f>IF(OR($C$6="",$C$5="",$C$6=0,$C$5=0),"",IF((ROWS(E$6:E79)-1)&gt;$C$16+$C$13-$C$15,"",(ROWS(E$6:E79)-1)))</f>
        <v>#REF!</v>
      </c>
      <c r="F79" s="55" t="e">
        <f t="shared" si="18"/>
        <v>#REF!</v>
      </c>
      <c r="G79" s="91" t="e">
        <f>IF(E79="","",OP!G79)</f>
        <v>#REF!</v>
      </c>
      <c r="H79" s="28" t="e">
        <f t="shared" si="14"/>
        <v>#REF!</v>
      </c>
      <c r="I79" s="56" t="e">
        <f t="shared" si="15"/>
        <v>#REF!</v>
      </c>
      <c r="J79" s="56" t="e">
        <f t="shared" si="19"/>
        <v>#REF!</v>
      </c>
      <c r="K79" s="57" t="e">
        <f t="shared" si="20"/>
        <v>#REF!</v>
      </c>
      <c r="L79" s="57" t="e">
        <f t="shared" si="21"/>
        <v>#REF!</v>
      </c>
      <c r="M79" s="58" t="e">
        <f t="shared" si="16"/>
        <v>#REF!</v>
      </c>
      <c r="N79" s="58" t="e">
        <f t="shared" si="22"/>
        <v>#REF!</v>
      </c>
      <c r="O79" s="58" t="e">
        <f t="shared" si="23"/>
        <v>#REF!</v>
      </c>
      <c r="P79" s="59" t="e">
        <f t="shared" si="13"/>
        <v>#REF!</v>
      </c>
      <c r="Q79" s="29" t="e">
        <f t="shared" si="24"/>
        <v>#REF!</v>
      </c>
      <c r="R79" s="100" t="e">
        <f t="shared" si="17"/>
        <v>#REF!</v>
      </c>
      <c r="S79" s="247"/>
      <c r="T79" s="247"/>
      <c r="U79" s="247"/>
    </row>
    <row r="80" spans="2:21" x14ac:dyDescent="0.25">
      <c r="B80" s="237"/>
      <c r="C80" s="9"/>
      <c r="E80" s="65" t="e">
        <f>IF(OR($C$6="",$C$5="",$C$6=0,$C$5=0),"",IF((ROWS(E$6:E80)-1)&gt;$C$16+$C$13-$C$15,"",(ROWS(E$6:E80)-1)))</f>
        <v>#REF!</v>
      </c>
      <c r="F80" s="55" t="e">
        <f t="shared" si="18"/>
        <v>#REF!</v>
      </c>
      <c r="G80" s="91" t="e">
        <f>IF(E80="","",OP!G80)</f>
        <v>#REF!</v>
      </c>
      <c r="H80" s="28" t="e">
        <f t="shared" si="14"/>
        <v>#REF!</v>
      </c>
      <c r="I80" s="56" t="e">
        <f t="shared" si="15"/>
        <v>#REF!</v>
      </c>
      <c r="J80" s="56" t="e">
        <f t="shared" si="19"/>
        <v>#REF!</v>
      </c>
      <c r="K80" s="57" t="e">
        <f t="shared" si="20"/>
        <v>#REF!</v>
      </c>
      <c r="L80" s="57" t="e">
        <f t="shared" si="21"/>
        <v>#REF!</v>
      </c>
      <c r="M80" s="58" t="e">
        <f t="shared" si="16"/>
        <v>#REF!</v>
      </c>
      <c r="N80" s="58" t="e">
        <f t="shared" si="22"/>
        <v>#REF!</v>
      </c>
      <c r="O80" s="58" t="e">
        <f t="shared" si="23"/>
        <v>#REF!</v>
      </c>
      <c r="P80" s="59" t="e">
        <f t="shared" si="13"/>
        <v>#REF!</v>
      </c>
      <c r="Q80" s="29" t="e">
        <f t="shared" si="24"/>
        <v>#REF!</v>
      </c>
      <c r="R80" s="100" t="e">
        <f t="shared" si="17"/>
        <v>#REF!</v>
      </c>
      <c r="S80" s="247"/>
      <c r="T80" s="247"/>
      <c r="U80" s="247"/>
    </row>
    <row r="81" spans="2:21" x14ac:dyDescent="0.25">
      <c r="B81" s="237"/>
      <c r="C81" s="9"/>
      <c r="E81" s="65" t="e">
        <f>IF(OR($C$6="",$C$5="",$C$6=0,$C$5=0),"",IF((ROWS(E$6:E81)-1)&gt;$C$16+$C$13-$C$15,"",(ROWS(E$6:E81)-1)))</f>
        <v>#REF!</v>
      </c>
      <c r="F81" s="55" t="e">
        <f t="shared" si="18"/>
        <v>#REF!</v>
      </c>
      <c r="G81" s="91" t="e">
        <f>IF(E81="","",OP!G81)</f>
        <v>#REF!</v>
      </c>
      <c r="H81" s="28" t="e">
        <f t="shared" si="14"/>
        <v>#REF!</v>
      </c>
      <c r="I81" s="56" t="e">
        <f t="shared" si="15"/>
        <v>#REF!</v>
      </c>
      <c r="J81" s="56" t="e">
        <f t="shared" si="19"/>
        <v>#REF!</v>
      </c>
      <c r="K81" s="57" t="e">
        <f t="shared" si="20"/>
        <v>#REF!</v>
      </c>
      <c r="L81" s="57" t="e">
        <f t="shared" si="21"/>
        <v>#REF!</v>
      </c>
      <c r="M81" s="58" t="e">
        <f t="shared" si="16"/>
        <v>#REF!</v>
      </c>
      <c r="N81" s="58" t="e">
        <f t="shared" si="22"/>
        <v>#REF!</v>
      </c>
      <c r="O81" s="58" t="e">
        <f t="shared" si="23"/>
        <v>#REF!</v>
      </c>
      <c r="P81" s="59" t="e">
        <f t="shared" si="13"/>
        <v>#REF!</v>
      </c>
      <c r="Q81" s="29" t="e">
        <f t="shared" si="24"/>
        <v>#REF!</v>
      </c>
      <c r="R81" s="100" t="e">
        <f t="shared" si="17"/>
        <v>#REF!</v>
      </c>
      <c r="S81" s="247"/>
      <c r="T81" s="247"/>
      <c r="U81" s="247"/>
    </row>
    <row r="82" spans="2:21" x14ac:dyDescent="0.25">
      <c r="B82" s="237"/>
      <c r="C82" s="9"/>
      <c r="E82" s="65" t="e">
        <f>IF(OR($C$6="",$C$5="",$C$6=0,$C$5=0),"",IF((ROWS(E$6:E82)-1)&gt;$C$16+$C$13-$C$15,"",(ROWS(E$6:E82)-1)))</f>
        <v>#REF!</v>
      </c>
      <c r="F82" s="55" t="e">
        <f t="shared" si="18"/>
        <v>#REF!</v>
      </c>
      <c r="G82" s="91" t="e">
        <f>IF(E82="","",OP!G82)</f>
        <v>#REF!</v>
      </c>
      <c r="H82" s="28" t="e">
        <f t="shared" si="14"/>
        <v>#REF!</v>
      </c>
      <c r="I82" s="56" t="e">
        <f t="shared" si="15"/>
        <v>#REF!</v>
      </c>
      <c r="J82" s="56" t="e">
        <f t="shared" si="19"/>
        <v>#REF!</v>
      </c>
      <c r="K82" s="57" t="e">
        <f t="shared" si="20"/>
        <v>#REF!</v>
      </c>
      <c r="L82" s="57" t="e">
        <f t="shared" si="21"/>
        <v>#REF!</v>
      </c>
      <c r="M82" s="58" t="e">
        <f t="shared" si="16"/>
        <v>#REF!</v>
      </c>
      <c r="N82" s="58" t="e">
        <f t="shared" si="22"/>
        <v>#REF!</v>
      </c>
      <c r="O82" s="58" t="e">
        <f t="shared" si="23"/>
        <v>#REF!</v>
      </c>
      <c r="P82" s="59" t="e">
        <f t="shared" si="13"/>
        <v>#REF!</v>
      </c>
      <c r="Q82" s="29" t="e">
        <f t="shared" si="24"/>
        <v>#REF!</v>
      </c>
      <c r="R82" s="100" t="e">
        <f t="shared" si="17"/>
        <v>#REF!</v>
      </c>
      <c r="S82" s="247"/>
      <c r="T82" s="247"/>
      <c r="U82" s="247"/>
    </row>
    <row r="83" spans="2:21" x14ac:dyDescent="0.25">
      <c r="B83" s="237"/>
      <c r="C83" s="9"/>
      <c r="E83" s="65" t="e">
        <f>IF(OR($C$6="",$C$5="",$C$6=0,$C$5=0),"",IF((ROWS(E$6:E83)-1)&gt;$C$16+$C$13-$C$15,"",(ROWS(E$6:E83)-1)))</f>
        <v>#REF!</v>
      </c>
      <c r="F83" s="55" t="e">
        <f t="shared" si="18"/>
        <v>#REF!</v>
      </c>
      <c r="G83" s="91" t="e">
        <f>IF(E83="","",OP!G83)</f>
        <v>#REF!</v>
      </c>
      <c r="H83" s="28" t="e">
        <f t="shared" si="14"/>
        <v>#REF!</v>
      </c>
      <c r="I83" s="56" t="e">
        <f t="shared" si="15"/>
        <v>#REF!</v>
      </c>
      <c r="J83" s="56" t="e">
        <f t="shared" si="19"/>
        <v>#REF!</v>
      </c>
      <c r="K83" s="57" t="e">
        <f t="shared" si="20"/>
        <v>#REF!</v>
      </c>
      <c r="L83" s="57" t="e">
        <f t="shared" si="21"/>
        <v>#REF!</v>
      </c>
      <c r="M83" s="58" t="e">
        <f t="shared" si="16"/>
        <v>#REF!</v>
      </c>
      <c r="N83" s="58" t="e">
        <f t="shared" si="22"/>
        <v>#REF!</v>
      </c>
      <c r="O83" s="58" t="e">
        <f t="shared" si="23"/>
        <v>#REF!</v>
      </c>
      <c r="P83" s="59" t="e">
        <f t="shared" si="13"/>
        <v>#REF!</v>
      </c>
      <c r="Q83" s="29" t="e">
        <f t="shared" si="24"/>
        <v>#REF!</v>
      </c>
      <c r="R83" s="100" t="e">
        <f t="shared" si="17"/>
        <v>#REF!</v>
      </c>
      <c r="S83" s="247"/>
      <c r="T83" s="247"/>
      <c r="U83" s="247"/>
    </row>
    <row r="84" spans="2:21" x14ac:dyDescent="0.25">
      <c r="B84" s="237"/>
      <c r="C84" s="9"/>
      <c r="E84" s="65" t="e">
        <f>IF(OR($C$6="",$C$5="",$C$6=0,$C$5=0),"",IF((ROWS(E$6:E84)-1)&gt;$C$16+$C$13-$C$15,"",(ROWS(E$6:E84)-1)))</f>
        <v>#REF!</v>
      </c>
      <c r="F84" s="55" t="e">
        <f t="shared" si="18"/>
        <v>#REF!</v>
      </c>
      <c r="G84" s="91" t="e">
        <f>IF(E84="","",OP!G84)</f>
        <v>#REF!</v>
      </c>
      <c r="H84" s="28" t="e">
        <f t="shared" si="14"/>
        <v>#REF!</v>
      </c>
      <c r="I84" s="56" t="e">
        <f t="shared" si="15"/>
        <v>#REF!</v>
      </c>
      <c r="J84" s="56" t="e">
        <f t="shared" si="19"/>
        <v>#REF!</v>
      </c>
      <c r="K84" s="57" t="e">
        <f t="shared" si="20"/>
        <v>#REF!</v>
      </c>
      <c r="L84" s="57" t="e">
        <f t="shared" si="21"/>
        <v>#REF!</v>
      </c>
      <c r="M84" s="58" t="e">
        <f t="shared" si="16"/>
        <v>#REF!</v>
      </c>
      <c r="N84" s="58" t="e">
        <f t="shared" si="22"/>
        <v>#REF!</v>
      </c>
      <c r="O84" s="58" t="e">
        <f t="shared" si="23"/>
        <v>#REF!</v>
      </c>
      <c r="P84" s="59" t="e">
        <f t="shared" si="13"/>
        <v>#REF!</v>
      </c>
      <c r="Q84" s="29" t="e">
        <f t="shared" si="24"/>
        <v>#REF!</v>
      </c>
      <c r="R84" s="100" t="e">
        <f t="shared" si="17"/>
        <v>#REF!</v>
      </c>
      <c r="S84" s="247"/>
      <c r="T84" s="247"/>
      <c r="U84" s="247"/>
    </row>
    <row r="85" spans="2:21" x14ac:dyDescent="0.25">
      <c r="B85" s="237"/>
      <c r="C85" s="9"/>
      <c r="E85" s="65" t="e">
        <f>IF(OR($C$6="",$C$5="",$C$6=0,$C$5=0),"",IF((ROWS(E$6:E85)-1)&gt;$C$16+$C$13-$C$15,"",(ROWS(E$6:E85)-1)))</f>
        <v>#REF!</v>
      </c>
      <c r="F85" s="55" t="e">
        <f t="shared" si="18"/>
        <v>#REF!</v>
      </c>
      <c r="G85" s="91" t="e">
        <f>IF(E85="","",OP!G85)</f>
        <v>#REF!</v>
      </c>
      <c r="H85" s="28" t="e">
        <f t="shared" si="14"/>
        <v>#REF!</v>
      </c>
      <c r="I85" s="56" t="e">
        <f t="shared" si="15"/>
        <v>#REF!</v>
      </c>
      <c r="J85" s="56" t="e">
        <f t="shared" si="19"/>
        <v>#REF!</v>
      </c>
      <c r="K85" s="57" t="e">
        <f t="shared" si="20"/>
        <v>#REF!</v>
      </c>
      <c r="L85" s="57" t="e">
        <f t="shared" si="21"/>
        <v>#REF!</v>
      </c>
      <c r="M85" s="58" t="e">
        <f t="shared" si="16"/>
        <v>#REF!</v>
      </c>
      <c r="N85" s="58" t="e">
        <f t="shared" si="22"/>
        <v>#REF!</v>
      </c>
      <c r="O85" s="58" t="e">
        <f t="shared" si="23"/>
        <v>#REF!</v>
      </c>
      <c r="P85" s="59" t="e">
        <f t="shared" si="13"/>
        <v>#REF!</v>
      </c>
      <c r="Q85" s="29" t="e">
        <f t="shared" si="24"/>
        <v>#REF!</v>
      </c>
      <c r="R85" s="100" t="e">
        <f t="shared" si="17"/>
        <v>#REF!</v>
      </c>
      <c r="S85" s="247"/>
      <c r="T85" s="247"/>
      <c r="U85" s="247"/>
    </row>
    <row r="86" spans="2:21" x14ac:dyDescent="0.25">
      <c r="B86" s="237"/>
      <c r="C86" s="9"/>
      <c r="E86" s="65" t="e">
        <f>IF(OR($C$6="",$C$5="",$C$6=0,$C$5=0),"",IF((ROWS(E$6:E86)-1)&gt;$C$16+$C$13-$C$15,"",(ROWS(E$6:E86)-1)))</f>
        <v>#REF!</v>
      </c>
      <c r="F86" s="55" t="e">
        <f t="shared" si="18"/>
        <v>#REF!</v>
      </c>
      <c r="G86" s="91" t="e">
        <f>IF(E86="","",OP!G86)</f>
        <v>#REF!</v>
      </c>
      <c r="H86" s="28" t="e">
        <f t="shared" si="14"/>
        <v>#REF!</v>
      </c>
      <c r="I86" s="56" t="e">
        <f t="shared" si="15"/>
        <v>#REF!</v>
      </c>
      <c r="J86" s="56" t="e">
        <f t="shared" si="19"/>
        <v>#REF!</v>
      </c>
      <c r="K86" s="57" t="e">
        <f t="shared" si="20"/>
        <v>#REF!</v>
      </c>
      <c r="L86" s="57" t="e">
        <f t="shared" si="21"/>
        <v>#REF!</v>
      </c>
      <c r="M86" s="58" t="e">
        <f t="shared" si="16"/>
        <v>#REF!</v>
      </c>
      <c r="N86" s="58" t="e">
        <f t="shared" si="22"/>
        <v>#REF!</v>
      </c>
      <c r="O86" s="58" t="e">
        <f t="shared" si="23"/>
        <v>#REF!</v>
      </c>
      <c r="P86" s="59" t="e">
        <f t="shared" si="13"/>
        <v>#REF!</v>
      </c>
      <c r="Q86" s="29" t="e">
        <f t="shared" si="24"/>
        <v>#REF!</v>
      </c>
      <c r="R86" s="100" t="e">
        <f t="shared" si="17"/>
        <v>#REF!</v>
      </c>
      <c r="S86" s="247"/>
      <c r="T86" s="247"/>
      <c r="U86" s="247"/>
    </row>
    <row r="87" spans="2:21" x14ac:dyDescent="0.25">
      <c r="B87" s="237"/>
      <c r="C87" s="9"/>
      <c r="E87" s="65" t="e">
        <f>IF(OR($C$6="",$C$5="",$C$6=0,$C$5=0),"",IF((ROWS(E$6:E87)-1)&gt;$C$16+$C$13-$C$15,"",(ROWS(E$6:E87)-1)))</f>
        <v>#REF!</v>
      </c>
      <c r="F87" s="55" t="e">
        <f t="shared" si="18"/>
        <v>#REF!</v>
      </c>
      <c r="G87" s="91" t="e">
        <f>IF(E87="","",OP!G87)</f>
        <v>#REF!</v>
      </c>
      <c r="H87" s="28" t="e">
        <f t="shared" si="14"/>
        <v>#REF!</v>
      </c>
      <c r="I87" s="56" t="e">
        <f t="shared" si="15"/>
        <v>#REF!</v>
      </c>
      <c r="J87" s="56" t="e">
        <f t="shared" si="19"/>
        <v>#REF!</v>
      </c>
      <c r="K87" s="57" t="e">
        <f t="shared" si="20"/>
        <v>#REF!</v>
      </c>
      <c r="L87" s="57" t="e">
        <f t="shared" si="21"/>
        <v>#REF!</v>
      </c>
      <c r="M87" s="58" t="e">
        <f t="shared" si="16"/>
        <v>#REF!</v>
      </c>
      <c r="N87" s="58" t="e">
        <f t="shared" si="22"/>
        <v>#REF!</v>
      </c>
      <c r="O87" s="58" t="e">
        <f t="shared" si="23"/>
        <v>#REF!</v>
      </c>
      <c r="P87" s="59" t="e">
        <f t="shared" si="13"/>
        <v>#REF!</v>
      </c>
      <c r="Q87" s="29" t="e">
        <f t="shared" si="24"/>
        <v>#REF!</v>
      </c>
      <c r="R87" s="100" t="e">
        <f t="shared" si="17"/>
        <v>#REF!</v>
      </c>
      <c r="S87" s="247"/>
      <c r="T87" s="247"/>
      <c r="U87" s="247"/>
    </row>
    <row r="88" spans="2:21" x14ac:dyDescent="0.25">
      <c r="B88" s="237"/>
      <c r="C88" s="9"/>
      <c r="E88" s="65" t="e">
        <f>IF(OR($C$6="",$C$5="",$C$6=0,$C$5=0),"",IF((ROWS(E$6:E88)-1)&gt;$C$16+$C$13-$C$15,"",(ROWS(E$6:E88)-1)))</f>
        <v>#REF!</v>
      </c>
      <c r="F88" s="55" t="e">
        <f t="shared" si="18"/>
        <v>#REF!</v>
      </c>
      <c r="G88" s="91" t="e">
        <f>IF(E88="","",OP!G88)</f>
        <v>#REF!</v>
      </c>
      <c r="H88" s="28" t="e">
        <f t="shared" si="14"/>
        <v>#REF!</v>
      </c>
      <c r="I88" s="56" t="e">
        <f t="shared" si="15"/>
        <v>#REF!</v>
      </c>
      <c r="J88" s="56" t="e">
        <f t="shared" si="19"/>
        <v>#REF!</v>
      </c>
      <c r="K88" s="57" t="e">
        <f t="shared" si="20"/>
        <v>#REF!</v>
      </c>
      <c r="L88" s="57" t="e">
        <f t="shared" si="21"/>
        <v>#REF!</v>
      </c>
      <c r="M88" s="58" t="e">
        <f t="shared" si="16"/>
        <v>#REF!</v>
      </c>
      <c r="N88" s="58" t="e">
        <f t="shared" si="22"/>
        <v>#REF!</v>
      </c>
      <c r="O88" s="58" t="e">
        <f t="shared" si="23"/>
        <v>#REF!</v>
      </c>
      <c r="P88" s="59" t="e">
        <f t="shared" si="13"/>
        <v>#REF!</v>
      </c>
      <c r="Q88" s="29" t="e">
        <f t="shared" si="24"/>
        <v>#REF!</v>
      </c>
      <c r="R88" s="100" t="e">
        <f t="shared" si="17"/>
        <v>#REF!</v>
      </c>
      <c r="S88" s="247"/>
      <c r="T88" s="247"/>
      <c r="U88" s="247"/>
    </row>
    <row r="89" spans="2:21" x14ac:dyDescent="0.25">
      <c r="B89" s="237"/>
      <c r="C89" s="9"/>
      <c r="E89" s="65" t="e">
        <f>IF(OR($C$6="",$C$5="",$C$6=0,$C$5=0),"",IF((ROWS(E$6:E89)-1)&gt;$C$16+$C$13-$C$15,"",(ROWS(E$6:E89)-1)))</f>
        <v>#REF!</v>
      </c>
      <c r="F89" s="55" t="e">
        <f t="shared" si="18"/>
        <v>#REF!</v>
      </c>
      <c r="G89" s="91" t="e">
        <f>IF(E89="","",OP!G89)</f>
        <v>#REF!</v>
      </c>
      <c r="H89" s="28" t="e">
        <f t="shared" si="14"/>
        <v>#REF!</v>
      </c>
      <c r="I89" s="56" t="e">
        <f t="shared" si="15"/>
        <v>#REF!</v>
      </c>
      <c r="J89" s="56" t="e">
        <f t="shared" si="19"/>
        <v>#REF!</v>
      </c>
      <c r="K89" s="57" t="e">
        <f t="shared" si="20"/>
        <v>#REF!</v>
      </c>
      <c r="L89" s="57" t="e">
        <f t="shared" si="21"/>
        <v>#REF!</v>
      </c>
      <c r="M89" s="58" t="e">
        <f t="shared" si="16"/>
        <v>#REF!</v>
      </c>
      <c r="N89" s="58" t="e">
        <f t="shared" si="22"/>
        <v>#REF!</v>
      </c>
      <c r="O89" s="58" t="e">
        <f t="shared" si="23"/>
        <v>#REF!</v>
      </c>
      <c r="P89" s="59" t="e">
        <f t="shared" si="13"/>
        <v>#REF!</v>
      </c>
      <c r="Q89" s="29" t="e">
        <f t="shared" si="24"/>
        <v>#REF!</v>
      </c>
      <c r="R89" s="100" t="e">
        <f t="shared" si="17"/>
        <v>#REF!</v>
      </c>
      <c r="S89" s="247"/>
      <c r="T89" s="247"/>
      <c r="U89" s="247"/>
    </row>
    <row r="90" spans="2:21" x14ac:dyDescent="0.25">
      <c r="B90" s="237"/>
      <c r="C90" s="9"/>
      <c r="E90" s="65" t="e">
        <f>IF(OR($C$6="",$C$5="",$C$6=0,$C$5=0),"",IF((ROWS(E$6:E90)-1)&gt;$C$16+$C$13-$C$15,"",(ROWS(E$6:E90)-1)))</f>
        <v>#REF!</v>
      </c>
      <c r="F90" s="55" t="e">
        <f t="shared" si="18"/>
        <v>#REF!</v>
      </c>
      <c r="G90" s="91" t="e">
        <f>IF(E90="","",OP!G90)</f>
        <v>#REF!</v>
      </c>
      <c r="H90" s="28" t="e">
        <f t="shared" si="14"/>
        <v>#REF!</v>
      </c>
      <c r="I90" s="56" t="e">
        <f t="shared" si="15"/>
        <v>#REF!</v>
      </c>
      <c r="J90" s="56" t="e">
        <f t="shared" si="19"/>
        <v>#REF!</v>
      </c>
      <c r="K90" s="57" t="e">
        <f t="shared" si="20"/>
        <v>#REF!</v>
      </c>
      <c r="L90" s="57" t="e">
        <f t="shared" si="21"/>
        <v>#REF!</v>
      </c>
      <c r="M90" s="58" t="e">
        <f t="shared" si="16"/>
        <v>#REF!</v>
      </c>
      <c r="N90" s="58" t="e">
        <f t="shared" si="22"/>
        <v>#REF!</v>
      </c>
      <c r="O90" s="58" t="e">
        <f t="shared" si="23"/>
        <v>#REF!</v>
      </c>
      <c r="P90" s="59" t="e">
        <f t="shared" si="13"/>
        <v>#REF!</v>
      </c>
      <c r="Q90" s="29" t="e">
        <f t="shared" si="24"/>
        <v>#REF!</v>
      </c>
      <c r="R90" s="100" t="e">
        <f t="shared" si="17"/>
        <v>#REF!</v>
      </c>
      <c r="S90" s="247"/>
      <c r="T90" s="247"/>
      <c r="U90" s="247"/>
    </row>
    <row r="91" spans="2:21" x14ac:dyDescent="0.25">
      <c r="B91" s="237"/>
      <c r="C91" s="9"/>
      <c r="E91" s="65" t="e">
        <f>IF(OR($C$6="",$C$5="",$C$6=0,$C$5=0),"",IF((ROWS(E$6:E91)-1)&gt;$C$16+$C$13-$C$15,"",(ROWS(E$6:E91)-1)))</f>
        <v>#REF!</v>
      </c>
      <c r="F91" s="55" t="e">
        <f t="shared" si="18"/>
        <v>#REF!</v>
      </c>
      <c r="G91" s="91" t="e">
        <f>IF(E91="","",OP!G91)</f>
        <v>#REF!</v>
      </c>
      <c r="H91" s="28" t="e">
        <f t="shared" si="14"/>
        <v>#REF!</v>
      </c>
      <c r="I91" s="56" t="e">
        <f t="shared" si="15"/>
        <v>#REF!</v>
      </c>
      <c r="J91" s="56" t="e">
        <f t="shared" si="19"/>
        <v>#REF!</v>
      </c>
      <c r="K91" s="57" t="e">
        <f t="shared" si="20"/>
        <v>#REF!</v>
      </c>
      <c r="L91" s="57" t="e">
        <f t="shared" si="21"/>
        <v>#REF!</v>
      </c>
      <c r="M91" s="58" t="e">
        <f t="shared" si="16"/>
        <v>#REF!</v>
      </c>
      <c r="N91" s="58" t="e">
        <f t="shared" si="22"/>
        <v>#REF!</v>
      </c>
      <c r="O91" s="58" t="e">
        <f t="shared" si="23"/>
        <v>#REF!</v>
      </c>
      <c r="P91" s="59" t="e">
        <f t="shared" si="13"/>
        <v>#REF!</v>
      </c>
      <c r="Q91" s="29" t="e">
        <f t="shared" si="24"/>
        <v>#REF!</v>
      </c>
      <c r="R91" s="100" t="e">
        <f t="shared" si="17"/>
        <v>#REF!</v>
      </c>
      <c r="S91" s="247"/>
      <c r="T91" s="247"/>
      <c r="U91" s="247"/>
    </row>
    <row r="92" spans="2:21" x14ac:dyDescent="0.25">
      <c r="B92" s="237"/>
      <c r="C92" s="9"/>
      <c r="E92" s="65" t="e">
        <f>IF(OR($C$6="",$C$5="",$C$6=0,$C$5=0),"",IF((ROWS(E$6:E92)-1)&gt;$C$16+$C$13-$C$15,"",(ROWS(E$6:E92)-1)))</f>
        <v>#REF!</v>
      </c>
      <c r="F92" s="55" t="e">
        <f t="shared" si="18"/>
        <v>#REF!</v>
      </c>
      <c r="G92" s="91" t="e">
        <f>IF(E92="","",OP!G92)</f>
        <v>#REF!</v>
      </c>
      <c r="H92" s="28" t="e">
        <f t="shared" si="14"/>
        <v>#REF!</v>
      </c>
      <c r="I92" s="56" t="e">
        <f t="shared" si="15"/>
        <v>#REF!</v>
      </c>
      <c r="J92" s="56" t="e">
        <f t="shared" si="19"/>
        <v>#REF!</v>
      </c>
      <c r="K92" s="57" t="e">
        <f t="shared" si="20"/>
        <v>#REF!</v>
      </c>
      <c r="L92" s="57" t="e">
        <f t="shared" si="21"/>
        <v>#REF!</v>
      </c>
      <c r="M92" s="58" t="e">
        <f t="shared" si="16"/>
        <v>#REF!</v>
      </c>
      <c r="N92" s="58" t="e">
        <f t="shared" si="22"/>
        <v>#REF!</v>
      </c>
      <c r="O92" s="58" t="e">
        <f t="shared" si="23"/>
        <v>#REF!</v>
      </c>
      <c r="P92" s="59" t="e">
        <f t="shared" si="13"/>
        <v>#REF!</v>
      </c>
      <c r="Q92" s="29" t="e">
        <f t="shared" si="24"/>
        <v>#REF!</v>
      </c>
      <c r="R92" s="100" t="e">
        <f t="shared" si="17"/>
        <v>#REF!</v>
      </c>
      <c r="S92" s="247"/>
      <c r="T92" s="247"/>
      <c r="U92" s="247"/>
    </row>
    <row r="93" spans="2:21" x14ac:dyDescent="0.25">
      <c r="B93" s="237"/>
      <c r="C93" s="9"/>
      <c r="E93" s="65" t="e">
        <f>IF(OR($C$6="",$C$5="",$C$6=0,$C$5=0),"",IF((ROWS(E$6:E93)-1)&gt;$C$16+$C$13-$C$15,"",(ROWS(E$6:E93)-1)))</f>
        <v>#REF!</v>
      </c>
      <c r="F93" s="55" t="e">
        <f t="shared" si="18"/>
        <v>#REF!</v>
      </c>
      <c r="G93" s="91" t="e">
        <f>IF(E93="","",OP!G93)</f>
        <v>#REF!</v>
      </c>
      <c r="H93" s="28" t="e">
        <f t="shared" si="14"/>
        <v>#REF!</v>
      </c>
      <c r="I93" s="56" t="e">
        <f t="shared" si="15"/>
        <v>#REF!</v>
      </c>
      <c r="J93" s="56" t="e">
        <f t="shared" si="19"/>
        <v>#REF!</v>
      </c>
      <c r="K93" s="57" t="e">
        <f t="shared" si="20"/>
        <v>#REF!</v>
      </c>
      <c r="L93" s="57" t="e">
        <f t="shared" si="21"/>
        <v>#REF!</v>
      </c>
      <c r="M93" s="58" t="e">
        <f t="shared" si="16"/>
        <v>#REF!</v>
      </c>
      <c r="N93" s="58" t="e">
        <f t="shared" si="22"/>
        <v>#REF!</v>
      </c>
      <c r="O93" s="58" t="e">
        <f t="shared" si="23"/>
        <v>#REF!</v>
      </c>
      <c r="P93" s="59" t="e">
        <f t="shared" si="13"/>
        <v>#REF!</v>
      </c>
      <c r="Q93" s="29" t="e">
        <f t="shared" si="24"/>
        <v>#REF!</v>
      </c>
      <c r="R93" s="100" t="e">
        <f t="shared" si="17"/>
        <v>#REF!</v>
      </c>
      <c r="S93" s="247"/>
      <c r="T93" s="247"/>
      <c r="U93" s="247"/>
    </row>
    <row r="94" spans="2:21" x14ac:dyDescent="0.25">
      <c r="B94" s="237"/>
      <c r="C94" s="9"/>
      <c r="E94" s="65" t="e">
        <f>IF(OR($C$6="",$C$5="",$C$6=0,$C$5=0),"",IF((ROWS(E$6:E94)-1)&gt;$C$16+$C$13-$C$15,"",(ROWS(E$6:E94)-1)))</f>
        <v>#REF!</v>
      </c>
      <c r="F94" s="55" t="e">
        <f t="shared" si="18"/>
        <v>#REF!</v>
      </c>
      <c r="G94" s="91" t="e">
        <f>IF(E94="","",OP!G94)</f>
        <v>#REF!</v>
      </c>
      <c r="H94" s="28" t="e">
        <f t="shared" si="14"/>
        <v>#REF!</v>
      </c>
      <c r="I94" s="56" t="e">
        <f t="shared" si="15"/>
        <v>#REF!</v>
      </c>
      <c r="J94" s="56" t="e">
        <f t="shared" si="19"/>
        <v>#REF!</v>
      </c>
      <c r="K94" s="57" t="e">
        <f t="shared" si="20"/>
        <v>#REF!</v>
      </c>
      <c r="L94" s="57" t="e">
        <f t="shared" si="21"/>
        <v>#REF!</v>
      </c>
      <c r="M94" s="58" t="e">
        <f t="shared" si="16"/>
        <v>#REF!</v>
      </c>
      <c r="N94" s="58" t="e">
        <f t="shared" si="22"/>
        <v>#REF!</v>
      </c>
      <c r="O94" s="58" t="e">
        <f t="shared" si="23"/>
        <v>#REF!</v>
      </c>
      <c r="P94" s="59" t="e">
        <f t="shared" si="13"/>
        <v>#REF!</v>
      </c>
      <c r="Q94" s="29" t="e">
        <f t="shared" si="24"/>
        <v>#REF!</v>
      </c>
      <c r="R94" s="100" t="e">
        <f t="shared" si="17"/>
        <v>#REF!</v>
      </c>
      <c r="S94" s="247"/>
      <c r="T94" s="247"/>
      <c r="U94" s="247"/>
    </row>
    <row r="95" spans="2:21" x14ac:dyDescent="0.25">
      <c r="B95" s="237"/>
      <c r="C95" s="9"/>
      <c r="E95" s="65" t="e">
        <f>IF(OR($C$6="",$C$5="",$C$6=0,$C$5=0),"",IF((ROWS(E$6:E95)-1)&gt;$C$16+$C$13-$C$15,"",(ROWS(E$6:E95)-1)))</f>
        <v>#REF!</v>
      </c>
      <c r="F95" s="55" t="e">
        <f t="shared" si="18"/>
        <v>#REF!</v>
      </c>
      <c r="G95" s="91" t="e">
        <f>IF(E95="","",OP!G95)</f>
        <v>#REF!</v>
      </c>
      <c r="H95" s="28" t="e">
        <f t="shared" si="14"/>
        <v>#REF!</v>
      </c>
      <c r="I95" s="56" t="e">
        <f t="shared" si="15"/>
        <v>#REF!</v>
      </c>
      <c r="J95" s="56" t="e">
        <f t="shared" si="19"/>
        <v>#REF!</v>
      </c>
      <c r="K95" s="57" t="e">
        <f t="shared" si="20"/>
        <v>#REF!</v>
      </c>
      <c r="L95" s="57" t="e">
        <f t="shared" si="21"/>
        <v>#REF!</v>
      </c>
      <c r="M95" s="58" t="e">
        <f t="shared" si="16"/>
        <v>#REF!</v>
      </c>
      <c r="N95" s="58" t="e">
        <f t="shared" si="22"/>
        <v>#REF!</v>
      </c>
      <c r="O95" s="58" t="e">
        <f t="shared" si="23"/>
        <v>#REF!</v>
      </c>
      <c r="P95" s="59" t="e">
        <f t="shared" si="13"/>
        <v>#REF!</v>
      </c>
      <c r="Q95" s="29" t="e">
        <f t="shared" si="24"/>
        <v>#REF!</v>
      </c>
      <c r="R95" s="100" t="e">
        <f t="shared" si="17"/>
        <v>#REF!</v>
      </c>
      <c r="S95" s="247"/>
      <c r="T95" s="247"/>
      <c r="U95" s="247"/>
    </row>
    <row r="96" spans="2:21" x14ac:dyDescent="0.25">
      <c r="B96" s="237"/>
      <c r="C96" s="9"/>
      <c r="E96" s="65" t="e">
        <f>IF(OR($C$6="",$C$5="",$C$6=0,$C$5=0),"",IF((ROWS(E$6:E96)-1)&gt;$C$16+$C$13-$C$15,"",(ROWS(E$6:E96)-1)))</f>
        <v>#REF!</v>
      </c>
      <c r="F96" s="55" t="e">
        <f t="shared" si="18"/>
        <v>#REF!</v>
      </c>
      <c r="G96" s="91" t="e">
        <f>IF(E96="","",OP!G96)</f>
        <v>#REF!</v>
      </c>
      <c r="H96" s="28" t="e">
        <f t="shared" si="14"/>
        <v>#REF!</v>
      </c>
      <c r="I96" s="56" t="e">
        <f t="shared" si="15"/>
        <v>#REF!</v>
      </c>
      <c r="J96" s="56" t="e">
        <f t="shared" si="19"/>
        <v>#REF!</v>
      </c>
      <c r="K96" s="57" t="e">
        <f t="shared" si="20"/>
        <v>#REF!</v>
      </c>
      <c r="L96" s="57" t="e">
        <f t="shared" si="21"/>
        <v>#REF!</v>
      </c>
      <c r="M96" s="58" t="e">
        <f t="shared" si="16"/>
        <v>#REF!</v>
      </c>
      <c r="N96" s="58" t="e">
        <f t="shared" si="22"/>
        <v>#REF!</v>
      </c>
      <c r="O96" s="58" t="e">
        <f t="shared" si="23"/>
        <v>#REF!</v>
      </c>
      <c r="P96" s="59" t="e">
        <f t="shared" si="13"/>
        <v>#REF!</v>
      </c>
      <c r="Q96" s="29" t="e">
        <f t="shared" si="24"/>
        <v>#REF!</v>
      </c>
      <c r="R96" s="100" t="e">
        <f t="shared" si="17"/>
        <v>#REF!</v>
      </c>
      <c r="S96" s="247"/>
      <c r="T96" s="247"/>
      <c r="U96" s="247"/>
    </row>
    <row r="97" spans="2:21" x14ac:dyDescent="0.25">
      <c r="B97" s="237"/>
      <c r="C97" s="9"/>
      <c r="E97" s="65" t="e">
        <f>IF(OR($C$6="",$C$5="",$C$6=0,$C$5=0),"",IF((ROWS(E$6:E97)-1)&gt;$C$16+$C$13-$C$15,"",(ROWS(E$6:E97)-1)))</f>
        <v>#REF!</v>
      </c>
      <c r="F97" s="55" t="e">
        <f t="shared" si="18"/>
        <v>#REF!</v>
      </c>
      <c r="G97" s="91" t="e">
        <f>IF(E97="","",OP!G97)</f>
        <v>#REF!</v>
      </c>
      <c r="H97" s="28" t="e">
        <f t="shared" si="14"/>
        <v>#REF!</v>
      </c>
      <c r="I97" s="56" t="e">
        <f t="shared" si="15"/>
        <v>#REF!</v>
      </c>
      <c r="J97" s="56" t="e">
        <f t="shared" si="19"/>
        <v>#REF!</v>
      </c>
      <c r="K97" s="57" t="e">
        <f t="shared" si="20"/>
        <v>#REF!</v>
      </c>
      <c r="L97" s="57" t="e">
        <f t="shared" si="21"/>
        <v>#REF!</v>
      </c>
      <c r="M97" s="58" t="e">
        <f t="shared" si="16"/>
        <v>#REF!</v>
      </c>
      <c r="N97" s="58" t="e">
        <f t="shared" si="22"/>
        <v>#REF!</v>
      </c>
      <c r="O97" s="58" t="e">
        <f t="shared" si="23"/>
        <v>#REF!</v>
      </c>
      <c r="P97" s="59" t="e">
        <f t="shared" si="13"/>
        <v>#REF!</v>
      </c>
      <c r="Q97" s="29" t="e">
        <f t="shared" si="24"/>
        <v>#REF!</v>
      </c>
      <c r="R97" s="100" t="e">
        <f t="shared" si="17"/>
        <v>#REF!</v>
      </c>
      <c r="S97" s="247"/>
      <c r="T97" s="247"/>
      <c r="U97" s="247"/>
    </row>
    <row r="98" spans="2:21" x14ac:dyDescent="0.25">
      <c r="B98" s="237"/>
      <c r="C98" s="9"/>
      <c r="E98" s="65" t="e">
        <f>IF(OR($C$6="",$C$5="",$C$6=0,$C$5=0),"",IF((ROWS(E$6:E98)-1)&gt;$C$16+$C$13-$C$15,"",(ROWS(E$6:E98)-1)))</f>
        <v>#REF!</v>
      </c>
      <c r="F98" s="55" t="e">
        <f t="shared" si="18"/>
        <v>#REF!</v>
      </c>
      <c r="G98" s="91" t="e">
        <f>IF(E98="","",OP!G98)</f>
        <v>#REF!</v>
      </c>
      <c r="H98" s="28" t="e">
        <f t="shared" si="14"/>
        <v>#REF!</v>
      </c>
      <c r="I98" s="56" t="e">
        <f t="shared" si="15"/>
        <v>#REF!</v>
      </c>
      <c r="J98" s="56" t="e">
        <f t="shared" si="19"/>
        <v>#REF!</v>
      </c>
      <c r="K98" s="57" t="e">
        <f t="shared" si="20"/>
        <v>#REF!</v>
      </c>
      <c r="L98" s="57" t="e">
        <f t="shared" si="21"/>
        <v>#REF!</v>
      </c>
      <c r="M98" s="58" t="e">
        <f t="shared" si="16"/>
        <v>#REF!</v>
      </c>
      <c r="N98" s="58" t="e">
        <f t="shared" si="22"/>
        <v>#REF!</v>
      </c>
      <c r="O98" s="58" t="e">
        <f t="shared" si="23"/>
        <v>#REF!</v>
      </c>
      <c r="P98" s="59" t="e">
        <f t="shared" si="13"/>
        <v>#REF!</v>
      </c>
      <c r="Q98" s="29" t="e">
        <f t="shared" si="24"/>
        <v>#REF!</v>
      </c>
      <c r="R98" s="100" t="e">
        <f t="shared" si="17"/>
        <v>#REF!</v>
      </c>
      <c r="S98" s="247"/>
      <c r="T98" s="247"/>
      <c r="U98" s="247"/>
    </row>
    <row r="99" spans="2:21" x14ac:dyDescent="0.25">
      <c r="B99" s="237"/>
      <c r="C99" s="9"/>
      <c r="E99" s="65" t="e">
        <f>IF(OR($C$6="",$C$5="",$C$6=0,$C$5=0),"",IF((ROWS(E$6:E99)-1)&gt;$C$16+$C$13-$C$15,"",(ROWS(E$6:E99)-1)))</f>
        <v>#REF!</v>
      </c>
      <c r="F99" s="55" t="e">
        <f t="shared" si="18"/>
        <v>#REF!</v>
      </c>
      <c r="G99" s="91" t="e">
        <f>IF(E99="","",OP!G99)</f>
        <v>#REF!</v>
      </c>
      <c r="H99" s="28" t="e">
        <f t="shared" si="14"/>
        <v>#REF!</v>
      </c>
      <c r="I99" s="56" t="e">
        <f t="shared" si="15"/>
        <v>#REF!</v>
      </c>
      <c r="J99" s="56" t="e">
        <f t="shared" si="19"/>
        <v>#REF!</v>
      </c>
      <c r="K99" s="57" t="e">
        <f t="shared" si="20"/>
        <v>#REF!</v>
      </c>
      <c r="L99" s="57" t="e">
        <f t="shared" si="21"/>
        <v>#REF!</v>
      </c>
      <c r="M99" s="58" t="e">
        <f t="shared" si="16"/>
        <v>#REF!</v>
      </c>
      <c r="N99" s="58" t="e">
        <f t="shared" si="22"/>
        <v>#REF!</v>
      </c>
      <c r="O99" s="58" t="e">
        <f t="shared" si="23"/>
        <v>#REF!</v>
      </c>
      <c r="P99" s="59" t="e">
        <f t="shared" si="13"/>
        <v>#REF!</v>
      </c>
      <c r="Q99" s="29" t="e">
        <f t="shared" si="24"/>
        <v>#REF!</v>
      </c>
      <c r="R99" s="100" t="e">
        <f t="shared" si="17"/>
        <v>#REF!</v>
      </c>
      <c r="S99" s="247"/>
      <c r="T99" s="247"/>
      <c r="U99" s="247"/>
    </row>
    <row r="100" spans="2:21" x14ac:dyDescent="0.25">
      <c r="B100" s="237"/>
      <c r="C100" s="9"/>
      <c r="E100" s="65" t="e">
        <f>IF(OR($C$6="",$C$5="",$C$6=0,$C$5=0),"",IF((ROWS(E$6:E100)-1)&gt;$C$16+$C$13-$C$15,"",(ROWS(E$6:E100)-1)))</f>
        <v>#REF!</v>
      </c>
      <c r="F100" s="55" t="e">
        <f t="shared" si="18"/>
        <v>#REF!</v>
      </c>
      <c r="G100" s="91" t="e">
        <f>IF(E100="","",OP!G100)</f>
        <v>#REF!</v>
      </c>
      <c r="H100" s="28" t="e">
        <f t="shared" si="14"/>
        <v>#REF!</v>
      </c>
      <c r="I100" s="56" t="e">
        <f t="shared" si="15"/>
        <v>#REF!</v>
      </c>
      <c r="J100" s="56" t="e">
        <f t="shared" si="19"/>
        <v>#REF!</v>
      </c>
      <c r="K100" s="57" t="e">
        <f t="shared" si="20"/>
        <v>#REF!</v>
      </c>
      <c r="L100" s="57" t="e">
        <f t="shared" si="21"/>
        <v>#REF!</v>
      </c>
      <c r="M100" s="58" t="e">
        <f t="shared" si="16"/>
        <v>#REF!</v>
      </c>
      <c r="N100" s="58" t="e">
        <f t="shared" si="22"/>
        <v>#REF!</v>
      </c>
      <c r="O100" s="58" t="e">
        <f t="shared" si="23"/>
        <v>#REF!</v>
      </c>
      <c r="P100" s="59" t="e">
        <f t="shared" si="13"/>
        <v>#REF!</v>
      </c>
      <c r="Q100" s="29" t="e">
        <f t="shared" si="24"/>
        <v>#REF!</v>
      </c>
      <c r="R100" s="100" t="e">
        <f t="shared" si="17"/>
        <v>#REF!</v>
      </c>
      <c r="S100" s="247"/>
      <c r="T100" s="247"/>
      <c r="U100" s="247"/>
    </row>
    <row r="101" spans="2:21" x14ac:dyDescent="0.25">
      <c r="B101" s="237"/>
      <c r="C101" s="9"/>
      <c r="E101" s="65" t="e">
        <f>IF(OR($C$6="",$C$5="",$C$6=0,$C$5=0),"",IF((ROWS(E$6:E101)-1)&gt;$C$16+$C$13-$C$15,"",(ROWS(E$6:E101)-1)))</f>
        <v>#REF!</v>
      </c>
      <c r="F101" s="55" t="e">
        <f t="shared" si="18"/>
        <v>#REF!</v>
      </c>
      <c r="G101" s="91" t="e">
        <f>IF(E101="","",OP!G101)</f>
        <v>#REF!</v>
      </c>
      <c r="H101" s="28" t="e">
        <f t="shared" si="14"/>
        <v>#REF!</v>
      </c>
      <c r="I101" s="56" t="e">
        <f t="shared" si="15"/>
        <v>#REF!</v>
      </c>
      <c r="J101" s="56" t="e">
        <f t="shared" si="19"/>
        <v>#REF!</v>
      </c>
      <c r="K101" s="57" t="e">
        <f t="shared" si="20"/>
        <v>#REF!</v>
      </c>
      <c r="L101" s="57" t="e">
        <f t="shared" si="21"/>
        <v>#REF!</v>
      </c>
      <c r="M101" s="58" t="e">
        <f t="shared" si="16"/>
        <v>#REF!</v>
      </c>
      <c r="N101" s="58" t="e">
        <f t="shared" si="22"/>
        <v>#REF!</v>
      </c>
      <c r="O101" s="58" t="e">
        <f t="shared" si="23"/>
        <v>#REF!</v>
      </c>
      <c r="P101" s="59" t="e">
        <f t="shared" si="13"/>
        <v>#REF!</v>
      </c>
      <c r="Q101" s="29" t="e">
        <f t="shared" si="24"/>
        <v>#REF!</v>
      </c>
      <c r="R101" s="100" t="e">
        <f t="shared" si="17"/>
        <v>#REF!</v>
      </c>
      <c r="S101" s="247"/>
      <c r="T101" s="247"/>
      <c r="U101" s="247"/>
    </row>
    <row r="102" spans="2:21" x14ac:dyDescent="0.25">
      <c r="B102" s="237"/>
      <c r="C102" s="9"/>
      <c r="E102" s="65" t="e">
        <f>IF(OR($C$6="",$C$5="",$C$6=0,$C$5=0),"",IF((ROWS(E$6:E102)-1)&gt;$C$16+$C$13-$C$15,"",(ROWS(E$6:E102)-1)))</f>
        <v>#REF!</v>
      </c>
      <c r="F102" s="55" t="e">
        <f t="shared" si="18"/>
        <v>#REF!</v>
      </c>
      <c r="G102" s="91" t="e">
        <f>IF(E102="","",OP!G102)</f>
        <v>#REF!</v>
      </c>
      <c r="H102" s="28" t="e">
        <f t="shared" si="14"/>
        <v>#REF!</v>
      </c>
      <c r="I102" s="56" t="e">
        <f t="shared" si="15"/>
        <v>#REF!</v>
      </c>
      <c r="J102" s="56" t="e">
        <f t="shared" si="19"/>
        <v>#REF!</v>
      </c>
      <c r="K102" s="57" t="e">
        <f t="shared" si="20"/>
        <v>#REF!</v>
      </c>
      <c r="L102" s="57" t="e">
        <f t="shared" si="21"/>
        <v>#REF!</v>
      </c>
      <c r="M102" s="58" t="e">
        <f t="shared" si="16"/>
        <v>#REF!</v>
      </c>
      <c r="N102" s="58" t="e">
        <f t="shared" si="22"/>
        <v>#REF!</v>
      </c>
      <c r="O102" s="58" t="e">
        <f t="shared" si="23"/>
        <v>#REF!</v>
      </c>
      <c r="P102" s="59" t="e">
        <f t="shared" si="13"/>
        <v>#REF!</v>
      </c>
      <c r="Q102" s="29" t="e">
        <f t="shared" si="24"/>
        <v>#REF!</v>
      </c>
      <c r="R102" s="100" t="e">
        <f t="shared" si="17"/>
        <v>#REF!</v>
      </c>
      <c r="S102" s="247"/>
      <c r="T102" s="247"/>
      <c r="U102" s="247"/>
    </row>
    <row r="103" spans="2:21" x14ac:dyDescent="0.25">
      <c r="B103" s="237"/>
      <c r="C103" s="9"/>
      <c r="E103" s="65" t="e">
        <f>IF(OR($C$6="",$C$5="",$C$6=0,$C$5=0),"",IF((ROWS(E$6:E103)-1)&gt;$C$16+$C$13-$C$15,"",(ROWS(E$6:E103)-1)))</f>
        <v>#REF!</v>
      </c>
      <c r="F103" s="55" t="e">
        <f t="shared" si="18"/>
        <v>#REF!</v>
      </c>
      <c r="G103" s="91" t="e">
        <f>IF(E103="","",OP!G103)</f>
        <v>#REF!</v>
      </c>
      <c r="H103" s="28" t="e">
        <f t="shared" si="14"/>
        <v>#REF!</v>
      </c>
      <c r="I103" s="56" t="e">
        <f t="shared" si="15"/>
        <v>#REF!</v>
      </c>
      <c r="J103" s="56" t="e">
        <f t="shared" si="19"/>
        <v>#REF!</v>
      </c>
      <c r="K103" s="57" t="e">
        <f t="shared" si="20"/>
        <v>#REF!</v>
      </c>
      <c r="L103" s="57" t="e">
        <f t="shared" si="21"/>
        <v>#REF!</v>
      </c>
      <c r="M103" s="58" t="e">
        <f t="shared" si="16"/>
        <v>#REF!</v>
      </c>
      <c r="N103" s="58" t="e">
        <f t="shared" si="22"/>
        <v>#REF!</v>
      </c>
      <c r="O103" s="58" t="e">
        <f t="shared" si="23"/>
        <v>#REF!</v>
      </c>
      <c r="P103" s="59" t="e">
        <f t="shared" si="13"/>
        <v>#REF!</v>
      </c>
      <c r="Q103" s="29" t="e">
        <f t="shared" si="24"/>
        <v>#REF!</v>
      </c>
      <c r="R103" s="100" t="e">
        <f t="shared" si="17"/>
        <v>#REF!</v>
      </c>
      <c r="S103" s="247"/>
      <c r="T103" s="247"/>
      <c r="U103" s="247"/>
    </row>
    <row r="104" spans="2:21" x14ac:dyDescent="0.25">
      <c r="B104" s="237"/>
      <c r="C104" s="9"/>
      <c r="E104" s="65" t="e">
        <f>IF(OR($C$6="",$C$5="",$C$6=0,$C$5=0),"",IF((ROWS(E$6:E104)-1)&gt;$C$16+$C$13-$C$15,"",(ROWS(E$6:E104)-1)))</f>
        <v>#REF!</v>
      </c>
      <c r="F104" s="55" t="e">
        <f t="shared" si="18"/>
        <v>#REF!</v>
      </c>
      <c r="G104" s="91" t="e">
        <f>IF(E104="","",OP!G104)</f>
        <v>#REF!</v>
      </c>
      <c r="H104" s="28" t="e">
        <f t="shared" si="14"/>
        <v>#REF!</v>
      </c>
      <c r="I104" s="56" t="e">
        <f t="shared" si="15"/>
        <v>#REF!</v>
      </c>
      <c r="J104" s="56" t="e">
        <f t="shared" si="19"/>
        <v>#REF!</v>
      </c>
      <c r="K104" s="57" t="e">
        <f t="shared" si="20"/>
        <v>#REF!</v>
      </c>
      <c r="L104" s="57" t="e">
        <f t="shared" si="21"/>
        <v>#REF!</v>
      </c>
      <c r="M104" s="58" t="e">
        <f t="shared" si="16"/>
        <v>#REF!</v>
      </c>
      <c r="N104" s="58" t="e">
        <f t="shared" si="22"/>
        <v>#REF!</v>
      </c>
      <c r="O104" s="58" t="e">
        <f t="shared" si="23"/>
        <v>#REF!</v>
      </c>
      <c r="P104" s="59" t="e">
        <f t="shared" si="13"/>
        <v>#REF!</v>
      </c>
      <c r="Q104" s="29" t="e">
        <f t="shared" si="24"/>
        <v>#REF!</v>
      </c>
      <c r="R104" s="100" t="e">
        <f t="shared" si="17"/>
        <v>#REF!</v>
      </c>
      <c r="S104" s="247"/>
      <c r="T104" s="247"/>
      <c r="U104" s="247"/>
    </row>
    <row r="105" spans="2:21" x14ac:dyDescent="0.25">
      <c r="B105" s="237"/>
      <c r="C105" s="9"/>
      <c r="E105" s="65" t="e">
        <f>IF(OR($C$6="",$C$5="",$C$6=0,$C$5=0),"",IF((ROWS(E$6:E105)-1)&gt;$C$16+$C$13-$C$15,"",(ROWS(E$6:E105)-1)))</f>
        <v>#REF!</v>
      </c>
      <c r="F105" s="55" t="e">
        <f t="shared" si="18"/>
        <v>#REF!</v>
      </c>
      <c r="G105" s="91" t="e">
        <f>IF(E105="","",OP!G105)</f>
        <v>#REF!</v>
      </c>
      <c r="H105" s="28" t="e">
        <f t="shared" si="14"/>
        <v>#REF!</v>
      </c>
      <c r="I105" s="56" t="e">
        <f t="shared" si="15"/>
        <v>#REF!</v>
      </c>
      <c r="J105" s="56" t="e">
        <f t="shared" si="19"/>
        <v>#REF!</v>
      </c>
      <c r="K105" s="57" t="e">
        <f t="shared" si="20"/>
        <v>#REF!</v>
      </c>
      <c r="L105" s="57" t="e">
        <f t="shared" si="21"/>
        <v>#REF!</v>
      </c>
      <c r="M105" s="58" t="e">
        <f t="shared" si="16"/>
        <v>#REF!</v>
      </c>
      <c r="N105" s="58" t="e">
        <f t="shared" si="22"/>
        <v>#REF!</v>
      </c>
      <c r="O105" s="58" t="e">
        <f t="shared" si="23"/>
        <v>#REF!</v>
      </c>
      <c r="P105" s="59" t="e">
        <f t="shared" si="13"/>
        <v>#REF!</v>
      </c>
      <c r="Q105" s="29" t="e">
        <f t="shared" si="24"/>
        <v>#REF!</v>
      </c>
      <c r="R105" s="100" t="e">
        <f t="shared" si="17"/>
        <v>#REF!</v>
      </c>
      <c r="S105" s="247"/>
      <c r="T105" s="247"/>
      <c r="U105" s="247"/>
    </row>
    <row r="106" spans="2:21" x14ac:dyDescent="0.25">
      <c r="B106" s="237"/>
      <c r="C106" s="9"/>
      <c r="E106" s="65" t="e">
        <f>IF(OR($C$6="",$C$5="",$C$6=0,$C$5=0),"",IF((ROWS(E$6:E106)-1)&gt;$C$16+$C$13-$C$15,"",(ROWS(E$6:E106)-1)))</f>
        <v>#REF!</v>
      </c>
      <c r="F106" s="55" t="e">
        <f t="shared" si="18"/>
        <v>#REF!</v>
      </c>
      <c r="G106" s="91" t="e">
        <f>IF(E106="","",OP!G106)</f>
        <v>#REF!</v>
      </c>
      <c r="H106" s="28" t="e">
        <f t="shared" si="14"/>
        <v>#REF!</v>
      </c>
      <c r="I106" s="56" t="e">
        <f t="shared" si="15"/>
        <v>#REF!</v>
      </c>
      <c r="J106" s="56" t="e">
        <f t="shared" si="19"/>
        <v>#REF!</v>
      </c>
      <c r="K106" s="57" t="e">
        <f t="shared" si="20"/>
        <v>#REF!</v>
      </c>
      <c r="L106" s="57" t="e">
        <f t="shared" si="21"/>
        <v>#REF!</v>
      </c>
      <c r="M106" s="58" t="e">
        <f t="shared" si="16"/>
        <v>#REF!</v>
      </c>
      <c r="N106" s="58" t="e">
        <f t="shared" si="22"/>
        <v>#REF!</v>
      </c>
      <c r="O106" s="58" t="e">
        <f t="shared" si="23"/>
        <v>#REF!</v>
      </c>
      <c r="P106" s="59" t="e">
        <f t="shared" si="13"/>
        <v>#REF!</v>
      </c>
      <c r="Q106" s="29" t="e">
        <f t="shared" si="24"/>
        <v>#REF!</v>
      </c>
      <c r="R106" s="100" t="e">
        <f t="shared" si="17"/>
        <v>#REF!</v>
      </c>
      <c r="S106" s="247"/>
      <c r="T106" s="247"/>
      <c r="U106" s="247"/>
    </row>
    <row r="107" spans="2:21" x14ac:dyDescent="0.25">
      <c r="B107" s="237"/>
      <c r="C107" s="9"/>
      <c r="E107" s="65" t="e">
        <f>IF(OR($C$6="",$C$5="",$C$6=0,$C$5=0),"",IF((ROWS(E$6:E107)-1)&gt;$C$16+$C$13-$C$15,"",(ROWS(E$6:E107)-1)))</f>
        <v>#REF!</v>
      </c>
      <c r="F107" s="55" t="e">
        <f t="shared" si="18"/>
        <v>#REF!</v>
      </c>
      <c r="G107" s="91" t="e">
        <f>IF(E107="","",OP!G107)</f>
        <v>#REF!</v>
      </c>
      <c r="H107" s="28" t="e">
        <f t="shared" si="14"/>
        <v>#REF!</v>
      </c>
      <c r="I107" s="56" t="e">
        <f t="shared" si="15"/>
        <v>#REF!</v>
      </c>
      <c r="J107" s="56" t="e">
        <f t="shared" si="19"/>
        <v>#REF!</v>
      </c>
      <c r="K107" s="57" t="e">
        <f t="shared" si="20"/>
        <v>#REF!</v>
      </c>
      <c r="L107" s="57" t="e">
        <f t="shared" si="21"/>
        <v>#REF!</v>
      </c>
      <c r="M107" s="58" t="e">
        <f t="shared" si="16"/>
        <v>#REF!</v>
      </c>
      <c r="N107" s="58" t="e">
        <f t="shared" si="22"/>
        <v>#REF!</v>
      </c>
      <c r="O107" s="58" t="e">
        <f t="shared" si="23"/>
        <v>#REF!</v>
      </c>
      <c r="P107" s="59" t="e">
        <f t="shared" si="13"/>
        <v>#REF!</v>
      </c>
      <c r="Q107" s="29" t="e">
        <f t="shared" si="24"/>
        <v>#REF!</v>
      </c>
      <c r="R107" s="100" t="e">
        <f t="shared" si="17"/>
        <v>#REF!</v>
      </c>
      <c r="S107" s="247"/>
      <c r="T107" s="247"/>
      <c r="U107" s="247"/>
    </row>
    <row r="108" spans="2:21" x14ac:dyDescent="0.25">
      <c r="B108" s="237"/>
      <c r="C108" s="9"/>
      <c r="E108" s="65" t="e">
        <f>IF(OR($C$6="",$C$5="",$C$6=0,$C$5=0),"",IF((ROWS(E$6:E108)-1)&gt;$C$16+$C$13-$C$15,"",(ROWS(E$6:E108)-1)))</f>
        <v>#REF!</v>
      </c>
      <c r="F108" s="55" t="e">
        <f t="shared" si="18"/>
        <v>#REF!</v>
      </c>
      <c r="G108" s="91" t="e">
        <f>IF(E108="","",OP!G108)</f>
        <v>#REF!</v>
      </c>
      <c r="H108" s="28" t="e">
        <f t="shared" si="14"/>
        <v>#REF!</v>
      </c>
      <c r="I108" s="56" t="e">
        <f t="shared" si="15"/>
        <v>#REF!</v>
      </c>
      <c r="J108" s="56" t="e">
        <f t="shared" si="19"/>
        <v>#REF!</v>
      </c>
      <c r="K108" s="57" t="e">
        <f t="shared" si="20"/>
        <v>#REF!</v>
      </c>
      <c r="L108" s="57" t="e">
        <f t="shared" si="21"/>
        <v>#REF!</v>
      </c>
      <c r="M108" s="58" t="e">
        <f t="shared" si="16"/>
        <v>#REF!</v>
      </c>
      <c r="N108" s="58" t="e">
        <f t="shared" si="22"/>
        <v>#REF!</v>
      </c>
      <c r="O108" s="58" t="e">
        <f t="shared" si="23"/>
        <v>#REF!</v>
      </c>
      <c r="P108" s="59" t="e">
        <f t="shared" si="13"/>
        <v>#REF!</v>
      </c>
      <c r="Q108" s="29" t="e">
        <f t="shared" si="24"/>
        <v>#REF!</v>
      </c>
      <c r="R108" s="100" t="e">
        <f t="shared" si="17"/>
        <v>#REF!</v>
      </c>
      <c r="S108" s="247"/>
      <c r="T108" s="247"/>
      <c r="U108" s="247"/>
    </row>
    <row r="109" spans="2:21" x14ac:dyDescent="0.25">
      <c r="B109" s="237"/>
      <c r="C109" s="9"/>
      <c r="E109" s="65" t="e">
        <f>IF(OR($C$6="",$C$5="",$C$6=0,$C$5=0),"",IF((ROWS(E$6:E109)-1)&gt;$C$16+$C$13-$C$15,"",(ROWS(E$6:E109)-1)))</f>
        <v>#REF!</v>
      </c>
      <c r="F109" s="55" t="e">
        <f t="shared" si="18"/>
        <v>#REF!</v>
      </c>
      <c r="G109" s="91" t="e">
        <f>IF(E109="","",OP!G109)</f>
        <v>#REF!</v>
      </c>
      <c r="H109" s="28" t="e">
        <f t="shared" si="14"/>
        <v>#REF!</v>
      </c>
      <c r="I109" s="56" t="e">
        <f t="shared" si="15"/>
        <v>#REF!</v>
      </c>
      <c r="J109" s="56" t="e">
        <f t="shared" si="19"/>
        <v>#REF!</v>
      </c>
      <c r="K109" s="57" t="e">
        <f t="shared" si="20"/>
        <v>#REF!</v>
      </c>
      <c r="L109" s="57" t="e">
        <f t="shared" si="21"/>
        <v>#REF!</v>
      </c>
      <c r="M109" s="58" t="e">
        <f t="shared" si="16"/>
        <v>#REF!</v>
      </c>
      <c r="N109" s="58" t="e">
        <f t="shared" si="22"/>
        <v>#REF!</v>
      </c>
      <c r="O109" s="58" t="e">
        <f t="shared" si="23"/>
        <v>#REF!</v>
      </c>
      <c r="P109" s="59" t="e">
        <f t="shared" si="13"/>
        <v>#REF!</v>
      </c>
      <c r="Q109" s="29" t="e">
        <f t="shared" si="24"/>
        <v>#REF!</v>
      </c>
      <c r="R109" s="100" t="e">
        <f t="shared" si="17"/>
        <v>#REF!</v>
      </c>
      <c r="S109" s="247"/>
      <c r="T109" s="247"/>
      <c r="U109" s="247"/>
    </row>
    <row r="110" spans="2:21" x14ac:dyDescent="0.25">
      <c r="B110" s="237"/>
      <c r="C110" s="9"/>
      <c r="E110" s="65" t="e">
        <f>IF(OR($C$6="",$C$5="",$C$6=0,$C$5=0),"",IF((ROWS(E$6:E110)-1)&gt;$C$16+$C$13-$C$15,"",(ROWS(E$6:E110)-1)))</f>
        <v>#REF!</v>
      </c>
      <c r="F110" s="55" t="e">
        <f t="shared" si="18"/>
        <v>#REF!</v>
      </c>
      <c r="G110" s="91" t="e">
        <f>IF(E110="","",OP!G110)</f>
        <v>#REF!</v>
      </c>
      <c r="H110" s="28" t="e">
        <f t="shared" si="14"/>
        <v>#REF!</v>
      </c>
      <c r="I110" s="56" t="e">
        <f t="shared" si="15"/>
        <v>#REF!</v>
      </c>
      <c r="J110" s="56" t="e">
        <f t="shared" si="19"/>
        <v>#REF!</v>
      </c>
      <c r="K110" s="57" t="e">
        <f t="shared" si="20"/>
        <v>#REF!</v>
      </c>
      <c r="L110" s="57" t="e">
        <f t="shared" si="21"/>
        <v>#REF!</v>
      </c>
      <c r="M110" s="58" t="e">
        <f t="shared" si="16"/>
        <v>#REF!</v>
      </c>
      <c r="N110" s="58" t="e">
        <f t="shared" si="22"/>
        <v>#REF!</v>
      </c>
      <c r="O110" s="58" t="e">
        <f t="shared" si="23"/>
        <v>#REF!</v>
      </c>
      <c r="P110" s="59" t="e">
        <f t="shared" si="13"/>
        <v>#REF!</v>
      </c>
      <c r="Q110" s="29" t="e">
        <f t="shared" si="24"/>
        <v>#REF!</v>
      </c>
      <c r="R110" s="100" t="e">
        <f t="shared" si="17"/>
        <v>#REF!</v>
      </c>
      <c r="S110" s="247"/>
      <c r="T110" s="247"/>
      <c r="U110" s="247"/>
    </row>
    <row r="111" spans="2:21" x14ac:dyDescent="0.25">
      <c r="B111" s="237"/>
      <c r="C111" s="9"/>
      <c r="E111" s="65" t="e">
        <f>IF(OR($C$6="",$C$5="",$C$6=0,$C$5=0),"",IF((ROWS(E$6:E111)-1)&gt;$C$16+$C$13-$C$15,"",(ROWS(E$6:E111)-1)))</f>
        <v>#REF!</v>
      </c>
      <c r="F111" s="55" t="e">
        <f t="shared" si="18"/>
        <v>#REF!</v>
      </c>
      <c r="G111" s="91" t="e">
        <f>IF(E111="","",OP!G111)</f>
        <v>#REF!</v>
      </c>
      <c r="H111" s="28" t="e">
        <f t="shared" si="14"/>
        <v>#REF!</v>
      </c>
      <c r="I111" s="56" t="e">
        <f t="shared" si="15"/>
        <v>#REF!</v>
      </c>
      <c r="J111" s="56" t="e">
        <f t="shared" si="19"/>
        <v>#REF!</v>
      </c>
      <c r="K111" s="57" t="e">
        <f t="shared" si="20"/>
        <v>#REF!</v>
      </c>
      <c r="L111" s="57" t="e">
        <f t="shared" si="21"/>
        <v>#REF!</v>
      </c>
      <c r="M111" s="58" t="e">
        <f t="shared" si="16"/>
        <v>#REF!</v>
      </c>
      <c r="N111" s="58" t="e">
        <f t="shared" si="22"/>
        <v>#REF!</v>
      </c>
      <c r="O111" s="58" t="e">
        <f t="shared" si="23"/>
        <v>#REF!</v>
      </c>
      <c r="P111" s="59" t="e">
        <f t="shared" si="13"/>
        <v>#REF!</v>
      </c>
      <c r="Q111" s="29" t="e">
        <f t="shared" si="24"/>
        <v>#REF!</v>
      </c>
      <c r="R111" s="100" t="e">
        <f t="shared" si="17"/>
        <v>#REF!</v>
      </c>
      <c r="S111" s="247"/>
      <c r="T111" s="247"/>
      <c r="U111" s="247"/>
    </row>
    <row r="112" spans="2:21" x14ac:dyDescent="0.25">
      <c r="B112" s="237"/>
      <c r="C112" s="9"/>
      <c r="E112" s="65" t="e">
        <f>IF(OR($C$6="",$C$5="",$C$6=0,$C$5=0),"",IF((ROWS(E$6:E112)-1)&gt;$C$16+$C$13-$C$15,"",(ROWS(E$6:E112)-1)))</f>
        <v>#REF!</v>
      </c>
      <c r="F112" s="55" t="e">
        <f t="shared" si="18"/>
        <v>#REF!</v>
      </c>
      <c r="G112" s="91" t="e">
        <f>IF(E112="","",OP!G112)</f>
        <v>#REF!</v>
      </c>
      <c r="H112" s="28" t="e">
        <f t="shared" si="14"/>
        <v>#REF!</v>
      </c>
      <c r="I112" s="56" t="e">
        <f t="shared" si="15"/>
        <v>#REF!</v>
      </c>
      <c r="J112" s="56" t="e">
        <f t="shared" si="19"/>
        <v>#REF!</v>
      </c>
      <c r="K112" s="57" t="e">
        <f t="shared" si="20"/>
        <v>#REF!</v>
      </c>
      <c r="L112" s="57" t="e">
        <f t="shared" si="21"/>
        <v>#REF!</v>
      </c>
      <c r="M112" s="58" t="e">
        <f t="shared" si="16"/>
        <v>#REF!</v>
      </c>
      <c r="N112" s="58" t="e">
        <f t="shared" si="22"/>
        <v>#REF!</v>
      </c>
      <c r="O112" s="58" t="e">
        <f t="shared" si="23"/>
        <v>#REF!</v>
      </c>
      <c r="P112" s="59" t="e">
        <f t="shared" si="13"/>
        <v>#REF!</v>
      </c>
      <c r="Q112" s="29" t="e">
        <f t="shared" si="24"/>
        <v>#REF!</v>
      </c>
      <c r="R112" s="100" t="e">
        <f t="shared" si="17"/>
        <v>#REF!</v>
      </c>
      <c r="S112" s="247"/>
      <c r="T112" s="247"/>
      <c r="U112" s="247"/>
    </row>
    <row r="113" spans="2:21" x14ac:dyDescent="0.25">
      <c r="B113" s="237"/>
      <c r="C113" s="9"/>
      <c r="E113" s="65" t="e">
        <f>IF(OR($C$6="",$C$5="",$C$6=0,$C$5=0),"",IF((ROWS(E$6:E113)-1)&gt;$C$16+$C$13-$C$15,"",(ROWS(E$6:E113)-1)))</f>
        <v>#REF!</v>
      </c>
      <c r="F113" s="55" t="e">
        <f t="shared" si="18"/>
        <v>#REF!</v>
      </c>
      <c r="G113" s="91" t="e">
        <f>IF(E113="","",OP!G113)</f>
        <v>#REF!</v>
      </c>
      <c r="H113" s="28" t="e">
        <f t="shared" si="14"/>
        <v>#REF!</v>
      </c>
      <c r="I113" s="56" t="e">
        <f t="shared" si="15"/>
        <v>#REF!</v>
      </c>
      <c r="J113" s="56" t="e">
        <f t="shared" si="19"/>
        <v>#REF!</v>
      </c>
      <c r="K113" s="57" t="e">
        <f t="shared" si="20"/>
        <v>#REF!</v>
      </c>
      <c r="L113" s="57" t="e">
        <f t="shared" si="21"/>
        <v>#REF!</v>
      </c>
      <c r="M113" s="58" t="e">
        <f t="shared" si="16"/>
        <v>#REF!</v>
      </c>
      <c r="N113" s="58" t="e">
        <f t="shared" si="22"/>
        <v>#REF!</v>
      </c>
      <c r="O113" s="58" t="e">
        <f t="shared" si="23"/>
        <v>#REF!</v>
      </c>
      <c r="P113" s="59" t="e">
        <f t="shared" si="13"/>
        <v>#REF!</v>
      </c>
      <c r="Q113" s="29" t="e">
        <f t="shared" si="24"/>
        <v>#REF!</v>
      </c>
      <c r="R113" s="100" t="e">
        <f t="shared" si="17"/>
        <v>#REF!</v>
      </c>
      <c r="S113" s="247"/>
      <c r="T113" s="247"/>
      <c r="U113" s="247"/>
    </row>
    <row r="114" spans="2:21" x14ac:dyDescent="0.25">
      <c r="B114" s="237"/>
      <c r="C114" s="9"/>
      <c r="E114" s="65" t="e">
        <f>IF(OR($C$6="",$C$5="",$C$6=0,$C$5=0),"",IF((ROWS(E$6:E114)-1)&gt;$C$16+$C$13-$C$15,"",(ROWS(E$6:E114)-1)))</f>
        <v>#REF!</v>
      </c>
      <c r="F114" s="55" t="e">
        <f t="shared" si="18"/>
        <v>#REF!</v>
      </c>
      <c r="G114" s="91" t="e">
        <f>IF(E114="","",OP!G114)</f>
        <v>#REF!</v>
      </c>
      <c r="H114" s="28" t="e">
        <f t="shared" si="14"/>
        <v>#REF!</v>
      </c>
      <c r="I114" s="56" t="e">
        <f t="shared" si="15"/>
        <v>#REF!</v>
      </c>
      <c r="J114" s="56" t="e">
        <f t="shared" si="19"/>
        <v>#REF!</v>
      </c>
      <c r="K114" s="57" t="e">
        <f t="shared" si="20"/>
        <v>#REF!</v>
      </c>
      <c r="L114" s="57" t="e">
        <f t="shared" si="21"/>
        <v>#REF!</v>
      </c>
      <c r="M114" s="58" t="e">
        <f t="shared" si="16"/>
        <v>#REF!</v>
      </c>
      <c r="N114" s="58" t="e">
        <f t="shared" si="22"/>
        <v>#REF!</v>
      </c>
      <c r="O114" s="58" t="e">
        <f t="shared" si="23"/>
        <v>#REF!</v>
      </c>
      <c r="P114" s="59" t="e">
        <f t="shared" si="13"/>
        <v>#REF!</v>
      </c>
      <c r="Q114" s="29" t="e">
        <f t="shared" si="24"/>
        <v>#REF!</v>
      </c>
      <c r="R114" s="100" t="e">
        <f t="shared" si="17"/>
        <v>#REF!</v>
      </c>
      <c r="S114" s="247"/>
      <c r="T114" s="247"/>
      <c r="U114" s="247"/>
    </row>
    <row r="115" spans="2:21" x14ac:dyDescent="0.25">
      <c r="B115" s="237"/>
      <c r="C115" s="9"/>
      <c r="E115" s="65" t="e">
        <f>IF(OR($C$6="",$C$5="",$C$6=0,$C$5=0),"",IF((ROWS(E$6:E115)-1)&gt;$C$16+$C$13-$C$15,"",(ROWS(E$6:E115)-1)))</f>
        <v>#REF!</v>
      </c>
      <c r="F115" s="55" t="e">
        <f t="shared" si="18"/>
        <v>#REF!</v>
      </c>
      <c r="G115" s="91" t="e">
        <f>IF(E115="","",OP!G115)</f>
        <v>#REF!</v>
      </c>
      <c r="H115" s="28" t="e">
        <f t="shared" si="14"/>
        <v>#REF!</v>
      </c>
      <c r="I115" s="56" t="e">
        <f t="shared" si="15"/>
        <v>#REF!</v>
      </c>
      <c r="J115" s="56" t="e">
        <f t="shared" si="19"/>
        <v>#REF!</v>
      </c>
      <c r="K115" s="57" t="e">
        <f t="shared" si="20"/>
        <v>#REF!</v>
      </c>
      <c r="L115" s="57" t="e">
        <f t="shared" si="21"/>
        <v>#REF!</v>
      </c>
      <c r="M115" s="58" t="e">
        <f t="shared" si="16"/>
        <v>#REF!</v>
      </c>
      <c r="N115" s="58" t="e">
        <f t="shared" si="22"/>
        <v>#REF!</v>
      </c>
      <c r="O115" s="58" t="e">
        <f t="shared" si="23"/>
        <v>#REF!</v>
      </c>
      <c r="P115" s="59" t="e">
        <f t="shared" si="13"/>
        <v>#REF!</v>
      </c>
      <c r="Q115" s="29" t="e">
        <f t="shared" si="24"/>
        <v>#REF!</v>
      </c>
      <c r="R115" s="100" t="e">
        <f t="shared" si="17"/>
        <v>#REF!</v>
      </c>
      <c r="S115" s="247"/>
      <c r="T115" s="247"/>
      <c r="U115" s="247"/>
    </row>
    <row r="116" spans="2:21" x14ac:dyDescent="0.25">
      <c r="B116" s="237"/>
      <c r="C116" s="9"/>
      <c r="E116" s="65" t="e">
        <f>IF(OR($C$6="",$C$5="",$C$6=0,$C$5=0),"",IF((ROWS(E$6:E116)-1)&gt;$C$16+$C$13-$C$15,"",(ROWS(E$6:E116)-1)))</f>
        <v>#REF!</v>
      </c>
      <c r="F116" s="55" t="e">
        <f t="shared" si="18"/>
        <v>#REF!</v>
      </c>
      <c r="G116" s="91" t="e">
        <f>IF(E116="","",OP!G116)</f>
        <v>#REF!</v>
      </c>
      <c r="H116" s="28" t="e">
        <f t="shared" si="14"/>
        <v>#REF!</v>
      </c>
      <c r="I116" s="56" t="e">
        <f t="shared" si="15"/>
        <v>#REF!</v>
      </c>
      <c r="J116" s="56" t="e">
        <f t="shared" si="19"/>
        <v>#REF!</v>
      </c>
      <c r="K116" s="57" t="e">
        <f t="shared" si="20"/>
        <v>#REF!</v>
      </c>
      <c r="L116" s="57" t="e">
        <f t="shared" si="21"/>
        <v>#REF!</v>
      </c>
      <c r="M116" s="58" t="e">
        <f t="shared" si="16"/>
        <v>#REF!</v>
      </c>
      <c r="N116" s="58" t="e">
        <f t="shared" si="22"/>
        <v>#REF!</v>
      </c>
      <c r="O116" s="58" t="e">
        <f t="shared" si="23"/>
        <v>#REF!</v>
      </c>
      <c r="P116" s="59" t="e">
        <f t="shared" si="13"/>
        <v>#REF!</v>
      </c>
      <c r="Q116" s="29" t="e">
        <f t="shared" si="24"/>
        <v>#REF!</v>
      </c>
      <c r="R116" s="100" t="e">
        <f t="shared" si="17"/>
        <v>#REF!</v>
      </c>
      <c r="S116" s="247"/>
      <c r="T116" s="247"/>
      <c r="U116" s="247"/>
    </row>
    <row r="117" spans="2:21" x14ac:dyDescent="0.25">
      <c r="B117" s="237"/>
      <c r="C117" s="9"/>
      <c r="E117" s="65" t="e">
        <f>IF(OR($C$6="",$C$5="",$C$6=0,$C$5=0),"",IF((ROWS(E$6:E117)-1)&gt;$C$16+$C$13-$C$15,"",(ROWS(E$6:E117)-1)))</f>
        <v>#REF!</v>
      </c>
      <c r="F117" s="55" t="e">
        <f t="shared" si="18"/>
        <v>#REF!</v>
      </c>
      <c r="G117" s="91" t="e">
        <f>IF(E117="","",OP!G117)</f>
        <v>#REF!</v>
      </c>
      <c r="H117" s="28" t="e">
        <f t="shared" si="14"/>
        <v>#REF!</v>
      </c>
      <c r="I117" s="56" t="e">
        <f t="shared" si="15"/>
        <v>#REF!</v>
      </c>
      <c r="J117" s="56" t="e">
        <f t="shared" si="19"/>
        <v>#REF!</v>
      </c>
      <c r="K117" s="57" t="e">
        <f t="shared" si="20"/>
        <v>#REF!</v>
      </c>
      <c r="L117" s="57" t="e">
        <f t="shared" si="21"/>
        <v>#REF!</v>
      </c>
      <c r="M117" s="58" t="e">
        <f t="shared" si="16"/>
        <v>#REF!</v>
      </c>
      <c r="N117" s="58" t="e">
        <f t="shared" si="22"/>
        <v>#REF!</v>
      </c>
      <c r="O117" s="58" t="e">
        <f t="shared" si="23"/>
        <v>#REF!</v>
      </c>
      <c r="P117" s="59" t="e">
        <f t="shared" si="13"/>
        <v>#REF!</v>
      </c>
      <c r="Q117" s="29" t="e">
        <f t="shared" si="24"/>
        <v>#REF!</v>
      </c>
      <c r="R117" s="100" t="e">
        <f t="shared" si="17"/>
        <v>#REF!</v>
      </c>
      <c r="S117" s="247"/>
      <c r="T117" s="247"/>
      <c r="U117" s="247"/>
    </row>
    <row r="118" spans="2:21" x14ac:dyDescent="0.25">
      <c r="B118" s="237"/>
      <c r="C118" s="9"/>
      <c r="E118" s="65" t="e">
        <f>IF(OR($C$6="",$C$5="",$C$6=0,$C$5=0),"",IF((ROWS(E$6:E118)-1)&gt;$C$16+$C$13-$C$15,"",(ROWS(E$6:E118)-1)))</f>
        <v>#REF!</v>
      </c>
      <c r="F118" s="55" t="e">
        <f t="shared" si="18"/>
        <v>#REF!</v>
      </c>
      <c r="G118" s="91" t="e">
        <f>IF(E118="","",OP!G118)</f>
        <v>#REF!</v>
      </c>
      <c r="H118" s="28" t="e">
        <f t="shared" si="14"/>
        <v>#REF!</v>
      </c>
      <c r="I118" s="56" t="e">
        <f t="shared" si="15"/>
        <v>#REF!</v>
      </c>
      <c r="J118" s="56" t="e">
        <f t="shared" si="19"/>
        <v>#REF!</v>
      </c>
      <c r="K118" s="57" t="e">
        <f t="shared" si="20"/>
        <v>#REF!</v>
      </c>
      <c r="L118" s="57" t="e">
        <f t="shared" si="21"/>
        <v>#REF!</v>
      </c>
      <c r="M118" s="58" t="e">
        <f t="shared" si="16"/>
        <v>#REF!</v>
      </c>
      <c r="N118" s="58" t="e">
        <f t="shared" si="22"/>
        <v>#REF!</v>
      </c>
      <c r="O118" s="58" t="e">
        <f t="shared" si="23"/>
        <v>#REF!</v>
      </c>
      <c r="P118" s="59" t="e">
        <f t="shared" si="13"/>
        <v>#REF!</v>
      </c>
      <c r="Q118" s="29" t="e">
        <f t="shared" si="24"/>
        <v>#REF!</v>
      </c>
      <c r="R118" s="100" t="e">
        <f t="shared" si="17"/>
        <v>#REF!</v>
      </c>
      <c r="S118" s="247"/>
      <c r="T118" s="247"/>
      <c r="U118" s="247"/>
    </row>
    <row r="119" spans="2:21" x14ac:dyDescent="0.25">
      <c r="B119" s="237"/>
      <c r="C119" s="9"/>
      <c r="E119" s="65" t="e">
        <f>IF(OR($C$6="",$C$5="",$C$6=0,$C$5=0),"",IF((ROWS(E$6:E119)-1)&gt;$C$16+$C$13-$C$15,"",(ROWS(E$6:E119)-1)))</f>
        <v>#REF!</v>
      </c>
      <c r="F119" s="55" t="e">
        <f t="shared" si="18"/>
        <v>#REF!</v>
      </c>
      <c r="G119" s="91" t="e">
        <f>IF(E119="","",OP!G119)</f>
        <v>#REF!</v>
      </c>
      <c r="H119" s="28" t="e">
        <f t="shared" si="14"/>
        <v>#REF!</v>
      </c>
      <c r="I119" s="56" t="e">
        <f t="shared" si="15"/>
        <v>#REF!</v>
      </c>
      <c r="J119" s="56" t="e">
        <f t="shared" si="19"/>
        <v>#REF!</v>
      </c>
      <c r="K119" s="57" t="e">
        <f t="shared" si="20"/>
        <v>#REF!</v>
      </c>
      <c r="L119" s="57" t="e">
        <f t="shared" si="21"/>
        <v>#REF!</v>
      </c>
      <c r="M119" s="58" t="e">
        <f t="shared" si="16"/>
        <v>#REF!</v>
      </c>
      <c r="N119" s="58" t="e">
        <f t="shared" si="22"/>
        <v>#REF!</v>
      </c>
      <c r="O119" s="58" t="e">
        <f t="shared" si="23"/>
        <v>#REF!</v>
      </c>
      <c r="P119" s="59" t="e">
        <f t="shared" si="13"/>
        <v>#REF!</v>
      </c>
      <c r="Q119" s="29" t="e">
        <f t="shared" si="24"/>
        <v>#REF!</v>
      </c>
      <c r="R119" s="100" t="e">
        <f t="shared" si="17"/>
        <v>#REF!</v>
      </c>
      <c r="S119" s="247"/>
      <c r="T119" s="247"/>
      <c r="U119" s="247"/>
    </row>
    <row r="120" spans="2:21" x14ac:dyDescent="0.25">
      <c r="B120" s="237"/>
      <c r="C120" s="9"/>
      <c r="E120" s="65" t="e">
        <f>IF(OR($C$6="",$C$5="",$C$6=0,$C$5=0),"",IF((ROWS(E$6:E120)-1)&gt;$C$16+$C$13-$C$15,"",(ROWS(E$6:E120)-1)))</f>
        <v>#REF!</v>
      </c>
      <c r="F120" s="55" t="e">
        <f t="shared" si="18"/>
        <v>#REF!</v>
      </c>
      <c r="G120" s="91" t="e">
        <f>IF(E120="","",OP!G120)</f>
        <v>#REF!</v>
      </c>
      <c r="H120" s="28" t="e">
        <f t="shared" si="14"/>
        <v>#REF!</v>
      </c>
      <c r="I120" s="56" t="e">
        <f t="shared" si="15"/>
        <v>#REF!</v>
      </c>
      <c r="J120" s="56" t="e">
        <f t="shared" si="19"/>
        <v>#REF!</v>
      </c>
      <c r="K120" s="57" t="e">
        <f t="shared" si="20"/>
        <v>#REF!</v>
      </c>
      <c r="L120" s="57" t="e">
        <f t="shared" si="21"/>
        <v>#REF!</v>
      </c>
      <c r="M120" s="58" t="e">
        <f t="shared" si="16"/>
        <v>#REF!</v>
      </c>
      <c r="N120" s="58" t="e">
        <f t="shared" si="22"/>
        <v>#REF!</v>
      </c>
      <c r="O120" s="58" t="e">
        <f t="shared" si="23"/>
        <v>#REF!</v>
      </c>
      <c r="P120" s="59" t="e">
        <f t="shared" si="13"/>
        <v>#REF!</v>
      </c>
      <c r="Q120" s="29" t="e">
        <f t="shared" si="24"/>
        <v>#REF!</v>
      </c>
      <c r="R120" s="100" t="e">
        <f t="shared" si="17"/>
        <v>#REF!</v>
      </c>
      <c r="S120" s="247"/>
      <c r="T120" s="247"/>
      <c r="U120" s="247"/>
    </row>
    <row r="121" spans="2:21" x14ac:dyDescent="0.25">
      <c r="B121" s="237"/>
      <c r="C121" s="9"/>
      <c r="E121" s="65" t="e">
        <f>IF(OR($C$6="",$C$5="",$C$6=0,$C$5=0),"",IF((ROWS(E$6:E121)-1)&gt;$C$16+$C$13-$C$15,"",(ROWS(E$6:E121)-1)))</f>
        <v>#REF!</v>
      </c>
      <c r="F121" s="55" t="e">
        <f t="shared" si="18"/>
        <v>#REF!</v>
      </c>
      <c r="G121" s="91" t="e">
        <f>IF(E121="","",OP!G121)</f>
        <v>#REF!</v>
      </c>
      <c r="H121" s="28" t="e">
        <f t="shared" si="14"/>
        <v>#REF!</v>
      </c>
      <c r="I121" s="56" t="e">
        <f t="shared" si="15"/>
        <v>#REF!</v>
      </c>
      <c r="J121" s="56" t="e">
        <f t="shared" si="19"/>
        <v>#REF!</v>
      </c>
      <c r="K121" s="57" t="e">
        <f t="shared" si="20"/>
        <v>#REF!</v>
      </c>
      <c r="L121" s="57" t="e">
        <f t="shared" si="21"/>
        <v>#REF!</v>
      </c>
      <c r="M121" s="58" t="e">
        <f t="shared" si="16"/>
        <v>#REF!</v>
      </c>
      <c r="N121" s="58" t="e">
        <f t="shared" si="22"/>
        <v>#REF!</v>
      </c>
      <c r="O121" s="58" t="e">
        <f t="shared" si="23"/>
        <v>#REF!</v>
      </c>
      <c r="P121" s="59" t="e">
        <f t="shared" si="13"/>
        <v>#REF!</v>
      </c>
      <c r="Q121" s="29" t="e">
        <f t="shared" si="24"/>
        <v>#REF!</v>
      </c>
      <c r="R121" s="100" t="e">
        <f t="shared" si="17"/>
        <v>#REF!</v>
      </c>
      <c r="S121" s="247"/>
      <c r="T121" s="247"/>
      <c r="U121" s="247"/>
    </row>
    <row r="122" spans="2:21" x14ac:dyDescent="0.25">
      <c r="B122" s="237"/>
      <c r="C122" s="9"/>
      <c r="E122" s="65" t="e">
        <f>IF(OR($C$6="",$C$5="",$C$6=0,$C$5=0),"",IF((ROWS(E$6:E122)-1)&gt;$C$16+$C$13-$C$15,"",(ROWS(E$6:E122)-1)))</f>
        <v>#REF!</v>
      </c>
      <c r="F122" s="55" t="e">
        <f t="shared" si="18"/>
        <v>#REF!</v>
      </c>
      <c r="G122" s="91" t="e">
        <f>IF(E122="","",OP!G122)</f>
        <v>#REF!</v>
      </c>
      <c r="H122" s="28" t="e">
        <f t="shared" si="14"/>
        <v>#REF!</v>
      </c>
      <c r="I122" s="56" t="e">
        <f t="shared" si="15"/>
        <v>#REF!</v>
      </c>
      <c r="J122" s="56" t="e">
        <f t="shared" si="19"/>
        <v>#REF!</v>
      </c>
      <c r="K122" s="57" t="e">
        <f t="shared" si="20"/>
        <v>#REF!</v>
      </c>
      <c r="L122" s="57" t="e">
        <f t="shared" si="21"/>
        <v>#REF!</v>
      </c>
      <c r="M122" s="58" t="e">
        <f t="shared" si="16"/>
        <v>#REF!</v>
      </c>
      <c r="N122" s="58" t="e">
        <f t="shared" si="22"/>
        <v>#REF!</v>
      </c>
      <c r="O122" s="58" t="e">
        <f t="shared" si="23"/>
        <v>#REF!</v>
      </c>
      <c r="P122" s="59" t="e">
        <f t="shared" si="13"/>
        <v>#REF!</v>
      </c>
      <c r="Q122" s="29" t="e">
        <f t="shared" si="24"/>
        <v>#REF!</v>
      </c>
      <c r="R122" s="100" t="e">
        <f t="shared" si="17"/>
        <v>#REF!</v>
      </c>
      <c r="S122" s="247"/>
      <c r="T122" s="247"/>
      <c r="U122" s="247"/>
    </row>
    <row r="123" spans="2:21" x14ac:dyDescent="0.25">
      <c r="B123" s="237"/>
      <c r="C123" s="9"/>
      <c r="E123" s="65" t="e">
        <f>IF(OR($C$6="",$C$5="",$C$6=0,$C$5=0),"",IF((ROWS(E$6:E123)-1)&gt;$C$16+$C$13-$C$15,"",(ROWS(E$6:E123)-1)))</f>
        <v>#REF!</v>
      </c>
      <c r="F123" s="55" t="e">
        <f t="shared" si="18"/>
        <v>#REF!</v>
      </c>
      <c r="G123" s="91" t="e">
        <f>IF(E123="","",OP!G123)</f>
        <v>#REF!</v>
      </c>
      <c r="H123" s="28" t="e">
        <f t="shared" si="14"/>
        <v>#REF!</v>
      </c>
      <c r="I123" s="56" t="e">
        <f t="shared" si="15"/>
        <v>#REF!</v>
      </c>
      <c r="J123" s="56" t="e">
        <f t="shared" si="19"/>
        <v>#REF!</v>
      </c>
      <c r="K123" s="57" t="e">
        <f t="shared" si="20"/>
        <v>#REF!</v>
      </c>
      <c r="L123" s="57" t="e">
        <f t="shared" si="21"/>
        <v>#REF!</v>
      </c>
      <c r="M123" s="58" t="e">
        <f t="shared" si="16"/>
        <v>#REF!</v>
      </c>
      <c r="N123" s="58" t="e">
        <f t="shared" si="22"/>
        <v>#REF!</v>
      </c>
      <c r="O123" s="58" t="e">
        <f t="shared" si="23"/>
        <v>#REF!</v>
      </c>
      <c r="P123" s="59" t="e">
        <f t="shared" si="13"/>
        <v>#REF!</v>
      </c>
      <c r="Q123" s="29" t="e">
        <f t="shared" si="24"/>
        <v>#REF!</v>
      </c>
      <c r="R123" s="100" t="e">
        <f t="shared" si="17"/>
        <v>#REF!</v>
      </c>
      <c r="S123" s="247"/>
      <c r="T123" s="247"/>
      <c r="U123" s="247"/>
    </row>
    <row r="124" spans="2:21" x14ac:dyDescent="0.25">
      <c r="B124" s="237"/>
      <c r="C124" s="9"/>
      <c r="E124" s="65" t="e">
        <f>IF(OR($C$6="",$C$5="",$C$6=0,$C$5=0),"",IF((ROWS(E$6:E124)-1)&gt;$C$16+$C$13-$C$15,"",(ROWS(E$6:E124)-1)))</f>
        <v>#REF!</v>
      </c>
      <c r="F124" s="55" t="e">
        <f t="shared" si="18"/>
        <v>#REF!</v>
      </c>
      <c r="G124" s="91" t="e">
        <f>IF(E124="","",OP!G124)</f>
        <v>#REF!</v>
      </c>
      <c r="H124" s="28" t="e">
        <f t="shared" si="14"/>
        <v>#REF!</v>
      </c>
      <c r="I124" s="56" t="e">
        <f t="shared" si="15"/>
        <v>#REF!</v>
      </c>
      <c r="J124" s="56" t="e">
        <f t="shared" si="19"/>
        <v>#REF!</v>
      </c>
      <c r="K124" s="57" t="e">
        <f t="shared" si="20"/>
        <v>#REF!</v>
      </c>
      <c r="L124" s="57" t="e">
        <f t="shared" si="21"/>
        <v>#REF!</v>
      </c>
      <c r="M124" s="58" t="e">
        <f t="shared" si="16"/>
        <v>#REF!</v>
      </c>
      <c r="N124" s="58" t="e">
        <f t="shared" si="22"/>
        <v>#REF!</v>
      </c>
      <c r="O124" s="58" t="e">
        <f t="shared" si="23"/>
        <v>#REF!</v>
      </c>
      <c r="P124" s="59" t="e">
        <f t="shared" si="13"/>
        <v>#REF!</v>
      </c>
      <c r="Q124" s="29" t="e">
        <f t="shared" si="24"/>
        <v>#REF!</v>
      </c>
      <c r="R124" s="100" t="e">
        <f t="shared" si="17"/>
        <v>#REF!</v>
      </c>
      <c r="S124" s="247"/>
      <c r="T124" s="247"/>
      <c r="U124" s="247"/>
    </row>
    <row r="125" spans="2:21" x14ac:dyDescent="0.25">
      <c r="B125" s="237"/>
      <c r="C125" s="9"/>
      <c r="E125" s="65" t="e">
        <f>IF(OR($C$6="",$C$5="",$C$6=0,$C$5=0),"",IF((ROWS(E$6:E125)-1)&gt;$C$16+$C$13-$C$15,"",(ROWS(E$6:E125)-1)))</f>
        <v>#REF!</v>
      </c>
      <c r="F125" s="55" t="e">
        <f t="shared" si="18"/>
        <v>#REF!</v>
      </c>
      <c r="G125" s="91" t="e">
        <f>IF(E125="","",OP!G125)</f>
        <v>#REF!</v>
      </c>
      <c r="H125" s="28" t="e">
        <f t="shared" si="14"/>
        <v>#REF!</v>
      </c>
      <c r="I125" s="56" t="e">
        <f t="shared" si="15"/>
        <v>#REF!</v>
      </c>
      <c r="J125" s="56" t="e">
        <f t="shared" si="19"/>
        <v>#REF!</v>
      </c>
      <c r="K125" s="57" t="e">
        <f t="shared" si="20"/>
        <v>#REF!</v>
      </c>
      <c r="L125" s="57" t="e">
        <f t="shared" si="21"/>
        <v>#REF!</v>
      </c>
      <c r="M125" s="58" t="e">
        <f t="shared" si="16"/>
        <v>#REF!</v>
      </c>
      <c r="N125" s="58" t="e">
        <f t="shared" si="22"/>
        <v>#REF!</v>
      </c>
      <c r="O125" s="58" t="e">
        <f t="shared" si="23"/>
        <v>#REF!</v>
      </c>
      <c r="P125" s="59" t="e">
        <f t="shared" si="13"/>
        <v>#REF!</v>
      </c>
      <c r="Q125" s="29" t="e">
        <f t="shared" si="24"/>
        <v>#REF!</v>
      </c>
      <c r="R125" s="100" t="e">
        <f t="shared" si="17"/>
        <v>#REF!</v>
      </c>
      <c r="S125" s="247"/>
      <c r="T125" s="247"/>
      <c r="U125" s="247"/>
    </row>
    <row r="126" spans="2:21" x14ac:dyDescent="0.25">
      <c r="B126" s="237"/>
      <c r="C126" s="9"/>
      <c r="E126" s="65" t="e">
        <f>IF(OR($C$6="",$C$5="",$C$6=0,$C$5=0),"",IF((ROWS(E$6:E126)-1)&gt;$C$16+$C$13-$C$15,"",(ROWS(E$6:E126)-1)))</f>
        <v>#REF!</v>
      </c>
      <c r="F126" s="55" t="e">
        <f t="shared" si="18"/>
        <v>#REF!</v>
      </c>
      <c r="G126" s="91" t="e">
        <f>IF(E126="","",OP!G126)</f>
        <v>#REF!</v>
      </c>
      <c r="H126" s="28" t="e">
        <f t="shared" si="14"/>
        <v>#REF!</v>
      </c>
      <c r="I126" s="56" t="e">
        <f t="shared" si="15"/>
        <v>#REF!</v>
      </c>
      <c r="J126" s="56" t="e">
        <f t="shared" si="19"/>
        <v>#REF!</v>
      </c>
      <c r="K126" s="57" t="e">
        <f t="shared" si="20"/>
        <v>#REF!</v>
      </c>
      <c r="L126" s="57" t="e">
        <f t="shared" si="21"/>
        <v>#REF!</v>
      </c>
      <c r="M126" s="58" t="e">
        <f t="shared" si="16"/>
        <v>#REF!</v>
      </c>
      <c r="N126" s="58" t="e">
        <f t="shared" si="22"/>
        <v>#REF!</v>
      </c>
      <c r="O126" s="58" t="e">
        <f t="shared" si="23"/>
        <v>#REF!</v>
      </c>
      <c r="P126" s="59" t="e">
        <f t="shared" si="13"/>
        <v>#REF!</v>
      </c>
      <c r="Q126" s="29" t="e">
        <f t="shared" si="24"/>
        <v>#REF!</v>
      </c>
      <c r="R126" s="100" t="e">
        <f t="shared" si="17"/>
        <v>#REF!</v>
      </c>
      <c r="S126" s="247"/>
      <c r="T126" s="247"/>
      <c r="U126" s="247"/>
    </row>
    <row r="127" spans="2:21" x14ac:dyDescent="0.25">
      <c r="B127" s="237"/>
      <c r="C127" s="9"/>
      <c r="E127" s="65" t="e">
        <f>IF(OR($C$6="",$C$5="",$C$6=0,$C$5=0),"",IF((ROWS(E$6:E127)-1)&gt;$C$16+$C$13-$C$15,"",(ROWS(E$6:E127)-1)))</f>
        <v>#REF!</v>
      </c>
      <c r="F127" s="55" t="e">
        <f t="shared" si="18"/>
        <v>#REF!</v>
      </c>
      <c r="G127" s="91" t="e">
        <f>IF(E127="","",OP!G127)</f>
        <v>#REF!</v>
      </c>
      <c r="H127" s="28" t="e">
        <f t="shared" si="14"/>
        <v>#REF!</v>
      </c>
      <c r="I127" s="56" t="e">
        <f t="shared" si="15"/>
        <v>#REF!</v>
      </c>
      <c r="J127" s="56" t="e">
        <f t="shared" si="19"/>
        <v>#REF!</v>
      </c>
      <c r="K127" s="57" t="e">
        <f t="shared" si="20"/>
        <v>#REF!</v>
      </c>
      <c r="L127" s="57" t="e">
        <f t="shared" si="21"/>
        <v>#REF!</v>
      </c>
      <c r="M127" s="58" t="e">
        <f t="shared" si="16"/>
        <v>#REF!</v>
      </c>
      <c r="N127" s="58" t="e">
        <f t="shared" si="22"/>
        <v>#REF!</v>
      </c>
      <c r="O127" s="58" t="e">
        <f t="shared" si="23"/>
        <v>#REF!</v>
      </c>
      <c r="P127" s="59" t="e">
        <f t="shared" si="13"/>
        <v>#REF!</v>
      </c>
      <c r="Q127" s="29" t="e">
        <f t="shared" si="24"/>
        <v>#REF!</v>
      </c>
      <c r="R127" s="100" t="e">
        <f t="shared" si="17"/>
        <v>#REF!</v>
      </c>
      <c r="S127" s="247"/>
      <c r="T127" s="247"/>
      <c r="U127" s="247"/>
    </row>
    <row r="128" spans="2:21" x14ac:dyDescent="0.25">
      <c r="B128" s="237"/>
      <c r="C128" s="9"/>
      <c r="E128" s="65" t="e">
        <f>IF(OR($C$6="",$C$5="",$C$6=0,$C$5=0),"",IF((ROWS(E$6:E128)-1)&gt;$C$16+$C$13-$C$15,"",(ROWS(E$6:E128)-1)))</f>
        <v>#REF!</v>
      </c>
      <c r="F128" s="55" t="e">
        <f t="shared" si="18"/>
        <v>#REF!</v>
      </c>
      <c r="G128" s="91" t="e">
        <f>IF(E128="","",OP!G128)</f>
        <v>#REF!</v>
      </c>
      <c r="H128" s="28" t="e">
        <f t="shared" si="14"/>
        <v>#REF!</v>
      </c>
      <c r="I128" s="56" t="e">
        <f t="shared" si="15"/>
        <v>#REF!</v>
      </c>
      <c r="J128" s="56" t="e">
        <f t="shared" si="19"/>
        <v>#REF!</v>
      </c>
      <c r="K128" s="57" t="e">
        <f t="shared" si="20"/>
        <v>#REF!</v>
      </c>
      <c r="L128" s="57" t="e">
        <f t="shared" si="21"/>
        <v>#REF!</v>
      </c>
      <c r="M128" s="58" t="e">
        <f t="shared" si="16"/>
        <v>#REF!</v>
      </c>
      <c r="N128" s="58" t="e">
        <f t="shared" si="22"/>
        <v>#REF!</v>
      </c>
      <c r="O128" s="58" t="e">
        <f t="shared" si="23"/>
        <v>#REF!</v>
      </c>
      <c r="P128" s="59" t="e">
        <f t="shared" si="13"/>
        <v>#REF!</v>
      </c>
      <c r="Q128" s="29" t="e">
        <f t="shared" si="24"/>
        <v>#REF!</v>
      </c>
      <c r="R128" s="100" t="e">
        <f t="shared" si="17"/>
        <v>#REF!</v>
      </c>
      <c r="S128" s="247"/>
      <c r="T128" s="247"/>
      <c r="U128" s="247"/>
    </row>
    <row r="129" spans="2:21" x14ac:dyDescent="0.25">
      <c r="B129" s="237"/>
      <c r="C129" s="9"/>
      <c r="E129" s="65" t="e">
        <f>IF(OR($C$6="",$C$5="",$C$6=0,$C$5=0),"",IF((ROWS(E$6:E129)-1)&gt;$C$16+$C$13-$C$15,"",(ROWS(E$6:E129)-1)))</f>
        <v>#REF!</v>
      </c>
      <c r="F129" s="55" t="e">
        <f t="shared" si="18"/>
        <v>#REF!</v>
      </c>
      <c r="G129" s="91" t="e">
        <f>IF(E129="","",OP!G129)</f>
        <v>#REF!</v>
      </c>
      <c r="H129" s="28" t="e">
        <f t="shared" si="14"/>
        <v>#REF!</v>
      </c>
      <c r="I129" s="56" t="e">
        <f t="shared" si="15"/>
        <v>#REF!</v>
      </c>
      <c r="J129" s="56" t="e">
        <f t="shared" si="19"/>
        <v>#REF!</v>
      </c>
      <c r="K129" s="57" t="e">
        <f t="shared" si="20"/>
        <v>#REF!</v>
      </c>
      <c r="L129" s="57" t="e">
        <f t="shared" si="21"/>
        <v>#REF!</v>
      </c>
      <c r="M129" s="58" t="e">
        <f t="shared" si="16"/>
        <v>#REF!</v>
      </c>
      <c r="N129" s="58" t="e">
        <f t="shared" si="22"/>
        <v>#REF!</v>
      </c>
      <c r="O129" s="58" t="e">
        <f t="shared" si="23"/>
        <v>#REF!</v>
      </c>
      <c r="P129" s="59" t="e">
        <f t="shared" si="13"/>
        <v>#REF!</v>
      </c>
      <c r="Q129" s="29" t="e">
        <f t="shared" si="24"/>
        <v>#REF!</v>
      </c>
      <c r="R129" s="100" t="e">
        <f t="shared" si="17"/>
        <v>#REF!</v>
      </c>
      <c r="S129" s="247"/>
      <c r="T129" s="247"/>
      <c r="U129" s="247"/>
    </row>
    <row r="130" spans="2:21" x14ac:dyDescent="0.25">
      <c r="B130" s="237"/>
      <c r="C130" s="9"/>
      <c r="E130" s="65" t="e">
        <f>IF(OR($C$6="",$C$5="",$C$6=0,$C$5=0),"",IF((ROWS(E$6:E130)-1)&gt;$C$16+$C$13-$C$15,"",(ROWS(E$6:E130)-1)))</f>
        <v>#REF!</v>
      </c>
      <c r="F130" s="55" t="e">
        <f t="shared" si="18"/>
        <v>#REF!</v>
      </c>
      <c r="G130" s="91" t="e">
        <f>IF(E130="","",OP!G130)</f>
        <v>#REF!</v>
      </c>
      <c r="H130" s="28" t="e">
        <f t="shared" si="14"/>
        <v>#REF!</v>
      </c>
      <c r="I130" s="56" t="e">
        <f t="shared" si="15"/>
        <v>#REF!</v>
      </c>
      <c r="J130" s="56" t="e">
        <f t="shared" si="19"/>
        <v>#REF!</v>
      </c>
      <c r="K130" s="57" t="e">
        <f t="shared" si="20"/>
        <v>#REF!</v>
      </c>
      <c r="L130" s="57" t="e">
        <f t="shared" si="21"/>
        <v>#REF!</v>
      </c>
      <c r="M130" s="58" t="e">
        <f t="shared" si="16"/>
        <v>#REF!</v>
      </c>
      <c r="N130" s="58" t="e">
        <f t="shared" si="22"/>
        <v>#REF!</v>
      </c>
      <c r="O130" s="58" t="e">
        <f t="shared" si="23"/>
        <v>#REF!</v>
      </c>
      <c r="P130" s="59" t="e">
        <f t="shared" si="13"/>
        <v>#REF!</v>
      </c>
      <c r="Q130" s="29" t="e">
        <f t="shared" si="24"/>
        <v>#REF!</v>
      </c>
      <c r="R130" s="100" t="e">
        <f t="shared" si="17"/>
        <v>#REF!</v>
      </c>
      <c r="S130" s="247"/>
      <c r="T130" s="247"/>
      <c r="U130" s="247"/>
    </row>
    <row r="131" spans="2:21" x14ac:dyDescent="0.25">
      <c r="B131" s="237"/>
      <c r="C131" s="9"/>
      <c r="E131" s="65" t="e">
        <f>IF(OR($C$6="",$C$5="",$C$6=0,$C$5=0),"",IF((ROWS(E$6:E131)-1)&gt;$C$16+$C$13-$C$15,"",(ROWS(E$6:E131)-1)))</f>
        <v>#REF!</v>
      </c>
      <c r="F131" s="55" t="e">
        <f t="shared" si="18"/>
        <v>#REF!</v>
      </c>
      <c r="G131" s="91" t="e">
        <f>IF(E131="","",OP!G131)</f>
        <v>#REF!</v>
      </c>
      <c r="H131" s="28" t="e">
        <f t="shared" si="14"/>
        <v>#REF!</v>
      </c>
      <c r="I131" s="56" t="e">
        <f t="shared" si="15"/>
        <v>#REF!</v>
      </c>
      <c r="J131" s="56" t="e">
        <f t="shared" si="19"/>
        <v>#REF!</v>
      </c>
      <c r="K131" s="57" t="e">
        <f t="shared" si="20"/>
        <v>#REF!</v>
      </c>
      <c r="L131" s="57" t="e">
        <f t="shared" si="21"/>
        <v>#REF!</v>
      </c>
      <c r="M131" s="58" t="e">
        <f t="shared" si="16"/>
        <v>#REF!</v>
      </c>
      <c r="N131" s="58" t="e">
        <f t="shared" si="22"/>
        <v>#REF!</v>
      </c>
      <c r="O131" s="58" t="e">
        <f t="shared" si="23"/>
        <v>#REF!</v>
      </c>
      <c r="P131" s="59" t="e">
        <f t="shared" si="13"/>
        <v>#REF!</v>
      </c>
      <c r="Q131" s="29" t="e">
        <f t="shared" si="24"/>
        <v>#REF!</v>
      </c>
      <c r="R131" s="100" t="e">
        <f t="shared" si="17"/>
        <v>#REF!</v>
      </c>
      <c r="S131" s="247"/>
      <c r="T131" s="247"/>
      <c r="U131" s="247"/>
    </row>
    <row r="132" spans="2:21" x14ac:dyDescent="0.25">
      <c r="B132" s="237"/>
      <c r="C132" s="9"/>
      <c r="E132" s="65" t="e">
        <f>IF(OR($C$6="",$C$5="",$C$6=0,$C$5=0),"",IF((ROWS(E$6:E132)-1)&gt;$C$16+$C$13-$C$15,"",(ROWS(E$6:E132)-1)))</f>
        <v>#REF!</v>
      </c>
      <c r="F132" s="55" t="e">
        <f t="shared" si="18"/>
        <v>#REF!</v>
      </c>
      <c r="G132" s="91" t="e">
        <f>IF(E132="","",OP!G132)</f>
        <v>#REF!</v>
      </c>
      <c r="H132" s="28" t="e">
        <f t="shared" si="14"/>
        <v>#REF!</v>
      </c>
      <c r="I132" s="56" t="e">
        <f t="shared" si="15"/>
        <v>#REF!</v>
      </c>
      <c r="J132" s="56" t="e">
        <f t="shared" si="19"/>
        <v>#REF!</v>
      </c>
      <c r="K132" s="57" t="e">
        <f t="shared" si="20"/>
        <v>#REF!</v>
      </c>
      <c r="L132" s="57" t="e">
        <f t="shared" si="21"/>
        <v>#REF!</v>
      </c>
      <c r="M132" s="58" t="e">
        <f t="shared" si="16"/>
        <v>#REF!</v>
      </c>
      <c r="N132" s="58" t="e">
        <f t="shared" si="22"/>
        <v>#REF!</v>
      </c>
      <c r="O132" s="58" t="e">
        <f t="shared" si="23"/>
        <v>#REF!</v>
      </c>
      <c r="P132" s="59" t="e">
        <f t="shared" si="13"/>
        <v>#REF!</v>
      </c>
      <c r="Q132" s="29" t="e">
        <f t="shared" si="24"/>
        <v>#REF!</v>
      </c>
      <c r="R132" s="100" t="e">
        <f t="shared" si="17"/>
        <v>#REF!</v>
      </c>
      <c r="S132" s="247"/>
      <c r="T132" s="247"/>
      <c r="U132" s="247"/>
    </row>
    <row r="133" spans="2:21" x14ac:dyDescent="0.25">
      <c r="B133" s="237"/>
      <c r="C133" s="9"/>
      <c r="E133" s="65" t="e">
        <f>IF(OR($C$6="",$C$5="",$C$6=0,$C$5=0),"",IF((ROWS(E$6:E133)-1)&gt;$C$16+$C$13-$C$15,"",(ROWS(E$6:E133)-1)))</f>
        <v>#REF!</v>
      </c>
      <c r="F133" s="55" t="e">
        <f t="shared" si="18"/>
        <v>#REF!</v>
      </c>
      <c r="G133" s="91" t="e">
        <f>IF(E133="","",OP!G133)</f>
        <v>#REF!</v>
      </c>
      <c r="H133" s="28" t="e">
        <f t="shared" si="14"/>
        <v>#REF!</v>
      </c>
      <c r="I133" s="56" t="e">
        <f t="shared" si="15"/>
        <v>#REF!</v>
      </c>
      <c r="J133" s="56" t="e">
        <f t="shared" si="19"/>
        <v>#REF!</v>
      </c>
      <c r="K133" s="57" t="e">
        <f t="shared" si="20"/>
        <v>#REF!</v>
      </c>
      <c r="L133" s="57" t="e">
        <f t="shared" si="21"/>
        <v>#REF!</v>
      </c>
      <c r="M133" s="58" t="e">
        <f t="shared" si="16"/>
        <v>#REF!</v>
      </c>
      <c r="N133" s="58" t="e">
        <f t="shared" si="22"/>
        <v>#REF!</v>
      </c>
      <c r="O133" s="58" t="e">
        <f t="shared" si="23"/>
        <v>#REF!</v>
      </c>
      <c r="P133" s="59" t="e">
        <f t="shared" si="13"/>
        <v>#REF!</v>
      </c>
      <c r="Q133" s="29" t="e">
        <f t="shared" si="24"/>
        <v>#REF!</v>
      </c>
      <c r="R133" s="100" t="e">
        <f t="shared" si="17"/>
        <v>#REF!</v>
      </c>
      <c r="S133" s="247"/>
      <c r="T133" s="247"/>
      <c r="U133" s="247"/>
    </row>
    <row r="134" spans="2:21" x14ac:dyDescent="0.25">
      <c r="B134" s="237"/>
      <c r="C134" s="9"/>
      <c r="E134" s="65" t="e">
        <f>IF(OR($C$6="",$C$5="",$C$6=0,$C$5=0),"",IF((ROWS(E$6:E134)-1)&gt;$C$16+$C$13-$C$15,"",(ROWS(E$6:E134)-1)))</f>
        <v>#REF!</v>
      </c>
      <c r="F134" s="55" t="e">
        <f t="shared" si="18"/>
        <v>#REF!</v>
      </c>
      <c r="G134" s="91" t="e">
        <f>IF(E134="","",OP!G134)</f>
        <v>#REF!</v>
      </c>
      <c r="H134" s="28" t="e">
        <f t="shared" si="14"/>
        <v>#REF!</v>
      </c>
      <c r="I134" s="56" t="e">
        <f t="shared" si="15"/>
        <v>#REF!</v>
      </c>
      <c r="J134" s="56" t="e">
        <f t="shared" si="19"/>
        <v>#REF!</v>
      </c>
      <c r="K134" s="57" t="e">
        <f t="shared" si="20"/>
        <v>#REF!</v>
      </c>
      <c r="L134" s="57" t="e">
        <f t="shared" si="21"/>
        <v>#REF!</v>
      </c>
      <c r="M134" s="58" t="e">
        <f t="shared" si="16"/>
        <v>#REF!</v>
      </c>
      <c r="N134" s="58" t="e">
        <f t="shared" si="22"/>
        <v>#REF!</v>
      </c>
      <c r="O134" s="58" t="e">
        <f t="shared" si="23"/>
        <v>#REF!</v>
      </c>
      <c r="P134" s="59" t="e">
        <f t="shared" ref="P134:P197" si="25">IF(E134="","",$C$23)</f>
        <v>#REF!</v>
      </c>
      <c r="Q134" s="29" t="e">
        <f t="shared" si="24"/>
        <v>#REF!</v>
      </c>
      <c r="R134" s="100" t="e">
        <f t="shared" si="17"/>
        <v>#REF!</v>
      </c>
      <c r="S134" s="247"/>
      <c r="T134" s="247"/>
      <c r="U134" s="247"/>
    </row>
    <row r="135" spans="2:21" x14ac:dyDescent="0.25">
      <c r="B135" s="237"/>
      <c r="C135" s="9"/>
      <c r="E135" s="65" t="e">
        <f>IF(OR($C$6="",$C$5="",$C$6=0,$C$5=0),"",IF((ROWS(E$6:E135)-1)&gt;$C$16+$C$13-$C$15,"",(ROWS(E$6:E135)-1)))</f>
        <v>#REF!</v>
      </c>
      <c r="F135" s="55" t="e">
        <f t="shared" si="18"/>
        <v>#REF!</v>
      </c>
      <c r="G135" s="91" t="e">
        <f>IF(E135="","",OP!G135)</f>
        <v>#REF!</v>
      </c>
      <c r="H135" s="28" t="e">
        <f t="shared" ref="H135:H198" si="26">IF(E135="","",
IF($C$5=0,0,
IF($C$24="m SBD / g SBD",G135-F135,
IF($C$24="m SBD / g 360",G135-F135,
IF($C$24="m SBD / g 365",G135-F135,
IF($C$24="m 30 / g SBD",$C$41,
IF($C$24="m 30 / g 360",$C$41,
IF($C$24="m 30 / g 365",$C$41))))))))</f>
        <v>#REF!</v>
      </c>
      <c r="I135" s="56" t="e">
        <f t="shared" ref="I135:I198" si="27">IF(E135="","",$C$20)</f>
        <v>#REF!</v>
      </c>
      <c r="J135" s="56" t="e">
        <f t="shared" si="19"/>
        <v>#REF!</v>
      </c>
      <c r="K135" s="57" t="e">
        <f t="shared" si="20"/>
        <v>#REF!</v>
      </c>
      <c r="L135" s="57" t="e">
        <f t="shared" si="21"/>
        <v>#REF!</v>
      </c>
      <c r="M135" s="58" t="e">
        <f t="shared" ref="M135:M198" si="28">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22"/>
        <v>#REF!</v>
      </c>
      <c r="O135" s="58" t="e">
        <f t="shared" si="23"/>
        <v>#REF!</v>
      </c>
      <c r="P135" s="59" t="e">
        <f t="shared" si="25"/>
        <v>#REF!</v>
      </c>
      <c r="Q135" s="29" t="e">
        <f t="shared" si="24"/>
        <v>#REF!</v>
      </c>
      <c r="R135" s="100" t="e">
        <f t="shared" ref="R135:R198" si="29">IF(E135="","",IF($C$5=0,"",IF(F135&lt;$C$8,"INTERKALARNA","REDOVNA")))</f>
        <v>#REF!</v>
      </c>
      <c r="S135" s="247"/>
      <c r="T135" s="247"/>
      <c r="U135" s="247"/>
    </row>
    <row r="136" spans="2:21" x14ac:dyDescent="0.25">
      <c r="B136" s="237"/>
      <c r="C136" s="9"/>
      <c r="E136" s="65" t="e">
        <f>IF(OR($C$6="",$C$5="",$C$6=0,$C$5=0),"",IF((ROWS(E$6:E136)-1)&gt;$C$16+$C$13-$C$15,"",(ROWS(E$6:E136)-1)))</f>
        <v>#REF!</v>
      </c>
      <c r="F136" s="55" t="e">
        <f t="shared" ref="F136:F199" si="30">IF(E136="","",G135)</f>
        <v>#REF!</v>
      </c>
      <c r="G136" s="91" t="e">
        <f>IF(E136="","",OP!G136)</f>
        <v>#REF!</v>
      </c>
      <c r="H136" s="28" t="e">
        <f t="shared" si="26"/>
        <v>#REF!</v>
      </c>
      <c r="I136" s="56" t="e">
        <f t="shared" si="27"/>
        <v>#REF!</v>
      </c>
      <c r="J136" s="56" t="e">
        <f t="shared" ref="J136:J199" si="31">IF(E136="","",$C$18)</f>
        <v>#REF!</v>
      </c>
      <c r="K136" s="57" t="e">
        <f t="shared" ref="K136:K199" si="32">IF(E136="","",TRUNC((K135-L136),5))</f>
        <v>#REF!</v>
      </c>
      <c r="L136" s="57" t="e">
        <f t="shared" ref="L136:L199" si="33" xml:space="preserve">
IF(E136="","",
IF(AND($C$8&gt;$C$9,E136&gt;$C$13),$C$5/($C$16-1),
IF(E136&gt;$C$13,$C$5/$C$16,0)))</f>
        <v>#REF!</v>
      </c>
      <c r="M136" s="58" t="e">
        <f t="shared" si="28"/>
        <v>#REF!</v>
      </c>
      <c r="N136" s="58" t="e">
        <f t="shared" ref="N136:N199" si="34">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35">IF(E136="","",IF(M136&lt;N136,0,M136-N136))</f>
        <v>#REF!</v>
      </c>
      <c r="P136" s="59" t="e">
        <f t="shared" si="25"/>
        <v>#REF!</v>
      </c>
      <c r="Q136" s="29" t="e">
        <f t="shared" ref="Q136:Q199" si="36">IF(E136="","",O136/(1+P136)^(E136+$C$33))</f>
        <v>#REF!</v>
      </c>
      <c r="R136" s="100" t="e">
        <f t="shared" si="29"/>
        <v>#REF!</v>
      </c>
      <c r="S136" s="247"/>
      <c r="T136" s="247"/>
      <c r="U136" s="247"/>
    </row>
    <row r="137" spans="2:21" x14ac:dyDescent="0.25">
      <c r="B137" s="237"/>
      <c r="C137" s="9"/>
      <c r="E137" s="65" t="e">
        <f>IF(OR($C$6="",$C$5="",$C$6=0,$C$5=0),"",IF((ROWS(E$6:E137)-1)&gt;$C$16+$C$13-$C$15,"",(ROWS(E$6:E137)-1)))</f>
        <v>#REF!</v>
      </c>
      <c r="F137" s="55" t="e">
        <f t="shared" si="30"/>
        <v>#REF!</v>
      </c>
      <c r="G137" s="91" t="e">
        <f>IF(E137="","",OP!G137)</f>
        <v>#REF!</v>
      </c>
      <c r="H137" s="28" t="e">
        <f t="shared" si="26"/>
        <v>#REF!</v>
      </c>
      <c r="I137" s="56" t="e">
        <f t="shared" si="27"/>
        <v>#REF!</v>
      </c>
      <c r="J137" s="56" t="e">
        <f t="shared" si="31"/>
        <v>#REF!</v>
      </c>
      <c r="K137" s="57" t="e">
        <f t="shared" si="32"/>
        <v>#REF!</v>
      </c>
      <c r="L137" s="57" t="e">
        <f t="shared" si="33"/>
        <v>#REF!</v>
      </c>
      <c r="M137" s="58" t="e">
        <f t="shared" si="28"/>
        <v>#REF!</v>
      </c>
      <c r="N137" s="58" t="e">
        <f t="shared" si="34"/>
        <v>#REF!</v>
      </c>
      <c r="O137" s="58" t="e">
        <f t="shared" si="35"/>
        <v>#REF!</v>
      </c>
      <c r="P137" s="59" t="e">
        <f t="shared" si="25"/>
        <v>#REF!</v>
      </c>
      <c r="Q137" s="29" t="e">
        <f t="shared" si="36"/>
        <v>#REF!</v>
      </c>
      <c r="R137" s="100" t="e">
        <f t="shared" si="29"/>
        <v>#REF!</v>
      </c>
      <c r="S137" s="247"/>
      <c r="T137" s="247"/>
      <c r="U137" s="247"/>
    </row>
    <row r="138" spans="2:21" x14ac:dyDescent="0.25">
      <c r="B138" s="237"/>
      <c r="C138" s="9"/>
      <c r="E138" s="65" t="e">
        <f>IF(OR($C$6="",$C$5="",$C$6=0,$C$5=0),"",IF((ROWS(E$6:E138)-1)&gt;$C$16+$C$13-$C$15,"",(ROWS(E$6:E138)-1)))</f>
        <v>#REF!</v>
      </c>
      <c r="F138" s="55" t="e">
        <f t="shared" si="30"/>
        <v>#REF!</v>
      </c>
      <c r="G138" s="91" t="e">
        <f>IF(E138="","",OP!G138)</f>
        <v>#REF!</v>
      </c>
      <c r="H138" s="28" t="e">
        <f t="shared" si="26"/>
        <v>#REF!</v>
      </c>
      <c r="I138" s="56" t="e">
        <f t="shared" si="27"/>
        <v>#REF!</v>
      </c>
      <c r="J138" s="56" t="e">
        <f t="shared" si="31"/>
        <v>#REF!</v>
      </c>
      <c r="K138" s="57" t="e">
        <f t="shared" si="32"/>
        <v>#REF!</v>
      </c>
      <c r="L138" s="57" t="e">
        <f t="shared" si="33"/>
        <v>#REF!</v>
      </c>
      <c r="M138" s="58" t="e">
        <f t="shared" si="28"/>
        <v>#REF!</v>
      </c>
      <c r="N138" s="58" t="e">
        <f t="shared" si="34"/>
        <v>#REF!</v>
      </c>
      <c r="O138" s="58" t="e">
        <f t="shared" si="35"/>
        <v>#REF!</v>
      </c>
      <c r="P138" s="59" t="e">
        <f t="shared" si="25"/>
        <v>#REF!</v>
      </c>
      <c r="Q138" s="29" t="e">
        <f t="shared" si="36"/>
        <v>#REF!</v>
      </c>
      <c r="R138" s="100" t="e">
        <f t="shared" si="29"/>
        <v>#REF!</v>
      </c>
      <c r="S138" s="247"/>
      <c r="T138" s="247"/>
      <c r="U138" s="247"/>
    </row>
    <row r="139" spans="2:21" x14ac:dyDescent="0.25">
      <c r="B139" s="237"/>
      <c r="C139" s="9"/>
      <c r="E139" s="65" t="e">
        <f>IF(OR($C$6="",$C$5="",$C$6=0,$C$5=0),"",IF((ROWS(E$6:E139)-1)&gt;$C$16+$C$13-$C$15,"",(ROWS(E$6:E139)-1)))</f>
        <v>#REF!</v>
      </c>
      <c r="F139" s="55" t="e">
        <f t="shared" si="30"/>
        <v>#REF!</v>
      </c>
      <c r="G139" s="91" t="e">
        <f>IF(E139="","",OP!G139)</f>
        <v>#REF!</v>
      </c>
      <c r="H139" s="28" t="e">
        <f t="shared" si="26"/>
        <v>#REF!</v>
      </c>
      <c r="I139" s="56" t="e">
        <f t="shared" si="27"/>
        <v>#REF!</v>
      </c>
      <c r="J139" s="56" t="e">
        <f t="shared" si="31"/>
        <v>#REF!</v>
      </c>
      <c r="K139" s="57" t="e">
        <f t="shared" si="32"/>
        <v>#REF!</v>
      </c>
      <c r="L139" s="57" t="e">
        <f t="shared" si="33"/>
        <v>#REF!</v>
      </c>
      <c r="M139" s="58" t="e">
        <f t="shared" si="28"/>
        <v>#REF!</v>
      </c>
      <c r="N139" s="58" t="e">
        <f t="shared" si="34"/>
        <v>#REF!</v>
      </c>
      <c r="O139" s="58" t="e">
        <f t="shared" si="35"/>
        <v>#REF!</v>
      </c>
      <c r="P139" s="59" t="e">
        <f t="shared" si="25"/>
        <v>#REF!</v>
      </c>
      <c r="Q139" s="29" t="e">
        <f t="shared" si="36"/>
        <v>#REF!</v>
      </c>
      <c r="R139" s="100" t="e">
        <f t="shared" si="29"/>
        <v>#REF!</v>
      </c>
      <c r="S139" s="247"/>
      <c r="T139" s="247"/>
      <c r="U139" s="247"/>
    </row>
    <row r="140" spans="2:21" x14ac:dyDescent="0.25">
      <c r="B140" s="237"/>
      <c r="C140" s="9"/>
      <c r="E140" s="65" t="e">
        <f>IF(OR($C$6="",$C$5="",$C$6=0,$C$5=0),"",IF((ROWS(E$6:E140)-1)&gt;$C$16+$C$13-$C$15,"",(ROWS(E$6:E140)-1)))</f>
        <v>#REF!</v>
      </c>
      <c r="F140" s="55" t="e">
        <f t="shared" si="30"/>
        <v>#REF!</v>
      </c>
      <c r="G140" s="91" t="e">
        <f>IF(E140="","",OP!G140)</f>
        <v>#REF!</v>
      </c>
      <c r="H140" s="28" t="e">
        <f t="shared" si="26"/>
        <v>#REF!</v>
      </c>
      <c r="I140" s="56" t="e">
        <f t="shared" si="27"/>
        <v>#REF!</v>
      </c>
      <c r="J140" s="56" t="e">
        <f t="shared" si="31"/>
        <v>#REF!</v>
      </c>
      <c r="K140" s="57" t="e">
        <f t="shared" si="32"/>
        <v>#REF!</v>
      </c>
      <c r="L140" s="57" t="e">
        <f t="shared" si="33"/>
        <v>#REF!</v>
      </c>
      <c r="M140" s="58" t="e">
        <f t="shared" si="28"/>
        <v>#REF!</v>
      </c>
      <c r="N140" s="58" t="e">
        <f t="shared" si="34"/>
        <v>#REF!</v>
      </c>
      <c r="O140" s="58" t="e">
        <f t="shared" si="35"/>
        <v>#REF!</v>
      </c>
      <c r="P140" s="59" t="e">
        <f t="shared" si="25"/>
        <v>#REF!</v>
      </c>
      <c r="Q140" s="29" t="e">
        <f t="shared" si="36"/>
        <v>#REF!</v>
      </c>
      <c r="R140" s="100" t="e">
        <f t="shared" si="29"/>
        <v>#REF!</v>
      </c>
      <c r="S140" s="247"/>
      <c r="T140" s="247"/>
      <c r="U140" s="247"/>
    </row>
    <row r="141" spans="2:21" x14ac:dyDescent="0.25">
      <c r="B141" s="237"/>
      <c r="C141" s="9"/>
      <c r="E141" s="65" t="e">
        <f>IF(OR($C$6="",$C$5="",$C$6=0,$C$5=0),"",IF((ROWS(E$6:E141)-1)&gt;$C$16+$C$13-$C$15,"",(ROWS(E$6:E141)-1)))</f>
        <v>#REF!</v>
      </c>
      <c r="F141" s="55" t="e">
        <f t="shared" si="30"/>
        <v>#REF!</v>
      </c>
      <c r="G141" s="91" t="e">
        <f>IF(E141="","",OP!G141)</f>
        <v>#REF!</v>
      </c>
      <c r="H141" s="28" t="e">
        <f t="shared" si="26"/>
        <v>#REF!</v>
      </c>
      <c r="I141" s="56" t="e">
        <f t="shared" si="27"/>
        <v>#REF!</v>
      </c>
      <c r="J141" s="56" t="e">
        <f t="shared" si="31"/>
        <v>#REF!</v>
      </c>
      <c r="K141" s="57" t="e">
        <f t="shared" si="32"/>
        <v>#REF!</v>
      </c>
      <c r="L141" s="57" t="e">
        <f t="shared" si="33"/>
        <v>#REF!</v>
      </c>
      <c r="M141" s="58" t="e">
        <f t="shared" si="28"/>
        <v>#REF!</v>
      </c>
      <c r="N141" s="58" t="e">
        <f t="shared" si="34"/>
        <v>#REF!</v>
      </c>
      <c r="O141" s="58" t="e">
        <f t="shared" si="35"/>
        <v>#REF!</v>
      </c>
      <c r="P141" s="59" t="e">
        <f t="shared" si="25"/>
        <v>#REF!</v>
      </c>
      <c r="Q141" s="29" t="e">
        <f t="shared" si="36"/>
        <v>#REF!</v>
      </c>
      <c r="R141" s="100" t="e">
        <f t="shared" si="29"/>
        <v>#REF!</v>
      </c>
      <c r="S141" s="247"/>
      <c r="T141" s="247"/>
      <c r="U141" s="247"/>
    </row>
    <row r="142" spans="2:21" x14ac:dyDescent="0.25">
      <c r="B142" s="237"/>
      <c r="C142" s="9"/>
      <c r="E142" s="65" t="e">
        <f>IF(OR($C$6="",$C$5="",$C$6=0,$C$5=0),"",IF((ROWS(E$6:E142)-1)&gt;$C$16+$C$13-$C$15,"",(ROWS(E$6:E142)-1)))</f>
        <v>#REF!</v>
      </c>
      <c r="F142" s="55" t="e">
        <f t="shared" si="30"/>
        <v>#REF!</v>
      </c>
      <c r="G142" s="91" t="e">
        <f>IF(E142="","",OP!G142)</f>
        <v>#REF!</v>
      </c>
      <c r="H142" s="28" t="e">
        <f t="shared" si="26"/>
        <v>#REF!</v>
      </c>
      <c r="I142" s="56" t="e">
        <f t="shared" si="27"/>
        <v>#REF!</v>
      </c>
      <c r="J142" s="56" t="e">
        <f t="shared" si="31"/>
        <v>#REF!</v>
      </c>
      <c r="K142" s="57" t="e">
        <f t="shared" si="32"/>
        <v>#REF!</v>
      </c>
      <c r="L142" s="57" t="e">
        <f t="shared" si="33"/>
        <v>#REF!</v>
      </c>
      <c r="M142" s="58" t="e">
        <f t="shared" si="28"/>
        <v>#REF!</v>
      </c>
      <c r="N142" s="58" t="e">
        <f t="shared" si="34"/>
        <v>#REF!</v>
      </c>
      <c r="O142" s="58" t="e">
        <f t="shared" si="35"/>
        <v>#REF!</v>
      </c>
      <c r="P142" s="59" t="e">
        <f t="shared" si="25"/>
        <v>#REF!</v>
      </c>
      <c r="Q142" s="29" t="e">
        <f t="shared" si="36"/>
        <v>#REF!</v>
      </c>
      <c r="R142" s="100" t="e">
        <f t="shared" si="29"/>
        <v>#REF!</v>
      </c>
      <c r="S142" s="247"/>
      <c r="T142" s="247"/>
      <c r="U142" s="247"/>
    </row>
    <row r="143" spans="2:21" x14ac:dyDescent="0.25">
      <c r="B143" s="237"/>
      <c r="C143" s="9"/>
      <c r="E143" s="65" t="e">
        <f>IF(OR($C$6="",$C$5="",$C$6=0,$C$5=0),"",IF((ROWS(E$6:E143)-1)&gt;$C$16+$C$13-$C$15,"",(ROWS(E$6:E143)-1)))</f>
        <v>#REF!</v>
      </c>
      <c r="F143" s="55" t="e">
        <f t="shared" si="30"/>
        <v>#REF!</v>
      </c>
      <c r="G143" s="91" t="e">
        <f>IF(E143="","",OP!G143)</f>
        <v>#REF!</v>
      </c>
      <c r="H143" s="28" t="e">
        <f t="shared" si="26"/>
        <v>#REF!</v>
      </c>
      <c r="I143" s="56" t="e">
        <f t="shared" si="27"/>
        <v>#REF!</v>
      </c>
      <c r="J143" s="56" t="e">
        <f t="shared" si="31"/>
        <v>#REF!</v>
      </c>
      <c r="K143" s="57" t="e">
        <f t="shared" si="32"/>
        <v>#REF!</v>
      </c>
      <c r="L143" s="57" t="e">
        <f t="shared" si="33"/>
        <v>#REF!</v>
      </c>
      <c r="M143" s="58" t="e">
        <f t="shared" si="28"/>
        <v>#REF!</v>
      </c>
      <c r="N143" s="58" t="e">
        <f t="shared" si="34"/>
        <v>#REF!</v>
      </c>
      <c r="O143" s="58" t="e">
        <f t="shared" si="35"/>
        <v>#REF!</v>
      </c>
      <c r="P143" s="59" t="e">
        <f t="shared" si="25"/>
        <v>#REF!</v>
      </c>
      <c r="Q143" s="29" t="e">
        <f t="shared" si="36"/>
        <v>#REF!</v>
      </c>
      <c r="R143" s="100" t="e">
        <f t="shared" si="29"/>
        <v>#REF!</v>
      </c>
      <c r="S143" s="247"/>
      <c r="T143" s="247"/>
      <c r="U143" s="247"/>
    </row>
    <row r="144" spans="2:21" x14ac:dyDescent="0.25">
      <c r="B144" s="237"/>
      <c r="C144" s="9"/>
      <c r="E144" s="65" t="e">
        <f>IF(OR($C$6="",$C$5="",$C$6=0,$C$5=0),"",IF((ROWS(E$6:E144)-1)&gt;$C$16+$C$13-$C$15,"",(ROWS(E$6:E144)-1)))</f>
        <v>#REF!</v>
      </c>
      <c r="F144" s="55" t="e">
        <f t="shared" si="30"/>
        <v>#REF!</v>
      </c>
      <c r="G144" s="91" t="e">
        <f>IF(E144="","",OP!G144)</f>
        <v>#REF!</v>
      </c>
      <c r="H144" s="28" t="e">
        <f t="shared" si="26"/>
        <v>#REF!</v>
      </c>
      <c r="I144" s="56" t="e">
        <f t="shared" si="27"/>
        <v>#REF!</v>
      </c>
      <c r="J144" s="56" t="e">
        <f t="shared" si="31"/>
        <v>#REF!</v>
      </c>
      <c r="K144" s="57" t="e">
        <f t="shared" si="32"/>
        <v>#REF!</v>
      </c>
      <c r="L144" s="57" t="e">
        <f t="shared" si="33"/>
        <v>#REF!</v>
      </c>
      <c r="M144" s="58" t="e">
        <f t="shared" si="28"/>
        <v>#REF!</v>
      </c>
      <c r="N144" s="58" t="e">
        <f t="shared" si="34"/>
        <v>#REF!</v>
      </c>
      <c r="O144" s="58" t="e">
        <f t="shared" si="35"/>
        <v>#REF!</v>
      </c>
      <c r="P144" s="59" t="e">
        <f t="shared" si="25"/>
        <v>#REF!</v>
      </c>
      <c r="Q144" s="29" t="e">
        <f t="shared" si="36"/>
        <v>#REF!</v>
      </c>
      <c r="R144" s="100" t="e">
        <f t="shared" si="29"/>
        <v>#REF!</v>
      </c>
      <c r="S144" s="247"/>
      <c r="T144" s="247"/>
      <c r="U144" s="247"/>
    </row>
    <row r="145" spans="2:21" x14ac:dyDescent="0.25">
      <c r="B145" s="237"/>
      <c r="C145" s="9"/>
      <c r="E145" s="65" t="e">
        <f>IF(OR($C$6="",$C$5="",$C$6=0,$C$5=0),"",IF((ROWS(E$6:E145)-1)&gt;$C$16+$C$13-$C$15,"",(ROWS(E$6:E145)-1)))</f>
        <v>#REF!</v>
      </c>
      <c r="F145" s="55" t="e">
        <f t="shared" si="30"/>
        <v>#REF!</v>
      </c>
      <c r="G145" s="91" t="e">
        <f>IF(E145="","",OP!G145)</f>
        <v>#REF!</v>
      </c>
      <c r="H145" s="28" t="e">
        <f t="shared" si="26"/>
        <v>#REF!</v>
      </c>
      <c r="I145" s="56" t="e">
        <f t="shared" si="27"/>
        <v>#REF!</v>
      </c>
      <c r="J145" s="56" t="e">
        <f t="shared" si="31"/>
        <v>#REF!</v>
      </c>
      <c r="K145" s="57" t="e">
        <f t="shared" si="32"/>
        <v>#REF!</v>
      </c>
      <c r="L145" s="57" t="e">
        <f t="shared" si="33"/>
        <v>#REF!</v>
      </c>
      <c r="M145" s="58" t="e">
        <f t="shared" si="28"/>
        <v>#REF!</v>
      </c>
      <c r="N145" s="58" t="e">
        <f t="shared" si="34"/>
        <v>#REF!</v>
      </c>
      <c r="O145" s="58" t="e">
        <f t="shared" si="35"/>
        <v>#REF!</v>
      </c>
      <c r="P145" s="59" t="e">
        <f t="shared" si="25"/>
        <v>#REF!</v>
      </c>
      <c r="Q145" s="29" t="e">
        <f t="shared" si="36"/>
        <v>#REF!</v>
      </c>
      <c r="R145" s="100" t="e">
        <f t="shared" si="29"/>
        <v>#REF!</v>
      </c>
      <c r="S145" s="247"/>
      <c r="T145" s="247"/>
      <c r="U145" s="247"/>
    </row>
    <row r="146" spans="2:21" x14ac:dyDescent="0.25">
      <c r="B146" s="237"/>
      <c r="C146" s="9"/>
      <c r="E146" s="65" t="e">
        <f>IF(OR($C$6="",$C$5="",$C$6=0,$C$5=0),"",IF((ROWS(E$6:E146)-1)&gt;$C$16+$C$13-$C$15,"",(ROWS(E$6:E146)-1)))</f>
        <v>#REF!</v>
      </c>
      <c r="F146" s="55" t="e">
        <f t="shared" si="30"/>
        <v>#REF!</v>
      </c>
      <c r="G146" s="91" t="e">
        <f>IF(E146="","",OP!G146)</f>
        <v>#REF!</v>
      </c>
      <c r="H146" s="28" t="e">
        <f t="shared" si="26"/>
        <v>#REF!</v>
      </c>
      <c r="I146" s="56" t="e">
        <f t="shared" si="27"/>
        <v>#REF!</v>
      </c>
      <c r="J146" s="56" t="e">
        <f t="shared" si="31"/>
        <v>#REF!</v>
      </c>
      <c r="K146" s="57" t="e">
        <f t="shared" si="32"/>
        <v>#REF!</v>
      </c>
      <c r="L146" s="57" t="e">
        <f t="shared" si="33"/>
        <v>#REF!</v>
      </c>
      <c r="M146" s="58" t="e">
        <f t="shared" si="28"/>
        <v>#REF!</v>
      </c>
      <c r="N146" s="58" t="e">
        <f t="shared" si="34"/>
        <v>#REF!</v>
      </c>
      <c r="O146" s="58" t="e">
        <f t="shared" si="35"/>
        <v>#REF!</v>
      </c>
      <c r="P146" s="59" t="e">
        <f t="shared" si="25"/>
        <v>#REF!</v>
      </c>
      <c r="Q146" s="29" t="e">
        <f t="shared" si="36"/>
        <v>#REF!</v>
      </c>
      <c r="R146" s="100" t="e">
        <f t="shared" si="29"/>
        <v>#REF!</v>
      </c>
      <c r="S146" s="247"/>
      <c r="T146" s="247"/>
      <c r="U146" s="247"/>
    </row>
    <row r="147" spans="2:21" x14ac:dyDescent="0.25">
      <c r="B147" s="237"/>
      <c r="C147" s="9"/>
      <c r="E147" s="65" t="e">
        <f>IF(OR($C$6="",$C$5="",$C$6=0,$C$5=0),"",IF((ROWS(E$6:E147)-1)&gt;$C$16+$C$13-$C$15,"",(ROWS(E$6:E147)-1)))</f>
        <v>#REF!</v>
      </c>
      <c r="F147" s="55" t="e">
        <f t="shared" si="30"/>
        <v>#REF!</v>
      </c>
      <c r="G147" s="91" t="e">
        <f>IF(E147="","",OP!G147)</f>
        <v>#REF!</v>
      </c>
      <c r="H147" s="28" t="e">
        <f t="shared" si="26"/>
        <v>#REF!</v>
      </c>
      <c r="I147" s="56" t="e">
        <f t="shared" si="27"/>
        <v>#REF!</v>
      </c>
      <c r="J147" s="56" t="e">
        <f t="shared" si="31"/>
        <v>#REF!</v>
      </c>
      <c r="K147" s="57" t="e">
        <f t="shared" si="32"/>
        <v>#REF!</v>
      </c>
      <c r="L147" s="57" t="e">
        <f t="shared" si="33"/>
        <v>#REF!</v>
      </c>
      <c r="M147" s="58" t="e">
        <f t="shared" si="28"/>
        <v>#REF!</v>
      </c>
      <c r="N147" s="58" t="e">
        <f t="shared" si="34"/>
        <v>#REF!</v>
      </c>
      <c r="O147" s="58" t="e">
        <f t="shared" si="35"/>
        <v>#REF!</v>
      </c>
      <c r="P147" s="59" t="e">
        <f t="shared" si="25"/>
        <v>#REF!</v>
      </c>
      <c r="Q147" s="29" t="e">
        <f t="shared" si="36"/>
        <v>#REF!</v>
      </c>
      <c r="R147" s="100" t="e">
        <f t="shared" si="29"/>
        <v>#REF!</v>
      </c>
      <c r="S147" s="247"/>
      <c r="T147" s="247"/>
      <c r="U147" s="247"/>
    </row>
    <row r="148" spans="2:21" x14ac:dyDescent="0.25">
      <c r="B148" s="237"/>
      <c r="C148" s="9"/>
      <c r="E148" s="65" t="e">
        <f>IF(OR($C$6="",$C$5="",$C$6=0,$C$5=0),"",IF((ROWS(E$6:E148)-1)&gt;$C$16+$C$13-$C$15,"",(ROWS(E$6:E148)-1)))</f>
        <v>#REF!</v>
      </c>
      <c r="F148" s="55" t="e">
        <f t="shared" si="30"/>
        <v>#REF!</v>
      </c>
      <c r="G148" s="91" t="e">
        <f>IF(E148="","",OP!G148)</f>
        <v>#REF!</v>
      </c>
      <c r="H148" s="28" t="e">
        <f t="shared" si="26"/>
        <v>#REF!</v>
      </c>
      <c r="I148" s="56" t="e">
        <f t="shared" si="27"/>
        <v>#REF!</v>
      </c>
      <c r="J148" s="56" t="e">
        <f t="shared" si="31"/>
        <v>#REF!</v>
      </c>
      <c r="K148" s="57" t="e">
        <f t="shared" si="32"/>
        <v>#REF!</v>
      </c>
      <c r="L148" s="57" t="e">
        <f t="shared" si="33"/>
        <v>#REF!</v>
      </c>
      <c r="M148" s="58" t="e">
        <f t="shared" si="28"/>
        <v>#REF!</v>
      </c>
      <c r="N148" s="58" t="e">
        <f t="shared" si="34"/>
        <v>#REF!</v>
      </c>
      <c r="O148" s="58" t="e">
        <f t="shared" si="35"/>
        <v>#REF!</v>
      </c>
      <c r="P148" s="59" t="e">
        <f t="shared" si="25"/>
        <v>#REF!</v>
      </c>
      <c r="Q148" s="29" t="e">
        <f t="shared" si="36"/>
        <v>#REF!</v>
      </c>
      <c r="R148" s="100" t="e">
        <f t="shared" si="29"/>
        <v>#REF!</v>
      </c>
      <c r="S148" s="247"/>
      <c r="T148" s="247"/>
      <c r="U148" s="247"/>
    </row>
    <row r="149" spans="2:21" x14ac:dyDescent="0.25">
      <c r="B149" s="237"/>
      <c r="C149" s="9"/>
      <c r="E149" s="65" t="e">
        <f>IF(OR($C$6="",$C$5="",$C$6=0,$C$5=0),"",IF((ROWS(E$6:E149)-1)&gt;$C$16+$C$13-$C$15,"",(ROWS(E$6:E149)-1)))</f>
        <v>#REF!</v>
      </c>
      <c r="F149" s="55" t="e">
        <f t="shared" si="30"/>
        <v>#REF!</v>
      </c>
      <c r="G149" s="91" t="e">
        <f>IF(E149="","",OP!G149)</f>
        <v>#REF!</v>
      </c>
      <c r="H149" s="28" t="e">
        <f t="shared" si="26"/>
        <v>#REF!</v>
      </c>
      <c r="I149" s="56" t="e">
        <f t="shared" si="27"/>
        <v>#REF!</v>
      </c>
      <c r="J149" s="56" t="e">
        <f t="shared" si="31"/>
        <v>#REF!</v>
      </c>
      <c r="K149" s="57" t="e">
        <f t="shared" si="32"/>
        <v>#REF!</v>
      </c>
      <c r="L149" s="57" t="e">
        <f t="shared" si="33"/>
        <v>#REF!</v>
      </c>
      <c r="M149" s="58" t="e">
        <f t="shared" si="28"/>
        <v>#REF!</v>
      </c>
      <c r="N149" s="58" t="e">
        <f t="shared" si="34"/>
        <v>#REF!</v>
      </c>
      <c r="O149" s="58" t="e">
        <f t="shared" si="35"/>
        <v>#REF!</v>
      </c>
      <c r="P149" s="59" t="e">
        <f t="shared" si="25"/>
        <v>#REF!</v>
      </c>
      <c r="Q149" s="29" t="e">
        <f t="shared" si="36"/>
        <v>#REF!</v>
      </c>
      <c r="R149" s="100" t="e">
        <f t="shared" si="29"/>
        <v>#REF!</v>
      </c>
      <c r="S149" s="247"/>
      <c r="T149" s="247"/>
      <c r="U149" s="247"/>
    </row>
    <row r="150" spans="2:21" x14ac:dyDescent="0.25">
      <c r="B150" s="237"/>
      <c r="C150" s="9"/>
      <c r="E150" s="65" t="e">
        <f>IF(OR($C$6="",$C$5="",$C$6=0,$C$5=0),"",IF((ROWS(E$6:E150)-1)&gt;$C$16+$C$13-$C$15,"",(ROWS(E$6:E150)-1)))</f>
        <v>#REF!</v>
      </c>
      <c r="F150" s="55" t="e">
        <f t="shared" si="30"/>
        <v>#REF!</v>
      </c>
      <c r="G150" s="91" t="e">
        <f>IF(E150="","",OP!G150)</f>
        <v>#REF!</v>
      </c>
      <c r="H150" s="28" t="e">
        <f t="shared" si="26"/>
        <v>#REF!</v>
      </c>
      <c r="I150" s="56" t="e">
        <f t="shared" si="27"/>
        <v>#REF!</v>
      </c>
      <c r="J150" s="56" t="e">
        <f t="shared" si="31"/>
        <v>#REF!</v>
      </c>
      <c r="K150" s="57" t="e">
        <f t="shared" si="32"/>
        <v>#REF!</v>
      </c>
      <c r="L150" s="57" t="e">
        <f t="shared" si="33"/>
        <v>#REF!</v>
      </c>
      <c r="M150" s="58" t="e">
        <f t="shared" si="28"/>
        <v>#REF!</v>
      </c>
      <c r="N150" s="58" t="e">
        <f t="shared" si="34"/>
        <v>#REF!</v>
      </c>
      <c r="O150" s="58" t="e">
        <f t="shared" si="35"/>
        <v>#REF!</v>
      </c>
      <c r="P150" s="59" t="e">
        <f t="shared" si="25"/>
        <v>#REF!</v>
      </c>
      <c r="Q150" s="29" t="e">
        <f t="shared" si="36"/>
        <v>#REF!</v>
      </c>
      <c r="R150" s="100" t="e">
        <f t="shared" si="29"/>
        <v>#REF!</v>
      </c>
      <c r="S150" s="247"/>
      <c r="T150" s="247"/>
      <c r="U150" s="247"/>
    </row>
    <row r="151" spans="2:21" x14ac:dyDescent="0.25">
      <c r="B151" s="237"/>
      <c r="C151" s="9"/>
      <c r="E151" s="65" t="e">
        <f>IF(OR($C$6="",$C$5="",$C$6=0,$C$5=0),"",IF((ROWS(E$6:E151)-1)&gt;$C$16+$C$13-$C$15,"",(ROWS(E$6:E151)-1)))</f>
        <v>#REF!</v>
      </c>
      <c r="F151" s="55" t="e">
        <f t="shared" si="30"/>
        <v>#REF!</v>
      </c>
      <c r="G151" s="91" t="e">
        <f>IF(E151="","",OP!G151)</f>
        <v>#REF!</v>
      </c>
      <c r="H151" s="28" t="e">
        <f t="shared" si="26"/>
        <v>#REF!</v>
      </c>
      <c r="I151" s="56" t="e">
        <f t="shared" si="27"/>
        <v>#REF!</v>
      </c>
      <c r="J151" s="56" t="e">
        <f t="shared" si="31"/>
        <v>#REF!</v>
      </c>
      <c r="K151" s="57" t="e">
        <f t="shared" si="32"/>
        <v>#REF!</v>
      </c>
      <c r="L151" s="57" t="e">
        <f t="shared" si="33"/>
        <v>#REF!</v>
      </c>
      <c r="M151" s="58" t="e">
        <f t="shared" si="28"/>
        <v>#REF!</v>
      </c>
      <c r="N151" s="58" t="e">
        <f t="shared" si="34"/>
        <v>#REF!</v>
      </c>
      <c r="O151" s="58" t="e">
        <f t="shared" si="35"/>
        <v>#REF!</v>
      </c>
      <c r="P151" s="59" t="e">
        <f t="shared" si="25"/>
        <v>#REF!</v>
      </c>
      <c r="Q151" s="29" t="e">
        <f t="shared" si="36"/>
        <v>#REF!</v>
      </c>
      <c r="R151" s="100" t="e">
        <f t="shared" si="29"/>
        <v>#REF!</v>
      </c>
      <c r="S151" s="247"/>
      <c r="T151" s="247"/>
      <c r="U151" s="247"/>
    </row>
    <row r="152" spans="2:21" x14ac:dyDescent="0.25">
      <c r="B152" s="237"/>
      <c r="C152" s="9"/>
      <c r="E152" s="65" t="e">
        <f>IF(OR($C$6="",$C$5="",$C$6=0,$C$5=0),"",IF((ROWS(E$6:E152)-1)&gt;$C$16+$C$13-$C$15,"",(ROWS(E$6:E152)-1)))</f>
        <v>#REF!</v>
      </c>
      <c r="F152" s="55" t="e">
        <f t="shared" si="30"/>
        <v>#REF!</v>
      </c>
      <c r="G152" s="91" t="e">
        <f>IF(E152="","",OP!G152)</f>
        <v>#REF!</v>
      </c>
      <c r="H152" s="28" t="e">
        <f t="shared" si="26"/>
        <v>#REF!</v>
      </c>
      <c r="I152" s="56" t="e">
        <f t="shared" si="27"/>
        <v>#REF!</v>
      </c>
      <c r="J152" s="56" t="e">
        <f t="shared" si="31"/>
        <v>#REF!</v>
      </c>
      <c r="K152" s="57" t="e">
        <f t="shared" si="32"/>
        <v>#REF!</v>
      </c>
      <c r="L152" s="57" t="e">
        <f t="shared" si="33"/>
        <v>#REF!</v>
      </c>
      <c r="M152" s="58" t="e">
        <f t="shared" si="28"/>
        <v>#REF!</v>
      </c>
      <c r="N152" s="58" t="e">
        <f t="shared" si="34"/>
        <v>#REF!</v>
      </c>
      <c r="O152" s="58" t="e">
        <f t="shared" si="35"/>
        <v>#REF!</v>
      </c>
      <c r="P152" s="59" t="e">
        <f t="shared" si="25"/>
        <v>#REF!</v>
      </c>
      <c r="Q152" s="29" t="e">
        <f t="shared" si="36"/>
        <v>#REF!</v>
      </c>
      <c r="R152" s="100" t="e">
        <f t="shared" si="29"/>
        <v>#REF!</v>
      </c>
      <c r="S152" s="247"/>
      <c r="T152" s="247"/>
      <c r="U152" s="247"/>
    </row>
    <row r="153" spans="2:21" x14ac:dyDescent="0.25">
      <c r="B153" s="237"/>
      <c r="C153" s="9"/>
      <c r="E153" s="65" t="e">
        <f>IF(OR($C$6="",$C$5="",$C$6=0,$C$5=0),"",IF((ROWS(E$6:E153)-1)&gt;$C$16+$C$13-$C$15,"",(ROWS(E$6:E153)-1)))</f>
        <v>#REF!</v>
      </c>
      <c r="F153" s="55" t="e">
        <f t="shared" si="30"/>
        <v>#REF!</v>
      </c>
      <c r="G153" s="91" t="e">
        <f>IF(E153="","",OP!G153)</f>
        <v>#REF!</v>
      </c>
      <c r="H153" s="28" t="e">
        <f t="shared" si="26"/>
        <v>#REF!</v>
      </c>
      <c r="I153" s="56" t="e">
        <f t="shared" si="27"/>
        <v>#REF!</v>
      </c>
      <c r="J153" s="56" t="e">
        <f t="shared" si="31"/>
        <v>#REF!</v>
      </c>
      <c r="K153" s="57" t="e">
        <f t="shared" si="32"/>
        <v>#REF!</v>
      </c>
      <c r="L153" s="57" t="e">
        <f t="shared" si="33"/>
        <v>#REF!</v>
      </c>
      <c r="M153" s="58" t="e">
        <f t="shared" si="28"/>
        <v>#REF!</v>
      </c>
      <c r="N153" s="58" t="e">
        <f t="shared" si="34"/>
        <v>#REF!</v>
      </c>
      <c r="O153" s="58" t="e">
        <f t="shared" si="35"/>
        <v>#REF!</v>
      </c>
      <c r="P153" s="59" t="e">
        <f t="shared" si="25"/>
        <v>#REF!</v>
      </c>
      <c r="Q153" s="29" t="e">
        <f t="shared" si="36"/>
        <v>#REF!</v>
      </c>
      <c r="R153" s="100" t="e">
        <f t="shared" si="29"/>
        <v>#REF!</v>
      </c>
      <c r="S153" s="247"/>
      <c r="T153" s="247"/>
      <c r="U153" s="247"/>
    </row>
    <row r="154" spans="2:21" x14ac:dyDescent="0.25">
      <c r="B154" s="237"/>
      <c r="C154" s="9"/>
      <c r="E154" s="65" t="e">
        <f>IF(OR($C$6="",$C$5="",$C$6=0,$C$5=0),"",IF((ROWS(E$6:E154)-1)&gt;$C$16+$C$13-$C$15,"",(ROWS(E$6:E154)-1)))</f>
        <v>#REF!</v>
      </c>
      <c r="F154" s="55" t="e">
        <f t="shared" si="30"/>
        <v>#REF!</v>
      </c>
      <c r="G154" s="91" t="e">
        <f>IF(E154="","",OP!G154)</f>
        <v>#REF!</v>
      </c>
      <c r="H154" s="28" t="e">
        <f t="shared" si="26"/>
        <v>#REF!</v>
      </c>
      <c r="I154" s="56" t="e">
        <f t="shared" si="27"/>
        <v>#REF!</v>
      </c>
      <c r="J154" s="56" t="e">
        <f t="shared" si="31"/>
        <v>#REF!</v>
      </c>
      <c r="K154" s="57" t="e">
        <f t="shared" si="32"/>
        <v>#REF!</v>
      </c>
      <c r="L154" s="57" t="e">
        <f t="shared" si="33"/>
        <v>#REF!</v>
      </c>
      <c r="M154" s="58" t="e">
        <f t="shared" si="28"/>
        <v>#REF!</v>
      </c>
      <c r="N154" s="58" t="e">
        <f t="shared" si="34"/>
        <v>#REF!</v>
      </c>
      <c r="O154" s="58" t="e">
        <f t="shared" si="35"/>
        <v>#REF!</v>
      </c>
      <c r="P154" s="59" t="e">
        <f t="shared" si="25"/>
        <v>#REF!</v>
      </c>
      <c r="Q154" s="29" t="e">
        <f t="shared" si="36"/>
        <v>#REF!</v>
      </c>
      <c r="R154" s="100" t="e">
        <f t="shared" si="29"/>
        <v>#REF!</v>
      </c>
      <c r="S154" s="247"/>
      <c r="T154" s="247"/>
      <c r="U154" s="247"/>
    </row>
    <row r="155" spans="2:21" x14ac:dyDescent="0.25">
      <c r="B155" s="237"/>
      <c r="C155" s="9"/>
      <c r="E155" s="65" t="e">
        <f>IF(OR($C$6="",$C$5="",$C$6=0,$C$5=0),"",IF((ROWS(E$6:E155)-1)&gt;$C$16+$C$13-$C$15,"",(ROWS(E$6:E155)-1)))</f>
        <v>#REF!</v>
      </c>
      <c r="F155" s="55" t="e">
        <f t="shared" si="30"/>
        <v>#REF!</v>
      </c>
      <c r="G155" s="91" t="e">
        <f>IF(E155="","",OP!G155)</f>
        <v>#REF!</v>
      </c>
      <c r="H155" s="28" t="e">
        <f t="shared" si="26"/>
        <v>#REF!</v>
      </c>
      <c r="I155" s="56" t="e">
        <f t="shared" si="27"/>
        <v>#REF!</v>
      </c>
      <c r="J155" s="56" t="e">
        <f t="shared" si="31"/>
        <v>#REF!</v>
      </c>
      <c r="K155" s="57" t="e">
        <f t="shared" si="32"/>
        <v>#REF!</v>
      </c>
      <c r="L155" s="57" t="e">
        <f t="shared" si="33"/>
        <v>#REF!</v>
      </c>
      <c r="M155" s="58" t="e">
        <f t="shared" si="28"/>
        <v>#REF!</v>
      </c>
      <c r="N155" s="58" t="e">
        <f t="shared" si="34"/>
        <v>#REF!</v>
      </c>
      <c r="O155" s="58" t="e">
        <f t="shared" si="35"/>
        <v>#REF!</v>
      </c>
      <c r="P155" s="59" t="e">
        <f t="shared" si="25"/>
        <v>#REF!</v>
      </c>
      <c r="Q155" s="29" t="e">
        <f t="shared" si="36"/>
        <v>#REF!</v>
      </c>
      <c r="R155" s="100" t="e">
        <f t="shared" si="29"/>
        <v>#REF!</v>
      </c>
      <c r="S155" s="247"/>
      <c r="T155" s="247"/>
      <c r="U155" s="247"/>
    </row>
    <row r="156" spans="2:21" x14ac:dyDescent="0.25">
      <c r="B156" s="237"/>
      <c r="C156" s="9"/>
      <c r="E156" s="65" t="e">
        <f>IF(OR($C$6="",$C$5="",$C$6=0,$C$5=0),"",IF((ROWS(E$6:E156)-1)&gt;$C$16+$C$13-$C$15,"",(ROWS(E$6:E156)-1)))</f>
        <v>#REF!</v>
      </c>
      <c r="F156" s="55" t="e">
        <f t="shared" si="30"/>
        <v>#REF!</v>
      </c>
      <c r="G156" s="91" t="e">
        <f>IF(E156="","",OP!G156)</f>
        <v>#REF!</v>
      </c>
      <c r="H156" s="28" t="e">
        <f t="shared" si="26"/>
        <v>#REF!</v>
      </c>
      <c r="I156" s="56" t="e">
        <f t="shared" si="27"/>
        <v>#REF!</v>
      </c>
      <c r="J156" s="56" t="e">
        <f t="shared" si="31"/>
        <v>#REF!</v>
      </c>
      <c r="K156" s="57" t="e">
        <f t="shared" si="32"/>
        <v>#REF!</v>
      </c>
      <c r="L156" s="57" t="e">
        <f t="shared" si="33"/>
        <v>#REF!</v>
      </c>
      <c r="M156" s="58" t="e">
        <f t="shared" si="28"/>
        <v>#REF!</v>
      </c>
      <c r="N156" s="58" t="e">
        <f t="shared" si="34"/>
        <v>#REF!</v>
      </c>
      <c r="O156" s="58" t="e">
        <f t="shared" si="35"/>
        <v>#REF!</v>
      </c>
      <c r="P156" s="59" t="e">
        <f t="shared" si="25"/>
        <v>#REF!</v>
      </c>
      <c r="Q156" s="29" t="e">
        <f t="shared" si="36"/>
        <v>#REF!</v>
      </c>
      <c r="R156" s="100" t="e">
        <f t="shared" si="29"/>
        <v>#REF!</v>
      </c>
      <c r="S156" s="247"/>
      <c r="T156" s="247"/>
      <c r="U156" s="247"/>
    </row>
    <row r="157" spans="2:21" x14ac:dyDescent="0.25">
      <c r="B157" s="237"/>
      <c r="C157" s="9"/>
      <c r="E157" s="65" t="e">
        <f>IF(OR($C$6="",$C$5="",$C$6=0,$C$5=0),"",IF((ROWS(E$6:E157)-1)&gt;$C$16+$C$13-$C$15,"",(ROWS(E$6:E157)-1)))</f>
        <v>#REF!</v>
      </c>
      <c r="F157" s="55" t="e">
        <f t="shared" si="30"/>
        <v>#REF!</v>
      </c>
      <c r="G157" s="91" t="e">
        <f>IF(E157="","",OP!G157)</f>
        <v>#REF!</v>
      </c>
      <c r="H157" s="28" t="e">
        <f t="shared" si="26"/>
        <v>#REF!</v>
      </c>
      <c r="I157" s="56" t="e">
        <f t="shared" si="27"/>
        <v>#REF!</v>
      </c>
      <c r="J157" s="56" t="e">
        <f t="shared" si="31"/>
        <v>#REF!</v>
      </c>
      <c r="K157" s="57" t="e">
        <f t="shared" si="32"/>
        <v>#REF!</v>
      </c>
      <c r="L157" s="57" t="e">
        <f t="shared" si="33"/>
        <v>#REF!</v>
      </c>
      <c r="M157" s="58" t="e">
        <f t="shared" si="28"/>
        <v>#REF!</v>
      </c>
      <c r="N157" s="58" t="e">
        <f t="shared" si="34"/>
        <v>#REF!</v>
      </c>
      <c r="O157" s="58" t="e">
        <f t="shared" si="35"/>
        <v>#REF!</v>
      </c>
      <c r="P157" s="59" t="e">
        <f t="shared" si="25"/>
        <v>#REF!</v>
      </c>
      <c r="Q157" s="29" t="e">
        <f t="shared" si="36"/>
        <v>#REF!</v>
      </c>
      <c r="R157" s="100" t="e">
        <f t="shared" si="29"/>
        <v>#REF!</v>
      </c>
      <c r="S157" s="247"/>
      <c r="T157" s="247"/>
      <c r="U157" s="247"/>
    </row>
    <row r="158" spans="2:21" x14ac:dyDescent="0.25">
      <c r="B158" s="237"/>
      <c r="C158" s="9"/>
      <c r="E158" s="65" t="e">
        <f>IF(OR($C$6="",$C$5="",$C$6=0,$C$5=0),"",IF((ROWS(E$6:E158)-1)&gt;$C$16+$C$13-$C$15,"",(ROWS(E$6:E158)-1)))</f>
        <v>#REF!</v>
      </c>
      <c r="F158" s="55" t="e">
        <f t="shared" si="30"/>
        <v>#REF!</v>
      </c>
      <c r="G158" s="91" t="e">
        <f>IF(E158="","",OP!G158)</f>
        <v>#REF!</v>
      </c>
      <c r="H158" s="28" t="e">
        <f t="shared" si="26"/>
        <v>#REF!</v>
      </c>
      <c r="I158" s="56" t="e">
        <f t="shared" si="27"/>
        <v>#REF!</v>
      </c>
      <c r="J158" s="56" t="e">
        <f t="shared" si="31"/>
        <v>#REF!</v>
      </c>
      <c r="K158" s="57" t="e">
        <f t="shared" si="32"/>
        <v>#REF!</v>
      </c>
      <c r="L158" s="57" t="e">
        <f t="shared" si="33"/>
        <v>#REF!</v>
      </c>
      <c r="M158" s="58" t="e">
        <f t="shared" si="28"/>
        <v>#REF!</v>
      </c>
      <c r="N158" s="58" t="e">
        <f t="shared" si="34"/>
        <v>#REF!</v>
      </c>
      <c r="O158" s="58" t="e">
        <f t="shared" si="35"/>
        <v>#REF!</v>
      </c>
      <c r="P158" s="59" t="e">
        <f t="shared" si="25"/>
        <v>#REF!</v>
      </c>
      <c r="Q158" s="29" t="e">
        <f t="shared" si="36"/>
        <v>#REF!</v>
      </c>
      <c r="R158" s="100" t="e">
        <f t="shared" si="29"/>
        <v>#REF!</v>
      </c>
      <c r="S158" s="247"/>
      <c r="T158" s="247"/>
      <c r="U158" s="247"/>
    </row>
    <row r="159" spans="2:21" x14ac:dyDescent="0.25">
      <c r="B159" s="237"/>
      <c r="C159" s="9"/>
      <c r="E159" s="65" t="e">
        <f>IF(OR($C$6="",$C$5="",$C$6=0,$C$5=0),"",IF((ROWS(E$6:E159)-1)&gt;$C$16+$C$13-$C$15,"",(ROWS(E$6:E159)-1)))</f>
        <v>#REF!</v>
      </c>
      <c r="F159" s="55" t="e">
        <f t="shared" si="30"/>
        <v>#REF!</v>
      </c>
      <c r="G159" s="91" t="e">
        <f>IF(E159="","",OP!G159)</f>
        <v>#REF!</v>
      </c>
      <c r="H159" s="28" t="e">
        <f t="shared" si="26"/>
        <v>#REF!</v>
      </c>
      <c r="I159" s="56" t="e">
        <f t="shared" si="27"/>
        <v>#REF!</v>
      </c>
      <c r="J159" s="56" t="e">
        <f t="shared" si="31"/>
        <v>#REF!</v>
      </c>
      <c r="K159" s="57" t="e">
        <f t="shared" si="32"/>
        <v>#REF!</v>
      </c>
      <c r="L159" s="57" t="e">
        <f t="shared" si="33"/>
        <v>#REF!</v>
      </c>
      <c r="M159" s="58" t="e">
        <f t="shared" si="28"/>
        <v>#REF!</v>
      </c>
      <c r="N159" s="58" t="e">
        <f t="shared" si="34"/>
        <v>#REF!</v>
      </c>
      <c r="O159" s="58" t="e">
        <f t="shared" si="35"/>
        <v>#REF!</v>
      </c>
      <c r="P159" s="59" t="e">
        <f t="shared" si="25"/>
        <v>#REF!</v>
      </c>
      <c r="Q159" s="29" t="e">
        <f t="shared" si="36"/>
        <v>#REF!</v>
      </c>
      <c r="R159" s="100" t="e">
        <f t="shared" si="29"/>
        <v>#REF!</v>
      </c>
      <c r="S159" s="247"/>
      <c r="T159" s="247"/>
      <c r="U159" s="247"/>
    </row>
    <row r="160" spans="2:21" x14ac:dyDescent="0.25">
      <c r="B160" s="237"/>
      <c r="C160" s="9"/>
      <c r="E160" s="65" t="e">
        <f>IF(OR($C$6="",$C$5="",$C$6=0,$C$5=0),"",IF((ROWS(E$6:E160)-1)&gt;$C$16+$C$13-$C$15,"",(ROWS(E$6:E160)-1)))</f>
        <v>#REF!</v>
      </c>
      <c r="F160" s="55" t="e">
        <f t="shared" si="30"/>
        <v>#REF!</v>
      </c>
      <c r="G160" s="91" t="e">
        <f>IF(E160="","",OP!G160)</f>
        <v>#REF!</v>
      </c>
      <c r="H160" s="28" t="e">
        <f t="shared" si="26"/>
        <v>#REF!</v>
      </c>
      <c r="I160" s="56" t="e">
        <f t="shared" si="27"/>
        <v>#REF!</v>
      </c>
      <c r="J160" s="56" t="e">
        <f t="shared" si="31"/>
        <v>#REF!</v>
      </c>
      <c r="K160" s="57" t="e">
        <f t="shared" si="32"/>
        <v>#REF!</v>
      </c>
      <c r="L160" s="57" t="e">
        <f t="shared" si="33"/>
        <v>#REF!</v>
      </c>
      <c r="M160" s="58" t="e">
        <f t="shared" si="28"/>
        <v>#REF!</v>
      </c>
      <c r="N160" s="58" t="e">
        <f t="shared" si="34"/>
        <v>#REF!</v>
      </c>
      <c r="O160" s="58" t="e">
        <f t="shared" si="35"/>
        <v>#REF!</v>
      </c>
      <c r="P160" s="59" t="e">
        <f t="shared" si="25"/>
        <v>#REF!</v>
      </c>
      <c r="Q160" s="29" t="e">
        <f t="shared" si="36"/>
        <v>#REF!</v>
      </c>
      <c r="R160" s="100" t="e">
        <f t="shared" si="29"/>
        <v>#REF!</v>
      </c>
      <c r="S160" s="247"/>
      <c r="T160" s="247"/>
      <c r="U160" s="247"/>
    </row>
    <row r="161" spans="2:21" x14ac:dyDescent="0.25">
      <c r="B161" s="237"/>
      <c r="C161" s="9"/>
      <c r="E161" s="65" t="e">
        <f>IF(OR($C$6="",$C$5="",$C$6=0,$C$5=0),"",IF((ROWS(E$6:E161)-1)&gt;$C$16+$C$13-$C$15,"",(ROWS(E$6:E161)-1)))</f>
        <v>#REF!</v>
      </c>
      <c r="F161" s="55" t="e">
        <f t="shared" si="30"/>
        <v>#REF!</v>
      </c>
      <c r="G161" s="91" t="e">
        <f>IF(E161="","",OP!G161)</f>
        <v>#REF!</v>
      </c>
      <c r="H161" s="28" t="e">
        <f t="shared" si="26"/>
        <v>#REF!</v>
      </c>
      <c r="I161" s="56" t="e">
        <f t="shared" si="27"/>
        <v>#REF!</v>
      </c>
      <c r="J161" s="56" t="e">
        <f t="shared" si="31"/>
        <v>#REF!</v>
      </c>
      <c r="K161" s="57" t="e">
        <f t="shared" si="32"/>
        <v>#REF!</v>
      </c>
      <c r="L161" s="57" t="e">
        <f t="shared" si="33"/>
        <v>#REF!</v>
      </c>
      <c r="M161" s="58" t="e">
        <f t="shared" si="28"/>
        <v>#REF!</v>
      </c>
      <c r="N161" s="58" t="e">
        <f t="shared" si="34"/>
        <v>#REF!</v>
      </c>
      <c r="O161" s="58" t="e">
        <f t="shared" si="35"/>
        <v>#REF!</v>
      </c>
      <c r="P161" s="59" t="e">
        <f t="shared" si="25"/>
        <v>#REF!</v>
      </c>
      <c r="Q161" s="29" t="e">
        <f t="shared" si="36"/>
        <v>#REF!</v>
      </c>
      <c r="R161" s="100" t="e">
        <f t="shared" si="29"/>
        <v>#REF!</v>
      </c>
      <c r="S161" s="247"/>
      <c r="T161" s="247"/>
      <c r="U161" s="247"/>
    </row>
    <row r="162" spans="2:21" x14ac:dyDescent="0.25">
      <c r="B162" s="237"/>
      <c r="C162" s="9"/>
      <c r="E162" s="65" t="e">
        <f>IF(OR($C$6="",$C$5="",$C$6=0,$C$5=0),"",IF((ROWS(E$6:E162)-1)&gt;$C$16+$C$13-$C$15,"",(ROWS(E$6:E162)-1)))</f>
        <v>#REF!</v>
      </c>
      <c r="F162" s="55" t="e">
        <f t="shared" si="30"/>
        <v>#REF!</v>
      </c>
      <c r="G162" s="91" t="e">
        <f>IF(E162="","",OP!G162)</f>
        <v>#REF!</v>
      </c>
      <c r="H162" s="28" t="e">
        <f t="shared" si="26"/>
        <v>#REF!</v>
      </c>
      <c r="I162" s="56" t="e">
        <f t="shared" si="27"/>
        <v>#REF!</v>
      </c>
      <c r="J162" s="56" t="e">
        <f t="shared" si="31"/>
        <v>#REF!</v>
      </c>
      <c r="K162" s="57" t="e">
        <f t="shared" si="32"/>
        <v>#REF!</v>
      </c>
      <c r="L162" s="57" t="e">
        <f t="shared" si="33"/>
        <v>#REF!</v>
      </c>
      <c r="M162" s="58" t="e">
        <f t="shared" si="28"/>
        <v>#REF!</v>
      </c>
      <c r="N162" s="58" t="e">
        <f t="shared" si="34"/>
        <v>#REF!</v>
      </c>
      <c r="O162" s="58" t="e">
        <f t="shared" si="35"/>
        <v>#REF!</v>
      </c>
      <c r="P162" s="59" t="e">
        <f t="shared" si="25"/>
        <v>#REF!</v>
      </c>
      <c r="Q162" s="29" t="e">
        <f t="shared" si="36"/>
        <v>#REF!</v>
      </c>
      <c r="R162" s="100" t="e">
        <f t="shared" si="29"/>
        <v>#REF!</v>
      </c>
      <c r="S162" s="247"/>
      <c r="T162" s="247"/>
      <c r="U162" s="247"/>
    </row>
    <row r="163" spans="2:21" x14ac:dyDescent="0.25">
      <c r="B163" s="237"/>
      <c r="C163" s="9"/>
      <c r="E163" s="65" t="e">
        <f>IF(OR($C$6="",$C$5="",$C$6=0,$C$5=0),"",IF((ROWS(E$6:E163)-1)&gt;$C$16+$C$13-$C$15,"",(ROWS(E$6:E163)-1)))</f>
        <v>#REF!</v>
      </c>
      <c r="F163" s="55" t="e">
        <f t="shared" si="30"/>
        <v>#REF!</v>
      </c>
      <c r="G163" s="91" t="e">
        <f>IF(E163="","",OP!G163)</f>
        <v>#REF!</v>
      </c>
      <c r="H163" s="28" t="e">
        <f t="shared" si="26"/>
        <v>#REF!</v>
      </c>
      <c r="I163" s="56" t="e">
        <f t="shared" si="27"/>
        <v>#REF!</v>
      </c>
      <c r="J163" s="56" t="e">
        <f t="shared" si="31"/>
        <v>#REF!</v>
      </c>
      <c r="K163" s="57" t="e">
        <f t="shared" si="32"/>
        <v>#REF!</v>
      </c>
      <c r="L163" s="57" t="e">
        <f t="shared" si="33"/>
        <v>#REF!</v>
      </c>
      <c r="M163" s="58" t="e">
        <f t="shared" si="28"/>
        <v>#REF!</v>
      </c>
      <c r="N163" s="58" t="e">
        <f t="shared" si="34"/>
        <v>#REF!</v>
      </c>
      <c r="O163" s="58" t="e">
        <f t="shared" si="35"/>
        <v>#REF!</v>
      </c>
      <c r="P163" s="59" t="e">
        <f t="shared" si="25"/>
        <v>#REF!</v>
      </c>
      <c r="Q163" s="29" t="e">
        <f t="shared" si="36"/>
        <v>#REF!</v>
      </c>
      <c r="R163" s="100" t="e">
        <f t="shared" si="29"/>
        <v>#REF!</v>
      </c>
      <c r="S163" s="247"/>
      <c r="T163" s="247"/>
      <c r="U163" s="247"/>
    </row>
    <row r="164" spans="2:21" x14ac:dyDescent="0.25">
      <c r="B164" s="237"/>
      <c r="C164" s="9"/>
      <c r="E164" s="65" t="e">
        <f>IF(OR($C$6="",$C$5="",$C$6=0,$C$5=0),"",IF((ROWS(E$6:E164)-1)&gt;$C$16+$C$13-$C$15,"",(ROWS(E$6:E164)-1)))</f>
        <v>#REF!</v>
      </c>
      <c r="F164" s="55" t="e">
        <f t="shared" si="30"/>
        <v>#REF!</v>
      </c>
      <c r="G164" s="91" t="e">
        <f>IF(E164="","",OP!G164)</f>
        <v>#REF!</v>
      </c>
      <c r="H164" s="28" t="e">
        <f t="shared" si="26"/>
        <v>#REF!</v>
      </c>
      <c r="I164" s="56" t="e">
        <f t="shared" si="27"/>
        <v>#REF!</v>
      </c>
      <c r="J164" s="56" t="e">
        <f t="shared" si="31"/>
        <v>#REF!</v>
      </c>
      <c r="K164" s="57" t="e">
        <f t="shared" si="32"/>
        <v>#REF!</v>
      </c>
      <c r="L164" s="57" t="e">
        <f t="shared" si="33"/>
        <v>#REF!</v>
      </c>
      <c r="M164" s="58" t="e">
        <f t="shared" si="28"/>
        <v>#REF!</v>
      </c>
      <c r="N164" s="58" t="e">
        <f t="shared" si="34"/>
        <v>#REF!</v>
      </c>
      <c r="O164" s="58" t="e">
        <f t="shared" si="35"/>
        <v>#REF!</v>
      </c>
      <c r="P164" s="59" t="e">
        <f t="shared" si="25"/>
        <v>#REF!</v>
      </c>
      <c r="Q164" s="29" t="e">
        <f t="shared" si="36"/>
        <v>#REF!</v>
      </c>
      <c r="R164" s="100" t="e">
        <f t="shared" si="29"/>
        <v>#REF!</v>
      </c>
      <c r="S164" s="247"/>
      <c r="T164" s="247"/>
      <c r="U164" s="247"/>
    </row>
    <row r="165" spans="2:21" x14ac:dyDescent="0.25">
      <c r="B165" s="237"/>
      <c r="C165" s="9"/>
      <c r="E165" s="65" t="e">
        <f>IF(OR($C$6="",$C$5="",$C$6=0,$C$5=0),"",IF((ROWS(E$6:E165)-1)&gt;$C$16+$C$13-$C$15,"",(ROWS(E$6:E165)-1)))</f>
        <v>#REF!</v>
      </c>
      <c r="F165" s="55" t="e">
        <f t="shared" si="30"/>
        <v>#REF!</v>
      </c>
      <c r="G165" s="91" t="e">
        <f>IF(E165="","",OP!G165)</f>
        <v>#REF!</v>
      </c>
      <c r="H165" s="28" t="e">
        <f t="shared" si="26"/>
        <v>#REF!</v>
      </c>
      <c r="I165" s="56" t="e">
        <f t="shared" si="27"/>
        <v>#REF!</v>
      </c>
      <c r="J165" s="56" t="e">
        <f t="shared" si="31"/>
        <v>#REF!</v>
      </c>
      <c r="K165" s="57" t="e">
        <f t="shared" si="32"/>
        <v>#REF!</v>
      </c>
      <c r="L165" s="57" t="e">
        <f t="shared" si="33"/>
        <v>#REF!</v>
      </c>
      <c r="M165" s="58" t="e">
        <f t="shared" si="28"/>
        <v>#REF!</v>
      </c>
      <c r="N165" s="58" t="e">
        <f t="shared" si="34"/>
        <v>#REF!</v>
      </c>
      <c r="O165" s="58" t="e">
        <f t="shared" si="35"/>
        <v>#REF!</v>
      </c>
      <c r="P165" s="59" t="e">
        <f t="shared" si="25"/>
        <v>#REF!</v>
      </c>
      <c r="Q165" s="29" t="e">
        <f t="shared" si="36"/>
        <v>#REF!</v>
      </c>
      <c r="R165" s="100" t="e">
        <f t="shared" si="29"/>
        <v>#REF!</v>
      </c>
      <c r="S165" s="247"/>
      <c r="T165" s="247"/>
      <c r="U165" s="247"/>
    </row>
    <row r="166" spans="2:21" x14ac:dyDescent="0.25">
      <c r="B166" s="237"/>
      <c r="C166" s="9"/>
      <c r="E166" s="65" t="e">
        <f>IF(OR($C$6="",$C$5="",$C$6=0,$C$5=0),"",IF((ROWS(E$6:E166)-1)&gt;$C$16+$C$13-$C$15,"",(ROWS(E$6:E166)-1)))</f>
        <v>#REF!</v>
      </c>
      <c r="F166" s="55" t="e">
        <f t="shared" si="30"/>
        <v>#REF!</v>
      </c>
      <c r="G166" s="91" t="e">
        <f>IF(E166="","",OP!G166)</f>
        <v>#REF!</v>
      </c>
      <c r="H166" s="28" t="e">
        <f t="shared" si="26"/>
        <v>#REF!</v>
      </c>
      <c r="I166" s="56" t="e">
        <f t="shared" si="27"/>
        <v>#REF!</v>
      </c>
      <c r="J166" s="56" t="e">
        <f t="shared" si="31"/>
        <v>#REF!</v>
      </c>
      <c r="K166" s="57" t="e">
        <f t="shared" si="32"/>
        <v>#REF!</v>
      </c>
      <c r="L166" s="57" t="e">
        <f t="shared" si="33"/>
        <v>#REF!</v>
      </c>
      <c r="M166" s="58" t="e">
        <f t="shared" si="28"/>
        <v>#REF!</v>
      </c>
      <c r="N166" s="58" t="e">
        <f t="shared" si="34"/>
        <v>#REF!</v>
      </c>
      <c r="O166" s="58" t="e">
        <f t="shared" si="35"/>
        <v>#REF!</v>
      </c>
      <c r="P166" s="59" t="e">
        <f t="shared" si="25"/>
        <v>#REF!</v>
      </c>
      <c r="Q166" s="29" t="e">
        <f t="shared" si="36"/>
        <v>#REF!</v>
      </c>
      <c r="R166" s="100" t="e">
        <f t="shared" si="29"/>
        <v>#REF!</v>
      </c>
      <c r="S166" s="247"/>
      <c r="T166" s="247"/>
      <c r="U166" s="247"/>
    </row>
    <row r="167" spans="2:21" x14ac:dyDescent="0.25">
      <c r="B167" s="237"/>
      <c r="C167" s="9"/>
      <c r="E167" s="65" t="e">
        <f>IF(OR($C$6="",$C$5="",$C$6=0,$C$5=0),"",IF((ROWS(E$6:E167)-1)&gt;$C$16+$C$13-$C$15,"",(ROWS(E$6:E167)-1)))</f>
        <v>#REF!</v>
      </c>
      <c r="F167" s="55" t="e">
        <f t="shared" si="30"/>
        <v>#REF!</v>
      </c>
      <c r="G167" s="91" t="e">
        <f>IF(E167="","",OP!G167)</f>
        <v>#REF!</v>
      </c>
      <c r="H167" s="28" t="e">
        <f t="shared" si="26"/>
        <v>#REF!</v>
      </c>
      <c r="I167" s="56" t="e">
        <f t="shared" si="27"/>
        <v>#REF!</v>
      </c>
      <c r="J167" s="56" t="e">
        <f t="shared" si="31"/>
        <v>#REF!</v>
      </c>
      <c r="K167" s="57" t="e">
        <f t="shared" si="32"/>
        <v>#REF!</v>
      </c>
      <c r="L167" s="57" t="e">
        <f t="shared" si="33"/>
        <v>#REF!</v>
      </c>
      <c r="M167" s="58" t="e">
        <f t="shared" si="28"/>
        <v>#REF!</v>
      </c>
      <c r="N167" s="58" t="e">
        <f t="shared" si="34"/>
        <v>#REF!</v>
      </c>
      <c r="O167" s="58" t="e">
        <f t="shared" si="35"/>
        <v>#REF!</v>
      </c>
      <c r="P167" s="59" t="e">
        <f t="shared" si="25"/>
        <v>#REF!</v>
      </c>
      <c r="Q167" s="29" t="e">
        <f t="shared" si="36"/>
        <v>#REF!</v>
      </c>
      <c r="R167" s="100" t="e">
        <f t="shared" si="29"/>
        <v>#REF!</v>
      </c>
      <c r="S167" s="247"/>
      <c r="T167" s="247"/>
      <c r="U167" s="247"/>
    </row>
    <row r="168" spans="2:21" x14ac:dyDescent="0.25">
      <c r="B168" s="237"/>
      <c r="C168" s="9"/>
      <c r="E168" s="65" t="e">
        <f>IF(OR($C$6="",$C$5="",$C$6=0,$C$5=0),"",IF((ROWS(E$6:E168)-1)&gt;$C$16+$C$13-$C$15,"",(ROWS(E$6:E168)-1)))</f>
        <v>#REF!</v>
      </c>
      <c r="F168" s="55" t="e">
        <f t="shared" si="30"/>
        <v>#REF!</v>
      </c>
      <c r="G168" s="91" t="e">
        <f>IF(E168="","",OP!G168)</f>
        <v>#REF!</v>
      </c>
      <c r="H168" s="28" t="e">
        <f t="shared" si="26"/>
        <v>#REF!</v>
      </c>
      <c r="I168" s="56" t="e">
        <f t="shared" si="27"/>
        <v>#REF!</v>
      </c>
      <c r="J168" s="56" t="e">
        <f t="shared" si="31"/>
        <v>#REF!</v>
      </c>
      <c r="K168" s="57" t="e">
        <f t="shared" si="32"/>
        <v>#REF!</v>
      </c>
      <c r="L168" s="57" t="e">
        <f t="shared" si="33"/>
        <v>#REF!</v>
      </c>
      <c r="M168" s="58" t="e">
        <f t="shared" si="28"/>
        <v>#REF!</v>
      </c>
      <c r="N168" s="58" t="e">
        <f t="shared" si="34"/>
        <v>#REF!</v>
      </c>
      <c r="O168" s="58" t="e">
        <f t="shared" si="35"/>
        <v>#REF!</v>
      </c>
      <c r="P168" s="59" t="e">
        <f t="shared" si="25"/>
        <v>#REF!</v>
      </c>
      <c r="Q168" s="29" t="e">
        <f t="shared" si="36"/>
        <v>#REF!</v>
      </c>
      <c r="R168" s="100" t="e">
        <f t="shared" si="29"/>
        <v>#REF!</v>
      </c>
      <c r="S168" s="247"/>
      <c r="T168" s="247"/>
      <c r="U168" s="247"/>
    </row>
    <row r="169" spans="2:21" x14ac:dyDescent="0.25">
      <c r="B169" s="237"/>
      <c r="C169" s="9"/>
      <c r="E169" s="65" t="e">
        <f>IF(OR($C$6="",$C$5="",$C$6=0,$C$5=0),"",IF((ROWS(E$6:E169)-1)&gt;$C$16+$C$13-$C$15,"",(ROWS(E$6:E169)-1)))</f>
        <v>#REF!</v>
      </c>
      <c r="F169" s="55" t="e">
        <f t="shared" si="30"/>
        <v>#REF!</v>
      </c>
      <c r="G169" s="91" t="e">
        <f>IF(E169="","",OP!G169)</f>
        <v>#REF!</v>
      </c>
      <c r="H169" s="28" t="e">
        <f t="shared" si="26"/>
        <v>#REF!</v>
      </c>
      <c r="I169" s="56" t="e">
        <f t="shared" si="27"/>
        <v>#REF!</v>
      </c>
      <c r="J169" s="56" t="e">
        <f t="shared" si="31"/>
        <v>#REF!</v>
      </c>
      <c r="K169" s="57" t="e">
        <f t="shared" si="32"/>
        <v>#REF!</v>
      </c>
      <c r="L169" s="57" t="e">
        <f t="shared" si="33"/>
        <v>#REF!</v>
      </c>
      <c r="M169" s="58" t="e">
        <f t="shared" si="28"/>
        <v>#REF!</v>
      </c>
      <c r="N169" s="58" t="e">
        <f t="shared" si="34"/>
        <v>#REF!</v>
      </c>
      <c r="O169" s="58" t="e">
        <f t="shared" si="35"/>
        <v>#REF!</v>
      </c>
      <c r="P169" s="59" t="e">
        <f t="shared" si="25"/>
        <v>#REF!</v>
      </c>
      <c r="Q169" s="29" t="e">
        <f t="shared" si="36"/>
        <v>#REF!</v>
      </c>
      <c r="R169" s="100" t="e">
        <f t="shared" si="29"/>
        <v>#REF!</v>
      </c>
      <c r="S169" s="247"/>
      <c r="T169" s="247"/>
      <c r="U169" s="247"/>
    </row>
    <row r="170" spans="2:21" x14ac:dyDescent="0.25">
      <c r="B170" s="237"/>
      <c r="C170" s="9"/>
      <c r="E170" s="65" t="e">
        <f>IF(OR($C$6="",$C$5="",$C$6=0,$C$5=0),"",IF((ROWS(E$6:E170)-1)&gt;$C$16+$C$13-$C$15,"",(ROWS(E$6:E170)-1)))</f>
        <v>#REF!</v>
      </c>
      <c r="F170" s="55" t="e">
        <f t="shared" si="30"/>
        <v>#REF!</v>
      </c>
      <c r="G170" s="91" t="e">
        <f>IF(E170="","",OP!G170)</f>
        <v>#REF!</v>
      </c>
      <c r="H170" s="28" t="e">
        <f t="shared" si="26"/>
        <v>#REF!</v>
      </c>
      <c r="I170" s="56" t="e">
        <f t="shared" si="27"/>
        <v>#REF!</v>
      </c>
      <c r="J170" s="56" t="e">
        <f t="shared" si="31"/>
        <v>#REF!</v>
      </c>
      <c r="K170" s="57" t="e">
        <f t="shared" si="32"/>
        <v>#REF!</v>
      </c>
      <c r="L170" s="57" t="e">
        <f t="shared" si="33"/>
        <v>#REF!</v>
      </c>
      <c r="M170" s="58" t="e">
        <f t="shared" si="28"/>
        <v>#REF!</v>
      </c>
      <c r="N170" s="58" t="e">
        <f t="shared" si="34"/>
        <v>#REF!</v>
      </c>
      <c r="O170" s="58" t="e">
        <f t="shared" si="35"/>
        <v>#REF!</v>
      </c>
      <c r="P170" s="59" t="e">
        <f t="shared" si="25"/>
        <v>#REF!</v>
      </c>
      <c r="Q170" s="29" t="e">
        <f t="shared" si="36"/>
        <v>#REF!</v>
      </c>
      <c r="R170" s="100" t="e">
        <f t="shared" si="29"/>
        <v>#REF!</v>
      </c>
      <c r="S170" s="247"/>
      <c r="T170" s="247"/>
      <c r="U170" s="247"/>
    </row>
    <row r="171" spans="2:21" x14ac:dyDescent="0.25">
      <c r="B171" s="237"/>
      <c r="C171" s="9"/>
      <c r="E171" s="65" t="e">
        <f>IF(OR($C$6="",$C$5="",$C$6=0,$C$5=0),"",IF((ROWS(E$6:E171)-1)&gt;$C$16+$C$13-$C$15,"",(ROWS(E$6:E171)-1)))</f>
        <v>#REF!</v>
      </c>
      <c r="F171" s="55" t="e">
        <f t="shared" si="30"/>
        <v>#REF!</v>
      </c>
      <c r="G171" s="91" t="e">
        <f>IF(E171="","",OP!G171)</f>
        <v>#REF!</v>
      </c>
      <c r="H171" s="28" t="e">
        <f t="shared" si="26"/>
        <v>#REF!</v>
      </c>
      <c r="I171" s="56" t="e">
        <f t="shared" si="27"/>
        <v>#REF!</v>
      </c>
      <c r="J171" s="56" t="e">
        <f t="shared" si="31"/>
        <v>#REF!</v>
      </c>
      <c r="K171" s="57" t="e">
        <f t="shared" si="32"/>
        <v>#REF!</v>
      </c>
      <c r="L171" s="57" t="e">
        <f t="shared" si="33"/>
        <v>#REF!</v>
      </c>
      <c r="M171" s="58" t="e">
        <f t="shared" si="28"/>
        <v>#REF!</v>
      </c>
      <c r="N171" s="58" t="e">
        <f t="shared" si="34"/>
        <v>#REF!</v>
      </c>
      <c r="O171" s="58" t="e">
        <f t="shared" si="35"/>
        <v>#REF!</v>
      </c>
      <c r="P171" s="59" t="e">
        <f t="shared" si="25"/>
        <v>#REF!</v>
      </c>
      <c r="Q171" s="29" t="e">
        <f t="shared" si="36"/>
        <v>#REF!</v>
      </c>
      <c r="R171" s="100" t="e">
        <f t="shared" si="29"/>
        <v>#REF!</v>
      </c>
      <c r="S171" s="247"/>
      <c r="T171" s="247"/>
      <c r="U171" s="247"/>
    </row>
    <row r="172" spans="2:21" x14ac:dyDescent="0.25">
      <c r="B172" s="237"/>
      <c r="C172" s="9"/>
      <c r="E172" s="65" t="e">
        <f>IF(OR($C$6="",$C$5="",$C$6=0,$C$5=0),"",IF((ROWS(E$6:E172)-1)&gt;$C$16+$C$13-$C$15,"",(ROWS(E$6:E172)-1)))</f>
        <v>#REF!</v>
      </c>
      <c r="F172" s="55" t="e">
        <f t="shared" si="30"/>
        <v>#REF!</v>
      </c>
      <c r="G172" s="91" t="e">
        <f>IF(E172="","",OP!G172)</f>
        <v>#REF!</v>
      </c>
      <c r="H172" s="28" t="e">
        <f t="shared" si="26"/>
        <v>#REF!</v>
      </c>
      <c r="I172" s="56" t="e">
        <f t="shared" si="27"/>
        <v>#REF!</v>
      </c>
      <c r="J172" s="56" t="e">
        <f t="shared" si="31"/>
        <v>#REF!</v>
      </c>
      <c r="K172" s="57" t="e">
        <f t="shared" si="32"/>
        <v>#REF!</v>
      </c>
      <c r="L172" s="57" t="e">
        <f t="shared" si="33"/>
        <v>#REF!</v>
      </c>
      <c r="M172" s="58" t="e">
        <f t="shared" si="28"/>
        <v>#REF!</v>
      </c>
      <c r="N172" s="58" t="e">
        <f t="shared" si="34"/>
        <v>#REF!</v>
      </c>
      <c r="O172" s="58" t="e">
        <f t="shared" si="35"/>
        <v>#REF!</v>
      </c>
      <c r="P172" s="59" t="e">
        <f t="shared" si="25"/>
        <v>#REF!</v>
      </c>
      <c r="Q172" s="29" t="e">
        <f t="shared" si="36"/>
        <v>#REF!</v>
      </c>
      <c r="R172" s="100" t="e">
        <f t="shared" si="29"/>
        <v>#REF!</v>
      </c>
      <c r="S172" s="247"/>
      <c r="T172" s="247"/>
      <c r="U172" s="247"/>
    </row>
    <row r="173" spans="2:21" x14ac:dyDescent="0.25">
      <c r="B173" s="237"/>
      <c r="C173" s="9"/>
      <c r="E173" s="65" t="e">
        <f>IF(OR($C$6="",$C$5="",$C$6=0,$C$5=0),"",IF((ROWS(E$6:E173)-1)&gt;$C$16+$C$13-$C$15,"",(ROWS(E$6:E173)-1)))</f>
        <v>#REF!</v>
      </c>
      <c r="F173" s="55" t="e">
        <f t="shared" si="30"/>
        <v>#REF!</v>
      </c>
      <c r="G173" s="91" t="e">
        <f>IF(E173="","",OP!G173)</f>
        <v>#REF!</v>
      </c>
      <c r="H173" s="28" t="e">
        <f t="shared" si="26"/>
        <v>#REF!</v>
      </c>
      <c r="I173" s="56" t="e">
        <f t="shared" si="27"/>
        <v>#REF!</v>
      </c>
      <c r="J173" s="56" t="e">
        <f t="shared" si="31"/>
        <v>#REF!</v>
      </c>
      <c r="K173" s="57" t="e">
        <f t="shared" si="32"/>
        <v>#REF!</v>
      </c>
      <c r="L173" s="57" t="e">
        <f t="shared" si="33"/>
        <v>#REF!</v>
      </c>
      <c r="M173" s="58" t="e">
        <f t="shared" si="28"/>
        <v>#REF!</v>
      </c>
      <c r="N173" s="58" t="e">
        <f t="shared" si="34"/>
        <v>#REF!</v>
      </c>
      <c r="O173" s="58" t="e">
        <f t="shared" si="35"/>
        <v>#REF!</v>
      </c>
      <c r="P173" s="59" t="e">
        <f t="shared" si="25"/>
        <v>#REF!</v>
      </c>
      <c r="Q173" s="29" t="e">
        <f t="shared" si="36"/>
        <v>#REF!</v>
      </c>
      <c r="R173" s="100" t="e">
        <f t="shared" si="29"/>
        <v>#REF!</v>
      </c>
      <c r="S173" s="247"/>
      <c r="T173" s="247"/>
      <c r="U173" s="247"/>
    </row>
    <row r="174" spans="2:21" x14ac:dyDescent="0.25">
      <c r="B174" s="237"/>
      <c r="C174" s="9"/>
      <c r="E174" s="65" t="e">
        <f>IF(OR($C$6="",$C$5="",$C$6=0,$C$5=0),"",IF((ROWS(E$6:E174)-1)&gt;$C$16+$C$13-$C$15,"",(ROWS(E$6:E174)-1)))</f>
        <v>#REF!</v>
      </c>
      <c r="F174" s="55" t="e">
        <f t="shared" si="30"/>
        <v>#REF!</v>
      </c>
      <c r="G174" s="91" t="e">
        <f>IF(E174="","",OP!G174)</f>
        <v>#REF!</v>
      </c>
      <c r="H174" s="28" t="e">
        <f t="shared" si="26"/>
        <v>#REF!</v>
      </c>
      <c r="I174" s="56" t="e">
        <f t="shared" si="27"/>
        <v>#REF!</v>
      </c>
      <c r="J174" s="56" t="e">
        <f t="shared" si="31"/>
        <v>#REF!</v>
      </c>
      <c r="K174" s="57" t="e">
        <f t="shared" si="32"/>
        <v>#REF!</v>
      </c>
      <c r="L174" s="57" t="e">
        <f t="shared" si="33"/>
        <v>#REF!</v>
      </c>
      <c r="M174" s="58" t="e">
        <f t="shared" si="28"/>
        <v>#REF!</v>
      </c>
      <c r="N174" s="58" t="e">
        <f t="shared" si="34"/>
        <v>#REF!</v>
      </c>
      <c r="O174" s="58" t="e">
        <f t="shared" si="35"/>
        <v>#REF!</v>
      </c>
      <c r="P174" s="59" t="e">
        <f t="shared" si="25"/>
        <v>#REF!</v>
      </c>
      <c r="Q174" s="29" t="e">
        <f t="shared" si="36"/>
        <v>#REF!</v>
      </c>
      <c r="R174" s="100" t="e">
        <f t="shared" si="29"/>
        <v>#REF!</v>
      </c>
      <c r="S174" s="247"/>
      <c r="T174" s="247"/>
      <c r="U174" s="247"/>
    </row>
    <row r="175" spans="2:21" x14ac:dyDescent="0.25">
      <c r="B175" s="237"/>
      <c r="C175" s="9"/>
      <c r="E175" s="65" t="e">
        <f>IF(OR($C$6="",$C$5="",$C$6=0,$C$5=0),"",IF((ROWS(E$6:E175)-1)&gt;$C$16+$C$13-$C$15,"",(ROWS(E$6:E175)-1)))</f>
        <v>#REF!</v>
      </c>
      <c r="F175" s="55" t="e">
        <f t="shared" si="30"/>
        <v>#REF!</v>
      </c>
      <c r="G175" s="91" t="e">
        <f>IF(E175="","",OP!G175)</f>
        <v>#REF!</v>
      </c>
      <c r="H175" s="28" t="e">
        <f t="shared" si="26"/>
        <v>#REF!</v>
      </c>
      <c r="I175" s="56" t="e">
        <f t="shared" si="27"/>
        <v>#REF!</v>
      </c>
      <c r="J175" s="56" t="e">
        <f t="shared" si="31"/>
        <v>#REF!</v>
      </c>
      <c r="K175" s="57" t="e">
        <f t="shared" si="32"/>
        <v>#REF!</v>
      </c>
      <c r="L175" s="57" t="e">
        <f t="shared" si="33"/>
        <v>#REF!</v>
      </c>
      <c r="M175" s="58" t="e">
        <f t="shared" si="28"/>
        <v>#REF!</v>
      </c>
      <c r="N175" s="58" t="e">
        <f t="shared" si="34"/>
        <v>#REF!</v>
      </c>
      <c r="O175" s="58" t="e">
        <f t="shared" si="35"/>
        <v>#REF!</v>
      </c>
      <c r="P175" s="59" t="e">
        <f t="shared" si="25"/>
        <v>#REF!</v>
      </c>
      <c r="Q175" s="29" t="e">
        <f t="shared" si="36"/>
        <v>#REF!</v>
      </c>
      <c r="R175" s="100" t="e">
        <f t="shared" si="29"/>
        <v>#REF!</v>
      </c>
      <c r="S175" s="247"/>
      <c r="T175" s="247"/>
      <c r="U175" s="247"/>
    </row>
    <row r="176" spans="2:21" x14ac:dyDescent="0.25">
      <c r="B176" s="237"/>
      <c r="C176" s="9"/>
      <c r="E176" s="65" t="e">
        <f>IF(OR($C$6="",$C$5="",$C$6=0,$C$5=0),"",IF((ROWS(E$6:E176)-1)&gt;$C$16+$C$13-$C$15,"",(ROWS(E$6:E176)-1)))</f>
        <v>#REF!</v>
      </c>
      <c r="F176" s="55" t="e">
        <f t="shared" si="30"/>
        <v>#REF!</v>
      </c>
      <c r="G176" s="91" t="e">
        <f>IF(E176="","",OP!G176)</f>
        <v>#REF!</v>
      </c>
      <c r="H176" s="28" t="e">
        <f t="shared" si="26"/>
        <v>#REF!</v>
      </c>
      <c r="I176" s="56" t="e">
        <f t="shared" si="27"/>
        <v>#REF!</v>
      </c>
      <c r="J176" s="56" t="e">
        <f t="shared" si="31"/>
        <v>#REF!</v>
      </c>
      <c r="K176" s="57" t="e">
        <f t="shared" si="32"/>
        <v>#REF!</v>
      </c>
      <c r="L176" s="57" t="e">
        <f t="shared" si="33"/>
        <v>#REF!</v>
      </c>
      <c r="M176" s="58" t="e">
        <f t="shared" si="28"/>
        <v>#REF!</v>
      </c>
      <c r="N176" s="58" t="e">
        <f t="shared" si="34"/>
        <v>#REF!</v>
      </c>
      <c r="O176" s="58" t="e">
        <f t="shared" si="35"/>
        <v>#REF!</v>
      </c>
      <c r="P176" s="59" t="e">
        <f t="shared" si="25"/>
        <v>#REF!</v>
      </c>
      <c r="Q176" s="29" t="e">
        <f t="shared" si="36"/>
        <v>#REF!</v>
      </c>
      <c r="R176" s="100" t="e">
        <f t="shared" si="29"/>
        <v>#REF!</v>
      </c>
      <c r="S176" s="247"/>
      <c r="T176" s="247"/>
      <c r="U176" s="247"/>
    </row>
    <row r="177" spans="2:21" x14ac:dyDescent="0.25">
      <c r="B177" s="237"/>
      <c r="C177" s="9"/>
      <c r="E177" s="65" t="e">
        <f>IF(OR($C$6="",$C$5="",$C$6=0,$C$5=0),"",IF((ROWS(E$6:E177)-1)&gt;$C$16+$C$13-$C$15,"",(ROWS(E$6:E177)-1)))</f>
        <v>#REF!</v>
      </c>
      <c r="F177" s="55" t="e">
        <f t="shared" si="30"/>
        <v>#REF!</v>
      </c>
      <c r="G177" s="91" t="e">
        <f>IF(E177="","",OP!G177)</f>
        <v>#REF!</v>
      </c>
      <c r="H177" s="28" t="e">
        <f t="shared" si="26"/>
        <v>#REF!</v>
      </c>
      <c r="I177" s="56" t="e">
        <f t="shared" si="27"/>
        <v>#REF!</v>
      </c>
      <c r="J177" s="56" t="e">
        <f t="shared" si="31"/>
        <v>#REF!</v>
      </c>
      <c r="K177" s="57" t="e">
        <f t="shared" si="32"/>
        <v>#REF!</v>
      </c>
      <c r="L177" s="57" t="e">
        <f t="shared" si="33"/>
        <v>#REF!</v>
      </c>
      <c r="M177" s="58" t="e">
        <f t="shared" si="28"/>
        <v>#REF!</v>
      </c>
      <c r="N177" s="58" t="e">
        <f t="shared" si="34"/>
        <v>#REF!</v>
      </c>
      <c r="O177" s="58" t="e">
        <f t="shared" si="35"/>
        <v>#REF!</v>
      </c>
      <c r="P177" s="59" t="e">
        <f t="shared" si="25"/>
        <v>#REF!</v>
      </c>
      <c r="Q177" s="29" t="e">
        <f t="shared" si="36"/>
        <v>#REF!</v>
      </c>
      <c r="R177" s="100" t="e">
        <f t="shared" si="29"/>
        <v>#REF!</v>
      </c>
      <c r="S177" s="247"/>
      <c r="T177" s="247"/>
      <c r="U177" s="247"/>
    </row>
    <row r="178" spans="2:21" x14ac:dyDescent="0.25">
      <c r="B178" s="237"/>
      <c r="C178" s="9"/>
      <c r="E178" s="65" t="e">
        <f>IF(OR($C$6="",$C$5="",$C$6=0,$C$5=0),"",IF((ROWS(E$6:E178)-1)&gt;$C$16+$C$13-$C$15,"",(ROWS(E$6:E178)-1)))</f>
        <v>#REF!</v>
      </c>
      <c r="F178" s="55" t="e">
        <f t="shared" si="30"/>
        <v>#REF!</v>
      </c>
      <c r="G178" s="91" t="e">
        <f>IF(E178="","",OP!G178)</f>
        <v>#REF!</v>
      </c>
      <c r="H178" s="28" t="e">
        <f t="shared" si="26"/>
        <v>#REF!</v>
      </c>
      <c r="I178" s="56" t="e">
        <f t="shared" si="27"/>
        <v>#REF!</v>
      </c>
      <c r="J178" s="56" t="e">
        <f t="shared" si="31"/>
        <v>#REF!</v>
      </c>
      <c r="K178" s="57" t="e">
        <f t="shared" si="32"/>
        <v>#REF!</v>
      </c>
      <c r="L178" s="57" t="e">
        <f t="shared" si="33"/>
        <v>#REF!</v>
      </c>
      <c r="M178" s="58" t="e">
        <f t="shared" si="28"/>
        <v>#REF!</v>
      </c>
      <c r="N178" s="58" t="e">
        <f t="shared" si="34"/>
        <v>#REF!</v>
      </c>
      <c r="O178" s="58" t="e">
        <f t="shared" si="35"/>
        <v>#REF!</v>
      </c>
      <c r="P178" s="59" t="e">
        <f t="shared" si="25"/>
        <v>#REF!</v>
      </c>
      <c r="Q178" s="29" t="e">
        <f t="shared" si="36"/>
        <v>#REF!</v>
      </c>
      <c r="R178" s="100" t="e">
        <f t="shared" si="29"/>
        <v>#REF!</v>
      </c>
      <c r="S178" s="247"/>
      <c r="T178" s="247"/>
      <c r="U178" s="247"/>
    </row>
    <row r="179" spans="2:21" x14ac:dyDescent="0.25">
      <c r="B179" s="237"/>
      <c r="C179" s="9"/>
      <c r="E179" s="65" t="e">
        <f>IF(OR($C$6="",$C$5="",$C$6=0,$C$5=0),"",IF((ROWS(E$6:E179)-1)&gt;$C$16+$C$13-$C$15,"",(ROWS(E$6:E179)-1)))</f>
        <v>#REF!</v>
      </c>
      <c r="F179" s="55" t="e">
        <f t="shared" si="30"/>
        <v>#REF!</v>
      </c>
      <c r="G179" s="91" t="e">
        <f>IF(E179="","",OP!G179)</f>
        <v>#REF!</v>
      </c>
      <c r="H179" s="28" t="e">
        <f t="shared" si="26"/>
        <v>#REF!</v>
      </c>
      <c r="I179" s="56" t="e">
        <f t="shared" si="27"/>
        <v>#REF!</v>
      </c>
      <c r="J179" s="56" t="e">
        <f t="shared" si="31"/>
        <v>#REF!</v>
      </c>
      <c r="K179" s="57" t="e">
        <f t="shared" si="32"/>
        <v>#REF!</v>
      </c>
      <c r="L179" s="57" t="e">
        <f t="shared" si="33"/>
        <v>#REF!</v>
      </c>
      <c r="M179" s="58" t="e">
        <f t="shared" si="28"/>
        <v>#REF!</v>
      </c>
      <c r="N179" s="58" t="e">
        <f t="shared" si="34"/>
        <v>#REF!</v>
      </c>
      <c r="O179" s="58" t="e">
        <f t="shared" si="35"/>
        <v>#REF!</v>
      </c>
      <c r="P179" s="59" t="e">
        <f t="shared" si="25"/>
        <v>#REF!</v>
      </c>
      <c r="Q179" s="29" t="e">
        <f t="shared" si="36"/>
        <v>#REF!</v>
      </c>
      <c r="R179" s="100" t="e">
        <f t="shared" si="29"/>
        <v>#REF!</v>
      </c>
      <c r="S179" s="247"/>
      <c r="T179" s="247"/>
      <c r="U179" s="247"/>
    </row>
    <row r="180" spans="2:21" x14ac:dyDescent="0.25">
      <c r="B180" s="237"/>
      <c r="C180" s="9"/>
      <c r="E180" s="65" t="e">
        <f>IF(OR($C$6="",$C$5="",$C$6=0,$C$5=0),"",IF((ROWS(E$6:E180)-1)&gt;$C$16+$C$13-$C$15,"",(ROWS(E$6:E180)-1)))</f>
        <v>#REF!</v>
      </c>
      <c r="F180" s="55" t="e">
        <f t="shared" si="30"/>
        <v>#REF!</v>
      </c>
      <c r="G180" s="91" t="e">
        <f>IF(E180="","",OP!G180)</f>
        <v>#REF!</v>
      </c>
      <c r="H180" s="28" t="e">
        <f t="shared" si="26"/>
        <v>#REF!</v>
      </c>
      <c r="I180" s="56" t="e">
        <f t="shared" si="27"/>
        <v>#REF!</v>
      </c>
      <c r="J180" s="56" t="e">
        <f t="shared" si="31"/>
        <v>#REF!</v>
      </c>
      <c r="K180" s="57" t="e">
        <f t="shared" si="32"/>
        <v>#REF!</v>
      </c>
      <c r="L180" s="57" t="e">
        <f t="shared" si="33"/>
        <v>#REF!</v>
      </c>
      <c r="M180" s="58" t="e">
        <f t="shared" si="28"/>
        <v>#REF!</v>
      </c>
      <c r="N180" s="58" t="e">
        <f t="shared" si="34"/>
        <v>#REF!</v>
      </c>
      <c r="O180" s="58" t="e">
        <f t="shared" si="35"/>
        <v>#REF!</v>
      </c>
      <c r="P180" s="59" t="e">
        <f t="shared" si="25"/>
        <v>#REF!</v>
      </c>
      <c r="Q180" s="29" t="e">
        <f t="shared" si="36"/>
        <v>#REF!</v>
      </c>
      <c r="R180" s="100" t="e">
        <f t="shared" si="29"/>
        <v>#REF!</v>
      </c>
      <c r="S180" s="247"/>
      <c r="T180" s="247"/>
      <c r="U180" s="247"/>
    </row>
    <row r="181" spans="2:21" x14ac:dyDescent="0.25">
      <c r="B181" s="237"/>
      <c r="C181" s="9"/>
      <c r="E181" s="65" t="e">
        <f>IF(OR($C$6="",$C$5="",$C$6=0,$C$5=0),"",IF((ROWS(E$6:E181)-1)&gt;$C$16+$C$13-$C$15,"",(ROWS(E$6:E181)-1)))</f>
        <v>#REF!</v>
      </c>
      <c r="F181" s="55" t="e">
        <f t="shared" si="30"/>
        <v>#REF!</v>
      </c>
      <c r="G181" s="91" t="e">
        <f>IF(E181="","",OP!G181)</f>
        <v>#REF!</v>
      </c>
      <c r="H181" s="28" t="e">
        <f t="shared" si="26"/>
        <v>#REF!</v>
      </c>
      <c r="I181" s="56" t="e">
        <f t="shared" si="27"/>
        <v>#REF!</v>
      </c>
      <c r="J181" s="56" t="e">
        <f t="shared" si="31"/>
        <v>#REF!</v>
      </c>
      <c r="K181" s="57" t="e">
        <f t="shared" si="32"/>
        <v>#REF!</v>
      </c>
      <c r="L181" s="57" t="e">
        <f t="shared" si="33"/>
        <v>#REF!</v>
      </c>
      <c r="M181" s="58" t="e">
        <f t="shared" si="28"/>
        <v>#REF!</v>
      </c>
      <c r="N181" s="58" t="e">
        <f t="shared" si="34"/>
        <v>#REF!</v>
      </c>
      <c r="O181" s="58" t="e">
        <f t="shared" si="35"/>
        <v>#REF!</v>
      </c>
      <c r="P181" s="59" t="e">
        <f t="shared" si="25"/>
        <v>#REF!</v>
      </c>
      <c r="Q181" s="29" t="e">
        <f t="shared" si="36"/>
        <v>#REF!</v>
      </c>
      <c r="R181" s="100" t="e">
        <f t="shared" si="29"/>
        <v>#REF!</v>
      </c>
      <c r="S181" s="247"/>
      <c r="T181" s="247"/>
      <c r="U181" s="247"/>
    </row>
    <row r="182" spans="2:21" x14ac:dyDescent="0.25">
      <c r="B182" s="237"/>
      <c r="C182" s="9"/>
      <c r="E182" s="65" t="e">
        <f>IF(OR($C$6="",$C$5="",$C$6=0,$C$5=0),"",IF((ROWS(E$6:E182)-1)&gt;$C$16+$C$13-$C$15,"",(ROWS(E$6:E182)-1)))</f>
        <v>#REF!</v>
      </c>
      <c r="F182" s="55" t="e">
        <f t="shared" si="30"/>
        <v>#REF!</v>
      </c>
      <c r="G182" s="91" t="e">
        <f>IF(E182="","",OP!G182)</f>
        <v>#REF!</v>
      </c>
      <c r="H182" s="28" t="e">
        <f t="shared" si="26"/>
        <v>#REF!</v>
      </c>
      <c r="I182" s="56" t="e">
        <f t="shared" si="27"/>
        <v>#REF!</v>
      </c>
      <c r="J182" s="56" t="e">
        <f t="shared" si="31"/>
        <v>#REF!</v>
      </c>
      <c r="K182" s="57" t="e">
        <f t="shared" si="32"/>
        <v>#REF!</v>
      </c>
      <c r="L182" s="57" t="e">
        <f t="shared" si="33"/>
        <v>#REF!</v>
      </c>
      <c r="M182" s="58" t="e">
        <f t="shared" si="28"/>
        <v>#REF!</v>
      </c>
      <c r="N182" s="58" t="e">
        <f t="shared" si="34"/>
        <v>#REF!</v>
      </c>
      <c r="O182" s="58" t="e">
        <f t="shared" si="35"/>
        <v>#REF!</v>
      </c>
      <c r="P182" s="59" t="e">
        <f t="shared" si="25"/>
        <v>#REF!</v>
      </c>
      <c r="Q182" s="29" t="e">
        <f t="shared" si="36"/>
        <v>#REF!</v>
      </c>
      <c r="R182" s="100" t="e">
        <f t="shared" si="29"/>
        <v>#REF!</v>
      </c>
      <c r="S182" s="247"/>
      <c r="T182" s="247"/>
      <c r="U182" s="247"/>
    </row>
    <row r="183" spans="2:21" x14ac:dyDescent="0.25">
      <c r="B183" s="237"/>
      <c r="C183" s="9"/>
      <c r="E183" s="65" t="e">
        <f>IF(OR($C$6="",$C$5="",$C$6=0,$C$5=0),"",IF((ROWS(E$6:E183)-1)&gt;$C$16+$C$13-$C$15,"",(ROWS(E$6:E183)-1)))</f>
        <v>#REF!</v>
      </c>
      <c r="F183" s="55" t="e">
        <f t="shared" si="30"/>
        <v>#REF!</v>
      </c>
      <c r="G183" s="91" t="e">
        <f>IF(E183="","",OP!G183)</f>
        <v>#REF!</v>
      </c>
      <c r="H183" s="28" t="e">
        <f t="shared" si="26"/>
        <v>#REF!</v>
      </c>
      <c r="I183" s="56" t="e">
        <f t="shared" si="27"/>
        <v>#REF!</v>
      </c>
      <c r="J183" s="56" t="e">
        <f t="shared" si="31"/>
        <v>#REF!</v>
      </c>
      <c r="K183" s="57" t="e">
        <f t="shared" si="32"/>
        <v>#REF!</v>
      </c>
      <c r="L183" s="57" t="e">
        <f t="shared" si="33"/>
        <v>#REF!</v>
      </c>
      <c r="M183" s="58" t="e">
        <f t="shared" si="28"/>
        <v>#REF!</v>
      </c>
      <c r="N183" s="58" t="e">
        <f t="shared" si="34"/>
        <v>#REF!</v>
      </c>
      <c r="O183" s="58" t="e">
        <f t="shared" si="35"/>
        <v>#REF!</v>
      </c>
      <c r="P183" s="59" t="e">
        <f t="shared" si="25"/>
        <v>#REF!</v>
      </c>
      <c r="Q183" s="29" t="e">
        <f t="shared" si="36"/>
        <v>#REF!</v>
      </c>
      <c r="R183" s="100" t="e">
        <f t="shared" si="29"/>
        <v>#REF!</v>
      </c>
      <c r="S183" s="247"/>
      <c r="T183" s="247"/>
      <c r="U183" s="247"/>
    </row>
    <row r="184" spans="2:21" x14ac:dyDescent="0.25">
      <c r="B184" s="237"/>
      <c r="C184" s="9"/>
      <c r="E184" s="65" t="e">
        <f>IF(OR($C$6="",$C$5="",$C$6=0,$C$5=0),"",IF((ROWS(E$6:E184)-1)&gt;$C$16+$C$13-$C$15,"",(ROWS(E$6:E184)-1)))</f>
        <v>#REF!</v>
      </c>
      <c r="F184" s="55" t="e">
        <f t="shared" si="30"/>
        <v>#REF!</v>
      </c>
      <c r="G184" s="91" t="e">
        <f>IF(E184="","",OP!G184)</f>
        <v>#REF!</v>
      </c>
      <c r="H184" s="28" t="e">
        <f t="shared" si="26"/>
        <v>#REF!</v>
      </c>
      <c r="I184" s="56" t="e">
        <f t="shared" si="27"/>
        <v>#REF!</v>
      </c>
      <c r="J184" s="56" t="e">
        <f t="shared" si="31"/>
        <v>#REF!</v>
      </c>
      <c r="K184" s="57" t="e">
        <f t="shared" si="32"/>
        <v>#REF!</v>
      </c>
      <c r="L184" s="57" t="e">
        <f t="shared" si="33"/>
        <v>#REF!</v>
      </c>
      <c r="M184" s="58" t="e">
        <f t="shared" si="28"/>
        <v>#REF!</v>
      </c>
      <c r="N184" s="58" t="e">
        <f t="shared" si="34"/>
        <v>#REF!</v>
      </c>
      <c r="O184" s="58" t="e">
        <f t="shared" si="35"/>
        <v>#REF!</v>
      </c>
      <c r="P184" s="59" t="e">
        <f t="shared" si="25"/>
        <v>#REF!</v>
      </c>
      <c r="Q184" s="29" t="e">
        <f t="shared" si="36"/>
        <v>#REF!</v>
      </c>
      <c r="R184" s="100" t="e">
        <f t="shared" si="29"/>
        <v>#REF!</v>
      </c>
      <c r="S184" s="247"/>
      <c r="T184" s="247"/>
      <c r="U184" s="247"/>
    </row>
    <row r="185" spans="2:21" x14ac:dyDescent="0.25">
      <c r="B185" s="237"/>
      <c r="C185" s="9"/>
      <c r="E185" s="65" t="e">
        <f>IF(OR($C$6="",$C$5="",$C$6=0,$C$5=0),"",IF((ROWS(E$6:E185)-1)&gt;$C$16+$C$13-$C$15,"",(ROWS(E$6:E185)-1)))</f>
        <v>#REF!</v>
      </c>
      <c r="F185" s="55" t="e">
        <f t="shared" si="30"/>
        <v>#REF!</v>
      </c>
      <c r="G185" s="91" t="e">
        <f>IF(E185="","",OP!G185)</f>
        <v>#REF!</v>
      </c>
      <c r="H185" s="28" t="e">
        <f t="shared" si="26"/>
        <v>#REF!</v>
      </c>
      <c r="I185" s="56" t="e">
        <f t="shared" si="27"/>
        <v>#REF!</v>
      </c>
      <c r="J185" s="56" t="e">
        <f t="shared" si="31"/>
        <v>#REF!</v>
      </c>
      <c r="K185" s="57" t="e">
        <f t="shared" si="32"/>
        <v>#REF!</v>
      </c>
      <c r="L185" s="57" t="e">
        <f t="shared" si="33"/>
        <v>#REF!</v>
      </c>
      <c r="M185" s="58" t="e">
        <f t="shared" si="28"/>
        <v>#REF!</v>
      </c>
      <c r="N185" s="58" t="e">
        <f t="shared" si="34"/>
        <v>#REF!</v>
      </c>
      <c r="O185" s="58" t="e">
        <f t="shared" si="35"/>
        <v>#REF!</v>
      </c>
      <c r="P185" s="59" t="e">
        <f t="shared" si="25"/>
        <v>#REF!</v>
      </c>
      <c r="Q185" s="29" t="e">
        <f t="shared" si="36"/>
        <v>#REF!</v>
      </c>
      <c r="R185" s="100" t="e">
        <f t="shared" si="29"/>
        <v>#REF!</v>
      </c>
      <c r="S185" s="247"/>
      <c r="T185" s="247"/>
      <c r="U185" s="247"/>
    </row>
    <row r="186" spans="2:21" x14ac:dyDescent="0.25">
      <c r="B186" s="237"/>
      <c r="C186" s="9"/>
      <c r="E186" s="65" t="e">
        <f>IF(OR($C$6="",$C$5="",$C$6=0,$C$5=0),"",IF((ROWS(E$6:E186)-1)&gt;$C$16+$C$13-$C$15,"",(ROWS(E$6:E186)-1)))</f>
        <v>#REF!</v>
      </c>
      <c r="F186" s="55" t="e">
        <f t="shared" si="30"/>
        <v>#REF!</v>
      </c>
      <c r="G186" s="91" t="e">
        <f>IF(E186="","",OP!G186)</f>
        <v>#REF!</v>
      </c>
      <c r="H186" s="28" t="e">
        <f t="shared" si="26"/>
        <v>#REF!</v>
      </c>
      <c r="I186" s="56" t="e">
        <f t="shared" si="27"/>
        <v>#REF!</v>
      </c>
      <c r="J186" s="56" t="e">
        <f t="shared" si="31"/>
        <v>#REF!</v>
      </c>
      <c r="K186" s="57" t="e">
        <f t="shared" si="32"/>
        <v>#REF!</v>
      </c>
      <c r="L186" s="57" t="e">
        <f t="shared" si="33"/>
        <v>#REF!</v>
      </c>
      <c r="M186" s="58" t="e">
        <f t="shared" si="28"/>
        <v>#REF!</v>
      </c>
      <c r="N186" s="58" t="e">
        <f t="shared" si="34"/>
        <v>#REF!</v>
      </c>
      <c r="O186" s="58" t="e">
        <f t="shared" si="35"/>
        <v>#REF!</v>
      </c>
      <c r="P186" s="59" t="e">
        <f t="shared" si="25"/>
        <v>#REF!</v>
      </c>
      <c r="Q186" s="29" t="e">
        <f t="shared" si="36"/>
        <v>#REF!</v>
      </c>
      <c r="R186" s="100" t="e">
        <f t="shared" si="29"/>
        <v>#REF!</v>
      </c>
      <c r="S186" s="247"/>
      <c r="T186" s="247"/>
      <c r="U186" s="247"/>
    </row>
    <row r="187" spans="2:21" x14ac:dyDescent="0.25">
      <c r="B187" s="237"/>
      <c r="C187" s="9"/>
      <c r="E187" s="65" t="e">
        <f>IF(OR($C$6="",$C$5="",$C$6=0,$C$5=0),"",IF((ROWS(E$6:E187)-1)&gt;$C$16+$C$13-$C$15,"",(ROWS(E$6:E187)-1)))</f>
        <v>#REF!</v>
      </c>
      <c r="F187" s="55" t="e">
        <f t="shared" si="30"/>
        <v>#REF!</v>
      </c>
      <c r="G187" s="91" t="e">
        <f>IF(E187="","",OP!G187)</f>
        <v>#REF!</v>
      </c>
      <c r="H187" s="28" t="e">
        <f t="shared" si="26"/>
        <v>#REF!</v>
      </c>
      <c r="I187" s="56" t="e">
        <f t="shared" si="27"/>
        <v>#REF!</v>
      </c>
      <c r="J187" s="56" t="e">
        <f t="shared" si="31"/>
        <v>#REF!</v>
      </c>
      <c r="K187" s="57" t="e">
        <f t="shared" si="32"/>
        <v>#REF!</v>
      </c>
      <c r="L187" s="57" t="e">
        <f t="shared" si="33"/>
        <v>#REF!</v>
      </c>
      <c r="M187" s="58" t="e">
        <f t="shared" si="28"/>
        <v>#REF!</v>
      </c>
      <c r="N187" s="58" t="e">
        <f t="shared" si="34"/>
        <v>#REF!</v>
      </c>
      <c r="O187" s="58" t="e">
        <f t="shared" si="35"/>
        <v>#REF!</v>
      </c>
      <c r="P187" s="59" t="e">
        <f t="shared" si="25"/>
        <v>#REF!</v>
      </c>
      <c r="Q187" s="29" t="e">
        <f t="shared" si="36"/>
        <v>#REF!</v>
      </c>
      <c r="R187" s="100" t="e">
        <f t="shared" si="29"/>
        <v>#REF!</v>
      </c>
      <c r="S187" s="247"/>
      <c r="T187" s="247"/>
      <c r="U187" s="247"/>
    </row>
    <row r="188" spans="2:21" x14ac:dyDescent="0.25">
      <c r="B188" s="237"/>
      <c r="C188" s="9"/>
      <c r="E188" s="65" t="e">
        <f>IF(OR($C$6="",$C$5="",$C$6=0,$C$5=0),"",IF((ROWS(E$6:E188)-1)&gt;$C$16+$C$13-$C$15,"",(ROWS(E$6:E188)-1)))</f>
        <v>#REF!</v>
      </c>
      <c r="F188" s="55" t="e">
        <f t="shared" si="30"/>
        <v>#REF!</v>
      </c>
      <c r="G188" s="91" t="e">
        <f>IF(E188="","",OP!G188)</f>
        <v>#REF!</v>
      </c>
      <c r="H188" s="28" t="e">
        <f t="shared" si="26"/>
        <v>#REF!</v>
      </c>
      <c r="I188" s="56" t="e">
        <f t="shared" si="27"/>
        <v>#REF!</v>
      </c>
      <c r="J188" s="56" t="e">
        <f t="shared" si="31"/>
        <v>#REF!</v>
      </c>
      <c r="K188" s="57" t="e">
        <f t="shared" si="32"/>
        <v>#REF!</v>
      </c>
      <c r="L188" s="57" t="e">
        <f t="shared" si="33"/>
        <v>#REF!</v>
      </c>
      <c r="M188" s="58" t="e">
        <f t="shared" si="28"/>
        <v>#REF!</v>
      </c>
      <c r="N188" s="58" t="e">
        <f t="shared" si="34"/>
        <v>#REF!</v>
      </c>
      <c r="O188" s="58" t="e">
        <f t="shared" si="35"/>
        <v>#REF!</v>
      </c>
      <c r="P188" s="59" t="e">
        <f t="shared" si="25"/>
        <v>#REF!</v>
      </c>
      <c r="Q188" s="29" t="e">
        <f t="shared" si="36"/>
        <v>#REF!</v>
      </c>
      <c r="R188" s="100" t="e">
        <f t="shared" si="29"/>
        <v>#REF!</v>
      </c>
      <c r="S188" s="247"/>
      <c r="T188" s="247"/>
      <c r="U188" s="247"/>
    </row>
    <row r="189" spans="2:21" x14ac:dyDescent="0.25">
      <c r="B189" s="237"/>
      <c r="C189" s="9"/>
      <c r="E189" s="65" t="e">
        <f>IF(OR($C$6="",$C$5="",$C$6=0,$C$5=0),"",IF((ROWS(E$6:E189)-1)&gt;$C$16+$C$13-$C$15,"",(ROWS(E$6:E189)-1)))</f>
        <v>#REF!</v>
      </c>
      <c r="F189" s="55" t="e">
        <f t="shared" si="30"/>
        <v>#REF!</v>
      </c>
      <c r="G189" s="91" t="e">
        <f>IF(E189="","",OP!G189)</f>
        <v>#REF!</v>
      </c>
      <c r="H189" s="28" t="e">
        <f t="shared" si="26"/>
        <v>#REF!</v>
      </c>
      <c r="I189" s="56" t="e">
        <f t="shared" si="27"/>
        <v>#REF!</v>
      </c>
      <c r="J189" s="56" t="e">
        <f t="shared" si="31"/>
        <v>#REF!</v>
      </c>
      <c r="K189" s="57" t="e">
        <f t="shared" si="32"/>
        <v>#REF!</v>
      </c>
      <c r="L189" s="57" t="e">
        <f t="shared" si="33"/>
        <v>#REF!</v>
      </c>
      <c r="M189" s="58" t="e">
        <f t="shared" si="28"/>
        <v>#REF!</v>
      </c>
      <c r="N189" s="58" t="e">
        <f t="shared" si="34"/>
        <v>#REF!</v>
      </c>
      <c r="O189" s="58" t="e">
        <f t="shared" si="35"/>
        <v>#REF!</v>
      </c>
      <c r="P189" s="59" t="e">
        <f t="shared" si="25"/>
        <v>#REF!</v>
      </c>
      <c r="Q189" s="29" t="e">
        <f t="shared" si="36"/>
        <v>#REF!</v>
      </c>
      <c r="R189" s="100" t="e">
        <f t="shared" si="29"/>
        <v>#REF!</v>
      </c>
      <c r="S189" s="247"/>
      <c r="T189" s="247"/>
      <c r="U189" s="247"/>
    </row>
    <row r="190" spans="2:21" x14ac:dyDescent="0.25">
      <c r="B190" s="237"/>
      <c r="C190" s="9"/>
      <c r="E190" s="65" t="e">
        <f>IF(OR($C$6="",$C$5="",$C$6=0,$C$5=0),"",IF((ROWS(E$6:E190)-1)&gt;$C$16+$C$13-$C$15,"",(ROWS(E$6:E190)-1)))</f>
        <v>#REF!</v>
      </c>
      <c r="F190" s="55" t="e">
        <f t="shared" si="30"/>
        <v>#REF!</v>
      </c>
      <c r="G190" s="91" t="e">
        <f>IF(E190="","",OP!G190)</f>
        <v>#REF!</v>
      </c>
      <c r="H190" s="28" t="e">
        <f t="shared" si="26"/>
        <v>#REF!</v>
      </c>
      <c r="I190" s="56" t="e">
        <f t="shared" si="27"/>
        <v>#REF!</v>
      </c>
      <c r="J190" s="56" t="e">
        <f t="shared" si="31"/>
        <v>#REF!</v>
      </c>
      <c r="K190" s="57" t="e">
        <f t="shared" si="32"/>
        <v>#REF!</v>
      </c>
      <c r="L190" s="57" t="e">
        <f t="shared" si="33"/>
        <v>#REF!</v>
      </c>
      <c r="M190" s="58" t="e">
        <f t="shared" si="28"/>
        <v>#REF!</v>
      </c>
      <c r="N190" s="58" t="e">
        <f t="shared" si="34"/>
        <v>#REF!</v>
      </c>
      <c r="O190" s="58" t="e">
        <f t="shared" si="35"/>
        <v>#REF!</v>
      </c>
      <c r="P190" s="59" t="e">
        <f t="shared" si="25"/>
        <v>#REF!</v>
      </c>
      <c r="Q190" s="29" t="e">
        <f t="shared" si="36"/>
        <v>#REF!</v>
      </c>
      <c r="R190" s="100" t="e">
        <f t="shared" si="29"/>
        <v>#REF!</v>
      </c>
      <c r="S190" s="247"/>
      <c r="T190" s="247"/>
      <c r="U190" s="247"/>
    </row>
    <row r="191" spans="2:21" x14ac:dyDescent="0.25">
      <c r="B191" s="237"/>
      <c r="C191" s="9"/>
      <c r="E191" s="65" t="e">
        <f>IF(OR($C$6="",$C$5="",$C$6=0,$C$5=0),"",IF((ROWS(E$6:E191)-1)&gt;$C$16+$C$13-$C$15,"",(ROWS(E$6:E191)-1)))</f>
        <v>#REF!</v>
      </c>
      <c r="F191" s="55" t="e">
        <f t="shared" si="30"/>
        <v>#REF!</v>
      </c>
      <c r="G191" s="91" t="e">
        <f>IF(E191="","",OP!G191)</f>
        <v>#REF!</v>
      </c>
      <c r="H191" s="28" t="e">
        <f t="shared" si="26"/>
        <v>#REF!</v>
      </c>
      <c r="I191" s="56" t="e">
        <f t="shared" si="27"/>
        <v>#REF!</v>
      </c>
      <c r="J191" s="56" t="e">
        <f t="shared" si="31"/>
        <v>#REF!</v>
      </c>
      <c r="K191" s="57" t="e">
        <f t="shared" si="32"/>
        <v>#REF!</v>
      </c>
      <c r="L191" s="57" t="e">
        <f t="shared" si="33"/>
        <v>#REF!</v>
      </c>
      <c r="M191" s="58" t="e">
        <f t="shared" si="28"/>
        <v>#REF!</v>
      </c>
      <c r="N191" s="58" t="e">
        <f t="shared" si="34"/>
        <v>#REF!</v>
      </c>
      <c r="O191" s="58" t="e">
        <f t="shared" si="35"/>
        <v>#REF!</v>
      </c>
      <c r="P191" s="59" t="e">
        <f t="shared" si="25"/>
        <v>#REF!</v>
      </c>
      <c r="Q191" s="29" t="e">
        <f t="shared" si="36"/>
        <v>#REF!</v>
      </c>
      <c r="R191" s="100" t="e">
        <f t="shared" si="29"/>
        <v>#REF!</v>
      </c>
      <c r="S191" s="247"/>
      <c r="T191" s="247"/>
      <c r="U191" s="247"/>
    </row>
    <row r="192" spans="2:21" x14ac:dyDescent="0.25">
      <c r="B192" s="237"/>
      <c r="C192" s="9"/>
      <c r="E192" s="65" t="e">
        <f>IF(OR($C$6="",$C$5="",$C$6=0,$C$5=0),"",IF((ROWS(E$6:E192)-1)&gt;$C$16+$C$13-$C$15,"",(ROWS(E$6:E192)-1)))</f>
        <v>#REF!</v>
      </c>
      <c r="F192" s="55" t="e">
        <f t="shared" si="30"/>
        <v>#REF!</v>
      </c>
      <c r="G192" s="91" t="e">
        <f>IF(E192="","",OP!G192)</f>
        <v>#REF!</v>
      </c>
      <c r="H192" s="28" t="e">
        <f t="shared" si="26"/>
        <v>#REF!</v>
      </c>
      <c r="I192" s="56" t="e">
        <f t="shared" si="27"/>
        <v>#REF!</v>
      </c>
      <c r="J192" s="56" t="e">
        <f t="shared" si="31"/>
        <v>#REF!</v>
      </c>
      <c r="K192" s="57" t="e">
        <f t="shared" si="32"/>
        <v>#REF!</v>
      </c>
      <c r="L192" s="57" t="e">
        <f t="shared" si="33"/>
        <v>#REF!</v>
      </c>
      <c r="M192" s="58" t="e">
        <f t="shared" si="28"/>
        <v>#REF!</v>
      </c>
      <c r="N192" s="58" t="e">
        <f t="shared" si="34"/>
        <v>#REF!</v>
      </c>
      <c r="O192" s="58" t="e">
        <f t="shared" si="35"/>
        <v>#REF!</v>
      </c>
      <c r="P192" s="59" t="e">
        <f t="shared" si="25"/>
        <v>#REF!</v>
      </c>
      <c r="Q192" s="29" t="e">
        <f t="shared" si="36"/>
        <v>#REF!</v>
      </c>
      <c r="R192" s="100" t="e">
        <f t="shared" si="29"/>
        <v>#REF!</v>
      </c>
      <c r="S192" s="247"/>
      <c r="T192" s="247"/>
      <c r="U192" s="247"/>
    </row>
    <row r="193" spans="2:21" x14ac:dyDescent="0.25">
      <c r="B193" s="237"/>
      <c r="C193" s="9"/>
      <c r="E193" s="65" t="e">
        <f>IF(OR($C$6="",$C$5="",$C$6=0,$C$5=0),"",IF((ROWS(E$6:E193)-1)&gt;$C$16+$C$13-$C$15,"",(ROWS(E$6:E193)-1)))</f>
        <v>#REF!</v>
      </c>
      <c r="F193" s="55" t="e">
        <f t="shared" si="30"/>
        <v>#REF!</v>
      </c>
      <c r="G193" s="91" t="e">
        <f>IF(E193="","",OP!G193)</f>
        <v>#REF!</v>
      </c>
      <c r="H193" s="28" t="e">
        <f t="shared" si="26"/>
        <v>#REF!</v>
      </c>
      <c r="I193" s="56" t="e">
        <f t="shared" si="27"/>
        <v>#REF!</v>
      </c>
      <c r="J193" s="56" t="e">
        <f t="shared" si="31"/>
        <v>#REF!</v>
      </c>
      <c r="K193" s="57" t="e">
        <f t="shared" si="32"/>
        <v>#REF!</v>
      </c>
      <c r="L193" s="57" t="e">
        <f t="shared" si="33"/>
        <v>#REF!</v>
      </c>
      <c r="M193" s="58" t="e">
        <f t="shared" si="28"/>
        <v>#REF!</v>
      </c>
      <c r="N193" s="58" t="e">
        <f t="shared" si="34"/>
        <v>#REF!</v>
      </c>
      <c r="O193" s="58" t="e">
        <f t="shared" si="35"/>
        <v>#REF!</v>
      </c>
      <c r="P193" s="59" t="e">
        <f t="shared" si="25"/>
        <v>#REF!</v>
      </c>
      <c r="Q193" s="29" t="e">
        <f t="shared" si="36"/>
        <v>#REF!</v>
      </c>
      <c r="R193" s="100" t="e">
        <f t="shared" si="29"/>
        <v>#REF!</v>
      </c>
      <c r="S193" s="247"/>
      <c r="T193" s="247"/>
      <c r="U193" s="247"/>
    </row>
    <row r="194" spans="2:21" x14ac:dyDescent="0.25">
      <c r="B194" s="237"/>
      <c r="C194" s="9"/>
      <c r="E194" s="65" t="e">
        <f>IF(OR($C$6="",$C$5="",$C$6=0,$C$5=0),"",IF((ROWS(E$6:E194)-1)&gt;$C$16+$C$13-$C$15,"",(ROWS(E$6:E194)-1)))</f>
        <v>#REF!</v>
      </c>
      <c r="F194" s="55" t="e">
        <f t="shared" si="30"/>
        <v>#REF!</v>
      </c>
      <c r="G194" s="91" t="e">
        <f>IF(E194="","",OP!G194)</f>
        <v>#REF!</v>
      </c>
      <c r="H194" s="28" t="e">
        <f t="shared" si="26"/>
        <v>#REF!</v>
      </c>
      <c r="I194" s="56" t="e">
        <f t="shared" si="27"/>
        <v>#REF!</v>
      </c>
      <c r="J194" s="56" t="e">
        <f t="shared" si="31"/>
        <v>#REF!</v>
      </c>
      <c r="K194" s="57" t="e">
        <f t="shared" si="32"/>
        <v>#REF!</v>
      </c>
      <c r="L194" s="57" t="e">
        <f t="shared" si="33"/>
        <v>#REF!</v>
      </c>
      <c r="M194" s="58" t="e">
        <f t="shared" si="28"/>
        <v>#REF!</v>
      </c>
      <c r="N194" s="58" t="e">
        <f t="shared" si="34"/>
        <v>#REF!</v>
      </c>
      <c r="O194" s="58" t="e">
        <f t="shared" si="35"/>
        <v>#REF!</v>
      </c>
      <c r="P194" s="59" t="e">
        <f t="shared" si="25"/>
        <v>#REF!</v>
      </c>
      <c r="Q194" s="29" t="e">
        <f t="shared" si="36"/>
        <v>#REF!</v>
      </c>
      <c r="R194" s="100" t="e">
        <f t="shared" si="29"/>
        <v>#REF!</v>
      </c>
      <c r="S194" s="247"/>
      <c r="T194" s="247"/>
      <c r="U194" s="247"/>
    </row>
    <row r="195" spans="2:21" x14ac:dyDescent="0.25">
      <c r="B195" s="237"/>
      <c r="C195" s="9"/>
      <c r="E195" s="65" t="e">
        <f>IF(OR($C$6="",$C$5="",$C$6=0,$C$5=0),"",IF((ROWS(E$6:E195)-1)&gt;$C$16+$C$13-$C$15,"",(ROWS(E$6:E195)-1)))</f>
        <v>#REF!</v>
      </c>
      <c r="F195" s="55" t="e">
        <f t="shared" si="30"/>
        <v>#REF!</v>
      </c>
      <c r="G195" s="91" t="e">
        <f>IF(E195="","",OP!G195)</f>
        <v>#REF!</v>
      </c>
      <c r="H195" s="28" t="e">
        <f t="shared" si="26"/>
        <v>#REF!</v>
      </c>
      <c r="I195" s="56" t="e">
        <f t="shared" si="27"/>
        <v>#REF!</v>
      </c>
      <c r="J195" s="56" t="e">
        <f t="shared" si="31"/>
        <v>#REF!</v>
      </c>
      <c r="K195" s="57" t="e">
        <f t="shared" si="32"/>
        <v>#REF!</v>
      </c>
      <c r="L195" s="57" t="e">
        <f t="shared" si="33"/>
        <v>#REF!</v>
      </c>
      <c r="M195" s="58" t="e">
        <f t="shared" si="28"/>
        <v>#REF!</v>
      </c>
      <c r="N195" s="58" t="e">
        <f t="shared" si="34"/>
        <v>#REF!</v>
      </c>
      <c r="O195" s="58" t="e">
        <f t="shared" si="35"/>
        <v>#REF!</v>
      </c>
      <c r="P195" s="59" t="e">
        <f t="shared" si="25"/>
        <v>#REF!</v>
      </c>
      <c r="Q195" s="29" t="e">
        <f t="shared" si="36"/>
        <v>#REF!</v>
      </c>
      <c r="R195" s="100" t="e">
        <f t="shared" si="29"/>
        <v>#REF!</v>
      </c>
      <c r="S195" s="247"/>
      <c r="T195" s="247"/>
      <c r="U195" s="247"/>
    </row>
    <row r="196" spans="2:21" x14ac:dyDescent="0.25">
      <c r="B196" s="237"/>
      <c r="C196" s="9"/>
      <c r="E196" s="65" t="e">
        <f>IF(OR($C$6="",$C$5="",$C$6=0,$C$5=0),"",IF((ROWS(E$6:E196)-1)&gt;$C$16+$C$13-$C$15,"",(ROWS(E$6:E196)-1)))</f>
        <v>#REF!</v>
      </c>
      <c r="F196" s="55" t="e">
        <f t="shared" si="30"/>
        <v>#REF!</v>
      </c>
      <c r="G196" s="91" t="e">
        <f>IF(E196="","",OP!G196)</f>
        <v>#REF!</v>
      </c>
      <c r="H196" s="28" t="e">
        <f t="shared" si="26"/>
        <v>#REF!</v>
      </c>
      <c r="I196" s="56" t="e">
        <f t="shared" si="27"/>
        <v>#REF!</v>
      </c>
      <c r="J196" s="56" t="e">
        <f t="shared" si="31"/>
        <v>#REF!</v>
      </c>
      <c r="K196" s="57" t="e">
        <f t="shared" si="32"/>
        <v>#REF!</v>
      </c>
      <c r="L196" s="57" t="e">
        <f t="shared" si="33"/>
        <v>#REF!</v>
      </c>
      <c r="M196" s="58" t="e">
        <f t="shared" si="28"/>
        <v>#REF!</v>
      </c>
      <c r="N196" s="58" t="e">
        <f t="shared" si="34"/>
        <v>#REF!</v>
      </c>
      <c r="O196" s="58" t="e">
        <f t="shared" si="35"/>
        <v>#REF!</v>
      </c>
      <c r="P196" s="59" t="e">
        <f t="shared" si="25"/>
        <v>#REF!</v>
      </c>
      <c r="Q196" s="29" t="e">
        <f t="shared" si="36"/>
        <v>#REF!</v>
      </c>
      <c r="R196" s="100" t="e">
        <f t="shared" si="29"/>
        <v>#REF!</v>
      </c>
      <c r="S196" s="247"/>
      <c r="T196" s="247"/>
      <c r="U196" s="247"/>
    </row>
    <row r="197" spans="2:21" x14ac:dyDescent="0.25">
      <c r="B197" s="237"/>
      <c r="C197" s="9"/>
      <c r="E197" s="65" t="e">
        <f>IF(OR($C$6="",$C$5="",$C$6=0,$C$5=0),"",IF((ROWS(E$6:E197)-1)&gt;$C$16+$C$13-$C$15,"",(ROWS(E$6:E197)-1)))</f>
        <v>#REF!</v>
      </c>
      <c r="F197" s="55" t="e">
        <f t="shared" si="30"/>
        <v>#REF!</v>
      </c>
      <c r="G197" s="91" t="e">
        <f>IF(E197="","",OP!G197)</f>
        <v>#REF!</v>
      </c>
      <c r="H197" s="28" t="e">
        <f t="shared" si="26"/>
        <v>#REF!</v>
      </c>
      <c r="I197" s="56" t="e">
        <f t="shared" si="27"/>
        <v>#REF!</v>
      </c>
      <c r="J197" s="56" t="e">
        <f t="shared" si="31"/>
        <v>#REF!</v>
      </c>
      <c r="K197" s="57" t="e">
        <f t="shared" si="32"/>
        <v>#REF!</v>
      </c>
      <c r="L197" s="57" t="e">
        <f t="shared" si="33"/>
        <v>#REF!</v>
      </c>
      <c r="M197" s="58" t="e">
        <f t="shared" si="28"/>
        <v>#REF!</v>
      </c>
      <c r="N197" s="58" t="e">
        <f t="shared" si="34"/>
        <v>#REF!</v>
      </c>
      <c r="O197" s="58" t="e">
        <f t="shared" si="35"/>
        <v>#REF!</v>
      </c>
      <c r="P197" s="59" t="e">
        <f t="shared" si="25"/>
        <v>#REF!</v>
      </c>
      <c r="Q197" s="29" t="e">
        <f t="shared" si="36"/>
        <v>#REF!</v>
      </c>
      <c r="R197" s="100" t="e">
        <f t="shared" si="29"/>
        <v>#REF!</v>
      </c>
      <c r="S197" s="247"/>
      <c r="T197" s="247"/>
      <c r="U197" s="247"/>
    </row>
    <row r="198" spans="2:21" x14ac:dyDescent="0.25">
      <c r="B198" s="237"/>
      <c r="C198" s="9"/>
      <c r="E198" s="65" t="e">
        <f>IF(OR($C$6="",$C$5="",$C$6=0,$C$5=0),"",IF((ROWS(E$6:E198)-1)&gt;$C$16+$C$13-$C$15,"",(ROWS(E$6:E198)-1)))</f>
        <v>#REF!</v>
      </c>
      <c r="F198" s="55" t="e">
        <f t="shared" si="30"/>
        <v>#REF!</v>
      </c>
      <c r="G198" s="91" t="e">
        <f>IF(E198="","",OP!G198)</f>
        <v>#REF!</v>
      </c>
      <c r="H198" s="28" t="e">
        <f t="shared" si="26"/>
        <v>#REF!</v>
      </c>
      <c r="I198" s="56" t="e">
        <f t="shared" si="27"/>
        <v>#REF!</v>
      </c>
      <c r="J198" s="56" t="e">
        <f t="shared" si="31"/>
        <v>#REF!</v>
      </c>
      <c r="K198" s="57" t="e">
        <f t="shared" si="32"/>
        <v>#REF!</v>
      </c>
      <c r="L198" s="57" t="e">
        <f t="shared" si="33"/>
        <v>#REF!</v>
      </c>
      <c r="M198" s="58" t="e">
        <f t="shared" si="28"/>
        <v>#REF!</v>
      </c>
      <c r="N198" s="58" t="e">
        <f t="shared" si="34"/>
        <v>#REF!</v>
      </c>
      <c r="O198" s="58" t="e">
        <f t="shared" si="35"/>
        <v>#REF!</v>
      </c>
      <c r="P198" s="59" t="e">
        <f t="shared" ref="P198:P261" si="37">IF(E198="","",$C$23)</f>
        <v>#REF!</v>
      </c>
      <c r="Q198" s="29" t="e">
        <f t="shared" si="36"/>
        <v>#REF!</v>
      </c>
      <c r="R198" s="100" t="e">
        <f t="shared" si="29"/>
        <v>#REF!</v>
      </c>
      <c r="S198" s="247"/>
      <c r="T198" s="247"/>
      <c r="U198" s="247"/>
    </row>
    <row r="199" spans="2:21" x14ac:dyDescent="0.25">
      <c r="B199" s="237"/>
      <c r="C199" s="9"/>
      <c r="E199" s="65" t="e">
        <f>IF(OR($C$6="",$C$5="",$C$6=0,$C$5=0),"",IF((ROWS(E$6:E199)-1)&gt;$C$16+$C$13-$C$15,"",(ROWS(E$6:E199)-1)))</f>
        <v>#REF!</v>
      </c>
      <c r="F199" s="55" t="e">
        <f t="shared" si="30"/>
        <v>#REF!</v>
      </c>
      <c r="G199" s="91" t="e">
        <f>IF(E199="","",OP!G199)</f>
        <v>#REF!</v>
      </c>
      <c r="H199" s="28" t="e">
        <f t="shared" ref="H199:H262" si="38">IF(E199="","",
IF($C$5=0,0,
IF($C$24="m SBD / g SBD",G199-F199,
IF($C$24="m SBD / g 360",G199-F199,
IF($C$24="m SBD / g 365",G199-F199,
IF($C$24="m 30 / g SBD",$C$41,
IF($C$24="m 30 / g 360",$C$41,
IF($C$24="m 30 / g 365",$C$41))))))))</f>
        <v>#REF!</v>
      </c>
      <c r="I199" s="56" t="e">
        <f t="shared" ref="I199:I262" si="39">IF(E199="","",$C$20)</f>
        <v>#REF!</v>
      </c>
      <c r="J199" s="56" t="e">
        <f t="shared" si="31"/>
        <v>#REF!</v>
      </c>
      <c r="K199" s="57" t="e">
        <f t="shared" si="32"/>
        <v>#REF!</v>
      </c>
      <c r="L199" s="57" t="e">
        <f t="shared" si="33"/>
        <v>#REF!</v>
      </c>
      <c r="M199" s="58" t="e">
        <f t="shared" ref="M199:M262" si="40">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34"/>
        <v>#REF!</v>
      </c>
      <c r="O199" s="58" t="e">
        <f t="shared" si="35"/>
        <v>#REF!</v>
      </c>
      <c r="P199" s="59" t="e">
        <f t="shared" si="37"/>
        <v>#REF!</v>
      </c>
      <c r="Q199" s="29" t="e">
        <f t="shared" si="36"/>
        <v>#REF!</v>
      </c>
      <c r="R199" s="100" t="e">
        <f t="shared" ref="R199:R262" si="41">IF(E199="","",IF($C$5=0,"",IF(F199&lt;$C$8,"INTERKALARNA","REDOVNA")))</f>
        <v>#REF!</v>
      </c>
      <c r="S199" s="247"/>
      <c r="T199" s="247"/>
      <c r="U199" s="247"/>
    </row>
    <row r="200" spans="2:21" x14ac:dyDescent="0.25">
      <c r="B200" s="237"/>
      <c r="C200" s="9"/>
      <c r="E200" s="65" t="e">
        <f>IF(OR($C$6="",$C$5="",$C$6=0,$C$5=0),"",IF((ROWS(E$6:E200)-1)&gt;$C$16+$C$13-$C$15,"",(ROWS(E$6:E200)-1)))</f>
        <v>#REF!</v>
      </c>
      <c r="F200" s="55" t="e">
        <f t="shared" ref="F200:F263" si="42">IF(E200="","",G199)</f>
        <v>#REF!</v>
      </c>
      <c r="G200" s="91" t="e">
        <f>IF(E200="","",OP!G200)</f>
        <v>#REF!</v>
      </c>
      <c r="H200" s="28" t="e">
        <f t="shared" si="38"/>
        <v>#REF!</v>
      </c>
      <c r="I200" s="56" t="e">
        <f t="shared" si="39"/>
        <v>#REF!</v>
      </c>
      <c r="J200" s="56" t="e">
        <f t="shared" ref="J200:J263" si="43">IF(E200="","",$C$18)</f>
        <v>#REF!</v>
      </c>
      <c r="K200" s="57" t="e">
        <f t="shared" ref="K200:K263" si="44">IF(E200="","",TRUNC((K199-L200),5))</f>
        <v>#REF!</v>
      </c>
      <c r="L200" s="57" t="e">
        <f t="shared" ref="L200:L263" si="45" xml:space="preserve">
IF(E200="","",
IF(AND($C$8&gt;$C$9,E200&gt;$C$13),$C$5/($C$16-1),
IF(E200&gt;$C$13,$C$5/$C$16,0)))</f>
        <v>#REF!</v>
      </c>
      <c r="M200" s="58" t="e">
        <f t="shared" si="40"/>
        <v>#REF!</v>
      </c>
      <c r="N200" s="58" t="e">
        <f t="shared" ref="N200:N263" si="46">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47">IF(E200="","",IF(M200&lt;N200,0,M200-N200))</f>
        <v>#REF!</v>
      </c>
      <c r="P200" s="59" t="e">
        <f t="shared" si="37"/>
        <v>#REF!</v>
      </c>
      <c r="Q200" s="29" t="e">
        <f t="shared" ref="Q200:Q263" si="48">IF(E200="","",O200/(1+P200)^(E200+$C$33))</f>
        <v>#REF!</v>
      </c>
      <c r="R200" s="100" t="e">
        <f t="shared" si="41"/>
        <v>#REF!</v>
      </c>
      <c r="S200" s="247"/>
      <c r="T200" s="247"/>
      <c r="U200" s="247"/>
    </row>
    <row r="201" spans="2:21" x14ac:dyDescent="0.25">
      <c r="B201" s="237"/>
      <c r="C201" s="9"/>
      <c r="E201" s="65" t="e">
        <f>IF(OR($C$6="",$C$5="",$C$6=0,$C$5=0),"",IF((ROWS(E$6:E201)-1)&gt;$C$16+$C$13-$C$15,"",(ROWS(E$6:E201)-1)))</f>
        <v>#REF!</v>
      </c>
      <c r="F201" s="55" t="e">
        <f t="shared" si="42"/>
        <v>#REF!</v>
      </c>
      <c r="G201" s="91" t="e">
        <f>IF(E201="","",OP!G201)</f>
        <v>#REF!</v>
      </c>
      <c r="H201" s="28" t="e">
        <f t="shared" si="38"/>
        <v>#REF!</v>
      </c>
      <c r="I201" s="56" t="e">
        <f t="shared" si="39"/>
        <v>#REF!</v>
      </c>
      <c r="J201" s="56" t="e">
        <f t="shared" si="43"/>
        <v>#REF!</v>
      </c>
      <c r="K201" s="57" t="e">
        <f t="shared" si="44"/>
        <v>#REF!</v>
      </c>
      <c r="L201" s="57" t="e">
        <f t="shared" si="45"/>
        <v>#REF!</v>
      </c>
      <c r="M201" s="58" t="e">
        <f t="shared" si="40"/>
        <v>#REF!</v>
      </c>
      <c r="N201" s="58" t="e">
        <f t="shared" si="46"/>
        <v>#REF!</v>
      </c>
      <c r="O201" s="58" t="e">
        <f t="shared" si="47"/>
        <v>#REF!</v>
      </c>
      <c r="P201" s="59" t="e">
        <f t="shared" si="37"/>
        <v>#REF!</v>
      </c>
      <c r="Q201" s="29" t="e">
        <f t="shared" si="48"/>
        <v>#REF!</v>
      </c>
      <c r="R201" s="100" t="e">
        <f t="shared" si="41"/>
        <v>#REF!</v>
      </c>
      <c r="S201" s="247"/>
      <c r="T201" s="247"/>
      <c r="U201" s="247"/>
    </row>
    <row r="202" spans="2:21" x14ac:dyDescent="0.25">
      <c r="B202" s="237"/>
      <c r="C202" s="9"/>
      <c r="E202" s="65" t="e">
        <f>IF(OR($C$6="",$C$5="",$C$6=0,$C$5=0),"",IF((ROWS(E$6:E202)-1)&gt;$C$16+$C$13-$C$15,"",(ROWS(E$6:E202)-1)))</f>
        <v>#REF!</v>
      </c>
      <c r="F202" s="55" t="e">
        <f t="shared" si="42"/>
        <v>#REF!</v>
      </c>
      <c r="G202" s="91" t="e">
        <f>IF(E202="","",OP!G202)</f>
        <v>#REF!</v>
      </c>
      <c r="H202" s="28" t="e">
        <f t="shared" si="38"/>
        <v>#REF!</v>
      </c>
      <c r="I202" s="56" t="e">
        <f t="shared" si="39"/>
        <v>#REF!</v>
      </c>
      <c r="J202" s="56" t="e">
        <f t="shared" si="43"/>
        <v>#REF!</v>
      </c>
      <c r="K202" s="57" t="e">
        <f t="shared" si="44"/>
        <v>#REF!</v>
      </c>
      <c r="L202" s="57" t="e">
        <f t="shared" si="45"/>
        <v>#REF!</v>
      </c>
      <c r="M202" s="58" t="e">
        <f t="shared" si="40"/>
        <v>#REF!</v>
      </c>
      <c r="N202" s="58" t="e">
        <f t="shared" si="46"/>
        <v>#REF!</v>
      </c>
      <c r="O202" s="58" t="e">
        <f t="shared" si="47"/>
        <v>#REF!</v>
      </c>
      <c r="P202" s="59" t="e">
        <f t="shared" si="37"/>
        <v>#REF!</v>
      </c>
      <c r="Q202" s="29" t="e">
        <f t="shared" si="48"/>
        <v>#REF!</v>
      </c>
      <c r="R202" s="100" t="e">
        <f t="shared" si="41"/>
        <v>#REF!</v>
      </c>
      <c r="S202" s="247"/>
      <c r="T202" s="247"/>
      <c r="U202" s="247"/>
    </row>
    <row r="203" spans="2:21" x14ac:dyDescent="0.25">
      <c r="B203" s="237"/>
      <c r="C203" s="9"/>
      <c r="E203" s="65" t="e">
        <f>IF(OR($C$6="",$C$5="",$C$6=0,$C$5=0),"",IF((ROWS(E$6:E203)-1)&gt;$C$16+$C$13-$C$15,"",(ROWS(E$6:E203)-1)))</f>
        <v>#REF!</v>
      </c>
      <c r="F203" s="55" t="e">
        <f t="shared" si="42"/>
        <v>#REF!</v>
      </c>
      <c r="G203" s="91" t="e">
        <f>IF(E203="","",OP!G203)</f>
        <v>#REF!</v>
      </c>
      <c r="H203" s="28" t="e">
        <f t="shared" si="38"/>
        <v>#REF!</v>
      </c>
      <c r="I203" s="56" t="e">
        <f t="shared" si="39"/>
        <v>#REF!</v>
      </c>
      <c r="J203" s="56" t="e">
        <f t="shared" si="43"/>
        <v>#REF!</v>
      </c>
      <c r="K203" s="57" t="e">
        <f t="shared" si="44"/>
        <v>#REF!</v>
      </c>
      <c r="L203" s="57" t="e">
        <f t="shared" si="45"/>
        <v>#REF!</v>
      </c>
      <c r="M203" s="58" t="e">
        <f t="shared" si="40"/>
        <v>#REF!</v>
      </c>
      <c r="N203" s="58" t="e">
        <f t="shared" si="46"/>
        <v>#REF!</v>
      </c>
      <c r="O203" s="58" t="e">
        <f t="shared" si="47"/>
        <v>#REF!</v>
      </c>
      <c r="P203" s="59" t="e">
        <f t="shared" si="37"/>
        <v>#REF!</v>
      </c>
      <c r="Q203" s="29" t="e">
        <f t="shared" si="48"/>
        <v>#REF!</v>
      </c>
      <c r="R203" s="100" t="e">
        <f t="shared" si="41"/>
        <v>#REF!</v>
      </c>
      <c r="S203" s="247"/>
      <c r="T203" s="247"/>
      <c r="U203" s="247"/>
    </row>
    <row r="204" spans="2:21" x14ac:dyDescent="0.25">
      <c r="B204" s="237"/>
      <c r="C204" s="9"/>
      <c r="E204" s="65" t="e">
        <f>IF(OR($C$6="",$C$5="",$C$6=0,$C$5=0),"",IF((ROWS(E$6:E204)-1)&gt;$C$16+$C$13-$C$15,"",(ROWS(E$6:E204)-1)))</f>
        <v>#REF!</v>
      </c>
      <c r="F204" s="55" t="e">
        <f t="shared" si="42"/>
        <v>#REF!</v>
      </c>
      <c r="G204" s="91" t="e">
        <f>IF(E204="","",OP!G204)</f>
        <v>#REF!</v>
      </c>
      <c r="H204" s="28" t="e">
        <f t="shared" si="38"/>
        <v>#REF!</v>
      </c>
      <c r="I204" s="56" t="e">
        <f t="shared" si="39"/>
        <v>#REF!</v>
      </c>
      <c r="J204" s="56" t="e">
        <f t="shared" si="43"/>
        <v>#REF!</v>
      </c>
      <c r="K204" s="57" t="e">
        <f t="shared" si="44"/>
        <v>#REF!</v>
      </c>
      <c r="L204" s="57" t="e">
        <f t="shared" si="45"/>
        <v>#REF!</v>
      </c>
      <c r="M204" s="58" t="e">
        <f t="shared" si="40"/>
        <v>#REF!</v>
      </c>
      <c r="N204" s="58" t="e">
        <f t="shared" si="46"/>
        <v>#REF!</v>
      </c>
      <c r="O204" s="58" t="e">
        <f t="shared" si="47"/>
        <v>#REF!</v>
      </c>
      <c r="P204" s="59" t="e">
        <f t="shared" si="37"/>
        <v>#REF!</v>
      </c>
      <c r="Q204" s="29" t="e">
        <f t="shared" si="48"/>
        <v>#REF!</v>
      </c>
      <c r="R204" s="100" t="e">
        <f t="shared" si="41"/>
        <v>#REF!</v>
      </c>
      <c r="S204" s="247"/>
      <c r="T204" s="247"/>
      <c r="U204" s="247"/>
    </row>
    <row r="205" spans="2:21" x14ac:dyDescent="0.25">
      <c r="B205" s="237"/>
      <c r="C205" s="9"/>
      <c r="E205" s="65" t="e">
        <f>IF(OR($C$6="",$C$5="",$C$6=0,$C$5=0),"",IF((ROWS(E$6:E205)-1)&gt;$C$16+$C$13-$C$15,"",(ROWS(E$6:E205)-1)))</f>
        <v>#REF!</v>
      </c>
      <c r="F205" s="55" t="e">
        <f t="shared" si="42"/>
        <v>#REF!</v>
      </c>
      <c r="G205" s="91" t="e">
        <f>IF(E205="","",OP!G205)</f>
        <v>#REF!</v>
      </c>
      <c r="H205" s="28" t="e">
        <f t="shared" si="38"/>
        <v>#REF!</v>
      </c>
      <c r="I205" s="56" t="e">
        <f t="shared" si="39"/>
        <v>#REF!</v>
      </c>
      <c r="J205" s="56" t="e">
        <f t="shared" si="43"/>
        <v>#REF!</v>
      </c>
      <c r="K205" s="57" t="e">
        <f t="shared" si="44"/>
        <v>#REF!</v>
      </c>
      <c r="L205" s="57" t="e">
        <f t="shared" si="45"/>
        <v>#REF!</v>
      </c>
      <c r="M205" s="58" t="e">
        <f t="shared" si="40"/>
        <v>#REF!</v>
      </c>
      <c r="N205" s="58" t="e">
        <f t="shared" si="46"/>
        <v>#REF!</v>
      </c>
      <c r="O205" s="58" t="e">
        <f t="shared" si="47"/>
        <v>#REF!</v>
      </c>
      <c r="P205" s="59" t="e">
        <f t="shared" si="37"/>
        <v>#REF!</v>
      </c>
      <c r="Q205" s="29" t="e">
        <f t="shared" si="48"/>
        <v>#REF!</v>
      </c>
      <c r="R205" s="100" t="e">
        <f t="shared" si="41"/>
        <v>#REF!</v>
      </c>
      <c r="S205" s="247"/>
      <c r="T205" s="247"/>
      <c r="U205" s="247"/>
    </row>
    <row r="206" spans="2:21" x14ac:dyDescent="0.25">
      <c r="B206" s="237"/>
      <c r="C206" s="9"/>
      <c r="E206" s="65" t="e">
        <f>IF(OR($C$6="",$C$5="",$C$6=0,$C$5=0),"",IF((ROWS(E$6:E206)-1)&gt;$C$16+$C$13-$C$15,"",(ROWS(E$6:E206)-1)))</f>
        <v>#REF!</v>
      </c>
      <c r="F206" s="55" t="e">
        <f t="shared" si="42"/>
        <v>#REF!</v>
      </c>
      <c r="G206" s="91" t="e">
        <f>IF(E206="","",OP!G206)</f>
        <v>#REF!</v>
      </c>
      <c r="H206" s="28" t="e">
        <f t="shared" si="38"/>
        <v>#REF!</v>
      </c>
      <c r="I206" s="56" t="e">
        <f t="shared" si="39"/>
        <v>#REF!</v>
      </c>
      <c r="J206" s="56" t="e">
        <f t="shared" si="43"/>
        <v>#REF!</v>
      </c>
      <c r="K206" s="57" t="e">
        <f t="shared" si="44"/>
        <v>#REF!</v>
      </c>
      <c r="L206" s="57" t="e">
        <f t="shared" si="45"/>
        <v>#REF!</v>
      </c>
      <c r="M206" s="58" t="e">
        <f t="shared" si="40"/>
        <v>#REF!</v>
      </c>
      <c r="N206" s="58" t="e">
        <f t="shared" si="46"/>
        <v>#REF!</v>
      </c>
      <c r="O206" s="58" t="e">
        <f t="shared" si="47"/>
        <v>#REF!</v>
      </c>
      <c r="P206" s="59" t="e">
        <f t="shared" si="37"/>
        <v>#REF!</v>
      </c>
      <c r="Q206" s="29" t="e">
        <f t="shared" si="48"/>
        <v>#REF!</v>
      </c>
      <c r="R206" s="100" t="e">
        <f t="shared" si="41"/>
        <v>#REF!</v>
      </c>
      <c r="S206" s="247"/>
      <c r="T206" s="247"/>
      <c r="U206" s="247"/>
    </row>
    <row r="207" spans="2:21" x14ac:dyDescent="0.25">
      <c r="B207" s="237"/>
      <c r="C207" s="9"/>
      <c r="E207" s="65" t="e">
        <f>IF(OR($C$6="",$C$5="",$C$6=0,$C$5=0),"",IF((ROWS(E$6:E207)-1)&gt;$C$16+$C$13-$C$15,"",(ROWS(E$6:E207)-1)))</f>
        <v>#REF!</v>
      </c>
      <c r="F207" s="55" t="e">
        <f t="shared" si="42"/>
        <v>#REF!</v>
      </c>
      <c r="G207" s="91" t="e">
        <f>IF(E207="","",OP!G207)</f>
        <v>#REF!</v>
      </c>
      <c r="H207" s="28" t="e">
        <f t="shared" si="38"/>
        <v>#REF!</v>
      </c>
      <c r="I207" s="56" t="e">
        <f t="shared" si="39"/>
        <v>#REF!</v>
      </c>
      <c r="J207" s="56" t="e">
        <f t="shared" si="43"/>
        <v>#REF!</v>
      </c>
      <c r="K207" s="57" t="e">
        <f t="shared" si="44"/>
        <v>#REF!</v>
      </c>
      <c r="L207" s="57" t="e">
        <f t="shared" si="45"/>
        <v>#REF!</v>
      </c>
      <c r="M207" s="58" t="e">
        <f t="shared" si="40"/>
        <v>#REF!</v>
      </c>
      <c r="N207" s="58" t="e">
        <f t="shared" si="46"/>
        <v>#REF!</v>
      </c>
      <c r="O207" s="58" t="e">
        <f t="shared" si="47"/>
        <v>#REF!</v>
      </c>
      <c r="P207" s="59" t="e">
        <f t="shared" si="37"/>
        <v>#REF!</v>
      </c>
      <c r="Q207" s="29" t="e">
        <f t="shared" si="48"/>
        <v>#REF!</v>
      </c>
      <c r="R207" s="100" t="e">
        <f t="shared" si="41"/>
        <v>#REF!</v>
      </c>
      <c r="S207" s="247"/>
      <c r="T207" s="247"/>
      <c r="U207" s="247"/>
    </row>
    <row r="208" spans="2:21" x14ac:dyDescent="0.25">
      <c r="B208" s="237"/>
      <c r="C208" s="9"/>
      <c r="E208" s="65" t="e">
        <f>IF(OR($C$6="",$C$5="",$C$6=0,$C$5=0),"",IF((ROWS(E$6:E208)-1)&gt;$C$16+$C$13-$C$15,"",(ROWS(E$6:E208)-1)))</f>
        <v>#REF!</v>
      </c>
      <c r="F208" s="55" t="e">
        <f t="shared" si="42"/>
        <v>#REF!</v>
      </c>
      <c r="G208" s="91" t="e">
        <f>IF(E208="","",OP!G208)</f>
        <v>#REF!</v>
      </c>
      <c r="H208" s="28" t="e">
        <f t="shared" si="38"/>
        <v>#REF!</v>
      </c>
      <c r="I208" s="56" t="e">
        <f t="shared" si="39"/>
        <v>#REF!</v>
      </c>
      <c r="J208" s="56" t="e">
        <f t="shared" si="43"/>
        <v>#REF!</v>
      </c>
      <c r="K208" s="57" t="e">
        <f t="shared" si="44"/>
        <v>#REF!</v>
      </c>
      <c r="L208" s="57" t="e">
        <f t="shared" si="45"/>
        <v>#REF!</v>
      </c>
      <c r="M208" s="58" t="e">
        <f t="shared" si="40"/>
        <v>#REF!</v>
      </c>
      <c r="N208" s="58" t="e">
        <f t="shared" si="46"/>
        <v>#REF!</v>
      </c>
      <c r="O208" s="58" t="e">
        <f t="shared" si="47"/>
        <v>#REF!</v>
      </c>
      <c r="P208" s="59" t="e">
        <f t="shared" si="37"/>
        <v>#REF!</v>
      </c>
      <c r="Q208" s="29" t="e">
        <f t="shared" si="48"/>
        <v>#REF!</v>
      </c>
      <c r="R208" s="100" t="e">
        <f t="shared" si="41"/>
        <v>#REF!</v>
      </c>
      <c r="S208" s="247"/>
      <c r="T208" s="247"/>
      <c r="U208" s="247"/>
    </row>
    <row r="209" spans="2:21" x14ac:dyDescent="0.25">
      <c r="B209" s="237"/>
      <c r="C209" s="9"/>
      <c r="E209" s="65" t="e">
        <f>IF(OR($C$6="",$C$5="",$C$6=0,$C$5=0),"",IF((ROWS(E$6:E209)-1)&gt;$C$16+$C$13-$C$15,"",(ROWS(E$6:E209)-1)))</f>
        <v>#REF!</v>
      </c>
      <c r="F209" s="55" t="e">
        <f t="shared" si="42"/>
        <v>#REF!</v>
      </c>
      <c r="G209" s="91" t="e">
        <f>IF(E209="","",OP!G209)</f>
        <v>#REF!</v>
      </c>
      <c r="H209" s="28" t="e">
        <f t="shared" si="38"/>
        <v>#REF!</v>
      </c>
      <c r="I209" s="56" t="e">
        <f t="shared" si="39"/>
        <v>#REF!</v>
      </c>
      <c r="J209" s="56" t="e">
        <f t="shared" si="43"/>
        <v>#REF!</v>
      </c>
      <c r="K209" s="57" t="e">
        <f t="shared" si="44"/>
        <v>#REF!</v>
      </c>
      <c r="L209" s="57" t="e">
        <f t="shared" si="45"/>
        <v>#REF!</v>
      </c>
      <c r="M209" s="58" t="e">
        <f t="shared" si="40"/>
        <v>#REF!</v>
      </c>
      <c r="N209" s="58" t="e">
        <f t="shared" si="46"/>
        <v>#REF!</v>
      </c>
      <c r="O209" s="58" t="e">
        <f t="shared" si="47"/>
        <v>#REF!</v>
      </c>
      <c r="P209" s="59" t="e">
        <f t="shared" si="37"/>
        <v>#REF!</v>
      </c>
      <c r="Q209" s="29" t="e">
        <f t="shared" si="48"/>
        <v>#REF!</v>
      </c>
      <c r="R209" s="100" t="e">
        <f t="shared" si="41"/>
        <v>#REF!</v>
      </c>
      <c r="S209" s="247"/>
      <c r="T209" s="247"/>
      <c r="U209" s="247"/>
    </row>
    <row r="210" spans="2:21" x14ac:dyDescent="0.25">
      <c r="B210" s="237"/>
      <c r="C210" s="9"/>
      <c r="E210" s="65" t="e">
        <f>IF(OR($C$6="",$C$5="",$C$6=0,$C$5=0),"",IF((ROWS(E$6:E210)-1)&gt;$C$16+$C$13-$C$15,"",(ROWS(E$6:E210)-1)))</f>
        <v>#REF!</v>
      </c>
      <c r="F210" s="55" t="e">
        <f t="shared" si="42"/>
        <v>#REF!</v>
      </c>
      <c r="G210" s="91" t="e">
        <f>IF(E210="","",OP!G210)</f>
        <v>#REF!</v>
      </c>
      <c r="H210" s="28" t="e">
        <f t="shared" si="38"/>
        <v>#REF!</v>
      </c>
      <c r="I210" s="56" t="e">
        <f t="shared" si="39"/>
        <v>#REF!</v>
      </c>
      <c r="J210" s="56" t="e">
        <f t="shared" si="43"/>
        <v>#REF!</v>
      </c>
      <c r="K210" s="57" t="e">
        <f t="shared" si="44"/>
        <v>#REF!</v>
      </c>
      <c r="L210" s="57" t="e">
        <f t="shared" si="45"/>
        <v>#REF!</v>
      </c>
      <c r="M210" s="58" t="e">
        <f t="shared" si="40"/>
        <v>#REF!</v>
      </c>
      <c r="N210" s="58" t="e">
        <f t="shared" si="46"/>
        <v>#REF!</v>
      </c>
      <c r="O210" s="58" t="e">
        <f t="shared" si="47"/>
        <v>#REF!</v>
      </c>
      <c r="P210" s="59" t="e">
        <f t="shared" si="37"/>
        <v>#REF!</v>
      </c>
      <c r="Q210" s="29" t="e">
        <f t="shared" si="48"/>
        <v>#REF!</v>
      </c>
      <c r="R210" s="100" t="e">
        <f t="shared" si="41"/>
        <v>#REF!</v>
      </c>
      <c r="S210" s="247"/>
      <c r="T210" s="247"/>
      <c r="U210" s="247"/>
    </row>
    <row r="211" spans="2:21" x14ac:dyDescent="0.25">
      <c r="B211" s="237"/>
      <c r="C211" s="9"/>
      <c r="E211" s="65" t="e">
        <f>IF(OR($C$6="",$C$5="",$C$6=0,$C$5=0),"",IF((ROWS(E$6:E211)-1)&gt;$C$16+$C$13-$C$15,"",(ROWS(E$6:E211)-1)))</f>
        <v>#REF!</v>
      </c>
      <c r="F211" s="55" t="e">
        <f t="shared" si="42"/>
        <v>#REF!</v>
      </c>
      <c r="G211" s="91" t="e">
        <f>IF(E211="","",OP!G211)</f>
        <v>#REF!</v>
      </c>
      <c r="H211" s="28" t="e">
        <f t="shared" si="38"/>
        <v>#REF!</v>
      </c>
      <c r="I211" s="56" t="e">
        <f t="shared" si="39"/>
        <v>#REF!</v>
      </c>
      <c r="J211" s="56" t="e">
        <f t="shared" si="43"/>
        <v>#REF!</v>
      </c>
      <c r="K211" s="57" t="e">
        <f t="shared" si="44"/>
        <v>#REF!</v>
      </c>
      <c r="L211" s="57" t="e">
        <f t="shared" si="45"/>
        <v>#REF!</v>
      </c>
      <c r="M211" s="58" t="e">
        <f t="shared" si="40"/>
        <v>#REF!</v>
      </c>
      <c r="N211" s="58" t="e">
        <f t="shared" si="46"/>
        <v>#REF!</v>
      </c>
      <c r="O211" s="58" t="e">
        <f t="shared" si="47"/>
        <v>#REF!</v>
      </c>
      <c r="P211" s="59" t="e">
        <f t="shared" si="37"/>
        <v>#REF!</v>
      </c>
      <c r="Q211" s="29" t="e">
        <f t="shared" si="48"/>
        <v>#REF!</v>
      </c>
      <c r="R211" s="100" t="e">
        <f t="shared" si="41"/>
        <v>#REF!</v>
      </c>
      <c r="S211" s="247"/>
      <c r="T211" s="247"/>
      <c r="U211" s="247"/>
    </row>
    <row r="212" spans="2:21" x14ac:dyDescent="0.25">
      <c r="B212" s="237"/>
      <c r="C212" s="9"/>
      <c r="E212" s="65" t="e">
        <f>IF(OR($C$6="",$C$5="",$C$6=0,$C$5=0),"",IF((ROWS(E$6:E212)-1)&gt;$C$16+$C$13-$C$15,"",(ROWS(E$6:E212)-1)))</f>
        <v>#REF!</v>
      </c>
      <c r="F212" s="55" t="e">
        <f t="shared" si="42"/>
        <v>#REF!</v>
      </c>
      <c r="G212" s="91" t="e">
        <f>IF(E212="","",OP!G212)</f>
        <v>#REF!</v>
      </c>
      <c r="H212" s="28" t="e">
        <f t="shared" si="38"/>
        <v>#REF!</v>
      </c>
      <c r="I212" s="56" t="e">
        <f t="shared" si="39"/>
        <v>#REF!</v>
      </c>
      <c r="J212" s="56" t="e">
        <f t="shared" si="43"/>
        <v>#REF!</v>
      </c>
      <c r="K212" s="57" t="e">
        <f t="shared" si="44"/>
        <v>#REF!</v>
      </c>
      <c r="L212" s="57" t="e">
        <f t="shared" si="45"/>
        <v>#REF!</v>
      </c>
      <c r="M212" s="58" t="e">
        <f t="shared" si="40"/>
        <v>#REF!</v>
      </c>
      <c r="N212" s="58" t="e">
        <f t="shared" si="46"/>
        <v>#REF!</v>
      </c>
      <c r="O212" s="58" t="e">
        <f t="shared" si="47"/>
        <v>#REF!</v>
      </c>
      <c r="P212" s="59" t="e">
        <f t="shared" si="37"/>
        <v>#REF!</v>
      </c>
      <c r="Q212" s="29" t="e">
        <f t="shared" si="48"/>
        <v>#REF!</v>
      </c>
      <c r="R212" s="100" t="e">
        <f t="shared" si="41"/>
        <v>#REF!</v>
      </c>
      <c r="S212" s="247"/>
      <c r="T212" s="247"/>
      <c r="U212" s="247"/>
    </row>
    <row r="213" spans="2:21" x14ac:dyDescent="0.25">
      <c r="B213" s="237"/>
      <c r="C213" s="9"/>
      <c r="E213" s="65" t="e">
        <f>IF(OR($C$6="",$C$5="",$C$6=0,$C$5=0),"",IF((ROWS(E$6:E213)-1)&gt;$C$16+$C$13-$C$15,"",(ROWS(E$6:E213)-1)))</f>
        <v>#REF!</v>
      </c>
      <c r="F213" s="55" t="e">
        <f t="shared" si="42"/>
        <v>#REF!</v>
      </c>
      <c r="G213" s="91" t="e">
        <f>IF(E213="","",OP!G213)</f>
        <v>#REF!</v>
      </c>
      <c r="H213" s="28" t="e">
        <f t="shared" si="38"/>
        <v>#REF!</v>
      </c>
      <c r="I213" s="56" t="e">
        <f t="shared" si="39"/>
        <v>#REF!</v>
      </c>
      <c r="J213" s="56" t="e">
        <f t="shared" si="43"/>
        <v>#REF!</v>
      </c>
      <c r="K213" s="57" t="e">
        <f t="shared" si="44"/>
        <v>#REF!</v>
      </c>
      <c r="L213" s="57" t="e">
        <f t="shared" si="45"/>
        <v>#REF!</v>
      </c>
      <c r="M213" s="58" t="e">
        <f t="shared" si="40"/>
        <v>#REF!</v>
      </c>
      <c r="N213" s="58" t="e">
        <f t="shared" si="46"/>
        <v>#REF!</v>
      </c>
      <c r="O213" s="58" t="e">
        <f t="shared" si="47"/>
        <v>#REF!</v>
      </c>
      <c r="P213" s="59" t="e">
        <f t="shared" si="37"/>
        <v>#REF!</v>
      </c>
      <c r="Q213" s="29" t="e">
        <f t="shared" si="48"/>
        <v>#REF!</v>
      </c>
      <c r="R213" s="100" t="e">
        <f t="shared" si="41"/>
        <v>#REF!</v>
      </c>
      <c r="S213" s="247"/>
      <c r="T213" s="247"/>
      <c r="U213" s="247"/>
    </row>
    <row r="214" spans="2:21" x14ac:dyDescent="0.25">
      <c r="B214" s="237"/>
      <c r="C214" s="9"/>
      <c r="E214" s="65" t="e">
        <f>IF(OR($C$6="",$C$5="",$C$6=0,$C$5=0),"",IF((ROWS(E$6:E214)-1)&gt;$C$16+$C$13-$C$15,"",(ROWS(E$6:E214)-1)))</f>
        <v>#REF!</v>
      </c>
      <c r="F214" s="55" t="e">
        <f t="shared" si="42"/>
        <v>#REF!</v>
      </c>
      <c r="G214" s="91" t="e">
        <f>IF(E214="","",OP!G214)</f>
        <v>#REF!</v>
      </c>
      <c r="H214" s="28" t="e">
        <f t="shared" si="38"/>
        <v>#REF!</v>
      </c>
      <c r="I214" s="56" t="e">
        <f t="shared" si="39"/>
        <v>#REF!</v>
      </c>
      <c r="J214" s="56" t="e">
        <f t="shared" si="43"/>
        <v>#REF!</v>
      </c>
      <c r="K214" s="57" t="e">
        <f t="shared" si="44"/>
        <v>#REF!</v>
      </c>
      <c r="L214" s="57" t="e">
        <f t="shared" si="45"/>
        <v>#REF!</v>
      </c>
      <c r="M214" s="58" t="e">
        <f t="shared" si="40"/>
        <v>#REF!</v>
      </c>
      <c r="N214" s="58" t="e">
        <f t="shared" si="46"/>
        <v>#REF!</v>
      </c>
      <c r="O214" s="58" t="e">
        <f t="shared" si="47"/>
        <v>#REF!</v>
      </c>
      <c r="P214" s="59" t="e">
        <f t="shared" si="37"/>
        <v>#REF!</v>
      </c>
      <c r="Q214" s="29" t="e">
        <f t="shared" si="48"/>
        <v>#REF!</v>
      </c>
      <c r="R214" s="100" t="e">
        <f t="shared" si="41"/>
        <v>#REF!</v>
      </c>
      <c r="S214" s="247"/>
      <c r="T214" s="247"/>
      <c r="U214" s="247"/>
    </row>
    <row r="215" spans="2:21" x14ac:dyDescent="0.25">
      <c r="B215" s="237"/>
      <c r="C215" s="9"/>
      <c r="E215" s="65" t="e">
        <f>IF(OR($C$6="",$C$5="",$C$6=0,$C$5=0),"",IF((ROWS(E$6:E215)-1)&gt;$C$16+$C$13-$C$15,"",(ROWS(E$6:E215)-1)))</f>
        <v>#REF!</v>
      </c>
      <c r="F215" s="55" t="e">
        <f t="shared" si="42"/>
        <v>#REF!</v>
      </c>
      <c r="G215" s="91" t="e">
        <f>IF(E215="","",OP!G215)</f>
        <v>#REF!</v>
      </c>
      <c r="H215" s="28" t="e">
        <f t="shared" si="38"/>
        <v>#REF!</v>
      </c>
      <c r="I215" s="56" t="e">
        <f t="shared" si="39"/>
        <v>#REF!</v>
      </c>
      <c r="J215" s="56" t="e">
        <f t="shared" si="43"/>
        <v>#REF!</v>
      </c>
      <c r="K215" s="57" t="e">
        <f t="shared" si="44"/>
        <v>#REF!</v>
      </c>
      <c r="L215" s="57" t="e">
        <f t="shared" si="45"/>
        <v>#REF!</v>
      </c>
      <c r="M215" s="58" t="e">
        <f t="shared" si="40"/>
        <v>#REF!</v>
      </c>
      <c r="N215" s="58" t="e">
        <f t="shared" si="46"/>
        <v>#REF!</v>
      </c>
      <c r="O215" s="58" t="e">
        <f t="shared" si="47"/>
        <v>#REF!</v>
      </c>
      <c r="P215" s="59" t="e">
        <f t="shared" si="37"/>
        <v>#REF!</v>
      </c>
      <c r="Q215" s="29" t="e">
        <f t="shared" si="48"/>
        <v>#REF!</v>
      </c>
      <c r="R215" s="100" t="e">
        <f t="shared" si="41"/>
        <v>#REF!</v>
      </c>
      <c r="S215" s="247"/>
      <c r="T215" s="247"/>
      <c r="U215" s="247"/>
    </row>
    <row r="216" spans="2:21" x14ac:dyDescent="0.25">
      <c r="B216" s="237"/>
      <c r="C216" s="9"/>
      <c r="E216" s="65" t="e">
        <f>IF(OR($C$6="",$C$5="",$C$6=0,$C$5=0),"",IF((ROWS(E$6:E216)-1)&gt;$C$16+$C$13-$C$15,"",(ROWS(E$6:E216)-1)))</f>
        <v>#REF!</v>
      </c>
      <c r="F216" s="55" t="e">
        <f t="shared" si="42"/>
        <v>#REF!</v>
      </c>
      <c r="G216" s="91" t="e">
        <f>IF(E216="","",OP!G216)</f>
        <v>#REF!</v>
      </c>
      <c r="H216" s="28" t="e">
        <f t="shared" si="38"/>
        <v>#REF!</v>
      </c>
      <c r="I216" s="56" t="e">
        <f t="shared" si="39"/>
        <v>#REF!</v>
      </c>
      <c r="J216" s="56" t="e">
        <f t="shared" si="43"/>
        <v>#REF!</v>
      </c>
      <c r="K216" s="57" t="e">
        <f t="shared" si="44"/>
        <v>#REF!</v>
      </c>
      <c r="L216" s="57" t="e">
        <f t="shared" si="45"/>
        <v>#REF!</v>
      </c>
      <c r="M216" s="58" t="e">
        <f t="shared" si="40"/>
        <v>#REF!</v>
      </c>
      <c r="N216" s="58" t="e">
        <f t="shared" si="46"/>
        <v>#REF!</v>
      </c>
      <c r="O216" s="58" t="e">
        <f t="shared" si="47"/>
        <v>#REF!</v>
      </c>
      <c r="P216" s="59" t="e">
        <f t="shared" si="37"/>
        <v>#REF!</v>
      </c>
      <c r="Q216" s="29" t="e">
        <f t="shared" si="48"/>
        <v>#REF!</v>
      </c>
      <c r="R216" s="100" t="e">
        <f t="shared" si="41"/>
        <v>#REF!</v>
      </c>
      <c r="S216" s="247"/>
      <c r="T216" s="247"/>
      <c r="U216" s="247"/>
    </row>
    <row r="217" spans="2:21" x14ac:dyDescent="0.25">
      <c r="B217" s="237"/>
      <c r="C217" s="9"/>
      <c r="E217" s="65" t="e">
        <f>IF(OR($C$6="",$C$5="",$C$6=0,$C$5=0),"",IF((ROWS(E$6:E217)-1)&gt;$C$16+$C$13-$C$15,"",(ROWS(E$6:E217)-1)))</f>
        <v>#REF!</v>
      </c>
      <c r="F217" s="55" t="e">
        <f t="shared" si="42"/>
        <v>#REF!</v>
      </c>
      <c r="G217" s="91" t="e">
        <f>IF(E217="","",OP!G217)</f>
        <v>#REF!</v>
      </c>
      <c r="H217" s="28" t="e">
        <f t="shared" si="38"/>
        <v>#REF!</v>
      </c>
      <c r="I217" s="56" t="e">
        <f t="shared" si="39"/>
        <v>#REF!</v>
      </c>
      <c r="J217" s="56" t="e">
        <f t="shared" si="43"/>
        <v>#REF!</v>
      </c>
      <c r="K217" s="57" t="e">
        <f t="shared" si="44"/>
        <v>#REF!</v>
      </c>
      <c r="L217" s="57" t="e">
        <f t="shared" si="45"/>
        <v>#REF!</v>
      </c>
      <c r="M217" s="58" t="e">
        <f t="shared" si="40"/>
        <v>#REF!</v>
      </c>
      <c r="N217" s="58" t="e">
        <f t="shared" si="46"/>
        <v>#REF!</v>
      </c>
      <c r="O217" s="58" t="e">
        <f t="shared" si="47"/>
        <v>#REF!</v>
      </c>
      <c r="P217" s="59" t="e">
        <f t="shared" si="37"/>
        <v>#REF!</v>
      </c>
      <c r="Q217" s="29" t="e">
        <f t="shared" si="48"/>
        <v>#REF!</v>
      </c>
      <c r="R217" s="100" t="e">
        <f t="shared" si="41"/>
        <v>#REF!</v>
      </c>
      <c r="S217" s="247"/>
      <c r="T217" s="247"/>
      <c r="U217" s="247"/>
    </row>
    <row r="218" spans="2:21" x14ac:dyDescent="0.25">
      <c r="B218" s="237"/>
      <c r="C218" s="9"/>
      <c r="E218" s="65" t="e">
        <f>IF(OR($C$6="",$C$5="",$C$6=0,$C$5=0),"",IF((ROWS(E$6:E218)-1)&gt;$C$16+$C$13-$C$15,"",(ROWS(E$6:E218)-1)))</f>
        <v>#REF!</v>
      </c>
      <c r="F218" s="55" t="e">
        <f t="shared" si="42"/>
        <v>#REF!</v>
      </c>
      <c r="G218" s="91" t="e">
        <f>IF(E218="","",OP!G218)</f>
        <v>#REF!</v>
      </c>
      <c r="H218" s="28" t="e">
        <f t="shared" si="38"/>
        <v>#REF!</v>
      </c>
      <c r="I218" s="56" t="e">
        <f t="shared" si="39"/>
        <v>#REF!</v>
      </c>
      <c r="J218" s="56" t="e">
        <f t="shared" si="43"/>
        <v>#REF!</v>
      </c>
      <c r="K218" s="57" t="e">
        <f t="shared" si="44"/>
        <v>#REF!</v>
      </c>
      <c r="L218" s="57" t="e">
        <f t="shared" si="45"/>
        <v>#REF!</v>
      </c>
      <c r="M218" s="58" t="e">
        <f t="shared" si="40"/>
        <v>#REF!</v>
      </c>
      <c r="N218" s="58" t="e">
        <f t="shared" si="46"/>
        <v>#REF!</v>
      </c>
      <c r="O218" s="58" t="e">
        <f t="shared" si="47"/>
        <v>#REF!</v>
      </c>
      <c r="P218" s="59" t="e">
        <f t="shared" si="37"/>
        <v>#REF!</v>
      </c>
      <c r="Q218" s="29" t="e">
        <f t="shared" si="48"/>
        <v>#REF!</v>
      </c>
      <c r="R218" s="100" t="e">
        <f t="shared" si="41"/>
        <v>#REF!</v>
      </c>
      <c r="S218" s="247"/>
      <c r="T218" s="247"/>
      <c r="U218" s="247"/>
    </row>
    <row r="219" spans="2:21" x14ac:dyDescent="0.25">
      <c r="B219" s="237"/>
      <c r="C219" s="9"/>
      <c r="E219" s="65" t="e">
        <f>IF(OR($C$6="",$C$5="",$C$6=0,$C$5=0),"",IF((ROWS(E$6:E219)-1)&gt;$C$16+$C$13-$C$15,"",(ROWS(E$6:E219)-1)))</f>
        <v>#REF!</v>
      </c>
      <c r="F219" s="55" t="e">
        <f t="shared" si="42"/>
        <v>#REF!</v>
      </c>
      <c r="G219" s="91" t="e">
        <f>IF(E219="","",OP!G219)</f>
        <v>#REF!</v>
      </c>
      <c r="H219" s="28" t="e">
        <f t="shared" si="38"/>
        <v>#REF!</v>
      </c>
      <c r="I219" s="56" t="e">
        <f t="shared" si="39"/>
        <v>#REF!</v>
      </c>
      <c r="J219" s="56" t="e">
        <f t="shared" si="43"/>
        <v>#REF!</v>
      </c>
      <c r="K219" s="57" t="e">
        <f t="shared" si="44"/>
        <v>#REF!</v>
      </c>
      <c r="L219" s="57" t="e">
        <f t="shared" si="45"/>
        <v>#REF!</v>
      </c>
      <c r="M219" s="58" t="e">
        <f t="shared" si="40"/>
        <v>#REF!</v>
      </c>
      <c r="N219" s="58" t="e">
        <f t="shared" si="46"/>
        <v>#REF!</v>
      </c>
      <c r="O219" s="58" t="e">
        <f t="shared" si="47"/>
        <v>#REF!</v>
      </c>
      <c r="P219" s="59" t="e">
        <f t="shared" si="37"/>
        <v>#REF!</v>
      </c>
      <c r="Q219" s="29" t="e">
        <f t="shared" si="48"/>
        <v>#REF!</v>
      </c>
      <c r="R219" s="100" t="e">
        <f t="shared" si="41"/>
        <v>#REF!</v>
      </c>
      <c r="S219" s="247"/>
      <c r="T219" s="247"/>
      <c r="U219" s="247"/>
    </row>
    <row r="220" spans="2:21" x14ac:dyDescent="0.25">
      <c r="B220" s="237"/>
      <c r="C220" s="9"/>
      <c r="E220" s="65" t="e">
        <f>IF(OR($C$6="",$C$5="",$C$6=0,$C$5=0),"",IF((ROWS(E$6:E220)-1)&gt;$C$16+$C$13-$C$15,"",(ROWS(E$6:E220)-1)))</f>
        <v>#REF!</v>
      </c>
      <c r="F220" s="55" t="e">
        <f t="shared" si="42"/>
        <v>#REF!</v>
      </c>
      <c r="G220" s="91" t="e">
        <f>IF(E220="","",OP!G220)</f>
        <v>#REF!</v>
      </c>
      <c r="H220" s="28" t="e">
        <f t="shared" si="38"/>
        <v>#REF!</v>
      </c>
      <c r="I220" s="56" t="e">
        <f t="shared" si="39"/>
        <v>#REF!</v>
      </c>
      <c r="J220" s="56" t="e">
        <f t="shared" si="43"/>
        <v>#REF!</v>
      </c>
      <c r="K220" s="57" t="e">
        <f t="shared" si="44"/>
        <v>#REF!</v>
      </c>
      <c r="L220" s="57" t="e">
        <f t="shared" si="45"/>
        <v>#REF!</v>
      </c>
      <c r="M220" s="58" t="e">
        <f t="shared" si="40"/>
        <v>#REF!</v>
      </c>
      <c r="N220" s="58" t="e">
        <f t="shared" si="46"/>
        <v>#REF!</v>
      </c>
      <c r="O220" s="58" t="e">
        <f t="shared" si="47"/>
        <v>#REF!</v>
      </c>
      <c r="P220" s="59" t="e">
        <f t="shared" si="37"/>
        <v>#REF!</v>
      </c>
      <c r="Q220" s="29" t="e">
        <f t="shared" si="48"/>
        <v>#REF!</v>
      </c>
      <c r="R220" s="100" t="e">
        <f t="shared" si="41"/>
        <v>#REF!</v>
      </c>
      <c r="S220" s="247"/>
      <c r="T220" s="247"/>
      <c r="U220" s="247"/>
    </row>
    <row r="221" spans="2:21" x14ac:dyDescent="0.25">
      <c r="B221" s="237"/>
      <c r="C221" s="9"/>
      <c r="E221" s="65" t="e">
        <f>IF(OR($C$6="",$C$5="",$C$6=0,$C$5=0),"",IF((ROWS(E$6:E221)-1)&gt;$C$16+$C$13-$C$15,"",(ROWS(E$6:E221)-1)))</f>
        <v>#REF!</v>
      </c>
      <c r="F221" s="55" t="e">
        <f t="shared" si="42"/>
        <v>#REF!</v>
      </c>
      <c r="G221" s="91" t="e">
        <f>IF(E221="","",OP!G221)</f>
        <v>#REF!</v>
      </c>
      <c r="H221" s="28" t="e">
        <f t="shared" si="38"/>
        <v>#REF!</v>
      </c>
      <c r="I221" s="56" t="e">
        <f t="shared" si="39"/>
        <v>#REF!</v>
      </c>
      <c r="J221" s="56" t="e">
        <f t="shared" si="43"/>
        <v>#REF!</v>
      </c>
      <c r="K221" s="57" t="e">
        <f t="shared" si="44"/>
        <v>#REF!</v>
      </c>
      <c r="L221" s="57" t="e">
        <f t="shared" si="45"/>
        <v>#REF!</v>
      </c>
      <c r="M221" s="58" t="e">
        <f t="shared" si="40"/>
        <v>#REF!</v>
      </c>
      <c r="N221" s="58" t="e">
        <f t="shared" si="46"/>
        <v>#REF!</v>
      </c>
      <c r="O221" s="58" t="e">
        <f t="shared" si="47"/>
        <v>#REF!</v>
      </c>
      <c r="P221" s="59" t="e">
        <f t="shared" si="37"/>
        <v>#REF!</v>
      </c>
      <c r="Q221" s="29" t="e">
        <f t="shared" si="48"/>
        <v>#REF!</v>
      </c>
      <c r="R221" s="100" t="e">
        <f t="shared" si="41"/>
        <v>#REF!</v>
      </c>
      <c r="S221" s="247"/>
      <c r="T221" s="247"/>
      <c r="U221" s="247"/>
    </row>
    <row r="222" spans="2:21" x14ac:dyDescent="0.25">
      <c r="B222" s="237"/>
      <c r="C222" s="9"/>
      <c r="E222" s="65" t="e">
        <f>IF(OR($C$6="",$C$5="",$C$6=0,$C$5=0),"",IF((ROWS(E$6:E222)-1)&gt;$C$16+$C$13-$C$15,"",(ROWS(E$6:E222)-1)))</f>
        <v>#REF!</v>
      </c>
      <c r="F222" s="55" t="e">
        <f t="shared" si="42"/>
        <v>#REF!</v>
      </c>
      <c r="G222" s="91" t="e">
        <f>IF(E222="","",OP!G222)</f>
        <v>#REF!</v>
      </c>
      <c r="H222" s="28" t="e">
        <f t="shared" si="38"/>
        <v>#REF!</v>
      </c>
      <c r="I222" s="56" t="e">
        <f t="shared" si="39"/>
        <v>#REF!</v>
      </c>
      <c r="J222" s="56" t="e">
        <f t="shared" si="43"/>
        <v>#REF!</v>
      </c>
      <c r="K222" s="57" t="e">
        <f t="shared" si="44"/>
        <v>#REF!</v>
      </c>
      <c r="L222" s="57" t="e">
        <f t="shared" si="45"/>
        <v>#REF!</v>
      </c>
      <c r="M222" s="58" t="e">
        <f t="shared" si="40"/>
        <v>#REF!</v>
      </c>
      <c r="N222" s="58" t="e">
        <f t="shared" si="46"/>
        <v>#REF!</v>
      </c>
      <c r="O222" s="58" t="e">
        <f t="shared" si="47"/>
        <v>#REF!</v>
      </c>
      <c r="P222" s="59" t="e">
        <f t="shared" si="37"/>
        <v>#REF!</v>
      </c>
      <c r="Q222" s="29" t="e">
        <f t="shared" si="48"/>
        <v>#REF!</v>
      </c>
      <c r="R222" s="100" t="e">
        <f t="shared" si="41"/>
        <v>#REF!</v>
      </c>
      <c r="S222" s="247"/>
      <c r="T222" s="247"/>
      <c r="U222" s="247"/>
    </row>
    <row r="223" spans="2:21" x14ac:dyDescent="0.25">
      <c r="B223" s="237"/>
      <c r="C223" s="9"/>
      <c r="E223" s="65" t="e">
        <f>IF(OR($C$6="",$C$5="",$C$6=0,$C$5=0),"",IF((ROWS(E$6:E223)-1)&gt;$C$16+$C$13-$C$15,"",(ROWS(E$6:E223)-1)))</f>
        <v>#REF!</v>
      </c>
      <c r="F223" s="55" t="e">
        <f t="shared" si="42"/>
        <v>#REF!</v>
      </c>
      <c r="G223" s="91" t="e">
        <f>IF(E223="","",OP!G223)</f>
        <v>#REF!</v>
      </c>
      <c r="H223" s="28" t="e">
        <f t="shared" si="38"/>
        <v>#REF!</v>
      </c>
      <c r="I223" s="56" t="e">
        <f t="shared" si="39"/>
        <v>#REF!</v>
      </c>
      <c r="J223" s="56" t="e">
        <f t="shared" si="43"/>
        <v>#REF!</v>
      </c>
      <c r="K223" s="57" t="e">
        <f t="shared" si="44"/>
        <v>#REF!</v>
      </c>
      <c r="L223" s="57" t="e">
        <f t="shared" si="45"/>
        <v>#REF!</v>
      </c>
      <c r="M223" s="58" t="e">
        <f t="shared" si="40"/>
        <v>#REF!</v>
      </c>
      <c r="N223" s="58" t="e">
        <f t="shared" si="46"/>
        <v>#REF!</v>
      </c>
      <c r="O223" s="58" t="e">
        <f t="shared" si="47"/>
        <v>#REF!</v>
      </c>
      <c r="P223" s="59" t="e">
        <f t="shared" si="37"/>
        <v>#REF!</v>
      </c>
      <c r="Q223" s="29" t="e">
        <f t="shared" si="48"/>
        <v>#REF!</v>
      </c>
      <c r="R223" s="100" t="e">
        <f t="shared" si="41"/>
        <v>#REF!</v>
      </c>
      <c r="S223" s="247"/>
      <c r="T223" s="247"/>
      <c r="U223" s="247"/>
    </row>
    <row r="224" spans="2:21" x14ac:dyDescent="0.25">
      <c r="B224" s="237"/>
      <c r="C224" s="9"/>
      <c r="E224" s="65" t="e">
        <f>IF(OR($C$6="",$C$5="",$C$6=0,$C$5=0),"",IF((ROWS(E$6:E224)-1)&gt;$C$16+$C$13-$C$15,"",(ROWS(E$6:E224)-1)))</f>
        <v>#REF!</v>
      </c>
      <c r="F224" s="55" t="e">
        <f t="shared" si="42"/>
        <v>#REF!</v>
      </c>
      <c r="G224" s="91" t="e">
        <f>IF(E224="","",OP!G224)</f>
        <v>#REF!</v>
      </c>
      <c r="H224" s="28" t="e">
        <f t="shared" si="38"/>
        <v>#REF!</v>
      </c>
      <c r="I224" s="56" t="e">
        <f t="shared" si="39"/>
        <v>#REF!</v>
      </c>
      <c r="J224" s="56" t="e">
        <f t="shared" si="43"/>
        <v>#REF!</v>
      </c>
      <c r="K224" s="57" t="e">
        <f t="shared" si="44"/>
        <v>#REF!</v>
      </c>
      <c r="L224" s="57" t="e">
        <f t="shared" si="45"/>
        <v>#REF!</v>
      </c>
      <c r="M224" s="58" t="e">
        <f t="shared" si="40"/>
        <v>#REF!</v>
      </c>
      <c r="N224" s="58" t="e">
        <f t="shared" si="46"/>
        <v>#REF!</v>
      </c>
      <c r="O224" s="58" t="e">
        <f t="shared" si="47"/>
        <v>#REF!</v>
      </c>
      <c r="P224" s="59" t="e">
        <f t="shared" si="37"/>
        <v>#REF!</v>
      </c>
      <c r="Q224" s="29" t="e">
        <f t="shared" si="48"/>
        <v>#REF!</v>
      </c>
      <c r="R224" s="100" t="e">
        <f t="shared" si="41"/>
        <v>#REF!</v>
      </c>
      <c r="S224" s="247"/>
      <c r="T224" s="247"/>
      <c r="U224" s="247"/>
    </row>
    <row r="225" spans="2:21" x14ac:dyDescent="0.25">
      <c r="B225" s="237"/>
      <c r="C225" s="9"/>
      <c r="E225" s="65" t="e">
        <f>IF(OR($C$6="",$C$5="",$C$6=0,$C$5=0),"",IF((ROWS(E$6:E225)-1)&gt;$C$16+$C$13-$C$15,"",(ROWS(E$6:E225)-1)))</f>
        <v>#REF!</v>
      </c>
      <c r="F225" s="55" t="e">
        <f t="shared" si="42"/>
        <v>#REF!</v>
      </c>
      <c r="G225" s="91" t="e">
        <f>IF(E225="","",OP!G225)</f>
        <v>#REF!</v>
      </c>
      <c r="H225" s="28" t="e">
        <f t="shared" si="38"/>
        <v>#REF!</v>
      </c>
      <c r="I225" s="56" t="e">
        <f t="shared" si="39"/>
        <v>#REF!</v>
      </c>
      <c r="J225" s="56" t="e">
        <f t="shared" si="43"/>
        <v>#REF!</v>
      </c>
      <c r="K225" s="57" t="e">
        <f t="shared" si="44"/>
        <v>#REF!</v>
      </c>
      <c r="L225" s="57" t="e">
        <f t="shared" si="45"/>
        <v>#REF!</v>
      </c>
      <c r="M225" s="58" t="e">
        <f t="shared" si="40"/>
        <v>#REF!</v>
      </c>
      <c r="N225" s="58" t="e">
        <f t="shared" si="46"/>
        <v>#REF!</v>
      </c>
      <c r="O225" s="58" t="e">
        <f t="shared" si="47"/>
        <v>#REF!</v>
      </c>
      <c r="P225" s="59" t="e">
        <f t="shared" si="37"/>
        <v>#REF!</v>
      </c>
      <c r="Q225" s="29" t="e">
        <f t="shared" si="48"/>
        <v>#REF!</v>
      </c>
      <c r="R225" s="100" t="e">
        <f t="shared" si="41"/>
        <v>#REF!</v>
      </c>
      <c r="S225" s="247"/>
      <c r="T225" s="247"/>
      <c r="U225" s="247"/>
    </row>
    <row r="226" spans="2:21" x14ac:dyDescent="0.25">
      <c r="B226" s="237"/>
      <c r="C226" s="9"/>
      <c r="E226" s="65" t="e">
        <f>IF(OR($C$6="",$C$5="",$C$6=0,$C$5=0),"",IF((ROWS(E$6:E226)-1)&gt;$C$16+$C$13-$C$15,"",(ROWS(E$6:E226)-1)))</f>
        <v>#REF!</v>
      </c>
      <c r="F226" s="55" t="e">
        <f t="shared" si="42"/>
        <v>#REF!</v>
      </c>
      <c r="G226" s="91" t="e">
        <f>IF(E226="","",OP!G226)</f>
        <v>#REF!</v>
      </c>
      <c r="H226" s="28" t="e">
        <f t="shared" si="38"/>
        <v>#REF!</v>
      </c>
      <c r="I226" s="56" t="e">
        <f t="shared" si="39"/>
        <v>#REF!</v>
      </c>
      <c r="J226" s="56" t="e">
        <f t="shared" si="43"/>
        <v>#REF!</v>
      </c>
      <c r="K226" s="57" t="e">
        <f t="shared" si="44"/>
        <v>#REF!</v>
      </c>
      <c r="L226" s="57" t="e">
        <f t="shared" si="45"/>
        <v>#REF!</v>
      </c>
      <c r="M226" s="58" t="e">
        <f t="shared" si="40"/>
        <v>#REF!</v>
      </c>
      <c r="N226" s="58" t="e">
        <f t="shared" si="46"/>
        <v>#REF!</v>
      </c>
      <c r="O226" s="58" t="e">
        <f t="shared" si="47"/>
        <v>#REF!</v>
      </c>
      <c r="P226" s="59" t="e">
        <f t="shared" si="37"/>
        <v>#REF!</v>
      </c>
      <c r="Q226" s="29" t="e">
        <f t="shared" si="48"/>
        <v>#REF!</v>
      </c>
      <c r="R226" s="100" t="e">
        <f t="shared" si="41"/>
        <v>#REF!</v>
      </c>
      <c r="S226" s="247"/>
      <c r="T226" s="247"/>
      <c r="U226" s="247"/>
    </row>
    <row r="227" spans="2:21" x14ac:dyDescent="0.25">
      <c r="B227" s="237"/>
      <c r="C227" s="9"/>
      <c r="E227" s="65" t="e">
        <f>IF(OR($C$6="",$C$5="",$C$6=0,$C$5=0),"",IF((ROWS(E$6:E227)-1)&gt;$C$16+$C$13-$C$15,"",(ROWS(E$6:E227)-1)))</f>
        <v>#REF!</v>
      </c>
      <c r="F227" s="55" t="e">
        <f t="shared" si="42"/>
        <v>#REF!</v>
      </c>
      <c r="G227" s="91" t="e">
        <f>IF(E227="","",OP!G227)</f>
        <v>#REF!</v>
      </c>
      <c r="H227" s="28" t="e">
        <f t="shared" si="38"/>
        <v>#REF!</v>
      </c>
      <c r="I227" s="56" t="e">
        <f t="shared" si="39"/>
        <v>#REF!</v>
      </c>
      <c r="J227" s="56" t="e">
        <f t="shared" si="43"/>
        <v>#REF!</v>
      </c>
      <c r="K227" s="57" t="e">
        <f t="shared" si="44"/>
        <v>#REF!</v>
      </c>
      <c r="L227" s="57" t="e">
        <f t="shared" si="45"/>
        <v>#REF!</v>
      </c>
      <c r="M227" s="58" t="e">
        <f t="shared" si="40"/>
        <v>#REF!</v>
      </c>
      <c r="N227" s="58" t="e">
        <f t="shared" si="46"/>
        <v>#REF!</v>
      </c>
      <c r="O227" s="58" t="e">
        <f t="shared" si="47"/>
        <v>#REF!</v>
      </c>
      <c r="P227" s="59" t="e">
        <f t="shared" si="37"/>
        <v>#REF!</v>
      </c>
      <c r="Q227" s="29" t="e">
        <f t="shared" si="48"/>
        <v>#REF!</v>
      </c>
      <c r="R227" s="100" t="e">
        <f t="shared" si="41"/>
        <v>#REF!</v>
      </c>
      <c r="S227" s="247"/>
      <c r="T227" s="247"/>
      <c r="U227" s="247"/>
    </row>
    <row r="228" spans="2:21" x14ac:dyDescent="0.25">
      <c r="B228" s="237"/>
      <c r="C228" s="9"/>
      <c r="E228" s="65" t="e">
        <f>IF(OR($C$6="",$C$5="",$C$6=0,$C$5=0),"",IF((ROWS(E$6:E228)-1)&gt;$C$16+$C$13-$C$15,"",(ROWS(E$6:E228)-1)))</f>
        <v>#REF!</v>
      </c>
      <c r="F228" s="55" t="e">
        <f t="shared" si="42"/>
        <v>#REF!</v>
      </c>
      <c r="G228" s="91" t="e">
        <f>IF(E228="","",OP!G228)</f>
        <v>#REF!</v>
      </c>
      <c r="H228" s="28" t="e">
        <f t="shared" si="38"/>
        <v>#REF!</v>
      </c>
      <c r="I228" s="56" t="e">
        <f t="shared" si="39"/>
        <v>#REF!</v>
      </c>
      <c r="J228" s="56" t="e">
        <f t="shared" si="43"/>
        <v>#REF!</v>
      </c>
      <c r="K228" s="57" t="e">
        <f t="shared" si="44"/>
        <v>#REF!</v>
      </c>
      <c r="L228" s="57" t="e">
        <f t="shared" si="45"/>
        <v>#REF!</v>
      </c>
      <c r="M228" s="58" t="e">
        <f t="shared" si="40"/>
        <v>#REF!</v>
      </c>
      <c r="N228" s="58" t="e">
        <f t="shared" si="46"/>
        <v>#REF!</v>
      </c>
      <c r="O228" s="58" t="e">
        <f t="shared" si="47"/>
        <v>#REF!</v>
      </c>
      <c r="P228" s="59" t="e">
        <f t="shared" si="37"/>
        <v>#REF!</v>
      </c>
      <c r="Q228" s="29" t="e">
        <f t="shared" si="48"/>
        <v>#REF!</v>
      </c>
      <c r="R228" s="100" t="e">
        <f t="shared" si="41"/>
        <v>#REF!</v>
      </c>
      <c r="S228" s="247"/>
      <c r="T228" s="247"/>
      <c r="U228" s="247"/>
    </row>
    <row r="229" spans="2:21" x14ac:dyDescent="0.25">
      <c r="B229" s="237"/>
      <c r="C229" s="9"/>
      <c r="E229" s="65" t="e">
        <f>IF(OR($C$6="",$C$5="",$C$6=0,$C$5=0),"",IF((ROWS(E$6:E229)-1)&gt;$C$16+$C$13-$C$15,"",(ROWS(E$6:E229)-1)))</f>
        <v>#REF!</v>
      </c>
      <c r="F229" s="55" t="e">
        <f t="shared" si="42"/>
        <v>#REF!</v>
      </c>
      <c r="G229" s="91" t="e">
        <f>IF(E229="","",OP!G229)</f>
        <v>#REF!</v>
      </c>
      <c r="H229" s="28" t="e">
        <f t="shared" si="38"/>
        <v>#REF!</v>
      </c>
      <c r="I229" s="56" t="e">
        <f t="shared" si="39"/>
        <v>#REF!</v>
      </c>
      <c r="J229" s="56" t="e">
        <f t="shared" si="43"/>
        <v>#REF!</v>
      </c>
      <c r="K229" s="57" t="e">
        <f t="shared" si="44"/>
        <v>#REF!</v>
      </c>
      <c r="L229" s="57" t="e">
        <f t="shared" si="45"/>
        <v>#REF!</v>
      </c>
      <c r="M229" s="58" t="e">
        <f t="shared" si="40"/>
        <v>#REF!</v>
      </c>
      <c r="N229" s="58" t="e">
        <f t="shared" si="46"/>
        <v>#REF!</v>
      </c>
      <c r="O229" s="58" t="e">
        <f t="shared" si="47"/>
        <v>#REF!</v>
      </c>
      <c r="P229" s="59" t="e">
        <f t="shared" si="37"/>
        <v>#REF!</v>
      </c>
      <c r="Q229" s="29" t="e">
        <f t="shared" si="48"/>
        <v>#REF!</v>
      </c>
      <c r="R229" s="100" t="e">
        <f t="shared" si="41"/>
        <v>#REF!</v>
      </c>
      <c r="S229" s="247"/>
      <c r="T229" s="247"/>
      <c r="U229" s="247"/>
    </row>
    <row r="230" spans="2:21" x14ac:dyDescent="0.25">
      <c r="B230" s="237"/>
      <c r="C230" s="9"/>
      <c r="E230" s="65" t="e">
        <f>IF(OR($C$6="",$C$5="",$C$6=0,$C$5=0),"",IF((ROWS(E$6:E230)-1)&gt;$C$16+$C$13-$C$15,"",(ROWS(E$6:E230)-1)))</f>
        <v>#REF!</v>
      </c>
      <c r="F230" s="55" t="e">
        <f t="shared" si="42"/>
        <v>#REF!</v>
      </c>
      <c r="G230" s="91" t="e">
        <f>IF(E230="","",OP!G230)</f>
        <v>#REF!</v>
      </c>
      <c r="H230" s="28" t="e">
        <f t="shared" si="38"/>
        <v>#REF!</v>
      </c>
      <c r="I230" s="56" t="e">
        <f t="shared" si="39"/>
        <v>#REF!</v>
      </c>
      <c r="J230" s="56" t="e">
        <f t="shared" si="43"/>
        <v>#REF!</v>
      </c>
      <c r="K230" s="57" t="e">
        <f t="shared" si="44"/>
        <v>#REF!</v>
      </c>
      <c r="L230" s="57" t="e">
        <f t="shared" si="45"/>
        <v>#REF!</v>
      </c>
      <c r="M230" s="58" t="e">
        <f t="shared" si="40"/>
        <v>#REF!</v>
      </c>
      <c r="N230" s="58" t="e">
        <f t="shared" si="46"/>
        <v>#REF!</v>
      </c>
      <c r="O230" s="58" t="e">
        <f t="shared" si="47"/>
        <v>#REF!</v>
      </c>
      <c r="P230" s="59" t="e">
        <f t="shared" si="37"/>
        <v>#REF!</v>
      </c>
      <c r="Q230" s="29" t="e">
        <f t="shared" si="48"/>
        <v>#REF!</v>
      </c>
      <c r="R230" s="100" t="e">
        <f t="shared" si="41"/>
        <v>#REF!</v>
      </c>
      <c r="S230" s="247"/>
      <c r="T230" s="247"/>
      <c r="U230" s="247"/>
    </row>
    <row r="231" spans="2:21" x14ac:dyDescent="0.25">
      <c r="B231" s="237"/>
      <c r="C231" s="9"/>
      <c r="E231" s="65" t="e">
        <f>IF(OR($C$6="",$C$5="",$C$6=0,$C$5=0),"",IF((ROWS(E$6:E231)-1)&gt;$C$16+$C$13-$C$15,"",(ROWS(E$6:E231)-1)))</f>
        <v>#REF!</v>
      </c>
      <c r="F231" s="55" t="e">
        <f t="shared" si="42"/>
        <v>#REF!</v>
      </c>
      <c r="G231" s="91" t="e">
        <f>IF(E231="","",OP!G231)</f>
        <v>#REF!</v>
      </c>
      <c r="H231" s="28" t="e">
        <f t="shared" si="38"/>
        <v>#REF!</v>
      </c>
      <c r="I231" s="56" t="e">
        <f t="shared" si="39"/>
        <v>#REF!</v>
      </c>
      <c r="J231" s="56" t="e">
        <f t="shared" si="43"/>
        <v>#REF!</v>
      </c>
      <c r="K231" s="57" t="e">
        <f t="shared" si="44"/>
        <v>#REF!</v>
      </c>
      <c r="L231" s="57" t="e">
        <f t="shared" si="45"/>
        <v>#REF!</v>
      </c>
      <c r="M231" s="58" t="e">
        <f t="shared" si="40"/>
        <v>#REF!</v>
      </c>
      <c r="N231" s="58" t="e">
        <f t="shared" si="46"/>
        <v>#REF!</v>
      </c>
      <c r="O231" s="58" t="e">
        <f t="shared" si="47"/>
        <v>#REF!</v>
      </c>
      <c r="P231" s="59" t="e">
        <f t="shared" si="37"/>
        <v>#REF!</v>
      </c>
      <c r="Q231" s="29" t="e">
        <f t="shared" si="48"/>
        <v>#REF!</v>
      </c>
      <c r="R231" s="100" t="e">
        <f t="shared" si="41"/>
        <v>#REF!</v>
      </c>
      <c r="S231" s="247"/>
      <c r="T231" s="247"/>
      <c r="U231" s="247"/>
    </row>
    <row r="232" spans="2:21" x14ac:dyDescent="0.25">
      <c r="B232" s="237"/>
      <c r="C232" s="9"/>
      <c r="E232" s="65" t="e">
        <f>IF(OR($C$6="",$C$5="",$C$6=0,$C$5=0),"",IF((ROWS(E$6:E232)-1)&gt;$C$16+$C$13-$C$15,"",(ROWS(E$6:E232)-1)))</f>
        <v>#REF!</v>
      </c>
      <c r="F232" s="55" t="e">
        <f t="shared" si="42"/>
        <v>#REF!</v>
      </c>
      <c r="G232" s="91" t="e">
        <f>IF(E232="","",OP!G232)</f>
        <v>#REF!</v>
      </c>
      <c r="H232" s="28" t="e">
        <f t="shared" si="38"/>
        <v>#REF!</v>
      </c>
      <c r="I232" s="56" t="e">
        <f t="shared" si="39"/>
        <v>#REF!</v>
      </c>
      <c r="J232" s="56" t="e">
        <f t="shared" si="43"/>
        <v>#REF!</v>
      </c>
      <c r="K232" s="57" t="e">
        <f t="shared" si="44"/>
        <v>#REF!</v>
      </c>
      <c r="L232" s="57" t="e">
        <f t="shared" si="45"/>
        <v>#REF!</v>
      </c>
      <c r="M232" s="58" t="e">
        <f t="shared" si="40"/>
        <v>#REF!</v>
      </c>
      <c r="N232" s="58" t="e">
        <f t="shared" si="46"/>
        <v>#REF!</v>
      </c>
      <c r="O232" s="58" t="e">
        <f t="shared" si="47"/>
        <v>#REF!</v>
      </c>
      <c r="P232" s="59" t="e">
        <f t="shared" si="37"/>
        <v>#REF!</v>
      </c>
      <c r="Q232" s="29" t="e">
        <f t="shared" si="48"/>
        <v>#REF!</v>
      </c>
      <c r="R232" s="100" t="e">
        <f t="shared" si="41"/>
        <v>#REF!</v>
      </c>
      <c r="S232" s="247"/>
      <c r="T232" s="247"/>
      <c r="U232" s="247"/>
    </row>
    <row r="233" spans="2:21" x14ac:dyDescent="0.25">
      <c r="B233" s="237"/>
      <c r="C233" s="9"/>
      <c r="E233" s="65" t="e">
        <f>IF(OR($C$6="",$C$5="",$C$6=0,$C$5=0),"",IF((ROWS(E$6:E233)-1)&gt;$C$16+$C$13-$C$15,"",(ROWS(E$6:E233)-1)))</f>
        <v>#REF!</v>
      </c>
      <c r="F233" s="55" t="e">
        <f t="shared" si="42"/>
        <v>#REF!</v>
      </c>
      <c r="G233" s="91" t="e">
        <f>IF(E233="","",OP!G233)</f>
        <v>#REF!</v>
      </c>
      <c r="H233" s="28" t="e">
        <f t="shared" si="38"/>
        <v>#REF!</v>
      </c>
      <c r="I233" s="56" t="e">
        <f t="shared" si="39"/>
        <v>#REF!</v>
      </c>
      <c r="J233" s="56" t="e">
        <f t="shared" si="43"/>
        <v>#REF!</v>
      </c>
      <c r="K233" s="57" t="e">
        <f t="shared" si="44"/>
        <v>#REF!</v>
      </c>
      <c r="L233" s="57" t="e">
        <f t="shared" si="45"/>
        <v>#REF!</v>
      </c>
      <c r="M233" s="58" t="e">
        <f t="shared" si="40"/>
        <v>#REF!</v>
      </c>
      <c r="N233" s="58" t="e">
        <f t="shared" si="46"/>
        <v>#REF!</v>
      </c>
      <c r="O233" s="58" t="e">
        <f t="shared" si="47"/>
        <v>#REF!</v>
      </c>
      <c r="P233" s="59" t="e">
        <f t="shared" si="37"/>
        <v>#REF!</v>
      </c>
      <c r="Q233" s="29" t="e">
        <f t="shared" si="48"/>
        <v>#REF!</v>
      </c>
      <c r="R233" s="100" t="e">
        <f t="shared" si="41"/>
        <v>#REF!</v>
      </c>
      <c r="S233" s="247"/>
      <c r="T233" s="247"/>
      <c r="U233" s="247"/>
    </row>
    <row r="234" spans="2:21" x14ac:dyDescent="0.25">
      <c r="B234" s="237"/>
      <c r="C234" s="9"/>
      <c r="E234" s="65" t="e">
        <f>IF(OR($C$6="",$C$5="",$C$6=0,$C$5=0),"",IF((ROWS(E$6:E234)-1)&gt;$C$16+$C$13-$C$15,"",(ROWS(E$6:E234)-1)))</f>
        <v>#REF!</v>
      </c>
      <c r="F234" s="55" t="e">
        <f t="shared" si="42"/>
        <v>#REF!</v>
      </c>
      <c r="G234" s="91" t="e">
        <f>IF(E234="","",OP!G234)</f>
        <v>#REF!</v>
      </c>
      <c r="H234" s="28" t="e">
        <f t="shared" si="38"/>
        <v>#REF!</v>
      </c>
      <c r="I234" s="56" t="e">
        <f t="shared" si="39"/>
        <v>#REF!</v>
      </c>
      <c r="J234" s="56" t="e">
        <f t="shared" si="43"/>
        <v>#REF!</v>
      </c>
      <c r="K234" s="57" t="e">
        <f t="shared" si="44"/>
        <v>#REF!</v>
      </c>
      <c r="L234" s="57" t="e">
        <f t="shared" si="45"/>
        <v>#REF!</v>
      </c>
      <c r="M234" s="58" t="e">
        <f t="shared" si="40"/>
        <v>#REF!</v>
      </c>
      <c r="N234" s="58" t="e">
        <f t="shared" si="46"/>
        <v>#REF!</v>
      </c>
      <c r="O234" s="58" t="e">
        <f t="shared" si="47"/>
        <v>#REF!</v>
      </c>
      <c r="P234" s="59" t="e">
        <f t="shared" si="37"/>
        <v>#REF!</v>
      </c>
      <c r="Q234" s="29" t="e">
        <f t="shared" si="48"/>
        <v>#REF!</v>
      </c>
      <c r="R234" s="100" t="e">
        <f t="shared" si="41"/>
        <v>#REF!</v>
      </c>
      <c r="S234" s="247"/>
      <c r="T234" s="247"/>
      <c r="U234" s="247"/>
    </row>
    <row r="235" spans="2:21" x14ac:dyDescent="0.25">
      <c r="B235" s="237"/>
      <c r="C235" s="9"/>
      <c r="E235" s="65" t="e">
        <f>IF(OR($C$6="",$C$5="",$C$6=0,$C$5=0),"",IF((ROWS(E$6:E235)-1)&gt;$C$16+$C$13-$C$15,"",(ROWS(E$6:E235)-1)))</f>
        <v>#REF!</v>
      </c>
      <c r="F235" s="55" t="e">
        <f t="shared" si="42"/>
        <v>#REF!</v>
      </c>
      <c r="G235" s="91" t="e">
        <f>IF(E235="","",OP!G235)</f>
        <v>#REF!</v>
      </c>
      <c r="H235" s="28" t="e">
        <f t="shared" si="38"/>
        <v>#REF!</v>
      </c>
      <c r="I235" s="56" t="e">
        <f t="shared" si="39"/>
        <v>#REF!</v>
      </c>
      <c r="J235" s="56" t="e">
        <f t="shared" si="43"/>
        <v>#REF!</v>
      </c>
      <c r="K235" s="57" t="e">
        <f t="shared" si="44"/>
        <v>#REF!</v>
      </c>
      <c r="L235" s="57" t="e">
        <f t="shared" si="45"/>
        <v>#REF!</v>
      </c>
      <c r="M235" s="58" t="e">
        <f t="shared" si="40"/>
        <v>#REF!</v>
      </c>
      <c r="N235" s="58" t="e">
        <f t="shared" si="46"/>
        <v>#REF!</v>
      </c>
      <c r="O235" s="58" t="e">
        <f t="shared" si="47"/>
        <v>#REF!</v>
      </c>
      <c r="P235" s="59" t="e">
        <f t="shared" si="37"/>
        <v>#REF!</v>
      </c>
      <c r="Q235" s="29" t="e">
        <f t="shared" si="48"/>
        <v>#REF!</v>
      </c>
      <c r="R235" s="100" t="e">
        <f t="shared" si="41"/>
        <v>#REF!</v>
      </c>
      <c r="S235" s="247"/>
      <c r="T235" s="247"/>
      <c r="U235" s="247"/>
    </row>
    <row r="236" spans="2:21" x14ac:dyDescent="0.25">
      <c r="B236" s="237"/>
      <c r="C236" s="9"/>
      <c r="E236" s="65" t="e">
        <f>IF(OR($C$6="",$C$5="",$C$6=0,$C$5=0),"",IF((ROWS(E$6:E236)-1)&gt;$C$16+$C$13-$C$15,"",(ROWS(E$6:E236)-1)))</f>
        <v>#REF!</v>
      </c>
      <c r="F236" s="55" t="e">
        <f t="shared" si="42"/>
        <v>#REF!</v>
      </c>
      <c r="G236" s="91" t="e">
        <f>IF(E236="","",OP!G236)</f>
        <v>#REF!</v>
      </c>
      <c r="H236" s="28" t="e">
        <f t="shared" si="38"/>
        <v>#REF!</v>
      </c>
      <c r="I236" s="56" t="e">
        <f t="shared" si="39"/>
        <v>#REF!</v>
      </c>
      <c r="J236" s="56" t="e">
        <f t="shared" si="43"/>
        <v>#REF!</v>
      </c>
      <c r="K236" s="57" t="e">
        <f t="shared" si="44"/>
        <v>#REF!</v>
      </c>
      <c r="L236" s="57" t="e">
        <f t="shared" si="45"/>
        <v>#REF!</v>
      </c>
      <c r="M236" s="58" t="e">
        <f t="shared" si="40"/>
        <v>#REF!</v>
      </c>
      <c r="N236" s="58" t="e">
        <f t="shared" si="46"/>
        <v>#REF!</v>
      </c>
      <c r="O236" s="58" t="e">
        <f t="shared" si="47"/>
        <v>#REF!</v>
      </c>
      <c r="P236" s="59" t="e">
        <f t="shared" si="37"/>
        <v>#REF!</v>
      </c>
      <c r="Q236" s="29" t="e">
        <f t="shared" si="48"/>
        <v>#REF!</v>
      </c>
      <c r="R236" s="100" t="e">
        <f t="shared" si="41"/>
        <v>#REF!</v>
      </c>
      <c r="S236" s="247"/>
      <c r="T236" s="247"/>
      <c r="U236" s="247"/>
    </row>
    <row r="237" spans="2:21" x14ac:dyDescent="0.25">
      <c r="B237" s="237"/>
      <c r="C237" s="9"/>
      <c r="E237" s="65" t="e">
        <f>IF(OR($C$6="",$C$5="",$C$6=0,$C$5=0),"",IF((ROWS(E$6:E237)-1)&gt;$C$16+$C$13-$C$15,"",(ROWS(E$6:E237)-1)))</f>
        <v>#REF!</v>
      </c>
      <c r="F237" s="55" t="e">
        <f t="shared" si="42"/>
        <v>#REF!</v>
      </c>
      <c r="G237" s="91" t="e">
        <f>IF(E237="","",OP!G237)</f>
        <v>#REF!</v>
      </c>
      <c r="H237" s="28" t="e">
        <f t="shared" si="38"/>
        <v>#REF!</v>
      </c>
      <c r="I237" s="56" t="e">
        <f t="shared" si="39"/>
        <v>#REF!</v>
      </c>
      <c r="J237" s="56" t="e">
        <f t="shared" si="43"/>
        <v>#REF!</v>
      </c>
      <c r="K237" s="57" t="e">
        <f t="shared" si="44"/>
        <v>#REF!</v>
      </c>
      <c r="L237" s="57" t="e">
        <f t="shared" si="45"/>
        <v>#REF!</v>
      </c>
      <c r="M237" s="58" t="e">
        <f t="shared" si="40"/>
        <v>#REF!</v>
      </c>
      <c r="N237" s="58" t="e">
        <f t="shared" si="46"/>
        <v>#REF!</v>
      </c>
      <c r="O237" s="58" t="e">
        <f t="shared" si="47"/>
        <v>#REF!</v>
      </c>
      <c r="P237" s="59" t="e">
        <f t="shared" si="37"/>
        <v>#REF!</v>
      </c>
      <c r="Q237" s="29" t="e">
        <f t="shared" si="48"/>
        <v>#REF!</v>
      </c>
      <c r="R237" s="100" t="e">
        <f t="shared" si="41"/>
        <v>#REF!</v>
      </c>
      <c r="S237" s="247"/>
      <c r="T237" s="247"/>
      <c r="U237" s="247"/>
    </row>
    <row r="238" spans="2:21" x14ac:dyDescent="0.25">
      <c r="B238" s="237"/>
      <c r="C238" s="9"/>
      <c r="E238" s="65" t="e">
        <f>IF(OR($C$6="",$C$5="",$C$6=0,$C$5=0),"",IF((ROWS(E$6:E238)-1)&gt;$C$16+$C$13-$C$15,"",(ROWS(E$6:E238)-1)))</f>
        <v>#REF!</v>
      </c>
      <c r="F238" s="55" t="e">
        <f t="shared" si="42"/>
        <v>#REF!</v>
      </c>
      <c r="G238" s="91" t="e">
        <f>IF(E238="","",OP!G238)</f>
        <v>#REF!</v>
      </c>
      <c r="H238" s="28" t="e">
        <f t="shared" si="38"/>
        <v>#REF!</v>
      </c>
      <c r="I238" s="56" t="e">
        <f t="shared" si="39"/>
        <v>#REF!</v>
      </c>
      <c r="J238" s="56" t="e">
        <f t="shared" si="43"/>
        <v>#REF!</v>
      </c>
      <c r="K238" s="57" t="e">
        <f t="shared" si="44"/>
        <v>#REF!</v>
      </c>
      <c r="L238" s="57" t="e">
        <f t="shared" si="45"/>
        <v>#REF!</v>
      </c>
      <c r="M238" s="58" t="e">
        <f t="shared" si="40"/>
        <v>#REF!</v>
      </c>
      <c r="N238" s="58" t="e">
        <f t="shared" si="46"/>
        <v>#REF!</v>
      </c>
      <c r="O238" s="58" t="e">
        <f t="shared" si="47"/>
        <v>#REF!</v>
      </c>
      <c r="P238" s="59" t="e">
        <f t="shared" si="37"/>
        <v>#REF!</v>
      </c>
      <c r="Q238" s="29" t="e">
        <f t="shared" si="48"/>
        <v>#REF!</v>
      </c>
      <c r="R238" s="100" t="e">
        <f t="shared" si="41"/>
        <v>#REF!</v>
      </c>
      <c r="S238" s="247"/>
      <c r="T238" s="247"/>
      <c r="U238" s="247"/>
    </row>
    <row r="239" spans="2:21" x14ac:dyDescent="0.25">
      <c r="B239" s="237"/>
      <c r="C239" s="9"/>
      <c r="E239" s="65" t="e">
        <f>IF(OR($C$6="",$C$5="",$C$6=0,$C$5=0),"",IF((ROWS(E$6:E239)-1)&gt;$C$16+$C$13-$C$15,"",(ROWS(E$6:E239)-1)))</f>
        <v>#REF!</v>
      </c>
      <c r="F239" s="55" t="e">
        <f t="shared" si="42"/>
        <v>#REF!</v>
      </c>
      <c r="G239" s="91" t="e">
        <f>IF(E239="","",OP!G239)</f>
        <v>#REF!</v>
      </c>
      <c r="H239" s="28" t="e">
        <f t="shared" si="38"/>
        <v>#REF!</v>
      </c>
      <c r="I239" s="56" t="e">
        <f t="shared" si="39"/>
        <v>#REF!</v>
      </c>
      <c r="J239" s="56" t="e">
        <f t="shared" si="43"/>
        <v>#REF!</v>
      </c>
      <c r="K239" s="57" t="e">
        <f t="shared" si="44"/>
        <v>#REF!</v>
      </c>
      <c r="L239" s="57" t="e">
        <f t="shared" si="45"/>
        <v>#REF!</v>
      </c>
      <c r="M239" s="58" t="e">
        <f t="shared" si="40"/>
        <v>#REF!</v>
      </c>
      <c r="N239" s="58" t="e">
        <f t="shared" si="46"/>
        <v>#REF!</v>
      </c>
      <c r="O239" s="58" t="e">
        <f t="shared" si="47"/>
        <v>#REF!</v>
      </c>
      <c r="P239" s="59" t="e">
        <f t="shared" si="37"/>
        <v>#REF!</v>
      </c>
      <c r="Q239" s="29" t="e">
        <f t="shared" si="48"/>
        <v>#REF!</v>
      </c>
      <c r="R239" s="100" t="e">
        <f t="shared" si="41"/>
        <v>#REF!</v>
      </c>
      <c r="S239" s="247"/>
      <c r="T239" s="247"/>
      <c r="U239" s="247"/>
    </row>
    <row r="240" spans="2:21" x14ac:dyDescent="0.25">
      <c r="B240" s="237"/>
      <c r="C240" s="9"/>
      <c r="E240" s="65" t="e">
        <f>IF(OR($C$6="",$C$5="",$C$6=0,$C$5=0),"",IF((ROWS(E$6:E240)-1)&gt;$C$16+$C$13-$C$15,"",(ROWS(E$6:E240)-1)))</f>
        <v>#REF!</v>
      </c>
      <c r="F240" s="55" t="e">
        <f t="shared" si="42"/>
        <v>#REF!</v>
      </c>
      <c r="G240" s="91" t="e">
        <f>IF(E240="","",OP!G240)</f>
        <v>#REF!</v>
      </c>
      <c r="H240" s="28" t="e">
        <f t="shared" si="38"/>
        <v>#REF!</v>
      </c>
      <c r="I240" s="56" t="e">
        <f t="shared" si="39"/>
        <v>#REF!</v>
      </c>
      <c r="J240" s="56" t="e">
        <f t="shared" si="43"/>
        <v>#REF!</v>
      </c>
      <c r="K240" s="57" t="e">
        <f t="shared" si="44"/>
        <v>#REF!</v>
      </c>
      <c r="L240" s="57" t="e">
        <f t="shared" si="45"/>
        <v>#REF!</v>
      </c>
      <c r="M240" s="58" t="e">
        <f t="shared" si="40"/>
        <v>#REF!</v>
      </c>
      <c r="N240" s="58" t="e">
        <f t="shared" si="46"/>
        <v>#REF!</v>
      </c>
      <c r="O240" s="58" t="e">
        <f t="shared" si="47"/>
        <v>#REF!</v>
      </c>
      <c r="P240" s="59" t="e">
        <f t="shared" si="37"/>
        <v>#REF!</v>
      </c>
      <c r="Q240" s="29" t="e">
        <f t="shared" si="48"/>
        <v>#REF!</v>
      </c>
      <c r="R240" s="100" t="e">
        <f t="shared" si="41"/>
        <v>#REF!</v>
      </c>
      <c r="S240" s="247"/>
      <c r="T240" s="247"/>
      <c r="U240" s="247"/>
    </row>
    <row r="241" spans="2:21" x14ac:dyDescent="0.25">
      <c r="B241" s="237"/>
      <c r="C241" s="9"/>
      <c r="E241" s="65" t="e">
        <f>IF(OR($C$6="",$C$5="",$C$6=0,$C$5=0),"",IF((ROWS(E$6:E241)-1)&gt;$C$16+$C$13-$C$15,"",(ROWS(E$6:E241)-1)))</f>
        <v>#REF!</v>
      </c>
      <c r="F241" s="55" t="e">
        <f t="shared" si="42"/>
        <v>#REF!</v>
      </c>
      <c r="G241" s="91" t="e">
        <f>IF(E241="","",OP!G241)</f>
        <v>#REF!</v>
      </c>
      <c r="H241" s="28" t="e">
        <f t="shared" si="38"/>
        <v>#REF!</v>
      </c>
      <c r="I241" s="56" t="e">
        <f t="shared" si="39"/>
        <v>#REF!</v>
      </c>
      <c r="J241" s="56" t="e">
        <f t="shared" si="43"/>
        <v>#REF!</v>
      </c>
      <c r="K241" s="57" t="e">
        <f t="shared" si="44"/>
        <v>#REF!</v>
      </c>
      <c r="L241" s="57" t="e">
        <f t="shared" si="45"/>
        <v>#REF!</v>
      </c>
      <c r="M241" s="58" t="e">
        <f t="shared" si="40"/>
        <v>#REF!</v>
      </c>
      <c r="N241" s="58" t="e">
        <f t="shared" si="46"/>
        <v>#REF!</v>
      </c>
      <c r="O241" s="58" t="e">
        <f t="shared" si="47"/>
        <v>#REF!</v>
      </c>
      <c r="P241" s="59" t="e">
        <f t="shared" si="37"/>
        <v>#REF!</v>
      </c>
      <c r="Q241" s="29" t="e">
        <f t="shared" si="48"/>
        <v>#REF!</v>
      </c>
      <c r="R241" s="100" t="e">
        <f t="shared" si="41"/>
        <v>#REF!</v>
      </c>
      <c r="S241" s="247"/>
      <c r="T241" s="247"/>
      <c r="U241" s="247"/>
    </row>
    <row r="242" spans="2:21" x14ac:dyDescent="0.25">
      <c r="B242" s="237"/>
      <c r="C242" s="9"/>
      <c r="E242" s="65" t="e">
        <f>IF(OR($C$6="",$C$5="",$C$6=0,$C$5=0),"",IF((ROWS(E$6:E242)-1)&gt;$C$16+$C$13-$C$15,"",(ROWS(E$6:E242)-1)))</f>
        <v>#REF!</v>
      </c>
      <c r="F242" s="55" t="e">
        <f t="shared" si="42"/>
        <v>#REF!</v>
      </c>
      <c r="G242" s="91" t="e">
        <f>IF(E242="","",OP!G242)</f>
        <v>#REF!</v>
      </c>
      <c r="H242" s="28" t="e">
        <f t="shared" si="38"/>
        <v>#REF!</v>
      </c>
      <c r="I242" s="56" t="e">
        <f t="shared" si="39"/>
        <v>#REF!</v>
      </c>
      <c r="J242" s="56" t="e">
        <f t="shared" si="43"/>
        <v>#REF!</v>
      </c>
      <c r="K242" s="57" t="e">
        <f t="shared" si="44"/>
        <v>#REF!</v>
      </c>
      <c r="L242" s="57" t="e">
        <f t="shared" si="45"/>
        <v>#REF!</v>
      </c>
      <c r="M242" s="58" t="e">
        <f t="shared" si="40"/>
        <v>#REF!</v>
      </c>
      <c r="N242" s="58" t="e">
        <f t="shared" si="46"/>
        <v>#REF!</v>
      </c>
      <c r="O242" s="58" t="e">
        <f t="shared" si="47"/>
        <v>#REF!</v>
      </c>
      <c r="P242" s="59" t="e">
        <f t="shared" si="37"/>
        <v>#REF!</v>
      </c>
      <c r="Q242" s="29" t="e">
        <f t="shared" si="48"/>
        <v>#REF!</v>
      </c>
      <c r="R242" s="100" t="e">
        <f t="shared" si="41"/>
        <v>#REF!</v>
      </c>
      <c r="S242" s="247"/>
      <c r="T242" s="247"/>
      <c r="U242" s="247"/>
    </row>
    <row r="243" spans="2:21" x14ac:dyDescent="0.25">
      <c r="B243" s="237"/>
      <c r="C243" s="9"/>
      <c r="E243" s="65" t="e">
        <f>IF(OR($C$6="",$C$5="",$C$6=0,$C$5=0),"",IF((ROWS(E$6:E243)-1)&gt;$C$16+$C$13-$C$15,"",(ROWS(E$6:E243)-1)))</f>
        <v>#REF!</v>
      </c>
      <c r="F243" s="55" t="e">
        <f t="shared" si="42"/>
        <v>#REF!</v>
      </c>
      <c r="G243" s="91" t="e">
        <f>IF(E243="","",OP!G243)</f>
        <v>#REF!</v>
      </c>
      <c r="H243" s="28" t="e">
        <f t="shared" si="38"/>
        <v>#REF!</v>
      </c>
      <c r="I243" s="56" t="e">
        <f t="shared" si="39"/>
        <v>#REF!</v>
      </c>
      <c r="J243" s="56" t="e">
        <f t="shared" si="43"/>
        <v>#REF!</v>
      </c>
      <c r="K243" s="57" t="e">
        <f t="shared" si="44"/>
        <v>#REF!</v>
      </c>
      <c r="L243" s="57" t="e">
        <f t="shared" si="45"/>
        <v>#REF!</v>
      </c>
      <c r="M243" s="58" t="e">
        <f t="shared" si="40"/>
        <v>#REF!</v>
      </c>
      <c r="N243" s="58" t="e">
        <f t="shared" si="46"/>
        <v>#REF!</v>
      </c>
      <c r="O243" s="58" t="e">
        <f t="shared" si="47"/>
        <v>#REF!</v>
      </c>
      <c r="P243" s="59" t="e">
        <f t="shared" si="37"/>
        <v>#REF!</v>
      </c>
      <c r="Q243" s="29" t="e">
        <f t="shared" si="48"/>
        <v>#REF!</v>
      </c>
      <c r="R243" s="100" t="e">
        <f t="shared" si="41"/>
        <v>#REF!</v>
      </c>
      <c r="S243" s="247"/>
      <c r="T243" s="247"/>
      <c r="U243" s="247"/>
    </row>
    <row r="244" spans="2:21" x14ac:dyDescent="0.25">
      <c r="B244" s="237"/>
      <c r="C244" s="9"/>
      <c r="E244" s="65" t="e">
        <f>IF(OR($C$6="",$C$5="",$C$6=0,$C$5=0),"",IF((ROWS(E$6:E244)-1)&gt;$C$16+$C$13-$C$15,"",(ROWS(E$6:E244)-1)))</f>
        <v>#REF!</v>
      </c>
      <c r="F244" s="55" t="e">
        <f t="shared" si="42"/>
        <v>#REF!</v>
      </c>
      <c r="G244" s="91" t="e">
        <f>IF(E244="","",OP!G244)</f>
        <v>#REF!</v>
      </c>
      <c r="H244" s="28" t="e">
        <f t="shared" si="38"/>
        <v>#REF!</v>
      </c>
      <c r="I244" s="56" t="e">
        <f t="shared" si="39"/>
        <v>#REF!</v>
      </c>
      <c r="J244" s="56" t="e">
        <f t="shared" si="43"/>
        <v>#REF!</v>
      </c>
      <c r="K244" s="57" t="e">
        <f t="shared" si="44"/>
        <v>#REF!</v>
      </c>
      <c r="L244" s="57" t="e">
        <f t="shared" si="45"/>
        <v>#REF!</v>
      </c>
      <c r="M244" s="58" t="e">
        <f t="shared" si="40"/>
        <v>#REF!</v>
      </c>
      <c r="N244" s="58" t="e">
        <f t="shared" si="46"/>
        <v>#REF!</v>
      </c>
      <c r="O244" s="58" t="e">
        <f t="shared" si="47"/>
        <v>#REF!</v>
      </c>
      <c r="P244" s="59" t="e">
        <f t="shared" si="37"/>
        <v>#REF!</v>
      </c>
      <c r="Q244" s="29" t="e">
        <f t="shared" si="48"/>
        <v>#REF!</v>
      </c>
      <c r="R244" s="100" t="e">
        <f t="shared" si="41"/>
        <v>#REF!</v>
      </c>
      <c r="S244" s="247"/>
      <c r="T244" s="247"/>
      <c r="U244" s="247"/>
    </row>
    <row r="245" spans="2:21" x14ac:dyDescent="0.25">
      <c r="B245" s="237"/>
      <c r="C245" s="9"/>
      <c r="E245" s="65" t="e">
        <f>IF(OR($C$6="",$C$5="",$C$6=0,$C$5=0),"",IF((ROWS(E$6:E245)-1)&gt;$C$16+$C$13-$C$15,"",(ROWS(E$6:E245)-1)))</f>
        <v>#REF!</v>
      </c>
      <c r="F245" s="55" t="e">
        <f t="shared" si="42"/>
        <v>#REF!</v>
      </c>
      <c r="G245" s="91" t="e">
        <f>IF(E245="","",OP!G245)</f>
        <v>#REF!</v>
      </c>
      <c r="H245" s="28" t="e">
        <f t="shared" si="38"/>
        <v>#REF!</v>
      </c>
      <c r="I245" s="56" t="e">
        <f t="shared" si="39"/>
        <v>#REF!</v>
      </c>
      <c r="J245" s="56" t="e">
        <f t="shared" si="43"/>
        <v>#REF!</v>
      </c>
      <c r="K245" s="57" t="e">
        <f t="shared" si="44"/>
        <v>#REF!</v>
      </c>
      <c r="L245" s="57" t="e">
        <f t="shared" si="45"/>
        <v>#REF!</v>
      </c>
      <c r="M245" s="58" t="e">
        <f t="shared" si="40"/>
        <v>#REF!</v>
      </c>
      <c r="N245" s="58" t="e">
        <f t="shared" si="46"/>
        <v>#REF!</v>
      </c>
      <c r="O245" s="58" t="e">
        <f t="shared" si="47"/>
        <v>#REF!</v>
      </c>
      <c r="P245" s="59" t="e">
        <f t="shared" si="37"/>
        <v>#REF!</v>
      </c>
      <c r="Q245" s="29" t="e">
        <f t="shared" si="48"/>
        <v>#REF!</v>
      </c>
      <c r="R245" s="100" t="e">
        <f t="shared" si="41"/>
        <v>#REF!</v>
      </c>
      <c r="S245" s="247"/>
      <c r="T245" s="247"/>
      <c r="U245" s="247"/>
    </row>
    <row r="246" spans="2:21" x14ac:dyDescent="0.25">
      <c r="B246" s="237"/>
      <c r="C246" s="9"/>
      <c r="E246" s="65" t="e">
        <f>IF(OR($C$6="",$C$5="",$C$6=0,$C$5=0),"",IF((ROWS(E$6:E246)-1)&gt;$C$16+$C$13-$C$15,"",(ROWS(E$6:E246)-1)))</f>
        <v>#REF!</v>
      </c>
      <c r="F246" s="55" t="e">
        <f t="shared" si="42"/>
        <v>#REF!</v>
      </c>
      <c r="G246" s="91" t="e">
        <f>IF(E246="","",OP!G246)</f>
        <v>#REF!</v>
      </c>
      <c r="H246" s="28" t="e">
        <f t="shared" si="38"/>
        <v>#REF!</v>
      </c>
      <c r="I246" s="56" t="e">
        <f t="shared" si="39"/>
        <v>#REF!</v>
      </c>
      <c r="J246" s="56" t="e">
        <f t="shared" si="43"/>
        <v>#REF!</v>
      </c>
      <c r="K246" s="57" t="e">
        <f t="shared" si="44"/>
        <v>#REF!</v>
      </c>
      <c r="L246" s="57" t="e">
        <f t="shared" si="45"/>
        <v>#REF!</v>
      </c>
      <c r="M246" s="58" t="e">
        <f t="shared" si="40"/>
        <v>#REF!</v>
      </c>
      <c r="N246" s="58" t="e">
        <f t="shared" si="46"/>
        <v>#REF!</v>
      </c>
      <c r="O246" s="58" t="e">
        <f t="shared" si="47"/>
        <v>#REF!</v>
      </c>
      <c r="P246" s="59" t="e">
        <f t="shared" si="37"/>
        <v>#REF!</v>
      </c>
      <c r="Q246" s="29" t="e">
        <f t="shared" si="48"/>
        <v>#REF!</v>
      </c>
      <c r="R246" s="100" t="e">
        <f t="shared" si="41"/>
        <v>#REF!</v>
      </c>
      <c r="S246" s="247"/>
      <c r="T246" s="247"/>
      <c r="U246" s="247"/>
    </row>
    <row r="247" spans="2:21" x14ac:dyDescent="0.25">
      <c r="B247" s="237"/>
      <c r="C247" s="9"/>
      <c r="E247" s="65" t="e">
        <f>IF(OR($C$6="",$C$5="",$C$6=0,$C$5=0),"",IF((ROWS(E$6:E247)-1)&gt;$C$16+$C$13-$C$15,"",(ROWS(E$6:E247)-1)))</f>
        <v>#REF!</v>
      </c>
      <c r="F247" s="55" t="e">
        <f t="shared" si="42"/>
        <v>#REF!</v>
      </c>
      <c r="G247" s="91" t="e">
        <f>IF(E247="","",OP!G247)</f>
        <v>#REF!</v>
      </c>
      <c r="H247" s="28" t="e">
        <f t="shared" si="38"/>
        <v>#REF!</v>
      </c>
      <c r="I247" s="56" t="e">
        <f t="shared" si="39"/>
        <v>#REF!</v>
      </c>
      <c r="J247" s="56" t="e">
        <f t="shared" si="43"/>
        <v>#REF!</v>
      </c>
      <c r="K247" s="57" t="e">
        <f t="shared" si="44"/>
        <v>#REF!</v>
      </c>
      <c r="L247" s="57" t="e">
        <f t="shared" si="45"/>
        <v>#REF!</v>
      </c>
      <c r="M247" s="58" t="e">
        <f t="shared" si="40"/>
        <v>#REF!</v>
      </c>
      <c r="N247" s="58" t="e">
        <f t="shared" si="46"/>
        <v>#REF!</v>
      </c>
      <c r="O247" s="58" t="e">
        <f t="shared" si="47"/>
        <v>#REF!</v>
      </c>
      <c r="P247" s="59" t="e">
        <f t="shared" si="37"/>
        <v>#REF!</v>
      </c>
      <c r="Q247" s="29" t="e">
        <f t="shared" si="48"/>
        <v>#REF!</v>
      </c>
      <c r="R247" s="100" t="e">
        <f t="shared" si="41"/>
        <v>#REF!</v>
      </c>
      <c r="S247" s="247"/>
      <c r="T247" s="247"/>
      <c r="U247" s="247"/>
    </row>
    <row r="248" spans="2:21" x14ac:dyDescent="0.25">
      <c r="B248" s="237"/>
      <c r="C248" s="9"/>
      <c r="E248" s="65" t="e">
        <f>IF(OR($C$6="",$C$5="",$C$6=0,$C$5=0),"",IF((ROWS(E$6:E248)-1)&gt;$C$16+$C$13-$C$15,"",(ROWS(E$6:E248)-1)))</f>
        <v>#REF!</v>
      </c>
      <c r="F248" s="55" t="e">
        <f t="shared" si="42"/>
        <v>#REF!</v>
      </c>
      <c r="G248" s="91" t="e">
        <f>IF(E248="","",OP!G248)</f>
        <v>#REF!</v>
      </c>
      <c r="H248" s="28" t="e">
        <f t="shared" si="38"/>
        <v>#REF!</v>
      </c>
      <c r="I248" s="56" t="e">
        <f t="shared" si="39"/>
        <v>#REF!</v>
      </c>
      <c r="J248" s="56" t="e">
        <f t="shared" si="43"/>
        <v>#REF!</v>
      </c>
      <c r="K248" s="57" t="e">
        <f t="shared" si="44"/>
        <v>#REF!</v>
      </c>
      <c r="L248" s="57" t="e">
        <f t="shared" si="45"/>
        <v>#REF!</v>
      </c>
      <c r="M248" s="58" t="e">
        <f t="shared" si="40"/>
        <v>#REF!</v>
      </c>
      <c r="N248" s="58" t="e">
        <f t="shared" si="46"/>
        <v>#REF!</v>
      </c>
      <c r="O248" s="58" t="e">
        <f t="shared" si="47"/>
        <v>#REF!</v>
      </c>
      <c r="P248" s="59" t="e">
        <f t="shared" si="37"/>
        <v>#REF!</v>
      </c>
      <c r="Q248" s="29" t="e">
        <f t="shared" si="48"/>
        <v>#REF!</v>
      </c>
      <c r="R248" s="100" t="e">
        <f t="shared" si="41"/>
        <v>#REF!</v>
      </c>
      <c r="S248" s="247"/>
      <c r="T248" s="247"/>
      <c r="U248" s="247"/>
    </row>
    <row r="249" spans="2:21" x14ac:dyDescent="0.25">
      <c r="B249" s="237"/>
      <c r="C249" s="9"/>
      <c r="E249" s="65" t="e">
        <f>IF(OR($C$6="",$C$5="",$C$6=0,$C$5=0),"",IF((ROWS(E$6:E249)-1)&gt;$C$16+$C$13-$C$15,"",(ROWS(E$6:E249)-1)))</f>
        <v>#REF!</v>
      </c>
      <c r="F249" s="55" t="e">
        <f t="shared" si="42"/>
        <v>#REF!</v>
      </c>
      <c r="G249" s="91" t="e">
        <f>IF(E249="","",OP!G249)</f>
        <v>#REF!</v>
      </c>
      <c r="H249" s="28" t="e">
        <f t="shared" si="38"/>
        <v>#REF!</v>
      </c>
      <c r="I249" s="56" t="e">
        <f t="shared" si="39"/>
        <v>#REF!</v>
      </c>
      <c r="J249" s="56" t="e">
        <f t="shared" si="43"/>
        <v>#REF!</v>
      </c>
      <c r="K249" s="57" t="e">
        <f t="shared" si="44"/>
        <v>#REF!</v>
      </c>
      <c r="L249" s="57" t="e">
        <f t="shared" si="45"/>
        <v>#REF!</v>
      </c>
      <c r="M249" s="58" t="e">
        <f t="shared" si="40"/>
        <v>#REF!</v>
      </c>
      <c r="N249" s="58" t="e">
        <f t="shared" si="46"/>
        <v>#REF!</v>
      </c>
      <c r="O249" s="58" t="e">
        <f t="shared" si="47"/>
        <v>#REF!</v>
      </c>
      <c r="P249" s="59" t="e">
        <f t="shared" si="37"/>
        <v>#REF!</v>
      </c>
      <c r="Q249" s="29" t="e">
        <f t="shared" si="48"/>
        <v>#REF!</v>
      </c>
      <c r="R249" s="100" t="e">
        <f t="shared" si="41"/>
        <v>#REF!</v>
      </c>
      <c r="S249" s="247"/>
      <c r="T249" s="247"/>
      <c r="U249" s="247"/>
    </row>
    <row r="250" spans="2:21" x14ac:dyDescent="0.25">
      <c r="B250" s="237"/>
      <c r="C250" s="9"/>
      <c r="E250" s="65" t="e">
        <f>IF(OR($C$6="",$C$5="",$C$6=0,$C$5=0),"",IF((ROWS(E$6:E250)-1)&gt;$C$16+$C$13-$C$15,"",(ROWS(E$6:E250)-1)))</f>
        <v>#REF!</v>
      </c>
      <c r="F250" s="55" t="e">
        <f t="shared" si="42"/>
        <v>#REF!</v>
      </c>
      <c r="G250" s="91" t="e">
        <f>IF(E250="","",OP!G250)</f>
        <v>#REF!</v>
      </c>
      <c r="H250" s="28" t="e">
        <f t="shared" si="38"/>
        <v>#REF!</v>
      </c>
      <c r="I250" s="56" t="e">
        <f t="shared" si="39"/>
        <v>#REF!</v>
      </c>
      <c r="J250" s="56" t="e">
        <f t="shared" si="43"/>
        <v>#REF!</v>
      </c>
      <c r="K250" s="57" t="e">
        <f t="shared" si="44"/>
        <v>#REF!</v>
      </c>
      <c r="L250" s="57" t="e">
        <f t="shared" si="45"/>
        <v>#REF!</v>
      </c>
      <c r="M250" s="58" t="e">
        <f t="shared" si="40"/>
        <v>#REF!</v>
      </c>
      <c r="N250" s="58" t="e">
        <f t="shared" si="46"/>
        <v>#REF!</v>
      </c>
      <c r="O250" s="58" t="e">
        <f t="shared" si="47"/>
        <v>#REF!</v>
      </c>
      <c r="P250" s="59" t="e">
        <f t="shared" si="37"/>
        <v>#REF!</v>
      </c>
      <c r="Q250" s="29" t="e">
        <f t="shared" si="48"/>
        <v>#REF!</v>
      </c>
      <c r="R250" s="100" t="e">
        <f t="shared" si="41"/>
        <v>#REF!</v>
      </c>
      <c r="S250" s="247"/>
      <c r="T250" s="247"/>
      <c r="U250" s="247"/>
    </row>
    <row r="251" spans="2:21" x14ac:dyDescent="0.25">
      <c r="B251" s="237"/>
      <c r="C251" s="9"/>
      <c r="E251" s="65" t="e">
        <f>IF(OR($C$6="",$C$5="",$C$6=0,$C$5=0),"",IF((ROWS(E$6:E251)-1)&gt;$C$16+$C$13-$C$15,"",(ROWS(E$6:E251)-1)))</f>
        <v>#REF!</v>
      </c>
      <c r="F251" s="55" t="e">
        <f t="shared" si="42"/>
        <v>#REF!</v>
      </c>
      <c r="G251" s="91" t="e">
        <f>IF(E251="","",OP!G251)</f>
        <v>#REF!</v>
      </c>
      <c r="H251" s="28" t="e">
        <f t="shared" si="38"/>
        <v>#REF!</v>
      </c>
      <c r="I251" s="56" t="e">
        <f t="shared" si="39"/>
        <v>#REF!</v>
      </c>
      <c r="J251" s="56" t="e">
        <f t="shared" si="43"/>
        <v>#REF!</v>
      </c>
      <c r="K251" s="57" t="e">
        <f t="shared" si="44"/>
        <v>#REF!</v>
      </c>
      <c r="L251" s="57" t="e">
        <f t="shared" si="45"/>
        <v>#REF!</v>
      </c>
      <c r="M251" s="58" t="e">
        <f t="shared" si="40"/>
        <v>#REF!</v>
      </c>
      <c r="N251" s="58" t="e">
        <f t="shared" si="46"/>
        <v>#REF!</v>
      </c>
      <c r="O251" s="58" t="e">
        <f t="shared" si="47"/>
        <v>#REF!</v>
      </c>
      <c r="P251" s="59" t="e">
        <f t="shared" si="37"/>
        <v>#REF!</v>
      </c>
      <c r="Q251" s="29" t="e">
        <f t="shared" si="48"/>
        <v>#REF!</v>
      </c>
      <c r="R251" s="100" t="e">
        <f t="shared" si="41"/>
        <v>#REF!</v>
      </c>
      <c r="S251" s="247"/>
      <c r="T251" s="247"/>
      <c r="U251" s="247"/>
    </row>
    <row r="252" spans="2:21" x14ac:dyDescent="0.25">
      <c r="B252" s="237"/>
      <c r="C252" s="9"/>
      <c r="E252" s="65" t="e">
        <f>IF(OR($C$6="",$C$5="",$C$6=0,$C$5=0),"",IF((ROWS(E$6:E252)-1)&gt;$C$16+$C$13-$C$15,"",(ROWS(E$6:E252)-1)))</f>
        <v>#REF!</v>
      </c>
      <c r="F252" s="55" t="e">
        <f t="shared" si="42"/>
        <v>#REF!</v>
      </c>
      <c r="G252" s="91" t="e">
        <f>IF(E252="","",OP!G252)</f>
        <v>#REF!</v>
      </c>
      <c r="H252" s="28" t="e">
        <f t="shared" si="38"/>
        <v>#REF!</v>
      </c>
      <c r="I252" s="56" t="e">
        <f t="shared" si="39"/>
        <v>#REF!</v>
      </c>
      <c r="J252" s="56" t="e">
        <f t="shared" si="43"/>
        <v>#REF!</v>
      </c>
      <c r="K252" s="57" t="e">
        <f t="shared" si="44"/>
        <v>#REF!</v>
      </c>
      <c r="L252" s="57" t="e">
        <f t="shared" si="45"/>
        <v>#REF!</v>
      </c>
      <c r="M252" s="58" t="e">
        <f t="shared" si="40"/>
        <v>#REF!</v>
      </c>
      <c r="N252" s="58" t="e">
        <f t="shared" si="46"/>
        <v>#REF!</v>
      </c>
      <c r="O252" s="58" t="e">
        <f t="shared" si="47"/>
        <v>#REF!</v>
      </c>
      <c r="P252" s="59" t="e">
        <f t="shared" si="37"/>
        <v>#REF!</v>
      </c>
      <c r="Q252" s="29" t="e">
        <f t="shared" si="48"/>
        <v>#REF!</v>
      </c>
      <c r="R252" s="100" t="e">
        <f t="shared" si="41"/>
        <v>#REF!</v>
      </c>
      <c r="S252" s="247"/>
      <c r="T252" s="247"/>
      <c r="U252" s="247"/>
    </row>
    <row r="253" spans="2:21" x14ac:dyDescent="0.25">
      <c r="B253" s="237"/>
      <c r="C253" s="9"/>
      <c r="E253" s="65" t="e">
        <f>IF(OR($C$6="",$C$5="",$C$6=0,$C$5=0),"",IF((ROWS(E$6:E253)-1)&gt;$C$16+$C$13-$C$15,"",(ROWS(E$6:E253)-1)))</f>
        <v>#REF!</v>
      </c>
      <c r="F253" s="55" t="e">
        <f t="shared" si="42"/>
        <v>#REF!</v>
      </c>
      <c r="G253" s="91" t="e">
        <f>IF(E253="","",OP!G253)</f>
        <v>#REF!</v>
      </c>
      <c r="H253" s="28" t="e">
        <f t="shared" si="38"/>
        <v>#REF!</v>
      </c>
      <c r="I253" s="56" t="e">
        <f t="shared" si="39"/>
        <v>#REF!</v>
      </c>
      <c r="J253" s="56" t="e">
        <f t="shared" si="43"/>
        <v>#REF!</v>
      </c>
      <c r="K253" s="57" t="e">
        <f t="shared" si="44"/>
        <v>#REF!</v>
      </c>
      <c r="L253" s="57" t="e">
        <f t="shared" si="45"/>
        <v>#REF!</v>
      </c>
      <c r="M253" s="58" t="e">
        <f t="shared" si="40"/>
        <v>#REF!</v>
      </c>
      <c r="N253" s="58" t="e">
        <f t="shared" si="46"/>
        <v>#REF!</v>
      </c>
      <c r="O253" s="58" t="e">
        <f t="shared" si="47"/>
        <v>#REF!</v>
      </c>
      <c r="P253" s="59" t="e">
        <f t="shared" si="37"/>
        <v>#REF!</v>
      </c>
      <c r="Q253" s="29" t="e">
        <f t="shared" si="48"/>
        <v>#REF!</v>
      </c>
      <c r="R253" s="100" t="e">
        <f t="shared" si="41"/>
        <v>#REF!</v>
      </c>
      <c r="S253" s="247"/>
      <c r="T253" s="247"/>
      <c r="U253" s="247"/>
    </row>
    <row r="254" spans="2:21" x14ac:dyDescent="0.25">
      <c r="B254" s="237"/>
      <c r="C254" s="9"/>
      <c r="E254" s="65" t="e">
        <f>IF(OR($C$6="",$C$5="",$C$6=0,$C$5=0),"",IF((ROWS(E$6:E254)-1)&gt;$C$16+$C$13-$C$15,"",(ROWS(E$6:E254)-1)))</f>
        <v>#REF!</v>
      </c>
      <c r="F254" s="55" t="e">
        <f t="shared" si="42"/>
        <v>#REF!</v>
      </c>
      <c r="G254" s="91" t="e">
        <f>IF(E254="","",OP!G254)</f>
        <v>#REF!</v>
      </c>
      <c r="H254" s="28" t="e">
        <f t="shared" si="38"/>
        <v>#REF!</v>
      </c>
      <c r="I254" s="56" t="e">
        <f t="shared" si="39"/>
        <v>#REF!</v>
      </c>
      <c r="J254" s="56" t="e">
        <f t="shared" si="43"/>
        <v>#REF!</v>
      </c>
      <c r="K254" s="57" t="e">
        <f t="shared" si="44"/>
        <v>#REF!</v>
      </c>
      <c r="L254" s="57" t="e">
        <f t="shared" si="45"/>
        <v>#REF!</v>
      </c>
      <c r="M254" s="58" t="e">
        <f t="shared" si="40"/>
        <v>#REF!</v>
      </c>
      <c r="N254" s="58" t="e">
        <f t="shared" si="46"/>
        <v>#REF!</v>
      </c>
      <c r="O254" s="58" t="e">
        <f t="shared" si="47"/>
        <v>#REF!</v>
      </c>
      <c r="P254" s="59" t="e">
        <f t="shared" si="37"/>
        <v>#REF!</v>
      </c>
      <c r="Q254" s="29" t="e">
        <f t="shared" si="48"/>
        <v>#REF!</v>
      </c>
      <c r="R254" s="100" t="e">
        <f t="shared" si="41"/>
        <v>#REF!</v>
      </c>
      <c r="S254" s="247"/>
      <c r="T254" s="247"/>
      <c r="U254" s="247"/>
    </row>
    <row r="255" spans="2:21" x14ac:dyDescent="0.25">
      <c r="B255" s="237"/>
      <c r="C255" s="9"/>
      <c r="E255" s="65" t="e">
        <f>IF(OR($C$6="",$C$5="",$C$6=0,$C$5=0),"",IF((ROWS(E$6:E255)-1)&gt;$C$16+$C$13-$C$15,"",(ROWS(E$6:E255)-1)))</f>
        <v>#REF!</v>
      </c>
      <c r="F255" s="55" t="e">
        <f t="shared" si="42"/>
        <v>#REF!</v>
      </c>
      <c r="G255" s="91" t="e">
        <f>IF(E255="","",OP!G255)</f>
        <v>#REF!</v>
      </c>
      <c r="H255" s="28" t="e">
        <f t="shared" si="38"/>
        <v>#REF!</v>
      </c>
      <c r="I255" s="56" t="e">
        <f t="shared" si="39"/>
        <v>#REF!</v>
      </c>
      <c r="J255" s="56" t="e">
        <f t="shared" si="43"/>
        <v>#REF!</v>
      </c>
      <c r="K255" s="57" t="e">
        <f t="shared" si="44"/>
        <v>#REF!</v>
      </c>
      <c r="L255" s="57" t="e">
        <f t="shared" si="45"/>
        <v>#REF!</v>
      </c>
      <c r="M255" s="58" t="e">
        <f t="shared" si="40"/>
        <v>#REF!</v>
      </c>
      <c r="N255" s="58" t="e">
        <f t="shared" si="46"/>
        <v>#REF!</v>
      </c>
      <c r="O255" s="58" t="e">
        <f t="shared" si="47"/>
        <v>#REF!</v>
      </c>
      <c r="P255" s="59" t="e">
        <f t="shared" si="37"/>
        <v>#REF!</v>
      </c>
      <c r="Q255" s="29" t="e">
        <f t="shared" si="48"/>
        <v>#REF!</v>
      </c>
      <c r="R255" s="100" t="e">
        <f t="shared" si="41"/>
        <v>#REF!</v>
      </c>
      <c r="S255" s="247"/>
      <c r="T255" s="247"/>
      <c r="U255" s="247"/>
    </row>
    <row r="256" spans="2:21" x14ac:dyDescent="0.25">
      <c r="B256" s="237"/>
      <c r="C256" s="9"/>
      <c r="E256" s="65" t="e">
        <f>IF(OR($C$6="",$C$5="",$C$6=0,$C$5=0),"",IF((ROWS(E$6:E256)-1)&gt;$C$16+$C$13-$C$15,"",(ROWS(E$6:E256)-1)))</f>
        <v>#REF!</v>
      </c>
      <c r="F256" s="55" t="e">
        <f t="shared" si="42"/>
        <v>#REF!</v>
      </c>
      <c r="G256" s="91" t="e">
        <f>IF(E256="","",OP!G256)</f>
        <v>#REF!</v>
      </c>
      <c r="H256" s="28" t="e">
        <f t="shared" si="38"/>
        <v>#REF!</v>
      </c>
      <c r="I256" s="56" t="e">
        <f t="shared" si="39"/>
        <v>#REF!</v>
      </c>
      <c r="J256" s="56" t="e">
        <f t="shared" si="43"/>
        <v>#REF!</v>
      </c>
      <c r="K256" s="57" t="e">
        <f t="shared" si="44"/>
        <v>#REF!</v>
      </c>
      <c r="L256" s="57" t="e">
        <f t="shared" si="45"/>
        <v>#REF!</v>
      </c>
      <c r="M256" s="58" t="e">
        <f t="shared" si="40"/>
        <v>#REF!</v>
      </c>
      <c r="N256" s="58" t="e">
        <f t="shared" si="46"/>
        <v>#REF!</v>
      </c>
      <c r="O256" s="58" t="e">
        <f t="shared" si="47"/>
        <v>#REF!</v>
      </c>
      <c r="P256" s="59" t="e">
        <f t="shared" si="37"/>
        <v>#REF!</v>
      </c>
      <c r="Q256" s="29" t="e">
        <f t="shared" si="48"/>
        <v>#REF!</v>
      </c>
      <c r="R256" s="100" t="e">
        <f t="shared" si="41"/>
        <v>#REF!</v>
      </c>
      <c r="S256" s="247"/>
      <c r="T256" s="247"/>
      <c r="U256" s="247"/>
    </row>
    <row r="257" spans="2:21" x14ac:dyDescent="0.25">
      <c r="B257" s="237"/>
      <c r="C257" s="9"/>
      <c r="E257" s="65" t="e">
        <f>IF(OR($C$6="",$C$5="",$C$6=0,$C$5=0),"",IF((ROWS(E$6:E257)-1)&gt;$C$16+$C$13-$C$15,"",(ROWS(E$6:E257)-1)))</f>
        <v>#REF!</v>
      </c>
      <c r="F257" s="55" t="e">
        <f t="shared" si="42"/>
        <v>#REF!</v>
      </c>
      <c r="G257" s="91" t="e">
        <f>IF(E257="","",OP!G257)</f>
        <v>#REF!</v>
      </c>
      <c r="H257" s="28" t="e">
        <f t="shared" si="38"/>
        <v>#REF!</v>
      </c>
      <c r="I257" s="56" t="e">
        <f t="shared" si="39"/>
        <v>#REF!</v>
      </c>
      <c r="J257" s="56" t="e">
        <f t="shared" si="43"/>
        <v>#REF!</v>
      </c>
      <c r="K257" s="57" t="e">
        <f t="shared" si="44"/>
        <v>#REF!</v>
      </c>
      <c r="L257" s="57" t="e">
        <f t="shared" si="45"/>
        <v>#REF!</v>
      </c>
      <c r="M257" s="58" t="e">
        <f t="shared" si="40"/>
        <v>#REF!</v>
      </c>
      <c r="N257" s="58" t="e">
        <f t="shared" si="46"/>
        <v>#REF!</v>
      </c>
      <c r="O257" s="58" t="e">
        <f t="shared" si="47"/>
        <v>#REF!</v>
      </c>
      <c r="P257" s="59" t="e">
        <f t="shared" si="37"/>
        <v>#REF!</v>
      </c>
      <c r="Q257" s="29" t="e">
        <f t="shared" si="48"/>
        <v>#REF!</v>
      </c>
      <c r="R257" s="100" t="e">
        <f t="shared" si="41"/>
        <v>#REF!</v>
      </c>
      <c r="S257" s="247"/>
      <c r="T257" s="247"/>
      <c r="U257" s="247"/>
    </row>
    <row r="258" spans="2:21" x14ac:dyDescent="0.25">
      <c r="B258" s="237"/>
      <c r="C258" s="9"/>
      <c r="E258" s="65" t="e">
        <f>IF(OR($C$6="",$C$5="",$C$6=0,$C$5=0),"",IF((ROWS(E$6:E258)-1)&gt;$C$16+$C$13-$C$15,"",(ROWS(E$6:E258)-1)))</f>
        <v>#REF!</v>
      </c>
      <c r="F258" s="55" t="e">
        <f t="shared" si="42"/>
        <v>#REF!</v>
      </c>
      <c r="G258" s="91" t="e">
        <f>IF(E258="","",OP!G258)</f>
        <v>#REF!</v>
      </c>
      <c r="H258" s="28" t="e">
        <f t="shared" si="38"/>
        <v>#REF!</v>
      </c>
      <c r="I258" s="56" t="e">
        <f t="shared" si="39"/>
        <v>#REF!</v>
      </c>
      <c r="J258" s="56" t="e">
        <f t="shared" si="43"/>
        <v>#REF!</v>
      </c>
      <c r="K258" s="57" t="e">
        <f t="shared" si="44"/>
        <v>#REF!</v>
      </c>
      <c r="L258" s="57" t="e">
        <f t="shared" si="45"/>
        <v>#REF!</v>
      </c>
      <c r="M258" s="58" t="e">
        <f t="shared" si="40"/>
        <v>#REF!</v>
      </c>
      <c r="N258" s="58" t="e">
        <f t="shared" si="46"/>
        <v>#REF!</v>
      </c>
      <c r="O258" s="58" t="e">
        <f t="shared" si="47"/>
        <v>#REF!</v>
      </c>
      <c r="P258" s="59" t="e">
        <f t="shared" si="37"/>
        <v>#REF!</v>
      </c>
      <c r="Q258" s="29" t="e">
        <f t="shared" si="48"/>
        <v>#REF!</v>
      </c>
      <c r="R258" s="100" t="e">
        <f t="shared" si="41"/>
        <v>#REF!</v>
      </c>
      <c r="S258" s="247"/>
      <c r="T258" s="247"/>
      <c r="U258" s="247"/>
    </row>
    <row r="259" spans="2:21" x14ac:dyDescent="0.25">
      <c r="B259" s="237"/>
      <c r="C259" s="9"/>
      <c r="E259" s="65" t="e">
        <f>IF(OR($C$6="",$C$5="",$C$6=0,$C$5=0),"",IF((ROWS(E$6:E259)-1)&gt;$C$16+$C$13-$C$15,"",(ROWS(E$6:E259)-1)))</f>
        <v>#REF!</v>
      </c>
      <c r="F259" s="55" t="e">
        <f t="shared" si="42"/>
        <v>#REF!</v>
      </c>
      <c r="G259" s="91" t="e">
        <f>IF(E259="","",OP!G259)</f>
        <v>#REF!</v>
      </c>
      <c r="H259" s="28" t="e">
        <f t="shared" si="38"/>
        <v>#REF!</v>
      </c>
      <c r="I259" s="56" t="e">
        <f t="shared" si="39"/>
        <v>#REF!</v>
      </c>
      <c r="J259" s="56" t="e">
        <f t="shared" si="43"/>
        <v>#REF!</v>
      </c>
      <c r="K259" s="57" t="e">
        <f t="shared" si="44"/>
        <v>#REF!</v>
      </c>
      <c r="L259" s="57" t="e">
        <f t="shared" si="45"/>
        <v>#REF!</v>
      </c>
      <c r="M259" s="58" t="e">
        <f t="shared" si="40"/>
        <v>#REF!</v>
      </c>
      <c r="N259" s="58" t="e">
        <f t="shared" si="46"/>
        <v>#REF!</v>
      </c>
      <c r="O259" s="58" t="e">
        <f t="shared" si="47"/>
        <v>#REF!</v>
      </c>
      <c r="P259" s="59" t="e">
        <f t="shared" si="37"/>
        <v>#REF!</v>
      </c>
      <c r="Q259" s="29" t="e">
        <f t="shared" si="48"/>
        <v>#REF!</v>
      </c>
      <c r="R259" s="100" t="e">
        <f t="shared" si="41"/>
        <v>#REF!</v>
      </c>
      <c r="S259" s="247"/>
      <c r="T259" s="247"/>
      <c r="U259" s="247"/>
    </row>
    <row r="260" spans="2:21" x14ac:dyDescent="0.25">
      <c r="B260" s="237"/>
      <c r="C260" s="9"/>
      <c r="E260" s="65" t="e">
        <f>IF(OR($C$6="",$C$5="",$C$6=0,$C$5=0),"",IF((ROWS(E$6:E260)-1)&gt;$C$16+$C$13-$C$15,"",(ROWS(E$6:E260)-1)))</f>
        <v>#REF!</v>
      </c>
      <c r="F260" s="55" t="e">
        <f t="shared" si="42"/>
        <v>#REF!</v>
      </c>
      <c r="G260" s="91" t="e">
        <f>IF(E260="","",OP!G260)</f>
        <v>#REF!</v>
      </c>
      <c r="H260" s="28" t="e">
        <f t="shared" si="38"/>
        <v>#REF!</v>
      </c>
      <c r="I260" s="56" t="e">
        <f t="shared" si="39"/>
        <v>#REF!</v>
      </c>
      <c r="J260" s="56" t="e">
        <f t="shared" si="43"/>
        <v>#REF!</v>
      </c>
      <c r="K260" s="57" t="e">
        <f t="shared" si="44"/>
        <v>#REF!</v>
      </c>
      <c r="L260" s="57" t="e">
        <f t="shared" si="45"/>
        <v>#REF!</v>
      </c>
      <c r="M260" s="58" t="e">
        <f t="shared" si="40"/>
        <v>#REF!</v>
      </c>
      <c r="N260" s="58" t="e">
        <f t="shared" si="46"/>
        <v>#REF!</v>
      </c>
      <c r="O260" s="58" t="e">
        <f t="shared" si="47"/>
        <v>#REF!</v>
      </c>
      <c r="P260" s="59" t="e">
        <f t="shared" si="37"/>
        <v>#REF!</v>
      </c>
      <c r="Q260" s="29" t="e">
        <f t="shared" si="48"/>
        <v>#REF!</v>
      </c>
      <c r="R260" s="100" t="e">
        <f t="shared" si="41"/>
        <v>#REF!</v>
      </c>
      <c r="S260" s="247"/>
      <c r="T260" s="247"/>
      <c r="U260" s="247"/>
    </row>
    <row r="261" spans="2:21" x14ac:dyDescent="0.25">
      <c r="B261" s="237"/>
      <c r="C261" s="9"/>
      <c r="E261" s="65" t="e">
        <f>IF(OR($C$6="",$C$5="",$C$6=0,$C$5=0),"",IF((ROWS(E$6:E261)-1)&gt;$C$16+$C$13-$C$15,"",(ROWS(E$6:E261)-1)))</f>
        <v>#REF!</v>
      </c>
      <c r="F261" s="55" t="e">
        <f t="shared" si="42"/>
        <v>#REF!</v>
      </c>
      <c r="G261" s="91" t="e">
        <f>IF(E261="","",OP!G261)</f>
        <v>#REF!</v>
      </c>
      <c r="H261" s="28" t="e">
        <f t="shared" si="38"/>
        <v>#REF!</v>
      </c>
      <c r="I261" s="56" t="e">
        <f t="shared" si="39"/>
        <v>#REF!</v>
      </c>
      <c r="J261" s="56" t="e">
        <f t="shared" si="43"/>
        <v>#REF!</v>
      </c>
      <c r="K261" s="57" t="e">
        <f t="shared" si="44"/>
        <v>#REF!</v>
      </c>
      <c r="L261" s="57" t="e">
        <f t="shared" si="45"/>
        <v>#REF!</v>
      </c>
      <c r="M261" s="58" t="e">
        <f t="shared" si="40"/>
        <v>#REF!</v>
      </c>
      <c r="N261" s="58" t="e">
        <f t="shared" si="46"/>
        <v>#REF!</v>
      </c>
      <c r="O261" s="58" t="e">
        <f t="shared" si="47"/>
        <v>#REF!</v>
      </c>
      <c r="P261" s="59" t="e">
        <f t="shared" si="37"/>
        <v>#REF!</v>
      </c>
      <c r="Q261" s="29" t="e">
        <f t="shared" si="48"/>
        <v>#REF!</v>
      </c>
      <c r="R261" s="100" t="e">
        <f t="shared" si="41"/>
        <v>#REF!</v>
      </c>
      <c r="S261" s="247"/>
      <c r="T261" s="247"/>
      <c r="U261" s="247"/>
    </row>
    <row r="262" spans="2:21" x14ac:dyDescent="0.25">
      <c r="B262" s="237"/>
      <c r="C262" s="9"/>
      <c r="E262" s="65" t="e">
        <f>IF(OR($C$6="",$C$5="",$C$6=0,$C$5=0),"",IF((ROWS(E$6:E262)-1)&gt;$C$16+$C$13-$C$15,"",(ROWS(E$6:E262)-1)))</f>
        <v>#REF!</v>
      </c>
      <c r="F262" s="55" t="e">
        <f t="shared" si="42"/>
        <v>#REF!</v>
      </c>
      <c r="G262" s="91" t="e">
        <f>IF(E262="","",OP!G262)</f>
        <v>#REF!</v>
      </c>
      <c r="H262" s="28" t="e">
        <f t="shared" si="38"/>
        <v>#REF!</v>
      </c>
      <c r="I262" s="56" t="e">
        <f t="shared" si="39"/>
        <v>#REF!</v>
      </c>
      <c r="J262" s="56" t="e">
        <f t="shared" si="43"/>
        <v>#REF!</v>
      </c>
      <c r="K262" s="57" t="e">
        <f t="shared" si="44"/>
        <v>#REF!</v>
      </c>
      <c r="L262" s="57" t="e">
        <f t="shared" si="45"/>
        <v>#REF!</v>
      </c>
      <c r="M262" s="58" t="e">
        <f t="shared" si="40"/>
        <v>#REF!</v>
      </c>
      <c r="N262" s="58" t="e">
        <f t="shared" si="46"/>
        <v>#REF!</v>
      </c>
      <c r="O262" s="58" t="e">
        <f t="shared" si="47"/>
        <v>#REF!</v>
      </c>
      <c r="P262" s="59" t="e">
        <f t="shared" ref="P262:P325" si="49">IF(E262="","",$C$23)</f>
        <v>#REF!</v>
      </c>
      <c r="Q262" s="29" t="e">
        <f t="shared" si="48"/>
        <v>#REF!</v>
      </c>
      <c r="R262" s="100" t="e">
        <f t="shared" si="41"/>
        <v>#REF!</v>
      </c>
      <c r="S262" s="247"/>
      <c r="T262" s="247"/>
      <c r="U262" s="247"/>
    </row>
    <row r="263" spans="2:21" x14ac:dyDescent="0.25">
      <c r="B263" s="237"/>
      <c r="C263" s="9"/>
      <c r="E263" s="65" t="e">
        <f>IF(OR($C$6="",$C$5="",$C$6=0,$C$5=0),"",IF((ROWS(E$6:E263)-1)&gt;$C$16+$C$13-$C$15,"",(ROWS(E$6:E263)-1)))</f>
        <v>#REF!</v>
      </c>
      <c r="F263" s="55" t="e">
        <f t="shared" si="42"/>
        <v>#REF!</v>
      </c>
      <c r="G263" s="91" t="e">
        <f>IF(E263="","",OP!G263)</f>
        <v>#REF!</v>
      </c>
      <c r="H263" s="28" t="e">
        <f t="shared" ref="H263:H326" si="50">IF(E263="","",
IF($C$5=0,0,
IF($C$24="m SBD / g SBD",G263-F263,
IF($C$24="m SBD / g 360",G263-F263,
IF($C$24="m SBD / g 365",G263-F263,
IF($C$24="m 30 / g SBD",$C$41,
IF($C$24="m 30 / g 360",$C$41,
IF($C$24="m 30 / g 365",$C$41))))))))</f>
        <v>#REF!</v>
      </c>
      <c r="I263" s="56" t="e">
        <f t="shared" ref="I263:I326" si="51">IF(E263="","",$C$20)</f>
        <v>#REF!</v>
      </c>
      <c r="J263" s="56" t="e">
        <f t="shared" si="43"/>
        <v>#REF!</v>
      </c>
      <c r="K263" s="57" t="e">
        <f t="shared" si="44"/>
        <v>#REF!</v>
      </c>
      <c r="L263" s="57" t="e">
        <f t="shared" si="45"/>
        <v>#REF!</v>
      </c>
      <c r="M263" s="58" t="e">
        <f t="shared" ref="M263:M326" si="52">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46"/>
        <v>#REF!</v>
      </c>
      <c r="O263" s="58" t="e">
        <f t="shared" si="47"/>
        <v>#REF!</v>
      </c>
      <c r="P263" s="59" t="e">
        <f t="shared" si="49"/>
        <v>#REF!</v>
      </c>
      <c r="Q263" s="29" t="e">
        <f t="shared" si="48"/>
        <v>#REF!</v>
      </c>
      <c r="R263" s="100" t="e">
        <f t="shared" ref="R263:R326" si="53">IF(E263="","",IF($C$5=0,"",IF(F263&lt;$C$8,"INTERKALARNA","REDOVNA")))</f>
        <v>#REF!</v>
      </c>
      <c r="S263" s="247"/>
      <c r="T263" s="247"/>
      <c r="U263" s="247"/>
    </row>
    <row r="264" spans="2:21" x14ac:dyDescent="0.25">
      <c r="B264" s="237"/>
      <c r="C264" s="9"/>
      <c r="E264" s="65" t="e">
        <f>IF(OR($C$6="",$C$5="",$C$6=0,$C$5=0),"",IF((ROWS(E$6:E264)-1)&gt;$C$16+$C$13-$C$15,"",(ROWS(E$6:E264)-1)))</f>
        <v>#REF!</v>
      </c>
      <c r="F264" s="55" t="e">
        <f t="shared" ref="F264:F327" si="54">IF(E264="","",G263)</f>
        <v>#REF!</v>
      </c>
      <c r="G264" s="91" t="e">
        <f>IF(E264="","",OP!G264)</f>
        <v>#REF!</v>
      </c>
      <c r="H264" s="28" t="e">
        <f t="shared" si="50"/>
        <v>#REF!</v>
      </c>
      <c r="I264" s="56" t="e">
        <f t="shared" si="51"/>
        <v>#REF!</v>
      </c>
      <c r="J264" s="56" t="e">
        <f t="shared" ref="J264:J327" si="55">IF(E264="","",$C$18)</f>
        <v>#REF!</v>
      </c>
      <c r="K264" s="57" t="e">
        <f t="shared" ref="K264:K327" si="56">IF(E264="","",TRUNC((K263-L264),5))</f>
        <v>#REF!</v>
      </c>
      <c r="L264" s="57" t="e">
        <f t="shared" ref="L264:L327" si="57" xml:space="preserve">
IF(E264="","",
IF(AND($C$8&gt;$C$9,E264&gt;$C$13),$C$5/($C$16-1),
IF(E264&gt;$C$13,$C$5/$C$16,0)))</f>
        <v>#REF!</v>
      </c>
      <c r="M264" s="58" t="e">
        <f t="shared" si="52"/>
        <v>#REF!</v>
      </c>
      <c r="N264" s="58" t="e">
        <f t="shared" ref="N264:N327" si="58">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59">IF(E264="","",IF(M264&lt;N264,0,M264-N264))</f>
        <v>#REF!</v>
      </c>
      <c r="P264" s="59" t="e">
        <f t="shared" si="49"/>
        <v>#REF!</v>
      </c>
      <c r="Q264" s="29" t="e">
        <f t="shared" ref="Q264:Q327" si="60">IF(E264="","",O264/(1+P264)^(E264+$C$33))</f>
        <v>#REF!</v>
      </c>
      <c r="R264" s="100" t="e">
        <f t="shared" si="53"/>
        <v>#REF!</v>
      </c>
      <c r="S264" s="247"/>
      <c r="T264" s="247"/>
      <c r="U264" s="247"/>
    </row>
    <row r="265" spans="2:21" x14ac:dyDescent="0.25">
      <c r="B265" s="237"/>
      <c r="C265" s="9"/>
      <c r="E265" s="65" t="e">
        <f>IF(OR($C$6="",$C$5="",$C$6=0,$C$5=0),"",IF((ROWS(E$6:E265)-1)&gt;$C$16+$C$13-$C$15,"",(ROWS(E$6:E265)-1)))</f>
        <v>#REF!</v>
      </c>
      <c r="F265" s="55" t="e">
        <f t="shared" si="54"/>
        <v>#REF!</v>
      </c>
      <c r="G265" s="91" t="e">
        <f>IF(E265="","",OP!G265)</f>
        <v>#REF!</v>
      </c>
      <c r="H265" s="28" t="e">
        <f t="shared" si="50"/>
        <v>#REF!</v>
      </c>
      <c r="I265" s="56" t="e">
        <f t="shared" si="51"/>
        <v>#REF!</v>
      </c>
      <c r="J265" s="56" t="e">
        <f t="shared" si="55"/>
        <v>#REF!</v>
      </c>
      <c r="K265" s="57" t="e">
        <f t="shared" si="56"/>
        <v>#REF!</v>
      </c>
      <c r="L265" s="57" t="e">
        <f t="shared" si="57"/>
        <v>#REF!</v>
      </c>
      <c r="M265" s="58" t="e">
        <f t="shared" si="52"/>
        <v>#REF!</v>
      </c>
      <c r="N265" s="58" t="e">
        <f t="shared" si="58"/>
        <v>#REF!</v>
      </c>
      <c r="O265" s="58" t="e">
        <f t="shared" si="59"/>
        <v>#REF!</v>
      </c>
      <c r="P265" s="59" t="e">
        <f t="shared" si="49"/>
        <v>#REF!</v>
      </c>
      <c r="Q265" s="29" t="e">
        <f t="shared" si="60"/>
        <v>#REF!</v>
      </c>
      <c r="R265" s="100" t="e">
        <f t="shared" si="53"/>
        <v>#REF!</v>
      </c>
      <c r="S265" s="247"/>
      <c r="T265" s="247"/>
      <c r="U265" s="247"/>
    </row>
    <row r="266" spans="2:21" x14ac:dyDescent="0.25">
      <c r="B266" s="237"/>
      <c r="C266" s="9"/>
      <c r="E266" s="65" t="e">
        <f>IF(OR($C$6="",$C$5="",$C$6=0,$C$5=0),"",IF((ROWS(E$6:E266)-1)&gt;$C$16+$C$13-$C$15,"",(ROWS(E$6:E266)-1)))</f>
        <v>#REF!</v>
      </c>
      <c r="F266" s="55" t="e">
        <f t="shared" si="54"/>
        <v>#REF!</v>
      </c>
      <c r="G266" s="91" t="e">
        <f>IF(E266="","",OP!G266)</f>
        <v>#REF!</v>
      </c>
      <c r="H266" s="28" t="e">
        <f t="shared" si="50"/>
        <v>#REF!</v>
      </c>
      <c r="I266" s="56" t="e">
        <f t="shared" si="51"/>
        <v>#REF!</v>
      </c>
      <c r="J266" s="56" t="e">
        <f t="shared" si="55"/>
        <v>#REF!</v>
      </c>
      <c r="K266" s="57" t="e">
        <f t="shared" si="56"/>
        <v>#REF!</v>
      </c>
      <c r="L266" s="57" t="e">
        <f t="shared" si="57"/>
        <v>#REF!</v>
      </c>
      <c r="M266" s="58" t="e">
        <f t="shared" si="52"/>
        <v>#REF!</v>
      </c>
      <c r="N266" s="58" t="e">
        <f t="shared" si="58"/>
        <v>#REF!</v>
      </c>
      <c r="O266" s="58" t="e">
        <f t="shared" si="59"/>
        <v>#REF!</v>
      </c>
      <c r="P266" s="59" t="e">
        <f t="shared" si="49"/>
        <v>#REF!</v>
      </c>
      <c r="Q266" s="29" t="e">
        <f t="shared" si="60"/>
        <v>#REF!</v>
      </c>
      <c r="R266" s="100" t="e">
        <f t="shared" si="53"/>
        <v>#REF!</v>
      </c>
      <c r="S266" s="247"/>
      <c r="T266" s="247"/>
      <c r="U266" s="247"/>
    </row>
    <row r="267" spans="2:21" x14ac:dyDescent="0.25">
      <c r="B267" s="237"/>
      <c r="C267" s="9"/>
      <c r="E267" s="65" t="e">
        <f>IF(OR($C$6="",$C$5="",$C$6=0,$C$5=0),"",IF((ROWS(E$6:E267)-1)&gt;$C$16+$C$13-$C$15,"",(ROWS(E$6:E267)-1)))</f>
        <v>#REF!</v>
      </c>
      <c r="F267" s="55" t="e">
        <f t="shared" si="54"/>
        <v>#REF!</v>
      </c>
      <c r="G267" s="91" t="e">
        <f>IF(E267="","",OP!G267)</f>
        <v>#REF!</v>
      </c>
      <c r="H267" s="28" t="e">
        <f t="shared" si="50"/>
        <v>#REF!</v>
      </c>
      <c r="I267" s="56" t="e">
        <f t="shared" si="51"/>
        <v>#REF!</v>
      </c>
      <c r="J267" s="56" t="e">
        <f t="shared" si="55"/>
        <v>#REF!</v>
      </c>
      <c r="K267" s="57" t="e">
        <f t="shared" si="56"/>
        <v>#REF!</v>
      </c>
      <c r="L267" s="57" t="e">
        <f t="shared" si="57"/>
        <v>#REF!</v>
      </c>
      <c r="M267" s="58" t="e">
        <f t="shared" si="52"/>
        <v>#REF!</v>
      </c>
      <c r="N267" s="58" t="e">
        <f t="shared" si="58"/>
        <v>#REF!</v>
      </c>
      <c r="O267" s="58" t="e">
        <f t="shared" si="59"/>
        <v>#REF!</v>
      </c>
      <c r="P267" s="59" t="e">
        <f t="shared" si="49"/>
        <v>#REF!</v>
      </c>
      <c r="Q267" s="29" t="e">
        <f t="shared" si="60"/>
        <v>#REF!</v>
      </c>
      <c r="R267" s="100" t="e">
        <f t="shared" si="53"/>
        <v>#REF!</v>
      </c>
      <c r="S267" s="247"/>
      <c r="T267" s="247"/>
      <c r="U267" s="247"/>
    </row>
    <row r="268" spans="2:21" x14ac:dyDescent="0.25">
      <c r="B268" s="237"/>
      <c r="C268" s="9"/>
      <c r="E268" s="65" t="e">
        <f>IF(OR($C$6="",$C$5="",$C$6=0,$C$5=0),"",IF((ROWS(E$6:E268)-1)&gt;$C$16+$C$13-$C$15,"",(ROWS(E$6:E268)-1)))</f>
        <v>#REF!</v>
      </c>
      <c r="F268" s="55" t="e">
        <f t="shared" si="54"/>
        <v>#REF!</v>
      </c>
      <c r="G268" s="91" t="e">
        <f>IF(E268="","",OP!G268)</f>
        <v>#REF!</v>
      </c>
      <c r="H268" s="28" t="e">
        <f t="shared" si="50"/>
        <v>#REF!</v>
      </c>
      <c r="I268" s="56" t="e">
        <f t="shared" si="51"/>
        <v>#REF!</v>
      </c>
      <c r="J268" s="56" t="e">
        <f t="shared" si="55"/>
        <v>#REF!</v>
      </c>
      <c r="K268" s="57" t="e">
        <f t="shared" si="56"/>
        <v>#REF!</v>
      </c>
      <c r="L268" s="57" t="e">
        <f t="shared" si="57"/>
        <v>#REF!</v>
      </c>
      <c r="M268" s="58" t="e">
        <f t="shared" si="52"/>
        <v>#REF!</v>
      </c>
      <c r="N268" s="58" t="e">
        <f t="shared" si="58"/>
        <v>#REF!</v>
      </c>
      <c r="O268" s="58" t="e">
        <f t="shared" si="59"/>
        <v>#REF!</v>
      </c>
      <c r="P268" s="59" t="e">
        <f t="shared" si="49"/>
        <v>#REF!</v>
      </c>
      <c r="Q268" s="29" t="e">
        <f t="shared" si="60"/>
        <v>#REF!</v>
      </c>
      <c r="R268" s="100" t="e">
        <f t="shared" si="53"/>
        <v>#REF!</v>
      </c>
      <c r="S268" s="247"/>
      <c r="T268" s="247"/>
      <c r="U268" s="247"/>
    </row>
    <row r="269" spans="2:21" x14ac:dyDescent="0.25">
      <c r="B269" s="237"/>
      <c r="C269" s="9"/>
      <c r="E269" s="65" t="e">
        <f>IF(OR($C$6="",$C$5="",$C$6=0,$C$5=0),"",IF((ROWS(E$6:E269)-1)&gt;$C$16+$C$13-$C$15,"",(ROWS(E$6:E269)-1)))</f>
        <v>#REF!</v>
      </c>
      <c r="F269" s="55" t="e">
        <f t="shared" si="54"/>
        <v>#REF!</v>
      </c>
      <c r="G269" s="91" t="e">
        <f>IF(E269="","",OP!G269)</f>
        <v>#REF!</v>
      </c>
      <c r="H269" s="28" t="e">
        <f t="shared" si="50"/>
        <v>#REF!</v>
      </c>
      <c r="I269" s="56" t="e">
        <f t="shared" si="51"/>
        <v>#REF!</v>
      </c>
      <c r="J269" s="56" t="e">
        <f t="shared" si="55"/>
        <v>#REF!</v>
      </c>
      <c r="K269" s="57" t="e">
        <f t="shared" si="56"/>
        <v>#REF!</v>
      </c>
      <c r="L269" s="57" t="e">
        <f t="shared" si="57"/>
        <v>#REF!</v>
      </c>
      <c r="M269" s="58" t="e">
        <f t="shared" si="52"/>
        <v>#REF!</v>
      </c>
      <c r="N269" s="58" t="e">
        <f t="shared" si="58"/>
        <v>#REF!</v>
      </c>
      <c r="O269" s="58" t="e">
        <f t="shared" si="59"/>
        <v>#REF!</v>
      </c>
      <c r="P269" s="59" t="e">
        <f t="shared" si="49"/>
        <v>#REF!</v>
      </c>
      <c r="Q269" s="29" t="e">
        <f t="shared" si="60"/>
        <v>#REF!</v>
      </c>
      <c r="R269" s="100" t="e">
        <f t="shared" si="53"/>
        <v>#REF!</v>
      </c>
      <c r="S269" s="247"/>
      <c r="T269" s="247"/>
      <c r="U269" s="247"/>
    </row>
    <row r="270" spans="2:21" x14ac:dyDescent="0.25">
      <c r="B270" s="237"/>
      <c r="C270" s="9"/>
      <c r="E270" s="65" t="e">
        <f>IF(OR($C$6="",$C$5="",$C$6=0,$C$5=0),"",IF((ROWS(E$6:E270)-1)&gt;$C$16+$C$13-$C$15,"",(ROWS(E$6:E270)-1)))</f>
        <v>#REF!</v>
      </c>
      <c r="F270" s="55" t="e">
        <f t="shared" si="54"/>
        <v>#REF!</v>
      </c>
      <c r="G270" s="91" t="e">
        <f>IF(E270="","",OP!G270)</f>
        <v>#REF!</v>
      </c>
      <c r="H270" s="28" t="e">
        <f t="shared" si="50"/>
        <v>#REF!</v>
      </c>
      <c r="I270" s="56" t="e">
        <f t="shared" si="51"/>
        <v>#REF!</v>
      </c>
      <c r="J270" s="56" t="e">
        <f t="shared" si="55"/>
        <v>#REF!</v>
      </c>
      <c r="K270" s="57" t="e">
        <f t="shared" si="56"/>
        <v>#REF!</v>
      </c>
      <c r="L270" s="57" t="e">
        <f t="shared" si="57"/>
        <v>#REF!</v>
      </c>
      <c r="M270" s="58" t="e">
        <f t="shared" si="52"/>
        <v>#REF!</v>
      </c>
      <c r="N270" s="58" t="e">
        <f t="shared" si="58"/>
        <v>#REF!</v>
      </c>
      <c r="O270" s="58" t="e">
        <f t="shared" si="59"/>
        <v>#REF!</v>
      </c>
      <c r="P270" s="59" t="e">
        <f t="shared" si="49"/>
        <v>#REF!</v>
      </c>
      <c r="Q270" s="29" t="e">
        <f t="shared" si="60"/>
        <v>#REF!</v>
      </c>
      <c r="R270" s="100" t="e">
        <f t="shared" si="53"/>
        <v>#REF!</v>
      </c>
      <c r="S270" s="247"/>
      <c r="T270" s="247"/>
      <c r="U270" s="247"/>
    </row>
    <row r="271" spans="2:21" x14ac:dyDescent="0.25">
      <c r="B271" s="237"/>
      <c r="C271" s="9"/>
      <c r="E271" s="65" t="e">
        <f>IF(OR($C$6="",$C$5="",$C$6=0,$C$5=0),"",IF((ROWS(E$6:E271)-1)&gt;$C$16+$C$13-$C$15,"",(ROWS(E$6:E271)-1)))</f>
        <v>#REF!</v>
      </c>
      <c r="F271" s="55" t="e">
        <f t="shared" si="54"/>
        <v>#REF!</v>
      </c>
      <c r="G271" s="91" t="e">
        <f>IF(E271="","",OP!G271)</f>
        <v>#REF!</v>
      </c>
      <c r="H271" s="28" t="e">
        <f t="shared" si="50"/>
        <v>#REF!</v>
      </c>
      <c r="I271" s="56" t="e">
        <f t="shared" si="51"/>
        <v>#REF!</v>
      </c>
      <c r="J271" s="56" t="e">
        <f t="shared" si="55"/>
        <v>#REF!</v>
      </c>
      <c r="K271" s="57" t="e">
        <f t="shared" si="56"/>
        <v>#REF!</v>
      </c>
      <c r="L271" s="57" t="e">
        <f t="shared" si="57"/>
        <v>#REF!</v>
      </c>
      <c r="M271" s="58" t="e">
        <f t="shared" si="52"/>
        <v>#REF!</v>
      </c>
      <c r="N271" s="58" t="e">
        <f t="shared" si="58"/>
        <v>#REF!</v>
      </c>
      <c r="O271" s="58" t="e">
        <f t="shared" si="59"/>
        <v>#REF!</v>
      </c>
      <c r="P271" s="59" t="e">
        <f t="shared" si="49"/>
        <v>#REF!</v>
      </c>
      <c r="Q271" s="29" t="e">
        <f t="shared" si="60"/>
        <v>#REF!</v>
      </c>
      <c r="R271" s="100" t="e">
        <f t="shared" si="53"/>
        <v>#REF!</v>
      </c>
      <c r="S271" s="247"/>
      <c r="T271" s="247"/>
      <c r="U271" s="247"/>
    </row>
    <row r="272" spans="2:21" x14ac:dyDescent="0.25">
      <c r="B272" s="237"/>
      <c r="C272" s="9"/>
      <c r="E272" s="65" t="e">
        <f>IF(OR($C$6="",$C$5="",$C$6=0,$C$5=0),"",IF((ROWS(E$6:E272)-1)&gt;$C$16+$C$13-$C$15,"",(ROWS(E$6:E272)-1)))</f>
        <v>#REF!</v>
      </c>
      <c r="F272" s="55" t="e">
        <f t="shared" si="54"/>
        <v>#REF!</v>
      </c>
      <c r="G272" s="91" t="e">
        <f>IF(E272="","",OP!G272)</f>
        <v>#REF!</v>
      </c>
      <c r="H272" s="28" t="e">
        <f t="shared" si="50"/>
        <v>#REF!</v>
      </c>
      <c r="I272" s="56" t="e">
        <f t="shared" si="51"/>
        <v>#REF!</v>
      </c>
      <c r="J272" s="56" t="e">
        <f t="shared" si="55"/>
        <v>#REF!</v>
      </c>
      <c r="K272" s="57" t="e">
        <f t="shared" si="56"/>
        <v>#REF!</v>
      </c>
      <c r="L272" s="57" t="e">
        <f t="shared" si="57"/>
        <v>#REF!</v>
      </c>
      <c r="M272" s="58" t="e">
        <f t="shared" si="52"/>
        <v>#REF!</v>
      </c>
      <c r="N272" s="58" t="e">
        <f t="shared" si="58"/>
        <v>#REF!</v>
      </c>
      <c r="O272" s="58" t="e">
        <f t="shared" si="59"/>
        <v>#REF!</v>
      </c>
      <c r="P272" s="59" t="e">
        <f t="shared" si="49"/>
        <v>#REF!</v>
      </c>
      <c r="Q272" s="29" t="e">
        <f t="shared" si="60"/>
        <v>#REF!</v>
      </c>
      <c r="R272" s="100" t="e">
        <f t="shared" si="53"/>
        <v>#REF!</v>
      </c>
      <c r="S272" s="247"/>
      <c r="T272" s="247"/>
      <c r="U272" s="247"/>
    </row>
    <row r="273" spans="2:21" x14ac:dyDescent="0.25">
      <c r="B273" s="237"/>
      <c r="C273" s="9"/>
      <c r="E273" s="65" t="e">
        <f>IF(OR($C$6="",$C$5="",$C$6=0,$C$5=0),"",IF((ROWS(E$6:E273)-1)&gt;$C$16+$C$13-$C$15,"",(ROWS(E$6:E273)-1)))</f>
        <v>#REF!</v>
      </c>
      <c r="F273" s="55" t="e">
        <f t="shared" si="54"/>
        <v>#REF!</v>
      </c>
      <c r="G273" s="91" t="e">
        <f>IF(E273="","",OP!G273)</f>
        <v>#REF!</v>
      </c>
      <c r="H273" s="28" t="e">
        <f t="shared" si="50"/>
        <v>#REF!</v>
      </c>
      <c r="I273" s="56" t="e">
        <f t="shared" si="51"/>
        <v>#REF!</v>
      </c>
      <c r="J273" s="56" t="e">
        <f t="shared" si="55"/>
        <v>#REF!</v>
      </c>
      <c r="K273" s="57" t="e">
        <f t="shared" si="56"/>
        <v>#REF!</v>
      </c>
      <c r="L273" s="57" t="e">
        <f t="shared" si="57"/>
        <v>#REF!</v>
      </c>
      <c r="M273" s="58" t="e">
        <f t="shared" si="52"/>
        <v>#REF!</v>
      </c>
      <c r="N273" s="58" t="e">
        <f t="shared" si="58"/>
        <v>#REF!</v>
      </c>
      <c r="O273" s="58" t="e">
        <f t="shared" si="59"/>
        <v>#REF!</v>
      </c>
      <c r="P273" s="59" t="e">
        <f t="shared" si="49"/>
        <v>#REF!</v>
      </c>
      <c r="Q273" s="29" t="e">
        <f t="shared" si="60"/>
        <v>#REF!</v>
      </c>
      <c r="R273" s="100" t="e">
        <f t="shared" si="53"/>
        <v>#REF!</v>
      </c>
      <c r="S273" s="247"/>
      <c r="T273" s="247"/>
      <c r="U273" s="247"/>
    </row>
    <row r="274" spans="2:21" x14ac:dyDescent="0.25">
      <c r="B274" s="237"/>
      <c r="C274" s="9"/>
      <c r="E274" s="65" t="e">
        <f>IF(OR($C$6="",$C$5="",$C$6=0,$C$5=0),"",IF((ROWS(E$6:E274)-1)&gt;$C$16+$C$13-$C$15,"",(ROWS(E$6:E274)-1)))</f>
        <v>#REF!</v>
      </c>
      <c r="F274" s="55" t="e">
        <f t="shared" si="54"/>
        <v>#REF!</v>
      </c>
      <c r="G274" s="91" t="e">
        <f>IF(E274="","",OP!G274)</f>
        <v>#REF!</v>
      </c>
      <c r="H274" s="28" t="e">
        <f t="shared" si="50"/>
        <v>#REF!</v>
      </c>
      <c r="I274" s="56" t="e">
        <f t="shared" si="51"/>
        <v>#REF!</v>
      </c>
      <c r="J274" s="56" t="e">
        <f t="shared" si="55"/>
        <v>#REF!</v>
      </c>
      <c r="K274" s="57" t="e">
        <f t="shared" si="56"/>
        <v>#REF!</v>
      </c>
      <c r="L274" s="57" t="e">
        <f t="shared" si="57"/>
        <v>#REF!</v>
      </c>
      <c r="M274" s="58" t="e">
        <f t="shared" si="52"/>
        <v>#REF!</v>
      </c>
      <c r="N274" s="58" t="e">
        <f t="shared" si="58"/>
        <v>#REF!</v>
      </c>
      <c r="O274" s="58" t="e">
        <f t="shared" si="59"/>
        <v>#REF!</v>
      </c>
      <c r="P274" s="59" t="e">
        <f t="shared" si="49"/>
        <v>#REF!</v>
      </c>
      <c r="Q274" s="29" t="e">
        <f t="shared" si="60"/>
        <v>#REF!</v>
      </c>
      <c r="R274" s="100" t="e">
        <f t="shared" si="53"/>
        <v>#REF!</v>
      </c>
      <c r="S274" s="247"/>
      <c r="T274" s="247"/>
      <c r="U274" s="247"/>
    </row>
    <row r="275" spans="2:21" x14ac:dyDescent="0.25">
      <c r="B275" s="237"/>
      <c r="C275" s="9"/>
      <c r="E275" s="65" t="e">
        <f>IF(OR($C$6="",$C$5="",$C$6=0,$C$5=0),"",IF((ROWS(E$6:E275)-1)&gt;$C$16+$C$13-$C$15,"",(ROWS(E$6:E275)-1)))</f>
        <v>#REF!</v>
      </c>
      <c r="F275" s="55" t="e">
        <f t="shared" si="54"/>
        <v>#REF!</v>
      </c>
      <c r="G275" s="91" t="e">
        <f>IF(E275="","",OP!G275)</f>
        <v>#REF!</v>
      </c>
      <c r="H275" s="28" t="e">
        <f t="shared" si="50"/>
        <v>#REF!</v>
      </c>
      <c r="I275" s="56" t="e">
        <f t="shared" si="51"/>
        <v>#REF!</v>
      </c>
      <c r="J275" s="56" t="e">
        <f t="shared" si="55"/>
        <v>#REF!</v>
      </c>
      <c r="K275" s="57" t="e">
        <f t="shared" si="56"/>
        <v>#REF!</v>
      </c>
      <c r="L275" s="57" t="e">
        <f t="shared" si="57"/>
        <v>#REF!</v>
      </c>
      <c r="M275" s="58" t="e">
        <f t="shared" si="52"/>
        <v>#REF!</v>
      </c>
      <c r="N275" s="58" t="e">
        <f t="shared" si="58"/>
        <v>#REF!</v>
      </c>
      <c r="O275" s="58" t="e">
        <f t="shared" si="59"/>
        <v>#REF!</v>
      </c>
      <c r="P275" s="59" t="e">
        <f t="shared" si="49"/>
        <v>#REF!</v>
      </c>
      <c r="Q275" s="29" t="e">
        <f t="shared" si="60"/>
        <v>#REF!</v>
      </c>
      <c r="R275" s="100" t="e">
        <f t="shared" si="53"/>
        <v>#REF!</v>
      </c>
      <c r="S275" s="247"/>
      <c r="T275" s="247"/>
      <c r="U275" s="247"/>
    </row>
    <row r="276" spans="2:21" x14ac:dyDescent="0.25">
      <c r="B276" s="237"/>
      <c r="C276" s="9"/>
      <c r="E276" s="65" t="e">
        <f>IF(OR($C$6="",$C$5="",$C$6=0,$C$5=0),"",IF((ROWS(E$6:E276)-1)&gt;$C$16+$C$13-$C$15,"",(ROWS(E$6:E276)-1)))</f>
        <v>#REF!</v>
      </c>
      <c r="F276" s="55" t="e">
        <f t="shared" si="54"/>
        <v>#REF!</v>
      </c>
      <c r="G276" s="91" t="e">
        <f>IF(E276="","",OP!G276)</f>
        <v>#REF!</v>
      </c>
      <c r="H276" s="28" t="e">
        <f t="shared" si="50"/>
        <v>#REF!</v>
      </c>
      <c r="I276" s="56" t="e">
        <f t="shared" si="51"/>
        <v>#REF!</v>
      </c>
      <c r="J276" s="56" t="e">
        <f t="shared" si="55"/>
        <v>#REF!</v>
      </c>
      <c r="K276" s="57" t="e">
        <f t="shared" si="56"/>
        <v>#REF!</v>
      </c>
      <c r="L276" s="57" t="e">
        <f t="shared" si="57"/>
        <v>#REF!</v>
      </c>
      <c r="M276" s="58" t="e">
        <f t="shared" si="52"/>
        <v>#REF!</v>
      </c>
      <c r="N276" s="58" t="e">
        <f t="shared" si="58"/>
        <v>#REF!</v>
      </c>
      <c r="O276" s="58" t="e">
        <f t="shared" si="59"/>
        <v>#REF!</v>
      </c>
      <c r="P276" s="59" t="e">
        <f t="shared" si="49"/>
        <v>#REF!</v>
      </c>
      <c r="Q276" s="29" t="e">
        <f t="shared" si="60"/>
        <v>#REF!</v>
      </c>
      <c r="R276" s="100" t="e">
        <f t="shared" si="53"/>
        <v>#REF!</v>
      </c>
      <c r="S276" s="247"/>
      <c r="T276" s="247"/>
      <c r="U276" s="247"/>
    </row>
    <row r="277" spans="2:21" x14ac:dyDescent="0.25">
      <c r="B277" s="237"/>
      <c r="C277" s="9"/>
      <c r="E277" s="65" t="e">
        <f>IF(OR($C$6="",$C$5="",$C$6=0,$C$5=0),"",IF((ROWS(E$6:E277)-1)&gt;$C$16+$C$13-$C$15,"",(ROWS(E$6:E277)-1)))</f>
        <v>#REF!</v>
      </c>
      <c r="F277" s="55" t="e">
        <f t="shared" si="54"/>
        <v>#REF!</v>
      </c>
      <c r="G277" s="91" t="e">
        <f>IF(E277="","",OP!G277)</f>
        <v>#REF!</v>
      </c>
      <c r="H277" s="28" t="e">
        <f t="shared" si="50"/>
        <v>#REF!</v>
      </c>
      <c r="I277" s="56" t="e">
        <f t="shared" si="51"/>
        <v>#REF!</v>
      </c>
      <c r="J277" s="56" t="e">
        <f t="shared" si="55"/>
        <v>#REF!</v>
      </c>
      <c r="K277" s="57" t="e">
        <f t="shared" si="56"/>
        <v>#REF!</v>
      </c>
      <c r="L277" s="57" t="e">
        <f t="shared" si="57"/>
        <v>#REF!</v>
      </c>
      <c r="M277" s="58" t="e">
        <f t="shared" si="52"/>
        <v>#REF!</v>
      </c>
      <c r="N277" s="58" t="e">
        <f t="shared" si="58"/>
        <v>#REF!</v>
      </c>
      <c r="O277" s="58" t="e">
        <f t="shared" si="59"/>
        <v>#REF!</v>
      </c>
      <c r="P277" s="59" t="e">
        <f t="shared" si="49"/>
        <v>#REF!</v>
      </c>
      <c r="Q277" s="29" t="e">
        <f t="shared" si="60"/>
        <v>#REF!</v>
      </c>
      <c r="R277" s="100" t="e">
        <f t="shared" si="53"/>
        <v>#REF!</v>
      </c>
      <c r="S277" s="247"/>
      <c r="T277" s="247"/>
      <c r="U277" s="247"/>
    </row>
    <row r="278" spans="2:21" x14ac:dyDescent="0.25">
      <c r="B278" s="237"/>
      <c r="C278" s="9"/>
      <c r="E278" s="65" t="e">
        <f>IF(OR($C$6="",$C$5="",$C$6=0,$C$5=0),"",IF((ROWS(E$6:E278)-1)&gt;$C$16+$C$13-$C$15,"",(ROWS(E$6:E278)-1)))</f>
        <v>#REF!</v>
      </c>
      <c r="F278" s="55" t="e">
        <f t="shared" si="54"/>
        <v>#REF!</v>
      </c>
      <c r="G278" s="91" t="e">
        <f>IF(E278="","",OP!G278)</f>
        <v>#REF!</v>
      </c>
      <c r="H278" s="28" t="e">
        <f t="shared" si="50"/>
        <v>#REF!</v>
      </c>
      <c r="I278" s="56" t="e">
        <f t="shared" si="51"/>
        <v>#REF!</v>
      </c>
      <c r="J278" s="56" t="e">
        <f t="shared" si="55"/>
        <v>#REF!</v>
      </c>
      <c r="K278" s="57" t="e">
        <f t="shared" si="56"/>
        <v>#REF!</v>
      </c>
      <c r="L278" s="57" t="e">
        <f t="shared" si="57"/>
        <v>#REF!</v>
      </c>
      <c r="M278" s="58" t="e">
        <f t="shared" si="52"/>
        <v>#REF!</v>
      </c>
      <c r="N278" s="58" t="e">
        <f t="shared" si="58"/>
        <v>#REF!</v>
      </c>
      <c r="O278" s="58" t="e">
        <f t="shared" si="59"/>
        <v>#REF!</v>
      </c>
      <c r="P278" s="59" t="e">
        <f t="shared" si="49"/>
        <v>#REF!</v>
      </c>
      <c r="Q278" s="29" t="e">
        <f t="shared" si="60"/>
        <v>#REF!</v>
      </c>
      <c r="R278" s="100" t="e">
        <f t="shared" si="53"/>
        <v>#REF!</v>
      </c>
      <c r="S278" s="247"/>
      <c r="T278" s="247"/>
      <c r="U278" s="247"/>
    </row>
    <row r="279" spans="2:21" x14ac:dyDescent="0.25">
      <c r="B279" s="237"/>
      <c r="C279" s="9"/>
      <c r="E279" s="65" t="e">
        <f>IF(OR($C$6="",$C$5="",$C$6=0,$C$5=0),"",IF((ROWS(E$6:E279)-1)&gt;$C$16+$C$13-$C$15,"",(ROWS(E$6:E279)-1)))</f>
        <v>#REF!</v>
      </c>
      <c r="F279" s="55" t="e">
        <f t="shared" si="54"/>
        <v>#REF!</v>
      </c>
      <c r="G279" s="91" t="e">
        <f>IF(E279="","",OP!G279)</f>
        <v>#REF!</v>
      </c>
      <c r="H279" s="28" t="e">
        <f t="shared" si="50"/>
        <v>#REF!</v>
      </c>
      <c r="I279" s="56" t="e">
        <f t="shared" si="51"/>
        <v>#REF!</v>
      </c>
      <c r="J279" s="56" t="e">
        <f t="shared" si="55"/>
        <v>#REF!</v>
      </c>
      <c r="K279" s="57" t="e">
        <f t="shared" si="56"/>
        <v>#REF!</v>
      </c>
      <c r="L279" s="57" t="e">
        <f t="shared" si="57"/>
        <v>#REF!</v>
      </c>
      <c r="M279" s="58" t="e">
        <f t="shared" si="52"/>
        <v>#REF!</v>
      </c>
      <c r="N279" s="58" t="e">
        <f t="shared" si="58"/>
        <v>#REF!</v>
      </c>
      <c r="O279" s="58" t="e">
        <f t="shared" si="59"/>
        <v>#REF!</v>
      </c>
      <c r="P279" s="59" t="e">
        <f t="shared" si="49"/>
        <v>#REF!</v>
      </c>
      <c r="Q279" s="29" t="e">
        <f t="shared" si="60"/>
        <v>#REF!</v>
      </c>
      <c r="R279" s="100" t="e">
        <f t="shared" si="53"/>
        <v>#REF!</v>
      </c>
      <c r="S279" s="247"/>
      <c r="T279" s="247"/>
      <c r="U279" s="247"/>
    </row>
    <row r="280" spans="2:21" x14ac:dyDescent="0.25">
      <c r="B280" s="237"/>
      <c r="C280" s="9"/>
      <c r="E280" s="65" t="e">
        <f>IF(OR($C$6="",$C$5="",$C$6=0,$C$5=0),"",IF((ROWS(E$6:E280)-1)&gt;$C$16+$C$13-$C$15,"",(ROWS(E$6:E280)-1)))</f>
        <v>#REF!</v>
      </c>
      <c r="F280" s="55" t="e">
        <f t="shared" si="54"/>
        <v>#REF!</v>
      </c>
      <c r="G280" s="91" t="e">
        <f>IF(E280="","",OP!G280)</f>
        <v>#REF!</v>
      </c>
      <c r="H280" s="28" t="e">
        <f t="shared" si="50"/>
        <v>#REF!</v>
      </c>
      <c r="I280" s="56" t="e">
        <f t="shared" si="51"/>
        <v>#REF!</v>
      </c>
      <c r="J280" s="56" t="e">
        <f t="shared" si="55"/>
        <v>#REF!</v>
      </c>
      <c r="K280" s="57" t="e">
        <f t="shared" si="56"/>
        <v>#REF!</v>
      </c>
      <c r="L280" s="57" t="e">
        <f t="shared" si="57"/>
        <v>#REF!</v>
      </c>
      <c r="M280" s="58" t="e">
        <f t="shared" si="52"/>
        <v>#REF!</v>
      </c>
      <c r="N280" s="58" t="e">
        <f t="shared" si="58"/>
        <v>#REF!</v>
      </c>
      <c r="O280" s="58" t="e">
        <f t="shared" si="59"/>
        <v>#REF!</v>
      </c>
      <c r="P280" s="59" t="e">
        <f t="shared" si="49"/>
        <v>#REF!</v>
      </c>
      <c r="Q280" s="29" t="e">
        <f t="shared" si="60"/>
        <v>#REF!</v>
      </c>
      <c r="R280" s="100" t="e">
        <f t="shared" si="53"/>
        <v>#REF!</v>
      </c>
      <c r="S280" s="247"/>
      <c r="T280" s="247"/>
      <c r="U280" s="247"/>
    </row>
    <row r="281" spans="2:21" x14ac:dyDescent="0.25">
      <c r="B281" s="237"/>
      <c r="C281" s="9"/>
      <c r="E281" s="65" t="e">
        <f>IF(OR($C$6="",$C$5="",$C$6=0,$C$5=0),"",IF((ROWS(E$6:E281)-1)&gt;$C$16+$C$13-$C$15,"",(ROWS(E$6:E281)-1)))</f>
        <v>#REF!</v>
      </c>
      <c r="F281" s="55" t="e">
        <f t="shared" si="54"/>
        <v>#REF!</v>
      </c>
      <c r="G281" s="91" t="e">
        <f>IF(E281="","",OP!G281)</f>
        <v>#REF!</v>
      </c>
      <c r="H281" s="28" t="e">
        <f t="shared" si="50"/>
        <v>#REF!</v>
      </c>
      <c r="I281" s="56" t="e">
        <f t="shared" si="51"/>
        <v>#REF!</v>
      </c>
      <c r="J281" s="56" t="e">
        <f t="shared" si="55"/>
        <v>#REF!</v>
      </c>
      <c r="K281" s="57" t="e">
        <f t="shared" si="56"/>
        <v>#REF!</v>
      </c>
      <c r="L281" s="57" t="e">
        <f t="shared" si="57"/>
        <v>#REF!</v>
      </c>
      <c r="M281" s="58" t="e">
        <f t="shared" si="52"/>
        <v>#REF!</v>
      </c>
      <c r="N281" s="58" t="e">
        <f t="shared" si="58"/>
        <v>#REF!</v>
      </c>
      <c r="O281" s="58" t="e">
        <f t="shared" si="59"/>
        <v>#REF!</v>
      </c>
      <c r="P281" s="59" t="e">
        <f t="shared" si="49"/>
        <v>#REF!</v>
      </c>
      <c r="Q281" s="29" t="e">
        <f t="shared" si="60"/>
        <v>#REF!</v>
      </c>
      <c r="R281" s="100" t="e">
        <f t="shared" si="53"/>
        <v>#REF!</v>
      </c>
      <c r="S281" s="247"/>
      <c r="T281" s="247"/>
      <c r="U281" s="247"/>
    </row>
    <row r="282" spans="2:21" x14ac:dyDescent="0.25">
      <c r="B282" s="237"/>
      <c r="C282" s="9"/>
      <c r="E282" s="65" t="e">
        <f>IF(OR($C$6="",$C$5="",$C$6=0,$C$5=0),"",IF((ROWS(E$6:E282)-1)&gt;$C$16+$C$13-$C$15,"",(ROWS(E$6:E282)-1)))</f>
        <v>#REF!</v>
      </c>
      <c r="F282" s="55" t="e">
        <f t="shared" si="54"/>
        <v>#REF!</v>
      </c>
      <c r="G282" s="91" t="e">
        <f>IF(E282="","",OP!G282)</f>
        <v>#REF!</v>
      </c>
      <c r="H282" s="28" t="e">
        <f t="shared" si="50"/>
        <v>#REF!</v>
      </c>
      <c r="I282" s="56" t="e">
        <f t="shared" si="51"/>
        <v>#REF!</v>
      </c>
      <c r="J282" s="56" t="e">
        <f t="shared" si="55"/>
        <v>#REF!</v>
      </c>
      <c r="K282" s="57" t="e">
        <f t="shared" si="56"/>
        <v>#REF!</v>
      </c>
      <c r="L282" s="57" t="e">
        <f t="shared" si="57"/>
        <v>#REF!</v>
      </c>
      <c r="M282" s="58" t="e">
        <f t="shared" si="52"/>
        <v>#REF!</v>
      </c>
      <c r="N282" s="58" t="e">
        <f t="shared" si="58"/>
        <v>#REF!</v>
      </c>
      <c r="O282" s="58" t="e">
        <f t="shared" si="59"/>
        <v>#REF!</v>
      </c>
      <c r="P282" s="59" t="e">
        <f t="shared" si="49"/>
        <v>#REF!</v>
      </c>
      <c r="Q282" s="29" t="e">
        <f t="shared" si="60"/>
        <v>#REF!</v>
      </c>
      <c r="R282" s="100" t="e">
        <f t="shared" si="53"/>
        <v>#REF!</v>
      </c>
      <c r="S282" s="247"/>
      <c r="T282" s="247"/>
      <c r="U282" s="247"/>
    </row>
    <row r="283" spans="2:21" x14ac:dyDescent="0.25">
      <c r="B283" s="237"/>
      <c r="C283" s="9"/>
      <c r="E283" s="65" t="e">
        <f>IF(OR($C$6="",$C$5="",$C$6=0,$C$5=0),"",IF((ROWS(E$6:E283)-1)&gt;$C$16+$C$13-$C$15,"",(ROWS(E$6:E283)-1)))</f>
        <v>#REF!</v>
      </c>
      <c r="F283" s="55" t="e">
        <f t="shared" si="54"/>
        <v>#REF!</v>
      </c>
      <c r="G283" s="91" t="e">
        <f>IF(E283="","",OP!G283)</f>
        <v>#REF!</v>
      </c>
      <c r="H283" s="28" t="e">
        <f t="shared" si="50"/>
        <v>#REF!</v>
      </c>
      <c r="I283" s="56" t="e">
        <f t="shared" si="51"/>
        <v>#REF!</v>
      </c>
      <c r="J283" s="56" t="e">
        <f t="shared" si="55"/>
        <v>#REF!</v>
      </c>
      <c r="K283" s="57" t="e">
        <f t="shared" si="56"/>
        <v>#REF!</v>
      </c>
      <c r="L283" s="57" t="e">
        <f t="shared" si="57"/>
        <v>#REF!</v>
      </c>
      <c r="M283" s="58" t="e">
        <f t="shared" si="52"/>
        <v>#REF!</v>
      </c>
      <c r="N283" s="58" t="e">
        <f t="shared" si="58"/>
        <v>#REF!</v>
      </c>
      <c r="O283" s="58" t="e">
        <f t="shared" si="59"/>
        <v>#REF!</v>
      </c>
      <c r="P283" s="59" t="e">
        <f t="shared" si="49"/>
        <v>#REF!</v>
      </c>
      <c r="Q283" s="29" t="e">
        <f t="shared" si="60"/>
        <v>#REF!</v>
      </c>
      <c r="R283" s="100" t="e">
        <f t="shared" si="53"/>
        <v>#REF!</v>
      </c>
      <c r="S283" s="247"/>
      <c r="T283" s="247"/>
      <c r="U283" s="247"/>
    </row>
    <row r="284" spans="2:21" x14ac:dyDescent="0.25">
      <c r="B284" s="237"/>
      <c r="C284" s="9"/>
      <c r="E284" s="65" t="e">
        <f>IF(OR($C$6="",$C$5="",$C$6=0,$C$5=0),"",IF((ROWS(E$6:E284)-1)&gt;$C$16+$C$13-$C$15,"",(ROWS(E$6:E284)-1)))</f>
        <v>#REF!</v>
      </c>
      <c r="F284" s="55" t="e">
        <f t="shared" si="54"/>
        <v>#REF!</v>
      </c>
      <c r="G284" s="91" t="e">
        <f>IF(E284="","",OP!G284)</f>
        <v>#REF!</v>
      </c>
      <c r="H284" s="28" t="e">
        <f t="shared" si="50"/>
        <v>#REF!</v>
      </c>
      <c r="I284" s="56" t="e">
        <f t="shared" si="51"/>
        <v>#REF!</v>
      </c>
      <c r="J284" s="56" t="e">
        <f t="shared" si="55"/>
        <v>#REF!</v>
      </c>
      <c r="K284" s="57" t="e">
        <f t="shared" si="56"/>
        <v>#REF!</v>
      </c>
      <c r="L284" s="57" t="e">
        <f t="shared" si="57"/>
        <v>#REF!</v>
      </c>
      <c r="M284" s="58" t="e">
        <f t="shared" si="52"/>
        <v>#REF!</v>
      </c>
      <c r="N284" s="58" t="e">
        <f t="shared" si="58"/>
        <v>#REF!</v>
      </c>
      <c r="O284" s="58" t="e">
        <f t="shared" si="59"/>
        <v>#REF!</v>
      </c>
      <c r="P284" s="59" t="e">
        <f t="shared" si="49"/>
        <v>#REF!</v>
      </c>
      <c r="Q284" s="29" t="e">
        <f t="shared" si="60"/>
        <v>#REF!</v>
      </c>
      <c r="R284" s="100" t="e">
        <f t="shared" si="53"/>
        <v>#REF!</v>
      </c>
      <c r="S284" s="247"/>
      <c r="T284" s="247"/>
      <c r="U284" s="247"/>
    </row>
    <row r="285" spans="2:21" x14ac:dyDescent="0.25">
      <c r="B285" s="237"/>
      <c r="C285" s="9"/>
      <c r="E285" s="65" t="e">
        <f>IF(OR($C$6="",$C$5="",$C$6=0,$C$5=0),"",IF((ROWS(E$6:E285)-1)&gt;$C$16+$C$13-$C$15,"",(ROWS(E$6:E285)-1)))</f>
        <v>#REF!</v>
      </c>
      <c r="F285" s="55" t="e">
        <f t="shared" si="54"/>
        <v>#REF!</v>
      </c>
      <c r="G285" s="91" t="e">
        <f>IF(E285="","",OP!G285)</f>
        <v>#REF!</v>
      </c>
      <c r="H285" s="28" t="e">
        <f t="shared" si="50"/>
        <v>#REF!</v>
      </c>
      <c r="I285" s="56" t="e">
        <f t="shared" si="51"/>
        <v>#REF!</v>
      </c>
      <c r="J285" s="56" t="e">
        <f t="shared" si="55"/>
        <v>#REF!</v>
      </c>
      <c r="K285" s="57" t="e">
        <f t="shared" si="56"/>
        <v>#REF!</v>
      </c>
      <c r="L285" s="57" t="e">
        <f t="shared" si="57"/>
        <v>#REF!</v>
      </c>
      <c r="M285" s="58" t="e">
        <f t="shared" si="52"/>
        <v>#REF!</v>
      </c>
      <c r="N285" s="58" t="e">
        <f t="shared" si="58"/>
        <v>#REF!</v>
      </c>
      <c r="O285" s="58" t="e">
        <f t="shared" si="59"/>
        <v>#REF!</v>
      </c>
      <c r="P285" s="59" t="e">
        <f t="shared" si="49"/>
        <v>#REF!</v>
      </c>
      <c r="Q285" s="29" t="e">
        <f t="shared" si="60"/>
        <v>#REF!</v>
      </c>
      <c r="R285" s="100" t="e">
        <f t="shared" si="53"/>
        <v>#REF!</v>
      </c>
      <c r="S285" s="247"/>
      <c r="T285" s="247"/>
      <c r="U285" s="247"/>
    </row>
    <row r="286" spans="2:21" x14ac:dyDescent="0.25">
      <c r="B286" s="237"/>
      <c r="C286" s="9"/>
      <c r="E286" s="65" t="e">
        <f>IF(OR($C$6="",$C$5="",$C$6=0,$C$5=0),"",IF((ROWS(E$6:E286)-1)&gt;$C$16+$C$13-$C$15,"",(ROWS(E$6:E286)-1)))</f>
        <v>#REF!</v>
      </c>
      <c r="F286" s="55" t="e">
        <f t="shared" si="54"/>
        <v>#REF!</v>
      </c>
      <c r="G286" s="91" t="e">
        <f>IF(E286="","",OP!G286)</f>
        <v>#REF!</v>
      </c>
      <c r="H286" s="28" t="e">
        <f t="shared" si="50"/>
        <v>#REF!</v>
      </c>
      <c r="I286" s="56" t="e">
        <f t="shared" si="51"/>
        <v>#REF!</v>
      </c>
      <c r="J286" s="56" t="e">
        <f t="shared" si="55"/>
        <v>#REF!</v>
      </c>
      <c r="K286" s="57" t="e">
        <f t="shared" si="56"/>
        <v>#REF!</v>
      </c>
      <c r="L286" s="57" t="e">
        <f t="shared" si="57"/>
        <v>#REF!</v>
      </c>
      <c r="M286" s="58" t="e">
        <f t="shared" si="52"/>
        <v>#REF!</v>
      </c>
      <c r="N286" s="58" t="e">
        <f t="shared" si="58"/>
        <v>#REF!</v>
      </c>
      <c r="O286" s="58" t="e">
        <f t="shared" si="59"/>
        <v>#REF!</v>
      </c>
      <c r="P286" s="59" t="e">
        <f t="shared" si="49"/>
        <v>#REF!</v>
      </c>
      <c r="Q286" s="29" t="e">
        <f t="shared" si="60"/>
        <v>#REF!</v>
      </c>
      <c r="R286" s="100" t="e">
        <f t="shared" si="53"/>
        <v>#REF!</v>
      </c>
      <c r="S286" s="247"/>
      <c r="T286" s="247"/>
      <c r="U286" s="247"/>
    </row>
    <row r="287" spans="2:21" x14ac:dyDescent="0.25">
      <c r="B287" s="237"/>
      <c r="C287" s="9"/>
      <c r="E287" s="65" t="e">
        <f>IF(OR($C$6="",$C$5="",$C$6=0,$C$5=0),"",IF((ROWS(E$6:E287)-1)&gt;$C$16+$C$13-$C$15,"",(ROWS(E$6:E287)-1)))</f>
        <v>#REF!</v>
      </c>
      <c r="F287" s="55" t="e">
        <f t="shared" si="54"/>
        <v>#REF!</v>
      </c>
      <c r="G287" s="91" t="e">
        <f>IF(E287="","",OP!G287)</f>
        <v>#REF!</v>
      </c>
      <c r="H287" s="28" t="e">
        <f t="shared" si="50"/>
        <v>#REF!</v>
      </c>
      <c r="I287" s="56" t="e">
        <f t="shared" si="51"/>
        <v>#REF!</v>
      </c>
      <c r="J287" s="56" t="e">
        <f t="shared" si="55"/>
        <v>#REF!</v>
      </c>
      <c r="K287" s="57" t="e">
        <f t="shared" si="56"/>
        <v>#REF!</v>
      </c>
      <c r="L287" s="57" t="e">
        <f t="shared" si="57"/>
        <v>#REF!</v>
      </c>
      <c r="M287" s="58" t="e">
        <f t="shared" si="52"/>
        <v>#REF!</v>
      </c>
      <c r="N287" s="58" t="e">
        <f t="shared" si="58"/>
        <v>#REF!</v>
      </c>
      <c r="O287" s="58" t="e">
        <f t="shared" si="59"/>
        <v>#REF!</v>
      </c>
      <c r="P287" s="59" t="e">
        <f t="shared" si="49"/>
        <v>#REF!</v>
      </c>
      <c r="Q287" s="29" t="e">
        <f t="shared" si="60"/>
        <v>#REF!</v>
      </c>
      <c r="R287" s="100" t="e">
        <f t="shared" si="53"/>
        <v>#REF!</v>
      </c>
      <c r="S287" s="247"/>
      <c r="T287" s="247"/>
      <c r="U287" s="247"/>
    </row>
    <row r="288" spans="2:21" x14ac:dyDescent="0.25">
      <c r="B288" s="237"/>
      <c r="C288" s="9"/>
      <c r="E288" s="65" t="e">
        <f>IF(OR($C$6="",$C$5="",$C$6=0,$C$5=0),"",IF((ROWS(E$6:E288)-1)&gt;$C$16+$C$13-$C$15,"",(ROWS(E$6:E288)-1)))</f>
        <v>#REF!</v>
      </c>
      <c r="F288" s="55" t="e">
        <f t="shared" si="54"/>
        <v>#REF!</v>
      </c>
      <c r="G288" s="91" t="e">
        <f>IF(E288="","",OP!G288)</f>
        <v>#REF!</v>
      </c>
      <c r="H288" s="28" t="e">
        <f t="shared" si="50"/>
        <v>#REF!</v>
      </c>
      <c r="I288" s="56" t="e">
        <f t="shared" si="51"/>
        <v>#REF!</v>
      </c>
      <c r="J288" s="56" t="e">
        <f t="shared" si="55"/>
        <v>#REF!</v>
      </c>
      <c r="K288" s="57" t="e">
        <f t="shared" si="56"/>
        <v>#REF!</v>
      </c>
      <c r="L288" s="57" t="e">
        <f t="shared" si="57"/>
        <v>#REF!</v>
      </c>
      <c r="M288" s="58" t="e">
        <f t="shared" si="52"/>
        <v>#REF!</v>
      </c>
      <c r="N288" s="58" t="e">
        <f t="shared" si="58"/>
        <v>#REF!</v>
      </c>
      <c r="O288" s="58" t="e">
        <f t="shared" si="59"/>
        <v>#REF!</v>
      </c>
      <c r="P288" s="59" t="e">
        <f t="shared" si="49"/>
        <v>#REF!</v>
      </c>
      <c r="Q288" s="29" t="e">
        <f t="shared" si="60"/>
        <v>#REF!</v>
      </c>
      <c r="R288" s="100" t="e">
        <f t="shared" si="53"/>
        <v>#REF!</v>
      </c>
      <c r="S288" s="247"/>
      <c r="T288" s="247"/>
      <c r="U288" s="247"/>
    </row>
    <row r="289" spans="2:21" x14ac:dyDescent="0.25">
      <c r="B289" s="237"/>
      <c r="C289" s="9"/>
      <c r="E289" s="65" t="e">
        <f>IF(OR($C$6="",$C$5="",$C$6=0,$C$5=0),"",IF((ROWS(E$6:E289)-1)&gt;$C$16+$C$13-$C$15,"",(ROWS(E$6:E289)-1)))</f>
        <v>#REF!</v>
      </c>
      <c r="F289" s="55" t="e">
        <f t="shared" si="54"/>
        <v>#REF!</v>
      </c>
      <c r="G289" s="91" t="e">
        <f>IF(E289="","",OP!G289)</f>
        <v>#REF!</v>
      </c>
      <c r="H289" s="28" t="e">
        <f t="shared" si="50"/>
        <v>#REF!</v>
      </c>
      <c r="I289" s="56" t="e">
        <f t="shared" si="51"/>
        <v>#REF!</v>
      </c>
      <c r="J289" s="56" t="e">
        <f t="shared" si="55"/>
        <v>#REF!</v>
      </c>
      <c r="K289" s="57" t="e">
        <f t="shared" si="56"/>
        <v>#REF!</v>
      </c>
      <c r="L289" s="57" t="e">
        <f t="shared" si="57"/>
        <v>#REF!</v>
      </c>
      <c r="M289" s="58" t="e">
        <f t="shared" si="52"/>
        <v>#REF!</v>
      </c>
      <c r="N289" s="58" t="e">
        <f t="shared" si="58"/>
        <v>#REF!</v>
      </c>
      <c r="O289" s="58" t="e">
        <f t="shared" si="59"/>
        <v>#REF!</v>
      </c>
      <c r="P289" s="59" t="e">
        <f t="shared" si="49"/>
        <v>#REF!</v>
      </c>
      <c r="Q289" s="29" t="e">
        <f t="shared" si="60"/>
        <v>#REF!</v>
      </c>
      <c r="R289" s="100" t="e">
        <f t="shared" si="53"/>
        <v>#REF!</v>
      </c>
      <c r="S289" s="247"/>
      <c r="T289" s="247"/>
      <c r="U289" s="247"/>
    </row>
    <row r="290" spans="2:21" x14ac:dyDescent="0.25">
      <c r="B290" s="237"/>
      <c r="C290" s="9"/>
      <c r="E290" s="65" t="e">
        <f>IF(OR($C$6="",$C$5="",$C$6=0,$C$5=0),"",IF((ROWS(E$6:E290)-1)&gt;$C$16+$C$13-$C$15,"",(ROWS(E$6:E290)-1)))</f>
        <v>#REF!</v>
      </c>
      <c r="F290" s="55" t="e">
        <f t="shared" si="54"/>
        <v>#REF!</v>
      </c>
      <c r="G290" s="91" t="e">
        <f>IF(E290="","",OP!G290)</f>
        <v>#REF!</v>
      </c>
      <c r="H290" s="28" t="e">
        <f t="shared" si="50"/>
        <v>#REF!</v>
      </c>
      <c r="I290" s="56" t="e">
        <f t="shared" si="51"/>
        <v>#REF!</v>
      </c>
      <c r="J290" s="56" t="e">
        <f t="shared" si="55"/>
        <v>#REF!</v>
      </c>
      <c r="K290" s="57" t="e">
        <f t="shared" si="56"/>
        <v>#REF!</v>
      </c>
      <c r="L290" s="57" t="e">
        <f t="shared" si="57"/>
        <v>#REF!</v>
      </c>
      <c r="M290" s="58" t="e">
        <f t="shared" si="52"/>
        <v>#REF!</v>
      </c>
      <c r="N290" s="58" t="e">
        <f t="shared" si="58"/>
        <v>#REF!</v>
      </c>
      <c r="O290" s="58" t="e">
        <f t="shared" si="59"/>
        <v>#REF!</v>
      </c>
      <c r="P290" s="59" t="e">
        <f t="shared" si="49"/>
        <v>#REF!</v>
      </c>
      <c r="Q290" s="29" t="e">
        <f t="shared" si="60"/>
        <v>#REF!</v>
      </c>
      <c r="R290" s="100" t="e">
        <f t="shared" si="53"/>
        <v>#REF!</v>
      </c>
      <c r="S290" s="247"/>
      <c r="T290" s="247"/>
      <c r="U290" s="247"/>
    </row>
    <row r="291" spans="2:21" x14ac:dyDescent="0.25">
      <c r="B291" s="237"/>
      <c r="C291" s="9"/>
      <c r="E291" s="65" t="e">
        <f>IF(OR($C$6="",$C$5="",$C$6=0,$C$5=0),"",IF((ROWS(E$6:E291)-1)&gt;$C$16+$C$13-$C$15,"",(ROWS(E$6:E291)-1)))</f>
        <v>#REF!</v>
      </c>
      <c r="F291" s="55" t="e">
        <f t="shared" si="54"/>
        <v>#REF!</v>
      </c>
      <c r="G291" s="91" t="e">
        <f>IF(E291="","",OP!G291)</f>
        <v>#REF!</v>
      </c>
      <c r="H291" s="28" t="e">
        <f t="shared" si="50"/>
        <v>#REF!</v>
      </c>
      <c r="I291" s="56" t="e">
        <f t="shared" si="51"/>
        <v>#REF!</v>
      </c>
      <c r="J291" s="56" t="e">
        <f t="shared" si="55"/>
        <v>#REF!</v>
      </c>
      <c r="K291" s="57" t="e">
        <f t="shared" si="56"/>
        <v>#REF!</v>
      </c>
      <c r="L291" s="57" t="e">
        <f t="shared" si="57"/>
        <v>#REF!</v>
      </c>
      <c r="M291" s="58" t="e">
        <f t="shared" si="52"/>
        <v>#REF!</v>
      </c>
      <c r="N291" s="58" t="e">
        <f t="shared" si="58"/>
        <v>#REF!</v>
      </c>
      <c r="O291" s="58" t="e">
        <f t="shared" si="59"/>
        <v>#REF!</v>
      </c>
      <c r="P291" s="59" t="e">
        <f t="shared" si="49"/>
        <v>#REF!</v>
      </c>
      <c r="Q291" s="29" t="e">
        <f t="shared" si="60"/>
        <v>#REF!</v>
      </c>
      <c r="R291" s="100" t="e">
        <f t="shared" si="53"/>
        <v>#REF!</v>
      </c>
      <c r="S291" s="247"/>
      <c r="T291" s="247"/>
      <c r="U291" s="247"/>
    </row>
    <row r="292" spans="2:21" x14ac:dyDescent="0.25">
      <c r="B292" s="237"/>
      <c r="C292" s="9"/>
      <c r="E292" s="65" t="e">
        <f>IF(OR($C$6="",$C$5="",$C$6=0,$C$5=0),"",IF((ROWS(E$6:E292)-1)&gt;$C$16+$C$13-$C$15,"",(ROWS(E$6:E292)-1)))</f>
        <v>#REF!</v>
      </c>
      <c r="F292" s="55" t="e">
        <f t="shared" si="54"/>
        <v>#REF!</v>
      </c>
      <c r="G292" s="91" t="e">
        <f>IF(E292="","",OP!G292)</f>
        <v>#REF!</v>
      </c>
      <c r="H292" s="28" t="e">
        <f t="shared" si="50"/>
        <v>#REF!</v>
      </c>
      <c r="I292" s="56" t="e">
        <f t="shared" si="51"/>
        <v>#REF!</v>
      </c>
      <c r="J292" s="56" t="e">
        <f t="shared" si="55"/>
        <v>#REF!</v>
      </c>
      <c r="K292" s="57" t="e">
        <f t="shared" si="56"/>
        <v>#REF!</v>
      </c>
      <c r="L292" s="57" t="e">
        <f t="shared" si="57"/>
        <v>#REF!</v>
      </c>
      <c r="M292" s="58" t="e">
        <f t="shared" si="52"/>
        <v>#REF!</v>
      </c>
      <c r="N292" s="58" t="e">
        <f t="shared" si="58"/>
        <v>#REF!</v>
      </c>
      <c r="O292" s="58" t="e">
        <f t="shared" si="59"/>
        <v>#REF!</v>
      </c>
      <c r="P292" s="59" t="e">
        <f t="shared" si="49"/>
        <v>#REF!</v>
      </c>
      <c r="Q292" s="29" t="e">
        <f t="shared" si="60"/>
        <v>#REF!</v>
      </c>
      <c r="R292" s="100" t="e">
        <f t="shared" si="53"/>
        <v>#REF!</v>
      </c>
      <c r="S292" s="247"/>
      <c r="T292" s="247"/>
      <c r="U292" s="247"/>
    </row>
    <row r="293" spans="2:21" x14ac:dyDescent="0.25">
      <c r="B293" s="237"/>
      <c r="C293" s="9"/>
      <c r="E293" s="65" t="e">
        <f>IF(OR($C$6="",$C$5="",$C$6=0,$C$5=0),"",IF((ROWS(E$6:E293)-1)&gt;$C$16+$C$13-$C$15,"",(ROWS(E$6:E293)-1)))</f>
        <v>#REF!</v>
      </c>
      <c r="F293" s="55" t="e">
        <f t="shared" si="54"/>
        <v>#REF!</v>
      </c>
      <c r="G293" s="91" t="e">
        <f>IF(E293="","",OP!G293)</f>
        <v>#REF!</v>
      </c>
      <c r="H293" s="28" t="e">
        <f t="shared" si="50"/>
        <v>#REF!</v>
      </c>
      <c r="I293" s="56" t="e">
        <f t="shared" si="51"/>
        <v>#REF!</v>
      </c>
      <c r="J293" s="56" t="e">
        <f t="shared" si="55"/>
        <v>#REF!</v>
      </c>
      <c r="K293" s="57" t="e">
        <f t="shared" si="56"/>
        <v>#REF!</v>
      </c>
      <c r="L293" s="57" t="e">
        <f t="shared" si="57"/>
        <v>#REF!</v>
      </c>
      <c r="M293" s="58" t="e">
        <f t="shared" si="52"/>
        <v>#REF!</v>
      </c>
      <c r="N293" s="58" t="e">
        <f t="shared" si="58"/>
        <v>#REF!</v>
      </c>
      <c r="O293" s="58" t="e">
        <f t="shared" si="59"/>
        <v>#REF!</v>
      </c>
      <c r="P293" s="59" t="e">
        <f t="shared" si="49"/>
        <v>#REF!</v>
      </c>
      <c r="Q293" s="29" t="e">
        <f t="shared" si="60"/>
        <v>#REF!</v>
      </c>
      <c r="R293" s="100" t="e">
        <f t="shared" si="53"/>
        <v>#REF!</v>
      </c>
      <c r="S293" s="247"/>
      <c r="T293" s="247"/>
      <c r="U293" s="247"/>
    </row>
    <row r="294" spans="2:21" x14ac:dyDescent="0.25">
      <c r="B294" s="237"/>
      <c r="C294" s="9"/>
      <c r="E294" s="65" t="e">
        <f>IF(OR($C$6="",$C$5="",$C$6=0,$C$5=0),"",IF((ROWS(E$6:E294)-1)&gt;$C$16+$C$13-$C$15,"",(ROWS(E$6:E294)-1)))</f>
        <v>#REF!</v>
      </c>
      <c r="F294" s="55" t="e">
        <f t="shared" si="54"/>
        <v>#REF!</v>
      </c>
      <c r="G294" s="91" t="e">
        <f>IF(E294="","",OP!G294)</f>
        <v>#REF!</v>
      </c>
      <c r="H294" s="28" t="e">
        <f t="shared" si="50"/>
        <v>#REF!</v>
      </c>
      <c r="I294" s="56" t="e">
        <f t="shared" si="51"/>
        <v>#REF!</v>
      </c>
      <c r="J294" s="56" t="e">
        <f t="shared" si="55"/>
        <v>#REF!</v>
      </c>
      <c r="K294" s="57" t="e">
        <f t="shared" si="56"/>
        <v>#REF!</v>
      </c>
      <c r="L294" s="57" t="e">
        <f t="shared" si="57"/>
        <v>#REF!</v>
      </c>
      <c r="M294" s="58" t="e">
        <f t="shared" si="52"/>
        <v>#REF!</v>
      </c>
      <c r="N294" s="58" t="e">
        <f t="shared" si="58"/>
        <v>#REF!</v>
      </c>
      <c r="O294" s="58" t="e">
        <f t="shared" si="59"/>
        <v>#REF!</v>
      </c>
      <c r="P294" s="59" t="e">
        <f t="shared" si="49"/>
        <v>#REF!</v>
      </c>
      <c r="Q294" s="29" t="e">
        <f t="shared" si="60"/>
        <v>#REF!</v>
      </c>
      <c r="R294" s="100" t="e">
        <f t="shared" si="53"/>
        <v>#REF!</v>
      </c>
      <c r="S294" s="247"/>
      <c r="T294" s="247"/>
      <c r="U294" s="247"/>
    </row>
    <row r="295" spans="2:21" x14ac:dyDescent="0.25">
      <c r="B295" s="237"/>
      <c r="C295" s="9"/>
      <c r="E295" s="65" t="e">
        <f>IF(OR($C$6="",$C$5="",$C$6=0,$C$5=0),"",IF((ROWS(E$6:E295)-1)&gt;$C$16+$C$13-$C$15,"",(ROWS(E$6:E295)-1)))</f>
        <v>#REF!</v>
      </c>
      <c r="F295" s="55" t="e">
        <f t="shared" si="54"/>
        <v>#REF!</v>
      </c>
      <c r="G295" s="91" t="e">
        <f>IF(E295="","",OP!G295)</f>
        <v>#REF!</v>
      </c>
      <c r="H295" s="28" t="e">
        <f t="shared" si="50"/>
        <v>#REF!</v>
      </c>
      <c r="I295" s="56" t="e">
        <f t="shared" si="51"/>
        <v>#REF!</v>
      </c>
      <c r="J295" s="56" t="e">
        <f t="shared" si="55"/>
        <v>#REF!</v>
      </c>
      <c r="K295" s="57" t="e">
        <f t="shared" si="56"/>
        <v>#REF!</v>
      </c>
      <c r="L295" s="57" t="e">
        <f t="shared" si="57"/>
        <v>#REF!</v>
      </c>
      <c r="M295" s="58" t="e">
        <f t="shared" si="52"/>
        <v>#REF!</v>
      </c>
      <c r="N295" s="58" t="e">
        <f t="shared" si="58"/>
        <v>#REF!</v>
      </c>
      <c r="O295" s="58" t="e">
        <f t="shared" si="59"/>
        <v>#REF!</v>
      </c>
      <c r="P295" s="59" t="e">
        <f t="shared" si="49"/>
        <v>#REF!</v>
      </c>
      <c r="Q295" s="29" t="e">
        <f t="shared" si="60"/>
        <v>#REF!</v>
      </c>
      <c r="R295" s="100" t="e">
        <f t="shared" si="53"/>
        <v>#REF!</v>
      </c>
      <c r="S295" s="247"/>
      <c r="T295" s="247"/>
      <c r="U295" s="247"/>
    </row>
    <row r="296" spans="2:21" x14ac:dyDescent="0.25">
      <c r="B296" s="237"/>
      <c r="C296" s="9"/>
      <c r="E296" s="65" t="e">
        <f>IF(OR($C$6="",$C$5="",$C$6=0,$C$5=0),"",IF((ROWS(E$6:E296)-1)&gt;$C$16+$C$13-$C$15,"",(ROWS(E$6:E296)-1)))</f>
        <v>#REF!</v>
      </c>
      <c r="F296" s="55" t="e">
        <f t="shared" si="54"/>
        <v>#REF!</v>
      </c>
      <c r="G296" s="91" t="e">
        <f>IF(E296="","",OP!G296)</f>
        <v>#REF!</v>
      </c>
      <c r="H296" s="28" t="e">
        <f t="shared" si="50"/>
        <v>#REF!</v>
      </c>
      <c r="I296" s="56" t="e">
        <f t="shared" si="51"/>
        <v>#REF!</v>
      </c>
      <c r="J296" s="56" t="e">
        <f t="shared" si="55"/>
        <v>#REF!</v>
      </c>
      <c r="K296" s="57" t="e">
        <f t="shared" si="56"/>
        <v>#REF!</v>
      </c>
      <c r="L296" s="57" t="e">
        <f t="shared" si="57"/>
        <v>#REF!</v>
      </c>
      <c r="M296" s="58" t="e">
        <f t="shared" si="52"/>
        <v>#REF!</v>
      </c>
      <c r="N296" s="58" t="e">
        <f t="shared" si="58"/>
        <v>#REF!</v>
      </c>
      <c r="O296" s="58" t="e">
        <f t="shared" si="59"/>
        <v>#REF!</v>
      </c>
      <c r="P296" s="59" t="e">
        <f t="shared" si="49"/>
        <v>#REF!</v>
      </c>
      <c r="Q296" s="29" t="e">
        <f t="shared" si="60"/>
        <v>#REF!</v>
      </c>
      <c r="R296" s="100" t="e">
        <f t="shared" si="53"/>
        <v>#REF!</v>
      </c>
      <c r="S296" s="247"/>
      <c r="T296" s="247"/>
      <c r="U296" s="247"/>
    </row>
    <row r="297" spans="2:21" x14ac:dyDescent="0.25">
      <c r="B297" s="237"/>
      <c r="C297" s="9"/>
      <c r="E297" s="65" t="e">
        <f>IF(OR($C$6="",$C$5="",$C$6=0,$C$5=0),"",IF((ROWS(E$6:E297)-1)&gt;$C$16+$C$13-$C$15,"",(ROWS(E$6:E297)-1)))</f>
        <v>#REF!</v>
      </c>
      <c r="F297" s="55" t="e">
        <f t="shared" si="54"/>
        <v>#REF!</v>
      </c>
      <c r="G297" s="91" t="e">
        <f>IF(E297="","",OP!G297)</f>
        <v>#REF!</v>
      </c>
      <c r="H297" s="28" t="e">
        <f t="shared" si="50"/>
        <v>#REF!</v>
      </c>
      <c r="I297" s="56" t="e">
        <f t="shared" si="51"/>
        <v>#REF!</v>
      </c>
      <c r="J297" s="56" t="e">
        <f t="shared" si="55"/>
        <v>#REF!</v>
      </c>
      <c r="K297" s="57" t="e">
        <f t="shared" si="56"/>
        <v>#REF!</v>
      </c>
      <c r="L297" s="57" t="e">
        <f t="shared" si="57"/>
        <v>#REF!</v>
      </c>
      <c r="M297" s="58" t="e">
        <f t="shared" si="52"/>
        <v>#REF!</v>
      </c>
      <c r="N297" s="58" t="e">
        <f t="shared" si="58"/>
        <v>#REF!</v>
      </c>
      <c r="O297" s="58" t="e">
        <f t="shared" si="59"/>
        <v>#REF!</v>
      </c>
      <c r="P297" s="59" t="e">
        <f t="shared" si="49"/>
        <v>#REF!</v>
      </c>
      <c r="Q297" s="29" t="e">
        <f t="shared" si="60"/>
        <v>#REF!</v>
      </c>
      <c r="R297" s="100" t="e">
        <f t="shared" si="53"/>
        <v>#REF!</v>
      </c>
      <c r="S297" s="247"/>
      <c r="T297" s="247"/>
      <c r="U297" s="247"/>
    </row>
    <row r="298" spans="2:21" x14ac:dyDescent="0.25">
      <c r="B298" s="237"/>
      <c r="C298" s="9"/>
      <c r="E298" s="65" t="e">
        <f>IF(OR($C$6="",$C$5="",$C$6=0,$C$5=0),"",IF((ROWS(E$6:E298)-1)&gt;$C$16+$C$13-$C$15,"",(ROWS(E$6:E298)-1)))</f>
        <v>#REF!</v>
      </c>
      <c r="F298" s="55" t="e">
        <f t="shared" si="54"/>
        <v>#REF!</v>
      </c>
      <c r="G298" s="91" t="e">
        <f>IF(E298="","",OP!G298)</f>
        <v>#REF!</v>
      </c>
      <c r="H298" s="28" t="e">
        <f t="shared" si="50"/>
        <v>#REF!</v>
      </c>
      <c r="I298" s="56" t="e">
        <f t="shared" si="51"/>
        <v>#REF!</v>
      </c>
      <c r="J298" s="56" t="e">
        <f t="shared" si="55"/>
        <v>#REF!</v>
      </c>
      <c r="K298" s="57" t="e">
        <f t="shared" si="56"/>
        <v>#REF!</v>
      </c>
      <c r="L298" s="57" t="e">
        <f t="shared" si="57"/>
        <v>#REF!</v>
      </c>
      <c r="M298" s="58" t="e">
        <f t="shared" si="52"/>
        <v>#REF!</v>
      </c>
      <c r="N298" s="58" t="e">
        <f t="shared" si="58"/>
        <v>#REF!</v>
      </c>
      <c r="O298" s="58" t="e">
        <f t="shared" si="59"/>
        <v>#REF!</v>
      </c>
      <c r="P298" s="59" t="e">
        <f t="shared" si="49"/>
        <v>#REF!</v>
      </c>
      <c r="Q298" s="29" t="e">
        <f t="shared" si="60"/>
        <v>#REF!</v>
      </c>
      <c r="R298" s="100" t="e">
        <f t="shared" si="53"/>
        <v>#REF!</v>
      </c>
      <c r="S298" s="247"/>
      <c r="T298" s="247"/>
      <c r="U298" s="247"/>
    </row>
    <row r="299" spans="2:21" x14ac:dyDescent="0.25">
      <c r="B299" s="237"/>
      <c r="C299" s="9"/>
      <c r="E299" s="65" t="e">
        <f>IF(OR($C$6="",$C$5="",$C$6=0,$C$5=0),"",IF((ROWS(E$6:E299)-1)&gt;$C$16+$C$13-$C$15,"",(ROWS(E$6:E299)-1)))</f>
        <v>#REF!</v>
      </c>
      <c r="F299" s="55" t="e">
        <f t="shared" si="54"/>
        <v>#REF!</v>
      </c>
      <c r="G299" s="91" t="e">
        <f>IF(E299="","",OP!G299)</f>
        <v>#REF!</v>
      </c>
      <c r="H299" s="28" t="e">
        <f t="shared" si="50"/>
        <v>#REF!</v>
      </c>
      <c r="I299" s="56" t="e">
        <f t="shared" si="51"/>
        <v>#REF!</v>
      </c>
      <c r="J299" s="56" t="e">
        <f t="shared" si="55"/>
        <v>#REF!</v>
      </c>
      <c r="K299" s="57" t="e">
        <f t="shared" si="56"/>
        <v>#REF!</v>
      </c>
      <c r="L299" s="57" t="e">
        <f t="shared" si="57"/>
        <v>#REF!</v>
      </c>
      <c r="M299" s="58" t="e">
        <f t="shared" si="52"/>
        <v>#REF!</v>
      </c>
      <c r="N299" s="58" t="e">
        <f t="shared" si="58"/>
        <v>#REF!</v>
      </c>
      <c r="O299" s="58" t="e">
        <f t="shared" si="59"/>
        <v>#REF!</v>
      </c>
      <c r="P299" s="59" t="e">
        <f t="shared" si="49"/>
        <v>#REF!</v>
      </c>
      <c r="Q299" s="29" t="e">
        <f t="shared" si="60"/>
        <v>#REF!</v>
      </c>
      <c r="R299" s="100" t="e">
        <f t="shared" si="53"/>
        <v>#REF!</v>
      </c>
      <c r="S299" s="247"/>
      <c r="T299" s="247"/>
      <c r="U299" s="247"/>
    </row>
    <row r="300" spans="2:21" x14ac:dyDescent="0.25">
      <c r="B300" s="237"/>
      <c r="C300" s="9"/>
      <c r="E300" s="65" t="e">
        <f>IF(OR($C$6="",$C$5="",$C$6=0,$C$5=0),"",IF((ROWS(E$6:E300)-1)&gt;$C$16+$C$13-$C$15,"",(ROWS(E$6:E300)-1)))</f>
        <v>#REF!</v>
      </c>
      <c r="F300" s="55" t="e">
        <f t="shared" si="54"/>
        <v>#REF!</v>
      </c>
      <c r="G300" s="91" t="e">
        <f>IF(E300="","",OP!G300)</f>
        <v>#REF!</v>
      </c>
      <c r="H300" s="28" t="e">
        <f t="shared" si="50"/>
        <v>#REF!</v>
      </c>
      <c r="I300" s="56" t="e">
        <f t="shared" si="51"/>
        <v>#REF!</v>
      </c>
      <c r="J300" s="56" t="e">
        <f t="shared" si="55"/>
        <v>#REF!</v>
      </c>
      <c r="K300" s="57" t="e">
        <f t="shared" si="56"/>
        <v>#REF!</v>
      </c>
      <c r="L300" s="57" t="e">
        <f t="shared" si="57"/>
        <v>#REF!</v>
      </c>
      <c r="M300" s="58" t="e">
        <f t="shared" si="52"/>
        <v>#REF!</v>
      </c>
      <c r="N300" s="58" t="e">
        <f t="shared" si="58"/>
        <v>#REF!</v>
      </c>
      <c r="O300" s="58" t="e">
        <f t="shared" si="59"/>
        <v>#REF!</v>
      </c>
      <c r="P300" s="59" t="e">
        <f t="shared" si="49"/>
        <v>#REF!</v>
      </c>
      <c r="Q300" s="29" t="e">
        <f t="shared" si="60"/>
        <v>#REF!</v>
      </c>
      <c r="R300" s="100" t="e">
        <f t="shared" si="53"/>
        <v>#REF!</v>
      </c>
      <c r="S300" s="247"/>
      <c r="T300" s="247"/>
      <c r="U300" s="247"/>
    </row>
    <row r="301" spans="2:21" x14ac:dyDescent="0.25">
      <c r="B301" s="237"/>
      <c r="C301" s="9"/>
      <c r="E301" s="65" t="e">
        <f>IF(OR($C$6="",$C$5="",$C$6=0,$C$5=0),"",IF((ROWS(E$6:E301)-1)&gt;$C$16+$C$13-$C$15,"",(ROWS(E$6:E301)-1)))</f>
        <v>#REF!</v>
      </c>
      <c r="F301" s="55" t="e">
        <f t="shared" si="54"/>
        <v>#REF!</v>
      </c>
      <c r="G301" s="91" t="e">
        <f>IF(E301="","",OP!G301)</f>
        <v>#REF!</v>
      </c>
      <c r="H301" s="28" t="e">
        <f t="shared" si="50"/>
        <v>#REF!</v>
      </c>
      <c r="I301" s="56" t="e">
        <f t="shared" si="51"/>
        <v>#REF!</v>
      </c>
      <c r="J301" s="56" t="e">
        <f t="shared" si="55"/>
        <v>#REF!</v>
      </c>
      <c r="K301" s="57" t="e">
        <f t="shared" si="56"/>
        <v>#REF!</v>
      </c>
      <c r="L301" s="57" t="e">
        <f t="shared" si="57"/>
        <v>#REF!</v>
      </c>
      <c r="M301" s="58" t="e">
        <f t="shared" si="52"/>
        <v>#REF!</v>
      </c>
      <c r="N301" s="58" t="e">
        <f t="shared" si="58"/>
        <v>#REF!</v>
      </c>
      <c r="O301" s="58" t="e">
        <f t="shared" si="59"/>
        <v>#REF!</v>
      </c>
      <c r="P301" s="59" t="e">
        <f t="shared" si="49"/>
        <v>#REF!</v>
      </c>
      <c r="Q301" s="29" t="e">
        <f t="shared" si="60"/>
        <v>#REF!</v>
      </c>
      <c r="R301" s="100" t="e">
        <f t="shared" si="53"/>
        <v>#REF!</v>
      </c>
      <c r="S301" s="247"/>
      <c r="T301" s="247"/>
      <c r="U301" s="247"/>
    </row>
    <row r="302" spans="2:21" x14ac:dyDescent="0.25">
      <c r="B302" s="237"/>
      <c r="C302" s="9"/>
      <c r="E302" s="65" t="e">
        <f>IF(OR($C$6="",$C$5="",$C$6=0,$C$5=0),"",IF((ROWS(E$6:E302)-1)&gt;$C$16+$C$13-$C$15,"",(ROWS(E$6:E302)-1)))</f>
        <v>#REF!</v>
      </c>
      <c r="F302" s="55" t="e">
        <f t="shared" si="54"/>
        <v>#REF!</v>
      </c>
      <c r="G302" s="91" t="e">
        <f>IF(E302="","",OP!G302)</f>
        <v>#REF!</v>
      </c>
      <c r="H302" s="28" t="e">
        <f t="shared" si="50"/>
        <v>#REF!</v>
      </c>
      <c r="I302" s="56" t="e">
        <f t="shared" si="51"/>
        <v>#REF!</v>
      </c>
      <c r="J302" s="56" t="e">
        <f t="shared" si="55"/>
        <v>#REF!</v>
      </c>
      <c r="K302" s="57" t="e">
        <f t="shared" si="56"/>
        <v>#REF!</v>
      </c>
      <c r="L302" s="57" t="e">
        <f t="shared" si="57"/>
        <v>#REF!</v>
      </c>
      <c r="M302" s="58" t="e">
        <f t="shared" si="52"/>
        <v>#REF!</v>
      </c>
      <c r="N302" s="58" t="e">
        <f t="shared" si="58"/>
        <v>#REF!</v>
      </c>
      <c r="O302" s="58" t="e">
        <f t="shared" si="59"/>
        <v>#REF!</v>
      </c>
      <c r="P302" s="59" t="e">
        <f t="shared" si="49"/>
        <v>#REF!</v>
      </c>
      <c r="Q302" s="29" t="e">
        <f t="shared" si="60"/>
        <v>#REF!</v>
      </c>
      <c r="R302" s="100" t="e">
        <f t="shared" si="53"/>
        <v>#REF!</v>
      </c>
      <c r="S302" s="247"/>
      <c r="T302" s="247"/>
      <c r="U302" s="247"/>
    </row>
    <row r="303" spans="2:21" x14ac:dyDescent="0.25">
      <c r="B303" s="237"/>
      <c r="C303" s="9"/>
      <c r="E303" s="65" t="e">
        <f>IF(OR($C$6="",$C$5="",$C$6=0,$C$5=0),"",IF((ROWS(E$6:E303)-1)&gt;$C$16+$C$13-$C$15,"",(ROWS(E$6:E303)-1)))</f>
        <v>#REF!</v>
      </c>
      <c r="F303" s="55" t="e">
        <f t="shared" si="54"/>
        <v>#REF!</v>
      </c>
      <c r="G303" s="91" t="e">
        <f>IF(E303="","",OP!G303)</f>
        <v>#REF!</v>
      </c>
      <c r="H303" s="28" t="e">
        <f t="shared" si="50"/>
        <v>#REF!</v>
      </c>
      <c r="I303" s="56" t="e">
        <f t="shared" si="51"/>
        <v>#REF!</v>
      </c>
      <c r="J303" s="56" t="e">
        <f t="shared" si="55"/>
        <v>#REF!</v>
      </c>
      <c r="K303" s="57" t="e">
        <f t="shared" si="56"/>
        <v>#REF!</v>
      </c>
      <c r="L303" s="57" t="e">
        <f t="shared" si="57"/>
        <v>#REF!</v>
      </c>
      <c r="M303" s="58" t="e">
        <f t="shared" si="52"/>
        <v>#REF!</v>
      </c>
      <c r="N303" s="58" t="e">
        <f t="shared" si="58"/>
        <v>#REF!</v>
      </c>
      <c r="O303" s="58" t="e">
        <f t="shared" si="59"/>
        <v>#REF!</v>
      </c>
      <c r="P303" s="59" t="e">
        <f t="shared" si="49"/>
        <v>#REF!</v>
      </c>
      <c r="Q303" s="29" t="e">
        <f t="shared" si="60"/>
        <v>#REF!</v>
      </c>
      <c r="R303" s="100" t="e">
        <f t="shared" si="53"/>
        <v>#REF!</v>
      </c>
      <c r="S303" s="247"/>
      <c r="T303" s="247"/>
      <c r="U303" s="247"/>
    </row>
    <row r="304" spans="2:21" x14ac:dyDescent="0.25">
      <c r="B304" s="237"/>
      <c r="C304" s="9"/>
      <c r="E304" s="65" t="e">
        <f>IF(OR($C$6="",$C$5="",$C$6=0,$C$5=0),"",IF((ROWS(E$6:E304)-1)&gt;$C$16+$C$13-$C$15,"",(ROWS(E$6:E304)-1)))</f>
        <v>#REF!</v>
      </c>
      <c r="F304" s="55" t="e">
        <f t="shared" si="54"/>
        <v>#REF!</v>
      </c>
      <c r="G304" s="91" t="e">
        <f>IF(E304="","",OP!G304)</f>
        <v>#REF!</v>
      </c>
      <c r="H304" s="28" t="e">
        <f t="shared" si="50"/>
        <v>#REF!</v>
      </c>
      <c r="I304" s="56" t="e">
        <f t="shared" si="51"/>
        <v>#REF!</v>
      </c>
      <c r="J304" s="56" t="e">
        <f t="shared" si="55"/>
        <v>#REF!</v>
      </c>
      <c r="K304" s="57" t="e">
        <f t="shared" si="56"/>
        <v>#REF!</v>
      </c>
      <c r="L304" s="57" t="e">
        <f t="shared" si="57"/>
        <v>#REF!</v>
      </c>
      <c r="M304" s="58" t="e">
        <f t="shared" si="52"/>
        <v>#REF!</v>
      </c>
      <c r="N304" s="58" t="e">
        <f t="shared" si="58"/>
        <v>#REF!</v>
      </c>
      <c r="O304" s="58" t="e">
        <f t="shared" si="59"/>
        <v>#REF!</v>
      </c>
      <c r="P304" s="59" t="e">
        <f t="shared" si="49"/>
        <v>#REF!</v>
      </c>
      <c r="Q304" s="29" t="e">
        <f t="shared" si="60"/>
        <v>#REF!</v>
      </c>
      <c r="R304" s="100" t="e">
        <f t="shared" si="53"/>
        <v>#REF!</v>
      </c>
      <c r="S304" s="247"/>
      <c r="T304" s="247"/>
      <c r="U304" s="247"/>
    </row>
    <row r="305" spans="2:21" x14ac:dyDescent="0.25">
      <c r="B305" s="237"/>
      <c r="C305" s="9"/>
      <c r="E305" s="65" t="e">
        <f>IF(OR($C$6="",$C$5="",$C$6=0,$C$5=0),"",IF((ROWS(E$6:E305)-1)&gt;$C$16+$C$13-$C$15,"",(ROWS(E$6:E305)-1)))</f>
        <v>#REF!</v>
      </c>
      <c r="F305" s="55" t="e">
        <f t="shared" si="54"/>
        <v>#REF!</v>
      </c>
      <c r="G305" s="91" t="e">
        <f>IF(E305="","",OP!G305)</f>
        <v>#REF!</v>
      </c>
      <c r="H305" s="28" t="e">
        <f t="shared" si="50"/>
        <v>#REF!</v>
      </c>
      <c r="I305" s="56" t="e">
        <f t="shared" si="51"/>
        <v>#REF!</v>
      </c>
      <c r="J305" s="56" t="e">
        <f t="shared" si="55"/>
        <v>#REF!</v>
      </c>
      <c r="K305" s="57" t="e">
        <f t="shared" si="56"/>
        <v>#REF!</v>
      </c>
      <c r="L305" s="57" t="e">
        <f t="shared" si="57"/>
        <v>#REF!</v>
      </c>
      <c r="M305" s="58" t="e">
        <f t="shared" si="52"/>
        <v>#REF!</v>
      </c>
      <c r="N305" s="58" t="e">
        <f t="shared" si="58"/>
        <v>#REF!</v>
      </c>
      <c r="O305" s="58" t="e">
        <f t="shared" si="59"/>
        <v>#REF!</v>
      </c>
      <c r="P305" s="59" t="e">
        <f t="shared" si="49"/>
        <v>#REF!</v>
      </c>
      <c r="Q305" s="29" t="e">
        <f t="shared" si="60"/>
        <v>#REF!</v>
      </c>
      <c r="R305" s="100" t="e">
        <f t="shared" si="53"/>
        <v>#REF!</v>
      </c>
      <c r="S305" s="247"/>
      <c r="T305" s="247"/>
      <c r="U305" s="247"/>
    </row>
    <row r="306" spans="2:21" x14ac:dyDescent="0.25">
      <c r="B306" s="237"/>
      <c r="C306" s="9"/>
      <c r="E306" s="65" t="e">
        <f>IF(OR($C$6="",$C$5="",$C$6=0,$C$5=0),"",IF((ROWS(E$6:E306)-1)&gt;$C$16+$C$13-$C$15,"",(ROWS(E$6:E306)-1)))</f>
        <v>#REF!</v>
      </c>
      <c r="F306" s="55" t="e">
        <f t="shared" si="54"/>
        <v>#REF!</v>
      </c>
      <c r="G306" s="91" t="e">
        <f>IF(E306="","",OP!G306)</f>
        <v>#REF!</v>
      </c>
      <c r="H306" s="28" t="e">
        <f t="shared" si="50"/>
        <v>#REF!</v>
      </c>
      <c r="I306" s="56" t="e">
        <f t="shared" si="51"/>
        <v>#REF!</v>
      </c>
      <c r="J306" s="56" t="e">
        <f t="shared" si="55"/>
        <v>#REF!</v>
      </c>
      <c r="K306" s="57" t="e">
        <f t="shared" si="56"/>
        <v>#REF!</v>
      </c>
      <c r="L306" s="57" t="e">
        <f t="shared" si="57"/>
        <v>#REF!</v>
      </c>
      <c r="M306" s="58" t="e">
        <f t="shared" si="52"/>
        <v>#REF!</v>
      </c>
      <c r="N306" s="58" t="e">
        <f t="shared" si="58"/>
        <v>#REF!</v>
      </c>
      <c r="O306" s="58" t="e">
        <f t="shared" si="59"/>
        <v>#REF!</v>
      </c>
      <c r="P306" s="59" t="e">
        <f t="shared" si="49"/>
        <v>#REF!</v>
      </c>
      <c r="Q306" s="29" t="e">
        <f t="shared" si="60"/>
        <v>#REF!</v>
      </c>
      <c r="R306" s="100" t="e">
        <f t="shared" si="53"/>
        <v>#REF!</v>
      </c>
      <c r="S306" s="247"/>
      <c r="T306" s="247"/>
      <c r="U306" s="247"/>
    </row>
    <row r="307" spans="2:21" x14ac:dyDescent="0.25">
      <c r="B307" s="237"/>
      <c r="C307" s="9"/>
      <c r="E307" s="65" t="e">
        <f>IF(OR($C$6="",$C$5="",$C$6=0,$C$5=0),"",IF((ROWS(E$6:E307)-1)&gt;$C$16+$C$13-$C$15,"",(ROWS(E$6:E307)-1)))</f>
        <v>#REF!</v>
      </c>
      <c r="F307" s="55" t="e">
        <f t="shared" si="54"/>
        <v>#REF!</v>
      </c>
      <c r="G307" s="91" t="e">
        <f>IF(E307="","",OP!G307)</f>
        <v>#REF!</v>
      </c>
      <c r="H307" s="28" t="e">
        <f t="shared" si="50"/>
        <v>#REF!</v>
      </c>
      <c r="I307" s="56" t="e">
        <f t="shared" si="51"/>
        <v>#REF!</v>
      </c>
      <c r="J307" s="56" t="e">
        <f t="shared" si="55"/>
        <v>#REF!</v>
      </c>
      <c r="K307" s="57" t="e">
        <f t="shared" si="56"/>
        <v>#REF!</v>
      </c>
      <c r="L307" s="57" t="e">
        <f t="shared" si="57"/>
        <v>#REF!</v>
      </c>
      <c r="M307" s="58" t="e">
        <f t="shared" si="52"/>
        <v>#REF!</v>
      </c>
      <c r="N307" s="58" t="e">
        <f t="shared" si="58"/>
        <v>#REF!</v>
      </c>
      <c r="O307" s="58" t="e">
        <f t="shared" si="59"/>
        <v>#REF!</v>
      </c>
      <c r="P307" s="59" t="e">
        <f t="shared" si="49"/>
        <v>#REF!</v>
      </c>
      <c r="Q307" s="29" t="e">
        <f t="shared" si="60"/>
        <v>#REF!</v>
      </c>
      <c r="R307" s="100" t="e">
        <f t="shared" si="53"/>
        <v>#REF!</v>
      </c>
      <c r="S307" s="247"/>
      <c r="T307" s="247"/>
      <c r="U307" s="247"/>
    </row>
    <row r="308" spans="2:21" x14ac:dyDescent="0.25">
      <c r="B308" s="237"/>
      <c r="C308" s="9"/>
      <c r="E308" s="65" t="e">
        <f>IF(OR($C$6="",$C$5="",$C$6=0,$C$5=0),"",IF((ROWS(E$6:E308)-1)&gt;$C$16+$C$13-$C$15,"",(ROWS(E$6:E308)-1)))</f>
        <v>#REF!</v>
      </c>
      <c r="F308" s="55" t="e">
        <f t="shared" si="54"/>
        <v>#REF!</v>
      </c>
      <c r="G308" s="91" t="e">
        <f>IF(E308="","",OP!G308)</f>
        <v>#REF!</v>
      </c>
      <c r="H308" s="28" t="e">
        <f t="shared" si="50"/>
        <v>#REF!</v>
      </c>
      <c r="I308" s="56" t="e">
        <f t="shared" si="51"/>
        <v>#REF!</v>
      </c>
      <c r="J308" s="56" t="e">
        <f t="shared" si="55"/>
        <v>#REF!</v>
      </c>
      <c r="K308" s="57" t="e">
        <f t="shared" si="56"/>
        <v>#REF!</v>
      </c>
      <c r="L308" s="57" t="e">
        <f t="shared" si="57"/>
        <v>#REF!</v>
      </c>
      <c r="M308" s="58" t="e">
        <f t="shared" si="52"/>
        <v>#REF!</v>
      </c>
      <c r="N308" s="58" t="e">
        <f t="shared" si="58"/>
        <v>#REF!</v>
      </c>
      <c r="O308" s="58" t="e">
        <f t="shared" si="59"/>
        <v>#REF!</v>
      </c>
      <c r="P308" s="59" t="e">
        <f t="shared" si="49"/>
        <v>#REF!</v>
      </c>
      <c r="Q308" s="29" t="e">
        <f t="shared" si="60"/>
        <v>#REF!</v>
      </c>
      <c r="R308" s="100" t="e">
        <f t="shared" si="53"/>
        <v>#REF!</v>
      </c>
      <c r="S308" s="247"/>
      <c r="T308" s="247"/>
      <c r="U308" s="247"/>
    </row>
    <row r="309" spans="2:21" x14ac:dyDescent="0.25">
      <c r="B309" s="237"/>
      <c r="C309" s="9"/>
      <c r="E309" s="65" t="e">
        <f>IF(OR($C$6="",$C$5="",$C$6=0,$C$5=0),"",IF((ROWS(E$6:E309)-1)&gt;$C$16+$C$13-$C$15,"",(ROWS(E$6:E309)-1)))</f>
        <v>#REF!</v>
      </c>
      <c r="F309" s="55" t="e">
        <f t="shared" si="54"/>
        <v>#REF!</v>
      </c>
      <c r="G309" s="91" t="e">
        <f>IF(E309="","",OP!G309)</f>
        <v>#REF!</v>
      </c>
      <c r="H309" s="28" t="e">
        <f t="shared" si="50"/>
        <v>#REF!</v>
      </c>
      <c r="I309" s="56" t="e">
        <f t="shared" si="51"/>
        <v>#REF!</v>
      </c>
      <c r="J309" s="56" t="e">
        <f t="shared" si="55"/>
        <v>#REF!</v>
      </c>
      <c r="K309" s="57" t="e">
        <f t="shared" si="56"/>
        <v>#REF!</v>
      </c>
      <c r="L309" s="57" t="e">
        <f t="shared" si="57"/>
        <v>#REF!</v>
      </c>
      <c r="M309" s="58" t="e">
        <f t="shared" si="52"/>
        <v>#REF!</v>
      </c>
      <c r="N309" s="58" t="e">
        <f t="shared" si="58"/>
        <v>#REF!</v>
      </c>
      <c r="O309" s="58" t="e">
        <f t="shared" si="59"/>
        <v>#REF!</v>
      </c>
      <c r="P309" s="59" t="e">
        <f t="shared" si="49"/>
        <v>#REF!</v>
      </c>
      <c r="Q309" s="29" t="e">
        <f t="shared" si="60"/>
        <v>#REF!</v>
      </c>
      <c r="R309" s="100" t="e">
        <f t="shared" si="53"/>
        <v>#REF!</v>
      </c>
      <c r="S309" s="247"/>
      <c r="T309" s="247"/>
      <c r="U309" s="247"/>
    </row>
    <row r="310" spans="2:21" x14ac:dyDescent="0.25">
      <c r="B310" s="237"/>
      <c r="C310" s="9"/>
      <c r="E310" s="65" t="e">
        <f>IF(OR($C$6="",$C$5="",$C$6=0,$C$5=0),"",IF((ROWS(E$6:E310)-1)&gt;$C$16+$C$13-$C$15,"",(ROWS(E$6:E310)-1)))</f>
        <v>#REF!</v>
      </c>
      <c r="F310" s="55" t="e">
        <f t="shared" si="54"/>
        <v>#REF!</v>
      </c>
      <c r="G310" s="91" t="e">
        <f>IF(E310="","",OP!G310)</f>
        <v>#REF!</v>
      </c>
      <c r="H310" s="28" t="e">
        <f t="shared" si="50"/>
        <v>#REF!</v>
      </c>
      <c r="I310" s="56" t="e">
        <f t="shared" si="51"/>
        <v>#REF!</v>
      </c>
      <c r="J310" s="56" t="e">
        <f t="shared" si="55"/>
        <v>#REF!</v>
      </c>
      <c r="K310" s="57" t="e">
        <f t="shared" si="56"/>
        <v>#REF!</v>
      </c>
      <c r="L310" s="57" t="e">
        <f t="shared" si="57"/>
        <v>#REF!</v>
      </c>
      <c r="M310" s="58" t="e">
        <f t="shared" si="52"/>
        <v>#REF!</v>
      </c>
      <c r="N310" s="58" t="e">
        <f t="shared" si="58"/>
        <v>#REF!</v>
      </c>
      <c r="O310" s="58" t="e">
        <f t="shared" si="59"/>
        <v>#REF!</v>
      </c>
      <c r="P310" s="59" t="e">
        <f t="shared" si="49"/>
        <v>#REF!</v>
      </c>
      <c r="Q310" s="29" t="e">
        <f t="shared" si="60"/>
        <v>#REF!</v>
      </c>
      <c r="R310" s="100" t="e">
        <f t="shared" si="53"/>
        <v>#REF!</v>
      </c>
      <c r="S310" s="247"/>
      <c r="T310" s="247"/>
      <c r="U310" s="247"/>
    </row>
    <row r="311" spans="2:21" x14ac:dyDescent="0.25">
      <c r="B311" s="237"/>
      <c r="C311" s="9"/>
      <c r="E311" s="65" t="e">
        <f>IF(OR($C$6="",$C$5="",$C$6=0,$C$5=0),"",IF((ROWS(E$6:E311)-1)&gt;$C$16+$C$13-$C$15,"",(ROWS(E$6:E311)-1)))</f>
        <v>#REF!</v>
      </c>
      <c r="F311" s="55" t="e">
        <f t="shared" si="54"/>
        <v>#REF!</v>
      </c>
      <c r="G311" s="91" t="e">
        <f>IF(E311="","",OP!G311)</f>
        <v>#REF!</v>
      </c>
      <c r="H311" s="28" t="e">
        <f t="shared" si="50"/>
        <v>#REF!</v>
      </c>
      <c r="I311" s="56" t="e">
        <f t="shared" si="51"/>
        <v>#REF!</v>
      </c>
      <c r="J311" s="56" t="e">
        <f t="shared" si="55"/>
        <v>#REF!</v>
      </c>
      <c r="K311" s="57" t="e">
        <f t="shared" si="56"/>
        <v>#REF!</v>
      </c>
      <c r="L311" s="57" t="e">
        <f t="shared" si="57"/>
        <v>#REF!</v>
      </c>
      <c r="M311" s="58" t="e">
        <f t="shared" si="52"/>
        <v>#REF!</v>
      </c>
      <c r="N311" s="58" t="e">
        <f t="shared" si="58"/>
        <v>#REF!</v>
      </c>
      <c r="O311" s="58" t="e">
        <f t="shared" si="59"/>
        <v>#REF!</v>
      </c>
      <c r="P311" s="59" t="e">
        <f t="shared" si="49"/>
        <v>#REF!</v>
      </c>
      <c r="Q311" s="29" t="e">
        <f t="shared" si="60"/>
        <v>#REF!</v>
      </c>
      <c r="R311" s="100" t="e">
        <f t="shared" si="53"/>
        <v>#REF!</v>
      </c>
      <c r="S311" s="247"/>
      <c r="T311" s="247"/>
      <c r="U311" s="247"/>
    </row>
    <row r="312" spans="2:21" x14ac:dyDescent="0.25">
      <c r="B312" s="237"/>
      <c r="C312" s="9"/>
      <c r="E312" s="65" t="e">
        <f>IF(OR($C$6="",$C$5="",$C$6=0,$C$5=0),"",IF((ROWS(E$6:E312)-1)&gt;$C$16+$C$13-$C$15,"",(ROWS(E$6:E312)-1)))</f>
        <v>#REF!</v>
      </c>
      <c r="F312" s="55" t="e">
        <f t="shared" si="54"/>
        <v>#REF!</v>
      </c>
      <c r="G312" s="91" t="e">
        <f>IF(E312="","",OP!G312)</f>
        <v>#REF!</v>
      </c>
      <c r="H312" s="28" t="e">
        <f t="shared" si="50"/>
        <v>#REF!</v>
      </c>
      <c r="I312" s="56" t="e">
        <f t="shared" si="51"/>
        <v>#REF!</v>
      </c>
      <c r="J312" s="56" t="e">
        <f t="shared" si="55"/>
        <v>#REF!</v>
      </c>
      <c r="K312" s="57" t="e">
        <f t="shared" si="56"/>
        <v>#REF!</v>
      </c>
      <c r="L312" s="57" t="e">
        <f t="shared" si="57"/>
        <v>#REF!</v>
      </c>
      <c r="M312" s="58" t="e">
        <f t="shared" si="52"/>
        <v>#REF!</v>
      </c>
      <c r="N312" s="58" t="e">
        <f t="shared" si="58"/>
        <v>#REF!</v>
      </c>
      <c r="O312" s="58" t="e">
        <f t="shared" si="59"/>
        <v>#REF!</v>
      </c>
      <c r="P312" s="59" t="e">
        <f t="shared" si="49"/>
        <v>#REF!</v>
      </c>
      <c r="Q312" s="29" t="e">
        <f t="shared" si="60"/>
        <v>#REF!</v>
      </c>
      <c r="R312" s="100" t="e">
        <f t="shared" si="53"/>
        <v>#REF!</v>
      </c>
      <c r="S312" s="247"/>
      <c r="T312" s="247"/>
      <c r="U312" s="247"/>
    </row>
    <row r="313" spans="2:21" x14ac:dyDescent="0.25">
      <c r="B313" s="237"/>
      <c r="C313" s="9"/>
      <c r="E313" s="65" t="e">
        <f>IF(OR($C$6="",$C$5="",$C$6=0,$C$5=0),"",IF((ROWS(E$6:E313)-1)&gt;$C$16+$C$13-$C$15,"",(ROWS(E$6:E313)-1)))</f>
        <v>#REF!</v>
      </c>
      <c r="F313" s="55" t="e">
        <f t="shared" si="54"/>
        <v>#REF!</v>
      </c>
      <c r="G313" s="91" t="e">
        <f>IF(E313="","",OP!G313)</f>
        <v>#REF!</v>
      </c>
      <c r="H313" s="28" t="e">
        <f t="shared" si="50"/>
        <v>#REF!</v>
      </c>
      <c r="I313" s="56" t="e">
        <f t="shared" si="51"/>
        <v>#REF!</v>
      </c>
      <c r="J313" s="56" t="e">
        <f t="shared" si="55"/>
        <v>#REF!</v>
      </c>
      <c r="K313" s="57" t="e">
        <f t="shared" si="56"/>
        <v>#REF!</v>
      </c>
      <c r="L313" s="57" t="e">
        <f t="shared" si="57"/>
        <v>#REF!</v>
      </c>
      <c r="M313" s="58" t="e">
        <f t="shared" si="52"/>
        <v>#REF!</v>
      </c>
      <c r="N313" s="58" t="e">
        <f t="shared" si="58"/>
        <v>#REF!</v>
      </c>
      <c r="O313" s="58" t="e">
        <f t="shared" si="59"/>
        <v>#REF!</v>
      </c>
      <c r="P313" s="59" t="e">
        <f t="shared" si="49"/>
        <v>#REF!</v>
      </c>
      <c r="Q313" s="29" t="e">
        <f t="shared" si="60"/>
        <v>#REF!</v>
      </c>
      <c r="R313" s="100" t="e">
        <f t="shared" si="53"/>
        <v>#REF!</v>
      </c>
      <c r="S313" s="247"/>
      <c r="T313" s="247"/>
      <c r="U313" s="247"/>
    </row>
    <row r="314" spans="2:21" x14ac:dyDescent="0.25">
      <c r="B314" s="237"/>
      <c r="C314" s="9"/>
      <c r="E314" s="65" t="e">
        <f>IF(OR($C$6="",$C$5="",$C$6=0,$C$5=0),"",IF((ROWS(E$6:E314)-1)&gt;$C$16+$C$13-$C$15,"",(ROWS(E$6:E314)-1)))</f>
        <v>#REF!</v>
      </c>
      <c r="F314" s="55" t="e">
        <f t="shared" si="54"/>
        <v>#REF!</v>
      </c>
      <c r="G314" s="91" t="e">
        <f>IF(E314="","",OP!G314)</f>
        <v>#REF!</v>
      </c>
      <c r="H314" s="28" t="e">
        <f t="shared" si="50"/>
        <v>#REF!</v>
      </c>
      <c r="I314" s="56" t="e">
        <f t="shared" si="51"/>
        <v>#REF!</v>
      </c>
      <c r="J314" s="56" t="e">
        <f t="shared" si="55"/>
        <v>#REF!</v>
      </c>
      <c r="K314" s="57" t="e">
        <f t="shared" si="56"/>
        <v>#REF!</v>
      </c>
      <c r="L314" s="57" t="e">
        <f t="shared" si="57"/>
        <v>#REF!</v>
      </c>
      <c r="M314" s="58" t="e">
        <f t="shared" si="52"/>
        <v>#REF!</v>
      </c>
      <c r="N314" s="58" t="e">
        <f t="shared" si="58"/>
        <v>#REF!</v>
      </c>
      <c r="O314" s="58" t="e">
        <f t="shared" si="59"/>
        <v>#REF!</v>
      </c>
      <c r="P314" s="59" t="e">
        <f t="shared" si="49"/>
        <v>#REF!</v>
      </c>
      <c r="Q314" s="29" t="e">
        <f t="shared" si="60"/>
        <v>#REF!</v>
      </c>
      <c r="R314" s="100" t="e">
        <f t="shared" si="53"/>
        <v>#REF!</v>
      </c>
      <c r="S314" s="247"/>
      <c r="T314" s="247"/>
      <c r="U314" s="247"/>
    </row>
    <row r="315" spans="2:21" x14ac:dyDescent="0.25">
      <c r="B315" s="237"/>
      <c r="C315" s="9"/>
      <c r="E315" s="65" t="e">
        <f>IF(OR($C$6="",$C$5="",$C$6=0,$C$5=0),"",IF((ROWS(E$6:E315)-1)&gt;$C$16+$C$13-$C$15,"",(ROWS(E$6:E315)-1)))</f>
        <v>#REF!</v>
      </c>
      <c r="F315" s="55" t="e">
        <f t="shared" si="54"/>
        <v>#REF!</v>
      </c>
      <c r="G315" s="91" t="e">
        <f>IF(E315="","",OP!G315)</f>
        <v>#REF!</v>
      </c>
      <c r="H315" s="28" t="e">
        <f t="shared" si="50"/>
        <v>#REF!</v>
      </c>
      <c r="I315" s="56" t="e">
        <f t="shared" si="51"/>
        <v>#REF!</v>
      </c>
      <c r="J315" s="56" t="e">
        <f t="shared" si="55"/>
        <v>#REF!</v>
      </c>
      <c r="K315" s="57" t="e">
        <f t="shared" si="56"/>
        <v>#REF!</v>
      </c>
      <c r="L315" s="57" t="e">
        <f t="shared" si="57"/>
        <v>#REF!</v>
      </c>
      <c r="M315" s="58" t="e">
        <f t="shared" si="52"/>
        <v>#REF!</v>
      </c>
      <c r="N315" s="58" t="e">
        <f t="shared" si="58"/>
        <v>#REF!</v>
      </c>
      <c r="O315" s="58" t="e">
        <f t="shared" si="59"/>
        <v>#REF!</v>
      </c>
      <c r="P315" s="59" t="e">
        <f t="shared" si="49"/>
        <v>#REF!</v>
      </c>
      <c r="Q315" s="29" t="e">
        <f t="shared" si="60"/>
        <v>#REF!</v>
      </c>
      <c r="R315" s="100" t="e">
        <f t="shared" si="53"/>
        <v>#REF!</v>
      </c>
      <c r="S315" s="247"/>
      <c r="T315" s="247"/>
      <c r="U315" s="247"/>
    </row>
    <row r="316" spans="2:21" x14ac:dyDescent="0.25">
      <c r="B316" s="237"/>
      <c r="C316" s="9"/>
      <c r="E316" s="65" t="e">
        <f>IF(OR($C$6="",$C$5="",$C$6=0,$C$5=0),"",IF((ROWS(E$6:E316)-1)&gt;$C$16+$C$13-$C$15,"",(ROWS(E$6:E316)-1)))</f>
        <v>#REF!</v>
      </c>
      <c r="F316" s="55" t="e">
        <f t="shared" si="54"/>
        <v>#REF!</v>
      </c>
      <c r="G316" s="91" t="e">
        <f>IF(E316="","",OP!G316)</f>
        <v>#REF!</v>
      </c>
      <c r="H316" s="28" t="e">
        <f t="shared" si="50"/>
        <v>#REF!</v>
      </c>
      <c r="I316" s="56" t="e">
        <f t="shared" si="51"/>
        <v>#REF!</v>
      </c>
      <c r="J316" s="56" t="e">
        <f t="shared" si="55"/>
        <v>#REF!</v>
      </c>
      <c r="K316" s="57" t="e">
        <f t="shared" si="56"/>
        <v>#REF!</v>
      </c>
      <c r="L316" s="57" t="e">
        <f t="shared" si="57"/>
        <v>#REF!</v>
      </c>
      <c r="M316" s="58" t="e">
        <f t="shared" si="52"/>
        <v>#REF!</v>
      </c>
      <c r="N316" s="58" t="e">
        <f t="shared" si="58"/>
        <v>#REF!</v>
      </c>
      <c r="O316" s="58" t="e">
        <f t="shared" si="59"/>
        <v>#REF!</v>
      </c>
      <c r="P316" s="59" t="e">
        <f t="shared" si="49"/>
        <v>#REF!</v>
      </c>
      <c r="Q316" s="29" t="e">
        <f t="shared" si="60"/>
        <v>#REF!</v>
      </c>
      <c r="R316" s="100" t="e">
        <f t="shared" si="53"/>
        <v>#REF!</v>
      </c>
      <c r="S316" s="247"/>
      <c r="T316" s="247"/>
      <c r="U316" s="247"/>
    </row>
    <row r="317" spans="2:21" x14ac:dyDescent="0.25">
      <c r="B317" s="237"/>
      <c r="C317" s="9"/>
      <c r="E317" s="65" t="e">
        <f>IF(OR($C$6="",$C$5="",$C$6=0,$C$5=0),"",IF((ROWS(E$6:E317)-1)&gt;$C$16+$C$13-$C$15,"",(ROWS(E$6:E317)-1)))</f>
        <v>#REF!</v>
      </c>
      <c r="F317" s="55" t="e">
        <f t="shared" si="54"/>
        <v>#REF!</v>
      </c>
      <c r="G317" s="91" t="e">
        <f>IF(E317="","",OP!G317)</f>
        <v>#REF!</v>
      </c>
      <c r="H317" s="28" t="e">
        <f t="shared" si="50"/>
        <v>#REF!</v>
      </c>
      <c r="I317" s="56" t="e">
        <f t="shared" si="51"/>
        <v>#REF!</v>
      </c>
      <c r="J317" s="56" t="e">
        <f t="shared" si="55"/>
        <v>#REF!</v>
      </c>
      <c r="K317" s="57" t="e">
        <f t="shared" si="56"/>
        <v>#REF!</v>
      </c>
      <c r="L317" s="57" t="e">
        <f t="shared" si="57"/>
        <v>#REF!</v>
      </c>
      <c r="M317" s="58" t="e">
        <f t="shared" si="52"/>
        <v>#REF!</v>
      </c>
      <c r="N317" s="58" t="e">
        <f t="shared" si="58"/>
        <v>#REF!</v>
      </c>
      <c r="O317" s="58" t="e">
        <f t="shared" si="59"/>
        <v>#REF!</v>
      </c>
      <c r="P317" s="59" t="e">
        <f t="shared" si="49"/>
        <v>#REF!</v>
      </c>
      <c r="Q317" s="29" t="e">
        <f t="shared" si="60"/>
        <v>#REF!</v>
      </c>
      <c r="R317" s="100" t="e">
        <f t="shared" si="53"/>
        <v>#REF!</v>
      </c>
      <c r="S317" s="247"/>
      <c r="T317" s="247"/>
      <c r="U317" s="247"/>
    </row>
    <row r="318" spans="2:21" x14ac:dyDescent="0.25">
      <c r="B318" s="237"/>
      <c r="C318" s="9"/>
      <c r="E318" s="65" t="e">
        <f>IF(OR($C$6="",$C$5="",$C$6=0,$C$5=0),"",IF((ROWS(E$6:E318)-1)&gt;$C$16+$C$13-$C$15,"",(ROWS(E$6:E318)-1)))</f>
        <v>#REF!</v>
      </c>
      <c r="F318" s="55" t="e">
        <f t="shared" si="54"/>
        <v>#REF!</v>
      </c>
      <c r="G318" s="91" t="e">
        <f>IF(E318="","",OP!G318)</f>
        <v>#REF!</v>
      </c>
      <c r="H318" s="28" t="e">
        <f t="shared" si="50"/>
        <v>#REF!</v>
      </c>
      <c r="I318" s="56" t="e">
        <f t="shared" si="51"/>
        <v>#REF!</v>
      </c>
      <c r="J318" s="56" t="e">
        <f t="shared" si="55"/>
        <v>#REF!</v>
      </c>
      <c r="K318" s="57" t="e">
        <f t="shared" si="56"/>
        <v>#REF!</v>
      </c>
      <c r="L318" s="57" t="e">
        <f t="shared" si="57"/>
        <v>#REF!</v>
      </c>
      <c r="M318" s="58" t="e">
        <f t="shared" si="52"/>
        <v>#REF!</v>
      </c>
      <c r="N318" s="58" t="e">
        <f t="shared" si="58"/>
        <v>#REF!</v>
      </c>
      <c r="O318" s="58" t="e">
        <f t="shared" si="59"/>
        <v>#REF!</v>
      </c>
      <c r="P318" s="59" t="e">
        <f t="shared" si="49"/>
        <v>#REF!</v>
      </c>
      <c r="Q318" s="29" t="e">
        <f t="shared" si="60"/>
        <v>#REF!</v>
      </c>
      <c r="R318" s="100" t="e">
        <f t="shared" si="53"/>
        <v>#REF!</v>
      </c>
      <c r="S318" s="247"/>
      <c r="T318" s="247"/>
      <c r="U318" s="247"/>
    </row>
    <row r="319" spans="2:21" x14ac:dyDescent="0.25">
      <c r="B319" s="237"/>
      <c r="C319" s="9"/>
      <c r="E319" s="65" t="e">
        <f>IF(OR($C$6="",$C$5="",$C$6=0,$C$5=0),"",IF((ROWS(E$6:E319)-1)&gt;$C$16+$C$13-$C$15,"",(ROWS(E$6:E319)-1)))</f>
        <v>#REF!</v>
      </c>
      <c r="F319" s="55" t="e">
        <f t="shared" si="54"/>
        <v>#REF!</v>
      </c>
      <c r="G319" s="91" t="e">
        <f>IF(E319="","",OP!G319)</f>
        <v>#REF!</v>
      </c>
      <c r="H319" s="28" t="e">
        <f t="shared" si="50"/>
        <v>#REF!</v>
      </c>
      <c r="I319" s="56" t="e">
        <f t="shared" si="51"/>
        <v>#REF!</v>
      </c>
      <c r="J319" s="56" t="e">
        <f t="shared" si="55"/>
        <v>#REF!</v>
      </c>
      <c r="K319" s="57" t="e">
        <f t="shared" si="56"/>
        <v>#REF!</v>
      </c>
      <c r="L319" s="57" t="e">
        <f t="shared" si="57"/>
        <v>#REF!</v>
      </c>
      <c r="M319" s="58" t="e">
        <f t="shared" si="52"/>
        <v>#REF!</v>
      </c>
      <c r="N319" s="58" t="e">
        <f t="shared" si="58"/>
        <v>#REF!</v>
      </c>
      <c r="O319" s="58" t="e">
        <f t="shared" si="59"/>
        <v>#REF!</v>
      </c>
      <c r="P319" s="59" t="e">
        <f t="shared" si="49"/>
        <v>#REF!</v>
      </c>
      <c r="Q319" s="29" t="e">
        <f t="shared" si="60"/>
        <v>#REF!</v>
      </c>
      <c r="R319" s="100" t="e">
        <f t="shared" si="53"/>
        <v>#REF!</v>
      </c>
      <c r="S319" s="247"/>
      <c r="T319" s="247"/>
      <c r="U319" s="247"/>
    </row>
    <row r="320" spans="2:21" x14ac:dyDescent="0.25">
      <c r="B320" s="237"/>
      <c r="C320" s="9"/>
      <c r="E320" s="65" t="e">
        <f>IF(OR($C$6="",$C$5="",$C$6=0,$C$5=0),"",IF((ROWS(E$6:E320)-1)&gt;$C$16+$C$13-$C$15,"",(ROWS(E$6:E320)-1)))</f>
        <v>#REF!</v>
      </c>
      <c r="F320" s="55" t="e">
        <f t="shared" si="54"/>
        <v>#REF!</v>
      </c>
      <c r="G320" s="91" t="e">
        <f>IF(E320="","",OP!G320)</f>
        <v>#REF!</v>
      </c>
      <c r="H320" s="28" t="e">
        <f t="shared" si="50"/>
        <v>#REF!</v>
      </c>
      <c r="I320" s="56" t="e">
        <f t="shared" si="51"/>
        <v>#REF!</v>
      </c>
      <c r="J320" s="56" t="e">
        <f t="shared" si="55"/>
        <v>#REF!</v>
      </c>
      <c r="K320" s="57" t="e">
        <f t="shared" si="56"/>
        <v>#REF!</v>
      </c>
      <c r="L320" s="57" t="e">
        <f t="shared" si="57"/>
        <v>#REF!</v>
      </c>
      <c r="M320" s="58" t="e">
        <f t="shared" si="52"/>
        <v>#REF!</v>
      </c>
      <c r="N320" s="58" t="e">
        <f t="shared" si="58"/>
        <v>#REF!</v>
      </c>
      <c r="O320" s="58" t="e">
        <f t="shared" si="59"/>
        <v>#REF!</v>
      </c>
      <c r="P320" s="59" t="e">
        <f t="shared" si="49"/>
        <v>#REF!</v>
      </c>
      <c r="Q320" s="29" t="e">
        <f t="shared" si="60"/>
        <v>#REF!</v>
      </c>
      <c r="R320" s="100" t="e">
        <f t="shared" si="53"/>
        <v>#REF!</v>
      </c>
      <c r="S320" s="247"/>
      <c r="T320" s="247"/>
      <c r="U320" s="247"/>
    </row>
    <row r="321" spans="2:21" x14ac:dyDescent="0.25">
      <c r="B321" s="237"/>
      <c r="C321" s="9"/>
      <c r="E321" s="65" t="e">
        <f>IF(OR($C$6="",$C$5="",$C$6=0,$C$5=0),"",IF((ROWS(E$6:E321)-1)&gt;$C$16+$C$13-$C$15,"",(ROWS(E$6:E321)-1)))</f>
        <v>#REF!</v>
      </c>
      <c r="F321" s="55" t="e">
        <f t="shared" si="54"/>
        <v>#REF!</v>
      </c>
      <c r="G321" s="91" t="e">
        <f>IF(E321="","",OP!G321)</f>
        <v>#REF!</v>
      </c>
      <c r="H321" s="28" t="e">
        <f t="shared" si="50"/>
        <v>#REF!</v>
      </c>
      <c r="I321" s="56" t="e">
        <f t="shared" si="51"/>
        <v>#REF!</v>
      </c>
      <c r="J321" s="56" t="e">
        <f t="shared" si="55"/>
        <v>#REF!</v>
      </c>
      <c r="K321" s="57" t="e">
        <f t="shared" si="56"/>
        <v>#REF!</v>
      </c>
      <c r="L321" s="57" t="e">
        <f t="shared" si="57"/>
        <v>#REF!</v>
      </c>
      <c r="M321" s="58" t="e">
        <f t="shared" si="52"/>
        <v>#REF!</v>
      </c>
      <c r="N321" s="58" t="e">
        <f t="shared" si="58"/>
        <v>#REF!</v>
      </c>
      <c r="O321" s="58" t="e">
        <f t="shared" si="59"/>
        <v>#REF!</v>
      </c>
      <c r="P321" s="59" t="e">
        <f t="shared" si="49"/>
        <v>#REF!</v>
      </c>
      <c r="Q321" s="29" t="e">
        <f t="shared" si="60"/>
        <v>#REF!</v>
      </c>
      <c r="R321" s="100" t="e">
        <f t="shared" si="53"/>
        <v>#REF!</v>
      </c>
      <c r="S321" s="247"/>
      <c r="T321" s="247"/>
      <c r="U321" s="247"/>
    </row>
    <row r="322" spans="2:21" x14ac:dyDescent="0.25">
      <c r="B322" s="237"/>
      <c r="C322" s="9"/>
      <c r="E322" s="65" t="e">
        <f>IF(OR($C$6="",$C$5="",$C$6=0,$C$5=0),"",IF((ROWS(E$6:E322)-1)&gt;$C$16+$C$13-$C$15,"",(ROWS(E$6:E322)-1)))</f>
        <v>#REF!</v>
      </c>
      <c r="F322" s="55" t="e">
        <f t="shared" si="54"/>
        <v>#REF!</v>
      </c>
      <c r="G322" s="91" t="e">
        <f>IF(E322="","",OP!G322)</f>
        <v>#REF!</v>
      </c>
      <c r="H322" s="28" t="e">
        <f t="shared" si="50"/>
        <v>#REF!</v>
      </c>
      <c r="I322" s="56" t="e">
        <f t="shared" si="51"/>
        <v>#REF!</v>
      </c>
      <c r="J322" s="56" t="e">
        <f t="shared" si="55"/>
        <v>#REF!</v>
      </c>
      <c r="K322" s="57" t="e">
        <f t="shared" si="56"/>
        <v>#REF!</v>
      </c>
      <c r="L322" s="57" t="e">
        <f t="shared" si="57"/>
        <v>#REF!</v>
      </c>
      <c r="M322" s="58" t="e">
        <f t="shared" si="52"/>
        <v>#REF!</v>
      </c>
      <c r="N322" s="58" t="e">
        <f t="shared" si="58"/>
        <v>#REF!</v>
      </c>
      <c r="O322" s="58" t="e">
        <f t="shared" si="59"/>
        <v>#REF!</v>
      </c>
      <c r="P322" s="59" t="e">
        <f t="shared" si="49"/>
        <v>#REF!</v>
      </c>
      <c r="Q322" s="29" t="e">
        <f t="shared" si="60"/>
        <v>#REF!</v>
      </c>
      <c r="R322" s="100" t="e">
        <f t="shared" si="53"/>
        <v>#REF!</v>
      </c>
      <c r="S322" s="247"/>
      <c r="T322" s="247"/>
      <c r="U322" s="247"/>
    </row>
    <row r="323" spans="2:21" x14ac:dyDescent="0.25">
      <c r="B323" s="237"/>
      <c r="C323" s="9"/>
      <c r="E323" s="65" t="e">
        <f>IF(OR($C$6="",$C$5="",$C$6=0,$C$5=0),"",IF((ROWS(E$6:E323)-1)&gt;$C$16+$C$13-$C$15,"",(ROWS(E$6:E323)-1)))</f>
        <v>#REF!</v>
      </c>
      <c r="F323" s="55" t="e">
        <f t="shared" si="54"/>
        <v>#REF!</v>
      </c>
      <c r="G323" s="91" t="e">
        <f>IF(E323="","",OP!G323)</f>
        <v>#REF!</v>
      </c>
      <c r="H323" s="28" t="e">
        <f t="shared" si="50"/>
        <v>#REF!</v>
      </c>
      <c r="I323" s="56" t="e">
        <f t="shared" si="51"/>
        <v>#REF!</v>
      </c>
      <c r="J323" s="56" t="e">
        <f t="shared" si="55"/>
        <v>#REF!</v>
      </c>
      <c r="K323" s="57" t="e">
        <f t="shared" si="56"/>
        <v>#REF!</v>
      </c>
      <c r="L323" s="57" t="e">
        <f t="shared" si="57"/>
        <v>#REF!</v>
      </c>
      <c r="M323" s="58" t="e">
        <f t="shared" si="52"/>
        <v>#REF!</v>
      </c>
      <c r="N323" s="58" t="e">
        <f t="shared" si="58"/>
        <v>#REF!</v>
      </c>
      <c r="O323" s="58" t="e">
        <f t="shared" si="59"/>
        <v>#REF!</v>
      </c>
      <c r="P323" s="59" t="e">
        <f t="shared" si="49"/>
        <v>#REF!</v>
      </c>
      <c r="Q323" s="29" t="e">
        <f t="shared" si="60"/>
        <v>#REF!</v>
      </c>
      <c r="R323" s="100" t="e">
        <f t="shared" si="53"/>
        <v>#REF!</v>
      </c>
      <c r="S323" s="247"/>
      <c r="T323" s="247"/>
      <c r="U323" s="247"/>
    </row>
    <row r="324" spans="2:21" x14ac:dyDescent="0.25">
      <c r="B324" s="237"/>
      <c r="C324" s="9"/>
      <c r="E324" s="65" t="e">
        <f>IF(OR($C$6="",$C$5="",$C$6=0,$C$5=0),"",IF((ROWS(E$6:E324)-1)&gt;$C$16+$C$13-$C$15,"",(ROWS(E$6:E324)-1)))</f>
        <v>#REF!</v>
      </c>
      <c r="F324" s="55" t="e">
        <f t="shared" si="54"/>
        <v>#REF!</v>
      </c>
      <c r="G324" s="91" t="e">
        <f>IF(E324="","",OP!G324)</f>
        <v>#REF!</v>
      </c>
      <c r="H324" s="28" t="e">
        <f t="shared" si="50"/>
        <v>#REF!</v>
      </c>
      <c r="I324" s="56" t="e">
        <f t="shared" si="51"/>
        <v>#REF!</v>
      </c>
      <c r="J324" s="56" t="e">
        <f t="shared" si="55"/>
        <v>#REF!</v>
      </c>
      <c r="K324" s="57" t="e">
        <f t="shared" si="56"/>
        <v>#REF!</v>
      </c>
      <c r="L324" s="57" t="e">
        <f t="shared" si="57"/>
        <v>#REF!</v>
      </c>
      <c r="M324" s="58" t="e">
        <f t="shared" si="52"/>
        <v>#REF!</v>
      </c>
      <c r="N324" s="58" t="e">
        <f t="shared" si="58"/>
        <v>#REF!</v>
      </c>
      <c r="O324" s="58" t="e">
        <f t="shared" si="59"/>
        <v>#REF!</v>
      </c>
      <c r="P324" s="59" t="e">
        <f t="shared" si="49"/>
        <v>#REF!</v>
      </c>
      <c r="Q324" s="29" t="e">
        <f t="shared" si="60"/>
        <v>#REF!</v>
      </c>
      <c r="R324" s="100" t="e">
        <f t="shared" si="53"/>
        <v>#REF!</v>
      </c>
      <c r="S324" s="247"/>
      <c r="T324" s="247"/>
      <c r="U324" s="247"/>
    </row>
    <row r="325" spans="2:21" x14ac:dyDescent="0.25">
      <c r="B325" s="237"/>
      <c r="C325" s="9"/>
      <c r="E325" s="65" t="e">
        <f>IF(OR($C$6="",$C$5="",$C$6=0,$C$5=0),"",IF((ROWS(E$6:E325)-1)&gt;$C$16+$C$13-$C$15,"",(ROWS(E$6:E325)-1)))</f>
        <v>#REF!</v>
      </c>
      <c r="F325" s="55" t="e">
        <f t="shared" si="54"/>
        <v>#REF!</v>
      </c>
      <c r="G325" s="91" t="e">
        <f>IF(E325="","",OP!G325)</f>
        <v>#REF!</v>
      </c>
      <c r="H325" s="28" t="e">
        <f t="shared" si="50"/>
        <v>#REF!</v>
      </c>
      <c r="I325" s="56" t="e">
        <f t="shared" si="51"/>
        <v>#REF!</v>
      </c>
      <c r="J325" s="56" t="e">
        <f t="shared" si="55"/>
        <v>#REF!</v>
      </c>
      <c r="K325" s="57" t="e">
        <f t="shared" si="56"/>
        <v>#REF!</v>
      </c>
      <c r="L325" s="57" t="e">
        <f t="shared" si="57"/>
        <v>#REF!</v>
      </c>
      <c r="M325" s="58" t="e">
        <f t="shared" si="52"/>
        <v>#REF!</v>
      </c>
      <c r="N325" s="58" t="e">
        <f t="shared" si="58"/>
        <v>#REF!</v>
      </c>
      <c r="O325" s="58" t="e">
        <f t="shared" si="59"/>
        <v>#REF!</v>
      </c>
      <c r="P325" s="59" t="e">
        <f t="shared" si="49"/>
        <v>#REF!</v>
      </c>
      <c r="Q325" s="29" t="e">
        <f t="shared" si="60"/>
        <v>#REF!</v>
      </c>
      <c r="R325" s="100" t="e">
        <f t="shared" si="53"/>
        <v>#REF!</v>
      </c>
      <c r="S325" s="247"/>
      <c r="T325" s="247"/>
      <c r="U325" s="247"/>
    </row>
    <row r="326" spans="2:21" x14ac:dyDescent="0.25">
      <c r="B326" s="237"/>
      <c r="C326" s="9"/>
      <c r="E326" s="65" t="e">
        <f>IF(OR($C$6="",$C$5="",$C$6=0,$C$5=0),"",IF((ROWS(E$6:E326)-1)&gt;$C$16+$C$13-$C$15,"",(ROWS(E$6:E326)-1)))</f>
        <v>#REF!</v>
      </c>
      <c r="F326" s="55" t="e">
        <f t="shared" si="54"/>
        <v>#REF!</v>
      </c>
      <c r="G326" s="91" t="e">
        <f>IF(E326="","",OP!G326)</f>
        <v>#REF!</v>
      </c>
      <c r="H326" s="28" t="e">
        <f t="shared" si="50"/>
        <v>#REF!</v>
      </c>
      <c r="I326" s="56" t="e">
        <f t="shared" si="51"/>
        <v>#REF!</v>
      </c>
      <c r="J326" s="56" t="e">
        <f t="shared" si="55"/>
        <v>#REF!</v>
      </c>
      <c r="K326" s="57" t="e">
        <f t="shared" si="56"/>
        <v>#REF!</v>
      </c>
      <c r="L326" s="57" t="e">
        <f t="shared" si="57"/>
        <v>#REF!</v>
      </c>
      <c r="M326" s="58" t="e">
        <f t="shared" si="52"/>
        <v>#REF!</v>
      </c>
      <c r="N326" s="58" t="e">
        <f t="shared" si="58"/>
        <v>#REF!</v>
      </c>
      <c r="O326" s="58" t="e">
        <f t="shared" si="59"/>
        <v>#REF!</v>
      </c>
      <c r="P326" s="59" t="e">
        <f t="shared" ref="P326:P389" si="61">IF(E326="","",$C$23)</f>
        <v>#REF!</v>
      </c>
      <c r="Q326" s="29" t="e">
        <f t="shared" si="60"/>
        <v>#REF!</v>
      </c>
      <c r="R326" s="100" t="e">
        <f t="shared" si="53"/>
        <v>#REF!</v>
      </c>
      <c r="S326" s="247"/>
      <c r="T326" s="247"/>
      <c r="U326" s="247"/>
    </row>
    <row r="327" spans="2:21" x14ac:dyDescent="0.25">
      <c r="B327" s="237"/>
      <c r="C327" s="9"/>
      <c r="E327" s="65" t="e">
        <f>IF(OR($C$6="",$C$5="",$C$6=0,$C$5=0),"",IF((ROWS(E$6:E327)-1)&gt;$C$16+$C$13-$C$15,"",(ROWS(E$6:E327)-1)))</f>
        <v>#REF!</v>
      </c>
      <c r="F327" s="55" t="e">
        <f t="shared" si="54"/>
        <v>#REF!</v>
      </c>
      <c r="G327" s="91" t="e">
        <f>IF(E327="","",OP!G327)</f>
        <v>#REF!</v>
      </c>
      <c r="H327" s="28" t="e">
        <f t="shared" ref="H327:H390" si="62">IF(E327="","",
IF($C$5=0,0,
IF($C$24="m SBD / g SBD",G327-F327,
IF($C$24="m SBD / g 360",G327-F327,
IF($C$24="m SBD / g 365",G327-F327,
IF($C$24="m 30 / g SBD",$C$41,
IF($C$24="m 30 / g 360",$C$41,
IF($C$24="m 30 / g 365",$C$41))))))))</f>
        <v>#REF!</v>
      </c>
      <c r="I327" s="56" t="e">
        <f t="shared" ref="I327:I390" si="63">IF(E327="","",$C$20)</f>
        <v>#REF!</v>
      </c>
      <c r="J327" s="56" t="e">
        <f t="shared" si="55"/>
        <v>#REF!</v>
      </c>
      <c r="K327" s="57" t="e">
        <f t="shared" si="56"/>
        <v>#REF!</v>
      </c>
      <c r="L327" s="57" t="e">
        <f t="shared" si="57"/>
        <v>#REF!</v>
      </c>
      <c r="M327" s="58" t="e">
        <f t="shared" ref="M327:M390" si="64">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58"/>
        <v>#REF!</v>
      </c>
      <c r="O327" s="58" t="e">
        <f t="shared" si="59"/>
        <v>#REF!</v>
      </c>
      <c r="P327" s="59" t="e">
        <f t="shared" si="61"/>
        <v>#REF!</v>
      </c>
      <c r="Q327" s="29" t="e">
        <f t="shared" si="60"/>
        <v>#REF!</v>
      </c>
      <c r="R327" s="100" t="e">
        <f t="shared" ref="R327:R390" si="65">IF(E327="","",IF($C$5=0,"",IF(F327&lt;$C$8,"INTERKALARNA","REDOVNA")))</f>
        <v>#REF!</v>
      </c>
      <c r="S327" s="247"/>
      <c r="T327" s="247"/>
      <c r="U327" s="247"/>
    </row>
    <row r="328" spans="2:21" x14ac:dyDescent="0.25">
      <c r="B328" s="237"/>
      <c r="C328" s="9"/>
      <c r="E328" s="65" t="e">
        <f>IF(OR($C$6="",$C$5="",$C$6=0,$C$5=0),"",IF((ROWS(E$6:E328)-1)&gt;$C$16+$C$13-$C$15,"",(ROWS(E$6:E328)-1)))</f>
        <v>#REF!</v>
      </c>
      <c r="F328" s="55" t="e">
        <f t="shared" ref="F328:F391" si="66">IF(E328="","",G327)</f>
        <v>#REF!</v>
      </c>
      <c r="G328" s="91" t="e">
        <f>IF(E328="","",OP!G328)</f>
        <v>#REF!</v>
      </c>
      <c r="H328" s="28" t="e">
        <f t="shared" si="62"/>
        <v>#REF!</v>
      </c>
      <c r="I328" s="56" t="e">
        <f t="shared" si="63"/>
        <v>#REF!</v>
      </c>
      <c r="J328" s="56" t="e">
        <f t="shared" ref="J328:J391" si="67">IF(E328="","",$C$18)</f>
        <v>#REF!</v>
      </c>
      <c r="K328" s="57" t="e">
        <f t="shared" ref="K328:K391" si="68">IF(E328="","",TRUNC((K327-L328),5))</f>
        <v>#REF!</v>
      </c>
      <c r="L328" s="57" t="e">
        <f t="shared" ref="L328:L391" si="69" xml:space="preserve">
IF(E328="","",
IF(AND($C$8&gt;$C$9,E328&gt;$C$13),$C$5/($C$16-1),
IF(E328&gt;$C$13,$C$5/$C$16,0)))</f>
        <v>#REF!</v>
      </c>
      <c r="M328" s="58" t="e">
        <f t="shared" si="64"/>
        <v>#REF!</v>
      </c>
      <c r="N328" s="58" t="e">
        <f t="shared" ref="N328:N391" si="70">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71">IF(E328="","",IF(M328&lt;N328,0,M328-N328))</f>
        <v>#REF!</v>
      </c>
      <c r="P328" s="59" t="e">
        <f t="shared" si="61"/>
        <v>#REF!</v>
      </c>
      <c r="Q328" s="29" t="e">
        <f t="shared" ref="Q328:Q391" si="72">IF(E328="","",O328/(1+P328)^(E328+$C$33))</f>
        <v>#REF!</v>
      </c>
      <c r="R328" s="100" t="e">
        <f t="shared" si="65"/>
        <v>#REF!</v>
      </c>
      <c r="S328" s="247"/>
      <c r="T328" s="247"/>
      <c r="U328" s="247"/>
    </row>
    <row r="329" spans="2:21" x14ac:dyDescent="0.25">
      <c r="B329" s="237"/>
      <c r="C329" s="9"/>
      <c r="E329" s="65" t="e">
        <f>IF(OR($C$6="",$C$5="",$C$6=0,$C$5=0),"",IF((ROWS(E$6:E329)-1)&gt;$C$16+$C$13-$C$15,"",(ROWS(E$6:E329)-1)))</f>
        <v>#REF!</v>
      </c>
      <c r="F329" s="55" t="e">
        <f t="shared" si="66"/>
        <v>#REF!</v>
      </c>
      <c r="G329" s="91" t="e">
        <f>IF(E329="","",OP!G329)</f>
        <v>#REF!</v>
      </c>
      <c r="H329" s="28" t="e">
        <f t="shared" si="62"/>
        <v>#REF!</v>
      </c>
      <c r="I329" s="56" t="e">
        <f t="shared" si="63"/>
        <v>#REF!</v>
      </c>
      <c r="J329" s="56" t="e">
        <f t="shared" si="67"/>
        <v>#REF!</v>
      </c>
      <c r="K329" s="57" t="e">
        <f t="shared" si="68"/>
        <v>#REF!</v>
      </c>
      <c r="L329" s="57" t="e">
        <f t="shared" si="69"/>
        <v>#REF!</v>
      </c>
      <c r="M329" s="58" t="e">
        <f t="shared" si="64"/>
        <v>#REF!</v>
      </c>
      <c r="N329" s="58" t="e">
        <f t="shared" si="70"/>
        <v>#REF!</v>
      </c>
      <c r="O329" s="58" t="e">
        <f t="shared" si="71"/>
        <v>#REF!</v>
      </c>
      <c r="P329" s="59" t="e">
        <f t="shared" si="61"/>
        <v>#REF!</v>
      </c>
      <c r="Q329" s="29" t="e">
        <f t="shared" si="72"/>
        <v>#REF!</v>
      </c>
      <c r="R329" s="100" t="e">
        <f t="shared" si="65"/>
        <v>#REF!</v>
      </c>
      <c r="S329" s="247"/>
      <c r="T329" s="247"/>
      <c r="U329" s="247"/>
    </row>
    <row r="330" spans="2:21" x14ac:dyDescent="0.25">
      <c r="B330" s="237"/>
      <c r="C330" s="9"/>
      <c r="E330" s="65" t="e">
        <f>IF(OR($C$6="",$C$5="",$C$6=0,$C$5=0),"",IF((ROWS(E$6:E330)-1)&gt;$C$16+$C$13-$C$15,"",(ROWS(E$6:E330)-1)))</f>
        <v>#REF!</v>
      </c>
      <c r="F330" s="55" t="e">
        <f t="shared" si="66"/>
        <v>#REF!</v>
      </c>
      <c r="G330" s="91" t="e">
        <f>IF(E330="","",OP!G330)</f>
        <v>#REF!</v>
      </c>
      <c r="H330" s="28" t="e">
        <f t="shared" si="62"/>
        <v>#REF!</v>
      </c>
      <c r="I330" s="56" t="e">
        <f t="shared" si="63"/>
        <v>#REF!</v>
      </c>
      <c r="J330" s="56" t="e">
        <f t="shared" si="67"/>
        <v>#REF!</v>
      </c>
      <c r="K330" s="57" t="e">
        <f t="shared" si="68"/>
        <v>#REF!</v>
      </c>
      <c r="L330" s="57" t="e">
        <f t="shared" si="69"/>
        <v>#REF!</v>
      </c>
      <c r="M330" s="58" t="e">
        <f t="shared" si="64"/>
        <v>#REF!</v>
      </c>
      <c r="N330" s="58" t="e">
        <f t="shared" si="70"/>
        <v>#REF!</v>
      </c>
      <c r="O330" s="58" t="e">
        <f t="shared" si="71"/>
        <v>#REF!</v>
      </c>
      <c r="P330" s="59" t="e">
        <f t="shared" si="61"/>
        <v>#REF!</v>
      </c>
      <c r="Q330" s="29" t="e">
        <f t="shared" si="72"/>
        <v>#REF!</v>
      </c>
      <c r="R330" s="100" t="e">
        <f t="shared" si="65"/>
        <v>#REF!</v>
      </c>
      <c r="S330" s="247"/>
      <c r="T330" s="247"/>
      <c r="U330" s="247"/>
    </row>
    <row r="331" spans="2:21" x14ac:dyDescent="0.25">
      <c r="B331" s="237"/>
      <c r="C331" s="9"/>
      <c r="E331" s="65" t="e">
        <f>IF(OR($C$6="",$C$5="",$C$6=0,$C$5=0),"",IF((ROWS(E$6:E331)-1)&gt;$C$16+$C$13-$C$15,"",(ROWS(E$6:E331)-1)))</f>
        <v>#REF!</v>
      </c>
      <c r="F331" s="55" t="e">
        <f t="shared" si="66"/>
        <v>#REF!</v>
      </c>
      <c r="G331" s="91" t="e">
        <f>IF(E331="","",OP!G331)</f>
        <v>#REF!</v>
      </c>
      <c r="H331" s="28" t="e">
        <f t="shared" si="62"/>
        <v>#REF!</v>
      </c>
      <c r="I331" s="56" t="e">
        <f t="shared" si="63"/>
        <v>#REF!</v>
      </c>
      <c r="J331" s="56" t="e">
        <f t="shared" si="67"/>
        <v>#REF!</v>
      </c>
      <c r="K331" s="57" t="e">
        <f t="shared" si="68"/>
        <v>#REF!</v>
      </c>
      <c r="L331" s="57" t="e">
        <f t="shared" si="69"/>
        <v>#REF!</v>
      </c>
      <c r="M331" s="58" t="e">
        <f t="shared" si="64"/>
        <v>#REF!</v>
      </c>
      <c r="N331" s="58" t="e">
        <f t="shared" si="70"/>
        <v>#REF!</v>
      </c>
      <c r="O331" s="58" t="e">
        <f t="shared" si="71"/>
        <v>#REF!</v>
      </c>
      <c r="P331" s="59" t="e">
        <f t="shared" si="61"/>
        <v>#REF!</v>
      </c>
      <c r="Q331" s="29" t="e">
        <f t="shared" si="72"/>
        <v>#REF!</v>
      </c>
      <c r="R331" s="100" t="e">
        <f t="shared" si="65"/>
        <v>#REF!</v>
      </c>
      <c r="S331" s="247"/>
      <c r="T331" s="247"/>
      <c r="U331" s="247"/>
    </row>
    <row r="332" spans="2:21" x14ac:dyDescent="0.25">
      <c r="B332" s="237"/>
      <c r="C332" s="9"/>
      <c r="E332" s="65" t="e">
        <f>IF(OR($C$6="",$C$5="",$C$6=0,$C$5=0),"",IF((ROWS(E$6:E332)-1)&gt;$C$16+$C$13-$C$15,"",(ROWS(E$6:E332)-1)))</f>
        <v>#REF!</v>
      </c>
      <c r="F332" s="55" t="e">
        <f t="shared" si="66"/>
        <v>#REF!</v>
      </c>
      <c r="G332" s="91" t="e">
        <f>IF(E332="","",OP!G332)</f>
        <v>#REF!</v>
      </c>
      <c r="H332" s="28" t="e">
        <f t="shared" si="62"/>
        <v>#REF!</v>
      </c>
      <c r="I332" s="56" t="e">
        <f t="shared" si="63"/>
        <v>#REF!</v>
      </c>
      <c r="J332" s="56" t="e">
        <f t="shared" si="67"/>
        <v>#REF!</v>
      </c>
      <c r="K332" s="57" t="e">
        <f t="shared" si="68"/>
        <v>#REF!</v>
      </c>
      <c r="L332" s="57" t="e">
        <f t="shared" si="69"/>
        <v>#REF!</v>
      </c>
      <c r="M332" s="58" t="e">
        <f t="shared" si="64"/>
        <v>#REF!</v>
      </c>
      <c r="N332" s="58" t="e">
        <f t="shared" si="70"/>
        <v>#REF!</v>
      </c>
      <c r="O332" s="58" t="e">
        <f t="shared" si="71"/>
        <v>#REF!</v>
      </c>
      <c r="P332" s="59" t="e">
        <f t="shared" si="61"/>
        <v>#REF!</v>
      </c>
      <c r="Q332" s="29" t="e">
        <f t="shared" si="72"/>
        <v>#REF!</v>
      </c>
      <c r="R332" s="100" t="e">
        <f t="shared" si="65"/>
        <v>#REF!</v>
      </c>
      <c r="S332" s="247"/>
      <c r="T332" s="247"/>
      <c r="U332" s="247"/>
    </row>
    <row r="333" spans="2:21" x14ac:dyDescent="0.25">
      <c r="B333" s="237"/>
      <c r="C333" s="9"/>
      <c r="E333" s="65" t="e">
        <f>IF(OR($C$6="",$C$5="",$C$6=0,$C$5=0),"",IF((ROWS(E$6:E333)-1)&gt;$C$16+$C$13-$C$15,"",(ROWS(E$6:E333)-1)))</f>
        <v>#REF!</v>
      </c>
      <c r="F333" s="55" t="e">
        <f t="shared" si="66"/>
        <v>#REF!</v>
      </c>
      <c r="G333" s="91" t="e">
        <f>IF(E333="","",OP!G333)</f>
        <v>#REF!</v>
      </c>
      <c r="H333" s="28" t="e">
        <f t="shared" si="62"/>
        <v>#REF!</v>
      </c>
      <c r="I333" s="56" t="e">
        <f t="shared" si="63"/>
        <v>#REF!</v>
      </c>
      <c r="J333" s="56" t="e">
        <f t="shared" si="67"/>
        <v>#REF!</v>
      </c>
      <c r="K333" s="57" t="e">
        <f t="shared" si="68"/>
        <v>#REF!</v>
      </c>
      <c r="L333" s="57" t="e">
        <f t="shared" si="69"/>
        <v>#REF!</v>
      </c>
      <c r="M333" s="58" t="e">
        <f t="shared" si="64"/>
        <v>#REF!</v>
      </c>
      <c r="N333" s="58" t="e">
        <f t="shared" si="70"/>
        <v>#REF!</v>
      </c>
      <c r="O333" s="58" t="e">
        <f t="shared" si="71"/>
        <v>#REF!</v>
      </c>
      <c r="P333" s="59" t="e">
        <f t="shared" si="61"/>
        <v>#REF!</v>
      </c>
      <c r="Q333" s="29" t="e">
        <f t="shared" si="72"/>
        <v>#REF!</v>
      </c>
      <c r="R333" s="100" t="e">
        <f t="shared" si="65"/>
        <v>#REF!</v>
      </c>
      <c r="S333" s="247"/>
      <c r="T333" s="247"/>
      <c r="U333" s="247"/>
    </row>
    <row r="334" spans="2:21" x14ac:dyDescent="0.25">
      <c r="B334" s="237"/>
      <c r="C334" s="9"/>
      <c r="E334" s="65" t="e">
        <f>IF(OR($C$6="",$C$5="",$C$6=0,$C$5=0),"",IF((ROWS(E$6:E334)-1)&gt;$C$16+$C$13-$C$15,"",(ROWS(E$6:E334)-1)))</f>
        <v>#REF!</v>
      </c>
      <c r="F334" s="55" t="e">
        <f t="shared" si="66"/>
        <v>#REF!</v>
      </c>
      <c r="G334" s="91" t="e">
        <f>IF(E334="","",OP!G334)</f>
        <v>#REF!</v>
      </c>
      <c r="H334" s="28" t="e">
        <f t="shared" si="62"/>
        <v>#REF!</v>
      </c>
      <c r="I334" s="56" t="e">
        <f t="shared" si="63"/>
        <v>#REF!</v>
      </c>
      <c r="J334" s="56" t="e">
        <f t="shared" si="67"/>
        <v>#REF!</v>
      </c>
      <c r="K334" s="57" t="e">
        <f t="shared" si="68"/>
        <v>#REF!</v>
      </c>
      <c r="L334" s="57" t="e">
        <f t="shared" si="69"/>
        <v>#REF!</v>
      </c>
      <c r="M334" s="58" t="e">
        <f t="shared" si="64"/>
        <v>#REF!</v>
      </c>
      <c r="N334" s="58" t="e">
        <f t="shared" si="70"/>
        <v>#REF!</v>
      </c>
      <c r="O334" s="58" t="e">
        <f t="shared" si="71"/>
        <v>#REF!</v>
      </c>
      <c r="P334" s="59" t="e">
        <f t="shared" si="61"/>
        <v>#REF!</v>
      </c>
      <c r="Q334" s="29" t="e">
        <f t="shared" si="72"/>
        <v>#REF!</v>
      </c>
      <c r="R334" s="100" t="e">
        <f t="shared" si="65"/>
        <v>#REF!</v>
      </c>
      <c r="S334" s="247"/>
      <c r="T334" s="247"/>
      <c r="U334" s="247"/>
    </row>
    <row r="335" spans="2:21" x14ac:dyDescent="0.25">
      <c r="B335" s="237"/>
      <c r="C335" s="9"/>
      <c r="E335" s="65" t="e">
        <f>IF(OR($C$6="",$C$5="",$C$6=0,$C$5=0),"",IF((ROWS(E$6:E335)-1)&gt;$C$16+$C$13-$C$15,"",(ROWS(E$6:E335)-1)))</f>
        <v>#REF!</v>
      </c>
      <c r="F335" s="55" t="e">
        <f t="shared" si="66"/>
        <v>#REF!</v>
      </c>
      <c r="G335" s="91" t="e">
        <f>IF(E335="","",OP!G335)</f>
        <v>#REF!</v>
      </c>
      <c r="H335" s="28" t="e">
        <f t="shared" si="62"/>
        <v>#REF!</v>
      </c>
      <c r="I335" s="56" t="e">
        <f t="shared" si="63"/>
        <v>#REF!</v>
      </c>
      <c r="J335" s="56" t="e">
        <f t="shared" si="67"/>
        <v>#REF!</v>
      </c>
      <c r="K335" s="57" t="e">
        <f t="shared" si="68"/>
        <v>#REF!</v>
      </c>
      <c r="L335" s="57" t="e">
        <f t="shared" si="69"/>
        <v>#REF!</v>
      </c>
      <c r="M335" s="58" t="e">
        <f t="shared" si="64"/>
        <v>#REF!</v>
      </c>
      <c r="N335" s="58" t="e">
        <f t="shared" si="70"/>
        <v>#REF!</v>
      </c>
      <c r="O335" s="58" t="e">
        <f t="shared" si="71"/>
        <v>#REF!</v>
      </c>
      <c r="P335" s="59" t="e">
        <f t="shared" si="61"/>
        <v>#REF!</v>
      </c>
      <c r="Q335" s="29" t="e">
        <f t="shared" si="72"/>
        <v>#REF!</v>
      </c>
      <c r="R335" s="100" t="e">
        <f t="shared" si="65"/>
        <v>#REF!</v>
      </c>
      <c r="S335" s="247"/>
      <c r="T335" s="247"/>
      <c r="U335" s="247"/>
    </row>
    <row r="336" spans="2:21" x14ac:dyDescent="0.25">
      <c r="B336" s="237"/>
      <c r="C336" s="9"/>
      <c r="E336" s="65" t="e">
        <f>IF(OR($C$6="",$C$5="",$C$6=0,$C$5=0),"",IF((ROWS(E$6:E336)-1)&gt;$C$16+$C$13-$C$15,"",(ROWS(E$6:E336)-1)))</f>
        <v>#REF!</v>
      </c>
      <c r="F336" s="55" t="e">
        <f t="shared" si="66"/>
        <v>#REF!</v>
      </c>
      <c r="G336" s="91" t="e">
        <f>IF(E336="","",OP!G336)</f>
        <v>#REF!</v>
      </c>
      <c r="H336" s="28" t="e">
        <f t="shared" si="62"/>
        <v>#REF!</v>
      </c>
      <c r="I336" s="56" t="e">
        <f t="shared" si="63"/>
        <v>#REF!</v>
      </c>
      <c r="J336" s="56" t="e">
        <f t="shared" si="67"/>
        <v>#REF!</v>
      </c>
      <c r="K336" s="57" t="e">
        <f t="shared" si="68"/>
        <v>#REF!</v>
      </c>
      <c r="L336" s="57" t="e">
        <f t="shared" si="69"/>
        <v>#REF!</v>
      </c>
      <c r="M336" s="58" t="e">
        <f t="shared" si="64"/>
        <v>#REF!</v>
      </c>
      <c r="N336" s="58" t="e">
        <f t="shared" si="70"/>
        <v>#REF!</v>
      </c>
      <c r="O336" s="58" t="e">
        <f t="shared" si="71"/>
        <v>#REF!</v>
      </c>
      <c r="P336" s="59" t="e">
        <f t="shared" si="61"/>
        <v>#REF!</v>
      </c>
      <c r="Q336" s="29" t="e">
        <f t="shared" si="72"/>
        <v>#REF!</v>
      </c>
      <c r="R336" s="100" t="e">
        <f t="shared" si="65"/>
        <v>#REF!</v>
      </c>
      <c r="S336" s="247"/>
      <c r="T336" s="247"/>
      <c r="U336" s="247"/>
    </row>
    <row r="337" spans="2:21" x14ac:dyDescent="0.25">
      <c r="B337" s="237"/>
      <c r="C337" s="9"/>
      <c r="E337" s="65" t="e">
        <f>IF(OR($C$6="",$C$5="",$C$6=0,$C$5=0),"",IF((ROWS(E$6:E337)-1)&gt;$C$16+$C$13-$C$15,"",(ROWS(E$6:E337)-1)))</f>
        <v>#REF!</v>
      </c>
      <c r="F337" s="55" t="e">
        <f t="shared" si="66"/>
        <v>#REF!</v>
      </c>
      <c r="G337" s="91" t="e">
        <f>IF(E337="","",OP!G337)</f>
        <v>#REF!</v>
      </c>
      <c r="H337" s="28" t="e">
        <f t="shared" si="62"/>
        <v>#REF!</v>
      </c>
      <c r="I337" s="56" t="e">
        <f t="shared" si="63"/>
        <v>#REF!</v>
      </c>
      <c r="J337" s="56" t="e">
        <f t="shared" si="67"/>
        <v>#REF!</v>
      </c>
      <c r="K337" s="57" t="e">
        <f t="shared" si="68"/>
        <v>#REF!</v>
      </c>
      <c r="L337" s="57" t="e">
        <f t="shared" si="69"/>
        <v>#REF!</v>
      </c>
      <c r="M337" s="58" t="e">
        <f t="shared" si="64"/>
        <v>#REF!</v>
      </c>
      <c r="N337" s="58" t="e">
        <f t="shared" si="70"/>
        <v>#REF!</v>
      </c>
      <c r="O337" s="58" t="e">
        <f t="shared" si="71"/>
        <v>#REF!</v>
      </c>
      <c r="P337" s="59" t="e">
        <f t="shared" si="61"/>
        <v>#REF!</v>
      </c>
      <c r="Q337" s="29" t="e">
        <f t="shared" si="72"/>
        <v>#REF!</v>
      </c>
      <c r="R337" s="100" t="e">
        <f t="shared" si="65"/>
        <v>#REF!</v>
      </c>
      <c r="S337" s="247"/>
      <c r="T337" s="247"/>
      <c r="U337" s="247"/>
    </row>
    <row r="338" spans="2:21" x14ac:dyDescent="0.25">
      <c r="B338" s="237"/>
      <c r="C338" s="9"/>
      <c r="E338" s="65" t="e">
        <f>IF(OR($C$6="",$C$5="",$C$6=0,$C$5=0),"",IF((ROWS(E$6:E338)-1)&gt;$C$16+$C$13-$C$15,"",(ROWS(E$6:E338)-1)))</f>
        <v>#REF!</v>
      </c>
      <c r="F338" s="55" t="e">
        <f t="shared" si="66"/>
        <v>#REF!</v>
      </c>
      <c r="G338" s="91" t="e">
        <f>IF(E338="","",OP!G338)</f>
        <v>#REF!</v>
      </c>
      <c r="H338" s="28" t="e">
        <f t="shared" si="62"/>
        <v>#REF!</v>
      </c>
      <c r="I338" s="56" t="e">
        <f t="shared" si="63"/>
        <v>#REF!</v>
      </c>
      <c r="J338" s="56" t="e">
        <f t="shared" si="67"/>
        <v>#REF!</v>
      </c>
      <c r="K338" s="57" t="e">
        <f t="shared" si="68"/>
        <v>#REF!</v>
      </c>
      <c r="L338" s="57" t="e">
        <f t="shared" si="69"/>
        <v>#REF!</v>
      </c>
      <c r="M338" s="58" t="e">
        <f t="shared" si="64"/>
        <v>#REF!</v>
      </c>
      <c r="N338" s="58" t="e">
        <f t="shared" si="70"/>
        <v>#REF!</v>
      </c>
      <c r="O338" s="58" t="e">
        <f t="shared" si="71"/>
        <v>#REF!</v>
      </c>
      <c r="P338" s="59" t="e">
        <f t="shared" si="61"/>
        <v>#REF!</v>
      </c>
      <c r="Q338" s="29" t="e">
        <f t="shared" si="72"/>
        <v>#REF!</v>
      </c>
      <c r="R338" s="100" t="e">
        <f t="shared" si="65"/>
        <v>#REF!</v>
      </c>
      <c r="S338" s="247"/>
      <c r="T338" s="247"/>
      <c r="U338" s="247"/>
    </row>
    <row r="339" spans="2:21" x14ac:dyDescent="0.25">
      <c r="B339" s="237"/>
      <c r="C339" s="9"/>
      <c r="E339" s="65" t="e">
        <f>IF(OR($C$6="",$C$5="",$C$6=0,$C$5=0),"",IF((ROWS(E$6:E339)-1)&gt;$C$16+$C$13-$C$15,"",(ROWS(E$6:E339)-1)))</f>
        <v>#REF!</v>
      </c>
      <c r="F339" s="55" t="e">
        <f t="shared" si="66"/>
        <v>#REF!</v>
      </c>
      <c r="G339" s="91" t="e">
        <f>IF(E339="","",OP!G339)</f>
        <v>#REF!</v>
      </c>
      <c r="H339" s="28" t="e">
        <f t="shared" si="62"/>
        <v>#REF!</v>
      </c>
      <c r="I339" s="56" t="e">
        <f t="shared" si="63"/>
        <v>#REF!</v>
      </c>
      <c r="J339" s="56" t="e">
        <f t="shared" si="67"/>
        <v>#REF!</v>
      </c>
      <c r="K339" s="57" t="e">
        <f t="shared" si="68"/>
        <v>#REF!</v>
      </c>
      <c r="L339" s="57" t="e">
        <f t="shared" si="69"/>
        <v>#REF!</v>
      </c>
      <c r="M339" s="58" t="e">
        <f t="shared" si="64"/>
        <v>#REF!</v>
      </c>
      <c r="N339" s="58" t="e">
        <f t="shared" si="70"/>
        <v>#REF!</v>
      </c>
      <c r="O339" s="58" t="e">
        <f t="shared" si="71"/>
        <v>#REF!</v>
      </c>
      <c r="P339" s="59" t="e">
        <f t="shared" si="61"/>
        <v>#REF!</v>
      </c>
      <c r="Q339" s="29" t="e">
        <f t="shared" si="72"/>
        <v>#REF!</v>
      </c>
      <c r="R339" s="100" t="e">
        <f t="shared" si="65"/>
        <v>#REF!</v>
      </c>
      <c r="S339" s="247"/>
      <c r="T339" s="247"/>
      <c r="U339" s="247"/>
    </row>
    <row r="340" spans="2:21" x14ac:dyDescent="0.25">
      <c r="B340" s="237"/>
      <c r="C340" s="9"/>
      <c r="E340" s="65" t="e">
        <f>IF(OR($C$6="",$C$5="",$C$6=0,$C$5=0),"",IF((ROWS(E$6:E340)-1)&gt;$C$16+$C$13-$C$15,"",(ROWS(E$6:E340)-1)))</f>
        <v>#REF!</v>
      </c>
      <c r="F340" s="55" t="e">
        <f t="shared" si="66"/>
        <v>#REF!</v>
      </c>
      <c r="G340" s="91" t="e">
        <f>IF(E340="","",OP!G340)</f>
        <v>#REF!</v>
      </c>
      <c r="H340" s="28" t="e">
        <f t="shared" si="62"/>
        <v>#REF!</v>
      </c>
      <c r="I340" s="56" t="e">
        <f t="shared" si="63"/>
        <v>#REF!</v>
      </c>
      <c r="J340" s="56" t="e">
        <f t="shared" si="67"/>
        <v>#REF!</v>
      </c>
      <c r="K340" s="57" t="e">
        <f t="shared" si="68"/>
        <v>#REF!</v>
      </c>
      <c r="L340" s="57" t="e">
        <f t="shared" si="69"/>
        <v>#REF!</v>
      </c>
      <c r="M340" s="58" t="e">
        <f t="shared" si="64"/>
        <v>#REF!</v>
      </c>
      <c r="N340" s="58" t="e">
        <f t="shared" si="70"/>
        <v>#REF!</v>
      </c>
      <c r="O340" s="58" t="e">
        <f t="shared" si="71"/>
        <v>#REF!</v>
      </c>
      <c r="P340" s="59" t="e">
        <f t="shared" si="61"/>
        <v>#REF!</v>
      </c>
      <c r="Q340" s="29" t="e">
        <f t="shared" si="72"/>
        <v>#REF!</v>
      </c>
      <c r="R340" s="100" t="e">
        <f t="shared" si="65"/>
        <v>#REF!</v>
      </c>
      <c r="S340" s="247"/>
      <c r="T340" s="247"/>
      <c r="U340" s="247"/>
    </row>
    <row r="341" spans="2:21" x14ac:dyDescent="0.25">
      <c r="B341" s="237"/>
      <c r="C341" s="9"/>
      <c r="E341" s="65" t="e">
        <f>IF(OR($C$6="",$C$5="",$C$6=0,$C$5=0),"",IF((ROWS(E$6:E341)-1)&gt;$C$16+$C$13-$C$15,"",(ROWS(E$6:E341)-1)))</f>
        <v>#REF!</v>
      </c>
      <c r="F341" s="55" t="e">
        <f t="shared" si="66"/>
        <v>#REF!</v>
      </c>
      <c r="G341" s="91" t="e">
        <f>IF(E341="","",OP!G341)</f>
        <v>#REF!</v>
      </c>
      <c r="H341" s="28" t="e">
        <f t="shared" si="62"/>
        <v>#REF!</v>
      </c>
      <c r="I341" s="56" t="e">
        <f t="shared" si="63"/>
        <v>#REF!</v>
      </c>
      <c r="J341" s="56" t="e">
        <f t="shared" si="67"/>
        <v>#REF!</v>
      </c>
      <c r="K341" s="57" t="e">
        <f t="shared" si="68"/>
        <v>#REF!</v>
      </c>
      <c r="L341" s="57" t="e">
        <f t="shared" si="69"/>
        <v>#REF!</v>
      </c>
      <c r="M341" s="58" t="e">
        <f t="shared" si="64"/>
        <v>#REF!</v>
      </c>
      <c r="N341" s="58" t="e">
        <f t="shared" si="70"/>
        <v>#REF!</v>
      </c>
      <c r="O341" s="58" t="e">
        <f t="shared" si="71"/>
        <v>#REF!</v>
      </c>
      <c r="P341" s="59" t="e">
        <f t="shared" si="61"/>
        <v>#REF!</v>
      </c>
      <c r="Q341" s="29" t="e">
        <f t="shared" si="72"/>
        <v>#REF!</v>
      </c>
      <c r="R341" s="100" t="e">
        <f t="shared" si="65"/>
        <v>#REF!</v>
      </c>
      <c r="S341" s="247"/>
      <c r="T341" s="247"/>
      <c r="U341" s="247"/>
    </row>
    <row r="342" spans="2:21" x14ac:dyDescent="0.25">
      <c r="B342" s="237"/>
      <c r="C342" s="9"/>
      <c r="E342" s="65" t="e">
        <f>IF(OR($C$6="",$C$5="",$C$6=0,$C$5=0),"",IF((ROWS(E$6:E342)-1)&gt;$C$16+$C$13-$C$15,"",(ROWS(E$6:E342)-1)))</f>
        <v>#REF!</v>
      </c>
      <c r="F342" s="55" t="e">
        <f t="shared" si="66"/>
        <v>#REF!</v>
      </c>
      <c r="G342" s="91" t="e">
        <f>IF(E342="","",OP!G342)</f>
        <v>#REF!</v>
      </c>
      <c r="H342" s="28" t="e">
        <f t="shared" si="62"/>
        <v>#REF!</v>
      </c>
      <c r="I342" s="56" t="e">
        <f t="shared" si="63"/>
        <v>#REF!</v>
      </c>
      <c r="J342" s="56" t="e">
        <f t="shared" si="67"/>
        <v>#REF!</v>
      </c>
      <c r="K342" s="57" t="e">
        <f t="shared" si="68"/>
        <v>#REF!</v>
      </c>
      <c r="L342" s="57" t="e">
        <f t="shared" si="69"/>
        <v>#REF!</v>
      </c>
      <c r="M342" s="58" t="e">
        <f t="shared" si="64"/>
        <v>#REF!</v>
      </c>
      <c r="N342" s="58" t="e">
        <f t="shared" si="70"/>
        <v>#REF!</v>
      </c>
      <c r="O342" s="58" t="e">
        <f t="shared" si="71"/>
        <v>#REF!</v>
      </c>
      <c r="P342" s="59" t="e">
        <f t="shared" si="61"/>
        <v>#REF!</v>
      </c>
      <c r="Q342" s="29" t="e">
        <f t="shared" si="72"/>
        <v>#REF!</v>
      </c>
      <c r="R342" s="100" t="e">
        <f t="shared" si="65"/>
        <v>#REF!</v>
      </c>
      <c r="S342" s="247"/>
      <c r="T342" s="247"/>
      <c r="U342" s="247"/>
    </row>
    <row r="343" spans="2:21" x14ac:dyDescent="0.25">
      <c r="B343" s="237"/>
      <c r="C343" s="9"/>
      <c r="E343" s="65" t="e">
        <f>IF(OR($C$6="",$C$5="",$C$6=0,$C$5=0),"",IF((ROWS(E$6:E343)-1)&gt;$C$16+$C$13-$C$15,"",(ROWS(E$6:E343)-1)))</f>
        <v>#REF!</v>
      </c>
      <c r="F343" s="55" t="e">
        <f t="shared" si="66"/>
        <v>#REF!</v>
      </c>
      <c r="G343" s="91" t="e">
        <f>IF(E343="","",OP!G343)</f>
        <v>#REF!</v>
      </c>
      <c r="H343" s="28" t="e">
        <f t="shared" si="62"/>
        <v>#REF!</v>
      </c>
      <c r="I343" s="56" t="e">
        <f t="shared" si="63"/>
        <v>#REF!</v>
      </c>
      <c r="J343" s="56" t="e">
        <f t="shared" si="67"/>
        <v>#REF!</v>
      </c>
      <c r="K343" s="57" t="e">
        <f t="shared" si="68"/>
        <v>#REF!</v>
      </c>
      <c r="L343" s="57" t="e">
        <f t="shared" si="69"/>
        <v>#REF!</v>
      </c>
      <c r="M343" s="58" t="e">
        <f t="shared" si="64"/>
        <v>#REF!</v>
      </c>
      <c r="N343" s="58" t="e">
        <f t="shared" si="70"/>
        <v>#REF!</v>
      </c>
      <c r="O343" s="58" t="e">
        <f t="shared" si="71"/>
        <v>#REF!</v>
      </c>
      <c r="P343" s="59" t="e">
        <f t="shared" si="61"/>
        <v>#REF!</v>
      </c>
      <c r="Q343" s="29" t="e">
        <f t="shared" si="72"/>
        <v>#REF!</v>
      </c>
      <c r="R343" s="100" t="e">
        <f t="shared" si="65"/>
        <v>#REF!</v>
      </c>
      <c r="S343" s="247"/>
      <c r="T343" s="247"/>
      <c r="U343" s="247"/>
    </row>
    <row r="344" spans="2:21" x14ac:dyDescent="0.25">
      <c r="B344" s="237"/>
      <c r="C344" s="9"/>
      <c r="E344" s="65" t="e">
        <f>IF(OR($C$6="",$C$5="",$C$6=0,$C$5=0),"",IF((ROWS(E$6:E344)-1)&gt;$C$16+$C$13-$C$15,"",(ROWS(E$6:E344)-1)))</f>
        <v>#REF!</v>
      </c>
      <c r="F344" s="55" t="e">
        <f t="shared" si="66"/>
        <v>#REF!</v>
      </c>
      <c r="G344" s="91" t="e">
        <f>IF(E344="","",OP!G344)</f>
        <v>#REF!</v>
      </c>
      <c r="H344" s="28" t="e">
        <f t="shared" si="62"/>
        <v>#REF!</v>
      </c>
      <c r="I344" s="56" t="e">
        <f t="shared" si="63"/>
        <v>#REF!</v>
      </c>
      <c r="J344" s="56" t="e">
        <f t="shared" si="67"/>
        <v>#REF!</v>
      </c>
      <c r="K344" s="57" t="e">
        <f t="shared" si="68"/>
        <v>#REF!</v>
      </c>
      <c r="L344" s="57" t="e">
        <f t="shared" si="69"/>
        <v>#REF!</v>
      </c>
      <c r="M344" s="58" t="e">
        <f t="shared" si="64"/>
        <v>#REF!</v>
      </c>
      <c r="N344" s="58" t="e">
        <f t="shared" si="70"/>
        <v>#REF!</v>
      </c>
      <c r="O344" s="58" t="e">
        <f t="shared" si="71"/>
        <v>#REF!</v>
      </c>
      <c r="P344" s="59" t="e">
        <f t="shared" si="61"/>
        <v>#REF!</v>
      </c>
      <c r="Q344" s="29" t="e">
        <f t="shared" si="72"/>
        <v>#REF!</v>
      </c>
      <c r="R344" s="100" t="e">
        <f t="shared" si="65"/>
        <v>#REF!</v>
      </c>
      <c r="S344" s="247"/>
      <c r="T344" s="247"/>
      <c r="U344" s="247"/>
    </row>
    <row r="345" spans="2:21" x14ac:dyDescent="0.25">
      <c r="B345" s="237"/>
      <c r="C345" s="9"/>
      <c r="E345" s="65" t="e">
        <f>IF(OR($C$6="",$C$5="",$C$6=0,$C$5=0),"",IF((ROWS(E$6:E345)-1)&gt;$C$16+$C$13-$C$15,"",(ROWS(E$6:E345)-1)))</f>
        <v>#REF!</v>
      </c>
      <c r="F345" s="55" t="e">
        <f t="shared" si="66"/>
        <v>#REF!</v>
      </c>
      <c r="G345" s="91" t="e">
        <f>IF(E345="","",OP!G345)</f>
        <v>#REF!</v>
      </c>
      <c r="H345" s="28" t="e">
        <f t="shared" si="62"/>
        <v>#REF!</v>
      </c>
      <c r="I345" s="56" t="e">
        <f t="shared" si="63"/>
        <v>#REF!</v>
      </c>
      <c r="J345" s="56" t="e">
        <f t="shared" si="67"/>
        <v>#REF!</v>
      </c>
      <c r="K345" s="57" t="e">
        <f t="shared" si="68"/>
        <v>#REF!</v>
      </c>
      <c r="L345" s="57" t="e">
        <f t="shared" si="69"/>
        <v>#REF!</v>
      </c>
      <c r="M345" s="58" t="e">
        <f t="shared" si="64"/>
        <v>#REF!</v>
      </c>
      <c r="N345" s="58" t="e">
        <f t="shared" si="70"/>
        <v>#REF!</v>
      </c>
      <c r="O345" s="58" t="e">
        <f t="shared" si="71"/>
        <v>#REF!</v>
      </c>
      <c r="P345" s="59" t="e">
        <f t="shared" si="61"/>
        <v>#REF!</v>
      </c>
      <c r="Q345" s="29" t="e">
        <f t="shared" si="72"/>
        <v>#REF!</v>
      </c>
      <c r="R345" s="100" t="e">
        <f t="shared" si="65"/>
        <v>#REF!</v>
      </c>
      <c r="S345" s="247"/>
      <c r="T345" s="247"/>
      <c r="U345" s="247"/>
    </row>
    <row r="346" spans="2:21" x14ac:dyDescent="0.25">
      <c r="B346" s="237"/>
      <c r="C346" s="9"/>
      <c r="E346" s="65" t="e">
        <f>IF(OR($C$6="",$C$5="",$C$6=0,$C$5=0),"",IF((ROWS(E$6:E346)-1)&gt;$C$16+$C$13-$C$15,"",(ROWS(E$6:E346)-1)))</f>
        <v>#REF!</v>
      </c>
      <c r="F346" s="55" t="e">
        <f t="shared" si="66"/>
        <v>#REF!</v>
      </c>
      <c r="G346" s="91" t="e">
        <f>IF(E346="","",OP!G346)</f>
        <v>#REF!</v>
      </c>
      <c r="H346" s="28" t="e">
        <f t="shared" si="62"/>
        <v>#REF!</v>
      </c>
      <c r="I346" s="56" t="e">
        <f t="shared" si="63"/>
        <v>#REF!</v>
      </c>
      <c r="J346" s="56" t="e">
        <f t="shared" si="67"/>
        <v>#REF!</v>
      </c>
      <c r="K346" s="57" t="e">
        <f t="shared" si="68"/>
        <v>#REF!</v>
      </c>
      <c r="L346" s="57" t="e">
        <f t="shared" si="69"/>
        <v>#REF!</v>
      </c>
      <c r="M346" s="58" t="e">
        <f t="shared" si="64"/>
        <v>#REF!</v>
      </c>
      <c r="N346" s="58" t="e">
        <f t="shared" si="70"/>
        <v>#REF!</v>
      </c>
      <c r="O346" s="58" t="e">
        <f t="shared" si="71"/>
        <v>#REF!</v>
      </c>
      <c r="P346" s="59" t="e">
        <f t="shared" si="61"/>
        <v>#REF!</v>
      </c>
      <c r="Q346" s="29" t="e">
        <f t="shared" si="72"/>
        <v>#REF!</v>
      </c>
      <c r="R346" s="100" t="e">
        <f t="shared" si="65"/>
        <v>#REF!</v>
      </c>
      <c r="S346" s="247"/>
      <c r="T346" s="247"/>
      <c r="U346" s="247"/>
    </row>
    <row r="347" spans="2:21" x14ac:dyDescent="0.25">
      <c r="B347" s="237"/>
      <c r="C347" s="9"/>
      <c r="E347" s="65" t="e">
        <f>IF(OR($C$6="",$C$5="",$C$6=0,$C$5=0),"",IF((ROWS(E$6:E347)-1)&gt;$C$16+$C$13-$C$15,"",(ROWS(E$6:E347)-1)))</f>
        <v>#REF!</v>
      </c>
      <c r="F347" s="55" t="e">
        <f t="shared" si="66"/>
        <v>#REF!</v>
      </c>
      <c r="G347" s="91" t="e">
        <f>IF(E347="","",OP!G347)</f>
        <v>#REF!</v>
      </c>
      <c r="H347" s="28" t="e">
        <f t="shared" si="62"/>
        <v>#REF!</v>
      </c>
      <c r="I347" s="56" t="e">
        <f t="shared" si="63"/>
        <v>#REF!</v>
      </c>
      <c r="J347" s="56" t="e">
        <f t="shared" si="67"/>
        <v>#REF!</v>
      </c>
      <c r="K347" s="57" t="e">
        <f t="shared" si="68"/>
        <v>#REF!</v>
      </c>
      <c r="L347" s="57" t="e">
        <f t="shared" si="69"/>
        <v>#REF!</v>
      </c>
      <c r="M347" s="58" t="e">
        <f t="shared" si="64"/>
        <v>#REF!</v>
      </c>
      <c r="N347" s="58" t="e">
        <f t="shared" si="70"/>
        <v>#REF!</v>
      </c>
      <c r="O347" s="58" t="e">
        <f t="shared" si="71"/>
        <v>#REF!</v>
      </c>
      <c r="P347" s="59" t="e">
        <f t="shared" si="61"/>
        <v>#REF!</v>
      </c>
      <c r="Q347" s="29" t="e">
        <f t="shared" si="72"/>
        <v>#REF!</v>
      </c>
      <c r="R347" s="100" t="e">
        <f t="shared" si="65"/>
        <v>#REF!</v>
      </c>
      <c r="S347" s="247"/>
      <c r="T347" s="247"/>
      <c r="U347" s="247"/>
    </row>
    <row r="348" spans="2:21" x14ac:dyDescent="0.25">
      <c r="B348" s="237"/>
      <c r="C348" s="9"/>
      <c r="E348" s="65" t="e">
        <f>IF(OR($C$6="",$C$5="",$C$6=0,$C$5=0),"",IF((ROWS(E$6:E348)-1)&gt;$C$16+$C$13-$C$15,"",(ROWS(E$6:E348)-1)))</f>
        <v>#REF!</v>
      </c>
      <c r="F348" s="55" t="e">
        <f t="shared" si="66"/>
        <v>#REF!</v>
      </c>
      <c r="G348" s="91" t="e">
        <f>IF(E348="","",OP!G348)</f>
        <v>#REF!</v>
      </c>
      <c r="H348" s="28" t="e">
        <f t="shared" si="62"/>
        <v>#REF!</v>
      </c>
      <c r="I348" s="56" t="e">
        <f t="shared" si="63"/>
        <v>#REF!</v>
      </c>
      <c r="J348" s="56" t="e">
        <f t="shared" si="67"/>
        <v>#REF!</v>
      </c>
      <c r="K348" s="57" t="e">
        <f t="shared" si="68"/>
        <v>#REF!</v>
      </c>
      <c r="L348" s="57" t="e">
        <f t="shared" si="69"/>
        <v>#REF!</v>
      </c>
      <c r="M348" s="58" t="e">
        <f t="shared" si="64"/>
        <v>#REF!</v>
      </c>
      <c r="N348" s="58" t="e">
        <f t="shared" si="70"/>
        <v>#REF!</v>
      </c>
      <c r="O348" s="58" t="e">
        <f t="shared" si="71"/>
        <v>#REF!</v>
      </c>
      <c r="P348" s="59" t="e">
        <f t="shared" si="61"/>
        <v>#REF!</v>
      </c>
      <c r="Q348" s="29" t="e">
        <f t="shared" si="72"/>
        <v>#REF!</v>
      </c>
      <c r="R348" s="100" t="e">
        <f t="shared" si="65"/>
        <v>#REF!</v>
      </c>
      <c r="S348" s="247"/>
      <c r="T348" s="247"/>
      <c r="U348" s="247"/>
    </row>
    <row r="349" spans="2:21" x14ac:dyDescent="0.25">
      <c r="B349" s="237"/>
      <c r="C349" s="9"/>
      <c r="E349" s="65" t="e">
        <f>IF(OR($C$6="",$C$5="",$C$6=0,$C$5=0),"",IF((ROWS(E$6:E349)-1)&gt;$C$16+$C$13-$C$15,"",(ROWS(E$6:E349)-1)))</f>
        <v>#REF!</v>
      </c>
      <c r="F349" s="55" t="e">
        <f t="shared" si="66"/>
        <v>#REF!</v>
      </c>
      <c r="G349" s="91" t="e">
        <f>IF(E349="","",OP!G349)</f>
        <v>#REF!</v>
      </c>
      <c r="H349" s="28" t="e">
        <f t="shared" si="62"/>
        <v>#REF!</v>
      </c>
      <c r="I349" s="56" t="e">
        <f t="shared" si="63"/>
        <v>#REF!</v>
      </c>
      <c r="J349" s="56" t="e">
        <f t="shared" si="67"/>
        <v>#REF!</v>
      </c>
      <c r="K349" s="57" t="e">
        <f t="shared" si="68"/>
        <v>#REF!</v>
      </c>
      <c r="L349" s="57" t="e">
        <f t="shared" si="69"/>
        <v>#REF!</v>
      </c>
      <c r="M349" s="58" t="e">
        <f t="shared" si="64"/>
        <v>#REF!</v>
      </c>
      <c r="N349" s="58" t="e">
        <f t="shared" si="70"/>
        <v>#REF!</v>
      </c>
      <c r="O349" s="58" t="e">
        <f t="shared" si="71"/>
        <v>#REF!</v>
      </c>
      <c r="P349" s="59" t="e">
        <f t="shared" si="61"/>
        <v>#REF!</v>
      </c>
      <c r="Q349" s="29" t="e">
        <f t="shared" si="72"/>
        <v>#REF!</v>
      </c>
      <c r="R349" s="100" t="e">
        <f t="shared" si="65"/>
        <v>#REF!</v>
      </c>
      <c r="S349" s="247"/>
      <c r="T349" s="247"/>
      <c r="U349" s="247"/>
    </row>
    <row r="350" spans="2:21" x14ac:dyDescent="0.25">
      <c r="B350" s="237"/>
      <c r="C350" s="9"/>
      <c r="E350" s="65" t="e">
        <f>IF(OR($C$6="",$C$5="",$C$6=0,$C$5=0),"",IF((ROWS(E$6:E350)-1)&gt;$C$16+$C$13-$C$15,"",(ROWS(E$6:E350)-1)))</f>
        <v>#REF!</v>
      </c>
      <c r="F350" s="55" t="e">
        <f t="shared" si="66"/>
        <v>#REF!</v>
      </c>
      <c r="G350" s="91" t="e">
        <f>IF(E350="","",OP!G350)</f>
        <v>#REF!</v>
      </c>
      <c r="H350" s="28" t="e">
        <f t="shared" si="62"/>
        <v>#REF!</v>
      </c>
      <c r="I350" s="56" t="e">
        <f t="shared" si="63"/>
        <v>#REF!</v>
      </c>
      <c r="J350" s="56" t="e">
        <f t="shared" si="67"/>
        <v>#REF!</v>
      </c>
      <c r="K350" s="57" t="e">
        <f t="shared" si="68"/>
        <v>#REF!</v>
      </c>
      <c r="L350" s="57" t="e">
        <f t="shared" si="69"/>
        <v>#REF!</v>
      </c>
      <c r="M350" s="58" t="e">
        <f t="shared" si="64"/>
        <v>#REF!</v>
      </c>
      <c r="N350" s="58" t="e">
        <f t="shared" si="70"/>
        <v>#REF!</v>
      </c>
      <c r="O350" s="58" t="e">
        <f t="shared" si="71"/>
        <v>#REF!</v>
      </c>
      <c r="P350" s="59" t="e">
        <f t="shared" si="61"/>
        <v>#REF!</v>
      </c>
      <c r="Q350" s="29" t="e">
        <f t="shared" si="72"/>
        <v>#REF!</v>
      </c>
      <c r="R350" s="100" t="e">
        <f t="shared" si="65"/>
        <v>#REF!</v>
      </c>
      <c r="S350" s="247"/>
      <c r="T350" s="247"/>
      <c r="U350" s="247"/>
    </row>
    <row r="351" spans="2:21" x14ac:dyDescent="0.25">
      <c r="B351" s="237"/>
      <c r="C351" s="9"/>
      <c r="E351" s="65" t="e">
        <f>IF(OR($C$6="",$C$5="",$C$6=0,$C$5=0),"",IF((ROWS(E$6:E351)-1)&gt;$C$16+$C$13-$C$15,"",(ROWS(E$6:E351)-1)))</f>
        <v>#REF!</v>
      </c>
      <c r="F351" s="55" t="e">
        <f t="shared" si="66"/>
        <v>#REF!</v>
      </c>
      <c r="G351" s="91" t="e">
        <f>IF(E351="","",OP!G351)</f>
        <v>#REF!</v>
      </c>
      <c r="H351" s="28" t="e">
        <f t="shared" si="62"/>
        <v>#REF!</v>
      </c>
      <c r="I351" s="56" t="e">
        <f t="shared" si="63"/>
        <v>#REF!</v>
      </c>
      <c r="J351" s="56" t="e">
        <f t="shared" si="67"/>
        <v>#REF!</v>
      </c>
      <c r="K351" s="57" t="e">
        <f t="shared" si="68"/>
        <v>#REF!</v>
      </c>
      <c r="L351" s="57" t="e">
        <f t="shared" si="69"/>
        <v>#REF!</v>
      </c>
      <c r="M351" s="58" t="e">
        <f t="shared" si="64"/>
        <v>#REF!</v>
      </c>
      <c r="N351" s="58" t="e">
        <f t="shared" si="70"/>
        <v>#REF!</v>
      </c>
      <c r="O351" s="58" t="e">
        <f t="shared" si="71"/>
        <v>#REF!</v>
      </c>
      <c r="P351" s="59" t="e">
        <f t="shared" si="61"/>
        <v>#REF!</v>
      </c>
      <c r="Q351" s="29" t="e">
        <f t="shared" si="72"/>
        <v>#REF!</v>
      </c>
      <c r="R351" s="100" t="e">
        <f t="shared" si="65"/>
        <v>#REF!</v>
      </c>
      <c r="S351" s="247"/>
      <c r="T351" s="247"/>
      <c r="U351" s="247"/>
    </row>
    <row r="352" spans="2:21" x14ac:dyDescent="0.25">
      <c r="B352" s="237"/>
      <c r="C352" s="9"/>
      <c r="E352" s="65" t="e">
        <f>IF(OR($C$6="",$C$5="",$C$6=0,$C$5=0),"",IF((ROWS(E$6:E352)-1)&gt;$C$16+$C$13-$C$15,"",(ROWS(E$6:E352)-1)))</f>
        <v>#REF!</v>
      </c>
      <c r="F352" s="55" t="e">
        <f t="shared" si="66"/>
        <v>#REF!</v>
      </c>
      <c r="G352" s="91" t="e">
        <f>IF(E352="","",OP!G352)</f>
        <v>#REF!</v>
      </c>
      <c r="H352" s="28" t="e">
        <f t="shared" si="62"/>
        <v>#REF!</v>
      </c>
      <c r="I352" s="56" t="e">
        <f t="shared" si="63"/>
        <v>#REF!</v>
      </c>
      <c r="J352" s="56" t="e">
        <f t="shared" si="67"/>
        <v>#REF!</v>
      </c>
      <c r="K352" s="57" t="e">
        <f t="shared" si="68"/>
        <v>#REF!</v>
      </c>
      <c r="L352" s="57" t="e">
        <f t="shared" si="69"/>
        <v>#REF!</v>
      </c>
      <c r="M352" s="58" t="e">
        <f t="shared" si="64"/>
        <v>#REF!</v>
      </c>
      <c r="N352" s="58" t="e">
        <f t="shared" si="70"/>
        <v>#REF!</v>
      </c>
      <c r="O352" s="58" t="e">
        <f t="shared" si="71"/>
        <v>#REF!</v>
      </c>
      <c r="P352" s="59" t="e">
        <f t="shared" si="61"/>
        <v>#REF!</v>
      </c>
      <c r="Q352" s="29" t="e">
        <f t="shared" si="72"/>
        <v>#REF!</v>
      </c>
      <c r="R352" s="100" t="e">
        <f t="shared" si="65"/>
        <v>#REF!</v>
      </c>
      <c r="S352" s="247"/>
      <c r="T352" s="247"/>
      <c r="U352" s="247"/>
    </row>
    <row r="353" spans="2:21" x14ac:dyDescent="0.25">
      <c r="B353" s="237"/>
      <c r="C353" s="9"/>
      <c r="E353" s="65" t="e">
        <f>IF(OR($C$6="",$C$5="",$C$6=0,$C$5=0),"",IF((ROWS(E$6:E353)-1)&gt;$C$16+$C$13-$C$15,"",(ROWS(E$6:E353)-1)))</f>
        <v>#REF!</v>
      </c>
      <c r="F353" s="55" t="e">
        <f t="shared" si="66"/>
        <v>#REF!</v>
      </c>
      <c r="G353" s="91" t="e">
        <f>IF(E353="","",OP!G353)</f>
        <v>#REF!</v>
      </c>
      <c r="H353" s="28" t="e">
        <f t="shared" si="62"/>
        <v>#REF!</v>
      </c>
      <c r="I353" s="56" t="e">
        <f t="shared" si="63"/>
        <v>#REF!</v>
      </c>
      <c r="J353" s="56" t="e">
        <f t="shared" si="67"/>
        <v>#REF!</v>
      </c>
      <c r="K353" s="57" t="e">
        <f t="shared" si="68"/>
        <v>#REF!</v>
      </c>
      <c r="L353" s="57" t="e">
        <f t="shared" si="69"/>
        <v>#REF!</v>
      </c>
      <c r="M353" s="58" t="e">
        <f t="shared" si="64"/>
        <v>#REF!</v>
      </c>
      <c r="N353" s="58" t="e">
        <f t="shared" si="70"/>
        <v>#REF!</v>
      </c>
      <c r="O353" s="58" t="e">
        <f t="shared" si="71"/>
        <v>#REF!</v>
      </c>
      <c r="P353" s="59" t="e">
        <f t="shared" si="61"/>
        <v>#REF!</v>
      </c>
      <c r="Q353" s="29" t="e">
        <f t="shared" si="72"/>
        <v>#REF!</v>
      </c>
      <c r="R353" s="100" t="e">
        <f t="shared" si="65"/>
        <v>#REF!</v>
      </c>
      <c r="S353" s="247"/>
      <c r="T353" s="247"/>
      <c r="U353" s="247"/>
    </row>
    <row r="354" spans="2:21" x14ac:dyDescent="0.25">
      <c r="B354" s="237"/>
      <c r="C354" s="9"/>
      <c r="E354" s="65" t="e">
        <f>IF(OR($C$6="",$C$5="",$C$6=0,$C$5=0),"",IF((ROWS(E$6:E354)-1)&gt;$C$16+$C$13-$C$15,"",(ROWS(E$6:E354)-1)))</f>
        <v>#REF!</v>
      </c>
      <c r="F354" s="55" t="e">
        <f t="shared" si="66"/>
        <v>#REF!</v>
      </c>
      <c r="G354" s="91" t="e">
        <f>IF(E354="","",OP!G354)</f>
        <v>#REF!</v>
      </c>
      <c r="H354" s="28" t="e">
        <f t="shared" si="62"/>
        <v>#REF!</v>
      </c>
      <c r="I354" s="56" t="e">
        <f t="shared" si="63"/>
        <v>#REF!</v>
      </c>
      <c r="J354" s="56" t="e">
        <f t="shared" si="67"/>
        <v>#REF!</v>
      </c>
      <c r="K354" s="57" t="e">
        <f t="shared" si="68"/>
        <v>#REF!</v>
      </c>
      <c r="L354" s="57" t="e">
        <f t="shared" si="69"/>
        <v>#REF!</v>
      </c>
      <c r="M354" s="58" t="e">
        <f t="shared" si="64"/>
        <v>#REF!</v>
      </c>
      <c r="N354" s="58" t="e">
        <f t="shared" si="70"/>
        <v>#REF!</v>
      </c>
      <c r="O354" s="58" t="e">
        <f t="shared" si="71"/>
        <v>#REF!</v>
      </c>
      <c r="P354" s="59" t="e">
        <f t="shared" si="61"/>
        <v>#REF!</v>
      </c>
      <c r="Q354" s="29" t="e">
        <f t="shared" si="72"/>
        <v>#REF!</v>
      </c>
      <c r="R354" s="100" t="e">
        <f t="shared" si="65"/>
        <v>#REF!</v>
      </c>
      <c r="S354" s="247"/>
      <c r="T354" s="247"/>
      <c r="U354" s="247"/>
    </row>
    <row r="355" spans="2:21" x14ac:dyDescent="0.25">
      <c r="B355" s="237"/>
      <c r="C355" s="9"/>
      <c r="E355" s="65" t="e">
        <f>IF(OR($C$6="",$C$5="",$C$6=0,$C$5=0),"",IF((ROWS(E$6:E355)-1)&gt;$C$16+$C$13-$C$15,"",(ROWS(E$6:E355)-1)))</f>
        <v>#REF!</v>
      </c>
      <c r="F355" s="55" t="e">
        <f t="shared" si="66"/>
        <v>#REF!</v>
      </c>
      <c r="G355" s="91" t="e">
        <f>IF(E355="","",OP!G355)</f>
        <v>#REF!</v>
      </c>
      <c r="H355" s="28" t="e">
        <f t="shared" si="62"/>
        <v>#REF!</v>
      </c>
      <c r="I355" s="56" t="e">
        <f t="shared" si="63"/>
        <v>#REF!</v>
      </c>
      <c r="J355" s="56" t="e">
        <f t="shared" si="67"/>
        <v>#REF!</v>
      </c>
      <c r="K355" s="57" t="e">
        <f t="shared" si="68"/>
        <v>#REF!</v>
      </c>
      <c r="L355" s="57" t="e">
        <f t="shared" si="69"/>
        <v>#REF!</v>
      </c>
      <c r="M355" s="58" t="e">
        <f t="shared" si="64"/>
        <v>#REF!</v>
      </c>
      <c r="N355" s="58" t="e">
        <f t="shared" si="70"/>
        <v>#REF!</v>
      </c>
      <c r="O355" s="58" t="e">
        <f t="shared" si="71"/>
        <v>#REF!</v>
      </c>
      <c r="P355" s="59" t="e">
        <f t="shared" si="61"/>
        <v>#REF!</v>
      </c>
      <c r="Q355" s="29" t="e">
        <f t="shared" si="72"/>
        <v>#REF!</v>
      </c>
      <c r="R355" s="100" t="e">
        <f t="shared" si="65"/>
        <v>#REF!</v>
      </c>
      <c r="S355" s="247"/>
      <c r="T355" s="247"/>
      <c r="U355" s="247"/>
    </row>
    <row r="356" spans="2:21" x14ac:dyDescent="0.25">
      <c r="B356" s="237"/>
      <c r="C356" s="9"/>
      <c r="E356" s="65" t="e">
        <f>IF(OR($C$6="",$C$5="",$C$6=0,$C$5=0),"",IF((ROWS(E$6:E356)-1)&gt;$C$16+$C$13-$C$15,"",(ROWS(E$6:E356)-1)))</f>
        <v>#REF!</v>
      </c>
      <c r="F356" s="55" t="e">
        <f t="shared" si="66"/>
        <v>#REF!</v>
      </c>
      <c r="G356" s="91" t="e">
        <f>IF(E356="","",OP!G356)</f>
        <v>#REF!</v>
      </c>
      <c r="H356" s="28" t="e">
        <f t="shared" si="62"/>
        <v>#REF!</v>
      </c>
      <c r="I356" s="56" t="e">
        <f t="shared" si="63"/>
        <v>#REF!</v>
      </c>
      <c r="J356" s="56" t="e">
        <f t="shared" si="67"/>
        <v>#REF!</v>
      </c>
      <c r="K356" s="57" t="e">
        <f t="shared" si="68"/>
        <v>#REF!</v>
      </c>
      <c r="L356" s="57" t="e">
        <f t="shared" si="69"/>
        <v>#REF!</v>
      </c>
      <c r="M356" s="58" t="e">
        <f t="shared" si="64"/>
        <v>#REF!</v>
      </c>
      <c r="N356" s="58" t="e">
        <f t="shared" si="70"/>
        <v>#REF!</v>
      </c>
      <c r="O356" s="58" t="e">
        <f t="shared" si="71"/>
        <v>#REF!</v>
      </c>
      <c r="P356" s="59" t="e">
        <f t="shared" si="61"/>
        <v>#REF!</v>
      </c>
      <c r="Q356" s="29" t="e">
        <f t="shared" si="72"/>
        <v>#REF!</v>
      </c>
      <c r="R356" s="100" t="e">
        <f t="shared" si="65"/>
        <v>#REF!</v>
      </c>
      <c r="S356" s="247"/>
      <c r="T356" s="247"/>
      <c r="U356" s="247"/>
    </row>
    <row r="357" spans="2:21" x14ac:dyDescent="0.25">
      <c r="B357" s="237"/>
      <c r="C357" s="9"/>
      <c r="E357" s="65" t="e">
        <f>IF(OR($C$6="",$C$5="",$C$6=0,$C$5=0),"",IF((ROWS(E$6:E357)-1)&gt;$C$16+$C$13-$C$15,"",(ROWS(E$6:E357)-1)))</f>
        <v>#REF!</v>
      </c>
      <c r="F357" s="55" t="e">
        <f t="shared" si="66"/>
        <v>#REF!</v>
      </c>
      <c r="G357" s="91" t="e">
        <f>IF(E357="","",OP!G357)</f>
        <v>#REF!</v>
      </c>
      <c r="H357" s="28" t="e">
        <f t="shared" si="62"/>
        <v>#REF!</v>
      </c>
      <c r="I357" s="56" t="e">
        <f t="shared" si="63"/>
        <v>#REF!</v>
      </c>
      <c r="J357" s="56" t="e">
        <f t="shared" si="67"/>
        <v>#REF!</v>
      </c>
      <c r="K357" s="57" t="e">
        <f t="shared" si="68"/>
        <v>#REF!</v>
      </c>
      <c r="L357" s="57" t="e">
        <f t="shared" si="69"/>
        <v>#REF!</v>
      </c>
      <c r="M357" s="58" t="e">
        <f t="shared" si="64"/>
        <v>#REF!</v>
      </c>
      <c r="N357" s="58" t="e">
        <f t="shared" si="70"/>
        <v>#REF!</v>
      </c>
      <c r="O357" s="58" t="e">
        <f t="shared" si="71"/>
        <v>#REF!</v>
      </c>
      <c r="P357" s="59" t="e">
        <f t="shared" si="61"/>
        <v>#REF!</v>
      </c>
      <c r="Q357" s="29" t="e">
        <f t="shared" si="72"/>
        <v>#REF!</v>
      </c>
      <c r="R357" s="100" t="e">
        <f t="shared" si="65"/>
        <v>#REF!</v>
      </c>
      <c r="S357" s="247"/>
      <c r="T357" s="247"/>
      <c r="U357" s="247"/>
    </row>
    <row r="358" spans="2:21" x14ac:dyDescent="0.25">
      <c r="B358" s="237"/>
      <c r="C358" s="9"/>
      <c r="E358" s="65" t="e">
        <f>IF(OR($C$6="",$C$5="",$C$6=0,$C$5=0),"",IF((ROWS(E$6:E358)-1)&gt;$C$16+$C$13-$C$15,"",(ROWS(E$6:E358)-1)))</f>
        <v>#REF!</v>
      </c>
      <c r="F358" s="55" t="e">
        <f t="shared" si="66"/>
        <v>#REF!</v>
      </c>
      <c r="G358" s="91" t="e">
        <f>IF(E358="","",OP!G358)</f>
        <v>#REF!</v>
      </c>
      <c r="H358" s="28" t="e">
        <f t="shared" si="62"/>
        <v>#REF!</v>
      </c>
      <c r="I358" s="56" t="e">
        <f t="shared" si="63"/>
        <v>#REF!</v>
      </c>
      <c r="J358" s="56" t="e">
        <f t="shared" si="67"/>
        <v>#REF!</v>
      </c>
      <c r="K358" s="57" t="e">
        <f t="shared" si="68"/>
        <v>#REF!</v>
      </c>
      <c r="L358" s="57" t="e">
        <f t="shared" si="69"/>
        <v>#REF!</v>
      </c>
      <c r="M358" s="58" t="e">
        <f t="shared" si="64"/>
        <v>#REF!</v>
      </c>
      <c r="N358" s="58" t="e">
        <f t="shared" si="70"/>
        <v>#REF!</v>
      </c>
      <c r="O358" s="58" t="e">
        <f t="shared" si="71"/>
        <v>#REF!</v>
      </c>
      <c r="P358" s="59" t="e">
        <f t="shared" si="61"/>
        <v>#REF!</v>
      </c>
      <c r="Q358" s="29" t="e">
        <f t="shared" si="72"/>
        <v>#REF!</v>
      </c>
      <c r="R358" s="100" t="e">
        <f t="shared" si="65"/>
        <v>#REF!</v>
      </c>
      <c r="S358" s="247"/>
      <c r="T358" s="247"/>
      <c r="U358" s="247"/>
    </row>
    <row r="359" spans="2:21" x14ac:dyDescent="0.25">
      <c r="B359" s="237"/>
      <c r="C359" s="9"/>
      <c r="E359" s="65" t="e">
        <f>IF(OR($C$6="",$C$5="",$C$6=0,$C$5=0),"",IF((ROWS(E$6:E359)-1)&gt;$C$16+$C$13-$C$15,"",(ROWS(E$6:E359)-1)))</f>
        <v>#REF!</v>
      </c>
      <c r="F359" s="55" t="e">
        <f t="shared" si="66"/>
        <v>#REF!</v>
      </c>
      <c r="G359" s="91" t="e">
        <f>IF(E359="","",OP!G359)</f>
        <v>#REF!</v>
      </c>
      <c r="H359" s="28" t="e">
        <f t="shared" si="62"/>
        <v>#REF!</v>
      </c>
      <c r="I359" s="56" t="e">
        <f t="shared" si="63"/>
        <v>#REF!</v>
      </c>
      <c r="J359" s="56" t="e">
        <f t="shared" si="67"/>
        <v>#REF!</v>
      </c>
      <c r="K359" s="57" t="e">
        <f t="shared" si="68"/>
        <v>#REF!</v>
      </c>
      <c r="L359" s="57" t="e">
        <f t="shared" si="69"/>
        <v>#REF!</v>
      </c>
      <c r="M359" s="58" t="e">
        <f t="shared" si="64"/>
        <v>#REF!</v>
      </c>
      <c r="N359" s="58" t="e">
        <f t="shared" si="70"/>
        <v>#REF!</v>
      </c>
      <c r="O359" s="58" t="e">
        <f t="shared" si="71"/>
        <v>#REF!</v>
      </c>
      <c r="P359" s="59" t="e">
        <f t="shared" si="61"/>
        <v>#REF!</v>
      </c>
      <c r="Q359" s="29" t="e">
        <f t="shared" si="72"/>
        <v>#REF!</v>
      </c>
      <c r="R359" s="100" t="e">
        <f t="shared" si="65"/>
        <v>#REF!</v>
      </c>
      <c r="S359" s="247"/>
      <c r="T359" s="247"/>
      <c r="U359" s="247"/>
    </row>
    <row r="360" spans="2:21" x14ac:dyDescent="0.25">
      <c r="B360" s="237"/>
      <c r="C360" s="9"/>
      <c r="E360" s="65" t="e">
        <f>IF(OR($C$6="",$C$5="",$C$6=0,$C$5=0),"",IF((ROWS(E$6:E360)-1)&gt;$C$16+$C$13-$C$15,"",(ROWS(E$6:E360)-1)))</f>
        <v>#REF!</v>
      </c>
      <c r="F360" s="55" t="e">
        <f t="shared" si="66"/>
        <v>#REF!</v>
      </c>
      <c r="G360" s="91" t="e">
        <f>IF(E360="","",OP!G360)</f>
        <v>#REF!</v>
      </c>
      <c r="H360" s="28" t="e">
        <f t="shared" si="62"/>
        <v>#REF!</v>
      </c>
      <c r="I360" s="56" t="e">
        <f t="shared" si="63"/>
        <v>#REF!</v>
      </c>
      <c r="J360" s="56" t="e">
        <f t="shared" si="67"/>
        <v>#REF!</v>
      </c>
      <c r="K360" s="57" t="e">
        <f t="shared" si="68"/>
        <v>#REF!</v>
      </c>
      <c r="L360" s="57" t="e">
        <f t="shared" si="69"/>
        <v>#REF!</v>
      </c>
      <c r="M360" s="58" t="e">
        <f t="shared" si="64"/>
        <v>#REF!</v>
      </c>
      <c r="N360" s="58" t="e">
        <f t="shared" si="70"/>
        <v>#REF!</v>
      </c>
      <c r="O360" s="58" t="e">
        <f t="shared" si="71"/>
        <v>#REF!</v>
      </c>
      <c r="P360" s="59" t="e">
        <f t="shared" si="61"/>
        <v>#REF!</v>
      </c>
      <c r="Q360" s="29" t="e">
        <f t="shared" si="72"/>
        <v>#REF!</v>
      </c>
      <c r="R360" s="100" t="e">
        <f t="shared" si="65"/>
        <v>#REF!</v>
      </c>
      <c r="S360" s="247"/>
      <c r="T360" s="247"/>
      <c r="U360" s="247"/>
    </row>
    <row r="361" spans="2:21" x14ac:dyDescent="0.25">
      <c r="B361" s="237"/>
      <c r="C361" s="9"/>
      <c r="E361" s="65" t="e">
        <f>IF(OR($C$6="",$C$5="",$C$6=0,$C$5=0),"",IF((ROWS(E$6:E361)-1)&gt;$C$16+$C$13-$C$15,"",(ROWS(E$6:E361)-1)))</f>
        <v>#REF!</v>
      </c>
      <c r="F361" s="55" t="e">
        <f t="shared" si="66"/>
        <v>#REF!</v>
      </c>
      <c r="G361" s="91" t="e">
        <f>IF(E361="","",OP!G361)</f>
        <v>#REF!</v>
      </c>
      <c r="H361" s="28" t="e">
        <f t="shared" si="62"/>
        <v>#REF!</v>
      </c>
      <c r="I361" s="56" t="e">
        <f t="shared" si="63"/>
        <v>#REF!</v>
      </c>
      <c r="J361" s="56" t="e">
        <f t="shared" si="67"/>
        <v>#REF!</v>
      </c>
      <c r="K361" s="57" t="e">
        <f t="shared" si="68"/>
        <v>#REF!</v>
      </c>
      <c r="L361" s="57" t="e">
        <f t="shared" si="69"/>
        <v>#REF!</v>
      </c>
      <c r="M361" s="58" t="e">
        <f t="shared" si="64"/>
        <v>#REF!</v>
      </c>
      <c r="N361" s="58" t="e">
        <f t="shared" si="70"/>
        <v>#REF!</v>
      </c>
      <c r="O361" s="58" t="e">
        <f t="shared" si="71"/>
        <v>#REF!</v>
      </c>
      <c r="P361" s="59" t="e">
        <f t="shared" si="61"/>
        <v>#REF!</v>
      </c>
      <c r="Q361" s="29" t="e">
        <f t="shared" si="72"/>
        <v>#REF!</v>
      </c>
      <c r="R361" s="100" t="e">
        <f t="shared" si="65"/>
        <v>#REF!</v>
      </c>
      <c r="S361" s="247"/>
      <c r="T361" s="247"/>
      <c r="U361" s="247"/>
    </row>
    <row r="362" spans="2:21" x14ac:dyDescent="0.25">
      <c r="B362" s="237"/>
      <c r="C362" s="9"/>
      <c r="E362" s="65" t="e">
        <f>IF(OR($C$6="",$C$5="",$C$6=0,$C$5=0),"",IF((ROWS(E$6:E362)-1)&gt;$C$16+$C$13-$C$15,"",(ROWS(E$6:E362)-1)))</f>
        <v>#REF!</v>
      </c>
      <c r="F362" s="55" t="e">
        <f t="shared" si="66"/>
        <v>#REF!</v>
      </c>
      <c r="G362" s="91" t="e">
        <f>IF(E362="","",OP!G362)</f>
        <v>#REF!</v>
      </c>
      <c r="H362" s="28" t="e">
        <f t="shared" si="62"/>
        <v>#REF!</v>
      </c>
      <c r="I362" s="56" t="e">
        <f t="shared" si="63"/>
        <v>#REF!</v>
      </c>
      <c r="J362" s="56" t="e">
        <f t="shared" si="67"/>
        <v>#REF!</v>
      </c>
      <c r="K362" s="57" t="e">
        <f t="shared" si="68"/>
        <v>#REF!</v>
      </c>
      <c r="L362" s="57" t="e">
        <f t="shared" si="69"/>
        <v>#REF!</v>
      </c>
      <c r="M362" s="58" t="e">
        <f t="shared" si="64"/>
        <v>#REF!</v>
      </c>
      <c r="N362" s="58" t="e">
        <f t="shared" si="70"/>
        <v>#REF!</v>
      </c>
      <c r="O362" s="58" t="e">
        <f t="shared" si="71"/>
        <v>#REF!</v>
      </c>
      <c r="P362" s="59" t="e">
        <f t="shared" si="61"/>
        <v>#REF!</v>
      </c>
      <c r="Q362" s="29" t="e">
        <f t="shared" si="72"/>
        <v>#REF!</v>
      </c>
      <c r="R362" s="100" t="e">
        <f t="shared" si="65"/>
        <v>#REF!</v>
      </c>
      <c r="S362" s="247"/>
      <c r="T362" s="247"/>
      <c r="U362" s="247"/>
    </row>
    <row r="363" spans="2:21" x14ac:dyDescent="0.25">
      <c r="B363" s="237"/>
      <c r="C363" s="9"/>
      <c r="E363" s="65" t="e">
        <f>IF(OR($C$6="",$C$5="",$C$6=0,$C$5=0),"",IF((ROWS(E$6:E363)-1)&gt;$C$16+$C$13-$C$15,"",(ROWS(E$6:E363)-1)))</f>
        <v>#REF!</v>
      </c>
      <c r="F363" s="55" t="e">
        <f t="shared" si="66"/>
        <v>#REF!</v>
      </c>
      <c r="G363" s="91" t="e">
        <f>IF(E363="","",OP!G363)</f>
        <v>#REF!</v>
      </c>
      <c r="H363" s="28" t="e">
        <f t="shared" si="62"/>
        <v>#REF!</v>
      </c>
      <c r="I363" s="56" t="e">
        <f t="shared" si="63"/>
        <v>#REF!</v>
      </c>
      <c r="J363" s="56" t="e">
        <f t="shared" si="67"/>
        <v>#REF!</v>
      </c>
      <c r="K363" s="57" t="e">
        <f t="shared" si="68"/>
        <v>#REF!</v>
      </c>
      <c r="L363" s="57" t="e">
        <f t="shared" si="69"/>
        <v>#REF!</v>
      </c>
      <c r="M363" s="58" t="e">
        <f t="shared" si="64"/>
        <v>#REF!</v>
      </c>
      <c r="N363" s="58" t="e">
        <f t="shared" si="70"/>
        <v>#REF!</v>
      </c>
      <c r="O363" s="58" t="e">
        <f t="shared" si="71"/>
        <v>#REF!</v>
      </c>
      <c r="P363" s="59" t="e">
        <f t="shared" si="61"/>
        <v>#REF!</v>
      </c>
      <c r="Q363" s="29" t="e">
        <f t="shared" si="72"/>
        <v>#REF!</v>
      </c>
      <c r="R363" s="100" t="e">
        <f t="shared" si="65"/>
        <v>#REF!</v>
      </c>
      <c r="S363" s="247"/>
      <c r="T363" s="247"/>
      <c r="U363" s="247"/>
    </row>
    <row r="364" spans="2:21" x14ac:dyDescent="0.25">
      <c r="B364" s="237"/>
      <c r="C364" s="9"/>
      <c r="E364" s="65" t="e">
        <f>IF(OR($C$6="",$C$5="",$C$6=0,$C$5=0),"",IF((ROWS(E$6:E364)-1)&gt;$C$16+$C$13-$C$15,"",(ROWS(E$6:E364)-1)))</f>
        <v>#REF!</v>
      </c>
      <c r="F364" s="55" t="e">
        <f t="shared" si="66"/>
        <v>#REF!</v>
      </c>
      <c r="G364" s="91" t="e">
        <f>IF(E364="","",OP!G364)</f>
        <v>#REF!</v>
      </c>
      <c r="H364" s="28" t="e">
        <f t="shared" si="62"/>
        <v>#REF!</v>
      </c>
      <c r="I364" s="56" t="e">
        <f t="shared" si="63"/>
        <v>#REF!</v>
      </c>
      <c r="J364" s="56" t="e">
        <f t="shared" si="67"/>
        <v>#REF!</v>
      </c>
      <c r="K364" s="57" t="e">
        <f t="shared" si="68"/>
        <v>#REF!</v>
      </c>
      <c r="L364" s="57" t="e">
        <f t="shared" si="69"/>
        <v>#REF!</v>
      </c>
      <c r="M364" s="58" t="e">
        <f t="shared" si="64"/>
        <v>#REF!</v>
      </c>
      <c r="N364" s="58" t="e">
        <f t="shared" si="70"/>
        <v>#REF!</v>
      </c>
      <c r="O364" s="58" t="e">
        <f t="shared" si="71"/>
        <v>#REF!</v>
      </c>
      <c r="P364" s="59" t="e">
        <f t="shared" si="61"/>
        <v>#REF!</v>
      </c>
      <c r="Q364" s="29" t="e">
        <f t="shared" si="72"/>
        <v>#REF!</v>
      </c>
      <c r="R364" s="100" t="e">
        <f t="shared" si="65"/>
        <v>#REF!</v>
      </c>
      <c r="S364" s="247"/>
      <c r="T364" s="247"/>
      <c r="U364" s="247"/>
    </row>
    <row r="365" spans="2:21" x14ac:dyDescent="0.25">
      <c r="B365" s="237"/>
      <c r="C365" s="9"/>
      <c r="E365" s="65" t="e">
        <f>IF(OR($C$6="",$C$5="",$C$6=0,$C$5=0),"",IF((ROWS(E$6:E365)-1)&gt;$C$16+$C$13-$C$15,"",(ROWS(E$6:E365)-1)))</f>
        <v>#REF!</v>
      </c>
      <c r="F365" s="55" t="e">
        <f t="shared" si="66"/>
        <v>#REF!</v>
      </c>
      <c r="G365" s="91" t="e">
        <f>IF(E365="","",OP!G365)</f>
        <v>#REF!</v>
      </c>
      <c r="H365" s="28" t="e">
        <f t="shared" si="62"/>
        <v>#REF!</v>
      </c>
      <c r="I365" s="56" t="e">
        <f t="shared" si="63"/>
        <v>#REF!</v>
      </c>
      <c r="J365" s="56" t="e">
        <f t="shared" si="67"/>
        <v>#REF!</v>
      </c>
      <c r="K365" s="57" t="e">
        <f t="shared" si="68"/>
        <v>#REF!</v>
      </c>
      <c r="L365" s="57" t="e">
        <f t="shared" si="69"/>
        <v>#REF!</v>
      </c>
      <c r="M365" s="58" t="e">
        <f t="shared" si="64"/>
        <v>#REF!</v>
      </c>
      <c r="N365" s="58" t="e">
        <f t="shared" si="70"/>
        <v>#REF!</v>
      </c>
      <c r="O365" s="58" t="e">
        <f t="shared" si="71"/>
        <v>#REF!</v>
      </c>
      <c r="P365" s="59" t="e">
        <f t="shared" si="61"/>
        <v>#REF!</v>
      </c>
      <c r="Q365" s="29" t="e">
        <f t="shared" si="72"/>
        <v>#REF!</v>
      </c>
      <c r="R365" s="100" t="e">
        <f t="shared" si="65"/>
        <v>#REF!</v>
      </c>
      <c r="S365" s="247"/>
      <c r="T365" s="247"/>
      <c r="U365" s="247"/>
    </row>
    <row r="366" spans="2:21" x14ac:dyDescent="0.25">
      <c r="B366" s="9"/>
      <c r="C366" s="9"/>
      <c r="E366" s="65" t="e">
        <f>IF(OR($C$6="",$C$5="",$C$6=0,$C$5=0),"",IF((ROWS(E$6:E366)-1)&gt;$C$16+$C$13-$C$15,"",(ROWS(E$6:E366)-1)))</f>
        <v>#REF!</v>
      </c>
      <c r="F366" s="55" t="e">
        <f t="shared" si="66"/>
        <v>#REF!</v>
      </c>
      <c r="G366" s="91" t="e">
        <f>IF(E366="","",OP!G366)</f>
        <v>#REF!</v>
      </c>
      <c r="H366" s="28" t="e">
        <f t="shared" si="62"/>
        <v>#REF!</v>
      </c>
      <c r="I366" s="56" t="e">
        <f t="shared" si="63"/>
        <v>#REF!</v>
      </c>
      <c r="J366" s="56" t="e">
        <f t="shared" si="67"/>
        <v>#REF!</v>
      </c>
      <c r="K366" s="57" t="e">
        <f t="shared" si="68"/>
        <v>#REF!</v>
      </c>
      <c r="L366" s="57" t="e">
        <f t="shared" si="69"/>
        <v>#REF!</v>
      </c>
      <c r="M366" s="58" t="e">
        <f t="shared" si="64"/>
        <v>#REF!</v>
      </c>
      <c r="N366" s="58" t="e">
        <f t="shared" si="70"/>
        <v>#REF!</v>
      </c>
      <c r="O366" s="58" t="e">
        <f t="shared" si="71"/>
        <v>#REF!</v>
      </c>
      <c r="P366" s="59" t="e">
        <f t="shared" si="61"/>
        <v>#REF!</v>
      </c>
      <c r="Q366" s="29" t="e">
        <f t="shared" si="72"/>
        <v>#REF!</v>
      </c>
      <c r="R366" s="100" t="e">
        <f t="shared" si="65"/>
        <v>#REF!</v>
      </c>
      <c r="S366" s="247"/>
      <c r="T366" s="247"/>
      <c r="U366" s="247"/>
    </row>
    <row r="367" spans="2:21" x14ac:dyDescent="0.25">
      <c r="B367" s="237"/>
      <c r="C367" s="9"/>
      <c r="E367" s="65" t="e">
        <f>IF(OR($C$6="",$C$5="",$C$6=0,$C$5=0),"",IF((ROWS(E$6:E367)-1)&gt;$C$16+$C$13-$C$15,"",(ROWS(E$6:E367)-1)))</f>
        <v>#REF!</v>
      </c>
      <c r="F367" s="55" t="e">
        <f t="shared" si="66"/>
        <v>#REF!</v>
      </c>
      <c r="G367" s="91" t="e">
        <f>IF(E367="","",OP!G367)</f>
        <v>#REF!</v>
      </c>
      <c r="H367" s="28" t="e">
        <f t="shared" si="62"/>
        <v>#REF!</v>
      </c>
      <c r="I367" s="56" t="e">
        <f t="shared" si="63"/>
        <v>#REF!</v>
      </c>
      <c r="J367" s="56" t="e">
        <f t="shared" si="67"/>
        <v>#REF!</v>
      </c>
      <c r="K367" s="57" t="e">
        <f t="shared" si="68"/>
        <v>#REF!</v>
      </c>
      <c r="L367" s="57" t="e">
        <f t="shared" si="69"/>
        <v>#REF!</v>
      </c>
      <c r="M367" s="58" t="e">
        <f t="shared" si="64"/>
        <v>#REF!</v>
      </c>
      <c r="N367" s="58" t="e">
        <f t="shared" si="70"/>
        <v>#REF!</v>
      </c>
      <c r="O367" s="58" t="e">
        <f t="shared" si="71"/>
        <v>#REF!</v>
      </c>
      <c r="P367" s="59" t="e">
        <f t="shared" si="61"/>
        <v>#REF!</v>
      </c>
      <c r="Q367" s="29" t="e">
        <f t="shared" si="72"/>
        <v>#REF!</v>
      </c>
      <c r="R367" s="100" t="e">
        <f t="shared" si="65"/>
        <v>#REF!</v>
      </c>
      <c r="S367" s="247"/>
      <c r="T367" s="247"/>
      <c r="U367" s="247"/>
    </row>
    <row r="368" spans="2:21" x14ac:dyDescent="0.25">
      <c r="B368" s="237"/>
      <c r="C368" s="9"/>
      <c r="E368" s="65" t="e">
        <f>IF(OR($C$6="",$C$5="",$C$6=0,$C$5=0),"",IF((ROWS(E$6:E368)-1)&gt;$C$16+$C$13-$C$15,"",(ROWS(E$6:E368)-1)))</f>
        <v>#REF!</v>
      </c>
      <c r="F368" s="55" t="e">
        <f t="shared" si="66"/>
        <v>#REF!</v>
      </c>
      <c r="G368" s="91" t="e">
        <f>IF(E368="","",OP!G368)</f>
        <v>#REF!</v>
      </c>
      <c r="H368" s="28" t="e">
        <f t="shared" si="62"/>
        <v>#REF!</v>
      </c>
      <c r="I368" s="56" t="e">
        <f t="shared" si="63"/>
        <v>#REF!</v>
      </c>
      <c r="J368" s="56" t="e">
        <f t="shared" si="67"/>
        <v>#REF!</v>
      </c>
      <c r="K368" s="57" t="e">
        <f t="shared" si="68"/>
        <v>#REF!</v>
      </c>
      <c r="L368" s="57" t="e">
        <f t="shared" si="69"/>
        <v>#REF!</v>
      </c>
      <c r="M368" s="58" t="e">
        <f t="shared" si="64"/>
        <v>#REF!</v>
      </c>
      <c r="N368" s="58" t="e">
        <f t="shared" si="70"/>
        <v>#REF!</v>
      </c>
      <c r="O368" s="58" t="e">
        <f t="shared" si="71"/>
        <v>#REF!</v>
      </c>
      <c r="P368" s="59" t="e">
        <f t="shared" si="61"/>
        <v>#REF!</v>
      </c>
      <c r="Q368" s="29" t="e">
        <f t="shared" si="72"/>
        <v>#REF!</v>
      </c>
      <c r="R368" s="100" t="e">
        <f t="shared" si="65"/>
        <v>#REF!</v>
      </c>
      <c r="S368" s="247"/>
      <c r="T368" s="247"/>
      <c r="U368" s="247"/>
    </row>
    <row r="369" spans="2:21" x14ac:dyDescent="0.25">
      <c r="B369" s="237"/>
      <c r="C369" s="9"/>
      <c r="E369" s="65" t="e">
        <f>IF(OR($C$6="",$C$5="",$C$6=0,$C$5=0),"",IF((ROWS(E$6:E369)-1)&gt;$C$16+$C$13-$C$15,"",(ROWS(E$6:E369)-1)))</f>
        <v>#REF!</v>
      </c>
      <c r="F369" s="55" t="e">
        <f t="shared" si="66"/>
        <v>#REF!</v>
      </c>
      <c r="G369" s="91" t="e">
        <f>IF(E369="","",OP!G369)</f>
        <v>#REF!</v>
      </c>
      <c r="H369" s="28" t="e">
        <f t="shared" si="62"/>
        <v>#REF!</v>
      </c>
      <c r="I369" s="56" t="e">
        <f t="shared" si="63"/>
        <v>#REF!</v>
      </c>
      <c r="J369" s="56" t="e">
        <f t="shared" si="67"/>
        <v>#REF!</v>
      </c>
      <c r="K369" s="57" t="e">
        <f t="shared" si="68"/>
        <v>#REF!</v>
      </c>
      <c r="L369" s="57" t="e">
        <f t="shared" si="69"/>
        <v>#REF!</v>
      </c>
      <c r="M369" s="58" t="e">
        <f t="shared" si="64"/>
        <v>#REF!</v>
      </c>
      <c r="N369" s="58" t="e">
        <f t="shared" si="70"/>
        <v>#REF!</v>
      </c>
      <c r="O369" s="58" t="e">
        <f t="shared" si="71"/>
        <v>#REF!</v>
      </c>
      <c r="P369" s="59" t="e">
        <f t="shared" si="61"/>
        <v>#REF!</v>
      </c>
      <c r="Q369" s="29" t="e">
        <f t="shared" si="72"/>
        <v>#REF!</v>
      </c>
      <c r="R369" s="100" t="e">
        <f t="shared" si="65"/>
        <v>#REF!</v>
      </c>
      <c r="S369" s="247"/>
      <c r="T369" s="247"/>
      <c r="U369" s="247"/>
    </row>
    <row r="370" spans="2:21" x14ac:dyDescent="0.25">
      <c r="B370" s="237"/>
      <c r="C370" s="9"/>
      <c r="E370" s="65" t="e">
        <f>IF(OR($C$6="",$C$5="",$C$6=0,$C$5=0),"",IF((ROWS(E$6:E370)-1)&gt;$C$16+$C$13-$C$15,"",(ROWS(E$6:E370)-1)))</f>
        <v>#REF!</v>
      </c>
      <c r="F370" s="55" t="e">
        <f t="shared" si="66"/>
        <v>#REF!</v>
      </c>
      <c r="G370" s="91" t="e">
        <f>IF(E370="","",OP!G370)</f>
        <v>#REF!</v>
      </c>
      <c r="H370" s="28" t="e">
        <f t="shared" si="62"/>
        <v>#REF!</v>
      </c>
      <c r="I370" s="56" t="e">
        <f t="shared" si="63"/>
        <v>#REF!</v>
      </c>
      <c r="J370" s="56" t="e">
        <f t="shared" si="67"/>
        <v>#REF!</v>
      </c>
      <c r="K370" s="57" t="e">
        <f t="shared" si="68"/>
        <v>#REF!</v>
      </c>
      <c r="L370" s="57" t="e">
        <f t="shared" si="69"/>
        <v>#REF!</v>
      </c>
      <c r="M370" s="58" t="e">
        <f t="shared" si="64"/>
        <v>#REF!</v>
      </c>
      <c r="N370" s="58" t="e">
        <f t="shared" si="70"/>
        <v>#REF!</v>
      </c>
      <c r="O370" s="58" t="e">
        <f t="shared" si="71"/>
        <v>#REF!</v>
      </c>
      <c r="P370" s="59" t="e">
        <f t="shared" si="61"/>
        <v>#REF!</v>
      </c>
      <c r="Q370" s="29" t="e">
        <f t="shared" si="72"/>
        <v>#REF!</v>
      </c>
      <c r="R370" s="100" t="e">
        <f t="shared" si="65"/>
        <v>#REF!</v>
      </c>
      <c r="S370" s="247"/>
      <c r="T370" s="247"/>
      <c r="U370" s="247"/>
    </row>
    <row r="371" spans="2:21" x14ac:dyDescent="0.25">
      <c r="B371" s="237"/>
      <c r="C371" s="9"/>
      <c r="E371" s="65" t="e">
        <f>IF(OR($C$6="",$C$5="",$C$6=0,$C$5=0),"",IF((ROWS(E$6:E371)-1)&gt;$C$16+$C$13-$C$15,"",(ROWS(E$6:E371)-1)))</f>
        <v>#REF!</v>
      </c>
      <c r="F371" s="55" t="e">
        <f t="shared" si="66"/>
        <v>#REF!</v>
      </c>
      <c r="G371" s="91" t="e">
        <f>IF(E371="","",OP!G371)</f>
        <v>#REF!</v>
      </c>
      <c r="H371" s="28" t="e">
        <f t="shared" si="62"/>
        <v>#REF!</v>
      </c>
      <c r="I371" s="56" t="e">
        <f t="shared" si="63"/>
        <v>#REF!</v>
      </c>
      <c r="J371" s="56" t="e">
        <f t="shared" si="67"/>
        <v>#REF!</v>
      </c>
      <c r="K371" s="57" t="e">
        <f t="shared" si="68"/>
        <v>#REF!</v>
      </c>
      <c r="L371" s="57" t="e">
        <f t="shared" si="69"/>
        <v>#REF!</v>
      </c>
      <c r="M371" s="58" t="e">
        <f t="shared" si="64"/>
        <v>#REF!</v>
      </c>
      <c r="N371" s="58" t="e">
        <f t="shared" si="70"/>
        <v>#REF!</v>
      </c>
      <c r="O371" s="58" t="e">
        <f t="shared" si="71"/>
        <v>#REF!</v>
      </c>
      <c r="P371" s="59" t="e">
        <f t="shared" si="61"/>
        <v>#REF!</v>
      </c>
      <c r="Q371" s="29" t="e">
        <f t="shared" si="72"/>
        <v>#REF!</v>
      </c>
      <c r="R371" s="100" t="e">
        <f t="shared" si="65"/>
        <v>#REF!</v>
      </c>
      <c r="S371" s="247"/>
      <c r="T371" s="247"/>
      <c r="U371" s="247"/>
    </row>
    <row r="372" spans="2:21" x14ac:dyDescent="0.25">
      <c r="B372" s="237"/>
      <c r="C372" s="9"/>
      <c r="E372" s="65" t="e">
        <f>IF(OR($C$6="",$C$5="",$C$6=0,$C$5=0),"",IF((ROWS(E$6:E372)-1)&gt;$C$16+$C$13-$C$15,"",(ROWS(E$6:E372)-1)))</f>
        <v>#REF!</v>
      </c>
      <c r="F372" s="55" t="e">
        <f t="shared" si="66"/>
        <v>#REF!</v>
      </c>
      <c r="G372" s="91" t="e">
        <f>IF(E372="","",OP!G372)</f>
        <v>#REF!</v>
      </c>
      <c r="H372" s="28" t="e">
        <f t="shared" si="62"/>
        <v>#REF!</v>
      </c>
      <c r="I372" s="56" t="e">
        <f t="shared" si="63"/>
        <v>#REF!</v>
      </c>
      <c r="J372" s="56" t="e">
        <f t="shared" si="67"/>
        <v>#REF!</v>
      </c>
      <c r="K372" s="57" t="e">
        <f t="shared" si="68"/>
        <v>#REF!</v>
      </c>
      <c r="L372" s="57" t="e">
        <f t="shared" si="69"/>
        <v>#REF!</v>
      </c>
      <c r="M372" s="58" t="e">
        <f t="shared" si="64"/>
        <v>#REF!</v>
      </c>
      <c r="N372" s="58" t="e">
        <f t="shared" si="70"/>
        <v>#REF!</v>
      </c>
      <c r="O372" s="58" t="e">
        <f t="shared" si="71"/>
        <v>#REF!</v>
      </c>
      <c r="P372" s="59" t="e">
        <f t="shared" si="61"/>
        <v>#REF!</v>
      </c>
      <c r="Q372" s="29" t="e">
        <f t="shared" si="72"/>
        <v>#REF!</v>
      </c>
      <c r="R372" s="100" t="e">
        <f t="shared" si="65"/>
        <v>#REF!</v>
      </c>
      <c r="S372" s="247"/>
      <c r="T372" s="247"/>
      <c r="U372" s="247"/>
    </row>
    <row r="373" spans="2:21" x14ac:dyDescent="0.25">
      <c r="B373" s="237"/>
      <c r="C373" s="9"/>
      <c r="E373" s="65" t="e">
        <f>IF(OR($C$6="",$C$5="",$C$6=0,$C$5=0),"",IF((ROWS(E$6:E373)-1)&gt;$C$16+$C$13-$C$15,"",(ROWS(E$6:E373)-1)))</f>
        <v>#REF!</v>
      </c>
      <c r="F373" s="55" t="e">
        <f t="shared" si="66"/>
        <v>#REF!</v>
      </c>
      <c r="G373" s="91" t="e">
        <f>IF(E373="","",OP!G373)</f>
        <v>#REF!</v>
      </c>
      <c r="H373" s="28" t="e">
        <f t="shared" si="62"/>
        <v>#REF!</v>
      </c>
      <c r="I373" s="56" t="e">
        <f t="shared" si="63"/>
        <v>#REF!</v>
      </c>
      <c r="J373" s="56" t="e">
        <f t="shared" si="67"/>
        <v>#REF!</v>
      </c>
      <c r="K373" s="57" t="e">
        <f t="shared" si="68"/>
        <v>#REF!</v>
      </c>
      <c r="L373" s="57" t="e">
        <f t="shared" si="69"/>
        <v>#REF!</v>
      </c>
      <c r="M373" s="58" t="e">
        <f t="shared" si="64"/>
        <v>#REF!</v>
      </c>
      <c r="N373" s="58" t="e">
        <f t="shared" si="70"/>
        <v>#REF!</v>
      </c>
      <c r="O373" s="58" t="e">
        <f t="shared" si="71"/>
        <v>#REF!</v>
      </c>
      <c r="P373" s="59" t="e">
        <f t="shared" si="61"/>
        <v>#REF!</v>
      </c>
      <c r="Q373" s="29" t="e">
        <f t="shared" si="72"/>
        <v>#REF!</v>
      </c>
      <c r="R373" s="100" t="e">
        <f t="shared" si="65"/>
        <v>#REF!</v>
      </c>
      <c r="S373" s="247"/>
      <c r="T373" s="247"/>
      <c r="U373" s="247"/>
    </row>
    <row r="374" spans="2:21" x14ac:dyDescent="0.25">
      <c r="B374" s="237"/>
      <c r="C374" s="9"/>
      <c r="E374" s="65" t="e">
        <f>IF(OR($C$6="",$C$5="",$C$6=0,$C$5=0),"",IF((ROWS(E$6:E374)-1)&gt;$C$16+$C$13-$C$15,"",(ROWS(E$6:E374)-1)))</f>
        <v>#REF!</v>
      </c>
      <c r="F374" s="55" t="e">
        <f t="shared" si="66"/>
        <v>#REF!</v>
      </c>
      <c r="G374" s="91" t="e">
        <f>IF(E374="","",OP!G374)</f>
        <v>#REF!</v>
      </c>
      <c r="H374" s="28" t="e">
        <f t="shared" si="62"/>
        <v>#REF!</v>
      </c>
      <c r="I374" s="56" t="e">
        <f t="shared" si="63"/>
        <v>#REF!</v>
      </c>
      <c r="J374" s="56" t="e">
        <f t="shared" si="67"/>
        <v>#REF!</v>
      </c>
      <c r="K374" s="57" t="e">
        <f t="shared" si="68"/>
        <v>#REF!</v>
      </c>
      <c r="L374" s="57" t="e">
        <f t="shared" si="69"/>
        <v>#REF!</v>
      </c>
      <c r="M374" s="58" t="e">
        <f t="shared" si="64"/>
        <v>#REF!</v>
      </c>
      <c r="N374" s="58" t="e">
        <f t="shared" si="70"/>
        <v>#REF!</v>
      </c>
      <c r="O374" s="58" t="e">
        <f t="shared" si="71"/>
        <v>#REF!</v>
      </c>
      <c r="P374" s="59" t="e">
        <f t="shared" si="61"/>
        <v>#REF!</v>
      </c>
      <c r="Q374" s="29" t="e">
        <f t="shared" si="72"/>
        <v>#REF!</v>
      </c>
      <c r="R374" s="100" t="e">
        <f t="shared" si="65"/>
        <v>#REF!</v>
      </c>
      <c r="S374" s="247"/>
      <c r="T374" s="247"/>
      <c r="U374" s="247"/>
    </row>
    <row r="375" spans="2:21" x14ac:dyDescent="0.25">
      <c r="B375" s="237"/>
      <c r="C375" s="9"/>
      <c r="E375" s="65" t="e">
        <f>IF(OR($C$6="",$C$5="",$C$6=0,$C$5=0),"",IF((ROWS(E$6:E375)-1)&gt;$C$16+$C$13-$C$15,"",(ROWS(E$6:E375)-1)))</f>
        <v>#REF!</v>
      </c>
      <c r="F375" s="55" t="e">
        <f t="shared" si="66"/>
        <v>#REF!</v>
      </c>
      <c r="G375" s="91" t="e">
        <f>IF(E375="","",OP!G375)</f>
        <v>#REF!</v>
      </c>
      <c r="H375" s="28" t="e">
        <f t="shared" si="62"/>
        <v>#REF!</v>
      </c>
      <c r="I375" s="56" t="e">
        <f t="shared" si="63"/>
        <v>#REF!</v>
      </c>
      <c r="J375" s="56" t="e">
        <f t="shared" si="67"/>
        <v>#REF!</v>
      </c>
      <c r="K375" s="57" t="e">
        <f t="shared" si="68"/>
        <v>#REF!</v>
      </c>
      <c r="L375" s="57" t="e">
        <f t="shared" si="69"/>
        <v>#REF!</v>
      </c>
      <c r="M375" s="58" t="e">
        <f t="shared" si="64"/>
        <v>#REF!</v>
      </c>
      <c r="N375" s="58" t="e">
        <f t="shared" si="70"/>
        <v>#REF!</v>
      </c>
      <c r="O375" s="58" t="e">
        <f t="shared" si="71"/>
        <v>#REF!</v>
      </c>
      <c r="P375" s="59" t="e">
        <f t="shared" si="61"/>
        <v>#REF!</v>
      </c>
      <c r="Q375" s="29" t="e">
        <f t="shared" si="72"/>
        <v>#REF!</v>
      </c>
      <c r="R375" s="100" t="e">
        <f t="shared" si="65"/>
        <v>#REF!</v>
      </c>
      <c r="S375" s="247"/>
      <c r="T375" s="247"/>
      <c r="U375" s="247"/>
    </row>
    <row r="376" spans="2:21" x14ac:dyDescent="0.25">
      <c r="B376" s="237"/>
      <c r="C376" s="9"/>
      <c r="E376" s="65" t="e">
        <f>IF(OR($C$6="",$C$5="",$C$6=0,$C$5=0),"",IF((ROWS(E$6:E376)-1)&gt;$C$16+$C$13-$C$15,"",(ROWS(E$6:E376)-1)))</f>
        <v>#REF!</v>
      </c>
      <c r="F376" s="55" t="e">
        <f t="shared" si="66"/>
        <v>#REF!</v>
      </c>
      <c r="G376" s="91" t="e">
        <f>IF(E376="","",OP!G376)</f>
        <v>#REF!</v>
      </c>
      <c r="H376" s="28" t="e">
        <f t="shared" si="62"/>
        <v>#REF!</v>
      </c>
      <c r="I376" s="56" t="e">
        <f t="shared" si="63"/>
        <v>#REF!</v>
      </c>
      <c r="J376" s="56" t="e">
        <f t="shared" si="67"/>
        <v>#REF!</v>
      </c>
      <c r="K376" s="57" t="e">
        <f t="shared" si="68"/>
        <v>#REF!</v>
      </c>
      <c r="L376" s="57" t="e">
        <f t="shared" si="69"/>
        <v>#REF!</v>
      </c>
      <c r="M376" s="58" t="e">
        <f t="shared" si="64"/>
        <v>#REF!</v>
      </c>
      <c r="N376" s="58" t="e">
        <f t="shared" si="70"/>
        <v>#REF!</v>
      </c>
      <c r="O376" s="58" t="e">
        <f t="shared" si="71"/>
        <v>#REF!</v>
      </c>
      <c r="P376" s="59" t="e">
        <f t="shared" si="61"/>
        <v>#REF!</v>
      </c>
      <c r="Q376" s="29" t="e">
        <f t="shared" si="72"/>
        <v>#REF!</v>
      </c>
      <c r="R376" s="100" t="e">
        <f t="shared" si="65"/>
        <v>#REF!</v>
      </c>
      <c r="S376" s="247"/>
      <c r="T376" s="247"/>
      <c r="U376" s="247"/>
    </row>
    <row r="377" spans="2:21" x14ac:dyDescent="0.25">
      <c r="B377" s="237"/>
      <c r="C377" s="9"/>
      <c r="E377" s="65" t="e">
        <f>IF(OR($C$6="",$C$5="",$C$6=0,$C$5=0),"",IF((ROWS(E$6:E377)-1)&gt;$C$16+$C$13-$C$15,"",(ROWS(E$6:E377)-1)))</f>
        <v>#REF!</v>
      </c>
      <c r="F377" s="55" t="e">
        <f t="shared" si="66"/>
        <v>#REF!</v>
      </c>
      <c r="G377" s="91" t="e">
        <f>IF(E377="","",OP!G377)</f>
        <v>#REF!</v>
      </c>
      <c r="H377" s="28" t="e">
        <f t="shared" si="62"/>
        <v>#REF!</v>
      </c>
      <c r="I377" s="56" t="e">
        <f t="shared" si="63"/>
        <v>#REF!</v>
      </c>
      <c r="J377" s="56" t="e">
        <f t="shared" si="67"/>
        <v>#REF!</v>
      </c>
      <c r="K377" s="57" t="e">
        <f t="shared" si="68"/>
        <v>#REF!</v>
      </c>
      <c r="L377" s="57" t="e">
        <f t="shared" si="69"/>
        <v>#REF!</v>
      </c>
      <c r="M377" s="58" t="e">
        <f t="shared" si="64"/>
        <v>#REF!</v>
      </c>
      <c r="N377" s="58" t="e">
        <f t="shared" si="70"/>
        <v>#REF!</v>
      </c>
      <c r="O377" s="58" t="e">
        <f t="shared" si="71"/>
        <v>#REF!</v>
      </c>
      <c r="P377" s="59" t="e">
        <f t="shared" si="61"/>
        <v>#REF!</v>
      </c>
      <c r="Q377" s="29" t="e">
        <f t="shared" si="72"/>
        <v>#REF!</v>
      </c>
      <c r="R377" s="100" t="e">
        <f t="shared" si="65"/>
        <v>#REF!</v>
      </c>
      <c r="S377" s="247"/>
      <c r="T377" s="247"/>
      <c r="U377" s="247"/>
    </row>
    <row r="378" spans="2:21" x14ac:dyDescent="0.25">
      <c r="B378" s="237"/>
      <c r="C378" s="9"/>
      <c r="E378" s="65" t="e">
        <f>IF(OR($C$6="",$C$5="",$C$6=0,$C$5=0),"",IF((ROWS(E$6:E378)-1)&gt;$C$16+$C$13-$C$15,"",(ROWS(E$6:E378)-1)))</f>
        <v>#REF!</v>
      </c>
      <c r="F378" s="55" t="e">
        <f t="shared" si="66"/>
        <v>#REF!</v>
      </c>
      <c r="G378" s="91" t="e">
        <f>IF(E378="","",OP!G378)</f>
        <v>#REF!</v>
      </c>
      <c r="H378" s="28" t="e">
        <f t="shared" si="62"/>
        <v>#REF!</v>
      </c>
      <c r="I378" s="56" t="e">
        <f t="shared" si="63"/>
        <v>#REF!</v>
      </c>
      <c r="J378" s="56" t="e">
        <f t="shared" si="67"/>
        <v>#REF!</v>
      </c>
      <c r="K378" s="57" t="e">
        <f t="shared" si="68"/>
        <v>#REF!</v>
      </c>
      <c r="L378" s="57" t="e">
        <f t="shared" si="69"/>
        <v>#REF!</v>
      </c>
      <c r="M378" s="58" t="e">
        <f t="shared" si="64"/>
        <v>#REF!</v>
      </c>
      <c r="N378" s="58" t="e">
        <f t="shared" si="70"/>
        <v>#REF!</v>
      </c>
      <c r="O378" s="58" t="e">
        <f t="shared" si="71"/>
        <v>#REF!</v>
      </c>
      <c r="P378" s="59" t="e">
        <f t="shared" si="61"/>
        <v>#REF!</v>
      </c>
      <c r="Q378" s="29" t="e">
        <f t="shared" si="72"/>
        <v>#REF!</v>
      </c>
      <c r="R378" s="100" t="e">
        <f t="shared" si="65"/>
        <v>#REF!</v>
      </c>
      <c r="S378" s="247"/>
      <c r="T378" s="247"/>
      <c r="U378" s="247"/>
    </row>
    <row r="379" spans="2:21" x14ac:dyDescent="0.25">
      <c r="B379" s="237"/>
      <c r="C379" s="9"/>
      <c r="E379" s="65" t="e">
        <f>IF(OR($C$6="",$C$5="",$C$6=0,$C$5=0),"",IF((ROWS(E$6:E379)-1)&gt;$C$16+$C$13-$C$15,"",(ROWS(E$6:E379)-1)))</f>
        <v>#REF!</v>
      </c>
      <c r="F379" s="55" t="e">
        <f t="shared" si="66"/>
        <v>#REF!</v>
      </c>
      <c r="G379" s="91" t="e">
        <f>IF(E379="","",OP!G379)</f>
        <v>#REF!</v>
      </c>
      <c r="H379" s="28" t="e">
        <f t="shared" si="62"/>
        <v>#REF!</v>
      </c>
      <c r="I379" s="56" t="e">
        <f t="shared" si="63"/>
        <v>#REF!</v>
      </c>
      <c r="J379" s="56" t="e">
        <f t="shared" si="67"/>
        <v>#REF!</v>
      </c>
      <c r="K379" s="57" t="e">
        <f t="shared" si="68"/>
        <v>#REF!</v>
      </c>
      <c r="L379" s="57" t="e">
        <f t="shared" si="69"/>
        <v>#REF!</v>
      </c>
      <c r="M379" s="58" t="e">
        <f t="shared" si="64"/>
        <v>#REF!</v>
      </c>
      <c r="N379" s="58" t="e">
        <f t="shared" si="70"/>
        <v>#REF!</v>
      </c>
      <c r="O379" s="58" t="e">
        <f t="shared" si="71"/>
        <v>#REF!</v>
      </c>
      <c r="P379" s="59" t="e">
        <f t="shared" si="61"/>
        <v>#REF!</v>
      </c>
      <c r="Q379" s="29" t="e">
        <f t="shared" si="72"/>
        <v>#REF!</v>
      </c>
      <c r="R379" s="100" t="e">
        <f t="shared" si="65"/>
        <v>#REF!</v>
      </c>
      <c r="S379" s="247"/>
      <c r="T379" s="247"/>
      <c r="U379" s="247"/>
    </row>
    <row r="380" spans="2:21" x14ac:dyDescent="0.25">
      <c r="B380" s="237"/>
      <c r="C380" s="9"/>
      <c r="E380" s="65" t="e">
        <f>IF(OR($C$6="",$C$5="",$C$6=0,$C$5=0),"",IF((ROWS(E$6:E380)-1)&gt;$C$16+$C$13-$C$15,"",(ROWS(E$6:E380)-1)))</f>
        <v>#REF!</v>
      </c>
      <c r="F380" s="55" t="e">
        <f t="shared" si="66"/>
        <v>#REF!</v>
      </c>
      <c r="G380" s="91" t="e">
        <f>IF(E380="","",OP!G380)</f>
        <v>#REF!</v>
      </c>
      <c r="H380" s="28" t="e">
        <f t="shared" si="62"/>
        <v>#REF!</v>
      </c>
      <c r="I380" s="56" t="e">
        <f t="shared" si="63"/>
        <v>#REF!</v>
      </c>
      <c r="J380" s="56" t="e">
        <f t="shared" si="67"/>
        <v>#REF!</v>
      </c>
      <c r="K380" s="57" t="e">
        <f t="shared" si="68"/>
        <v>#REF!</v>
      </c>
      <c r="L380" s="57" t="e">
        <f t="shared" si="69"/>
        <v>#REF!</v>
      </c>
      <c r="M380" s="58" t="e">
        <f t="shared" si="64"/>
        <v>#REF!</v>
      </c>
      <c r="N380" s="58" t="e">
        <f t="shared" si="70"/>
        <v>#REF!</v>
      </c>
      <c r="O380" s="58" t="e">
        <f t="shared" si="71"/>
        <v>#REF!</v>
      </c>
      <c r="P380" s="59" t="e">
        <f t="shared" si="61"/>
        <v>#REF!</v>
      </c>
      <c r="Q380" s="29" t="e">
        <f t="shared" si="72"/>
        <v>#REF!</v>
      </c>
      <c r="R380" s="100" t="e">
        <f t="shared" si="65"/>
        <v>#REF!</v>
      </c>
      <c r="S380" s="247"/>
      <c r="T380" s="247"/>
      <c r="U380" s="247"/>
    </row>
    <row r="381" spans="2:21" x14ac:dyDescent="0.25">
      <c r="B381" s="237"/>
      <c r="C381" s="9"/>
      <c r="E381" s="65" t="e">
        <f>IF(OR($C$6="",$C$5="",$C$6=0,$C$5=0),"",IF((ROWS(E$6:E381)-1)&gt;$C$16+$C$13-$C$15,"",(ROWS(E$6:E381)-1)))</f>
        <v>#REF!</v>
      </c>
      <c r="F381" s="55" t="e">
        <f t="shared" si="66"/>
        <v>#REF!</v>
      </c>
      <c r="G381" s="91" t="e">
        <f>IF(E381="","",OP!G381)</f>
        <v>#REF!</v>
      </c>
      <c r="H381" s="28" t="e">
        <f t="shared" si="62"/>
        <v>#REF!</v>
      </c>
      <c r="I381" s="56" t="e">
        <f t="shared" si="63"/>
        <v>#REF!</v>
      </c>
      <c r="J381" s="56" t="e">
        <f t="shared" si="67"/>
        <v>#REF!</v>
      </c>
      <c r="K381" s="57" t="e">
        <f t="shared" si="68"/>
        <v>#REF!</v>
      </c>
      <c r="L381" s="57" t="e">
        <f t="shared" si="69"/>
        <v>#REF!</v>
      </c>
      <c r="M381" s="58" t="e">
        <f t="shared" si="64"/>
        <v>#REF!</v>
      </c>
      <c r="N381" s="58" t="e">
        <f t="shared" si="70"/>
        <v>#REF!</v>
      </c>
      <c r="O381" s="58" t="e">
        <f t="shared" si="71"/>
        <v>#REF!</v>
      </c>
      <c r="P381" s="59" t="e">
        <f t="shared" si="61"/>
        <v>#REF!</v>
      </c>
      <c r="Q381" s="29" t="e">
        <f t="shared" si="72"/>
        <v>#REF!</v>
      </c>
      <c r="R381" s="100" t="e">
        <f t="shared" si="65"/>
        <v>#REF!</v>
      </c>
      <c r="S381" s="247"/>
      <c r="T381" s="247"/>
      <c r="U381" s="247"/>
    </row>
    <row r="382" spans="2:21" x14ac:dyDescent="0.25">
      <c r="B382" s="237"/>
      <c r="C382" s="9"/>
      <c r="E382" s="65" t="e">
        <f>IF(OR($C$6="",$C$5="",$C$6=0,$C$5=0),"",IF((ROWS(E$6:E382)-1)&gt;$C$16+$C$13-$C$15,"",(ROWS(E$6:E382)-1)))</f>
        <v>#REF!</v>
      </c>
      <c r="F382" s="55" t="e">
        <f t="shared" si="66"/>
        <v>#REF!</v>
      </c>
      <c r="G382" s="91" t="e">
        <f>IF(E382="","",OP!G382)</f>
        <v>#REF!</v>
      </c>
      <c r="H382" s="28" t="e">
        <f t="shared" si="62"/>
        <v>#REF!</v>
      </c>
      <c r="I382" s="56" t="e">
        <f t="shared" si="63"/>
        <v>#REF!</v>
      </c>
      <c r="J382" s="56" t="e">
        <f t="shared" si="67"/>
        <v>#REF!</v>
      </c>
      <c r="K382" s="57" t="e">
        <f t="shared" si="68"/>
        <v>#REF!</v>
      </c>
      <c r="L382" s="57" t="e">
        <f t="shared" si="69"/>
        <v>#REF!</v>
      </c>
      <c r="M382" s="58" t="e">
        <f t="shared" si="64"/>
        <v>#REF!</v>
      </c>
      <c r="N382" s="58" t="e">
        <f t="shared" si="70"/>
        <v>#REF!</v>
      </c>
      <c r="O382" s="58" t="e">
        <f t="shared" si="71"/>
        <v>#REF!</v>
      </c>
      <c r="P382" s="59" t="e">
        <f t="shared" si="61"/>
        <v>#REF!</v>
      </c>
      <c r="Q382" s="29" t="e">
        <f t="shared" si="72"/>
        <v>#REF!</v>
      </c>
      <c r="R382" s="100" t="e">
        <f t="shared" si="65"/>
        <v>#REF!</v>
      </c>
      <c r="S382" s="247"/>
      <c r="T382" s="247"/>
      <c r="U382" s="247"/>
    </row>
    <row r="383" spans="2:21" x14ac:dyDescent="0.25">
      <c r="B383" s="237"/>
      <c r="C383" s="9"/>
      <c r="E383" s="65" t="e">
        <f>IF(OR($C$6="",$C$5="",$C$6=0,$C$5=0),"",IF((ROWS(E$6:E383)-1)&gt;$C$16+$C$13-$C$15,"",(ROWS(E$6:E383)-1)))</f>
        <v>#REF!</v>
      </c>
      <c r="F383" s="55" t="e">
        <f t="shared" si="66"/>
        <v>#REF!</v>
      </c>
      <c r="G383" s="91" t="e">
        <f>IF(E383="","",OP!G383)</f>
        <v>#REF!</v>
      </c>
      <c r="H383" s="28" t="e">
        <f t="shared" si="62"/>
        <v>#REF!</v>
      </c>
      <c r="I383" s="56" t="e">
        <f t="shared" si="63"/>
        <v>#REF!</v>
      </c>
      <c r="J383" s="56" t="e">
        <f t="shared" si="67"/>
        <v>#REF!</v>
      </c>
      <c r="K383" s="57" t="e">
        <f t="shared" si="68"/>
        <v>#REF!</v>
      </c>
      <c r="L383" s="57" t="e">
        <f t="shared" si="69"/>
        <v>#REF!</v>
      </c>
      <c r="M383" s="58" t="e">
        <f t="shared" si="64"/>
        <v>#REF!</v>
      </c>
      <c r="N383" s="58" t="e">
        <f t="shared" si="70"/>
        <v>#REF!</v>
      </c>
      <c r="O383" s="58" t="e">
        <f t="shared" si="71"/>
        <v>#REF!</v>
      </c>
      <c r="P383" s="59" t="e">
        <f t="shared" si="61"/>
        <v>#REF!</v>
      </c>
      <c r="Q383" s="29" t="e">
        <f t="shared" si="72"/>
        <v>#REF!</v>
      </c>
      <c r="R383" s="100" t="e">
        <f t="shared" si="65"/>
        <v>#REF!</v>
      </c>
      <c r="S383" s="247"/>
      <c r="T383" s="247"/>
      <c r="U383" s="247"/>
    </row>
    <row r="384" spans="2:21" x14ac:dyDescent="0.25">
      <c r="B384" s="237"/>
      <c r="C384" s="9"/>
      <c r="E384" s="65" t="e">
        <f>IF(OR($C$6="",$C$5="",$C$6=0,$C$5=0),"",IF((ROWS(E$6:E384)-1)&gt;$C$16+$C$13-$C$15,"",(ROWS(E$6:E384)-1)))</f>
        <v>#REF!</v>
      </c>
      <c r="F384" s="55" t="e">
        <f t="shared" si="66"/>
        <v>#REF!</v>
      </c>
      <c r="G384" s="91" t="e">
        <f>IF(E384="","",OP!G384)</f>
        <v>#REF!</v>
      </c>
      <c r="H384" s="28" t="e">
        <f t="shared" si="62"/>
        <v>#REF!</v>
      </c>
      <c r="I384" s="56" t="e">
        <f t="shared" si="63"/>
        <v>#REF!</v>
      </c>
      <c r="J384" s="56" t="e">
        <f t="shared" si="67"/>
        <v>#REF!</v>
      </c>
      <c r="K384" s="57" t="e">
        <f t="shared" si="68"/>
        <v>#REF!</v>
      </c>
      <c r="L384" s="57" t="e">
        <f t="shared" si="69"/>
        <v>#REF!</v>
      </c>
      <c r="M384" s="58" t="e">
        <f t="shared" si="64"/>
        <v>#REF!</v>
      </c>
      <c r="N384" s="58" t="e">
        <f t="shared" si="70"/>
        <v>#REF!</v>
      </c>
      <c r="O384" s="58" t="e">
        <f t="shared" si="71"/>
        <v>#REF!</v>
      </c>
      <c r="P384" s="59" t="e">
        <f t="shared" si="61"/>
        <v>#REF!</v>
      </c>
      <c r="Q384" s="29" t="e">
        <f t="shared" si="72"/>
        <v>#REF!</v>
      </c>
      <c r="R384" s="100" t="e">
        <f t="shared" si="65"/>
        <v>#REF!</v>
      </c>
      <c r="S384" s="247"/>
      <c r="T384" s="247"/>
      <c r="U384" s="247"/>
    </row>
    <row r="385" spans="1:156" x14ac:dyDescent="0.25">
      <c r="B385" s="237"/>
      <c r="C385" s="9"/>
      <c r="E385" s="65" t="e">
        <f>IF(OR($C$6="",$C$5="",$C$6=0,$C$5=0),"",IF((ROWS(E$6:E385)-1)&gt;$C$16+$C$13-$C$15,"",(ROWS(E$6:E385)-1)))</f>
        <v>#REF!</v>
      </c>
      <c r="F385" s="55" t="e">
        <f t="shared" si="66"/>
        <v>#REF!</v>
      </c>
      <c r="G385" s="91" t="e">
        <f>IF(E385="","",OP!G385)</f>
        <v>#REF!</v>
      </c>
      <c r="H385" s="28" t="e">
        <f t="shared" si="62"/>
        <v>#REF!</v>
      </c>
      <c r="I385" s="56" t="e">
        <f t="shared" si="63"/>
        <v>#REF!</v>
      </c>
      <c r="J385" s="56" t="e">
        <f t="shared" si="67"/>
        <v>#REF!</v>
      </c>
      <c r="K385" s="57" t="e">
        <f t="shared" si="68"/>
        <v>#REF!</v>
      </c>
      <c r="L385" s="57" t="e">
        <f t="shared" si="69"/>
        <v>#REF!</v>
      </c>
      <c r="M385" s="58" t="e">
        <f t="shared" si="64"/>
        <v>#REF!</v>
      </c>
      <c r="N385" s="58" t="e">
        <f t="shared" si="70"/>
        <v>#REF!</v>
      </c>
      <c r="O385" s="58" t="e">
        <f t="shared" si="71"/>
        <v>#REF!</v>
      </c>
      <c r="P385" s="59" t="e">
        <f t="shared" si="61"/>
        <v>#REF!</v>
      </c>
      <c r="Q385" s="29" t="e">
        <f t="shared" si="72"/>
        <v>#REF!</v>
      </c>
      <c r="R385" s="100" t="e">
        <f t="shared" si="65"/>
        <v>#REF!</v>
      </c>
      <c r="S385" s="247"/>
      <c r="T385" s="247"/>
      <c r="U385" s="247"/>
    </row>
    <row r="386" spans="1:156" x14ac:dyDescent="0.25">
      <c r="B386" s="237"/>
      <c r="C386" s="9"/>
      <c r="E386" s="65" t="e">
        <f>IF(OR($C$6="",$C$5="",$C$6=0,$C$5=0),"",IF((ROWS(E$6:E386)-1)&gt;$C$16+$C$13-$C$15,"",(ROWS(E$6:E386)-1)))</f>
        <v>#REF!</v>
      </c>
      <c r="F386" s="55" t="e">
        <f t="shared" si="66"/>
        <v>#REF!</v>
      </c>
      <c r="G386" s="91" t="e">
        <f>IF(E386="","",OP!G386)</f>
        <v>#REF!</v>
      </c>
      <c r="H386" s="28" t="e">
        <f t="shared" si="62"/>
        <v>#REF!</v>
      </c>
      <c r="I386" s="56" t="e">
        <f t="shared" si="63"/>
        <v>#REF!</v>
      </c>
      <c r="J386" s="56" t="e">
        <f t="shared" si="67"/>
        <v>#REF!</v>
      </c>
      <c r="K386" s="57" t="e">
        <f t="shared" si="68"/>
        <v>#REF!</v>
      </c>
      <c r="L386" s="57" t="e">
        <f t="shared" si="69"/>
        <v>#REF!</v>
      </c>
      <c r="M386" s="58" t="e">
        <f t="shared" si="64"/>
        <v>#REF!</v>
      </c>
      <c r="N386" s="58" t="e">
        <f t="shared" si="70"/>
        <v>#REF!</v>
      </c>
      <c r="O386" s="58" t="e">
        <f t="shared" si="71"/>
        <v>#REF!</v>
      </c>
      <c r="P386" s="59" t="e">
        <f t="shared" si="61"/>
        <v>#REF!</v>
      </c>
      <c r="Q386" s="29" t="e">
        <f t="shared" si="72"/>
        <v>#REF!</v>
      </c>
      <c r="R386" s="100" t="e">
        <f t="shared" si="65"/>
        <v>#REF!</v>
      </c>
      <c r="S386" s="247"/>
      <c r="T386" s="247"/>
      <c r="U386" s="247"/>
    </row>
    <row r="387" spans="1:156" x14ac:dyDescent="0.25">
      <c r="B387" s="237"/>
      <c r="C387" s="9"/>
      <c r="E387" s="65" t="e">
        <f>IF(OR($C$6="",$C$5="",$C$6=0,$C$5=0),"",IF((ROWS(E$6:E387)-1)&gt;$C$16+$C$13-$C$15,"",(ROWS(E$6:E387)-1)))</f>
        <v>#REF!</v>
      </c>
      <c r="F387" s="55" t="e">
        <f t="shared" si="66"/>
        <v>#REF!</v>
      </c>
      <c r="G387" s="91" t="e">
        <f>IF(E387="","",OP!G387)</f>
        <v>#REF!</v>
      </c>
      <c r="H387" s="28" t="e">
        <f t="shared" si="62"/>
        <v>#REF!</v>
      </c>
      <c r="I387" s="56" t="e">
        <f t="shared" si="63"/>
        <v>#REF!</v>
      </c>
      <c r="J387" s="56" t="e">
        <f t="shared" si="67"/>
        <v>#REF!</v>
      </c>
      <c r="K387" s="57" t="e">
        <f t="shared" si="68"/>
        <v>#REF!</v>
      </c>
      <c r="L387" s="57" t="e">
        <f t="shared" si="69"/>
        <v>#REF!</v>
      </c>
      <c r="M387" s="58" t="e">
        <f t="shared" si="64"/>
        <v>#REF!</v>
      </c>
      <c r="N387" s="58" t="e">
        <f t="shared" si="70"/>
        <v>#REF!</v>
      </c>
      <c r="O387" s="58" t="e">
        <f t="shared" si="71"/>
        <v>#REF!</v>
      </c>
      <c r="P387" s="59" t="e">
        <f t="shared" si="61"/>
        <v>#REF!</v>
      </c>
      <c r="Q387" s="29" t="e">
        <f t="shared" si="72"/>
        <v>#REF!</v>
      </c>
      <c r="R387" s="100" t="e">
        <f t="shared" si="65"/>
        <v>#REF!</v>
      </c>
      <c r="S387" s="247"/>
      <c r="T387" s="247"/>
      <c r="U387" s="247"/>
    </row>
    <row r="388" spans="1:156" s="16" customFormat="1" x14ac:dyDescent="0.25">
      <c r="A388" s="238"/>
      <c r="B388" s="237"/>
      <c r="C388" s="9"/>
      <c r="D388" s="9"/>
      <c r="E388" s="65" t="e">
        <f>IF(OR($C$6="",$C$5="",$C$6=0,$C$5=0),"",IF((ROWS(E$6:E388)-1)&gt;$C$16+$C$13-$C$15,"",(ROWS(E$6:E388)-1)))</f>
        <v>#REF!</v>
      </c>
      <c r="F388" s="55" t="e">
        <f t="shared" si="66"/>
        <v>#REF!</v>
      </c>
      <c r="G388" s="91" t="e">
        <f>IF(E388="","",OP!G388)</f>
        <v>#REF!</v>
      </c>
      <c r="H388" s="28" t="e">
        <f t="shared" si="62"/>
        <v>#REF!</v>
      </c>
      <c r="I388" s="56" t="e">
        <f t="shared" si="63"/>
        <v>#REF!</v>
      </c>
      <c r="J388" s="56" t="e">
        <f t="shared" si="67"/>
        <v>#REF!</v>
      </c>
      <c r="K388" s="57" t="e">
        <f t="shared" si="68"/>
        <v>#REF!</v>
      </c>
      <c r="L388" s="57" t="e">
        <f t="shared" si="69"/>
        <v>#REF!</v>
      </c>
      <c r="M388" s="58" t="e">
        <f t="shared" si="64"/>
        <v>#REF!</v>
      </c>
      <c r="N388" s="58" t="e">
        <f t="shared" si="70"/>
        <v>#REF!</v>
      </c>
      <c r="O388" s="58" t="e">
        <f t="shared" si="71"/>
        <v>#REF!</v>
      </c>
      <c r="P388" s="59" t="e">
        <f t="shared" si="61"/>
        <v>#REF!</v>
      </c>
      <c r="Q388" s="29" t="e">
        <f t="shared" si="72"/>
        <v>#REF!</v>
      </c>
      <c r="R388" s="100" t="e">
        <f t="shared" si="65"/>
        <v>#REF!</v>
      </c>
      <c r="S388" s="247"/>
      <c r="T388" s="247"/>
      <c r="U388" s="247"/>
      <c r="V388" s="238"/>
      <c r="W388" s="238"/>
      <c r="X388" s="238"/>
      <c r="Y388" s="238"/>
      <c r="Z388" s="238"/>
      <c r="AA388" s="238"/>
      <c r="AB388" s="238"/>
      <c r="AC388" s="238"/>
      <c r="AD388" s="238"/>
      <c r="AE388" s="238"/>
      <c r="AF388" s="238"/>
      <c r="AG388" s="238"/>
      <c r="AH388" s="238"/>
      <c r="AI388" s="238"/>
      <c r="AJ388" s="238"/>
      <c r="AK388" s="238"/>
      <c r="AL388" s="238"/>
      <c r="AM388" s="238"/>
      <c r="AN388" s="238"/>
      <c r="AO388" s="238"/>
      <c r="AP388" s="238"/>
      <c r="AQ388" s="238"/>
      <c r="AR388" s="238"/>
      <c r="AS388" s="238"/>
      <c r="AT388" s="238"/>
      <c r="AU388" s="238"/>
      <c r="AV388" s="238"/>
      <c r="AW388" s="238"/>
      <c r="AX388" s="238"/>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x14ac:dyDescent="0.25">
      <c r="B389" s="237"/>
      <c r="C389" s="9"/>
      <c r="E389" s="65" t="e">
        <f>IF(OR($C$6="",$C$5="",$C$6=0,$C$5=0),"",IF((ROWS(E$6:E389)-1)&gt;$C$16+$C$13-$C$15,"",(ROWS(E$6:E389)-1)))</f>
        <v>#REF!</v>
      </c>
      <c r="F389" s="55" t="e">
        <f t="shared" si="66"/>
        <v>#REF!</v>
      </c>
      <c r="G389" s="91" t="e">
        <f>IF(E389="","",OP!G389)</f>
        <v>#REF!</v>
      </c>
      <c r="H389" s="28" t="e">
        <f t="shared" si="62"/>
        <v>#REF!</v>
      </c>
      <c r="I389" s="56" t="e">
        <f t="shared" si="63"/>
        <v>#REF!</v>
      </c>
      <c r="J389" s="56" t="e">
        <f t="shared" si="67"/>
        <v>#REF!</v>
      </c>
      <c r="K389" s="57" t="e">
        <f t="shared" si="68"/>
        <v>#REF!</v>
      </c>
      <c r="L389" s="57" t="e">
        <f t="shared" si="69"/>
        <v>#REF!</v>
      </c>
      <c r="M389" s="58" t="e">
        <f t="shared" si="64"/>
        <v>#REF!</v>
      </c>
      <c r="N389" s="58" t="e">
        <f t="shared" si="70"/>
        <v>#REF!</v>
      </c>
      <c r="O389" s="58" t="e">
        <f t="shared" si="71"/>
        <v>#REF!</v>
      </c>
      <c r="P389" s="59" t="e">
        <f t="shared" si="61"/>
        <v>#REF!</v>
      </c>
      <c r="Q389" s="29" t="e">
        <f t="shared" si="72"/>
        <v>#REF!</v>
      </c>
      <c r="R389" s="100" t="e">
        <f t="shared" si="65"/>
        <v>#REF!</v>
      </c>
      <c r="S389" s="247"/>
      <c r="T389" s="247"/>
      <c r="U389" s="247"/>
    </row>
    <row r="390" spans="1:156" x14ac:dyDescent="0.25">
      <c r="B390" s="237"/>
      <c r="C390" s="9"/>
      <c r="E390" s="65" t="e">
        <f>IF(OR($C$6="",$C$5="",$C$6=0,$C$5=0),"",IF((ROWS(E$6:E390)-1)&gt;$C$16+$C$13-$C$15,"",(ROWS(E$6:E390)-1)))</f>
        <v>#REF!</v>
      </c>
      <c r="F390" s="55" t="e">
        <f t="shared" si="66"/>
        <v>#REF!</v>
      </c>
      <c r="G390" s="91" t="e">
        <f>IF(E390="","",OP!G390)</f>
        <v>#REF!</v>
      </c>
      <c r="H390" s="28" t="e">
        <f t="shared" si="62"/>
        <v>#REF!</v>
      </c>
      <c r="I390" s="56" t="e">
        <f t="shared" si="63"/>
        <v>#REF!</v>
      </c>
      <c r="J390" s="56" t="e">
        <f t="shared" si="67"/>
        <v>#REF!</v>
      </c>
      <c r="K390" s="57" t="e">
        <f t="shared" si="68"/>
        <v>#REF!</v>
      </c>
      <c r="L390" s="57" t="e">
        <f t="shared" si="69"/>
        <v>#REF!</v>
      </c>
      <c r="M390" s="58" t="e">
        <f t="shared" si="64"/>
        <v>#REF!</v>
      </c>
      <c r="N390" s="58" t="e">
        <f t="shared" si="70"/>
        <v>#REF!</v>
      </c>
      <c r="O390" s="58" t="e">
        <f t="shared" si="71"/>
        <v>#REF!</v>
      </c>
      <c r="P390" s="59" t="e">
        <f t="shared" ref="P390:P453" si="73">IF(E390="","",$C$23)</f>
        <v>#REF!</v>
      </c>
      <c r="Q390" s="29" t="e">
        <f t="shared" si="72"/>
        <v>#REF!</v>
      </c>
      <c r="R390" s="100" t="e">
        <f t="shared" si="65"/>
        <v>#REF!</v>
      </c>
      <c r="S390" s="247"/>
      <c r="T390" s="247"/>
      <c r="U390" s="247"/>
    </row>
    <row r="391" spans="1:156" x14ac:dyDescent="0.25">
      <c r="B391" s="237"/>
      <c r="C391" s="9"/>
      <c r="E391" s="65" t="e">
        <f>IF(OR($C$6="",$C$5="",$C$6=0,$C$5=0),"",IF((ROWS(E$6:E391)-1)&gt;$C$16+$C$13-$C$15,"",(ROWS(E$6:E391)-1)))</f>
        <v>#REF!</v>
      </c>
      <c r="F391" s="55" t="e">
        <f t="shared" si="66"/>
        <v>#REF!</v>
      </c>
      <c r="G391" s="91" t="e">
        <f>IF(E391="","",OP!G391)</f>
        <v>#REF!</v>
      </c>
      <c r="H391" s="28" t="e">
        <f t="shared" ref="H391:H454" si="74">IF(E391="","",
IF($C$5=0,0,
IF($C$24="m SBD / g SBD",G391-F391,
IF($C$24="m SBD / g 360",G391-F391,
IF($C$24="m SBD / g 365",G391-F391,
IF($C$24="m 30 / g SBD",$C$41,
IF($C$24="m 30 / g 360",$C$41,
IF($C$24="m 30 / g 365",$C$41))))))))</f>
        <v>#REF!</v>
      </c>
      <c r="I391" s="56" t="e">
        <f t="shared" ref="I391:I454" si="75">IF(E391="","",$C$20)</f>
        <v>#REF!</v>
      </c>
      <c r="J391" s="56" t="e">
        <f t="shared" si="67"/>
        <v>#REF!</v>
      </c>
      <c r="K391" s="57" t="e">
        <f t="shared" si="68"/>
        <v>#REF!</v>
      </c>
      <c r="L391" s="57" t="e">
        <f t="shared" si="69"/>
        <v>#REF!</v>
      </c>
      <c r="M391" s="58" t="e">
        <f t="shared" ref="M391:M454" si="76">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70"/>
        <v>#REF!</v>
      </c>
      <c r="O391" s="58" t="e">
        <f t="shared" si="71"/>
        <v>#REF!</v>
      </c>
      <c r="P391" s="59" t="e">
        <f t="shared" si="73"/>
        <v>#REF!</v>
      </c>
      <c r="Q391" s="29" t="e">
        <f t="shared" si="72"/>
        <v>#REF!</v>
      </c>
      <c r="R391" s="100" t="e">
        <f t="shared" ref="R391:R454" si="77">IF(E391="","",IF($C$5=0,"",IF(F391&lt;$C$8,"INTERKALARNA","REDOVNA")))</f>
        <v>#REF!</v>
      </c>
      <c r="S391" s="247"/>
      <c r="T391" s="247"/>
      <c r="U391" s="247"/>
    </row>
    <row r="392" spans="1:156" x14ac:dyDescent="0.25">
      <c r="B392" s="237"/>
      <c r="C392" s="9"/>
      <c r="E392" s="65" t="e">
        <f>IF(OR($C$6="",$C$5="",$C$6=0,$C$5=0),"",IF((ROWS(E$6:E392)-1)&gt;$C$16+$C$13-$C$15,"",(ROWS(E$6:E392)-1)))</f>
        <v>#REF!</v>
      </c>
      <c r="F392" s="55" t="e">
        <f t="shared" ref="F392:F455" si="78">IF(E392="","",G391)</f>
        <v>#REF!</v>
      </c>
      <c r="G392" s="91" t="e">
        <f>IF(E392="","",OP!G392)</f>
        <v>#REF!</v>
      </c>
      <c r="H392" s="28" t="e">
        <f t="shared" si="74"/>
        <v>#REF!</v>
      </c>
      <c r="I392" s="56" t="e">
        <f t="shared" si="75"/>
        <v>#REF!</v>
      </c>
      <c r="J392" s="56" t="e">
        <f t="shared" ref="J392:J455" si="79">IF(E392="","",$C$18)</f>
        <v>#REF!</v>
      </c>
      <c r="K392" s="57" t="e">
        <f t="shared" ref="K392:K455" si="80">IF(E392="","",TRUNC((K391-L392),5))</f>
        <v>#REF!</v>
      </c>
      <c r="L392" s="57" t="e">
        <f t="shared" ref="L392:L455" si="81" xml:space="preserve">
IF(E392="","",
IF(AND($C$8&gt;$C$9,E392&gt;$C$13),$C$5/($C$16-1),
IF(E392&gt;$C$13,$C$5/$C$16,0)))</f>
        <v>#REF!</v>
      </c>
      <c r="M392" s="58" t="e">
        <f t="shared" si="76"/>
        <v>#REF!</v>
      </c>
      <c r="N392" s="58" t="e">
        <f t="shared" ref="N392:N455" si="82">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83">IF(E392="","",IF(M392&lt;N392,0,M392-N392))</f>
        <v>#REF!</v>
      </c>
      <c r="P392" s="59" t="e">
        <f t="shared" si="73"/>
        <v>#REF!</v>
      </c>
      <c r="Q392" s="29" t="e">
        <f t="shared" ref="Q392:Q455" si="84">IF(E392="","",O392/(1+P392)^(E392+$C$33))</f>
        <v>#REF!</v>
      </c>
      <c r="R392" s="100" t="e">
        <f t="shared" si="77"/>
        <v>#REF!</v>
      </c>
      <c r="S392" s="247"/>
      <c r="T392" s="247"/>
      <c r="U392" s="247"/>
    </row>
    <row r="393" spans="1:156" x14ac:dyDescent="0.25">
      <c r="B393" s="237"/>
      <c r="C393" s="9"/>
      <c r="E393" s="65" t="e">
        <f>IF(OR($C$6="",$C$5="",$C$6=0,$C$5=0),"",IF((ROWS(E$6:E393)-1)&gt;$C$16+$C$13-$C$15,"",(ROWS(E$6:E393)-1)))</f>
        <v>#REF!</v>
      </c>
      <c r="F393" s="55" t="e">
        <f t="shared" si="78"/>
        <v>#REF!</v>
      </c>
      <c r="G393" s="91" t="e">
        <f>IF(E393="","",OP!G393)</f>
        <v>#REF!</v>
      </c>
      <c r="H393" s="28" t="e">
        <f t="shared" si="74"/>
        <v>#REF!</v>
      </c>
      <c r="I393" s="56" t="e">
        <f t="shared" si="75"/>
        <v>#REF!</v>
      </c>
      <c r="J393" s="56" t="e">
        <f t="shared" si="79"/>
        <v>#REF!</v>
      </c>
      <c r="K393" s="57" t="e">
        <f t="shared" si="80"/>
        <v>#REF!</v>
      </c>
      <c r="L393" s="57" t="e">
        <f t="shared" si="81"/>
        <v>#REF!</v>
      </c>
      <c r="M393" s="58" t="e">
        <f t="shared" si="76"/>
        <v>#REF!</v>
      </c>
      <c r="N393" s="58" t="e">
        <f t="shared" si="82"/>
        <v>#REF!</v>
      </c>
      <c r="O393" s="58" t="e">
        <f t="shared" si="83"/>
        <v>#REF!</v>
      </c>
      <c r="P393" s="59" t="e">
        <f t="shared" si="73"/>
        <v>#REF!</v>
      </c>
      <c r="Q393" s="29" t="e">
        <f t="shared" si="84"/>
        <v>#REF!</v>
      </c>
      <c r="R393" s="100" t="e">
        <f t="shared" si="77"/>
        <v>#REF!</v>
      </c>
      <c r="S393" s="247"/>
      <c r="T393" s="247"/>
      <c r="U393" s="247"/>
    </row>
    <row r="394" spans="1:156" x14ac:dyDescent="0.25">
      <c r="B394" s="237"/>
      <c r="C394" s="9"/>
      <c r="E394" s="65" t="e">
        <f>IF(OR($C$6="",$C$5="",$C$6=0,$C$5=0),"",IF((ROWS(E$6:E394)-1)&gt;$C$16+$C$13-$C$15,"",(ROWS(E$6:E394)-1)))</f>
        <v>#REF!</v>
      </c>
      <c r="F394" s="55" t="e">
        <f t="shared" si="78"/>
        <v>#REF!</v>
      </c>
      <c r="G394" s="91" t="e">
        <f>IF(E394="","",OP!G394)</f>
        <v>#REF!</v>
      </c>
      <c r="H394" s="28" t="e">
        <f t="shared" si="74"/>
        <v>#REF!</v>
      </c>
      <c r="I394" s="56" t="e">
        <f t="shared" si="75"/>
        <v>#REF!</v>
      </c>
      <c r="J394" s="56" t="e">
        <f t="shared" si="79"/>
        <v>#REF!</v>
      </c>
      <c r="K394" s="57" t="e">
        <f t="shared" si="80"/>
        <v>#REF!</v>
      </c>
      <c r="L394" s="57" t="e">
        <f t="shared" si="81"/>
        <v>#REF!</v>
      </c>
      <c r="M394" s="58" t="e">
        <f t="shared" si="76"/>
        <v>#REF!</v>
      </c>
      <c r="N394" s="58" t="e">
        <f t="shared" si="82"/>
        <v>#REF!</v>
      </c>
      <c r="O394" s="58" t="e">
        <f t="shared" si="83"/>
        <v>#REF!</v>
      </c>
      <c r="P394" s="59" t="e">
        <f t="shared" si="73"/>
        <v>#REF!</v>
      </c>
      <c r="Q394" s="29" t="e">
        <f t="shared" si="84"/>
        <v>#REF!</v>
      </c>
      <c r="R394" s="100" t="e">
        <f t="shared" si="77"/>
        <v>#REF!</v>
      </c>
      <c r="S394" s="247"/>
      <c r="T394" s="247"/>
      <c r="U394" s="247"/>
    </row>
    <row r="395" spans="1:156" x14ac:dyDescent="0.25">
      <c r="B395" s="237"/>
      <c r="C395" s="9"/>
      <c r="E395" s="65" t="e">
        <f>IF(OR($C$6="",$C$5="",$C$6=0,$C$5=0),"",IF((ROWS(E$6:E395)-1)&gt;$C$16+$C$13-$C$15,"",(ROWS(E$6:E395)-1)))</f>
        <v>#REF!</v>
      </c>
      <c r="F395" s="55" t="e">
        <f t="shared" si="78"/>
        <v>#REF!</v>
      </c>
      <c r="G395" s="91" t="e">
        <f>IF(E395="","",OP!G395)</f>
        <v>#REF!</v>
      </c>
      <c r="H395" s="28" t="e">
        <f t="shared" si="74"/>
        <v>#REF!</v>
      </c>
      <c r="I395" s="56" t="e">
        <f t="shared" si="75"/>
        <v>#REF!</v>
      </c>
      <c r="J395" s="56" t="e">
        <f t="shared" si="79"/>
        <v>#REF!</v>
      </c>
      <c r="K395" s="57" t="e">
        <f t="shared" si="80"/>
        <v>#REF!</v>
      </c>
      <c r="L395" s="57" t="e">
        <f t="shared" si="81"/>
        <v>#REF!</v>
      </c>
      <c r="M395" s="58" t="e">
        <f t="shared" si="76"/>
        <v>#REF!</v>
      </c>
      <c r="N395" s="58" t="e">
        <f t="shared" si="82"/>
        <v>#REF!</v>
      </c>
      <c r="O395" s="58" t="e">
        <f t="shared" si="83"/>
        <v>#REF!</v>
      </c>
      <c r="P395" s="59" t="e">
        <f t="shared" si="73"/>
        <v>#REF!</v>
      </c>
      <c r="Q395" s="29" t="e">
        <f t="shared" si="84"/>
        <v>#REF!</v>
      </c>
      <c r="R395" s="100" t="e">
        <f t="shared" si="77"/>
        <v>#REF!</v>
      </c>
      <c r="S395" s="247"/>
      <c r="T395" s="247"/>
      <c r="U395" s="247"/>
    </row>
    <row r="396" spans="1:156" x14ac:dyDescent="0.25">
      <c r="B396" s="237"/>
      <c r="C396" s="9"/>
      <c r="E396" s="65" t="e">
        <f>IF(OR($C$6="",$C$5="",$C$6=0,$C$5=0),"",IF((ROWS(E$6:E396)-1)&gt;$C$16+$C$13-$C$15,"",(ROWS(E$6:E396)-1)))</f>
        <v>#REF!</v>
      </c>
      <c r="F396" s="55" t="e">
        <f t="shared" si="78"/>
        <v>#REF!</v>
      </c>
      <c r="G396" s="91" t="e">
        <f>IF(E396="","",OP!G396)</f>
        <v>#REF!</v>
      </c>
      <c r="H396" s="28" t="e">
        <f t="shared" si="74"/>
        <v>#REF!</v>
      </c>
      <c r="I396" s="56" t="e">
        <f t="shared" si="75"/>
        <v>#REF!</v>
      </c>
      <c r="J396" s="56" t="e">
        <f t="shared" si="79"/>
        <v>#REF!</v>
      </c>
      <c r="K396" s="57" t="e">
        <f t="shared" si="80"/>
        <v>#REF!</v>
      </c>
      <c r="L396" s="57" t="e">
        <f t="shared" si="81"/>
        <v>#REF!</v>
      </c>
      <c r="M396" s="58" t="e">
        <f t="shared" si="76"/>
        <v>#REF!</v>
      </c>
      <c r="N396" s="58" t="e">
        <f t="shared" si="82"/>
        <v>#REF!</v>
      </c>
      <c r="O396" s="58" t="e">
        <f t="shared" si="83"/>
        <v>#REF!</v>
      </c>
      <c r="P396" s="59" t="e">
        <f t="shared" si="73"/>
        <v>#REF!</v>
      </c>
      <c r="Q396" s="29" t="e">
        <f t="shared" si="84"/>
        <v>#REF!</v>
      </c>
      <c r="R396" s="100" t="e">
        <f t="shared" si="77"/>
        <v>#REF!</v>
      </c>
      <c r="S396" s="247"/>
      <c r="T396" s="247"/>
      <c r="U396" s="247"/>
    </row>
    <row r="397" spans="1:156" x14ac:dyDescent="0.25">
      <c r="B397" s="237"/>
      <c r="C397" s="9"/>
      <c r="E397" s="65" t="e">
        <f>IF(OR($C$6="",$C$5="",$C$6=0,$C$5=0),"",IF((ROWS(E$6:E397)-1)&gt;$C$16+$C$13-$C$15,"",(ROWS(E$6:E397)-1)))</f>
        <v>#REF!</v>
      </c>
      <c r="F397" s="55" t="e">
        <f t="shared" si="78"/>
        <v>#REF!</v>
      </c>
      <c r="G397" s="91" t="e">
        <f>IF(E397="","",OP!G397)</f>
        <v>#REF!</v>
      </c>
      <c r="H397" s="28" t="e">
        <f t="shared" si="74"/>
        <v>#REF!</v>
      </c>
      <c r="I397" s="56" t="e">
        <f t="shared" si="75"/>
        <v>#REF!</v>
      </c>
      <c r="J397" s="56" t="e">
        <f t="shared" si="79"/>
        <v>#REF!</v>
      </c>
      <c r="K397" s="57" t="e">
        <f t="shared" si="80"/>
        <v>#REF!</v>
      </c>
      <c r="L397" s="57" t="e">
        <f t="shared" si="81"/>
        <v>#REF!</v>
      </c>
      <c r="M397" s="58" t="e">
        <f t="shared" si="76"/>
        <v>#REF!</v>
      </c>
      <c r="N397" s="58" t="e">
        <f t="shared" si="82"/>
        <v>#REF!</v>
      </c>
      <c r="O397" s="58" t="e">
        <f t="shared" si="83"/>
        <v>#REF!</v>
      </c>
      <c r="P397" s="59" t="e">
        <f t="shared" si="73"/>
        <v>#REF!</v>
      </c>
      <c r="Q397" s="29" t="e">
        <f t="shared" si="84"/>
        <v>#REF!</v>
      </c>
      <c r="R397" s="100" t="e">
        <f t="shared" si="77"/>
        <v>#REF!</v>
      </c>
      <c r="S397" s="247"/>
      <c r="T397" s="247"/>
      <c r="U397" s="247"/>
    </row>
    <row r="398" spans="1:156" x14ac:dyDescent="0.25">
      <c r="B398" s="237"/>
      <c r="C398" s="9"/>
      <c r="E398" s="65" t="e">
        <f>IF(OR($C$6="",$C$5="",$C$6=0,$C$5=0),"",IF((ROWS(E$6:E398)-1)&gt;$C$16+$C$13-$C$15,"",(ROWS(E$6:E398)-1)))</f>
        <v>#REF!</v>
      </c>
      <c r="F398" s="55" t="e">
        <f t="shared" si="78"/>
        <v>#REF!</v>
      </c>
      <c r="G398" s="91" t="e">
        <f>IF(E398="","",OP!G398)</f>
        <v>#REF!</v>
      </c>
      <c r="H398" s="28" t="e">
        <f t="shared" si="74"/>
        <v>#REF!</v>
      </c>
      <c r="I398" s="56" t="e">
        <f t="shared" si="75"/>
        <v>#REF!</v>
      </c>
      <c r="J398" s="56" t="e">
        <f t="shared" si="79"/>
        <v>#REF!</v>
      </c>
      <c r="K398" s="57" t="e">
        <f t="shared" si="80"/>
        <v>#REF!</v>
      </c>
      <c r="L398" s="57" t="e">
        <f t="shared" si="81"/>
        <v>#REF!</v>
      </c>
      <c r="M398" s="58" t="e">
        <f t="shared" si="76"/>
        <v>#REF!</v>
      </c>
      <c r="N398" s="58" t="e">
        <f t="shared" si="82"/>
        <v>#REF!</v>
      </c>
      <c r="O398" s="58" t="e">
        <f t="shared" si="83"/>
        <v>#REF!</v>
      </c>
      <c r="P398" s="59" t="e">
        <f t="shared" si="73"/>
        <v>#REF!</v>
      </c>
      <c r="Q398" s="29" t="e">
        <f t="shared" si="84"/>
        <v>#REF!</v>
      </c>
      <c r="R398" s="100" t="e">
        <f t="shared" si="77"/>
        <v>#REF!</v>
      </c>
      <c r="S398" s="247"/>
      <c r="T398" s="247"/>
      <c r="U398" s="247"/>
    </row>
    <row r="399" spans="1:156" x14ac:dyDescent="0.25">
      <c r="B399" s="237"/>
      <c r="C399" s="9"/>
      <c r="E399" s="65" t="e">
        <f>IF(OR($C$6="",$C$5="",$C$6=0,$C$5=0),"",IF((ROWS(E$6:E399)-1)&gt;$C$16+$C$13-$C$15,"",(ROWS(E$6:E399)-1)))</f>
        <v>#REF!</v>
      </c>
      <c r="F399" s="55" t="e">
        <f t="shared" si="78"/>
        <v>#REF!</v>
      </c>
      <c r="G399" s="91" t="e">
        <f>IF(E399="","",OP!G399)</f>
        <v>#REF!</v>
      </c>
      <c r="H399" s="28" t="e">
        <f t="shared" si="74"/>
        <v>#REF!</v>
      </c>
      <c r="I399" s="56" t="e">
        <f t="shared" si="75"/>
        <v>#REF!</v>
      </c>
      <c r="J399" s="56" t="e">
        <f t="shared" si="79"/>
        <v>#REF!</v>
      </c>
      <c r="K399" s="57" t="e">
        <f t="shared" si="80"/>
        <v>#REF!</v>
      </c>
      <c r="L399" s="57" t="e">
        <f t="shared" si="81"/>
        <v>#REF!</v>
      </c>
      <c r="M399" s="58" t="e">
        <f t="shared" si="76"/>
        <v>#REF!</v>
      </c>
      <c r="N399" s="58" t="e">
        <f t="shared" si="82"/>
        <v>#REF!</v>
      </c>
      <c r="O399" s="58" t="e">
        <f t="shared" si="83"/>
        <v>#REF!</v>
      </c>
      <c r="P399" s="59" t="e">
        <f t="shared" si="73"/>
        <v>#REF!</v>
      </c>
      <c r="Q399" s="29" t="e">
        <f t="shared" si="84"/>
        <v>#REF!</v>
      </c>
      <c r="R399" s="100" t="e">
        <f t="shared" si="77"/>
        <v>#REF!</v>
      </c>
      <c r="S399" s="247"/>
      <c r="T399" s="247"/>
      <c r="U399" s="247"/>
    </row>
    <row r="400" spans="1:156" x14ac:dyDescent="0.25">
      <c r="B400" s="237"/>
      <c r="C400" s="9"/>
      <c r="E400" s="65" t="e">
        <f>IF(OR($C$6="",$C$5="",$C$6=0,$C$5=0),"",IF((ROWS(E$6:E400)-1)&gt;$C$16+$C$13-$C$15,"",(ROWS(E$6:E400)-1)))</f>
        <v>#REF!</v>
      </c>
      <c r="F400" s="55" t="e">
        <f t="shared" si="78"/>
        <v>#REF!</v>
      </c>
      <c r="G400" s="91" t="e">
        <f>IF(E400="","",OP!G400)</f>
        <v>#REF!</v>
      </c>
      <c r="H400" s="28" t="e">
        <f t="shared" si="74"/>
        <v>#REF!</v>
      </c>
      <c r="I400" s="56" t="e">
        <f t="shared" si="75"/>
        <v>#REF!</v>
      </c>
      <c r="J400" s="56" t="e">
        <f t="shared" si="79"/>
        <v>#REF!</v>
      </c>
      <c r="K400" s="57" t="e">
        <f t="shared" si="80"/>
        <v>#REF!</v>
      </c>
      <c r="L400" s="57" t="e">
        <f t="shared" si="81"/>
        <v>#REF!</v>
      </c>
      <c r="M400" s="58" t="e">
        <f t="shared" si="76"/>
        <v>#REF!</v>
      </c>
      <c r="N400" s="58" t="e">
        <f t="shared" si="82"/>
        <v>#REF!</v>
      </c>
      <c r="O400" s="58" t="e">
        <f t="shared" si="83"/>
        <v>#REF!</v>
      </c>
      <c r="P400" s="59" t="e">
        <f t="shared" si="73"/>
        <v>#REF!</v>
      </c>
      <c r="Q400" s="29" t="e">
        <f t="shared" si="84"/>
        <v>#REF!</v>
      </c>
      <c r="R400" s="100" t="e">
        <f t="shared" si="77"/>
        <v>#REF!</v>
      </c>
      <c r="S400" s="247"/>
      <c r="T400" s="247"/>
      <c r="U400" s="247"/>
    </row>
    <row r="401" spans="2:21" x14ac:dyDescent="0.25">
      <c r="B401" s="237"/>
      <c r="C401" s="9"/>
      <c r="E401" s="65" t="e">
        <f>IF(OR($C$6="",$C$5="",$C$6=0,$C$5=0),"",IF((ROWS(E$6:E401)-1)&gt;$C$16+$C$13-$C$15,"",(ROWS(E$6:E401)-1)))</f>
        <v>#REF!</v>
      </c>
      <c r="F401" s="55" t="e">
        <f t="shared" si="78"/>
        <v>#REF!</v>
      </c>
      <c r="G401" s="91" t="e">
        <f>IF(E401="","",OP!G401)</f>
        <v>#REF!</v>
      </c>
      <c r="H401" s="28" t="e">
        <f t="shared" si="74"/>
        <v>#REF!</v>
      </c>
      <c r="I401" s="56" t="e">
        <f t="shared" si="75"/>
        <v>#REF!</v>
      </c>
      <c r="J401" s="56" t="e">
        <f t="shared" si="79"/>
        <v>#REF!</v>
      </c>
      <c r="K401" s="57" t="e">
        <f t="shared" si="80"/>
        <v>#REF!</v>
      </c>
      <c r="L401" s="57" t="e">
        <f t="shared" si="81"/>
        <v>#REF!</v>
      </c>
      <c r="M401" s="58" t="e">
        <f t="shared" si="76"/>
        <v>#REF!</v>
      </c>
      <c r="N401" s="58" t="e">
        <f t="shared" si="82"/>
        <v>#REF!</v>
      </c>
      <c r="O401" s="58" t="e">
        <f t="shared" si="83"/>
        <v>#REF!</v>
      </c>
      <c r="P401" s="59" t="e">
        <f t="shared" si="73"/>
        <v>#REF!</v>
      </c>
      <c r="Q401" s="29" t="e">
        <f t="shared" si="84"/>
        <v>#REF!</v>
      </c>
      <c r="R401" s="100" t="e">
        <f t="shared" si="77"/>
        <v>#REF!</v>
      </c>
      <c r="S401" s="247"/>
      <c r="T401" s="247"/>
      <c r="U401" s="247"/>
    </row>
    <row r="402" spans="2:21" x14ac:dyDescent="0.25">
      <c r="B402" s="237"/>
      <c r="C402" s="9"/>
      <c r="E402" s="65" t="e">
        <f>IF(OR($C$6="",$C$5="",$C$6=0,$C$5=0),"",IF((ROWS(E$6:E402)-1)&gt;$C$16+$C$13-$C$15,"",(ROWS(E$6:E402)-1)))</f>
        <v>#REF!</v>
      </c>
      <c r="F402" s="55" t="e">
        <f t="shared" si="78"/>
        <v>#REF!</v>
      </c>
      <c r="G402" s="91" t="e">
        <f>IF(E402="","",OP!G402)</f>
        <v>#REF!</v>
      </c>
      <c r="H402" s="28" t="e">
        <f t="shared" si="74"/>
        <v>#REF!</v>
      </c>
      <c r="I402" s="56" t="e">
        <f t="shared" si="75"/>
        <v>#REF!</v>
      </c>
      <c r="J402" s="56" t="e">
        <f t="shared" si="79"/>
        <v>#REF!</v>
      </c>
      <c r="K402" s="57" t="e">
        <f t="shared" si="80"/>
        <v>#REF!</v>
      </c>
      <c r="L402" s="57" t="e">
        <f t="shared" si="81"/>
        <v>#REF!</v>
      </c>
      <c r="M402" s="58" t="e">
        <f t="shared" si="76"/>
        <v>#REF!</v>
      </c>
      <c r="N402" s="58" t="e">
        <f t="shared" si="82"/>
        <v>#REF!</v>
      </c>
      <c r="O402" s="58" t="e">
        <f t="shared" si="83"/>
        <v>#REF!</v>
      </c>
      <c r="P402" s="59" t="e">
        <f t="shared" si="73"/>
        <v>#REF!</v>
      </c>
      <c r="Q402" s="29" t="e">
        <f t="shared" si="84"/>
        <v>#REF!</v>
      </c>
      <c r="R402" s="100" t="e">
        <f t="shared" si="77"/>
        <v>#REF!</v>
      </c>
      <c r="S402" s="247"/>
      <c r="T402" s="247"/>
      <c r="U402" s="247"/>
    </row>
    <row r="403" spans="2:21" x14ac:dyDescent="0.25">
      <c r="B403" s="237"/>
      <c r="C403" s="9"/>
      <c r="E403" s="65" t="e">
        <f>IF(OR($C$6="",$C$5="",$C$6=0,$C$5=0),"",IF((ROWS(E$6:E403)-1)&gt;$C$16+$C$13-$C$15,"",(ROWS(E$6:E403)-1)))</f>
        <v>#REF!</v>
      </c>
      <c r="F403" s="55" t="e">
        <f t="shared" si="78"/>
        <v>#REF!</v>
      </c>
      <c r="G403" s="91" t="e">
        <f>IF(E403="","",OP!G403)</f>
        <v>#REF!</v>
      </c>
      <c r="H403" s="28" t="e">
        <f t="shared" si="74"/>
        <v>#REF!</v>
      </c>
      <c r="I403" s="56" t="e">
        <f t="shared" si="75"/>
        <v>#REF!</v>
      </c>
      <c r="J403" s="56" t="e">
        <f t="shared" si="79"/>
        <v>#REF!</v>
      </c>
      <c r="K403" s="57" t="e">
        <f t="shared" si="80"/>
        <v>#REF!</v>
      </c>
      <c r="L403" s="57" t="e">
        <f t="shared" si="81"/>
        <v>#REF!</v>
      </c>
      <c r="M403" s="58" t="e">
        <f t="shared" si="76"/>
        <v>#REF!</v>
      </c>
      <c r="N403" s="58" t="e">
        <f t="shared" si="82"/>
        <v>#REF!</v>
      </c>
      <c r="O403" s="58" t="e">
        <f t="shared" si="83"/>
        <v>#REF!</v>
      </c>
      <c r="P403" s="59" t="e">
        <f t="shared" si="73"/>
        <v>#REF!</v>
      </c>
      <c r="Q403" s="29" t="e">
        <f t="shared" si="84"/>
        <v>#REF!</v>
      </c>
      <c r="R403" s="100" t="e">
        <f t="shared" si="77"/>
        <v>#REF!</v>
      </c>
      <c r="S403" s="247"/>
      <c r="T403" s="247"/>
      <c r="U403" s="247"/>
    </row>
    <row r="404" spans="2:21" x14ac:dyDescent="0.25">
      <c r="B404" s="237"/>
      <c r="C404" s="9"/>
      <c r="E404" s="65" t="e">
        <f>IF(OR($C$6="",$C$5="",$C$6=0,$C$5=0),"",IF((ROWS(E$6:E404)-1)&gt;$C$16+$C$13-$C$15,"",(ROWS(E$6:E404)-1)))</f>
        <v>#REF!</v>
      </c>
      <c r="F404" s="55" t="e">
        <f t="shared" si="78"/>
        <v>#REF!</v>
      </c>
      <c r="G404" s="91" t="e">
        <f>IF(E404="","",OP!G404)</f>
        <v>#REF!</v>
      </c>
      <c r="H404" s="28" t="e">
        <f t="shared" si="74"/>
        <v>#REF!</v>
      </c>
      <c r="I404" s="56" t="e">
        <f t="shared" si="75"/>
        <v>#REF!</v>
      </c>
      <c r="J404" s="56" t="e">
        <f t="shared" si="79"/>
        <v>#REF!</v>
      </c>
      <c r="K404" s="57" t="e">
        <f t="shared" si="80"/>
        <v>#REF!</v>
      </c>
      <c r="L404" s="57" t="e">
        <f t="shared" si="81"/>
        <v>#REF!</v>
      </c>
      <c r="M404" s="58" t="e">
        <f t="shared" si="76"/>
        <v>#REF!</v>
      </c>
      <c r="N404" s="58" t="e">
        <f t="shared" si="82"/>
        <v>#REF!</v>
      </c>
      <c r="O404" s="58" t="e">
        <f t="shared" si="83"/>
        <v>#REF!</v>
      </c>
      <c r="P404" s="59" t="e">
        <f t="shared" si="73"/>
        <v>#REF!</v>
      </c>
      <c r="Q404" s="29" t="e">
        <f t="shared" si="84"/>
        <v>#REF!</v>
      </c>
      <c r="R404" s="100" t="e">
        <f t="shared" si="77"/>
        <v>#REF!</v>
      </c>
      <c r="S404" s="247"/>
      <c r="T404" s="247"/>
      <c r="U404" s="247"/>
    </row>
    <row r="405" spans="2:21" x14ac:dyDescent="0.25">
      <c r="B405" s="237"/>
      <c r="C405" s="9"/>
      <c r="E405" s="65" t="e">
        <f>IF(OR($C$6="",$C$5="",$C$6=0,$C$5=0),"",IF((ROWS(E$6:E405)-1)&gt;$C$16+$C$13-$C$15,"",(ROWS(E$6:E405)-1)))</f>
        <v>#REF!</v>
      </c>
      <c r="F405" s="55" t="e">
        <f t="shared" si="78"/>
        <v>#REF!</v>
      </c>
      <c r="G405" s="91" t="e">
        <f>IF(E405="","",OP!G405)</f>
        <v>#REF!</v>
      </c>
      <c r="H405" s="28" t="e">
        <f t="shared" si="74"/>
        <v>#REF!</v>
      </c>
      <c r="I405" s="56" t="e">
        <f t="shared" si="75"/>
        <v>#REF!</v>
      </c>
      <c r="J405" s="56" t="e">
        <f t="shared" si="79"/>
        <v>#REF!</v>
      </c>
      <c r="K405" s="57" t="e">
        <f t="shared" si="80"/>
        <v>#REF!</v>
      </c>
      <c r="L405" s="57" t="e">
        <f t="shared" si="81"/>
        <v>#REF!</v>
      </c>
      <c r="M405" s="58" t="e">
        <f t="shared" si="76"/>
        <v>#REF!</v>
      </c>
      <c r="N405" s="58" t="e">
        <f t="shared" si="82"/>
        <v>#REF!</v>
      </c>
      <c r="O405" s="58" t="e">
        <f t="shared" si="83"/>
        <v>#REF!</v>
      </c>
      <c r="P405" s="59" t="e">
        <f t="shared" si="73"/>
        <v>#REF!</v>
      </c>
      <c r="Q405" s="29" t="e">
        <f t="shared" si="84"/>
        <v>#REF!</v>
      </c>
      <c r="R405" s="100" t="e">
        <f t="shared" si="77"/>
        <v>#REF!</v>
      </c>
      <c r="S405" s="247"/>
      <c r="T405" s="247"/>
      <c r="U405" s="247"/>
    </row>
    <row r="406" spans="2:21" x14ac:dyDescent="0.25">
      <c r="B406" s="237"/>
      <c r="C406" s="9"/>
      <c r="E406" s="65" t="e">
        <f>IF(OR($C$6="",$C$5="",$C$6=0,$C$5=0),"",IF((ROWS(E$6:E406)-1)&gt;$C$16+$C$13-$C$15,"",(ROWS(E$6:E406)-1)))</f>
        <v>#REF!</v>
      </c>
      <c r="F406" s="55" t="e">
        <f t="shared" si="78"/>
        <v>#REF!</v>
      </c>
      <c r="G406" s="91" t="e">
        <f>IF(E406="","",OP!G406)</f>
        <v>#REF!</v>
      </c>
      <c r="H406" s="28" t="e">
        <f t="shared" si="74"/>
        <v>#REF!</v>
      </c>
      <c r="I406" s="56" t="e">
        <f t="shared" si="75"/>
        <v>#REF!</v>
      </c>
      <c r="J406" s="56" t="e">
        <f t="shared" si="79"/>
        <v>#REF!</v>
      </c>
      <c r="K406" s="57" t="e">
        <f t="shared" si="80"/>
        <v>#REF!</v>
      </c>
      <c r="L406" s="57" t="e">
        <f t="shared" si="81"/>
        <v>#REF!</v>
      </c>
      <c r="M406" s="58" t="e">
        <f t="shared" si="76"/>
        <v>#REF!</v>
      </c>
      <c r="N406" s="58" t="e">
        <f t="shared" si="82"/>
        <v>#REF!</v>
      </c>
      <c r="O406" s="58" t="e">
        <f t="shared" si="83"/>
        <v>#REF!</v>
      </c>
      <c r="P406" s="59" t="e">
        <f t="shared" si="73"/>
        <v>#REF!</v>
      </c>
      <c r="Q406" s="29" t="e">
        <f t="shared" si="84"/>
        <v>#REF!</v>
      </c>
      <c r="R406" s="100" t="e">
        <f t="shared" si="77"/>
        <v>#REF!</v>
      </c>
      <c r="S406" s="247"/>
      <c r="T406" s="247"/>
      <c r="U406" s="247"/>
    </row>
    <row r="407" spans="2:21" x14ac:dyDescent="0.25">
      <c r="B407" s="237"/>
      <c r="C407" s="9"/>
      <c r="E407" s="65" t="e">
        <f>IF(OR($C$6="",$C$5="",$C$6=0,$C$5=0),"",IF((ROWS(E$6:E407)-1)&gt;$C$16+$C$13-$C$15,"",(ROWS(E$6:E407)-1)))</f>
        <v>#REF!</v>
      </c>
      <c r="F407" s="55" t="e">
        <f t="shared" si="78"/>
        <v>#REF!</v>
      </c>
      <c r="G407" s="91" t="e">
        <f>IF(E407="","",OP!G407)</f>
        <v>#REF!</v>
      </c>
      <c r="H407" s="28" t="e">
        <f t="shared" si="74"/>
        <v>#REF!</v>
      </c>
      <c r="I407" s="56" t="e">
        <f t="shared" si="75"/>
        <v>#REF!</v>
      </c>
      <c r="J407" s="56" t="e">
        <f t="shared" si="79"/>
        <v>#REF!</v>
      </c>
      <c r="K407" s="57" t="e">
        <f t="shared" si="80"/>
        <v>#REF!</v>
      </c>
      <c r="L407" s="57" t="e">
        <f t="shared" si="81"/>
        <v>#REF!</v>
      </c>
      <c r="M407" s="58" t="e">
        <f t="shared" si="76"/>
        <v>#REF!</v>
      </c>
      <c r="N407" s="58" t="e">
        <f t="shared" si="82"/>
        <v>#REF!</v>
      </c>
      <c r="O407" s="58" t="e">
        <f t="shared" si="83"/>
        <v>#REF!</v>
      </c>
      <c r="P407" s="59" t="e">
        <f t="shared" si="73"/>
        <v>#REF!</v>
      </c>
      <c r="Q407" s="29" t="e">
        <f t="shared" si="84"/>
        <v>#REF!</v>
      </c>
      <c r="R407" s="100" t="e">
        <f t="shared" si="77"/>
        <v>#REF!</v>
      </c>
      <c r="S407" s="247"/>
      <c r="T407" s="247"/>
      <c r="U407" s="247"/>
    </row>
    <row r="408" spans="2:21" x14ac:dyDescent="0.25">
      <c r="B408" s="237"/>
      <c r="C408" s="9"/>
      <c r="E408" s="65" t="e">
        <f>IF(OR($C$6="",$C$5="",$C$6=0,$C$5=0),"",IF((ROWS(E$6:E408)-1)&gt;$C$16+$C$13-$C$15,"",(ROWS(E$6:E408)-1)))</f>
        <v>#REF!</v>
      </c>
      <c r="F408" s="55" t="e">
        <f t="shared" si="78"/>
        <v>#REF!</v>
      </c>
      <c r="G408" s="91" t="e">
        <f>IF(E408="","",OP!G408)</f>
        <v>#REF!</v>
      </c>
      <c r="H408" s="28" t="e">
        <f t="shared" si="74"/>
        <v>#REF!</v>
      </c>
      <c r="I408" s="56" t="e">
        <f t="shared" si="75"/>
        <v>#REF!</v>
      </c>
      <c r="J408" s="56" t="e">
        <f t="shared" si="79"/>
        <v>#REF!</v>
      </c>
      <c r="K408" s="57" t="e">
        <f t="shared" si="80"/>
        <v>#REF!</v>
      </c>
      <c r="L408" s="57" t="e">
        <f t="shared" si="81"/>
        <v>#REF!</v>
      </c>
      <c r="M408" s="58" t="e">
        <f t="shared" si="76"/>
        <v>#REF!</v>
      </c>
      <c r="N408" s="58" t="e">
        <f t="shared" si="82"/>
        <v>#REF!</v>
      </c>
      <c r="O408" s="58" t="e">
        <f t="shared" si="83"/>
        <v>#REF!</v>
      </c>
      <c r="P408" s="59" t="e">
        <f t="shared" si="73"/>
        <v>#REF!</v>
      </c>
      <c r="Q408" s="29" t="e">
        <f t="shared" si="84"/>
        <v>#REF!</v>
      </c>
      <c r="R408" s="100" t="e">
        <f t="shared" si="77"/>
        <v>#REF!</v>
      </c>
      <c r="S408" s="247"/>
      <c r="T408" s="247"/>
      <c r="U408" s="247"/>
    </row>
    <row r="409" spans="2:21" x14ac:dyDescent="0.25">
      <c r="B409" s="237"/>
      <c r="C409" s="9"/>
      <c r="E409" s="65" t="e">
        <f>IF(OR($C$6="",$C$5="",$C$6=0,$C$5=0),"",IF((ROWS(E$6:E409)-1)&gt;$C$16+$C$13-$C$15,"",(ROWS(E$6:E409)-1)))</f>
        <v>#REF!</v>
      </c>
      <c r="F409" s="55" t="e">
        <f t="shared" si="78"/>
        <v>#REF!</v>
      </c>
      <c r="G409" s="91" t="e">
        <f>IF(E409="","",OP!G409)</f>
        <v>#REF!</v>
      </c>
      <c r="H409" s="28" t="e">
        <f t="shared" si="74"/>
        <v>#REF!</v>
      </c>
      <c r="I409" s="56" t="e">
        <f t="shared" si="75"/>
        <v>#REF!</v>
      </c>
      <c r="J409" s="56" t="e">
        <f t="shared" si="79"/>
        <v>#REF!</v>
      </c>
      <c r="K409" s="57" t="e">
        <f t="shared" si="80"/>
        <v>#REF!</v>
      </c>
      <c r="L409" s="57" t="e">
        <f t="shared" si="81"/>
        <v>#REF!</v>
      </c>
      <c r="M409" s="58" t="e">
        <f t="shared" si="76"/>
        <v>#REF!</v>
      </c>
      <c r="N409" s="58" t="e">
        <f t="shared" si="82"/>
        <v>#REF!</v>
      </c>
      <c r="O409" s="58" t="e">
        <f t="shared" si="83"/>
        <v>#REF!</v>
      </c>
      <c r="P409" s="59" t="e">
        <f t="shared" si="73"/>
        <v>#REF!</v>
      </c>
      <c r="Q409" s="29" t="e">
        <f t="shared" si="84"/>
        <v>#REF!</v>
      </c>
      <c r="R409" s="100" t="e">
        <f t="shared" si="77"/>
        <v>#REF!</v>
      </c>
      <c r="S409" s="247"/>
      <c r="T409" s="247"/>
      <c r="U409" s="247"/>
    </row>
    <row r="410" spans="2:21" x14ac:dyDescent="0.25">
      <c r="B410" s="237"/>
      <c r="C410" s="9"/>
      <c r="E410" s="65" t="e">
        <f>IF(OR($C$6="",$C$5="",$C$6=0,$C$5=0),"",IF((ROWS(E$6:E410)-1)&gt;$C$16+$C$13-$C$15,"",(ROWS(E$6:E410)-1)))</f>
        <v>#REF!</v>
      </c>
      <c r="F410" s="55" t="e">
        <f t="shared" si="78"/>
        <v>#REF!</v>
      </c>
      <c r="G410" s="91" t="e">
        <f>IF(E410="","",OP!G410)</f>
        <v>#REF!</v>
      </c>
      <c r="H410" s="28" t="e">
        <f t="shared" si="74"/>
        <v>#REF!</v>
      </c>
      <c r="I410" s="56" t="e">
        <f t="shared" si="75"/>
        <v>#REF!</v>
      </c>
      <c r="J410" s="56" t="e">
        <f t="shared" si="79"/>
        <v>#REF!</v>
      </c>
      <c r="K410" s="57" t="e">
        <f t="shared" si="80"/>
        <v>#REF!</v>
      </c>
      <c r="L410" s="57" t="e">
        <f t="shared" si="81"/>
        <v>#REF!</v>
      </c>
      <c r="M410" s="58" t="e">
        <f t="shared" si="76"/>
        <v>#REF!</v>
      </c>
      <c r="N410" s="58" t="e">
        <f t="shared" si="82"/>
        <v>#REF!</v>
      </c>
      <c r="O410" s="58" t="e">
        <f t="shared" si="83"/>
        <v>#REF!</v>
      </c>
      <c r="P410" s="59" t="e">
        <f t="shared" si="73"/>
        <v>#REF!</v>
      </c>
      <c r="Q410" s="29" t="e">
        <f t="shared" si="84"/>
        <v>#REF!</v>
      </c>
      <c r="R410" s="100" t="e">
        <f t="shared" si="77"/>
        <v>#REF!</v>
      </c>
      <c r="S410" s="247"/>
      <c r="T410" s="247"/>
      <c r="U410" s="247"/>
    </row>
    <row r="411" spans="2:21" x14ac:dyDescent="0.25">
      <c r="B411" s="237"/>
      <c r="C411" s="9"/>
      <c r="E411" s="65" t="e">
        <f>IF(OR($C$6="",$C$5="",$C$6=0,$C$5=0),"",IF((ROWS(E$6:E411)-1)&gt;$C$16+$C$13-$C$15,"",(ROWS(E$6:E411)-1)))</f>
        <v>#REF!</v>
      </c>
      <c r="F411" s="55" t="e">
        <f t="shared" si="78"/>
        <v>#REF!</v>
      </c>
      <c r="G411" s="91" t="e">
        <f>IF(E411="","",OP!G411)</f>
        <v>#REF!</v>
      </c>
      <c r="H411" s="28" t="e">
        <f t="shared" si="74"/>
        <v>#REF!</v>
      </c>
      <c r="I411" s="56" t="e">
        <f t="shared" si="75"/>
        <v>#REF!</v>
      </c>
      <c r="J411" s="56" t="e">
        <f t="shared" si="79"/>
        <v>#REF!</v>
      </c>
      <c r="K411" s="57" t="e">
        <f t="shared" si="80"/>
        <v>#REF!</v>
      </c>
      <c r="L411" s="57" t="e">
        <f t="shared" si="81"/>
        <v>#REF!</v>
      </c>
      <c r="M411" s="58" t="e">
        <f t="shared" si="76"/>
        <v>#REF!</v>
      </c>
      <c r="N411" s="58" t="e">
        <f t="shared" si="82"/>
        <v>#REF!</v>
      </c>
      <c r="O411" s="58" t="e">
        <f t="shared" si="83"/>
        <v>#REF!</v>
      </c>
      <c r="P411" s="59" t="e">
        <f t="shared" si="73"/>
        <v>#REF!</v>
      </c>
      <c r="Q411" s="29" t="e">
        <f t="shared" si="84"/>
        <v>#REF!</v>
      </c>
      <c r="R411" s="100" t="e">
        <f t="shared" si="77"/>
        <v>#REF!</v>
      </c>
      <c r="S411" s="247"/>
      <c r="T411" s="247"/>
      <c r="U411" s="247"/>
    </row>
    <row r="412" spans="2:21" x14ac:dyDescent="0.25">
      <c r="B412" s="237"/>
      <c r="C412" s="9"/>
      <c r="E412" s="65" t="e">
        <f>IF(OR($C$6="",$C$5="",$C$6=0,$C$5=0),"",IF((ROWS(E$6:E412)-1)&gt;$C$16+$C$13-$C$15,"",(ROWS(E$6:E412)-1)))</f>
        <v>#REF!</v>
      </c>
      <c r="F412" s="55" t="e">
        <f t="shared" si="78"/>
        <v>#REF!</v>
      </c>
      <c r="G412" s="91" t="e">
        <f>IF(E412="","",OP!G412)</f>
        <v>#REF!</v>
      </c>
      <c r="H412" s="28" t="e">
        <f t="shared" si="74"/>
        <v>#REF!</v>
      </c>
      <c r="I412" s="56" t="e">
        <f t="shared" si="75"/>
        <v>#REF!</v>
      </c>
      <c r="J412" s="56" t="e">
        <f t="shared" si="79"/>
        <v>#REF!</v>
      </c>
      <c r="K412" s="57" t="e">
        <f t="shared" si="80"/>
        <v>#REF!</v>
      </c>
      <c r="L412" s="57" t="e">
        <f t="shared" si="81"/>
        <v>#REF!</v>
      </c>
      <c r="M412" s="58" t="e">
        <f t="shared" si="76"/>
        <v>#REF!</v>
      </c>
      <c r="N412" s="58" t="e">
        <f t="shared" si="82"/>
        <v>#REF!</v>
      </c>
      <c r="O412" s="58" t="e">
        <f t="shared" si="83"/>
        <v>#REF!</v>
      </c>
      <c r="P412" s="59" t="e">
        <f t="shared" si="73"/>
        <v>#REF!</v>
      </c>
      <c r="Q412" s="29" t="e">
        <f t="shared" si="84"/>
        <v>#REF!</v>
      </c>
      <c r="R412" s="100" t="e">
        <f t="shared" si="77"/>
        <v>#REF!</v>
      </c>
      <c r="S412" s="247"/>
      <c r="T412" s="247"/>
      <c r="U412" s="247"/>
    </row>
    <row r="413" spans="2:21" x14ac:dyDescent="0.25">
      <c r="B413" s="237"/>
      <c r="C413" s="9"/>
      <c r="E413" s="65" t="e">
        <f>IF(OR($C$6="",$C$5="",$C$6=0,$C$5=0),"",IF((ROWS(E$6:E413)-1)&gt;$C$16+$C$13-$C$15,"",(ROWS(E$6:E413)-1)))</f>
        <v>#REF!</v>
      </c>
      <c r="F413" s="55" t="e">
        <f t="shared" si="78"/>
        <v>#REF!</v>
      </c>
      <c r="G413" s="91" t="e">
        <f>IF(E413="","",OP!G413)</f>
        <v>#REF!</v>
      </c>
      <c r="H413" s="28" t="e">
        <f t="shared" si="74"/>
        <v>#REF!</v>
      </c>
      <c r="I413" s="56" t="e">
        <f t="shared" si="75"/>
        <v>#REF!</v>
      </c>
      <c r="J413" s="56" t="e">
        <f t="shared" si="79"/>
        <v>#REF!</v>
      </c>
      <c r="K413" s="57" t="e">
        <f t="shared" si="80"/>
        <v>#REF!</v>
      </c>
      <c r="L413" s="57" t="e">
        <f t="shared" si="81"/>
        <v>#REF!</v>
      </c>
      <c r="M413" s="58" t="e">
        <f t="shared" si="76"/>
        <v>#REF!</v>
      </c>
      <c r="N413" s="58" t="e">
        <f t="shared" si="82"/>
        <v>#REF!</v>
      </c>
      <c r="O413" s="58" t="e">
        <f t="shared" si="83"/>
        <v>#REF!</v>
      </c>
      <c r="P413" s="59" t="e">
        <f t="shared" si="73"/>
        <v>#REF!</v>
      </c>
      <c r="Q413" s="29" t="e">
        <f t="shared" si="84"/>
        <v>#REF!</v>
      </c>
      <c r="R413" s="100" t="e">
        <f t="shared" si="77"/>
        <v>#REF!</v>
      </c>
      <c r="S413" s="247"/>
      <c r="T413" s="247"/>
      <c r="U413" s="247"/>
    </row>
    <row r="414" spans="2:21" x14ac:dyDescent="0.25">
      <c r="B414" s="237"/>
      <c r="C414" s="9"/>
      <c r="E414" s="65" t="e">
        <f>IF(OR($C$6="",$C$5="",$C$6=0,$C$5=0),"",IF((ROWS(E$6:E414)-1)&gt;$C$16+$C$13-$C$15,"",(ROWS(E$6:E414)-1)))</f>
        <v>#REF!</v>
      </c>
      <c r="F414" s="55" t="e">
        <f t="shared" si="78"/>
        <v>#REF!</v>
      </c>
      <c r="G414" s="91" t="e">
        <f>IF(E414="","",OP!G414)</f>
        <v>#REF!</v>
      </c>
      <c r="H414" s="28" t="e">
        <f t="shared" si="74"/>
        <v>#REF!</v>
      </c>
      <c r="I414" s="56" t="e">
        <f t="shared" si="75"/>
        <v>#REF!</v>
      </c>
      <c r="J414" s="56" t="e">
        <f t="shared" si="79"/>
        <v>#REF!</v>
      </c>
      <c r="K414" s="57" t="e">
        <f t="shared" si="80"/>
        <v>#REF!</v>
      </c>
      <c r="L414" s="57" t="e">
        <f t="shared" si="81"/>
        <v>#REF!</v>
      </c>
      <c r="M414" s="58" t="e">
        <f t="shared" si="76"/>
        <v>#REF!</v>
      </c>
      <c r="N414" s="58" t="e">
        <f t="shared" si="82"/>
        <v>#REF!</v>
      </c>
      <c r="O414" s="58" t="e">
        <f t="shared" si="83"/>
        <v>#REF!</v>
      </c>
      <c r="P414" s="59" t="e">
        <f t="shared" si="73"/>
        <v>#REF!</v>
      </c>
      <c r="Q414" s="29" t="e">
        <f t="shared" si="84"/>
        <v>#REF!</v>
      </c>
      <c r="R414" s="100" t="e">
        <f t="shared" si="77"/>
        <v>#REF!</v>
      </c>
      <c r="S414" s="247"/>
      <c r="T414" s="247"/>
      <c r="U414" s="247"/>
    </row>
    <row r="415" spans="2:21" x14ac:dyDescent="0.25">
      <c r="B415" s="237"/>
      <c r="C415" s="9"/>
      <c r="E415" s="65" t="e">
        <f>IF(OR($C$6="",$C$5="",$C$6=0,$C$5=0),"",IF((ROWS(E$6:E415)-1)&gt;$C$16+$C$13-$C$15,"",(ROWS(E$6:E415)-1)))</f>
        <v>#REF!</v>
      </c>
      <c r="F415" s="55" t="e">
        <f t="shared" si="78"/>
        <v>#REF!</v>
      </c>
      <c r="G415" s="91" t="e">
        <f>IF(E415="","",OP!G415)</f>
        <v>#REF!</v>
      </c>
      <c r="H415" s="28" t="e">
        <f t="shared" si="74"/>
        <v>#REF!</v>
      </c>
      <c r="I415" s="56" t="e">
        <f t="shared" si="75"/>
        <v>#REF!</v>
      </c>
      <c r="J415" s="56" t="e">
        <f t="shared" si="79"/>
        <v>#REF!</v>
      </c>
      <c r="K415" s="57" t="e">
        <f t="shared" si="80"/>
        <v>#REF!</v>
      </c>
      <c r="L415" s="57" t="e">
        <f t="shared" si="81"/>
        <v>#REF!</v>
      </c>
      <c r="M415" s="58" t="e">
        <f t="shared" si="76"/>
        <v>#REF!</v>
      </c>
      <c r="N415" s="58" t="e">
        <f t="shared" si="82"/>
        <v>#REF!</v>
      </c>
      <c r="O415" s="58" t="e">
        <f t="shared" si="83"/>
        <v>#REF!</v>
      </c>
      <c r="P415" s="59" t="e">
        <f t="shared" si="73"/>
        <v>#REF!</v>
      </c>
      <c r="Q415" s="29" t="e">
        <f t="shared" si="84"/>
        <v>#REF!</v>
      </c>
      <c r="R415" s="100" t="e">
        <f t="shared" si="77"/>
        <v>#REF!</v>
      </c>
      <c r="S415" s="247"/>
      <c r="T415" s="247"/>
      <c r="U415" s="247"/>
    </row>
    <row r="416" spans="2:21" x14ac:dyDescent="0.25">
      <c r="B416" s="237"/>
      <c r="C416" s="9"/>
      <c r="E416" s="65" t="e">
        <f>IF(OR($C$6="",$C$5="",$C$6=0,$C$5=0),"",IF((ROWS(E$6:E416)-1)&gt;$C$16+$C$13-$C$15,"",(ROWS(E$6:E416)-1)))</f>
        <v>#REF!</v>
      </c>
      <c r="F416" s="55" t="e">
        <f t="shared" si="78"/>
        <v>#REF!</v>
      </c>
      <c r="G416" s="91" t="e">
        <f>IF(E416="","",OP!G416)</f>
        <v>#REF!</v>
      </c>
      <c r="H416" s="28" t="e">
        <f t="shared" si="74"/>
        <v>#REF!</v>
      </c>
      <c r="I416" s="56" t="e">
        <f t="shared" si="75"/>
        <v>#REF!</v>
      </c>
      <c r="J416" s="56" t="e">
        <f t="shared" si="79"/>
        <v>#REF!</v>
      </c>
      <c r="K416" s="57" t="e">
        <f t="shared" si="80"/>
        <v>#REF!</v>
      </c>
      <c r="L416" s="57" t="e">
        <f t="shared" si="81"/>
        <v>#REF!</v>
      </c>
      <c r="M416" s="58" t="e">
        <f t="shared" si="76"/>
        <v>#REF!</v>
      </c>
      <c r="N416" s="58" t="e">
        <f t="shared" si="82"/>
        <v>#REF!</v>
      </c>
      <c r="O416" s="58" t="e">
        <f t="shared" si="83"/>
        <v>#REF!</v>
      </c>
      <c r="P416" s="59" t="e">
        <f t="shared" si="73"/>
        <v>#REF!</v>
      </c>
      <c r="Q416" s="29" t="e">
        <f t="shared" si="84"/>
        <v>#REF!</v>
      </c>
      <c r="R416" s="100" t="e">
        <f t="shared" si="77"/>
        <v>#REF!</v>
      </c>
      <c r="S416" s="247"/>
      <c r="T416" s="247"/>
      <c r="U416" s="247"/>
    </row>
    <row r="417" spans="2:21" x14ac:dyDescent="0.25">
      <c r="B417" s="237"/>
      <c r="C417" s="9"/>
      <c r="E417" s="65" t="e">
        <f>IF(OR($C$6="",$C$5="",$C$6=0,$C$5=0),"",IF((ROWS(E$6:E417)-1)&gt;$C$16+$C$13-$C$15,"",(ROWS(E$6:E417)-1)))</f>
        <v>#REF!</v>
      </c>
      <c r="F417" s="55" t="e">
        <f t="shared" si="78"/>
        <v>#REF!</v>
      </c>
      <c r="G417" s="91" t="e">
        <f>IF(E417="","",OP!G417)</f>
        <v>#REF!</v>
      </c>
      <c r="H417" s="28" t="e">
        <f t="shared" si="74"/>
        <v>#REF!</v>
      </c>
      <c r="I417" s="56" t="e">
        <f t="shared" si="75"/>
        <v>#REF!</v>
      </c>
      <c r="J417" s="56" t="e">
        <f t="shared" si="79"/>
        <v>#REF!</v>
      </c>
      <c r="K417" s="57" t="e">
        <f t="shared" si="80"/>
        <v>#REF!</v>
      </c>
      <c r="L417" s="57" t="e">
        <f t="shared" si="81"/>
        <v>#REF!</v>
      </c>
      <c r="M417" s="58" t="e">
        <f t="shared" si="76"/>
        <v>#REF!</v>
      </c>
      <c r="N417" s="58" t="e">
        <f t="shared" si="82"/>
        <v>#REF!</v>
      </c>
      <c r="O417" s="58" t="e">
        <f t="shared" si="83"/>
        <v>#REF!</v>
      </c>
      <c r="P417" s="59" t="e">
        <f t="shared" si="73"/>
        <v>#REF!</v>
      </c>
      <c r="Q417" s="29" t="e">
        <f t="shared" si="84"/>
        <v>#REF!</v>
      </c>
      <c r="R417" s="100" t="e">
        <f t="shared" si="77"/>
        <v>#REF!</v>
      </c>
      <c r="S417" s="247"/>
      <c r="T417" s="247"/>
      <c r="U417" s="247"/>
    </row>
    <row r="418" spans="2:21" x14ac:dyDescent="0.25">
      <c r="B418" s="9"/>
      <c r="C418" s="9"/>
      <c r="E418" s="65" t="e">
        <f>IF(OR($C$6="",$C$5="",$C$6=0,$C$5=0),"",IF((ROWS(E$6:E418)-1)&gt;$C$16+$C$13-$C$15,"",(ROWS(E$6:E418)-1)))</f>
        <v>#REF!</v>
      </c>
      <c r="F418" s="55" t="e">
        <f t="shared" si="78"/>
        <v>#REF!</v>
      </c>
      <c r="G418" s="91" t="e">
        <f>IF(E418="","",OP!G418)</f>
        <v>#REF!</v>
      </c>
      <c r="H418" s="28" t="e">
        <f t="shared" si="74"/>
        <v>#REF!</v>
      </c>
      <c r="I418" s="56" t="e">
        <f t="shared" si="75"/>
        <v>#REF!</v>
      </c>
      <c r="J418" s="56" t="e">
        <f t="shared" si="79"/>
        <v>#REF!</v>
      </c>
      <c r="K418" s="57" t="e">
        <f t="shared" si="80"/>
        <v>#REF!</v>
      </c>
      <c r="L418" s="57" t="e">
        <f t="shared" si="81"/>
        <v>#REF!</v>
      </c>
      <c r="M418" s="58" t="e">
        <f t="shared" si="76"/>
        <v>#REF!</v>
      </c>
      <c r="N418" s="58" t="e">
        <f t="shared" si="82"/>
        <v>#REF!</v>
      </c>
      <c r="O418" s="58" t="e">
        <f t="shared" si="83"/>
        <v>#REF!</v>
      </c>
      <c r="P418" s="59" t="e">
        <f t="shared" si="73"/>
        <v>#REF!</v>
      </c>
      <c r="Q418" s="29" t="e">
        <f t="shared" si="84"/>
        <v>#REF!</v>
      </c>
      <c r="R418" s="100" t="e">
        <f t="shared" si="77"/>
        <v>#REF!</v>
      </c>
      <c r="S418" s="247"/>
      <c r="T418" s="247"/>
      <c r="U418" s="247"/>
    </row>
    <row r="419" spans="2:21" x14ac:dyDescent="0.25">
      <c r="B419" s="9"/>
      <c r="C419" s="9"/>
      <c r="E419" s="65" t="e">
        <f>IF(OR($C$6="",$C$5="",$C$6=0,$C$5=0),"",IF((ROWS(E$6:E419)-1)&gt;$C$16+$C$13-$C$15,"",(ROWS(E$6:E419)-1)))</f>
        <v>#REF!</v>
      </c>
      <c r="F419" s="55" t="e">
        <f t="shared" si="78"/>
        <v>#REF!</v>
      </c>
      <c r="G419" s="91" t="e">
        <f>IF(E419="","",OP!G419)</f>
        <v>#REF!</v>
      </c>
      <c r="H419" s="28" t="e">
        <f t="shared" si="74"/>
        <v>#REF!</v>
      </c>
      <c r="I419" s="56" t="e">
        <f t="shared" si="75"/>
        <v>#REF!</v>
      </c>
      <c r="J419" s="56" t="e">
        <f t="shared" si="79"/>
        <v>#REF!</v>
      </c>
      <c r="K419" s="57" t="e">
        <f t="shared" si="80"/>
        <v>#REF!</v>
      </c>
      <c r="L419" s="57" t="e">
        <f t="shared" si="81"/>
        <v>#REF!</v>
      </c>
      <c r="M419" s="58" t="e">
        <f t="shared" si="76"/>
        <v>#REF!</v>
      </c>
      <c r="N419" s="58" t="e">
        <f t="shared" si="82"/>
        <v>#REF!</v>
      </c>
      <c r="O419" s="58" t="e">
        <f t="shared" si="83"/>
        <v>#REF!</v>
      </c>
      <c r="P419" s="59" t="e">
        <f t="shared" si="73"/>
        <v>#REF!</v>
      </c>
      <c r="Q419" s="29" t="e">
        <f t="shared" si="84"/>
        <v>#REF!</v>
      </c>
      <c r="R419" s="100" t="e">
        <f t="shared" si="77"/>
        <v>#REF!</v>
      </c>
      <c r="S419" s="247"/>
      <c r="T419" s="247"/>
      <c r="U419" s="247"/>
    </row>
    <row r="420" spans="2:21" x14ac:dyDescent="0.25">
      <c r="B420" s="9"/>
      <c r="C420" s="9"/>
      <c r="E420" s="65" t="e">
        <f>IF(OR($C$6="",$C$5="",$C$6=0,$C$5=0),"",IF((ROWS(E$6:E420)-1)&gt;$C$16+$C$13-$C$15,"",(ROWS(E$6:E420)-1)))</f>
        <v>#REF!</v>
      </c>
      <c r="F420" s="55" t="e">
        <f t="shared" si="78"/>
        <v>#REF!</v>
      </c>
      <c r="G420" s="91" t="e">
        <f>IF(E420="","",OP!G420)</f>
        <v>#REF!</v>
      </c>
      <c r="H420" s="28" t="e">
        <f t="shared" si="74"/>
        <v>#REF!</v>
      </c>
      <c r="I420" s="56" t="e">
        <f t="shared" si="75"/>
        <v>#REF!</v>
      </c>
      <c r="J420" s="56" t="e">
        <f t="shared" si="79"/>
        <v>#REF!</v>
      </c>
      <c r="K420" s="57" t="e">
        <f t="shared" si="80"/>
        <v>#REF!</v>
      </c>
      <c r="L420" s="57" t="e">
        <f t="shared" si="81"/>
        <v>#REF!</v>
      </c>
      <c r="M420" s="58" t="e">
        <f t="shared" si="76"/>
        <v>#REF!</v>
      </c>
      <c r="N420" s="58" t="e">
        <f t="shared" si="82"/>
        <v>#REF!</v>
      </c>
      <c r="O420" s="58" t="e">
        <f t="shared" si="83"/>
        <v>#REF!</v>
      </c>
      <c r="P420" s="59" t="e">
        <f t="shared" si="73"/>
        <v>#REF!</v>
      </c>
      <c r="Q420" s="29" t="e">
        <f t="shared" si="84"/>
        <v>#REF!</v>
      </c>
      <c r="R420" s="100" t="e">
        <f t="shared" si="77"/>
        <v>#REF!</v>
      </c>
      <c r="S420" s="247"/>
      <c r="T420" s="247"/>
      <c r="U420" s="247"/>
    </row>
    <row r="421" spans="2:21" x14ac:dyDescent="0.25">
      <c r="B421" s="9"/>
      <c r="C421" s="9"/>
      <c r="E421" s="65" t="e">
        <f>IF(OR($C$6="",$C$5="",$C$6=0,$C$5=0),"",IF((ROWS(E$6:E421)-1)&gt;$C$16+$C$13-$C$15,"",(ROWS(E$6:E421)-1)))</f>
        <v>#REF!</v>
      </c>
      <c r="F421" s="55" t="e">
        <f t="shared" si="78"/>
        <v>#REF!</v>
      </c>
      <c r="G421" s="91" t="e">
        <f>IF(E421="","",OP!G421)</f>
        <v>#REF!</v>
      </c>
      <c r="H421" s="28" t="e">
        <f t="shared" si="74"/>
        <v>#REF!</v>
      </c>
      <c r="I421" s="56" t="e">
        <f t="shared" si="75"/>
        <v>#REF!</v>
      </c>
      <c r="J421" s="56" t="e">
        <f t="shared" si="79"/>
        <v>#REF!</v>
      </c>
      <c r="K421" s="57" t="e">
        <f t="shared" si="80"/>
        <v>#REF!</v>
      </c>
      <c r="L421" s="57" t="e">
        <f t="shared" si="81"/>
        <v>#REF!</v>
      </c>
      <c r="M421" s="58" t="e">
        <f t="shared" si="76"/>
        <v>#REF!</v>
      </c>
      <c r="N421" s="58" t="e">
        <f t="shared" si="82"/>
        <v>#REF!</v>
      </c>
      <c r="O421" s="58" t="e">
        <f t="shared" si="83"/>
        <v>#REF!</v>
      </c>
      <c r="P421" s="59" t="e">
        <f t="shared" si="73"/>
        <v>#REF!</v>
      </c>
      <c r="Q421" s="29" t="e">
        <f t="shared" si="84"/>
        <v>#REF!</v>
      </c>
      <c r="R421" s="100" t="e">
        <f t="shared" si="77"/>
        <v>#REF!</v>
      </c>
      <c r="S421" s="247"/>
      <c r="T421" s="247"/>
      <c r="U421" s="247"/>
    </row>
    <row r="422" spans="2:21" x14ac:dyDescent="0.25">
      <c r="B422" s="9"/>
      <c r="C422" s="9"/>
      <c r="E422" s="65" t="e">
        <f>IF(OR($C$6="",$C$5="",$C$6=0,$C$5=0),"",IF((ROWS(E$6:E422)-1)&gt;$C$16+$C$13-$C$15,"",(ROWS(E$6:E422)-1)))</f>
        <v>#REF!</v>
      </c>
      <c r="F422" s="55" t="e">
        <f t="shared" si="78"/>
        <v>#REF!</v>
      </c>
      <c r="G422" s="91" t="e">
        <f>IF(E422="","",OP!G422)</f>
        <v>#REF!</v>
      </c>
      <c r="H422" s="28" t="e">
        <f t="shared" si="74"/>
        <v>#REF!</v>
      </c>
      <c r="I422" s="56" t="e">
        <f t="shared" si="75"/>
        <v>#REF!</v>
      </c>
      <c r="J422" s="56" t="e">
        <f t="shared" si="79"/>
        <v>#REF!</v>
      </c>
      <c r="K422" s="57" t="e">
        <f t="shared" si="80"/>
        <v>#REF!</v>
      </c>
      <c r="L422" s="57" t="e">
        <f t="shared" si="81"/>
        <v>#REF!</v>
      </c>
      <c r="M422" s="58" t="e">
        <f t="shared" si="76"/>
        <v>#REF!</v>
      </c>
      <c r="N422" s="58" t="e">
        <f t="shared" si="82"/>
        <v>#REF!</v>
      </c>
      <c r="O422" s="58" t="e">
        <f t="shared" si="83"/>
        <v>#REF!</v>
      </c>
      <c r="P422" s="59" t="e">
        <f t="shared" si="73"/>
        <v>#REF!</v>
      </c>
      <c r="Q422" s="29" t="e">
        <f t="shared" si="84"/>
        <v>#REF!</v>
      </c>
      <c r="R422" s="100" t="e">
        <f t="shared" si="77"/>
        <v>#REF!</v>
      </c>
      <c r="S422" s="247"/>
      <c r="T422" s="247"/>
      <c r="U422" s="247"/>
    </row>
    <row r="423" spans="2:21" x14ac:dyDescent="0.25">
      <c r="B423" s="9"/>
      <c r="C423" s="9"/>
      <c r="E423" s="65" t="e">
        <f>IF(OR($C$6="",$C$5="",$C$6=0,$C$5=0),"",IF((ROWS(E$6:E423)-1)&gt;$C$16+$C$13-$C$15,"",(ROWS(E$6:E423)-1)))</f>
        <v>#REF!</v>
      </c>
      <c r="F423" s="55" t="e">
        <f t="shared" si="78"/>
        <v>#REF!</v>
      </c>
      <c r="G423" s="91" t="e">
        <f>IF(E423="","",OP!G423)</f>
        <v>#REF!</v>
      </c>
      <c r="H423" s="28" t="e">
        <f t="shared" si="74"/>
        <v>#REF!</v>
      </c>
      <c r="I423" s="56" t="e">
        <f t="shared" si="75"/>
        <v>#REF!</v>
      </c>
      <c r="J423" s="56" t="e">
        <f t="shared" si="79"/>
        <v>#REF!</v>
      </c>
      <c r="K423" s="57" t="e">
        <f t="shared" si="80"/>
        <v>#REF!</v>
      </c>
      <c r="L423" s="57" t="e">
        <f t="shared" si="81"/>
        <v>#REF!</v>
      </c>
      <c r="M423" s="58" t="e">
        <f t="shared" si="76"/>
        <v>#REF!</v>
      </c>
      <c r="N423" s="58" t="e">
        <f t="shared" si="82"/>
        <v>#REF!</v>
      </c>
      <c r="O423" s="58" t="e">
        <f t="shared" si="83"/>
        <v>#REF!</v>
      </c>
      <c r="P423" s="59" t="e">
        <f t="shared" si="73"/>
        <v>#REF!</v>
      </c>
      <c r="Q423" s="29" t="e">
        <f t="shared" si="84"/>
        <v>#REF!</v>
      </c>
      <c r="R423" s="100" t="e">
        <f t="shared" si="77"/>
        <v>#REF!</v>
      </c>
      <c r="S423" s="247"/>
      <c r="T423" s="247"/>
      <c r="U423" s="247"/>
    </row>
    <row r="424" spans="2:21" x14ac:dyDescent="0.25">
      <c r="B424" s="9"/>
      <c r="C424" s="9"/>
      <c r="E424" s="65" t="e">
        <f>IF(OR($C$6="",$C$5="",$C$6=0,$C$5=0),"",IF((ROWS(E$6:E424)-1)&gt;$C$16+$C$13-$C$15,"",(ROWS(E$6:E424)-1)))</f>
        <v>#REF!</v>
      </c>
      <c r="F424" s="55" t="e">
        <f t="shared" si="78"/>
        <v>#REF!</v>
      </c>
      <c r="G424" s="91" t="e">
        <f>IF(E424="","",OP!G424)</f>
        <v>#REF!</v>
      </c>
      <c r="H424" s="28" t="e">
        <f t="shared" si="74"/>
        <v>#REF!</v>
      </c>
      <c r="I424" s="56" t="e">
        <f t="shared" si="75"/>
        <v>#REF!</v>
      </c>
      <c r="J424" s="56" t="e">
        <f t="shared" si="79"/>
        <v>#REF!</v>
      </c>
      <c r="K424" s="57" t="e">
        <f t="shared" si="80"/>
        <v>#REF!</v>
      </c>
      <c r="L424" s="57" t="e">
        <f t="shared" si="81"/>
        <v>#REF!</v>
      </c>
      <c r="M424" s="58" t="e">
        <f t="shared" si="76"/>
        <v>#REF!</v>
      </c>
      <c r="N424" s="58" t="e">
        <f t="shared" si="82"/>
        <v>#REF!</v>
      </c>
      <c r="O424" s="58" t="e">
        <f t="shared" si="83"/>
        <v>#REF!</v>
      </c>
      <c r="P424" s="59" t="e">
        <f t="shared" si="73"/>
        <v>#REF!</v>
      </c>
      <c r="Q424" s="29" t="e">
        <f t="shared" si="84"/>
        <v>#REF!</v>
      </c>
      <c r="R424" s="100" t="e">
        <f t="shared" si="77"/>
        <v>#REF!</v>
      </c>
      <c r="S424" s="247"/>
      <c r="T424" s="247"/>
      <c r="U424" s="247"/>
    </row>
    <row r="425" spans="2:21" x14ac:dyDescent="0.25">
      <c r="B425" s="9"/>
      <c r="C425" s="9"/>
      <c r="E425" s="65" t="e">
        <f>IF(OR($C$6="",$C$5="",$C$6=0,$C$5=0),"",IF((ROWS(E$6:E425)-1)&gt;$C$16+$C$13-$C$15,"",(ROWS(E$6:E425)-1)))</f>
        <v>#REF!</v>
      </c>
      <c r="F425" s="55" t="e">
        <f t="shared" si="78"/>
        <v>#REF!</v>
      </c>
      <c r="G425" s="91" t="e">
        <f>IF(E425="","",OP!G425)</f>
        <v>#REF!</v>
      </c>
      <c r="H425" s="28" t="e">
        <f t="shared" si="74"/>
        <v>#REF!</v>
      </c>
      <c r="I425" s="56" t="e">
        <f t="shared" si="75"/>
        <v>#REF!</v>
      </c>
      <c r="J425" s="56" t="e">
        <f t="shared" si="79"/>
        <v>#REF!</v>
      </c>
      <c r="K425" s="57" t="e">
        <f t="shared" si="80"/>
        <v>#REF!</v>
      </c>
      <c r="L425" s="57" t="e">
        <f t="shared" si="81"/>
        <v>#REF!</v>
      </c>
      <c r="M425" s="58" t="e">
        <f t="shared" si="76"/>
        <v>#REF!</v>
      </c>
      <c r="N425" s="58" t="e">
        <f t="shared" si="82"/>
        <v>#REF!</v>
      </c>
      <c r="O425" s="58" t="e">
        <f t="shared" si="83"/>
        <v>#REF!</v>
      </c>
      <c r="P425" s="59" t="e">
        <f t="shared" si="73"/>
        <v>#REF!</v>
      </c>
      <c r="Q425" s="29" t="e">
        <f t="shared" si="84"/>
        <v>#REF!</v>
      </c>
      <c r="R425" s="100" t="e">
        <f t="shared" si="77"/>
        <v>#REF!</v>
      </c>
      <c r="S425" s="247"/>
      <c r="T425" s="247"/>
      <c r="U425" s="247"/>
    </row>
    <row r="426" spans="2:21" x14ac:dyDescent="0.25">
      <c r="B426" s="9"/>
      <c r="C426" s="9"/>
      <c r="E426" s="65" t="e">
        <f>IF(OR($C$6="",$C$5="",$C$6=0,$C$5=0),"",IF((ROWS(E$6:E426)-1)&gt;$C$16+$C$13-$C$15,"",(ROWS(E$6:E426)-1)))</f>
        <v>#REF!</v>
      </c>
      <c r="F426" s="55" t="e">
        <f t="shared" si="78"/>
        <v>#REF!</v>
      </c>
      <c r="G426" s="91" t="e">
        <f>IF(E426="","",OP!G426)</f>
        <v>#REF!</v>
      </c>
      <c r="H426" s="28" t="e">
        <f t="shared" si="74"/>
        <v>#REF!</v>
      </c>
      <c r="I426" s="56" t="e">
        <f t="shared" si="75"/>
        <v>#REF!</v>
      </c>
      <c r="J426" s="56" t="e">
        <f t="shared" si="79"/>
        <v>#REF!</v>
      </c>
      <c r="K426" s="57" t="e">
        <f t="shared" si="80"/>
        <v>#REF!</v>
      </c>
      <c r="L426" s="57" t="e">
        <f t="shared" si="81"/>
        <v>#REF!</v>
      </c>
      <c r="M426" s="58" t="e">
        <f t="shared" si="76"/>
        <v>#REF!</v>
      </c>
      <c r="N426" s="58" t="e">
        <f t="shared" si="82"/>
        <v>#REF!</v>
      </c>
      <c r="O426" s="58" t="e">
        <f t="shared" si="83"/>
        <v>#REF!</v>
      </c>
      <c r="P426" s="59" t="e">
        <f t="shared" si="73"/>
        <v>#REF!</v>
      </c>
      <c r="Q426" s="29" t="e">
        <f t="shared" si="84"/>
        <v>#REF!</v>
      </c>
      <c r="R426" s="100" t="e">
        <f t="shared" si="77"/>
        <v>#REF!</v>
      </c>
      <c r="S426" s="247"/>
      <c r="T426" s="247"/>
      <c r="U426" s="247"/>
    </row>
    <row r="427" spans="2:21" x14ac:dyDescent="0.25">
      <c r="B427" s="9"/>
      <c r="C427" s="9"/>
      <c r="E427" s="65" t="e">
        <f>IF(OR($C$6="",$C$5="",$C$6=0,$C$5=0),"",IF((ROWS(E$6:E427)-1)&gt;$C$16+$C$13-$C$15,"",(ROWS(E$6:E427)-1)))</f>
        <v>#REF!</v>
      </c>
      <c r="F427" s="55" t="e">
        <f t="shared" si="78"/>
        <v>#REF!</v>
      </c>
      <c r="G427" s="91" t="e">
        <f>IF(E427="","",OP!G427)</f>
        <v>#REF!</v>
      </c>
      <c r="H427" s="28" t="e">
        <f t="shared" si="74"/>
        <v>#REF!</v>
      </c>
      <c r="I427" s="56" t="e">
        <f t="shared" si="75"/>
        <v>#REF!</v>
      </c>
      <c r="J427" s="56" t="e">
        <f t="shared" si="79"/>
        <v>#REF!</v>
      </c>
      <c r="K427" s="57" t="e">
        <f t="shared" si="80"/>
        <v>#REF!</v>
      </c>
      <c r="L427" s="57" t="e">
        <f t="shared" si="81"/>
        <v>#REF!</v>
      </c>
      <c r="M427" s="58" t="e">
        <f t="shared" si="76"/>
        <v>#REF!</v>
      </c>
      <c r="N427" s="58" t="e">
        <f t="shared" si="82"/>
        <v>#REF!</v>
      </c>
      <c r="O427" s="58" t="e">
        <f t="shared" si="83"/>
        <v>#REF!</v>
      </c>
      <c r="P427" s="59" t="e">
        <f t="shared" si="73"/>
        <v>#REF!</v>
      </c>
      <c r="Q427" s="29" t="e">
        <f t="shared" si="84"/>
        <v>#REF!</v>
      </c>
      <c r="R427" s="100" t="e">
        <f t="shared" si="77"/>
        <v>#REF!</v>
      </c>
      <c r="S427" s="247"/>
      <c r="T427" s="247"/>
      <c r="U427" s="247"/>
    </row>
    <row r="428" spans="2:21" x14ac:dyDescent="0.25">
      <c r="B428" s="9"/>
      <c r="C428" s="9"/>
      <c r="E428" s="65" t="e">
        <f>IF(OR($C$6="",$C$5="",$C$6=0,$C$5=0),"",IF((ROWS(E$6:E428)-1)&gt;$C$16+$C$13-$C$15,"",(ROWS(E$6:E428)-1)))</f>
        <v>#REF!</v>
      </c>
      <c r="F428" s="55" t="e">
        <f t="shared" si="78"/>
        <v>#REF!</v>
      </c>
      <c r="G428" s="91" t="e">
        <f>IF(E428="","",OP!G428)</f>
        <v>#REF!</v>
      </c>
      <c r="H428" s="28" t="e">
        <f t="shared" si="74"/>
        <v>#REF!</v>
      </c>
      <c r="I428" s="56" t="e">
        <f t="shared" si="75"/>
        <v>#REF!</v>
      </c>
      <c r="J428" s="56" t="e">
        <f t="shared" si="79"/>
        <v>#REF!</v>
      </c>
      <c r="K428" s="57" t="e">
        <f t="shared" si="80"/>
        <v>#REF!</v>
      </c>
      <c r="L428" s="57" t="e">
        <f t="shared" si="81"/>
        <v>#REF!</v>
      </c>
      <c r="M428" s="58" t="e">
        <f t="shared" si="76"/>
        <v>#REF!</v>
      </c>
      <c r="N428" s="58" t="e">
        <f t="shared" si="82"/>
        <v>#REF!</v>
      </c>
      <c r="O428" s="58" t="e">
        <f t="shared" si="83"/>
        <v>#REF!</v>
      </c>
      <c r="P428" s="59" t="e">
        <f t="shared" si="73"/>
        <v>#REF!</v>
      </c>
      <c r="Q428" s="29" t="e">
        <f t="shared" si="84"/>
        <v>#REF!</v>
      </c>
      <c r="R428" s="100" t="e">
        <f t="shared" si="77"/>
        <v>#REF!</v>
      </c>
      <c r="S428" s="247"/>
      <c r="T428" s="247"/>
      <c r="U428" s="247"/>
    </row>
    <row r="429" spans="2:21" x14ac:dyDescent="0.25">
      <c r="B429" s="9"/>
      <c r="C429" s="9"/>
      <c r="E429" s="65" t="e">
        <f>IF(OR($C$6="",$C$5="",$C$6=0,$C$5=0),"",IF((ROWS(E$6:E429)-1)&gt;$C$16+$C$13-$C$15,"",(ROWS(E$6:E429)-1)))</f>
        <v>#REF!</v>
      </c>
      <c r="F429" s="55" t="e">
        <f t="shared" si="78"/>
        <v>#REF!</v>
      </c>
      <c r="G429" s="91" t="e">
        <f>IF(E429="","",OP!G429)</f>
        <v>#REF!</v>
      </c>
      <c r="H429" s="28" t="e">
        <f t="shared" si="74"/>
        <v>#REF!</v>
      </c>
      <c r="I429" s="56" t="e">
        <f t="shared" si="75"/>
        <v>#REF!</v>
      </c>
      <c r="J429" s="56" t="e">
        <f t="shared" si="79"/>
        <v>#REF!</v>
      </c>
      <c r="K429" s="57" t="e">
        <f t="shared" si="80"/>
        <v>#REF!</v>
      </c>
      <c r="L429" s="57" t="e">
        <f t="shared" si="81"/>
        <v>#REF!</v>
      </c>
      <c r="M429" s="58" t="e">
        <f t="shared" si="76"/>
        <v>#REF!</v>
      </c>
      <c r="N429" s="58" t="e">
        <f t="shared" si="82"/>
        <v>#REF!</v>
      </c>
      <c r="O429" s="58" t="e">
        <f t="shared" si="83"/>
        <v>#REF!</v>
      </c>
      <c r="P429" s="59" t="e">
        <f t="shared" si="73"/>
        <v>#REF!</v>
      </c>
      <c r="Q429" s="29" t="e">
        <f t="shared" si="84"/>
        <v>#REF!</v>
      </c>
      <c r="R429" s="100" t="e">
        <f t="shared" si="77"/>
        <v>#REF!</v>
      </c>
      <c r="S429" s="247"/>
      <c r="T429" s="247"/>
      <c r="U429" s="247"/>
    </row>
    <row r="430" spans="2:21" x14ac:dyDescent="0.25">
      <c r="B430" s="9"/>
      <c r="C430" s="9"/>
      <c r="E430" s="65" t="e">
        <f>IF(OR($C$6="",$C$5="",$C$6=0,$C$5=0),"",IF((ROWS(E$6:E430)-1)&gt;$C$16+$C$13-$C$15,"",(ROWS(E$6:E430)-1)))</f>
        <v>#REF!</v>
      </c>
      <c r="F430" s="55" t="e">
        <f t="shared" si="78"/>
        <v>#REF!</v>
      </c>
      <c r="G430" s="91" t="e">
        <f>IF(E430="","",OP!G430)</f>
        <v>#REF!</v>
      </c>
      <c r="H430" s="28" t="e">
        <f t="shared" si="74"/>
        <v>#REF!</v>
      </c>
      <c r="I430" s="56" t="e">
        <f t="shared" si="75"/>
        <v>#REF!</v>
      </c>
      <c r="J430" s="56" t="e">
        <f t="shared" si="79"/>
        <v>#REF!</v>
      </c>
      <c r="K430" s="57" t="e">
        <f t="shared" si="80"/>
        <v>#REF!</v>
      </c>
      <c r="L430" s="57" t="e">
        <f t="shared" si="81"/>
        <v>#REF!</v>
      </c>
      <c r="M430" s="58" t="e">
        <f t="shared" si="76"/>
        <v>#REF!</v>
      </c>
      <c r="N430" s="58" t="e">
        <f t="shared" si="82"/>
        <v>#REF!</v>
      </c>
      <c r="O430" s="58" t="e">
        <f t="shared" si="83"/>
        <v>#REF!</v>
      </c>
      <c r="P430" s="59" t="e">
        <f t="shared" si="73"/>
        <v>#REF!</v>
      </c>
      <c r="Q430" s="29" t="e">
        <f t="shared" si="84"/>
        <v>#REF!</v>
      </c>
      <c r="R430" s="100" t="e">
        <f t="shared" si="77"/>
        <v>#REF!</v>
      </c>
      <c r="S430" s="247"/>
      <c r="T430" s="247"/>
      <c r="U430" s="247"/>
    </row>
    <row r="431" spans="2:21" x14ac:dyDescent="0.25">
      <c r="B431" s="9"/>
      <c r="C431" s="9"/>
      <c r="E431" s="65" t="e">
        <f>IF(OR($C$6="",$C$5="",$C$6=0,$C$5=0),"",IF((ROWS(E$6:E431)-1)&gt;$C$16+$C$13-$C$15,"",(ROWS(E$6:E431)-1)))</f>
        <v>#REF!</v>
      </c>
      <c r="F431" s="55" t="e">
        <f t="shared" si="78"/>
        <v>#REF!</v>
      </c>
      <c r="G431" s="91" t="e">
        <f>IF(E431="","",OP!G431)</f>
        <v>#REF!</v>
      </c>
      <c r="H431" s="28" t="e">
        <f t="shared" si="74"/>
        <v>#REF!</v>
      </c>
      <c r="I431" s="56" t="e">
        <f t="shared" si="75"/>
        <v>#REF!</v>
      </c>
      <c r="J431" s="56" t="e">
        <f t="shared" si="79"/>
        <v>#REF!</v>
      </c>
      <c r="K431" s="57" t="e">
        <f t="shared" si="80"/>
        <v>#REF!</v>
      </c>
      <c r="L431" s="57" t="e">
        <f t="shared" si="81"/>
        <v>#REF!</v>
      </c>
      <c r="M431" s="58" t="e">
        <f t="shared" si="76"/>
        <v>#REF!</v>
      </c>
      <c r="N431" s="58" t="e">
        <f t="shared" si="82"/>
        <v>#REF!</v>
      </c>
      <c r="O431" s="58" t="e">
        <f t="shared" si="83"/>
        <v>#REF!</v>
      </c>
      <c r="P431" s="59" t="e">
        <f t="shared" si="73"/>
        <v>#REF!</v>
      </c>
      <c r="Q431" s="29" t="e">
        <f t="shared" si="84"/>
        <v>#REF!</v>
      </c>
      <c r="R431" s="100" t="e">
        <f t="shared" si="77"/>
        <v>#REF!</v>
      </c>
      <c r="S431" s="247"/>
      <c r="T431" s="247"/>
      <c r="U431" s="247"/>
    </row>
    <row r="432" spans="2:21" x14ac:dyDescent="0.25">
      <c r="B432" s="9"/>
      <c r="C432" s="9"/>
      <c r="E432" s="65" t="e">
        <f>IF(OR($C$6="",$C$5="",$C$6=0,$C$5=0),"",IF((ROWS(E$6:E432)-1)&gt;$C$16+$C$13-$C$15,"",(ROWS(E$6:E432)-1)))</f>
        <v>#REF!</v>
      </c>
      <c r="F432" s="55" t="e">
        <f t="shared" si="78"/>
        <v>#REF!</v>
      </c>
      <c r="G432" s="91" t="e">
        <f>IF(E432="","",OP!G432)</f>
        <v>#REF!</v>
      </c>
      <c r="H432" s="28" t="e">
        <f t="shared" si="74"/>
        <v>#REF!</v>
      </c>
      <c r="I432" s="56" t="e">
        <f t="shared" si="75"/>
        <v>#REF!</v>
      </c>
      <c r="J432" s="56" t="e">
        <f t="shared" si="79"/>
        <v>#REF!</v>
      </c>
      <c r="K432" s="57" t="e">
        <f t="shared" si="80"/>
        <v>#REF!</v>
      </c>
      <c r="L432" s="57" t="e">
        <f t="shared" si="81"/>
        <v>#REF!</v>
      </c>
      <c r="M432" s="58" t="e">
        <f t="shared" si="76"/>
        <v>#REF!</v>
      </c>
      <c r="N432" s="58" t="e">
        <f t="shared" si="82"/>
        <v>#REF!</v>
      </c>
      <c r="O432" s="58" t="e">
        <f t="shared" si="83"/>
        <v>#REF!</v>
      </c>
      <c r="P432" s="59" t="e">
        <f t="shared" si="73"/>
        <v>#REF!</v>
      </c>
      <c r="Q432" s="29" t="e">
        <f t="shared" si="84"/>
        <v>#REF!</v>
      </c>
      <c r="R432" s="100" t="e">
        <f t="shared" si="77"/>
        <v>#REF!</v>
      </c>
      <c r="S432" s="247"/>
      <c r="T432" s="247"/>
      <c r="U432" s="247"/>
    </row>
    <row r="433" spans="2:21" x14ac:dyDescent="0.25">
      <c r="B433" s="9"/>
      <c r="C433" s="9"/>
      <c r="E433" s="65" t="e">
        <f>IF(OR($C$6="",$C$5="",$C$6=0,$C$5=0),"",IF((ROWS(E$6:E433)-1)&gt;$C$16+$C$13-$C$15,"",(ROWS(E$6:E433)-1)))</f>
        <v>#REF!</v>
      </c>
      <c r="F433" s="55" t="e">
        <f t="shared" si="78"/>
        <v>#REF!</v>
      </c>
      <c r="G433" s="91" t="e">
        <f>IF(E433="","",OP!G433)</f>
        <v>#REF!</v>
      </c>
      <c r="H433" s="28" t="e">
        <f t="shared" si="74"/>
        <v>#REF!</v>
      </c>
      <c r="I433" s="56" t="e">
        <f t="shared" si="75"/>
        <v>#REF!</v>
      </c>
      <c r="J433" s="56" t="e">
        <f t="shared" si="79"/>
        <v>#REF!</v>
      </c>
      <c r="K433" s="57" t="e">
        <f t="shared" si="80"/>
        <v>#REF!</v>
      </c>
      <c r="L433" s="57" t="e">
        <f t="shared" si="81"/>
        <v>#REF!</v>
      </c>
      <c r="M433" s="58" t="e">
        <f t="shared" si="76"/>
        <v>#REF!</v>
      </c>
      <c r="N433" s="58" t="e">
        <f t="shared" si="82"/>
        <v>#REF!</v>
      </c>
      <c r="O433" s="58" t="e">
        <f t="shared" si="83"/>
        <v>#REF!</v>
      </c>
      <c r="P433" s="59" t="e">
        <f t="shared" si="73"/>
        <v>#REF!</v>
      </c>
      <c r="Q433" s="29" t="e">
        <f t="shared" si="84"/>
        <v>#REF!</v>
      </c>
      <c r="R433" s="100" t="e">
        <f t="shared" si="77"/>
        <v>#REF!</v>
      </c>
      <c r="S433" s="247"/>
      <c r="T433" s="247"/>
      <c r="U433" s="247"/>
    </row>
    <row r="434" spans="2:21" x14ac:dyDescent="0.25">
      <c r="B434" s="9"/>
      <c r="C434" s="9"/>
      <c r="E434" s="65" t="e">
        <f>IF(OR($C$6="",$C$5="",$C$6=0,$C$5=0),"",IF((ROWS(E$6:E434)-1)&gt;$C$16+$C$13-$C$15,"",(ROWS(E$6:E434)-1)))</f>
        <v>#REF!</v>
      </c>
      <c r="F434" s="55" t="e">
        <f t="shared" si="78"/>
        <v>#REF!</v>
      </c>
      <c r="G434" s="91" t="e">
        <f>IF(E434="","",OP!G434)</f>
        <v>#REF!</v>
      </c>
      <c r="H434" s="28" t="e">
        <f t="shared" si="74"/>
        <v>#REF!</v>
      </c>
      <c r="I434" s="56" t="e">
        <f t="shared" si="75"/>
        <v>#REF!</v>
      </c>
      <c r="J434" s="56" t="e">
        <f t="shared" si="79"/>
        <v>#REF!</v>
      </c>
      <c r="K434" s="57" t="e">
        <f t="shared" si="80"/>
        <v>#REF!</v>
      </c>
      <c r="L434" s="57" t="e">
        <f t="shared" si="81"/>
        <v>#REF!</v>
      </c>
      <c r="M434" s="58" t="e">
        <f t="shared" si="76"/>
        <v>#REF!</v>
      </c>
      <c r="N434" s="58" t="e">
        <f t="shared" si="82"/>
        <v>#REF!</v>
      </c>
      <c r="O434" s="58" t="e">
        <f t="shared" si="83"/>
        <v>#REF!</v>
      </c>
      <c r="P434" s="59" t="e">
        <f t="shared" si="73"/>
        <v>#REF!</v>
      </c>
      <c r="Q434" s="29" t="e">
        <f t="shared" si="84"/>
        <v>#REF!</v>
      </c>
      <c r="R434" s="100" t="e">
        <f t="shared" si="77"/>
        <v>#REF!</v>
      </c>
      <c r="S434" s="247"/>
      <c r="T434" s="247"/>
      <c r="U434" s="247"/>
    </row>
    <row r="435" spans="2:21" x14ac:dyDescent="0.25">
      <c r="B435" s="9"/>
      <c r="C435" s="9"/>
      <c r="E435" s="65" t="e">
        <f>IF(OR($C$6="",$C$5="",$C$6=0,$C$5=0),"",IF((ROWS(E$6:E435)-1)&gt;$C$16+$C$13-$C$15,"",(ROWS(E$6:E435)-1)))</f>
        <v>#REF!</v>
      </c>
      <c r="F435" s="55" t="e">
        <f t="shared" si="78"/>
        <v>#REF!</v>
      </c>
      <c r="G435" s="91" t="e">
        <f>IF(E435="","",OP!G435)</f>
        <v>#REF!</v>
      </c>
      <c r="H435" s="28" t="e">
        <f t="shared" si="74"/>
        <v>#REF!</v>
      </c>
      <c r="I435" s="56" t="e">
        <f t="shared" si="75"/>
        <v>#REF!</v>
      </c>
      <c r="J435" s="56" t="e">
        <f t="shared" si="79"/>
        <v>#REF!</v>
      </c>
      <c r="K435" s="57" t="e">
        <f t="shared" si="80"/>
        <v>#REF!</v>
      </c>
      <c r="L435" s="57" t="e">
        <f t="shared" si="81"/>
        <v>#REF!</v>
      </c>
      <c r="M435" s="58" t="e">
        <f t="shared" si="76"/>
        <v>#REF!</v>
      </c>
      <c r="N435" s="58" t="e">
        <f t="shared" si="82"/>
        <v>#REF!</v>
      </c>
      <c r="O435" s="58" t="e">
        <f t="shared" si="83"/>
        <v>#REF!</v>
      </c>
      <c r="P435" s="59" t="e">
        <f t="shared" si="73"/>
        <v>#REF!</v>
      </c>
      <c r="Q435" s="29" t="e">
        <f t="shared" si="84"/>
        <v>#REF!</v>
      </c>
      <c r="R435" s="100" t="e">
        <f t="shared" si="77"/>
        <v>#REF!</v>
      </c>
      <c r="S435" s="247"/>
      <c r="T435" s="247"/>
      <c r="U435" s="247"/>
    </row>
    <row r="436" spans="2:21" x14ac:dyDescent="0.25">
      <c r="B436" s="9"/>
      <c r="C436" s="9"/>
      <c r="E436" s="65" t="e">
        <f>IF(OR($C$6="",$C$5="",$C$6=0,$C$5=0),"",IF((ROWS(E$6:E436)-1)&gt;$C$16+$C$13-$C$15,"",(ROWS(E$6:E436)-1)))</f>
        <v>#REF!</v>
      </c>
      <c r="F436" s="55" t="e">
        <f t="shared" si="78"/>
        <v>#REF!</v>
      </c>
      <c r="G436" s="91" t="e">
        <f>IF(E436="","",OP!G436)</f>
        <v>#REF!</v>
      </c>
      <c r="H436" s="28" t="e">
        <f t="shared" si="74"/>
        <v>#REF!</v>
      </c>
      <c r="I436" s="56" t="e">
        <f t="shared" si="75"/>
        <v>#REF!</v>
      </c>
      <c r="J436" s="56" t="e">
        <f t="shared" si="79"/>
        <v>#REF!</v>
      </c>
      <c r="K436" s="57" t="e">
        <f t="shared" si="80"/>
        <v>#REF!</v>
      </c>
      <c r="L436" s="57" t="e">
        <f t="shared" si="81"/>
        <v>#REF!</v>
      </c>
      <c r="M436" s="58" t="e">
        <f t="shared" si="76"/>
        <v>#REF!</v>
      </c>
      <c r="N436" s="58" t="e">
        <f t="shared" si="82"/>
        <v>#REF!</v>
      </c>
      <c r="O436" s="58" t="e">
        <f t="shared" si="83"/>
        <v>#REF!</v>
      </c>
      <c r="P436" s="59" t="e">
        <f t="shared" si="73"/>
        <v>#REF!</v>
      </c>
      <c r="Q436" s="29" t="e">
        <f t="shared" si="84"/>
        <v>#REF!</v>
      </c>
      <c r="R436" s="100" t="e">
        <f t="shared" si="77"/>
        <v>#REF!</v>
      </c>
      <c r="S436" s="247"/>
      <c r="T436" s="247"/>
      <c r="U436" s="247"/>
    </row>
    <row r="437" spans="2:21" x14ac:dyDescent="0.25">
      <c r="B437" s="9"/>
      <c r="C437" s="9"/>
      <c r="E437" s="65" t="e">
        <f>IF(OR($C$6="",$C$5="",$C$6=0,$C$5=0),"",IF((ROWS(E$6:E437)-1)&gt;$C$16+$C$13-$C$15,"",(ROWS(E$6:E437)-1)))</f>
        <v>#REF!</v>
      </c>
      <c r="F437" s="55" t="e">
        <f t="shared" si="78"/>
        <v>#REF!</v>
      </c>
      <c r="G437" s="91" t="e">
        <f>IF(E437="","",OP!G437)</f>
        <v>#REF!</v>
      </c>
      <c r="H437" s="28" t="e">
        <f t="shared" si="74"/>
        <v>#REF!</v>
      </c>
      <c r="I437" s="56" t="e">
        <f t="shared" si="75"/>
        <v>#REF!</v>
      </c>
      <c r="J437" s="56" t="e">
        <f t="shared" si="79"/>
        <v>#REF!</v>
      </c>
      <c r="K437" s="57" t="e">
        <f t="shared" si="80"/>
        <v>#REF!</v>
      </c>
      <c r="L437" s="57" t="e">
        <f t="shared" si="81"/>
        <v>#REF!</v>
      </c>
      <c r="M437" s="58" t="e">
        <f t="shared" si="76"/>
        <v>#REF!</v>
      </c>
      <c r="N437" s="58" t="e">
        <f t="shared" si="82"/>
        <v>#REF!</v>
      </c>
      <c r="O437" s="58" t="e">
        <f t="shared" si="83"/>
        <v>#REF!</v>
      </c>
      <c r="P437" s="59" t="e">
        <f t="shared" si="73"/>
        <v>#REF!</v>
      </c>
      <c r="Q437" s="29" t="e">
        <f t="shared" si="84"/>
        <v>#REF!</v>
      </c>
      <c r="R437" s="100" t="e">
        <f t="shared" si="77"/>
        <v>#REF!</v>
      </c>
      <c r="S437" s="247"/>
      <c r="T437" s="247"/>
      <c r="U437" s="247"/>
    </row>
    <row r="438" spans="2:21" x14ac:dyDescent="0.25">
      <c r="B438" s="9"/>
      <c r="C438" s="9"/>
      <c r="E438" s="65" t="e">
        <f>IF(OR($C$6="",$C$5="",$C$6=0,$C$5=0),"",IF((ROWS(E$6:E438)-1)&gt;$C$16+$C$13-$C$15,"",(ROWS(E$6:E438)-1)))</f>
        <v>#REF!</v>
      </c>
      <c r="F438" s="55" t="e">
        <f t="shared" si="78"/>
        <v>#REF!</v>
      </c>
      <c r="G438" s="91" t="e">
        <f>IF(E438="","",OP!G438)</f>
        <v>#REF!</v>
      </c>
      <c r="H438" s="28" t="e">
        <f t="shared" si="74"/>
        <v>#REF!</v>
      </c>
      <c r="I438" s="56" t="e">
        <f t="shared" si="75"/>
        <v>#REF!</v>
      </c>
      <c r="J438" s="56" t="e">
        <f t="shared" si="79"/>
        <v>#REF!</v>
      </c>
      <c r="K438" s="57" t="e">
        <f t="shared" si="80"/>
        <v>#REF!</v>
      </c>
      <c r="L438" s="57" t="e">
        <f t="shared" si="81"/>
        <v>#REF!</v>
      </c>
      <c r="M438" s="58" t="e">
        <f t="shared" si="76"/>
        <v>#REF!</v>
      </c>
      <c r="N438" s="58" t="e">
        <f t="shared" si="82"/>
        <v>#REF!</v>
      </c>
      <c r="O438" s="58" t="e">
        <f t="shared" si="83"/>
        <v>#REF!</v>
      </c>
      <c r="P438" s="59" t="e">
        <f t="shared" si="73"/>
        <v>#REF!</v>
      </c>
      <c r="Q438" s="29" t="e">
        <f t="shared" si="84"/>
        <v>#REF!</v>
      </c>
      <c r="R438" s="100" t="e">
        <f t="shared" si="77"/>
        <v>#REF!</v>
      </c>
      <c r="S438" s="247"/>
      <c r="T438" s="247"/>
      <c r="U438" s="247"/>
    </row>
    <row r="439" spans="2:21" x14ac:dyDescent="0.25">
      <c r="B439" s="9"/>
      <c r="C439" s="9"/>
      <c r="E439" s="65" t="e">
        <f>IF(OR($C$6="",$C$5="",$C$6=0,$C$5=0),"",IF((ROWS(E$6:E439)-1)&gt;$C$16+$C$13-$C$15,"",(ROWS(E$6:E439)-1)))</f>
        <v>#REF!</v>
      </c>
      <c r="F439" s="55" t="e">
        <f t="shared" si="78"/>
        <v>#REF!</v>
      </c>
      <c r="G439" s="91" t="e">
        <f>IF(E439="","",OP!G439)</f>
        <v>#REF!</v>
      </c>
      <c r="H439" s="28" t="e">
        <f t="shared" si="74"/>
        <v>#REF!</v>
      </c>
      <c r="I439" s="56" t="e">
        <f t="shared" si="75"/>
        <v>#REF!</v>
      </c>
      <c r="J439" s="56" t="e">
        <f t="shared" si="79"/>
        <v>#REF!</v>
      </c>
      <c r="K439" s="57" t="e">
        <f t="shared" si="80"/>
        <v>#REF!</v>
      </c>
      <c r="L439" s="57" t="e">
        <f t="shared" si="81"/>
        <v>#REF!</v>
      </c>
      <c r="M439" s="58" t="e">
        <f t="shared" si="76"/>
        <v>#REF!</v>
      </c>
      <c r="N439" s="58" t="e">
        <f t="shared" si="82"/>
        <v>#REF!</v>
      </c>
      <c r="O439" s="58" t="e">
        <f t="shared" si="83"/>
        <v>#REF!</v>
      </c>
      <c r="P439" s="59" t="e">
        <f t="shared" si="73"/>
        <v>#REF!</v>
      </c>
      <c r="Q439" s="29" t="e">
        <f t="shared" si="84"/>
        <v>#REF!</v>
      </c>
      <c r="R439" s="100" t="e">
        <f t="shared" si="77"/>
        <v>#REF!</v>
      </c>
      <c r="S439" s="247"/>
      <c r="T439" s="247"/>
      <c r="U439" s="247"/>
    </row>
    <row r="440" spans="2:21" x14ac:dyDescent="0.25">
      <c r="B440" s="9"/>
      <c r="C440" s="9"/>
      <c r="E440" s="65" t="e">
        <f>IF(OR($C$6="",$C$5="",$C$6=0,$C$5=0),"",IF((ROWS(E$6:E440)-1)&gt;$C$16+$C$13-$C$15,"",(ROWS(E$6:E440)-1)))</f>
        <v>#REF!</v>
      </c>
      <c r="F440" s="55" t="e">
        <f t="shared" si="78"/>
        <v>#REF!</v>
      </c>
      <c r="G440" s="91" t="e">
        <f>IF(E440="","",OP!G440)</f>
        <v>#REF!</v>
      </c>
      <c r="H440" s="28" t="e">
        <f t="shared" si="74"/>
        <v>#REF!</v>
      </c>
      <c r="I440" s="56" t="e">
        <f t="shared" si="75"/>
        <v>#REF!</v>
      </c>
      <c r="J440" s="56" t="e">
        <f t="shared" si="79"/>
        <v>#REF!</v>
      </c>
      <c r="K440" s="57" t="e">
        <f t="shared" si="80"/>
        <v>#REF!</v>
      </c>
      <c r="L440" s="57" t="e">
        <f t="shared" si="81"/>
        <v>#REF!</v>
      </c>
      <c r="M440" s="58" t="e">
        <f t="shared" si="76"/>
        <v>#REF!</v>
      </c>
      <c r="N440" s="58" t="e">
        <f t="shared" si="82"/>
        <v>#REF!</v>
      </c>
      <c r="O440" s="58" t="e">
        <f t="shared" si="83"/>
        <v>#REF!</v>
      </c>
      <c r="P440" s="59" t="e">
        <f t="shared" si="73"/>
        <v>#REF!</v>
      </c>
      <c r="Q440" s="29" t="e">
        <f t="shared" si="84"/>
        <v>#REF!</v>
      </c>
      <c r="R440" s="100" t="e">
        <f t="shared" si="77"/>
        <v>#REF!</v>
      </c>
      <c r="S440" s="247"/>
      <c r="T440" s="247"/>
      <c r="U440" s="247"/>
    </row>
    <row r="441" spans="2:21" x14ac:dyDescent="0.25">
      <c r="B441" s="9"/>
      <c r="C441" s="9"/>
      <c r="E441" s="65" t="e">
        <f>IF(OR($C$6="",$C$5="",$C$6=0,$C$5=0),"",IF((ROWS(E$6:E441)-1)&gt;$C$16+$C$13-$C$15,"",(ROWS(E$6:E441)-1)))</f>
        <v>#REF!</v>
      </c>
      <c r="F441" s="55" t="e">
        <f t="shared" si="78"/>
        <v>#REF!</v>
      </c>
      <c r="G441" s="91" t="e">
        <f>IF(E441="","",OP!G441)</f>
        <v>#REF!</v>
      </c>
      <c r="H441" s="28" t="e">
        <f t="shared" si="74"/>
        <v>#REF!</v>
      </c>
      <c r="I441" s="56" t="e">
        <f t="shared" si="75"/>
        <v>#REF!</v>
      </c>
      <c r="J441" s="56" t="e">
        <f t="shared" si="79"/>
        <v>#REF!</v>
      </c>
      <c r="K441" s="57" t="e">
        <f t="shared" si="80"/>
        <v>#REF!</v>
      </c>
      <c r="L441" s="57" t="e">
        <f t="shared" si="81"/>
        <v>#REF!</v>
      </c>
      <c r="M441" s="58" t="e">
        <f t="shared" si="76"/>
        <v>#REF!</v>
      </c>
      <c r="N441" s="58" t="e">
        <f t="shared" si="82"/>
        <v>#REF!</v>
      </c>
      <c r="O441" s="58" t="e">
        <f t="shared" si="83"/>
        <v>#REF!</v>
      </c>
      <c r="P441" s="59" t="e">
        <f t="shared" si="73"/>
        <v>#REF!</v>
      </c>
      <c r="Q441" s="29" t="e">
        <f t="shared" si="84"/>
        <v>#REF!</v>
      </c>
      <c r="R441" s="100" t="e">
        <f t="shared" si="77"/>
        <v>#REF!</v>
      </c>
      <c r="S441" s="247"/>
      <c r="T441" s="247"/>
      <c r="U441" s="247"/>
    </row>
    <row r="442" spans="2:21" x14ac:dyDescent="0.25">
      <c r="B442" s="9"/>
      <c r="C442" s="9"/>
      <c r="E442" s="65" t="e">
        <f>IF(OR($C$6="",$C$5="",$C$6=0,$C$5=0),"",IF((ROWS(E$6:E442)-1)&gt;$C$16+$C$13-$C$15,"",(ROWS(E$6:E442)-1)))</f>
        <v>#REF!</v>
      </c>
      <c r="F442" s="55" t="e">
        <f t="shared" si="78"/>
        <v>#REF!</v>
      </c>
      <c r="G442" s="91" t="e">
        <f>IF(E442="","",OP!G442)</f>
        <v>#REF!</v>
      </c>
      <c r="H442" s="28" t="e">
        <f t="shared" si="74"/>
        <v>#REF!</v>
      </c>
      <c r="I442" s="56" t="e">
        <f t="shared" si="75"/>
        <v>#REF!</v>
      </c>
      <c r="J442" s="56" t="e">
        <f t="shared" si="79"/>
        <v>#REF!</v>
      </c>
      <c r="K442" s="57" t="e">
        <f t="shared" si="80"/>
        <v>#REF!</v>
      </c>
      <c r="L442" s="57" t="e">
        <f t="shared" si="81"/>
        <v>#REF!</v>
      </c>
      <c r="M442" s="58" t="e">
        <f t="shared" si="76"/>
        <v>#REF!</v>
      </c>
      <c r="N442" s="58" t="e">
        <f t="shared" si="82"/>
        <v>#REF!</v>
      </c>
      <c r="O442" s="58" t="e">
        <f t="shared" si="83"/>
        <v>#REF!</v>
      </c>
      <c r="P442" s="59" t="e">
        <f t="shared" si="73"/>
        <v>#REF!</v>
      </c>
      <c r="Q442" s="29" t="e">
        <f t="shared" si="84"/>
        <v>#REF!</v>
      </c>
      <c r="R442" s="100" t="e">
        <f t="shared" si="77"/>
        <v>#REF!</v>
      </c>
      <c r="S442" s="247"/>
      <c r="T442" s="247"/>
      <c r="U442" s="247"/>
    </row>
    <row r="443" spans="2:21" x14ac:dyDescent="0.25">
      <c r="B443" s="9"/>
      <c r="C443" s="9"/>
      <c r="E443" s="65" t="e">
        <f>IF(OR($C$6="",$C$5="",$C$6=0,$C$5=0),"",IF((ROWS(E$6:E443)-1)&gt;$C$16+$C$13-$C$15,"",(ROWS(E$6:E443)-1)))</f>
        <v>#REF!</v>
      </c>
      <c r="F443" s="55" t="e">
        <f t="shared" si="78"/>
        <v>#REF!</v>
      </c>
      <c r="G443" s="91" t="e">
        <f>IF(E443="","",OP!G443)</f>
        <v>#REF!</v>
      </c>
      <c r="H443" s="28" t="e">
        <f t="shared" si="74"/>
        <v>#REF!</v>
      </c>
      <c r="I443" s="56" t="e">
        <f t="shared" si="75"/>
        <v>#REF!</v>
      </c>
      <c r="J443" s="56" t="e">
        <f t="shared" si="79"/>
        <v>#REF!</v>
      </c>
      <c r="K443" s="57" t="e">
        <f t="shared" si="80"/>
        <v>#REF!</v>
      </c>
      <c r="L443" s="57" t="e">
        <f t="shared" si="81"/>
        <v>#REF!</v>
      </c>
      <c r="M443" s="58" t="e">
        <f t="shared" si="76"/>
        <v>#REF!</v>
      </c>
      <c r="N443" s="58" t="e">
        <f t="shared" si="82"/>
        <v>#REF!</v>
      </c>
      <c r="O443" s="58" t="e">
        <f t="shared" si="83"/>
        <v>#REF!</v>
      </c>
      <c r="P443" s="59" t="e">
        <f t="shared" si="73"/>
        <v>#REF!</v>
      </c>
      <c r="Q443" s="29" t="e">
        <f t="shared" si="84"/>
        <v>#REF!</v>
      </c>
      <c r="R443" s="100" t="e">
        <f t="shared" si="77"/>
        <v>#REF!</v>
      </c>
      <c r="S443" s="247"/>
      <c r="T443" s="247"/>
      <c r="U443" s="247"/>
    </row>
    <row r="444" spans="2:21" x14ac:dyDescent="0.25">
      <c r="B444" s="9"/>
      <c r="C444" s="9"/>
      <c r="E444" s="65" t="e">
        <f>IF(OR($C$6="",$C$5="",$C$6=0,$C$5=0),"",IF((ROWS(E$6:E444)-1)&gt;$C$16+$C$13-$C$15,"",(ROWS(E$6:E444)-1)))</f>
        <v>#REF!</v>
      </c>
      <c r="F444" s="55" t="e">
        <f t="shared" si="78"/>
        <v>#REF!</v>
      </c>
      <c r="G444" s="91" t="e">
        <f>IF(E444="","",OP!G444)</f>
        <v>#REF!</v>
      </c>
      <c r="H444" s="28" t="e">
        <f t="shared" si="74"/>
        <v>#REF!</v>
      </c>
      <c r="I444" s="56" t="e">
        <f t="shared" si="75"/>
        <v>#REF!</v>
      </c>
      <c r="J444" s="56" t="e">
        <f t="shared" si="79"/>
        <v>#REF!</v>
      </c>
      <c r="K444" s="57" t="e">
        <f t="shared" si="80"/>
        <v>#REF!</v>
      </c>
      <c r="L444" s="57" t="e">
        <f t="shared" si="81"/>
        <v>#REF!</v>
      </c>
      <c r="M444" s="58" t="e">
        <f t="shared" si="76"/>
        <v>#REF!</v>
      </c>
      <c r="N444" s="58" t="e">
        <f t="shared" si="82"/>
        <v>#REF!</v>
      </c>
      <c r="O444" s="58" t="e">
        <f t="shared" si="83"/>
        <v>#REF!</v>
      </c>
      <c r="P444" s="59" t="e">
        <f t="shared" si="73"/>
        <v>#REF!</v>
      </c>
      <c r="Q444" s="29" t="e">
        <f t="shared" si="84"/>
        <v>#REF!</v>
      </c>
      <c r="R444" s="100" t="e">
        <f t="shared" si="77"/>
        <v>#REF!</v>
      </c>
      <c r="S444" s="247"/>
      <c r="T444" s="247"/>
      <c r="U444" s="247"/>
    </row>
    <row r="445" spans="2:21" x14ac:dyDescent="0.25">
      <c r="B445" s="9"/>
      <c r="C445" s="9"/>
      <c r="E445" s="65" t="e">
        <f>IF(OR($C$6="",$C$5="",$C$6=0,$C$5=0),"",IF((ROWS(E$6:E445)-1)&gt;$C$16+$C$13-$C$15,"",(ROWS(E$6:E445)-1)))</f>
        <v>#REF!</v>
      </c>
      <c r="F445" s="55" t="e">
        <f t="shared" si="78"/>
        <v>#REF!</v>
      </c>
      <c r="G445" s="91" t="e">
        <f>IF(E445="","",OP!G445)</f>
        <v>#REF!</v>
      </c>
      <c r="H445" s="28" t="e">
        <f t="shared" si="74"/>
        <v>#REF!</v>
      </c>
      <c r="I445" s="56" t="e">
        <f t="shared" si="75"/>
        <v>#REF!</v>
      </c>
      <c r="J445" s="56" t="e">
        <f t="shared" si="79"/>
        <v>#REF!</v>
      </c>
      <c r="K445" s="57" t="e">
        <f t="shared" si="80"/>
        <v>#REF!</v>
      </c>
      <c r="L445" s="57" t="e">
        <f t="shared" si="81"/>
        <v>#REF!</v>
      </c>
      <c r="M445" s="58" t="e">
        <f t="shared" si="76"/>
        <v>#REF!</v>
      </c>
      <c r="N445" s="58" t="e">
        <f t="shared" si="82"/>
        <v>#REF!</v>
      </c>
      <c r="O445" s="58" t="e">
        <f t="shared" si="83"/>
        <v>#REF!</v>
      </c>
      <c r="P445" s="59" t="e">
        <f t="shared" si="73"/>
        <v>#REF!</v>
      </c>
      <c r="Q445" s="29" t="e">
        <f t="shared" si="84"/>
        <v>#REF!</v>
      </c>
      <c r="R445" s="100" t="e">
        <f t="shared" si="77"/>
        <v>#REF!</v>
      </c>
      <c r="S445" s="247"/>
      <c r="T445" s="247"/>
      <c r="U445" s="247"/>
    </row>
    <row r="446" spans="2:21" x14ac:dyDescent="0.25">
      <c r="B446" s="237"/>
      <c r="C446" s="9"/>
      <c r="E446" s="65" t="e">
        <f>IF(OR($C$6="",$C$5="",$C$6=0,$C$5=0),"",IF((ROWS(E$6:E446)-1)&gt;$C$16+$C$13-$C$15,"",(ROWS(E$6:E446)-1)))</f>
        <v>#REF!</v>
      </c>
      <c r="F446" s="55" t="e">
        <f t="shared" si="78"/>
        <v>#REF!</v>
      </c>
      <c r="G446" s="91" t="e">
        <f>IF(E446="","",OP!G446)</f>
        <v>#REF!</v>
      </c>
      <c r="H446" s="28" t="e">
        <f t="shared" si="74"/>
        <v>#REF!</v>
      </c>
      <c r="I446" s="56" t="e">
        <f t="shared" si="75"/>
        <v>#REF!</v>
      </c>
      <c r="J446" s="56" t="e">
        <f t="shared" si="79"/>
        <v>#REF!</v>
      </c>
      <c r="K446" s="57" t="e">
        <f t="shared" si="80"/>
        <v>#REF!</v>
      </c>
      <c r="L446" s="57" t="e">
        <f t="shared" si="81"/>
        <v>#REF!</v>
      </c>
      <c r="M446" s="58" t="e">
        <f t="shared" si="76"/>
        <v>#REF!</v>
      </c>
      <c r="N446" s="58" t="e">
        <f t="shared" si="82"/>
        <v>#REF!</v>
      </c>
      <c r="O446" s="58" t="e">
        <f t="shared" si="83"/>
        <v>#REF!</v>
      </c>
      <c r="P446" s="59" t="e">
        <f t="shared" si="73"/>
        <v>#REF!</v>
      </c>
      <c r="Q446" s="29" t="e">
        <f t="shared" si="84"/>
        <v>#REF!</v>
      </c>
      <c r="R446" s="100" t="e">
        <f t="shared" si="77"/>
        <v>#REF!</v>
      </c>
      <c r="S446" s="247"/>
      <c r="T446" s="247"/>
      <c r="U446" s="247"/>
    </row>
    <row r="447" spans="2:21" x14ac:dyDescent="0.25">
      <c r="B447" s="237"/>
      <c r="C447" s="9"/>
      <c r="E447" s="65" t="e">
        <f>IF(OR($C$6="",$C$5="",$C$6=0,$C$5=0),"",IF((ROWS(E$6:E447)-1)&gt;$C$16+$C$13-$C$15,"",(ROWS(E$6:E447)-1)))</f>
        <v>#REF!</v>
      </c>
      <c r="F447" s="55" t="e">
        <f t="shared" si="78"/>
        <v>#REF!</v>
      </c>
      <c r="G447" s="91" t="e">
        <f>IF(E447="","",OP!G447)</f>
        <v>#REF!</v>
      </c>
      <c r="H447" s="28" t="e">
        <f t="shared" si="74"/>
        <v>#REF!</v>
      </c>
      <c r="I447" s="56" t="e">
        <f t="shared" si="75"/>
        <v>#REF!</v>
      </c>
      <c r="J447" s="56" t="e">
        <f t="shared" si="79"/>
        <v>#REF!</v>
      </c>
      <c r="K447" s="57" t="e">
        <f t="shared" si="80"/>
        <v>#REF!</v>
      </c>
      <c r="L447" s="57" t="e">
        <f t="shared" si="81"/>
        <v>#REF!</v>
      </c>
      <c r="M447" s="58" t="e">
        <f t="shared" si="76"/>
        <v>#REF!</v>
      </c>
      <c r="N447" s="58" t="e">
        <f t="shared" si="82"/>
        <v>#REF!</v>
      </c>
      <c r="O447" s="58" t="e">
        <f t="shared" si="83"/>
        <v>#REF!</v>
      </c>
      <c r="P447" s="59" t="e">
        <f t="shared" si="73"/>
        <v>#REF!</v>
      </c>
      <c r="Q447" s="29" t="e">
        <f t="shared" si="84"/>
        <v>#REF!</v>
      </c>
      <c r="R447" s="100" t="e">
        <f t="shared" si="77"/>
        <v>#REF!</v>
      </c>
      <c r="S447" s="247"/>
      <c r="T447" s="247"/>
      <c r="U447" s="247"/>
    </row>
    <row r="448" spans="2:21" x14ac:dyDescent="0.25">
      <c r="B448" s="237"/>
      <c r="C448" s="9"/>
      <c r="E448" s="65" t="e">
        <f>IF(OR($C$6="",$C$5="",$C$6=0,$C$5=0),"",IF((ROWS(E$6:E448)-1)&gt;$C$16+$C$13-$C$15,"",(ROWS(E$6:E448)-1)))</f>
        <v>#REF!</v>
      </c>
      <c r="F448" s="55" t="e">
        <f t="shared" si="78"/>
        <v>#REF!</v>
      </c>
      <c r="G448" s="91" t="e">
        <f>IF(E448="","",OP!G448)</f>
        <v>#REF!</v>
      </c>
      <c r="H448" s="28" t="e">
        <f t="shared" si="74"/>
        <v>#REF!</v>
      </c>
      <c r="I448" s="56" t="e">
        <f t="shared" si="75"/>
        <v>#REF!</v>
      </c>
      <c r="J448" s="56" t="e">
        <f t="shared" si="79"/>
        <v>#REF!</v>
      </c>
      <c r="K448" s="57" t="e">
        <f t="shared" si="80"/>
        <v>#REF!</v>
      </c>
      <c r="L448" s="57" t="e">
        <f t="shared" si="81"/>
        <v>#REF!</v>
      </c>
      <c r="M448" s="58" t="e">
        <f t="shared" si="76"/>
        <v>#REF!</v>
      </c>
      <c r="N448" s="58" t="e">
        <f t="shared" si="82"/>
        <v>#REF!</v>
      </c>
      <c r="O448" s="58" t="e">
        <f t="shared" si="83"/>
        <v>#REF!</v>
      </c>
      <c r="P448" s="59" t="e">
        <f t="shared" si="73"/>
        <v>#REF!</v>
      </c>
      <c r="Q448" s="29" t="e">
        <f t="shared" si="84"/>
        <v>#REF!</v>
      </c>
      <c r="R448" s="100" t="e">
        <f t="shared" si="77"/>
        <v>#REF!</v>
      </c>
      <c r="S448" s="247"/>
      <c r="T448" s="247"/>
      <c r="U448" s="247"/>
    </row>
    <row r="449" spans="2:21" x14ac:dyDescent="0.25">
      <c r="B449" s="237"/>
      <c r="C449" s="9"/>
      <c r="E449" s="65" t="e">
        <f>IF(OR($C$6="",$C$5="",$C$6=0,$C$5=0),"",IF((ROWS(E$6:E449)-1)&gt;$C$16+$C$13-$C$15,"",(ROWS(E$6:E449)-1)))</f>
        <v>#REF!</v>
      </c>
      <c r="F449" s="55" t="e">
        <f t="shared" si="78"/>
        <v>#REF!</v>
      </c>
      <c r="G449" s="91" t="e">
        <f>IF(E449="","",OP!G449)</f>
        <v>#REF!</v>
      </c>
      <c r="H449" s="28" t="e">
        <f t="shared" si="74"/>
        <v>#REF!</v>
      </c>
      <c r="I449" s="56" t="e">
        <f t="shared" si="75"/>
        <v>#REF!</v>
      </c>
      <c r="J449" s="56" t="e">
        <f t="shared" si="79"/>
        <v>#REF!</v>
      </c>
      <c r="K449" s="57" t="e">
        <f t="shared" si="80"/>
        <v>#REF!</v>
      </c>
      <c r="L449" s="57" t="e">
        <f t="shared" si="81"/>
        <v>#REF!</v>
      </c>
      <c r="M449" s="58" t="e">
        <f t="shared" si="76"/>
        <v>#REF!</v>
      </c>
      <c r="N449" s="58" t="e">
        <f t="shared" si="82"/>
        <v>#REF!</v>
      </c>
      <c r="O449" s="58" t="e">
        <f t="shared" si="83"/>
        <v>#REF!</v>
      </c>
      <c r="P449" s="59" t="e">
        <f t="shared" si="73"/>
        <v>#REF!</v>
      </c>
      <c r="Q449" s="29" t="e">
        <f t="shared" si="84"/>
        <v>#REF!</v>
      </c>
      <c r="R449" s="100" t="e">
        <f t="shared" si="77"/>
        <v>#REF!</v>
      </c>
      <c r="S449" s="247"/>
      <c r="T449" s="247"/>
      <c r="U449" s="247"/>
    </row>
    <row r="450" spans="2:21" x14ac:dyDescent="0.25">
      <c r="B450" s="237"/>
      <c r="C450" s="9"/>
      <c r="E450" s="65" t="e">
        <f>IF(OR($C$6="",$C$5="",$C$6=0,$C$5=0),"",IF((ROWS(E$6:E450)-1)&gt;$C$16+$C$13-$C$15,"",(ROWS(E$6:E450)-1)))</f>
        <v>#REF!</v>
      </c>
      <c r="F450" s="55" t="e">
        <f t="shared" si="78"/>
        <v>#REF!</v>
      </c>
      <c r="G450" s="91" t="e">
        <f>IF(E450="","",OP!G450)</f>
        <v>#REF!</v>
      </c>
      <c r="H450" s="28" t="e">
        <f t="shared" si="74"/>
        <v>#REF!</v>
      </c>
      <c r="I450" s="56" t="e">
        <f t="shared" si="75"/>
        <v>#REF!</v>
      </c>
      <c r="J450" s="56" t="e">
        <f t="shared" si="79"/>
        <v>#REF!</v>
      </c>
      <c r="K450" s="57" t="e">
        <f t="shared" si="80"/>
        <v>#REF!</v>
      </c>
      <c r="L450" s="57" t="e">
        <f t="shared" si="81"/>
        <v>#REF!</v>
      </c>
      <c r="M450" s="58" t="e">
        <f t="shared" si="76"/>
        <v>#REF!</v>
      </c>
      <c r="N450" s="58" t="e">
        <f t="shared" si="82"/>
        <v>#REF!</v>
      </c>
      <c r="O450" s="58" t="e">
        <f t="shared" si="83"/>
        <v>#REF!</v>
      </c>
      <c r="P450" s="59" t="e">
        <f t="shared" si="73"/>
        <v>#REF!</v>
      </c>
      <c r="Q450" s="29" t="e">
        <f t="shared" si="84"/>
        <v>#REF!</v>
      </c>
      <c r="R450" s="100" t="e">
        <f t="shared" si="77"/>
        <v>#REF!</v>
      </c>
      <c r="S450" s="247"/>
      <c r="T450" s="247"/>
      <c r="U450" s="247"/>
    </row>
    <row r="451" spans="2:21" x14ac:dyDescent="0.25">
      <c r="B451" s="237"/>
      <c r="C451" s="9"/>
      <c r="E451" s="65" t="e">
        <f>IF(OR($C$6="",$C$5="",$C$6=0,$C$5=0),"",IF((ROWS(E$6:E451)-1)&gt;$C$16+$C$13-$C$15,"",(ROWS(E$6:E451)-1)))</f>
        <v>#REF!</v>
      </c>
      <c r="F451" s="55" t="e">
        <f t="shared" si="78"/>
        <v>#REF!</v>
      </c>
      <c r="G451" s="91" t="e">
        <f>IF(E451="","",OP!G451)</f>
        <v>#REF!</v>
      </c>
      <c r="H451" s="28" t="e">
        <f t="shared" si="74"/>
        <v>#REF!</v>
      </c>
      <c r="I451" s="56" t="e">
        <f t="shared" si="75"/>
        <v>#REF!</v>
      </c>
      <c r="J451" s="56" t="e">
        <f t="shared" si="79"/>
        <v>#REF!</v>
      </c>
      <c r="K451" s="57" t="e">
        <f t="shared" si="80"/>
        <v>#REF!</v>
      </c>
      <c r="L451" s="57" t="e">
        <f t="shared" si="81"/>
        <v>#REF!</v>
      </c>
      <c r="M451" s="58" t="e">
        <f t="shared" si="76"/>
        <v>#REF!</v>
      </c>
      <c r="N451" s="58" t="e">
        <f t="shared" si="82"/>
        <v>#REF!</v>
      </c>
      <c r="O451" s="58" t="e">
        <f t="shared" si="83"/>
        <v>#REF!</v>
      </c>
      <c r="P451" s="59" t="e">
        <f t="shared" si="73"/>
        <v>#REF!</v>
      </c>
      <c r="Q451" s="29" t="e">
        <f t="shared" si="84"/>
        <v>#REF!</v>
      </c>
      <c r="R451" s="100" t="e">
        <f t="shared" si="77"/>
        <v>#REF!</v>
      </c>
      <c r="S451" s="247"/>
      <c r="T451" s="247"/>
      <c r="U451" s="247"/>
    </row>
    <row r="452" spans="2:21" x14ac:dyDescent="0.25">
      <c r="B452" s="237"/>
      <c r="C452" s="9"/>
      <c r="E452" s="65" t="e">
        <f>IF(OR($C$6="",$C$5="",$C$6=0,$C$5=0),"",IF((ROWS(E$6:E452)-1)&gt;$C$16+$C$13-$C$15,"",(ROWS(E$6:E452)-1)))</f>
        <v>#REF!</v>
      </c>
      <c r="F452" s="55" t="e">
        <f t="shared" si="78"/>
        <v>#REF!</v>
      </c>
      <c r="G452" s="91" t="e">
        <f>IF(E452="","",OP!G452)</f>
        <v>#REF!</v>
      </c>
      <c r="H452" s="28" t="e">
        <f t="shared" si="74"/>
        <v>#REF!</v>
      </c>
      <c r="I452" s="56" t="e">
        <f t="shared" si="75"/>
        <v>#REF!</v>
      </c>
      <c r="J452" s="56" t="e">
        <f t="shared" si="79"/>
        <v>#REF!</v>
      </c>
      <c r="K452" s="57" t="e">
        <f t="shared" si="80"/>
        <v>#REF!</v>
      </c>
      <c r="L452" s="57" t="e">
        <f t="shared" si="81"/>
        <v>#REF!</v>
      </c>
      <c r="M452" s="58" t="e">
        <f t="shared" si="76"/>
        <v>#REF!</v>
      </c>
      <c r="N452" s="58" t="e">
        <f t="shared" si="82"/>
        <v>#REF!</v>
      </c>
      <c r="O452" s="58" t="e">
        <f t="shared" si="83"/>
        <v>#REF!</v>
      </c>
      <c r="P452" s="59" t="e">
        <f t="shared" si="73"/>
        <v>#REF!</v>
      </c>
      <c r="Q452" s="29" t="e">
        <f t="shared" si="84"/>
        <v>#REF!</v>
      </c>
      <c r="R452" s="100" t="e">
        <f t="shared" si="77"/>
        <v>#REF!</v>
      </c>
      <c r="S452" s="247"/>
      <c r="T452" s="247"/>
      <c r="U452" s="247"/>
    </row>
    <row r="453" spans="2:21" x14ac:dyDescent="0.25">
      <c r="B453" s="237"/>
      <c r="C453" s="9"/>
      <c r="E453" s="65" t="e">
        <f>IF(OR($C$6="",$C$5="",$C$6=0,$C$5=0),"",IF((ROWS(E$6:E453)-1)&gt;$C$16+$C$13-$C$15,"",(ROWS(E$6:E453)-1)))</f>
        <v>#REF!</v>
      </c>
      <c r="F453" s="55" t="e">
        <f t="shared" si="78"/>
        <v>#REF!</v>
      </c>
      <c r="G453" s="91" t="e">
        <f>IF(E453="","",OP!G453)</f>
        <v>#REF!</v>
      </c>
      <c r="H453" s="28" t="e">
        <f t="shared" si="74"/>
        <v>#REF!</v>
      </c>
      <c r="I453" s="56" t="e">
        <f t="shared" si="75"/>
        <v>#REF!</v>
      </c>
      <c r="J453" s="56" t="e">
        <f t="shared" si="79"/>
        <v>#REF!</v>
      </c>
      <c r="K453" s="57" t="e">
        <f t="shared" si="80"/>
        <v>#REF!</v>
      </c>
      <c r="L453" s="57" t="e">
        <f t="shared" si="81"/>
        <v>#REF!</v>
      </c>
      <c r="M453" s="58" t="e">
        <f t="shared" si="76"/>
        <v>#REF!</v>
      </c>
      <c r="N453" s="58" t="e">
        <f t="shared" si="82"/>
        <v>#REF!</v>
      </c>
      <c r="O453" s="58" t="e">
        <f t="shared" si="83"/>
        <v>#REF!</v>
      </c>
      <c r="P453" s="59" t="e">
        <f t="shared" si="73"/>
        <v>#REF!</v>
      </c>
      <c r="Q453" s="29" t="e">
        <f t="shared" si="84"/>
        <v>#REF!</v>
      </c>
      <c r="R453" s="100" t="e">
        <f t="shared" si="77"/>
        <v>#REF!</v>
      </c>
      <c r="S453" s="247"/>
      <c r="T453" s="247"/>
      <c r="U453" s="247"/>
    </row>
    <row r="454" spans="2:21" x14ac:dyDescent="0.25">
      <c r="B454" s="237"/>
      <c r="C454" s="9"/>
      <c r="E454" s="65" t="e">
        <f>IF(OR($C$6="",$C$5="",$C$6=0,$C$5=0),"",IF((ROWS(E$6:E454)-1)&gt;$C$16+$C$13-$C$15,"",(ROWS(E$6:E454)-1)))</f>
        <v>#REF!</v>
      </c>
      <c r="F454" s="55" t="e">
        <f t="shared" si="78"/>
        <v>#REF!</v>
      </c>
      <c r="G454" s="91" t="e">
        <f>IF(E454="","",OP!G454)</f>
        <v>#REF!</v>
      </c>
      <c r="H454" s="28" t="e">
        <f t="shared" si="74"/>
        <v>#REF!</v>
      </c>
      <c r="I454" s="56" t="e">
        <f t="shared" si="75"/>
        <v>#REF!</v>
      </c>
      <c r="J454" s="56" t="e">
        <f t="shared" si="79"/>
        <v>#REF!</v>
      </c>
      <c r="K454" s="57" t="e">
        <f t="shared" si="80"/>
        <v>#REF!</v>
      </c>
      <c r="L454" s="57" t="e">
        <f t="shared" si="81"/>
        <v>#REF!</v>
      </c>
      <c r="M454" s="58" t="e">
        <f t="shared" si="76"/>
        <v>#REF!</v>
      </c>
      <c r="N454" s="58" t="e">
        <f t="shared" si="82"/>
        <v>#REF!</v>
      </c>
      <c r="O454" s="58" t="e">
        <f t="shared" si="83"/>
        <v>#REF!</v>
      </c>
      <c r="P454" s="59" t="e">
        <f t="shared" ref="P454:P517" si="85">IF(E454="","",$C$23)</f>
        <v>#REF!</v>
      </c>
      <c r="Q454" s="29" t="e">
        <f t="shared" si="84"/>
        <v>#REF!</v>
      </c>
      <c r="R454" s="100" t="e">
        <f t="shared" si="77"/>
        <v>#REF!</v>
      </c>
      <c r="S454" s="247"/>
      <c r="T454" s="247"/>
      <c r="U454" s="247"/>
    </row>
    <row r="455" spans="2:21" x14ac:dyDescent="0.25">
      <c r="B455" s="237"/>
      <c r="C455" s="9"/>
      <c r="E455" s="65" t="e">
        <f>IF(OR($C$6="",$C$5="",$C$6=0,$C$5=0),"",IF((ROWS(E$6:E455)-1)&gt;$C$16+$C$13-$C$15,"",(ROWS(E$6:E455)-1)))</f>
        <v>#REF!</v>
      </c>
      <c r="F455" s="55" t="e">
        <f t="shared" si="78"/>
        <v>#REF!</v>
      </c>
      <c r="G455" s="91" t="e">
        <f>IF(E455="","",OP!G455)</f>
        <v>#REF!</v>
      </c>
      <c r="H455" s="28" t="e">
        <f t="shared" ref="H455:H518" si="86">IF(E455="","",
IF($C$5=0,0,
IF($C$24="m SBD / g SBD",G455-F455,
IF($C$24="m SBD / g 360",G455-F455,
IF($C$24="m SBD / g 365",G455-F455,
IF($C$24="m 30 / g SBD",$C$41,
IF($C$24="m 30 / g 360",$C$41,
IF($C$24="m 30 / g 365",$C$41))))))))</f>
        <v>#REF!</v>
      </c>
      <c r="I455" s="56" t="e">
        <f t="shared" ref="I455:I518" si="87">IF(E455="","",$C$20)</f>
        <v>#REF!</v>
      </c>
      <c r="J455" s="56" t="e">
        <f t="shared" si="79"/>
        <v>#REF!</v>
      </c>
      <c r="K455" s="57" t="e">
        <f t="shared" si="80"/>
        <v>#REF!</v>
      </c>
      <c r="L455" s="57" t="e">
        <f t="shared" si="81"/>
        <v>#REF!</v>
      </c>
      <c r="M455" s="58" t="e">
        <f t="shared" ref="M455:M518" si="88">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82"/>
        <v>#REF!</v>
      </c>
      <c r="O455" s="58" t="e">
        <f t="shared" si="83"/>
        <v>#REF!</v>
      </c>
      <c r="P455" s="59" t="e">
        <f t="shared" si="85"/>
        <v>#REF!</v>
      </c>
      <c r="Q455" s="29" t="e">
        <f t="shared" si="84"/>
        <v>#REF!</v>
      </c>
      <c r="R455" s="100" t="e">
        <f t="shared" ref="R455:R518" si="89">IF(E455="","",IF($C$5=0,"",IF(F455&lt;$C$8,"INTERKALARNA","REDOVNA")))</f>
        <v>#REF!</v>
      </c>
      <c r="S455" s="247"/>
      <c r="T455" s="247"/>
      <c r="U455" s="247"/>
    </row>
    <row r="456" spans="2:21" x14ac:dyDescent="0.25">
      <c r="B456" s="237"/>
      <c r="C456" s="9"/>
      <c r="E456" s="65" t="e">
        <f>IF(OR($C$6="",$C$5="",$C$6=0,$C$5=0),"",IF((ROWS(E$6:E456)-1)&gt;$C$16+$C$13-$C$15,"",(ROWS(E$6:E456)-1)))</f>
        <v>#REF!</v>
      </c>
      <c r="F456" s="55" t="e">
        <f t="shared" ref="F456:F519" si="90">IF(E456="","",G455)</f>
        <v>#REF!</v>
      </c>
      <c r="G456" s="91" t="e">
        <f>IF(E456="","",OP!G456)</f>
        <v>#REF!</v>
      </c>
      <c r="H456" s="28" t="e">
        <f t="shared" si="86"/>
        <v>#REF!</v>
      </c>
      <c r="I456" s="56" t="e">
        <f t="shared" si="87"/>
        <v>#REF!</v>
      </c>
      <c r="J456" s="56" t="e">
        <f t="shared" ref="J456:J519" si="91">IF(E456="","",$C$18)</f>
        <v>#REF!</v>
      </c>
      <c r="K456" s="57" t="e">
        <f t="shared" ref="K456:K519" si="92">IF(E456="","",TRUNC((K455-L456),5))</f>
        <v>#REF!</v>
      </c>
      <c r="L456" s="57" t="e">
        <f t="shared" ref="L456:L519" si="93" xml:space="preserve">
IF(E456="","",
IF(AND($C$8&gt;$C$9,E456&gt;$C$13),$C$5/($C$16-1),
IF(E456&gt;$C$13,$C$5/$C$16,0)))</f>
        <v>#REF!</v>
      </c>
      <c r="M456" s="58" t="e">
        <f t="shared" si="88"/>
        <v>#REF!</v>
      </c>
      <c r="N456" s="58" t="e">
        <f t="shared" ref="N456:N519" si="94">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95">IF(E456="","",IF(M456&lt;N456,0,M456-N456))</f>
        <v>#REF!</v>
      </c>
      <c r="P456" s="59" t="e">
        <f t="shared" si="85"/>
        <v>#REF!</v>
      </c>
      <c r="Q456" s="29" t="e">
        <f t="shared" ref="Q456:Q519" si="96">IF(E456="","",O456/(1+P456)^(E456+$C$33))</f>
        <v>#REF!</v>
      </c>
      <c r="R456" s="100" t="e">
        <f t="shared" si="89"/>
        <v>#REF!</v>
      </c>
      <c r="S456" s="247"/>
      <c r="T456" s="247"/>
      <c r="U456" s="247"/>
    </row>
    <row r="457" spans="2:21" x14ac:dyDescent="0.25">
      <c r="B457" s="237"/>
      <c r="C457" s="9"/>
      <c r="E457" s="65" t="e">
        <f>IF(OR($C$6="",$C$5="",$C$6=0,$C$5=0),"",IF((ROWS(E$6:E457)-1)&gt;$C$16+$C$13-$C$15,"",(ROWS(E$6:E457)-1)))</f>
        <v>#REF!</v>
      </c>
      <c r="F457" s="55" t="e">
        <f t="shared" si="90"/>
        <v>#REF!</v>
      </c>
      <c r="G457" s="91" t="e">
        <f>IF(E457="","",OP!G457)</f>
        <v>#REF!</v>
      </c>
      <c r="H457" s="28" t="e">
        <f t="shared" si="86"/>
        <v>#REF!</v>
      </c>
      <c r="I457" s="56" t="e">
        <f t="shared" si="87"/>
        <v>#REF!</v>
      </c>
      <c r="J457" s="56" t="e">
        <f t="shared" si="91"/>
        <v>#REF!</v>
      </c>
      <c r="K457" s="57" t="e">
        <f t="shared" si="92"/>
        <v>#REF!</v>
      </c>
      <c r="L457" s="57" t="e">
        <f t="shared" si="93"/>
        <v>#REF!</v>
      </c>
      <c r="M457" s="58" t="e">
        <f t="shared" si="88"/>
        <v>#REF!</v>
      </c>
      <c r="N457" s="58" t="e">
        <f t="shared" si="94"/>
        <v>#REF!</v>
      </c>
      <c r="O457" s="58" t="e">
        <f t="shared" si="95"/>
        <v>#REF!</v>
      </c>
      <c r="P457" s="59" t="e">
        <f t="shared" si="85"/>
        <v>#REF!</v>
      </c>
      <c r="Q457" s="29" t="e">
        <f t="shared" si="96"/>
        <v>#REF!</v>
      </c>
      <c r="R457" s="100" t="e">
        <f t="shared" si="89"/>
        <v>#REF!</v>
      </c>
      <c r="S457" s="247"/>
      <c r="T457" s="247"/>
      <c r="U457" s="247"/>
    </row>
    <row r="458" spans="2:21" x14ac:dyDescent="0.25">
      <c r="B458" s="237"/>
      <c r="C458" s="9"/>
      <c r="E458" s="65" t="e">
        <f>IF(OR($C$6="",$C$5="",$C$6=0,$C$5=0),"",IF((ROWS(E$6:E458)-1)&gt;$C$16+$C$13-$C$15,"",(ROWS(E$6:E458)-1)))</f>
        <v>#REF!</v>
      </c>
      <c r="F458" s="55" t="e">
        <f t="shared" si="90"/>
        <v>#REF!</v>
      </c>
      <c r="G458" s="91" t="e">
        <f>IF(E458="","",OP!G458)</f>
        <v>#REF!</v>
      </c>
      <c r="H458" s="28" t="e">
        <f t="shared" si="86"/>
        <v>#REF!</v>
      </c>
      <c r="I458" s="56" t="e">
        <f t="shared" si="87"/>
        <v>#REF!</v>
      </c>
      <c r="J458" s="56" t="e">
        <f t="shared" si="91"/>
        <v>#REF!</v>
      </c>
      <c r="K458" s="57" t="e">
        <f t="shared" si="92"/>
        <v>#REF!</v>
      </c>
      <c r="L458" s="57" t="e">
        <f t="shared" si="93"/>
        <v>#REF!</v>
      </c>
      <c r="M458" s="58" t="e">
        <f t="shared" si="88"/>
        <v>#REF!</v>
      </c>
      <c r="N458" s="58" t="e">
        <f t="shared" si="94"/>
        <v>#REF!</v>
      </c>
      <c r="O458" s="58" t="e">
        <f t="shared" si="95"/>
        <v>#REF!</v>
      </c>
      <c r="P458" s="59" t="e">
        <f t="shared" si="85"/>
        <v>#REF!</v>
      </c>
      <c r="Q458" s="29" t="e">
        <f t="shared" si="96"/>
        <v>#REF!</v>
      </c>
      <c r="R458" s="100" t="e">
        <f t="shared" si="89"/>
        <v>#REF!</v>
      </c>
      <c r="S458" s="247"/>
      <c r="T458" s="247"/>
      <c r="U458" s="247"/>
    </row>
    <row r="459" spans="2:21" x14ac:dyDescent="0.25">
      <c r="B459" s="237"/>
      <c r="C459" s="9"/>
      <c r="E459" s="65" t="e">
        <f>IF(OR($C$6="",$C$5="",$C$6=0,$C$5=0),"",IF((ROWS(E$6:E459)-1)&gt;$C$16+$C$13-$C$15,"",(ROWS(E$6:E459)-1)))</f>
        <v>#REF!</v>
      </c>
      <c r="F459" s="55" t="e">
        <f t="shared" si="90"/>
        <v>#REF!</v>
      </c>
      <c r="G459" s="91" t="e">
        <f>IF(E459="","",OP!G459)</f>
        <v>#REF!</v>
      </c>
      <c r="H459" s="28" t="e">
        <f t="shared" si="86"/>
        <v>#REF!</v>
      </c>
      <c r="I459" s="56" t="e">
        <f t="shared" si="87"/>
        <v>#REF!</v>
      </c>
      <c r="J459" s="56" t="e">
        <f t="shared" si="91"/>
        <v>#REF!</v>
      </c>
      <c r="K459" s="57" t="e">
        <f t="shared" si="92"/>
        <v>#REF!</v>
      </c>
      <c r="L459" s="57" t="e">
        <f t="shared" si="93"/>
        <v>#REF!</v>
      </c>
      <c r="M459" s="58" t="e">
        <f t="shared" si="88"/>
        <v>#REF!</v>
      </c>
      <c r="N459" s="58" t="e">
        <f t="shared" si="94"/>
        <v>#REF!</v>
      </c>
      <c r="O459" s="58" t="e">
        <f t="shared" si="95"/>
        <v>#REF!</v>
      </c>
      <c r="P459" s="59" t="e">
        <f t="shared" si="85"/>
        <v>#REF!</v>
      </c>
      <c r="Q459" s="29" t="e">
        <f t="shared" si="96"/>
        <v>#REF!</v>
      </c>
      <c r="R459" s="100" t="e">
        <f t="shared" si="89"/>
        <v>#REF!</v>
      </c>
      <c r="S459" s="247"/>
      <c r="T459" s="247"/>
      <c r="U459" s="247"/>
    </row>
    <row r="460" spans="2:21" x14ac:dyDescent="0.25">
      <c r="B460" s="237"/>
      <c r="C460" s="9"/>
      <c r="E460" s="65" t="e">
        <f>IF(OR($C$6="",$C$5="",$C$6=0,$C$5=0),"",IF((ROWS(E$6:E460)-1)&gt;$C$16+$C$13-$C$15,"",(ROWS(E$6:E460)-1)))</f>
        <v>#REF!</v>
      </c>
      <c r="F460" s="55" t="e">
        <f t="shared" si="90"/>
        <v>#REF!</v>
      </c>
      <c r="G460" s="91" t="e">
        <f>IF(E460="","",OP!G460)</f>
        <v>#REF!</v>
      </c>
      <c r="H460" s="28" t="e">
        <f t="shared" si="86"/>
        <v>#REF!</v>
      </c>
      <c r="I460" s="56" t="e">
        <f t="shared" si="87"/>
        <v>#REF!</v>
      </c>
      <c r="J460" s="56" t="e">
        <f t="shared" si="91"/>
        <v>#REF!</v>
      </c>
      <c r="K460" s="57" t="e">
        <f t="shared" si="92"/>
        <v>#REF!</v>
      </c>
      <c r="L460" s="57" t="e">
        <f t="shared" si="93"/>
        <v>#REF!</v>
      </c>
      <c r="M460" s="58" t="e">
        <f t="shared" si="88"/>
        <v>#REF!</v>
      </c>
      <c r="N460" s="58" t="e">
        <f t="shared" si="94"/>
        <v>#REF!</v>
      </c>
      <c r="O460" s="58" t="e">
        <f t="shared" si="95"/>
        <v>#REF!</v>
      </c>
      <c r="P460" s="59" t="e">
        <f t="shared" si="85"/>
        <v>#REF!</v>
      </c>
      <c r="Q460" s="29" t="e">
        <f t="shared" si="96"/>
        <v>#REF!</v>
      </c>
      <c r="R460" s="100" t="e">
        <f t="shared" si="89"/>
        <v>#REF!</v>
      </c>
      <c r="S460" s="247"/>
      <c r="T460" s="247"/>
      <c r="U460" s="247"/>
    </row>
    <row r="461" spans="2:21" x14ac:dyDescent="0.25">
      <c r="B461" s="237"/>
      <c r="C461" s="9"/>
      <c r="E461" s="65" t="e">
        <f>IF(OR($C$6="",$C$5="",$C$6=0,$C$5=0),"",IF((ROWS(E$6:E461)-1)&gt;$C$16+$C$13-$C$15,"",(ROWS(E$6:E461)-1)))</f>
        <v>#REF!</v>
      </c>
      <c r="F461" s="55" t="e">
        <f t="shared" si="90"/>
        <v>#REF!</v>
      </c>
      <c r="G461" s="91" t="e">
        <f>IF(E461="","",OP!G461)</f>
        <v>#REF!</v>
      </c>
      <c r="H461" s="28" t="e">
        <f t="shared" si="86"/>
        <v>#REF!</v>
      </c>
      <c r="I461" s="56" t="e">
        <f t="shared" si="87"/>
        <v>#REF!</v>
      </c>
      <c r="J461" s="56" t="e">
        <f t="shared" si="91"/>
        <v>#REF!</v>
      </c>
      <c r="K461" s="57" t="e">
        <f t="shared" si="92"/>
        <v>#REF!</v>
      </c>
      <c r="L461" s="57" t="e">
        <f t="shared" si="93"/>
        <v>#REF!</v>
      </c>
      <c r="M461" s="58" t="e">
        <f t="shared" si="88"/>
        <v>#REF!</v>
      </c>
      <c r="N461" s="58" t="e">
        <f t="shared" si="94"/>
        <v>#REF!</v>
      </c>
      <c r="O461" s="58" t="e">
        <f t="shared" si="95"/>
        <v>#REF!</v>
      </c>
      <c r="P461" s="59" t="e">
        <f t="shared" si="85"/>
        <v>#REF!</v>
      </c>
      <c r="Q461" s="29" t="e">
        <f t="shared" si="96"/>
        <v>#REF!</v>
      </c>
      <c r="R461" s="100" t="e">
        <f t="shared" si="89"/>
        <v>#REF!</v>
      </c>
      <c r="S461" s="247"/>
      <c r="T461" s="247"/>
      <c r="U461" s="247"/>
    </row>
    <row r="462" spans="2:21" x14ac:dyDescent="0.25">
      <c r="B462" s="237"/>
      <c r="C462" s="9"/>
      <c r="E462" s="65" t="e">
        <f>IF(OR($C$6="",$C$5="",$C$6=0,$C$5=0),"",IF((ROWS(E$6:E462)-1)&gt;$C$16+$C$13-$C$15,"",(ROWS(E$6:E462)-1)))</f>
        <v>#REF!</v>
      </c>
      <c r="F462" s="55" t="e">
        <f t="shared" si="90"/>
        <v>#REF!</v>
      </c>
      <c r="G462" s="91" t="e">
        <f>IF(E462="","",OP!G462)</f>
        <v>#REF!</v>
      </c>
      <c r="H462" s="28" t="e">
        <f t="shared" si="86"/>
        <v>#REF!</v>
      </c>
      <c r="I462" s="56" t="e">
        <f t="shared" si="87"/>
        <v>#REF!</v>
      </c>
      <c r="J462" s="56" t="e">
        <f t="shared" si="91"/>
        <v>#REF!</v>
      </c>
      <c r="K462" s="57" t="e">
        <f t="shared" si="92"/>
        <v>#REF!</v>
      </c>
      <c r="L462" s="57" t="e">
        <f t="shared" si="93"/>
        <v>#REF!</v>
      </c>
      <c r="M462" s="58" t="e">
        <f t="shared" si="88"/>
        <v>#REF!</v>
      </c>
      <c r="N462" s="58" t="e">
        <f t="shared" si="94"/>
        <v>#REF!</v>
      </c>
      <c r="O462" s="58" t="e">
        <f t="shared" si="95"/>
        <v>#REF!</v>
      </c>
      <c r="P462" s="59" t="e">
        <f t="shared" si="85"/>
        <v>#REF!</v>
      </c>
      <c r="Q462" s="29" t="e">
        <f t="shared" si="96"/>
        <v>#REF!</v>
      </c>
      <c r="R462" s="100" t="e">
        <f t="shared" si="89"/>
        <v>#REF!</v>
      </c>
      <c r="S462" s="247"/>
      <c r="T462" s="247"/>
      <c r="U462" s="247"/>
    </row>
    <row r="463" spans="2:21" x14ac:dyDescent="0.25">
      <c r="B463" s="237"/>
      <c r="C463" s="9"/>
      <c r="E463" s="65" t="e">
        <f>IF(OR($C$6="",$C$5="",$C$6=0,$C$5=0),"",IF((ROWS(E$6:E463)-1)&gt;$C$16+$C$13-$C$15,"",(ROWS(E$6:E463)-1)))</f>
        <v>#REF!</v>
      </c>
      <c r="F463" s="55" t="e">
        <f t="shared" si="90"/>
        <v>#REF!</v>
      </c>
      <c r="G463" s="91" t="e">
        <f>IF(E463="","",OP!G463)</f>
        <v>#REF!</v>
      </c>
      <c r="H463" s="28" t="e">
        <f t="shared" si="86"/>
        <v>#REF!</v>
      </c>
      <c r="I463" s="56" t="e">
        <f t="shared" si="87"/>
        <v>#REF!</v>
      </c>
      <c r="J463" s="56" t="e">
        <f t="shared" si="91"/>
        <v>#REF!</v>
      </c>
      <c r="K463" s="57" t="e">
        <f t="shared" si="92"/>
        <v>#REF!</v>
      </c>
      <c r="L463" s="57" t="e">
        <f t="shared" si="93"/>
        <v>#REF!</v>
      </c>
      <c r="M463" s="58" t="e">
        <f t="shared" si="88"/>
        <v>#REF!</v>
      </c>
      <c r="N463" s="58" t="e">
        <f t="shared" si="94"/>
        <v>#REF!</v>
      </c>
      <c r="O463" s="58" t="e">
        <f t="shared" si="95"/>
        <v>#REF!</v>
      </c>
      <c r="P463" s="59" t="e">
        <f t="shared" si="85"/>
        <v>#REF!</v>
      </c>
      <c r="Q463" s="29" t="e">
        <f t="shared" si="96"/>
        <v>#REF!</v>
      </c>
      <c r="R463" s="100" t="e">
        <f t="shared" si="89"/>
        <v>#REF!</v>
      </c>
      <c r="S463" s="247"/>
      <c r="T463" s="247"/>
      <c r="U463" s="247"/>
    </row>
    <row r="464" spans="2:21" x14ac:dyDescent="0.25">
      <c r="B464" s="237"/>
      <c r="C464" s="9"/>
      <c r="E464" s="65" t="e">
        <f>IF(OR($C$6="",$C$5="",$C$6=0,$C$5=0),"",IF((ROWS(E$6:E464)-1)&gt;$C$16+$C$13-$C$15,"",(ROWS(E$6:E464)-1)))</f>
        <v>#REF!</v>
      </c>
      <c r="F464" s="55" t="e">
        <f t="shared" si="90"/>
        <v>#REF!</v>
      </c>
      <c r="G464" s="91" t="e">
        <f>IF(E464="","",OP!G464)</f>
        <v>#REF!</v>
      </c>
      <c r="H464" s="28" t="e">
        <f t="shared" si="86"/>
        <v>#REF!</v>
      </c>
      <c r="I464" s="56" t="e">
        <f t="shared" si="87"/>
        <v>#REF!</v>
      </c>
      <c r="J464" s="56" t="e">
        <f t="shared" si="91"/>
        <v>#REF!</v>
      </c>
      <c r="K464" s="57" t="e">
        <f t="shared" si="92"/>
        <v>#REF!</v>
      </c>
      <c r="L464" s="57" t="e">
        <f t="shared" si="93"/>
        <v>#REF!</v>
      </c>
      <c r="M464" s="58" t="e">
        <f t="shared" si="88"/>
        <v>#REF!</v>
      </c>
      <c r="N464" s="58" t="e">
        <f t="shared" si="94"/>
        <v>#REF!</v>
      </c>
      <c r="O464" s="58" t="e">
        <f t="shared" si="95"/>
        <v>#REF!</v>
      </c>
      <c r="P464" s="59" t="e">
        <f t="shared" si="85"/>
        <v>#REF!</v>
      </c>
      <c r="Q464" s="29" t="e">
        <f t="shared" si="96"/>
        <v>#REF!</v>
      </c>
      <c r="R464" s="100" t="e">
        <f t="shared" si="89"/>
        <v>#REF!</v>
      </c>
      <c r="S464" s="247"/>
      <c r="T464" s="247"/>
      <c r="U464" s="247"/>
    </row>
    <row r="465" spans="2:21" x14ac:dyDescent="0.25">
      <c r="B465" s="237"/>
      <c r="C465" s="9"/>
      <c r="E465" s="65" t="e">
        <f>IF(OR($C$6="",$C$5="",$C$6=0,$C$5=0),"",IF((ROWS(E$6:E465)-1)&gt;$C$16+$C$13-$C$15,"",(ROWS(E$6:E465)-1)))</f>
        <v>#REF!</v>
      </c>
      <c r="F465" s="55" t="e">
        <f t="shared" si="90"/>
        <v>#REF!</v>
      </c>
      <c r="G465" s="91" t="e">
        <f>IF(E465="","",OP!G465)</f>
        <v>#REF!</v>
      </c>
      <c r="H465" s="28" t="e">
        <f t="shared" si="86"/>
        <v>#REF!</v>
      </c>
      <c r="I465" s="56" t="e">
        <f t="shared" si="87"/>
        <v>#REF!</v>
      </c>
      <c r="J465" s="56" t="e">
        <f t="shared" si="91"/>
        <v>#REF!</v>
      </c>
      <c r="K465" s="57" t="e">
        <f t="shared" si="92"/>
        <v>#REF!</v>
      </c>
      <c r="L465" s="57" t="e">
        <f t="shared" si="93"/>
        <v>#REF!</v>
      </c>
      <c r="M465" s="58" t="e">
        <f t="shared" si="88"/>
        <v>#REF!</v>
      </c>
      <c r="N465" s="58" t="e">
        <f t="shared" si="94"/>
        <v>#REF!</v>
      </c>
      <c r="O465" s="58" t="e">
        <f t="shared" si="95"/>
        <v>#REF!</v>
      </c>
      <c r="P465" s="59" t="e">
        <f t="shared" si="85"/>
        <v>#REF!</v>
      </c>
      <c r="Q465" s="29" t="e">
        <f t="shared" si="96"/>
        <v>#REF!</v>
      </c>
      <c r="R465" s="100" t="e">
        <f t="shared" si="89"/>
        <v>#REF!</v>
      </c>
      <c r="S465" s="247"/>
      <c r="T465" s="247"/>
      <c r="U465" s="247"/>
    </row>
    <row r="466" spans="2:21" x14ac:dyDescent="0.25">
      <c r="B466" s="237"/>
      <c r="C466" s="9"/>
      <c r="E466" s="65" t="e">
        <f>IF(OR($C$6="",$C$5="",$C$6=0,$C$5=0),"",IF((ROWS(E$6:E466)-1)&gt;$C$16+$C$13-$C$15,"",(ROWS(E$6:E466)-1)))</f>
        <v>#REF!</v>
      </c>
      <c r="F466" s="55" t="e">
        <f t="shared" si="90"/>
        <v>#REF!</v>
      </c>
      <c r="G466" s="91" t="e">
        <f>IF(E466="","",OP!G466)</f>
        <v>#REF!</v>
      </c>
      <c r="H466" s="28" t="e">
        <f t="shared" si="86"/>
        <v>#REF!</v>
      </c>
      <c r="I466" s="56" t="e">
        <f t="shared" si="87"/>
        <v>#REF!</v>
      </c>
      <c r="J466" s="56" t="e">
        <f t="shared" si="91"/>
        <v>#REF!</v>
      </c>
      <c r="K466" s="57" t="e">
        <f t="shared" si="92"/>
        <v>#REF!</v>
      </c>
      <c r="L466" s="57" t="e">
        <f t="shared" si="93"/>
        <v>#REF!</v>
      </c>
      <c r="M466" s="58" t="e">
        <f t="shared" si="88"/>
        <v>#REF!</v>
      </c>
      <c r="N466" s="58" t="e">
        <f t="shared" si="94"/>
        <v>#REF!</v>
      </c>
      <c r="O466" s="58" t="e">
        <f t="shared" si="95"/>
        <v>#REF!</v>
      </c>
      <c r="P466" s="59" t="e">
        <f t="shared" si="85"/>
        <v>#REF!</v>
      </c>
      <c r="Q466" s="29" t="e">
        <f t="shared" si="96"/>
        <v>#REF!</v>
      </c>
      <c r="R466" s="100" t="e">
        <f t="shared" si="89"/>
        <v>#REF!</v>
      </c>
      <c r="S466" s="247"/>
      <c r="T466" s="247"/>
      <c r="U466" s="247"/>
    </row>
    <row r="467" spans="2:21" x14ac:dyDescent="0.25">
      <c r="B467" s="237"/>
      <c r="C467" s="9"/>
      <c r="E467" s="65" t="e">
        <f>IF(OR($C$6="",$C$5="",$C$6=0,$C$5=0),"",IF((ROWS(E$6:E467)-1)&gt;$C$16+$C$13-$C$15,"",(ROWS(E$6:E467)-1)))</f>
        <v>#REF!</v>
      </c>
      <c r="F467" s="55" t="e">
        <f t="shared" si="90"/>
        <v>#REF!</v>
      </c>
      <c r="G467" s="91" t="e">
        <f>IF(E467="","",OP!G467)</f>
        <v>#REF!</v>
      </c>
      <c r="H467" s="28" t="e">
        <f t="shared" si="86"/>
        <v>#REF!</v>
      </c>
      <c r="I467" s="56" t="e">
        <f t="shared" si="87"/>
        <v>#REF!</v>
      </c>
      <c r="J467" s="56" t="e">
        <f t="shared" si="91"/>
        <v>#REF!</v>
      </c>
      <c r="K467" s="57" t="e">
        <f t="shared" si="92"/>
        <v>#REF!</v>
      </c>
      <c r="L467" s="57" t="e">
        <f t="shared" si="93"/>
        <v>#REF!</v>
      </c>
      <c r="M467" s="58" t="e">
        <f t="shared" si="88"/>
        <v>#REF!</v>
      </c>
      <c r="N467" s="58" t="e">
        <f t="shared" si="94"/>
        <v>#REF!</v>
      </c>
      <c r="O467" s="58" t="e">
        <f t="shared" si="95"/>
        <v>#REF!</v>
      </c>
      <c r="P467" s="59" t="e">
        <f t="shared" si="85"/>
        <v>#REF!</v>
      </c>
      <c r="Q467" s="29" t="e">
        <f t="shared" si="96"/>
        <v>#REF!</v>
      </c>
      <c r="R467" s="100" t="e">
        <f t="shared" si="89"/>
        <v>#REF!</v>
      </c>
      <c r="S467" s="247"/>
      <c r="T467" s="247"/>
      <c r="U467" s="247"/>
    </row>
    <row r="468" spans="2:21" x14ac:dyDescent="0.25">
      <c r="B468" s="237"/>
      <c r="C468" s="9"/>
      <c r="E468" s="65" t="e">
        <f>IF(OR($C$6="",$C$5="",$C$6=0,$C$5=0),"",IF((ROWS(E$6:E468)-1)&gt;$C$16+$C$13-$C$15,"",(ROWS(E$6:E468)-1)))</f>
        <v>#REF!</v>
      </c>
      <c r="F468" s="55" t="e">
        <f t="shared" si="90"/>
        <v>#REF!</v>
      </c>
      <c r="G468" s="91" t="e">
        <f>IF(E468="","",OP!G468)</f>
        <v>#REF!</v>
      </c>
      <c r="H468" s="28" t="e">
        <f t="shared" si="86"/>
        <v>#REF!</v>
      </c>
      <c r="I468" s="56" t="e">
        <f t="shared" si="87"/>
        <v>#REF!</v>
      </c>
      <c r="J468" s="56" t="e">
        <f t="shared" si="91"/>
        <v>#REF!</v>
      </c>
      <c r="K468" s="57" t="e">
        <f t="shared" si="92"/>
        <v>#REF!</v>
      </c>
      <c r="L468" s="57" t="e">
        <f t="shared" si="93"/>
        <v>#REF!</v>
      </c>
      <c r="M468" s="58" t="e">
        <f t="shared" si="88"/>
        <v>#REF!</v>
      </c>
      <c r="N468" s="58" t="e">
        <f t="shared" si="94"/>
        <v>#REF!</v>
      </c>
      <c r="O468" s="58" t="e">
        <f t="shared" si="95"/>
        <v>#REF!</v>
      </c>
      <c r="P468" s="59" t="e">
        <f t="shared" si="85"/>
        <v>#REF!</v>
      </c>
      <c r="Q468" s="29" t="e">
        <f t="shared" si="96"/>
        <v>#REF!</v>
      </c>
      <c r="R468" s="100" t="e">
        <f t="shared" si="89"/>
        <v>#REF!</v>
      </c>
      <c r="S468" s="247"/>
      <c r="T468" s="247"/>
      <c r="U468" s="247"/>
    </row>
    <row r="469" spans="2:21" x14ac:dyDescent="0.25">
      <c r="B469" s="237"/>
      <c r="C469" s="9"/>
      <c r="E469" s="65" t="e">
        <f>IF(OR($C$6="",$C$5="",$C$6=0,$C$5=0),"",IF((ROWS(E$6:E469)-1)&gt;$C$16+$C$13-$C$15,"",(ROWS(E$6:E469)-1)))</f>
        <v>#REF!</v>
      </c>
      <c r="F469" s="55" t="e">
        <f t="shared" si="90"/>
        <v>#REF!</v>
      </c>
      <c r="G469" s="91" t="e">
        <f>IF(E469="","",OP!G469)</f>
        <v>#REF!</v>
      </c>
      <c r="H469" s="28" t="e">
        <f t="shared" si="86"/>
        <v>#REF!</v>
      </c>
      <c r="I469" s="56" t="e">
        <f t="shared" si="87"/>
        <v>#REF!</v>
      </c>
      <c r="J469" s="56" t="e">
        <f t="shared" si="91"/>
        <v>#REF!</v>
      </c>
      <c r="K469" s="57" t="e">
        <f t="shared" si="92"/>
        <v>#REF!</v>
      </c>
      <c r="L469" s="57" t="e">
        <f t="shared" si="93"/>
        <v>#REF!</v>
      </c>
      <c r="M469" s="58" t="e">
        <f t="shared" si="88"/>
        <v>#REF!</v>
      </c>
      <c r="N469" s="58" t="e">
        <f t="shared" si="94"/>
        <v>#REF!</v>
      </c>
      <c r="O469" s="58" t="e">
        <f t="shared" si="95"/>
        <v>#REF!</v>
      </c>
      <c r="P469" s="59" t="e">
        <f t="shared" si="85"/>
        <v>#REF!</v>
      </c>
      <c r="Q469" s="29" t="e">
        <f t="shared" si="96"/>
        <v>#REF!</v>
      </c>
      <c r="R469" s="100" t="e">
        <f t="shared" si="89"/>
        <v>#REF!</v>
      </c>
      <c r="S469" s="247"/>
      <c r="T469" s="247"/>
      <c r="U469" s="247"/>
    </row>
    <row r="470" spans="2:21" x14ac:dyDescent="0.25">
      <c r="B470" s="237"/>
      <c r="C470" s="9"/>
      <c r="E470" s="65" t="e">
        <f>IF(OR($C$6="",$C$5="",$C$6=0,$C$5=0),"",IF((ROWS(E$6:E470)-1)&gt;$C$16+$C$13-$C$15,"",(ROWS(E$6:E470)-1)))</f>
        <v>#REF!</v>
      </c>
      <c r="F470" s="55" t="e">
        <f t="shared" si="90"/>
        <v>#REF!</v>
      </c>
      <c r="G470" s="91" t="e">
        <f>IF(E470="","",OP!G470)</f>
        <v>#REF!</v>
      </c>
      <c r="H470" s="28" t="e">
        <f t="shared" si="86"/>
        <v>#REF!</v>
      </c>
      <c r="I470" s="56" t="e">
        <f t="shared" si="87"/>
        <v>#REF!</v>
      </c>
      <c r="J470" s="56" t="e">
        <f t="shared" si="91"/>
        <v>#REF!</v>
      </c>
      <c r="K470" s="57" t="e">
        <f t="shared" si="92"/>
        <v>#REF!</v>
      </c>
      <c r="L470" s="57" t="e">
        <f t="shared" si="93"/>
        <v>#REF!</v>
      </c>
      <c r="M470" s="58" t="e">
        <f t="shared" si="88"/>
        <v>#REF!</v>
      </c>
      <c r="N470" s="58" t="e">
        <f t="shared" si="94"/>
        <v>#REF!</v>
      </c>
      <c r="O470" s="58" t="e">
        <f t="shared" si="95"/>
        <v>#REF!</v>
      </c>
      <c r="P470" s="59" t="e">
        <f t="shared" si="85"/>
        <v>#REF!</v>
      </c>
      <c r="Q470" s="29" t="e">
        <f t="shared" si="96"/>
        <v>#REF!</v>
      </c>
      <c r="R470" s="100" t="e">
        <f t="shared" si="89"/>
        <v>#REF!</v>
      </c>
      <c r="S470" s="247"/>
      <c r="T470" s="247"/>
      <c r="U470" s="247"/>
    </row>
    <row r="471" spans="2:21" x14ac:dyDescent="0.25">
      <c r="B471" s="237"/>
      <c r="C471" s="9"/>
      <c r="E471" s="65" t="e">
        <f>IF(OR($C$6="",$C$5="",$C$6=0,$C$5=0),"",IF((ROWS(E$6:E471)-1)&gt;$C$16+$C$13-$C$15,"",(ROWS(E$6:E471)-1)))</f>
        <v>#REF!</v>
      </c>
      <c r="F471" s="55" t="e">
        <f t="shared" si="90"/>
        <v>#REF!</v>
      </c>
      <c r="G471" s="91" t="e">
        <f>IF(E471="","",OP!G471)</f>
        <v>#REF!</v>
      </c>
      <c r="H471" s="28" t="e">
        <f t="shared" si="86"/>
        <v>#REF!</v>
      </c>
      <c r="I471" s="56" t="e">
        <f t="shared" si="87"/>
        <v>#REF!</v>
      </c>
      <c r="J471" s="56" t="e">
        <f t="shared" si="91"/>
        <v>#REF!</v>
      </c>
      <c r="K471" s="57" t="e">
        <f t="shared" si="92"/>
        <v>#REF!</v>
      </c>
      <c r="L471" s="57" t="e">
        <f t="shared" si="93"/>
        <v>#REF!</v>
      </c>
      <c r="M471" s="58" t="e">
        <f t="shared" si="88"/>
        <v>#REF!</v>
      </c>
      <c r="N471" s="58" t="e">
        <f t="shared" si="94"/>
        <v>#REF!</v>
      </c>
      <c r="O471" s="58" t="e">
        <f t="shared" si="95"/>
        <v>#REF!</v>
      </c>
      <c r="P471" s="59" t="e">
        <f t="shared" si="85"/>
        <v>#REF!</v>
      </c>
      <c r="Q471" s="29" t="e">
        <f t="shared" si="96"/>
        <v>#REF!</v>
      </c>
      <c r="R471" s="100" t="e">
        <f t="shared" si="89"/>
        <v>#REF!</v>
      </c>
      <c r="S471" s="247"/>
      <c r="T471" s="247"/>
      <c r="U471" s="247"/>
    </row>
    <row r="472" spans="2:21" x14ac:dyDescent="0.25">
      <c r="B472" s="237"/>
      <c r="C472" s="9"/>
      <c r="E472" s="65" t="e">
        <f>IF(OR($C$6="",$C$5="",$C$6=0,$C$5=0),"",IF((ROWS(E$6:E472)-1)&gt;$C$16+$C$13-$C$15,"",(ROWS(E$6:E472)-1)))</f>
        <v>#REF!</v>
      </c>
      <c r="F472" s="55" t="e">
        <f t="shared" si="90"/>
        <v>#REF!</v>
      </c>
      <c r="G472" s="91" t="e">
        <f>IF(E472="","",OP!G472)</f>
        <v>#REF!</v>
      </c>
      <c r="H472" s="28" t="e">
        <f t="shared" si="86"/>
        <v>#REF!</v>
      </c>
      <c r="I472" s="56" t="e">
        <f t="shared" si="87"/>
        <v>#REF!</v>
      </c>
      <c r="J472" s="56" t="e">
        <f t="shared" si="91"/>
        <v>#REF!</v>
      </c>
      <c r="K472" s="57" t="e">
        <f t="shared" si="92"/>
        <v>#REF!</v>
      </c>
      <c r="L472" s="57" t="e">
        <f t="shared" si="93"/>
        <v>#REF!</v>
      </c>
      <c r="M472" s="58" t="e">
        <f t="shared" si="88"/>
        <v>#REF!</v>
      </c>
      <c r="N472" s="58" t="e">
        <f t="shared" si="94"/>
        <v>#REF!</v>
      </c>
      <c r="O472" s="58" t="e">
        <f t="shared" si="95"/>
        <v>#REF!</v>
      </c>
      <c r="P472" s="59" t="e">
        <f t="shared" si="85"/>
        <v>#REF!</v>
      </c>
      <c r="Q472" s="29" t="e">
        <f t="shared" si="96"/>
        <v>#REF!</v>
      </c>
      <c r="R472" s="100" t="e">
        <f t="shared" si="89"/>
        <v>#REF!</v>
      </c>
      <c r="S472" s="247"/>
      <c r="T472" s="247"/>
      <c r="U472" s="247"/>
    </row>
    <row r="473" spans="2:21" x14ac:dyDescent="0.25">
      <c r="B473" s="237"/>
      <c r="C473" s="9"/>
      <c r="E473" s="65" t="e">
        <f>IF(OR($C$6="",$C$5="",$C$6=0,$C$5=0),"",IF((ROWS(E$6:E473)-1)&gt;$C$16+$C$13-$C$15,"",(ROWS(E$6:E473)-1)))</f>
        <v>#REF!</v>
      </c>
      <c r="F473" s="55" t="e">
        <f t="shared" si="90"/>
        <v>#REF!</v>
      </c>
      <c r="G473" s="91" t="e">
        <f>IF(E473="","",OP!G473)</f>
        <v>#REF!</v>
      </c>
      <c r="H473" s="28" t="e">
        <f t="shared" si="86"/>
        <v>#REF!</v>
      </c>
      <c r="I473" s="56" t="e">
        <f t="shared" si="87"/>
        <v>#REF!</v>
      </c>
      <c r="J473" s="56" t="e">
        <f t="shared" si="91"/>
        <v>#REF!</v>
      </c>
      <c r="K473" s="57" t="e">
        <f t="shared" si="92"/>
        <v>#REF!</v>
      </c>
      <c r="L473" s="57" t="e">
        <f t="shared" si="93"/>
        <v>#REF!</v>
      </c>
      <c r="M473" s="58" t="e">
        <f t="shared" si="88"/>
        <v>#REF!</v>
      </c>
      <c r="N473" s="58" t="e">
        <f t="shared" si="94"/>
        <v>#REF!</v>
      </c>
      <c r="O473" s="58" t="e">
        <f t="shared" si="95"/>
        <v>#REF!</v>
      </c>
      <c r="P473" s="59" t="e">
        <f t="shared" si="85"/>
        <v>#REF!</v>
      </c>
      <c r="Q473" s="29" t="e">
        <f t="shared" si="96"/>
        <v>#REF!</v>
      </c>
      <c r="R473" s="100" t="e">
        <f t="shared" si="89"/>
        <v>#REF!</v>
      </c>
      <c r="S473" s="247"/>
      <c r="T473" s="247"/>
      <c r="U473" s="247"/>
    </row>
    <row r="474" spans="2:21" x14ac:dyDescent="0.25">
      <c r="B474" s="237"/>
      <c r="C474" s="9"/>
      <c r="E474" s="65" t="e">
        <f>IF(OR($C$6="",$C$5="",$C$6=0,$C$5=0),"",IF((ROWS(E$6:E474)-1)&gt;$C$16+$C$13-$C$15,"",(ROWS(E$6:E474)-1)))</f>
        <v>#REF!</v>
      </c>
      <c r="F474" s="55" t="e">
        <f t="shared" si="90"/>
        <v>#REF!</v>
      </c>
      <c r="G474" s="91" t="e">
        <f>IF(E474="","",OP!G474)</f>
        <v>#REF!</v>
      </c>
      <c r="H474" s="28" t="e">
        <f t="shared" si="86"/>
        <v>#REF!</v>
      </c>
      <c r="I474" s="56" t="e">
        <f t="shared" si="87"/>
        <v>#REF!</v>
      </c>
      <c r="J474" s="56" t="e">
        <f t="shared" si="91"/>
        <v>#REF!</v>
      </c>
      <c r="K474" s="57" t="e">
        <f t="shared" si="92"/>
        <v>#REF!</v>
      </c>
      <c r="L474" s="57" t="e">
        <f t="shared" si="93"/>
        <v>#REF!</v>
      </c>
      <c r="M474" s="58" t="e">
        <f t="shared" si="88"/>
        <v>#REF!</v>
      </c>
      <c r="N474" s="58" t="e">
        <f t="shared" si="94"/>
        <v>#REF!</v>
      </c>
      <c r="O474" s="58" t="e">
        <f t="shared" si="95"/>
        <v>#REF!</v>
      </c>
      <c r="P474" s="59" t="e">
        <f t="shared" si="85"/>
        <v>#REF!</v>
      </c>
      <c r="Q474" s="29" t="e">
        <f t="shared" si="96"/>
        <v>#REF!</v>
      </c>
      <c r="R474" s="100" t="e">
        <f t="shared" si="89"/>
        <v>#REF!</v>
      </c>
      <c r="S474" s="247"/>
      <c r="T474" s="247"/>
      <c r="U474" s="247"/>
    </row>
    <row r="475" spans="2:21" x14ac:dyDescent="0.25">
      <c r="B475" s="237"/>
      <c r="C475" s="9"/>
      <c r="E475" s="65" t="e">
        <f>IF(OR($C$6="",$C$5="",$C$6=0,$C$5=0),"",IF((ROWS(E$6:E475)-1)&gt;$C$16+$C$13-$C$15,"",(ROWS(E$6:E475)-1)))</f>
        <v>#REF!</v>
      </c>
      <c r="F475" s="55" t="e">
        <f t="shared" si="90"/>
        <v>#REF!</v>
      </c>
      <c r="G475" s="91" t="e">
        <f>IF(E475="","",OP!G475)</f>
        <v>#REF!</v>
      </c>
      <c r="H475" s="28" t="e">
        <f t="shared" si="86"/>
        <v>#REF!</v>
      </c>
      <c r="I475" s="56" t="e">
        <f t="shared" si="87"/>
        <v>#REF!</v>
      </c>
      <c r="J475" s="56" t="e">
        <f t="shared" si="91"/>
        <v>#REF!</v>
      </c>
      <c r="K475" s="57" t="e">
        <f t="shared" si="92"/>
        <v>#REF!</v>
      </c>
      <c r="L475" s="57" t="e">
        <f t="shared" si="93"/>
        <v>#REF!</v>
      </c>
      <c r="M475" s="58" t="e">
        <f t="shared" si="88"/>
        <v>#REF!</v>
      </c>
      <c r="N475" s="58" t="e">
        <f t="shared" si="94"/>
        <v>#REF!</v>
      </c>
      <c r="O475" s="58" t="e">
        <f t="shared" si="95"/>
        <v>#REF!</v>
      </c>
      <c r="P475" s="59" t="e">
        <f t="shared" si="85"/>
        <v>#REF!</v>
      </c>
      <c r="Q475" s="29" t="e">
        <f t="shared" si="96"/>
        <v>#REF!</v>
      </c>
      <c r="R475" s="100" t="e">
        <f t="shared" si="89"/>
        <v>#REF!</v>
      </c>
      <c r="S475" s="247"/>
      <c r="T475" s="247"/>
      <c r="U475" s="247"/>
    </row>
    <row r="476" spans="2:21" x14ac:dyDescent="0.25">
      <c r="B476" s="237"/>
      <c r="C476" s="9"/>
      <c r="E476" s="65" t="e">
        <f>IF(OR($C$6="",$C$5="",$C$6=0,$C$5=0),"",IF((ROWS(E$6:E476)-1)&gt;$C$16+$C$13-$C$15,"",(ROWS(E$6:E476)-1)))</f>
        <v>#REF!</v>
      </c>
      <c r="F476" s="55" t="e">
        <f t="shared" si="90"/>
        <v>#REF!</v>
      </c>
      <c r="G476" s="91" t="e">
        <f>IF(E476="","",OP!G476)</f>
        <v>#REF!</v>
      </c>
      <c r="H476" s="28" t="e">
        <f t="shared" si="86"/>
        <v>#REF!</v>
      </c>
      <c r="I476" s="56" t="e">
        <f t="shared" si="87"/>
        <v>#REF!</v>
      </c>
      <c r="J476" s="56" t="e">
        <f t="shared" si="91"/>
        <v>#REF!</v>
      </c>
      <c r="K476" s="57" t="e">
        <f t="shared" si="92"/>
        <v>#REF!</v>
      </c>
      <c r="L476" s="57" t="e">
        <f t="shared" si="93"/>
        <v>#REF!</v>
      </c>
      <c r="M476" s="58" t="e">
        <f t="shared" si="88"/>
        <v>#REF!</v>
      </c>
      <c r="N476" s="58" t="e">
        <f t="shared" si="94"/>
        <v>#REF!</v>
      </c>
      <c r="O476" s="58" t="e">
        <f t="shared" si="95"/>
        <v>#REF!</v>
      </c>
      <c r="P476" s="59" t="e">
        <f t="shared" si="85"/>
        <v>#REF!</v>
      </c>
      <c r="Q476" s="29" t="e">
        <f t="shared" si="96"/>
        <v>#REF!</v>
      </c>
      <c r="R476" s="100" t="e">
        <f t="shared" si="89"/>
        <v>#REF!</v>
      </c>
      <c r="S476" s="247"/>
      <c r="T476" s="247"/>
      <c r="U476" s="247"/>
    </row>
    <row r="477" spans="2:21" x14ac:dyDescent="0.25">
      <c r="B477" s="237"/>
      <c r="C477" s="9"/>
      <c r="E477" s="65" t="e">
        <f>IF(OR($C$6="",$C$5="",$C$6=0,$C$5=0),"",IF((ROWS(E$6:E477)-1)&gt;$C$16+$C$13-$C$15,"",(ROWS(E$6:E477)-1)))</f>
        <v>#REF!</v>
      </c>
      <c r="F477" s="55" t="e">
        <f t="shared" si="90"/>
        <v>#REF!</v>
      </c>
      <c r="G477" s="91" t="e">
        <f>IF(E477="","",OP!G477)</f>
        <v>#REF!</v>
      </c>
      <c r="H477" s="28" t="e">
        <f t="shared" si="86"/>
        <v>#REF!</v>
      </c>
      <c r="I477" s="56" t="e">
        <f t="shared" si="87"/>
        <v>#REF!</v>
      </c>
      <c r="J477" s="56" t="e">
        <f t="shared" si="91"/>
        <v>#REF!</v>
      </c>
      <c r="K477" s="57" t="e">
        <f t="shared" si="92"/>
        <v>#REF!</v>
      </c>
      <c r="L477" s="57" t="e">
        <f t="shared" si="93"/>
        <v>#REF!</v>
      </c>
      <c r="M477" s="58" t="e">
        <f t="shared" si="88"/>
        <v>#REF!</v>
      </c>
      <c r="N477" s="58" t="e">
        <f t="shared" si="94"/>
        <v>#REF!</v>
      </c>
      <c r="O477" s="58" t="e">
        <f t="shared" si="95"/>
        <v>#REF!</v>
      </c>
      <c r="P477" s="59" t="e">
        <f t="shared" si="85"/>
        <v>#REF!</v>
      </c>
      <c r="Q477" s="29" t="e">
        <f t="shared" si="96"/>
        <v>#REF!</v>
      </c>
      <c r="R477" s="100" t="e">
        <f t="shared" si="89"/>
        <v>#REF!</v>
      </c>
      <c r="S477" s="247"/>
      <c r="T477" s="247"/>
      <c r="U477" s="247"/>
    </row>
    <row r="478" spans="2:21" x14ac:dyDescent="0.25">
      <c r="B478" s="237"/>
      <c r="C478" s="9"/>
      <c r="E478" s="65" t="e">
        <f>IF(OR($C$6="",$C$5="",$C$6=0,$C$5=0),"",IF((ROWS(E$6:E478)-1)&gt;$C$16+$C$13-$C$15,"",(ROWS(E$6:E478)-1)))</f>
        <v>#REF!</v>
      </c>
      <c r="F478" s="55" t="e">
        <f t="shared" si="90"/>
        <v>#REF!</v>
      </c>
      <c r="G478" s="91" t="e">
        <f>IF(E478="","",OP!G478)</f>
        <v>#REF!</v>
      </c>
      <c r="H478" s="28" t="e">
        <f t="shared" si="86"/>
        <v>#REF!</v>
      </c>
      <c r="I478" s="56" t="e">
        <f t="shared" si="87"/>
        <v>#REF!</v>
      </c>
      <c r="J478" s="56" t="e">
        <f t="shared" si="91"/>
        <v>#REF!</v>
      </c>
      <c r="K478" s="57" t="e">
        <f t="shared" si="92"/>
        <v>#REF!</v>
      </c>
      <c r="L478" s="57" t="e">
        <f t="shared" si="93"/>
        <v>#REF!</v>
      </c>
      <c r="M478" s="58" t="e">
        <f t="shared" si="88"/>
        <v>#REF!</v>
      </c>
      <c r="N478" s="58" t="e">
        <f t="shared" si="94"/>
        <v>#REF!</v>
      </c>
      <c r="O478" s="58" t="e">
        <f t="shared" si="95"/>
        <v>#REF!</v>
      </c>
      <c r="P478" s="59" t="e">
        <f t="shared" si="85"/>
        <v>#REF!</v>
      </c>
      <c r="Q478" s="29" t="e">
        <f t="shared" si="96"/>
        <v>#REF!</v>
      </c>
      <c r="R478" s="100" t="e">
        <f t="shared" si="89"/>
        <v>#REF!</v>
      </c>
      <c r="S478" s="247"/>
      <c r="T478" s="247"/>
      <c r="U478" s="247"/>
    </row>
    <row r="479" spans="2:21" x14ac:dyDescent="0.25">
      <c r="B479" s="237"/>
      <c r="C479" s="9"/>
      <c r="E479" s="65" t="e">
        <f>IF(OR($C$6="",$C$5="",$C$6=0,$C$5=0),"",IF((ROWS(E$6:E479)-1)&gt;$C$16+$C$13-$C$15,"",(ROWS(E$6:E479)-1)))</f>
        <v>#REF!</v>
      </c>
      <c r="F479" s="55" t="e">
        <f t="shared" si="90"/>
        <v>#REF!</v>
      </c>
      <c r="G479" s="91" t="e">
        <f>IF(E479="","",OP!G479)</f>
        <v>#REF!</v>
      </c>
      <c r="H479" s="28" t="e">
        <f t="shared" si="86"/>
        <v>#REF!</v>
      </c>
      <c r="I479" s="56" t="e">
        <f t="shared" si="87"/>
        <v>#REF!</v>
      </c>
      <c r="J479" s="56" t="e">
        <f t="shared" si="91"/>
        <v>#REF!</v>
      </c>
      <c r="K479" s="57" t="e">
        <f t="shared" si="92"/>
        <v>#REF!</v>
      </c>
      <c r="L479" s="57" t="e">
        <f t="shared" si="93"/>
        <v>#REF!</v>
      </c>
      <c r="M479" s="58" t="e">
        <f t="shared" si="88"/>
        <v>#REF!</v>
      </c>
      <c r="N479" s="58" t="e">
        <f t="shared" si="94"/>
        <v>#REF!</v>
      </c>
      <c r="O479" s="58" t="e">
        <f t="shared" si="95"/>
        <v>#REF!</v>
      </c>
      <c r="P479" s="59" t="e">
        <f t="shared" si="85"/>
        <v>#REF!</v>
      </c>
      <c r="Q479" s="29" t="e">
        <f t="shared" si="96"/>
        <v>#REF!</v>
      </c>
      <c r="R479" s="100" t="e">
        <f t="shared" si="89"/>
        <v>#REF!</v>
      </c>
      <c r="S479" s="247"/>
      <c r="T479" s="247"/>
      <c r="U479" s="247"/>
    </row>
    <row r="480" spans="2:21" x14ac:dyDescent="0.25">
      <c r="B480" s="237"/>
      <c r="C480" s="9"/>
      <c r="E480" s="65" t="e">
        <f>IF(OR($C$6="",$C$5="",$C$6=0,$C$5=0),"",IF((ROWS(E$6:E480)-1)&gt;$C$16+$C$13-$C$15,"",(ROWS(E$6:E480)-1)))</f>
        <v>#REF!</v>
      </c>
      <c r="F480" s="55" t="e">
        <f t="shared" si="90"/>
        <v>#REF!</v>
      </c>
      <c r="G480" s="91" t="e">
        <f>IF(E480="","",OP!G480)</f>
        <v>#REF!</v>
      </c>
      <c r="H480" s="28" t="e">
        <f t="shared" si="86"/>
        <v>#REF!</v>
      </c>
      <c r="I480" s="56" t="e">
        <f t="shared" si="87"/>
        <v>#REF!</v>
      </c>
      <c r="J480" s="56" t="e">
        <f t="shared" si="91"/>
        <v>#REF!</v>
      </c>
      <c r="K480" s="57" t="e">
        <f t="shared" si="92"/>
        <v>#REF!</v>
      </c>
      <c r="L480" s="57" t="e">
        <f t="shared" si="93"/>
        <v>#REF!</v>
      </c>
      <c r="M480" s="58" t="e">
        <f t="shared" si="88"/>
        <v>#REF!</v>
      </c>
      <c r="N480" s="58" t="e">
        <f t="shared" si="94"/>
        <v>#REF!</v>
      </c>
      <c r="O480" s="58" t="e">
        <f t="shared" si="95"/>
        <v>#REF!</v>
      </c>
      <c r="P480" s="59" t="e">
        <f t="shared" si="85"/>
        <v>#REF!</v>
      </c>
      <c r="Q480" s="29" t="e">
        <f t="shared" si="96"/>
        <v>#REF!</v>
      </c>
      <c r="R480" s="100" t="e">
        <f t="shared" si="89"/>
        <v>#REF!</v>
      </c>
      <c r="S480" s="247"/>
      <c r="T480" s="247"/>
      <c r="U480" s="247"/>
    </row>
    <row r="481" spans="2:21" x14ac:dyDescent="0.25">
      <c r="B481" s="237"/>
      <c r="C481" s="9"/>
      <c r="E481" s="65" t="e">
        <f>IF(OR($C$6="",$C$5="",$C$6=0,$C$5=0),"",IF((ROWS(E$6:E481)-1)&gt;$C$16+$C$13-$C$15,"",(ROWS(E$6:E481)-1)))</f>
        <v>#REF!</v>
      </c>
      <c r="F481" s="55" t="e">
        <f t="shared" si="90"/>
        <v>#REF!</v>
      </c>
      <c r="G481" s="91" t="e">
        <f>IF(E481="","",OP!G481)</f>
        <v>#REF!</v>
      </c>
      <c r="H481" s="28" t="e">
        <f t="shared" si="86"/>
        <v>#REF!</v>
      </c>
      <c r="I481" s="56" t="e">
        <f t="shared" si="87"/>
        <v>#REF!</v>
      </c>
      <c r="J481" s="56" t="e">
        <f t="shared" si="91"/>
        <v>#REF!</v>
      </c>
      <c r="K481" s="57" t="e">
        <f t="shared" si="92"/>
        <v>#REF!</v>
      </c>
      <c r="L481" s="57" t="e">
        <f t="shared" si="93"/>
        <v>#REF!</v>
      </c>
      <c r="M481" s="58" t="e">
        <f t="shared" si="88"/>
        <v>#REF!</v>
      </c>
      <c r="N481" s="58" t="e">
        <f t="shared" si="94"/>
        <v>#REF!</v>
      </c>
      <c r="O481" s="58" t="e">
        <f t="shared" si="95"/>
        <v>#REF!</v>
      </c>
      <c r="P481" s="59" t="e">
        <f t="shared" si="85"/>
        <v>#REF!</v>
      </c>
      <c r="Q481" s="29" t="e">
        <f t="shared" si="96"/>
        <v>#REF!</v>
      </c>
      <c r="R481" s="100" t="e">
        <f t="shared" si="89"/>
        <v>#REF!</v>
      </c>
      <c r="S481" s="247"/>
      <c r="T481" s="247"/>
      <c r="U481" s="247"/>
    </row>
    <row r="482" spans="2:21" x14ac:dyDescent="0.25">
      <c r="B482" s="237"/>
      <c r="C482" s="9"/>
      <c r="E482" s="65" t="e">
        <f>IF(OR($C$6="",$C$5="",$C$6=0,$C$5=0),"",IF((ROWS(E$6:E482)-1)&gt;$C$16+$C$13-$C$15,"",(ROWS(E$6:E482)-1)))</f>
        <v>#REF!</v>
      </c>
      <c r="F482" s="55" t="e">
        <f t="shared" si="90"/>
        <v>#REF!</v>
      </c>
      <c r="G482" s="91" t="e">
        <f>IF(E482="","",OP!G482)</f>
        <v>#REF!</v>
      </c>
      <c r="H482" s="28" t="e">
        <f t="shared" si="86"/>
        <v>#REF!</v>
      </c>
      <c r="I482" s="56" t="e">
        <f t="shared" si="87"/>
        <v>#REF!</v>
      </c>
      <c r="J482" s="56" t="e">
        <f t="shared" si="91"/>
        <v>#REF!</v>
      </c>
      <c r="K482" s="57" t="e">
        <f t="shared" si="92"/>
        <v>#REF!</v>
      </c>
      <c r="L482" s="57" t="e">
        <f t="shared" si="93"/>
        <v>#REF!</v>
      </c>
      <c r="M482" s="58" t="e">
        <f t="shared" si="88"/>
        <v>#REF!</v>
      </c>
      <c r="N482" s="58" t="e">
        <f t="shared" si="94"/>
        <v>#REF!</v>
      </c>
      <c r="O482" s="58" t="e">
        <f t="shared" si="95"/>
        <v>#REF!</v>
      </c>
      <c r="P482" s="59" t="e">
        <f t="shared" si="85"/>
        <v>#REF!</v>
      </c>
      <c r="Q482" s="29" t="e">
        <f t="shared" si="96"/>
        <v>#REF!</v>
      </c>
      <c r="R482" s="100" t="e">
        <f t="shared" si="89"/>
        <v>#REF!</v>
      </c>
      <c r="S482" s="247"/>
      <c r="T482" s="247"/>
      <c r="U482" s="247"/>
    </row>
    <row r="483" spans="2:21" x14ac:dyDescent="0.25">
      <c r="B483" s="237"/>
      <c r="C483" s="9"/>
      <c r="E483" s="65" t="e">
        <f>IF(OR($C$6="",$C$5="",$C$6=0,$C$5=0),"",IF((ROWS(E$6:E483)-1)&gt;$C$16+$C$13-$C$15,"",(ROWS(E$6:E483)-1)))</f>
        <v>#REF!</v>
      </c>
      <c r="F483" s="55" t="e">
        <f t="shared" si="90"/>
        <v>#REF!</v>
      </c>
      <c r="G483" s="91" t="e">
        <f>IF(E483="","",OP!G483)</f>
        <v>#REF!</v>
      </c>
      <c r="H483" s="28" t="e">
        <f t="shared" si="86"/>
        <v>#REF!</v>
      </c>
      <c r="I483" s="56" t="e">
        <f t="shared" si="87"/>
        <v>#REF!</v>
      </c>
      <c r="J483" s="56" t="e">
        <f t="shared" si="91"/>
        <v>#REF!</v>
      </c>
      <c r="K483" s="57" t="e">
        <f t="shared" si="92"/>
        <v>#REF!</v>
      </c>
      <c r="L483" s="57" t="e">
        <f t="shared" si="93"/>
        <v>#REF!</v>
      </c>
      <c r="M483" s="58" t="e">
        <f t="shared" si="88"/>
        <v>#REF!</v>
      </c>
      <c r="N483" s="58" t="e">
        <f t="shared" si="94"/>
        <v>#REF!</v>
      </c>
      <c r="O483" s="58" t="e">
        <f t="shared" si="95"/>
        <v>#REF!</v>
      </c>
      <c r="P483" s="59" t="e">
        <f t="shared" si="85"/>
        <v>#REF!</v>
      </c>
      <c r="Q483" s="29" t="e">
        <f t="shared" si="96"/>
        <v>#REF!</v>
      </c>
      <c r="R483" s="100" t="e">
        <f t="shared" si="89"/>
        <v>#REF!</v>
      </c>
      <c r="S483" s="247"/>
      <c r="T483" s="247"/>
      <c r="U483" s="247"/>
    </row>
    <row r="484" spans="2:21" x14ac:dyDescent="0.25">
      <c r="B484" s="237"/>
      <c r="C484" s="9"/>
      <c r="E484" s="65" t="e">
        <f>IF(OR($C$6="",$C$5="",$C$6=0,$C$5=0),"",IF((ROWS(E$6:E484)-1)&gt;$C$16+$C$13-$C$15,"",(ROWS(E$6:E484)-1)))</f>
        <v>#REF!</v>
      </c>
      <c r="F484" s="55" t="e">
        <f t="shared" si="90"/>
        <v>#REF!</v>
      </c>
      <c r="G484" s="91" t="e">
        <f>IF(E484="","",OP!G484)</f>
        <v>#REF!</v>
      </c>
      <c r="H484" s="28" t="e">
        <f t="shared" si="86"/>
        <v>#REF!</v>
      </c>
      <c r="I484" s="56" t="e">
        <f t="shared" si="87"/>
        <v>#REF!</v>
      </c>
      <c r="J484" s="56" t="e">
        <f t="shared" si="91"/>
        <v>#REF!</v>
      </c>
      <c r="K484" s="57" t="e">
        <f t="shared" si="92"/>
        <v>#REF!</v>
      </c>
      <c r="L484" s="57" t="e">
        <f t="shared" si="93"/>
        <v>#REF!</v>
      </c>
      <c r="M484" s="58" t="e">
        <f t="shared" si="88"/>
        <v>#REF!</v>
      </c>
      <c r="N484" s="58" t="e">
        <f t="shared" si="94"/>
        <v>#REF!</v>
      </c>
      <c r="O484" s="58" t="e">
        <f t="shared" si="95"/>
        <v>#REF!</v>
      </c>
      <c r="P484" s="59" t="e">
        <f t="shared" si="85"/>
        <v>#REF!</v>
      </c>
      <c r="Q484" s="29" t="e">
        <f t="shared" si="96"/>
        <v>#REF!</v>
      </c>
      <c r="R484" s="100" t="e">
        <f t="shared" si="89"/>
        <v>#REF!</v>
      </c>
      <c r="S484" s="247"/>
      <c r="T484" s="247"/>
      <c r="U484" s="247"/>
    </row>
    <row r="485" spans="2:21" x14ac:dyDescent="0.25">
      <c r="B485" s="237"/>
      <c r="C485" s="9"/>
      <c r="E485" s="65" t="e">
        <f>IF(OR($C$6="",$C$5="",$C$6=0,$C$5=0),"",IF((ROWS(E$6:E485)-1)&gt;$C$16+$C$13-$C$15,"",(ROWS(E$6:E485)-1)))</f>
        <v>#REF!</v>
      </c>
      <c r="F485" s="55" t="e">
        <f t="shared" si="90"/>
        <v>#REF!</v>
      </c>
      <c r="G485" s="91" t="e">
        <f>IF(E485="","",OP!G485)</f>
        <v>#REF!</v>
      </c>
      <c r="H485" s="28" t="e">
        <f t="shared" si="86"/>
        <v>#REF!</v>
      </c>
      <c r="I485" s="56" t="e">
        <f t="shared" si="87"/>
        <v>#REF!</v>
      </c>
      <c r="J485" s="56" t="e">
        <f t="shared" si="91"/>
        <v>#REF!</v>
      </c>
      <c r="K485" s="57" t="e">
        <f t="shared" si="92"/>
        <v>#REF!</v>
      </c>
      <c r="L485" s="57" t="e">
        <f t="shared" si="93"/>
        <v>#REF!</v>
      </c>
      <c r="M485" s="58" t="e">
        <f t="shared" si="88"/>
        <v>#REF!</v>
      </c>
      <c r="N485" s="58" t="e">
        <f t="shared" si="94"/>
        <v>#REF!</v>
      </c>
      <c r="O485" s="58" t="e">
        <f t="shared" si="95"/>
        <v>#REF!</v>
      </c>
      <c r="P485" s="59" t="e">
        <f t="shared" si="85"/>
        <v>#REF!</v>
      </c>
      <c r="Q485" s="29" t="e">
        <f t="shared" si="96"/>
        <v>#REF!</v>
      </c>
      <c r="R485" s="100" t="e">
        <f t="shared" si="89"/>
        <v>#REF!</v>
      </c>
      <c r="S485" s="247"/>
      <c r="T485" s="247"/>
      <c r="U485" s="247"/>
    </row>
    <row r="486" spans="2:21" x14ac:dyDescent="0.25">
      <c r="B486" s="237"/>
      <c r="C486" s="9"/>
      <c r="E486" s="65" t="e">
        <f>IF(OR($C$6="",$C$5="",$C$6=0,$C$5=0),"",IF((ROWS(E$6:E486)-1)&gt;$C$16+$C$13-$C$15,"",(ROWS(E$6:E486)-1)))</f>
        <v>#REF!</v>
      </c>
      <c r="F486" s="55" t="e">
        <f t="shared" si="90"/>
        <v>#REF!</v>
      </c>
      <c r="G486" s="91" t="e">
        <f>IF(E486="","",OP!G486)</f>
        <v>#REF!</v>
      </c>
      <c r="H486" s="28" t="e">
        <f t="shared" si="86"/>
        <v>#REF!</v>
      </c>
      <c r="I486" s="56" t="e">
        <f t="shared" si="87"/>
        <v>#REF!</v>
      </c>
      <c r="J486" s="56" t="e">
        <f t="shared" si="91"/>
        <v>#REF!</v>
      </c>
      <c r="K486" s="57" t="e">
        <f t="shared" si="92"/>
        <v>#REF!</v>
      </c>
      <c r="L486" s="57" t="e">
        <f t="shared" si="93"/>
        <v>#REF!</v>
      </c>
      <c r="M486" s="58" t="e">
        <f t="shared" si="88"/>
        <v>#REF!</v>
      </c>
      <c r="N486" s="58" t="e">
        <f t="shared" si="94"/>
        <v>#REF!</v>
      </c>
      <c r="O486" s="58" t="e">
        <f t="shared" si="95"/>
        <v>#REF!</v>
      </c>
      <c r="P486" s="59" t="e">
        <f t="shared" si="85"/>
        <v>#REF!</v>
      </c>
      <c r="Q486" s="29" t="e">
        <f t="shared" si="96"/>
        <v>#REF!</v>
      </c>
      <c r="R486" s="100" t="e">
        <f t="shared" si="89"/>
        <v>#REF!</v>
      </c>
      <c r="S486" s="247"/>
      <c r="T486" s="247"/>
      <c r="U486" s="247"/>
    </row>
    <row r="487" spans="2:21" x14ac:dyDescent="0.25">
      <c r="B487" s="237"/>
      <c r="C487" s="9"/>
      <c r="E487" s="65" t="e">
        <f>IF(OR($C$6="",$C$5="",$C$6=0,$C$5=0),"",IF((ROWS(E$6:E487)-1)&gt;$C$16+$C$13-$C$15,"",(ROWS(E$6:E487)-1)))</f>
        <v>#REF!</v>
      </c>
      <c r="F487" s="55" t="e">
        <f t="shared" si="90"/>
        <v>#REF!</v>
      </c>
      <c r="G487" s="91" t="e">
        <f>IF(E487="","",OP!G487)</f>
        <v>#REF!</v>
      </c>
      <c r="H487" s="28" t="e">
        <f t="shared" si="86"/>
        <v>#REF!</v>
      </c>
      <c r="I487" s="56" t="e">
        <f t="shared" si="87"/>
        <v>#REF!</v>
      </c>
      <c r="J487" s="56" t="e">
        <f t="shared" si="91"/>
        <v>#REF!</v>
      </c>
      <c r="K487" s="57" t="e">
        <f t="shared" si="92"/>
        <v>#REF!</v>
      </c>
      <c r="L487" s="57" t="e">
        <f t="shared" si="93"/>
        <v>#REF!</v>
      </c>
      <c r="M487" s="58" t="e">
        <f t="shared" si="88"/>
        <v>#REF!</v>
      </c>
      <c r="N487" s="58" t="e">
        <f t="shared" si="94"/>
        <v>#REF!</v>
      </c>
      <c r="O487" s="58" t="e">
        <f t="shared" si="95"/>
        <v>#REF!</v>
      </c>
      <c r="P487" s="59" t="e">
        <f t="shared" si="85"/>
        <v>#REF!</v>
      </c>
      <c r="Q487" s="29" t="e">
        <f t="shared" si="96"/>
        <v>#REF!</v>
      </c>
      <c r="R487" s="100" t="e">
        <f t="shared" si="89"/>
        <v>#REF!</v>
      </c>
      <c r="S487" s="247"/>
      <c r="T487" s="247"/>
      <c r="U487" s="247"/>
    </row>
    <row r="488" spans="2:21" x14ac:dyDescent="0.25">
      <c r="B488" s="237"/>
      <c r="C488" s="9"/>
      <c r="E488" s="65" t="e">
        <f>IF(OR($C$6="",$C$5="",$C$6=0,$C$5=0),"",IF((ROWS(E$6:E488)-1)&gt;$C$16+$C$13-$C$15,"",(ROWS(E$6:E488)-1)))</f>
        <v>#REF!</v>
      </c>
      <c r="F488" s="55" t="e">
        <f t="shared" si="90"/>
        <v>#REF!</v>
      </c>
      <c r="G488" s="91" t="e">
        <f>IF(E488="","",OP!G488)</f>
        <v>#REF!</v>
      </c>
      <c r="H488" s="28" t="e">
        <f t="shared" si="86"/>
        <v>#REF!</v>
      </c>
      <c r="I488" s="56" t="e">
        <f t="shared" si="87"/>
        <v>#REF!</v>
      </c>
      <c r="J488" s="56" t="e">
        <f t="shared" si="91"/>
        <v>#REF!</v>
      </c>
      <c r="K488" s="57" t="e">
        <f t="shared" si="92"/>
        <v>#REF!</v>
      </c>
      <c r="L488" s="57" t="e">
        <f t="shared" si="93"/>
        <v>#REF!</v>
      </c>
      <c r="M488" s="58" t="e">
        <f t="shared" si="88"/>
        <v>#REF!</v>
      </c>
      <c r="N488" s="58" t="e">
        <f t="shared" si="94"/>
        <v>#REF!</v>
      </c>
      <c r="O488" s="58" t="e">
        <f t="shared" si="95"/>
        <v>#REF!</v>
      </c>
      <c r="P488" s="59" t="e">
        <f t="shared" si="85"/>
        <v>#REF!</v>
      </c>
      <c r="Q488" s="29" t="e">
        <f t="shared" si="96"/>
        <v>#REF!</v>
      </c>
      <c r="R488" s="100" t="e">
        <f t="shared" si="89"/>
        <v>#REF!</v>
      </c>
      <c r="S488" s="247"/>
      <c r="T488" s="247"/>
      <c r="U488" s="247"/>
    </row>
    <row r="489" spans="2:21" x14ac:dyDescent="0.25">
      <c r="B489" s="237"/>
      <c r="C489" s="9"/>
      <c r="E489" s="65" t="e">
        <f>IF(OR($C$6="",$C$5="",$C$6=0,$C$5=0),"",IF((ROWS(E$6:E489)-1)&gt;$C$16+$C$13-$C$15,"",(ROWS(E$6:E489)-1)))</f>
        <v>#REF!</v>
      </c>
      <c r="F489" s="55" t="e">
        <f t="shared" si="90"/>
        <v>#REF!</v>
      </c>
      <c r="G489" s="91" t="e">
        <f>IF(E489="","",OP!G489)</f>
        <v>#REF!</v>
      </c>
      <c r="H489" s="28" t="e">
        <f t="shared" si="86"/>
        <v>#REF!</v>
      </c>
      <c r="I489" s="56" t="e">
        <f t="shared" si="87"/>
        <v>#REF!</v>
      </c>
      <c r="J489" s="56" t="e">
        <f t="shared" si="91"/>
        <v>#REF!</v>
      </c>
      <c r="K489" s="57" t="e">
        <f t="shared" si="92"/>
        <v>#REF!</v>
      </c>
      <c r="L489" s="57" t="e">
        <f t="shared" si="93"/>
        <v>#REF!</v>
      </c>
      <c r="M489" s="58" t="e">
        <f t="shared" si="88"/>
        <v>#REF!</v>
      </c>
      <c r="N489" s="58" t="e">
        <f t="shared" si="94"/>
        <v>#REF!</v>
      </c>
      <c r="O489" s="58" t="e">
        <f t="shared" si="95"/>
        <v>#REF!</v>
      </c>
      <c r="P489" s="59" t="e">
        <f t="shared" si="85"/>
        <v>#REF!</v>
      </c>
      <c r="Q489" s="29" t="e">
        <f t="shared" si="96"/>
        <v>#REF!</v>
      </c>
      <c r="R489" s="100" t="e">
        <f t="shared" si="89"/>
        <v>#REF!</v>
      </c>
      <c r="S489" s="247"/>
      <c r="T489" s="247"/>
      <c r="U489" s="247"/>
    </row>
    <row r="490" spans="2:21" x14ac:dyDescent="0.25">
      <c r="B490" s="237"/>
      <c r="C490" s="9"/>
      <c r="E490" s="65" t="e">
        <f>IF(OR($C$6="",$C$5="",$C$6=0,$C$5=0),"",IF((ROWS(E$6:E490)-1)&gt;$C$16+$C$13-$C$15,"",(ROWS(E$6:E490)-1)))</f>
        <v>#REF!</v>
      </c>
      <c r="F490" s="55" t="e">
        <f t="shared" si="90"/>
        <v>#REF!</v>
      </c>
      <c r="G490" s="91" t="e">
        <f>IF(E490="","",OP!G490)</f>
        <v>#REF!</v>
      </c>
      <c r="H490" s="28" t="e">
        <f t="shared" si="86"/>
        <v>#REF!</v>
      </c>
      <c r="I490" s="56" t="e">
        <f t="shared" si="87"/>
        <v>#REF!</v>
      </c>
      <c r="J490" s="56" t="e">
        <f t="shared" si="91"/>
        <v>#REF!</v>
      </c>
      <c r="K490" s="57" t="e">
        <f t="shared" si="92"/>
        <v>#REF!</v>
      </c>
      <c r="L490" s="57" t="e">
        <f t="shared" si="93"/>
        <v>#REF!</v>
      </c>
      <c r="M490" s="58" t="e">
        <f t="shared" si="88"/>
        <v>#REF!</v>
      </c>
      <c r="N490" s="58" t="e">
        <f t="shared" si="94"/>
        <v>#REF!</v>
      </c>
      <c r="O490" s="58" t="e">
        <f t="shared" si="95"/>
        <v>#REF!</v>
      </c>
      <c r="P490" s="59" t="e">
        <f t="shared" si="85"/>
        <v>#REF!</v>
      </c>
      <c r="Q490" s="29" t="e">
        <f t="shared" si="96"/>
        <v>#REF!</v>
      </c>
      <c r="R490" s="100" t="e">
        <f t="shared" si="89"/>
        <v>#REF!</v>
      </c>
      <c r="S490" s="247"/>
      <c r="T490" s="247"/>
      <c r="U490" s="247"/>
    </row>
    <row r="491" spans="2:21" x14ac:dyDescent="0.25">
      <c r="B491" s="237"/>
      <c r="C491" s="9"/>
      <c r="E491" s="65" t="e">
        <f>IF(OR($C$6="",$C$5="",$C$6=0,$C$5=0),"",IF((ROWS(E$6:E491)-1)&gt;$C$16+$C$13-$C$15,"",(ROWS(E$6:E491)-1)))</f>
        <v>#REF!</v>
      </c>
      <c r="F491" s="55" t="e">
        <f t="shared" si="90"/>
        <v>#REF!</v>
      </c>
      <c r="G491" s="91" t="e">
        <f>IF(E491="","",OP!G491)</f>
        <v>#REF!</v>
      </c>
      <c r="H491" s="28" t="e">
        <f t="shared" si="86"/>
        <v>#REF!</v>
      </c>
      <c r="I491" s="56" t="e">
        <f t="shared" si="87"/>
        <v>#REF!</v>
      </c>
      <c r="J491" s="56" t="e">
        <f t="shared" si="91"/>
        <v>#REF!</v>
      </c>
      <c r="K491" s="57" t="e">
        <f t="shared" si="92"/>
        <v>#REF!</v>
      </c>
      <c r="L491" s="57" t="e">
        <f t="shared" si="93"/>
        <v>#REF!</v>
      </c>
      <c r="M491" s="58" t="e">
        <f t="shared" si="88"/>
        <v>#REF!</v>
      </c>
      <c r="N491" s="58" t="e">
        <f t="shared" si="94"/>
        <v>#REF!</v>
      </c>
      <c r="O491" s="58" t="e">
        <f t="shared" si="95"/>
        <v>#REF!</v>
      </c>
      <c r="P491" s="59" t="e">
        <f t="shared" si="85"/>
        <v>#REF!</v>
      </c>
      <c r="Q491" s="29" t="e">
        <f t="shared" si="96"/>
        <v>#REF!</v>
      </c>
      <c r="R491" s="100" t="e">
        <f t="shared" si="89"/>
        <v>#REF!</v>
      </c>
      <c r="S491" s="247"/>
      <c r="T491" s="247"/>
      <c r="U491" s="247"/>
    </row>
    <row r="492" spans="2:21" x14ac:dyDescent="0.25">
      <c r="B492" s="237"/>
      <c r="C492" s="9"/>
      <c r="E492" s="65" t="e">
        <f>IF(OR($C$6="",$C$5="",$C$6=0,$C$5=0),"",IF((ROWS(E$6:E492)-1)&gt;$C$16+$C$13-$C$15,"",(ROWS(E$6:E492)-1)))</f>
        <v>#REF!</v>
      </c>
      <c r="F492" s="55" t="e">
        <f t="shared" si="90"/>
        <v>#REF!</v>
      </c>
      <c r="G492" s="91" t="e">
        <f>IF(E492="","",OP!G492)</f>
        <v>#REF!</v>
      </c>
      <c r="H492" s="28" t="e">
        <f t="shared" si="86"/>
        <v>#REF!</v>
      </c>
      <c r="I492" s="56" t="e">
        <f t="shared" si="87"/>
        <v>#REF!</v>
      </c>
      <c r="J492" s="56" t="e">
        <f t="shared" si="91"/>
        <v>#REF!</v>
      </c>
      <c r="K492" s="57" t="e">
        <f t="shared" si="92"/>
        <v>#REF!</v>
      </c>
      <c r="L492" s="57" t="e">
        <f t="shared" si="93"/>
        <v>#REF!</v>
      </c>
      <c r="M492" s="58" t="e">
        <f t="shared" si="88"/>
        <v>#REF!</v>
      </c>
      <c r="N492" s="58" t="e">
        <f t="shared" si="94"/>
        <v>#REF!</v>
      </c>
      <c r="O492" s="58" t="e">
        <f t="shared" si="95"/>
        <v>#REF!</v>
      </c>
      <c r="P492" s="59" t="e">
        <f t="shared" si="85"/>
        <v>#REF!</v>
      </c>
      <c r="Q492" s="29" t="e">
        <f t="shared" si="96"/>
        <v>#REF!</v>
      </c>
      <c r="R492" s="100" t="e">
        <f t="shared" si="89"/>
        <v>#REF!</v>
      </c>
      <c r="S492" s="247"/>
      <c r="T492" s="247"/>
      <c r="U492" s="247"/>
    </row>
    <row r="493" spans="2:21" x14ac:dyDescent="0.25">
      <c r="B493" s="237"/>
      <c r="C493" s="9"/>
      <c r="E493" s="65" t="e">
        <f>IF(OR($C$6="",$C$5="",$C$6=0,$C$5=0),"",IF((ROWS(E$6:E493)-1)&gt;$C$16+$C$13-$C$15,"",(ROWS(E$6:E493)-1)))</f>
        <v>#REF!</v>
      </c>
      <c r="F493" s="55" t="e">
        <f t="shared" si="90"/>
        <v>#REF!</v>
      </c>
      <c r="G493" s="91" t="e">
        <f>IF(E493="","",OP!G493)</f>
        <v>#REF!</v>
      </c>
      <c r="H493" s="28" t="e">
        <f t="shared" si="86"/>
        <v>#REF!</v>
      </c>
      <c r="I493" s="56" t="e">
        <f t="shared" si="87"/>
        <v>#REF!</v>
      </c>
      <c r="J493" s="56" t="e">
        <f t="shared" si="91"/>
        <v>#REF!</v>
      </c>
      <c r="K493" s="57" t="e">
        <f t="shared" si="92"/>
        <v>#REF!</v>
      </c>
      <c r="L493" s="57" t="e">
        <f t="shared" si="93"/>
        <v>#REF!</v>
      </c>
      <c r="M493" s="58" t="e">
        <f t="shared" si="88"/>
        <v>#REF!</v>
      </c>
      <c r="N493" s="58" t="e">
        <f t="shared" si="94"/>
        <v>#REF!</v>
      </c>
      <c r="O493" s="58" t="e">
        <f t="shared" si="95"/>
        <v>#REF!</v>
      </c>
      <c r="P493" s="59" t="e">
        <f t="shared" si="85"/>
        <v>#REF!</v>
      </c>
      <c r="Q493" s="29" t="e">
        <f t="shared" si="96"/>
        <v>#REF!</v>
      </c>
      <c r="R493" s="100" t="e">
        <f t="shared" si="89"/>
        <v>#REF!</v>
      </c>
      <c r="S493" s="247"/>
      <c r="T493" s="247"/>
      <c r="U493" s="247"/>
    </row>
    <row r="494" spans="2:21" x14ac:dyDescent="0.25">
      <c r="B494" s="237"/>
      <c r="C494" s="9"/>
      <c r="E494" s="65" t="e">
        <f>IF(OR($C$6="",$C$5="",$C$6=0,$C$5=0),"",IF((ROWS(E$6:E494)-1)&gt;$C$16+$C$13-$C$15,"",(ROWS(E$6:E494)-1)))</f>
        <v>#REF!</v>
      </c>
      <c r="F494" s="55" t="e">
        <f t="shared" si="90"/>
        <v>#REF!</v>
      </c>
      <c r="G494" s="91" t="e">
        <f>IF(E494="","",OP!G494)</f>
        <v>#REF!</v>
      </c>
      <c r="H494" s="28" t="e">
        <f t="shared" si="86"/>
        <v>#REF!</v>
      </c>
      <c r="I494" s="56" t="e">
        <f t="shared" si="87"/>
        <v>#REF!</v>
      </c>
      <c r="J494" s="56" t="e">
        <f t="shared" si="91"/>
        <v>#REF!</v>
      </c>
      <c r="K494" s="57" t="e">
        <f t="shared" si="92"/>
        <v>#REF!</v>
      </c>
      <c r="L494" s="57" t="e">
        <f t="shared" si="93"/>
        <v>#REF!</v>
      </c>
      <c r="M494" s="58" t="e">
        <f t="shared" si="88"/>
        <v>#REF!</v>
      </c>
      <c r="N494" s="58" t="e">
        <f t="shared" si="94"/>
        <v>#REF!</v>
      </c>
      <c r="O494" s="58" t="e">
        <f t="shared" si="95"/>
        <v>#REF!</v>
      </c>
      <c r="P494" s="59" t="e">
        <f t="shared" si="85"/>
        <v>#REF!</v>
      </c>
      <c r="Q494" s="29" t="e">
        <f t="shared" si="96"/>
        <v>#REF!</v>
      </c>
      <c r="R494" s="100" t="e">
        <f t="shared" si="89"/>
        <v>#REF!</v>
      </c>
      <c r="S494" s="247"/>
      <c r="T494" s="247"/>
      <c r="U494" s="247"/>
    </row>
    <row r="495" spans="2:21" x14ac:dyDescent="0.25">
      <c r="B495" s="237"/>
      <c r="C495" s="9"/>
      <c r="E495" s="65" t="e">
        <f>IF(OR($C$6="",$C$5="",$C$6=0,$C$5=0),"",IF((ROWS(E$6:E495)-1)&gt;$C$16+$C$13-$C$15,"",(ROWS(E$6:E495)-1)))</f>
        <v>#REF!</v>
      </c>
      <c r="F495" s="55" t="e">
        <f t="shared" si="90"/>
        <v>#REF!</v>
      </c>
      <c r="G495" s="91" t="e">
        <f>IF(E495="","",OP!G495)</f>
        <v>#REF!</v>
      </c>
      <c r="H495" s="28" t="e">
        <f t="shared" si="86"/>
        <v>#REF!</v>
      </c>
      <c r="I495" s="56" t="e">
        <f t="shared" si="87"/>
        <v>#REF!</v>
      </c>
      <c r="J495" s="56" t="e">
        <f t="shared" si="91"/>
        <v>#REF!</v>
      </c>
      <c r="K495" s="57" t="e">
        <f t="shared" si="92"/>
        <v>#REF!</v>
      </c>
      <c r="L495" s="57" t="e">
        <f t="shared" si="93"/>
        <v>#REF!</v>
      </c>
      <c r="M495" s="58" t="e">
        <f t="shared" si="88"/>
        <v>#REF!</v>
      </c>
      <c r="N495" s="58" t="e">
        <f t="shared" si="94"/>
        <v>#REF!</v>
      </c>
      <c r="O495" s="58" t="e">
        <f t="shared" si="95"/>
        <v>#REF!</v>
      </c>
      <c r="P495" s="59" t="e">
        <f t="shared" si="85"/>
        <v>#REF!</v>
      </c>
      <c r="Q495" s="29" t="e">
        <f t="shared" si="96"/>
        <v>#REF!</v>
      </c>
      <c r="R495" s="100" t="e">
        <f t="shared" si="89"/>
        <v>#REF!</v>
      </c>
      <c r="S495" s="247"/>
      <c r="T495" s="247"/>
      <c r="U495" s="247"/>
    </row>
    <row r="496" spans="2:21" x14ac:dyDescent="0.25">
      <c r="B496" s="237"/>
      <c r="C496" s="9"/>
      <c r="E496" s="65" t="e">
        <f>IF(OR($C$6="",$C$5="",$C$6=0,$C$5=0),"",IF((ROWS(E$6:E496)-1)&gt;$C$16+$C$13-$C$15,"",(ROWS(E$6:E496)-1)))</f>
        <v>#REF!</v>
      </c>
      <c r="F496" s="55" t="e">
        <f t="shared" si="90"/>
        <v>#REF!</v>
      </c>
      <c r="G496" s="91" t="e">
        <f>IF(E496="","",OP!G496)</f>
        <v>#REF!</v>
      </c>
      <c r="H496" s="28" t="e">
        <f t="shared" si="86"/>
        <v>#REF!</v>
      </c>
      <c r="I496" s="56" t="e">
        <f t="shared" si="87"/>
        <v>#REF!</v>
      </c>
      <c r="J496" s="56" t="e">
        <f t="shared" si="91"/>
        <v>#REF!</v>
      </c>
      <c r="K496" s="57" t="e">
        <f t="shared" si="92"/>
        <v>#REF!</v>
      </c>
      <c r="L496" s="57" t="e">
        <f t="shared" si="93"/>
        <v>#REF!</v>
      </c>
      <c r="M496" s="58" t="e">
        <f t="shared" si="88"/>
        <v>#REF!</v>
      </c>
      <c r="N496" s="58" t="e">
        <f t="shared" si="94"/>
        <v>#REF!</v>
      </c>
      <c r="O496" s="58" t="e">
        <f t="shared" si="95"/>
        <v>#REF!</v>
      </c>
      <c r="P496" s="59" t="e">
        <f t="shared" si="85"/>
        <v>#REF!</v>
      </c>
      <c r="Q496" s="29" t="e">
        <f t="shared" si="96"/>
        <v>#REF!</v>
      </c>
      <c r="R496" s="100" t="e">
        <f t="shared" si="89"/>
        <v>#REF!</v>
      </c>
      <c r="S496" s="247"/>
      <c r="T496" s="247"/>
      <c r="U496" s="247"/>
    </row>
    <row r="497" spans="2:21" x14ac:dyDescent="0.25">
      <c r="B497" s="237"/>
      <c r="C497" s="9"/>
      <c r="E497" s="65" t="e">
        <f>IF(OR($C$6="",$C$5="",$C$6=0,$C$5=0),"",IF((ROWS(E$6:E497)-1)&gt;$C$16+$C$13-$C$15,"",(ROWS(E$6:E497)-1)))</f>
        <v>#REF!</v>
      </c>
      <c r="F497" s="55" t="e">
        <f t="shared" si="90"/>
        <v>#REF!</v>
      </c>
      <c r="G497" s="91" t="e">
        <f>IF(E497="","",OP!G497)</f>
        <v>#REF!</v>
      </c>
      <c r="H497" s="28" t="e">
        <f t="shared" si="86"/>
        <v>#REF!</v>
      </c>
      <c r="I497" s="56" t="e">
        <f t="shared" si="87"/>
        <v>#REF!</v>
      </c>
      <c r="J497" s="56" t="e">
        <f t="shared" si="91"/>
        <v>#REF!</v>
      </c>
      <c r="K497" s="57" t="e">
        <f t="shared" si="92"/>
        <v>#REF!</v>
      </c>
      <c r="L497" s="57" t="e">
        <f t="shared" si="93"/>
        <v>#REF!</v>
      </c>
      <c r="M497" s="58" t="e">
        <f t="shared" si="88"/>
        <v>#REF!</v>
      </c>
      <c r="N497" s="58" t="e">
        <f t="shared" si="94"/>
        <v>#REF!</v>
      </c>
      <c r="O497" s="58" t="e">
        <f t="shared" si="95"/>
        <v>#REF!</v>
      </c>
      <c r="P497" s="59" t="e">
        <f t="shared" si="85"/>
        <v>#REF!</v>
      </c>
      <c r="Q497" s="29" t="e">
        <f t="shared" si="96"/>
        <v>#REF!</v>
      </c>
      <c r="R497" s="100" t="e">
        <f t="shared" si="89"/>
        <v>#REF!</v>
      </c>
      <c r="S497" s="247"/>
      <c r="T497" s="247"/>
      <c r="U497" s="247"/>
    </row>
    <row r="498" spans="2:21" x14ac:dyDescent="0.25">
      <c r="B498" s="237"/>
      <c r="C498" s="9"/>
      <c r="E498" s="65" t="e">
        <f>IF(OR($C$6="",$C$5="",$C$6=0,$C$5=0),"",IF((ROWS(E$6:E498)-1)&gt;$C$16+$C$13-$C$15,"",(ROWS(E$6:E498)-1)))</f>
        <v>#REF!</v>
      </c>
      <c r="F498" s="55" t="e">
        <f t="shared" si="90"/>
        <v>#REF!</v>
      </c>
      <c r="G498" s="91" t="e">
        <f>IF(E498="","",OP!G498)</f>
        <v>#REF!</v>
      </c>
      <c r="H498" s="28" t="e">
        <f t="shared" si="86"/>
        <v>#REF!</v>
      </c>
      <c r="I498" s="56" t="e">
        <f t="shared" si="87"/>
        <v>#REF!</v>
      </c>
      <c r="J498" s="56" t="e">
        <f t="shared" si="91"/>
        <v>#REF!</v>
      </c>
      <c r="K498" s="57" t="e">
        <f t="shared" si="92"/>
        <v>#REF!</v>
      </c>
      <c r="L498" s="57" t="e">
        <f t="shared" si="93"/>
        <v>#REF!</v>
      </c>
      <c r="M498" s="58" t="e">
        <f t="shared" si="88"/>
        <v>#REF!</v>
      </c>
      <c r="N498" s="58" t="e">
        <f t="shared" si="94"/>
        <v>#REF!</v>
      </c>
      <c r="O498" s="58" t="e">
        <f t="shared" si="95"/>
        <v>#REF!</v>
      </c>
      <c r="P498" s="59" t="e">
        <f t="shared" si="85"/>
        <v>#REF!</v>
      </c>
      <c r="Q498" s="29" t="e">
        <f t="shared" si="96"/>
        <v>#REF!</v>
      </c>
      <c r="R498" s="100" t="e">
        <f t="shared" si="89"/>
        <v>#REF!</v>
      </c>
      <c r="S498" s="247"/>
      <c r="T498" s="247"/>
      <c r="U498" s="247"/>
    </row>
    <row r="499" spans="2:21" x14ac:dyDescent="0.25">
      <c r="B499" s="237"/>
      <c r="C499" s="9"/>
      <c r="E499" s="65" t="e">
        <f>IF(OR($C$6="",$C$5="",$C$6=0,$C$5=0),"",IF((ROWS(E$6:E499)-1)&gt;$C$16+$C$13-$C$15,"",(ROWS(E$6:E499)-1)))</f>
        <v>#REF!</v>
      </c>
      <c r="F499" s="55" t="e">
        <f t="shared" si="90"/>
        <v>#REF!</v>
      </c>
      <c r="G499" s="91" t="e">
        <f>IF(E499="","",OP!G499)</f>
        <v>#REF!</v>
      </c>
      <c r="H499" s="28" t="e">
        <f t="shared" si="86"/>
        <v>#REF!</v>
      </c>
      <c r="I499" s="56" t="e">
        <f t="shared" si="87"/>
        <v>#REF!</v>
      </c>
      <c r="J499" s="56" t="e">
        <f t="shared" si="91"/>
        <v>#REF!</v>
      </c>
      <c r="K499" s="57" t="e">
        <f t="shared" si="92"/>
        <v>#REF!</v>
      </c>
      <c r="L499" s="57" t="e">
        <f t="shared" si="93"/>
        <v>#REF!</v>
      </c>
      <c r="M499" s="58" t="e">
        <f t="shared" si="88"/>
        <v>#REF!</v>
      </c>
      <c r="N499" s="58" t="e">
        <f t="shared" si="94"/>
        <v>#REF!</v>
      </c>
      <c r="O499" s="58" t="e">
        <f t="shared" si="95"/>
        <v>#REF!</v>
      </c>
      <c r="P499" s="59" t="e">
        <f t="shared" si="85"/>
        <v>#REF!</v>
      </c>
      <c r="Q499" s="29" t="e">
        <f t="shared" si="96"/>
        <v>#REF!</v>
      </c>
      <c r="R499" s="100" t="e">
        <f t="shared" si="89"/>
        <v>#REF!</v>
      </c>
      <c r="S499" s="247"/>
      <c r="T499" s="247"/>
      <c r="U499" s="247"/>
    </row>
    <row r="500" spans="2:21" x14ac:dyDescent="0.25">
      <c r="B500" s="237"/>
      <c r="C500" s="9"/>
      <c r="E500" s="65" t="e">
        <f>IF(OR($C$6="",$C$5="",$C$6=0,$C$5=0),"",IF((ROWS(E$6:E500)-1)&gt;$C$16+$C$13-$C$15,"",(ROWS(E$6:E500)-1)))</f>
        <v>#REF!</v>
      </c>
      <c r="F500" s="55" t="e">
        <f t="shared" si="90"/>
        <v>#REF!</v>
      </c>
      <c r="G500" s="91" t="e">
        <f>IF(E500="","",OP!G500)</f>
        <v>#REF!</v>
      </c>
      <c r="H500" s="28" t="e">
        <f t="shared" si="86"/>
        <v>#REF!</v>
      </c>
      <c r="I500" s="56" t="e">
        <f t="shared" si="87"/>
        <v>#REF!</v>
      </c>
      <c r="J500" s="56" t="e">
        <f t="shared" si="91"/>
        <v>#REF!</v>
      </c>
      <c r="K500" s="57" t="e">
        <f t="shared" si="92"/>
        <v>#REF!</v>
      </c>
      <c r="L500" s="57" t="e">
        <f t="shared" si="93"/>
        <v>#REF!</v>
      </c>
      <c r="M500" s="58" t="e">
        <f t="shared" si="88"/>
        <v>#REF!</v>
      </c>
      <c r="N500" s="58" t="e">
        <f t="shared" si="94"/>
        <v>#REF!</v>
      </c>
      <c r="O500" s="58" t="e">
        <f t="shared" si="95"/>
        <v>#REF!</v>
      </c>
      <c r="P500" s="59" t="e">
        <f t="shared" si="85"/>
        <v>#REF!</v>
      </c>
      <c r="Q500" s="29" t="e">
        <f t="shared" si="96"/>
        <v>#REF!</v>
      </c>
      <c r="R500" s="100" t="e">
        <f t="shared" si="89"/>
        <v>#REF!</v>
      </c>
      <c r="S500" s="247"/>
      <c r="T500" s="247"/>
      <c r="U500" s="247"/>
    </row>
    <row r="501" spans="2:21" x14ac:dyDescent="0.25">
      <c r="B501" s="237"/>
      <c r="C501" s="9"/>
      <c r="E501" s="65" t="e">
        <f>IF(OR($C$6="",$C$5="",$C$6=0,$C$5=0),"",IF((ROWS(E$6:E501)-1)&gt;$C$16+$C$13-$C$15,"",(ROWS(E$6:E501)-1)))</f>
        <v>#REF!</v>
      </c>
      <c r="F501" s="55" t="e">
        <f t="shared" si="90"/>
        <v>#REF!</v>
      </c>
      <c r="G501" s="91" t="e">
        <f>IF(E501="","",OP!G501)</f>
        <v>#REF!</v>
      </c>
      <c r="H501" s="28" t="e">
        <f t="shared" si="86"/>
        <v>#REF!</v>
      </c>
      <c r="I501" s="56" t="e">
        <f t="shared" si="87"/>
        <v>#REF!</v>
      </c>
      <c r="J501" s="56" t="e">
        <f t="shared" si="91"/>
        <v>#REF!</v>
      </c>
      <c r="K501" s="57" t="e">
        <f t="shared" si="92"/>
        <v>#REF!</v>
      </c>
      <c r="L501" s="57" t="e">
        <f t="shared" si="93"/>
        <v>#REF!</v>
      </c>
      <c r="M501" s="58" t="e">
        <f t="shared" si="88"/>
        <v>#REF!</v>
      </c>
      <c r="N501" s="58" t="e">
        <f t="shared" si="94"/>
        <v>#REF!</v>
      </c>
      <c r="O501" s="58" t="e">
        <f t="shared" si="95"/>
        <v>#REF!</v>
      </c>
      <c r="P501" s="59" t="e">
        <f t="shared" si="85"/>
        <v>#REF!</v>
      </c>
      <c r="Q501" s="29" t="e">
        <f t="shared" si="96"/>
        <v>#REF!</v>
      </c>
      <c r="R501" s="100" t="e">
        <f t="shared" si="89"/>
        <v>#REF!</v>
      </c>
      <c r="S501" s="247"/>
      <c r="T501" s="247"/>
      <c r="U501" s="247"/>
    </row>
    <row r="502" spans="2:21" x14ac:dyDescent="0.25">
      <c r="B502" s="237"/>
      <c r="C502" s="9"/>
      <c r="E502" s="65" t="e">
        <f>IF(OR($C$6="",$C$5="",$C$6=0,$C$5=0),"",IF((ROWS(E$6:E502)-1)&gt;$C$16+$C$13-$C$15,"",(ROWS(E$6:E502)-1)))</f>
        <v>#REF!</v>
      </c>
      <c r="F502" s="55" t="e">
        <f t="shared" si="90"/>
        <v>#REF!</v>
      </c>
      <c r="G502" s="91" t="e">
        <f>IF(E502="","",OP!G502)</f>
        <v>#REF!</v>
      </c>
      <c r="H502" s="28" t="e">
        <f t="shared" si="86"/>
        <v>#REF!</v>
      </c>
      <c r="I502" s="56" t="e">
        <f t="shared" si="87"/>
        <v>#REF!</v>
      </c>
      <c r="J502" s="56" t="e">
        <f t="shared" si="91"/>
        <v>#REF!</v>
      </c>
      <c r="K502" s="57" t="e">
        <f t="shared" si="92"/>
        <v>#REF!</v>
      </c>
      <c r="L502" s="57" t="e">
        <f t="shared" si="93"/>
        <v>#REF!</v>
      </c>
      <c r="M502" s="58" t="e">
        <f t="shared" si="88"/>
        <v>#REF!</v>
      </c>
      <c r="N502" s="58" t="e">
        <f t="shared" si="94"/>
        <v>#REF!</v>
      </c>
      <c r="O502" s="58" t="e">
        <f t="shared" si="95"/>
        <v>#REF!</v>
      </c>
      <c r="P502" s="59" t="e">
        <f t="shared" si="85"/>
        <v>#REF!</v>
      </c>
      <c r="Q502" s="29" t="e">
        <f t="shared" si="96"/>
        <v>#REF!</v>
      </c>
      <c r="R502" s="100" t="e">
        <f t="shared" si="89"/>
        <v>#REF!</v>
      </c>
      <c r="S502" s="247"/>
      <c r="T502" s="247"/>
      <c r="U502" s="247"/>
    </row>
    <row r="503" spans="2:21" x14ac:dyDescent="0.25">
      <c r="B503" s="237"/>
      <c r="C503" s="9"/>
      <c r="E503" s="65" t="e">
        <f>IF(OR($C$6="",$C$5="",$C$6=0,$C$5=0),"",IF((ROWS(E$6:E503)-1)&gt;$C$16+$C$13-$C$15,"",(ROWS(E$6:E503)-1)))</f>
        <v>#REF!</v>
      </c>
      <c r="F503" s="55" t="e">
        <f t="shared" si="90"/>
        <v>#REF!</v>
      </c>
      <c r="G503" s="91" t="e">
        <f>IF(E503="","",OP!G503)</f>
        <v>#REF!</v>
      </c>
      <c r="H503" s="28" t="e">
        <f t="shared" si="86"/>
        <v>#REF!</v>
      </c>
      <c r="I503" s="56" t="e">
        <f t="shared" si="87"/>
        <v>#REF!</v>
      </c>
      <c r="J503" s="56" t="e">
        <f t="shared" si="91"/>
        <v>#REF!</v>
      </c>
      <c r="K503" s="57" t="e">
        <f t="shared" si="92"/>
        <v>#REF!</v>
      </c>
      <c r="L503" s="57" t="e">
        <f t="shared" si="93"/>
        <v>#REF!</v>
      </c>
      <c r="M503" s="58" t="e">
        <f t="shared" si="88"/>
        <v>#REF!</v>
      </c>
      <c r="N503" s="58" t="e">
        <f t="shared" si="94"/>
        <v>#REF!</v>
      </c>
      <c r="O503" s="58" t="e">
        <f t="shared" si="95"/>
        <v>#REF!</v>
      </c>
      <c r="P503" s="59" t="e">
        <f t="shared" si="85"/>
        <v>#REF!</v>
      </c>
      <c r="Q503" s="29" t="e">
        <f t="shared" si="96"/>
        <v>#REF!</v>
      </c>
      <c r="R503" s="100" t="e">
        <f t="shared" si="89"/>
        <v>#REF!</v>
      </c>
      <c r="S503" s="247"/>
      <c r="T503" s="247"/>
      <c r="U503" s="247"/>
    </row>
    <row r="504" spans="2:21" x14ac:dyDescent="0.25">
      <c r="B504" s="237"/>
      <c r="C504" s="9"/>
      <c r="E504" s="65" t="e">
        <f>IF(OR($C$6="",$C$5="",$C$6=0,$C$5=0),"",IF((ROWS(E$6:E504)-1)&gt;$C$16+$C$13-$C$15,"",(ROWS(E$6:E504)-1)))</f>
        <v>#REF!</v>
      </c>
      <c r="F504" s="55" t="e">
        <f t="shared" si="90"/>
        <v>#REF!</v>
      </c>
      <c r="G504" s="91" t="e">
        <f>IF(E504="","",OP!G504)</f>
        <v>#REF!</v>
      </c>
      <c r="H504" s="28" t="e">
        <f t="shared" si="86"/>
        <v>#REF!</v>
      </c>
      <c r="I504" s="56" t="e">
        <f t="shared" si="87"/>
        <v>#REF!</v>
      </c>
      <c r="J504" s="56" t="e">
        <f t="shared" si="91"/>
        <v>#REF!</v>
      </c>
      <c r="K504" s="57" t="e">
        <f t="shared" si="92"/>
        <v>#REF!</v>
      </c>
      <c r="L504" s="57" t="e">
        <f t="shared" si="93"/>
        <v>#REF!</v>
      </c>
      <c r="M504" s="58" t="e">
        <f t="shared" si="88"/>
        <v>#REF!</v>
      </c>
      <c r="N504" s="58" t="e">
        <f t="shared" si="94"/>
        <v>#REF!</v>
      </c>
      <c r="O504" s="58" t="e">
        <f t="shared" si="95"/>
        <v>#REF!</v>
      </c>
      <c r="P504" s="59" t="e">
        <f t="shared" si="85"/>
        <v>#REF!</v>
      </c>
      <c r="Q504" s="29" t="e">
        <f t="shared" si="96"/>
        <v>#REF!</v>
      </c>
      <c r="R504" s="100" t="e">
        <f t="shared" si="89"/>
        <v>#REF!</v>
      </c>
      <c r="S504" s="247"/>
      <c r="T504" s="247"/>
      <c r="U504" s="247"/>
    </row>
    <row r="505" spans="2:21" x14ac:dyDescent="0.25">
      <c r="B505" s="237"/>
      <c r="C505" s="9"/>
      <c r="E505" s="65" t="e">
        <f>IF(OR($C$6="",$C$5="",$C$6=0,$C$5=0),"",IF((ROWS(E$6:E505)-1)&gt;$C$16+$C$13-$C$15,"",(ROWS(E$6:E505)-1)))</f>
        <v>#REF!</v>
      </c>
      <c r="F505" s="55" t="e">
        <f t="shared" si="90"/>
        <v>#REF!</v>
      </c>
      <c r="G505" s="91" t="e">
        <f>IF(E505="","",OP!G505)</f>
        <v>#REF!</v>
      </c>
      <c r="H505" s="28" t="e">
        <f t="shared" si="86"/>
        <v>#REF!</v>
      </c>
      <c r="I505" s="56" t="e">
        <f t="shared" si="87"/>
        <v>#REF!</v>
      </c>
      <c r="J505" s="56" t="e">
        <f t="shared" si="91"/>
        <v>#REF!</v>
      </c>
      <c r="K505" s="57" t="e">
        <f t="shared" si="92"/>
        <v>#REF!</v>
      </c>
      <c r="L505" s="57" t="e">
        <f t="shared" si="93"/>
        <v>#REF!</v>
      </c>
      <c r="M505" s="58" t="e">
        <f t="shared" si="88"/>
        <v>#REF!</v>
      </c>
      <c r="N505" s="58" t="e">
        <f t="shared" si="94"/>
        <v>#REF!</v>
      </c>
      <c r="O505" s="58" t="e">
        <f t="shared" si="95"/>
        <v>#REF!</v>
      </c>
      <c r="P505" s="59" t="e">
        <f t="shared" si="85"/>
        <v>#REF!</v>
      </c>
      <c r="Q505" s="29" t="e">
        <f t="shared" si="96"/>
        <v>#REF!</v>
      </c>
      <c r="R505" s="100" t="e">
        <f t="shared" si="89"/>
        <v>#REF!</v>
      </c>
      <c r="S505" s="247"/>
      <c r="T505" s="247"/>
      <c r="U505" s="247"/>
    </row>
    <row r="506" spans="2:21" x14ac:dyDescent="0.25">
      <c r="B506" s="237"/>
      <c r="C506" s="9"/>
      <c r="E506" s="65" t="e">
        <f>IF(OR($C$6="",$C$5="",$C$6=0,$C$5=0),"",IF((ROWS(E$6:E506)-1)&gt;$C$16+$C$13-$C$15,"",(ROWS(E$6:E506)-1)))</f>
        <v>#REF!</v>
      </c>
      <c r="F506" s="55" t="e">
        <f t="shared" si="90"/>
        <v>#REF!</v>
      </c>
      <c r="G506" s="91" t="e">
        <f>IF(E506="","",OP!G506)</f>
        <v>#REF!</v>
      </c>
      <c r="H506" s="28" t="e">
        <f t="shared" si="86"/>
        <v>#REF!</v>
      </c>
      <c r="I506" s="56" t="e">
        <f t="shared" si="87"/>
        <v>#REF!</v>
      </c>
      <c r="J506" s="56" t="e">
        <f t="shared" si="91"/>
        <v>#REF!</v>
      </c>
      <c r="K506" s="57" t="e">
        <f t="shared" si="92"/>
        <v>#REF!</v>
      </c>
      <c r="L506" s="57" t="e">
        <f t="shared" si="93"/>
        <v>#REF!</v>
      </c>
      <c r="M506" s="58" t="e">
        <f t="shared" si="88"/>
        <v>#REF!</v>
      </c>
      <c r="N506" s="58" t="e">
        <f t="shared" si="94"/>
        <v>#REF!</v>
      </c>
      <c r="O506" s="58" t="e">
        <f t="shared" si="95"/>
        <v>#REF!</v>
      </c>
      <c r="P506" s="59" t="e">
        <f t="shared" si="85"/>
        <v>#REF!</v>
      </c>
      <c r="Q506" s="29" t="e">
        <f t="shared" si="96"/>
        <v>#REF!</v>
      </c>
      <c r="R506" s="100" t="e">
        <f t="shared" si="89"/>
        <v>#REF!</v>
      </c>
      <c r="S506" s="247"/>
      <c r="T506" s="247"/>
      <c r="U506" s="247"/>
    </row>
    <row r="507" spans="2:21" x14ac:dyDescent="0.25">
      <c r="B507" s="237"/>
      <c r="C507" s="9"/>
      <c r="E507" s="65" t="e">
        <f>IF(OR($C$6="",$C$5="",$C$6=0,$C$5=0),"",IF((ROWS(E$6:E507)-1)&gt;$C$16+$C$13-$C$15,"",(ROWS(E$6:E507)-1)))</f>
        <v>#REF!</v>
      </c>
      <c r="F507" s="55" t="e">
        <f t="shared" si="90"/>
        <v>#REF!</v>
      </c>
      <c r="G507" s="91" t="e">
        <f>IF(E507="","",OP!G507)</f>
        <v>#REF!</v>
      </c>
      <c r="H507" s="28" t="e">
        <f t="shared" si="86"/>
        <v>#REF!</v>
      </c>
      <c r="I507" s="56" t="e">
        <f t="shared" si="87"/>
        <v>#REF!</v>
      </c>
      <c r="J507" s="56" t="e">
        <f t="shared" si="91"/>
        <v>#REF!</v>
      </c>
      <c r="K507" s="57" t="e">
        <f t="shared" si="92"/>
        <v>#REF!</v>
      </c>
      <c r="L507" s="57" t="e">
        <f t="shared" si="93"/>
        <v>#REF!</v>
      </c>
      <c r="M507" s="58" t="e">
        <f t="shared" si="88"/>
        <v>#REF!</v>
      </c>
      <c r="N507" s="58" t="e">
        <f t="shared" si="94"/>
        <v>#REF!</v>
      </c>
      <c r="O507" s="58" t="e">
        <f t="shared" si="95"/>
        <v>#REF!</v>
      </c>
      <c r="P507" s="59" t="e">
        <f t="shared" si="85"/>
        <v>#REF!</v>
      </c>
      <c r="Q507" s="29" t="e">
        <f t="shared" si="96"/>
        <v>#REF!</v>
      </c>
      <c r="R507" s="100" t="e">
        <f t="shared" si="89"/>
        <v>#REF!</v>
      </c>
      <c r="S507" s="247"/>
      <c r="T507" s="247"/>
      <c r="U507" s="247"/>
    </row>
    <row r="508" spans="2:21" x14ac:dyDescent="0.25">
      <c r="B508" s="237"/>
      <c r="C508" s="9"/>
      <c r="E508" s="65" t="e">
        <f>IF(OR($C$6="",$C$5="",$C$6=0,$C$5=0),"",IF((ROWS(E$6:E508)-1)&gt;$C$16+$C$13-$C$15,"",(ROWS(E$6:E508)-1)))</f>
        <v>#REF!</v>
      </c>
      <c r="F508" s="55" t="e">
        <f t="shared" si="90"/>
        <v>#REF!</v>
      </c>
      <c r="G508" s="91" t="e">
        <f>IF(E508="","",OP!G508)</f>
        <v>#REF!</v>
      </c>
      <c r="H508" s="28" t="e">
        <f t="shared" si="86"/>
        <v>#REF!</v>
      </c>
      <c r="I508" s="56" t="e">
        <f t="shared" si="87"/>
        <v>#REF!</v>
      </c>
      <c r="J508" s="56" t="e">
        <f t="shared" si="91"/>
        <v>#REF!</v>
      </c>
      <c r="K508" s="57" t="e">
        <f t="shared" si="92"/>
        <v>#REF!</v>
      </c>
      <c r="L508" s="57" t="e">
        <f t="shared" si="93"/>
        <v>#REF!</v>
      </c>
      <c r="M508" s="58" t="e">
        <f t="shared" si="88"/>
        <v>#REF!</v>
      </c>
      <c r="N508" s="58" t="e">
        <f t="shared" si="94"/>
        <v>#REF!</v>
      </c>
      <c r="O508" s="58" t="e">
        <f t="shared" si="95"/>
        <v>#REF!</v>
      </c>
      <c r="P508" s="59" t="e">
        <f t="shared" si="85"/>
        <v>#REF!</v>
      </c>
      <c r="Q508" s="29" t="e">
        <f t="shared" si="96"/>
        <v>#REF!</v>
      </c>
      <c r="R508" s="100" t="e">
        <f t="shared" si="89"/>
        <v>#REF!</v>
      </c>
      <c r="S508" s="247"/>
      <c r="T508" s="247"/>
      <c r="U508" s="247"/>
    </row>
    <row r="509" spans="2:21" x14ac:dyDescent="0.25">
      <c r="B509" s="237"/>
      <c r="C509" s="9"/>
      <c r="E509" s="65" t="e">
        <f>IF(OR($C$6="",$C$5="",$C$6=0,$C$5=0),"",IF((ROWS(E$6:E509)-1)&gt;$C$16+$C$13-$C$15,"",(ROWS(E$6:E509)-1)))</f>
        <v>#REF!</v>
      </c>
      <c r="F509" s="55" t="e">
        <f t="shared" si="90"/>
        <v>#REF!</v>
      </c>
      <c r="G509" s="91" t="e">
        <f>IF(E509="","",OP!G509)</f>
        <v>#REF!</v>
      </c>
      <c r="H509" s="28" t="e">
        <f t="shared" si="86"/>
        <v>#REF!</v>
      </c>
      <c r="I509" s="56" t="e">
        <f t="shared" si="87"/>
        <v>#REF!</v>
      </c>
      <c r="J509" s="56" t="e">
        <f t="shared" si="91"/>
        <v>#REF!</v>
      </c>
      <c r="K509" s="57" t="e">
        <f t="shared" si="92"/>
        <v>#REF!</v>
      </c>
      <c r="L509" s="57" t="e">
        <f t="shared" si="93"/>
        <v>#REF!</v>
      </c>
      <c r="M509" s="58" t="e">
        <f t="shared" si="88"/>
        <v>#REF!</v>
      </c>
      <c r="N509" s="58" t="e">
        <f t="shared" si="94"/>
        <v>#REF!</v>
      </c>
      <c r="O509" s="58" t="e">
        <f t="shared" si="95"/>
        <v>#REF!</v>
      </c>
      <c r="P509" s="59" t="e">
        <f t="shared" si="85"/>
        <v>#REF!</v>
      </c>
      <c r="Q509" s="29" t="e">
        <f t="shared" si="96"/>
        <v>#REF!</v>
      </c>
      <c r="R509" s="100" t="e">
        <f t="shared" si="89"/>
        <v>#REF!</v>
      </c>
      <c r="S509" s="247"/>
      <c r="T509" s="247"/>
      <c r="U509" s="247"/>
    </row>
    <row r="510" spans="2:21" x14ac:dyDescent="0.25">
      <c r="B510" s="237"/>
      <c r="C510" s="9"/>
      <c r="E510" s="65" t="e">
        <f>IF(OR($C$6="",$C$5="",$C$6=0,$C$5=0),"",IF((ROWS(E$6:E510)-1)&gt;$C$16+$C$13-$C$15,"",(ROWS(E$6:E510)-1)))</f>
        <v>#REF!</v>
      </c>
      <c r="F510" s="55" t="e">
        <f t="shared" si="90"/>
        <v>#REF!</v>
      </c>
      <c r="G510" s="91" t="e">
        <f>IF(E510="","",OP!G510)</f>
        <v>#REF!</v>
      </c>
      <c r="H510" s="28" t="e">
        <f t="shared" si="86"/>
        <v>#REF!</v>
      </c>
      <c r="I510" s="56" t="e">
        <f t="shared" si="87"/>
        <v>#REF!</v>
      </c>
      <c r="J510" s="56" t="e">
        <f t="shared" si="91"/>
        <v>#REF!</v>
      </c>
      <c r="K510" s="57" t="e">
        <f t="shared" si="92"/>
        <v>#REF!</v>
      </c>
      <c r="L510" s="57" t="e">
        <f t="shared" si="93"/>
        <v>#REF!</v>
      </c>
      <c r="M510" s="58" t="e">
        <f t="shared" si="88"/>
        <v>#REF!</v>
      </c>
      <c r="N510" s="58" t="e">
        <f t="shared" si="94"/>
        <v>#REF!</v>
      </c>
      <c r="O510" s="58" t="e">
        <f t="shared" si="95"/>
        <v>#REF!</v>
      </c>
      <c r="P510" s="59" t="e">
        <f t="shared" si="85"/>
        <v>#REF!</v>
      </c>
      <c r="Q510" s="29" t="e">
        <f t="shared" si="96"/>
        <v>#REF!</v>
      </c>
      <c r="R510" s="100" t="e">
        <f t="shared" si="89"/>
        <v>#REF!</v>
      </c>
      <c r="S510" s="247"/>
      <c r="T510" s="247"/>
      <c r="U510" s="247"/>
    </row>
    <row r="511" spans="2:21" x14ac:dyDescent="0.25">
      <c r="B511" s="237"/>
      <c r="C511" s="9"/>
      <c r="E511" s="65" t="e">
        <f>IF(OR($C$6="",$C$5="",$C$6=0,$C$5=0),"",IF((ROWS(E$6:E511)-1)&gt;$C$16+$C$13-$C$15,"",(ROWS(E$6:E511)-1)))</f>
        <v>#REF!</v>
      </c>
      <c r="F511" s="55" t="e">
        <f t="shared" si="90"/>
        <v>#REF!</v>
      </c>
      <c r="G511" s="91" t="e">
        <f>IF(E511="","",OP!G511)</f>
        <v>#REF!</v>
      </c>
      <c r="H511" s="28" t="e">
        <f t="shared" si="86"/>
        <v>#REF!</v>
      </c>
      <c r="I511" s="56" t="e">
        <f t="shared" si="87"/>
        <v>#REF!</v>
      </c>
      <c r="J511" s="56" t="e">
        <f t="shared" si="91"/>
        <v>#REF!</v>
      </c>
      <c r="K511" s="57" t="e">
        <f t="shared" si="92"/>
        <v>#REF!</v>
      </c>
      <c r="L511" s="57" t="e">
        <f t="shared" si="93"/>
        <v>#REF!</v>
      </c>
      <c r="M511" s="58" t="e">
        <f t="shared" si="88"/>
        <v>#REF!</v>
      </c>
      <c r="N511" s="58" t="e">
        <f t="shared" si="94"/>
        <v>#REF!</v>
      </c>
      <c r="O511" s="58" t="e">
        <f t="shared" si="95"/>
        <v>#REF!</v>
      </c>
      <c r="P511" s="59" t="e">
        <f t="shared" si="85"/>
        <v>#REF!</v>
      </c>
      <c r="Q511" s="29" t="e">
        <f t="shared" si="96"/>
        <v>#REF!</v>
      </c>
      <c r="R511" s="100" t="e">
        <f t="shared" si="89"/>
        <v>#REF!</v>
      </c>
      <c r="S511" s="247"/>
      <c r="T511" s="247"/>
      <c r="U511" s="247"/>
    </row>
    <row r="512" spans="2:21" x14ac:dyDescent="0.25">
      <c r="B512" s="237"/>
      <c r="C512" s="9"/>
      <c r="E512" s="65" t="e">
        <f>IF(OR($C$6="",$C$5="",$C$6=0,$C$5=0),"",IF((ROWS(E$6:E512)-1)&gt;$C$16+$C$13-$C$15,"",(ROWS(E$6:E512)-1)))</f>
        <v>#REF!</v>
      </c>
      <c r="F512" s="55" t="e">
        <f t="shared" si="90"/>
        <v>#REF!</v>
      </c>
      <c r="G512" s="91" t="e">
        <f>IF(E512="","",OP!G512)</f>
        <v>#REF!</v>
      </c>
      <c r="H512" s="28" t="e">
        <f t="shared" si="86"/>
        <v>#REF!</v>
      </c>
      <c r="I512" s="56" t="e">
        <f t="shared" si="87"/>
        <v>#REF!</v>
      </c>
      <c r="J512" s="56" t="e">
        <f t="shared" si="91"/>
        <v>#REF!</v>
      </c>
      <c r="K512" s="57" t="e">
        <f t="shared" si="92"/>
        <v>#REF!</v>
      </c>
      <c r="L512" s="57" t="e">
        <f t="shared" si="93"/>
        <v>#REF!</v>
      </c>
      <c r="M512" s="58" t="e">
        <f t="shared" si="88"/>
        <v>#REF!</v>
      </c>
      <c r="N512" s="58" t="e">
        <f t="shared" si="94"/>
        <v>#REF!</v>
      </c>
      <c r="O512" s="58" t="e">
        <f t="shared" si="95"/>
        <v>#REF!</v>
      </c>
      <c r="P512" s="59" t="e">
        <f t="shared" si="85"/>
        <v>#REF!</v>
      </c>
      <c r="Q512" s="29" t="e">
        <f t="shared" si="96"/>
        <v>#REF!</v>
      </c>
      <c r="R512" s="100" t="e">
        <f t="shared" si="89"/>
        <v>#REF!</v>
      </c>
      <c r="S512" s="247"/>
      <c r="T512" s="247"/>
      <c r="U512" s="247"/>
    </row>
    <row r="513" spans="2:21" x14ac:dyDescent="0.25">
      <c r="B513" s="237"/>
      <c r="C513" s="9"/>
      <c r="E513" s="65" t="e">
        <f>IF(OR($C$6="",$C$5="",$C$6=0,$C$5=0),"",IF((ROWS(E$6:E513)-1)&gt;$C$16+$C$13-$C$15,"",(ROWS(E$6:E513)-1)))</f>
        <v>#REF!</v>
      </c>
      <c r="F513" s="55" t="e">
        <f t="shared" si="90"/>
        <v>#REF!</v>
      </c>
      <c r="G513" s="91" t="e">
        <f>IF(E513="","",OP!G513)</f>
        <v>#REF!</v>
      </c>
      <c r="H513" s="28" t="e">
        <f t="shared" si="86"/>
        <v>#REF!</v>
      </c>
      <c r="I513" s="56" t="e">
        <f t="shared" si="87"/>
        <v>#REF!</v>
      </c>
      <c r="J513" s="56" t="e">
        <f t="shared" si="91"/>
        <v>#REF!</v>
      </c>
      <c r="K513" s="57" t="e">
        <f t="shared" si="92"/>
        <v>#REF!</v>
      </c>
      <c r="L513" s="57" t="e">
        <f t="shared" si="93"/>
        <v>#REF!</v>
      </c>
      <c r="M513" s="58" t="e">
        <f t="shared" si="88"/>
        <v>#REF!</v>
      </c>
      <c r="N513" s="58" t="e">
        <f t="shared" si="94"/>
        <v>#REF!</v>
      </c>
      <c r="O513" s="58" t="e">
        <f t="shared" si="95"/>
        <v>#REF!</v>
      </c>
      <c r="P513" s="59" t="e">
        <f t="shared" si="85"/>
        <v>#REF!</v>
      </c>
      <c r="Q513" s="29" t="e">
        <f t="shared" si="96"/>
        <v>#REF!</v>
      </c>
      <c r="R513" s="100" t="e">
        <f t="shared" si="89"/>
        <v>#REF!</v>
      </c>
      <c r="S513" s="247"/>
      <c r="T513" s="247"/>
      <c r="U513" s="247"/>
    </row>
    <row r="514" spans="2:21" x14ac:dyDescent="0.25">
      <c r="B514" s="237"/>
      <c r="C514" s="9"/>
      <c r="E514" s="65" t="e">
        <f>IF(OR($C$6="",$C$5="",$C$6=0,$C$5=0),"",IF((ROWS(E$6:E514)-1)&gt;$C$16+$C$13-$C$15,"",(ROWS(E$6:E514)-1)))</f>
        <v>#REF!</v>
      </c>
      <c r="F514" s="55" t="e">
        <f t="shared" si="90"/>
        <v>#REF!</v>
      </c>
      <c r="G514" s="91" t="e">
        <f>IF(E514="","",OP!G514)</f>
        <v>#REF!</v>
      </c>
      <c r="H514" s="28" t="e">
        <f t="shared" si="86"/>
        <v>#REF!</v>
      </c>
      <c r="I514" s="56" t="e">
        <f t="shared" si="87"/>
        <v>#REF!</v>
      </c>
      <c r="J514" s="56" t="e">
        <f t="shared" si="91"/>
        <v>#REF!</v>
      </c>
      <c r="K514" s="57" t="e">
        <f t="shared" si="92"/>
        <v>#REF!</v>
      </c>
      <c r="L514" s="57" t="e">
        <f t="shared" si="93"/>
        <v>#REF!</v>
      </c>
      <c r="M514" s="58" t="e">
        <f t="shared" si="88"/>
        <v>#REF!</v>
      </c>
      <c r="N514" s="58" t="e">
        <f t="shared" si="94"/>
        <v>#REF!</v>
      </c>
      <c r="O514" s="58" t="e">
        <f t="shared" si="95"/>
        <v>#REF!</v>
      </c>
      <c r="P514" s="59" t="e">
        <f t="shared" si="85"/>
        <v>#REF!</v>
      </c>
      <c r="Q514" s="29" t="e">
        <f t="shared" si="96"/>
        <v>#REF!</v>
      </c>
      <c r="R514" s="100" t="e">
        <f t="shared" si="89"/>
        <v>#REF!</v>
      </c>
      <c r="S514" s="247"/>
      <c r="T514" s="247"/>
      <c r="U514" s="247"/>
    </row>
    <row r="515" spans="2:21" x14ac:dyDescent="0.25">
      <c r="B515" s="237"/>
      <c r="C515" s="9"/>
      <c r="E515" s="65" t="e">
        <f>IF(OR($C$6="",$C$5="",$C$6=0,$C$5=0),"",IF((ROWS(E$6:E515)-1)&gt;$C$16+$C$13-$C$15,"",(ROWS(E$6:E515)-1)))</f>
        <v>#REF!</v>
      </c>
      <c r="F515" s="55" t="e">
        <f t="shared" si="90"/>
        <v>#REF!</v>
      </c>
      <c r="G515" s="91" t="e">
        <f>IF(E515="","",OP!G515)</f>
        <v>#REF!</v>
      </c>
      <c r="H515" s="28" t="e">
        <f t="shared" si="86"/>
        <v>#REF!</v>
      </c>
      <c r="I515" s="56" t="e">
        <f t="shared" si="87"/>
        <v>#REF!</v>
      </c>
      <c r="J515" s="56" t="e">
        <f t="shared" si="91"/>
        <v>#REF!</v>
      </c>
      <c r="K515" s="57" t="e">
        <f t="shared" si="92"/>
        <v>#REF!</v>
      </c>
      <c r="L515" s="57" t="e">
        <f t="shared" si="93"/>
        <v>#REF!</v>
      </c>
      <c r="M515" s="58" t="e">
        <f t="shared" si="88"/>
        <v>#REF!</v>
      </c>
      <c r="N515" s="58" t="e">
        <f t="shared" si="94"/>
        <v>#REF!</v>
      </c>
      <c r="O515" s="58" t="e">
        <f t="shared" si="95"/>
        <v>#REF!</v>
      </c>
      <c r="P515" s="59" t="e">
        <f t="shared" si="85"/>
        <v>#REF!</v>
      </c>
      <c r="Q515" s="29" t="e">
        <f t="shared" si="96"/>
        <v>#REF!</v>
      </c>
      <c r="R515" s="100" t="e">
        <f t="shared" si="89"/>
        <v>#REF!</v>
      </c>
      <c r="S515" s="247"/>
      <c r="T515" s="247"/>
      <c r="U515" s="247"/>
    </row>
    <row r="516" spans="2:21" x14ac:dyDescent="0.25">
      <c r="B516" s="237"/>
      <c r="C516" s="9"/>
      <c r="E516" s="65" t="e">
        <f>IF(OR($C$6="",$C$5="",$C$6=0,$C$5=0),"",IF((ROWS(E$6:E516)-1)&gt;$C$16+$C$13-$C$15,"",(ROWS(E$6:E516)-1)))</f>
        <v>#REF!</v>
      </c>
      <c r="F516" s="55" t="e">
        <f t="shared" si="90"/>
        <v>#REF!</v>
      </c>
      <c r="G516" s="91" t="e">
        <f>IF(E516="","",OP!G516)</f>
        <v>#REF!</v>
      </c>
      <c r="H516" s="28" t="e">
        <f t="shared" si="86"/>
        <v>#REF!</v>
      </c>
      <c r="I516" s="56" t="e">
        <f t="shared" si="87"/>
        <v>#REF!</v>
      </c>
      <c r="J516" s="56" t="e">
        <f t="shared" si="91"/>
        <v>#REF!</v>
      </c>
      <c r="K516" s="57" t="e">
        <f t="shared" si="92"/>
        <v>#REF!</v>
      </c>
      <c r="L516" s="57" t="e">
        <f t="shared" si="93"/>
        <v>#REF!</v>
      </c>
      <c r="M516" s="58" t="e">
        <f t="shared" si="88"/>
        <v>#REF!</v>
      </c>
      <c r="N516" s="58" t="e">
        <f t="shared" si="94"/>
        <v>#REF!</v>
      </c>
      <c r="O516" s="58" t="e">
        <f t="shared" si="95"/>
        <v>#REF!</v>
      </c>
      <c r="P516" s="59" t="e">
        <f t="shared" si="85"/>
        <v>#REF!</v>
      </c>
      <c r="Q516" s="29" t="e">
        <f t="shared" si="96"/>
        <v>#REF!</v>
      </c>
      <c r="R516" s="100" t="e">
        <f t="shared" si="89"/>
        <v>#REF!</v>
      </c>
      <c r="S516" s="247"/>
      <c r="T516" s="247"/>
      <c r="U516" s="247"/>
    </row>
    <row r="517" spans="2:21" x14ac:dyDescent="0.25">
      <c r="B517" s="237"/>
      <c r="C517" s="9"/>
      <c r="E517" s="65" t="e">
        <f>IF(OR($C$6="",$C$5="",$C$6=0,$C$5=0),"",IF((ROWS(E$6:E517)-1)&gt;$C$16+$C$13-$C$15,"",(ROWS(E$6:E517)-1)))</f>
        <v>#REF!</v>
      </c>
      <c r="F517" s="55" t="e">
        <f t="shared" si="90"/>
        <v>#REF!</v>
      </c>
      <c r="G517" s="91" t="e">
        <f>IF(E517="","",OP!G517)</f>
        <v>#REF!</v>
      </c>
      <c r="H517" s="28" t="e">
        <f t="shared" si="86"/>
        <v>#REF!</v>
      </c>
      <c r="I517" s="56" t="e">
        <f t="shared" si="87"/>
        <v>#REF!</v>
      </c>
      <c r="J517" s="56" t="e">
        <f t="shared" si="91"/>
        <v>#REF!</v>
      </c>
      <c r="K517" s="57" t="e">
        <f t="shared" si="92"/>
        <v>#REF!</v>
      </c>
      <c r="L517" s="57" t="e">
        <f t="shared" si="93"/>
        <v>#REF!</v>
      </c>
      <c r="M517" s="58" t="e">
        <f t="shared" si="88"/>
        <v>#REF!</v>
      </c>
      <c r="N517" s="58" t="e">
        <f t="shared" si="94"/>
        <v>#REF!</v>
      </c>
      <c r="O517" s="58" t="e">
        <f t="shared" si="95"/>
        <v>#REF!</v>
      </c>
      <c r="P517" s="59" t="e">
        <f t="shared" si="85"/>
        <v>#REF!</v>
      </c>
      <c r="Q517" s="29" t="e">
        <f t="shared" si="96"/>
        <v>#REF!</v>
      </c>
      <c r="R517" s="100" t="e">
        <f t="shared" si="89"/>
        <v>#REF!</v>
      </c>
      <c r="S517" s="247"/>
      <c r="T517" s="247"/>
      <c r="U517" s="247"/>
    </row>
    <row r="518" spans="2:21" x14ac:dyDescent="0.25">
      <c r="B518" s="237"/>
      <c r="C518" s="9"/>
      <c r="E518" s="65" t="e">
        <f>IF(OR($C$6="",$C$5="",$C$6=0,$C$5=0),"",IF((ROWS(E$6:E518)-1)&gt;$C$16+$C$13-$C$15,"",(ROWS(E$6:E518)-1)))</f>
        <v>#REF!</v>
      </c>
      <c r="F518" s="55" t="e">
        <f t="shared" si="90"/>
        <v>#REF!</v>
      </c>
      <c r="G518" s="91" t="e">
        <f>IF(E518="","",OP!G518)</f>
        <v>#REF!</v>
      </c>
      <c r="H518" s="28" t="e">
        <f t="shared" si="86"/>
        <v>#REF!</v>
      </c>
      <c r="I518" s="56" t="e">
        <f t="shared" si="87"/>
        <v>#REF!</v>
      </c>
      <c r="J518" s="56" t="e">
        <f t="shared" si="91"/>
        <v>#REF!</v>
      </c>
      <c r="K518" s="57" t="e">
        <f t="shared" si="92"/>
        <v>#REF!</v>
      </c>
      <c r="L518" s="57" t="e">
        <f t="shared" si="93"/>
        <v>#REF!</v>
      </c>
      <c r="M518" s="58" t="e">
        <f t="shared" si="88"/>
        <v>#REF!</v>
      </c>
      <c r="N518" s="58" t="e">
        <f t="shared" si="94"/>
        <v>#REF!</v>
      </c>
      <c r="O518" s="58" t="e">
        <f t="shared" si="95"/>
        <v>#REF!</v>
      </c>
      <c r="P518" s="59" t="e">
        <f t="shared" ref="P518:P581" si="97">IF(E518="","",$C$23)</f>
        <v>#REF!</v>
      </c>
      <c r="Q518" s="29" t="e">
        <f t="shared" si="96"/>
        <v>#REF!</v>
      </c>
      <c r="R518" s="100" t="e">
        <f t="shared" si="89"/>
        <v>#REF!</v>
      </c>
      <c r="S518" s="247"/>
      <c r="T518" s="247"/>
      <c r="U518" s="247"/>
    </row>
    <row r="519" spans="2:21" x14ac:dyDescent="0.25">
      <c r="B519" s="237"/>
      <c r="C519" s="9"/>
      <c r="E519" s="65" t="e">
        <f>IF(OR($C$6="",$C$5="",$C$6=0,$C$5=0),"",IF((ROWS(E$6:E519)-1)&gt;$C$16+$C$13-$C$15,"",(ROWS(E$6:E519)-1)))</f>
        <v>#REF!</v>
      </c>
      <c r="F519" s="55" t="e">
        <f t="shared" si="90"/>
        <v>#REF!</v>
      </c>
      <c r="G519" s="91" t="e">
        <f>IF(E519="","",OP!G519)</f>
        <v>#REF!</v>
      </c>
      <c r="H519" s="28" t="e">
        <f t="shared" ref="H519:H582" si="98">IF(E519="","",
IF($C$5=0,0,
IF($C$24="m SBD / g SBD",G519-F519,
IF($C$24="m SBD / g 360",G519-F519,
IF($C$24="m SBD / g 365",G519-F519,
IF($C$24="m 30 / g SBD",$C$41,
IF($C$24="m 30 / g 360",$C$41,
IF($C$24="m 30 / g 365",$C$41))))))))</f>
        <v>#REF!</v>
      </c>
      <c r="I519" s="56" t="e">
        <f t="shared" ref="I519:I582" si="99">IF(E519="","",$C$20)</f>
        <v>#REF!</v>
      </c>
      <c r="J519" s="56" t="e">
        <f t="shared" si="91"/>
        <v>#REF!</v>
      </c>
      <c r="K519" s="57" t="e">
        <f t="shared" si="92"/>
        <v>#REF!</v>
      </c>
      <c r="L519" s="57" t="e">
        <f t="shared" si="93"/>
        <v>#REF!</v>
      </c>
      <c r="M519" s="58" t="e">
        <f t="shared" ref="M519:M582" si="100">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94"/>
        <v>#REF!</v>
      </c>
      <c r="O519" s="58" t="e">
        <f t="shared" si="95"/>
        <v>#REF!</v>
      </c>
      <c r="P519" s="59" t="e">
        <f t="shared" si="97"/>
        <v>#REF!</v>
      </c>
      <c r="Q519" s="29" t="e">
        <f t="shared" si="96"/>
        <v>#REF!</v>
      </c>
      <c r="R519" s="100" t="e">
        <f t="shared" ref="R519:R582" si="101">IF(E519="","",IF($C$5=0,"",IF(F519&lt;$C$8,"INTERKALARNA","REDOVNA")))</f>
        <v>#REF!</v>
      </c>
      <c r="S519" s="247"/>
      <c r="T519" s="247"/>
      <c r="U519" s="247"/>
    </row>
    <row r="520" spans="2:21" x14ac:dyDescent="0.25">
      <c r="B520" s="237"/>
      <c r="C520" s="9"/>
      <c r="E520" s="65" t="e">
        <f>IF(OR($C$6="",$C$5="",$C$6=0,$C$5=0),"",IF((ROWS(E$6:E520)-1)&gt;$C$16+$C$13-$C$15,"",(ROWS(E$6:E520)-1)))</f>
        <v>#REF!</v>
      </c>
      <c r="F520" s="55" t="e">
        <f t="shared" ref="F520:F583" si="102">IF(E520="","",G519)</f>
        <v>#REF!</v>
      </c>
      <c r="G520" s="91" t="e">
        <f>IF(E520="","",OP!G520)</f>
        <v>#REF!</v>
      </c>
      <c r="H520" s="28" t="e">
        <f t="shared" si="98"/>
        <v>#REF!</v>
      </c>
      <c r="I520" s="56" t="e">
        <f t="shared" si="99"/>
        <v>#REF!</v>
      </c>
      <c r="J520" s="56" t="e">
        <f t="shared" ref="J520:J583" si="103">IF(E520="","",$C$18)</f>
        <v>#REF!</v>
      </c>
      <c r="K520" s="57" t="e">
        <f t="shared" ref="K520:K583" si="104">IF(E520="","",TRUNC((K519-L520),5))</f>
        <v>#REF!</v>
      </c>
      <c r="L520" s="57" t="e">
        <f t="shared" ref="L520:L583" si="105" xml:space="preserve">
IF(E520="","",
IF(AND($C$8&gt;$C$9,E520&gt;$C$13),$C$5/($C$16-1),
IF(E520&gt;$C$13,$C$5/$C$16,0)))</f>
        <v>#REF!</v>
      </c>
      <c r="M520" s="58" t="e">
        <f t="shared" si="100"/>
        <v>#REF!</v>
      </c>
      <c r="N520" s="58" t="e">
        <f t="shared" ref="N520:N583" si="106">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107">IF(E520="","",IF(M520&lt;N520,0,M520-N520))</f>
        <v>#REF!</v>
      </c>
      <c r="P520" s="59" t="e">
        <f t="shared" si="97"/>
        <v>#REF!</v>
      </c>
      <c r="Q520" s="29" t="e">
        <f t="shared" ref="Q520:Q583" si="108">IF(E520="","",O520/(1+P520)^(E520+$C$33))</f>
        <v>#REF!</v>
      </c>
      <c r="R520" s="100" t="e">
        <f t="shared" si="101"/>
        <v>#REF!</v>
      </c>
      <c r="S520" s="247"/>
      <c r="T520" s="247"/>
      <c r="U520" s="247"/>
    </row>
    <row r="521" spans="2:21" x14ac:dyDescent="0.25">
      <c r="B521" s="237"/>
      <c r="C521" s="9"/>
      <c r="E521" s="65" t="e">
        <f>IF(OR($C$6="",$C$5="",$C$6=0,$C$5=0),"",IF((ROWS(E$6:E521)-1)&gt;$C$16+$C$13-$C$15,"",(ROWS(E$6:E521)-1)))</f>
        <v>#REF!</v>
      </c>
      <c r="F521" s="55" t="e">
        <f t="shared" si="102"/>
        <v>#REF!</v>
      </c>
      <c r="G521" s="91" t="e">
        <f>IF(E521="","",OP!G521)</f>
        <v>#REF!</v>
      </c>
      <c r="H521" s="28" t="e">
        <f t="shared" si="98"/>
        <v>#REF!</v>
      </c>
      <c r="I521" s="56" t="e">
        <f t="shared" si="99"/>
        <v>#REF!</v>
      </c>
      <c r="J521" s="56" t="e">
        <f t="shared" si="103"/>
        <v>#REF!</v>
      </c>
      <c r="K521" s="57" t="e">
        <f t="shared" si="104"/>
        <v>#REF!</v>
      </c>
      <c r="L521" s="57" t="e">
        <f t="shared" si="105"/>
        <v>#REF!</v>
      </c>
      <c r="M521" s="58" t="e">
        <f t="shared" si="100"/>
        <v>#REF!</v>
      </c>
      <c r="N521" s="58" t="e">
        <f t="shared" si="106"/>
        <v>#REF!</v>
      </c>
      <c r="O521" s="58" t="e">
        <f t="shared" si="107"/>
        <v>#REF!</v>
      </c>
      <c r="P521" s="59" t="e">
        <f t="shared" si="97"/>
        <v>#REF!</v>
      </c>
      <c r="Q521" s="29" t="e">
        <f t="shared" si="108"/>
        <v>#REF!</v>
      </c>
      <c r="R521" s="100" t="e">
        <f t="shared" si="101"/>
        <v>#REF!</v>
      </c>
      <c r="S521" s="247"/>
      <c r="T521" s="247"/>
      <c r="U521" s="247"/>
    </row>
    <row r="522" spans="2:21" x14ac:dyDescent="0.25">
      <c r="B522" s="237"/>
      <c r="C522" s="9"/>
      <c r="E522" s="65" t="e">
        <f>IF(OR($C$6="",$C$5="",$C$6=0,$C$5=0),"",IF((ROWS(E$6:E522)-1)&gt;$C$16+$C$13-$C$15,"",(ROWS(E$6:E522)-1)))</f>
        <v>#REF!</v>
      </c>
      <c r="F522" s="55" t="e">
        <f t="shared" si="102"/>
        <v>#REF!</v>
      </c>
      <c r="G522" s="91" t="e">
        <f>IF(E522="","",OP!G522)</f>
        <v>#REF!</v>
      </c>
      <c r="H522" s="28" t="e">
        <f t="shared" si="98"/>
        <v>#REF!</v>
      </c>
      <c r="I522" s="56" t="e">
        <f t="shared" si="99"/>
        <v>#REF!</v>
      </c>
      <c r="J522" s="56" t="e">
        <f t="shared" si="103"/>
        <v>#REF!</v>
      </c>
      <c r="K522" s="57" t="e">
        <f t="shared" si="104"/>
        <v>#REF!</v>
      </c>
      <c r="L522" s="57" t="e">
        <f t="shared" si="105"/>
        <v>#REF!</v>
      </c>
      <c r="M522" s="58" t="e">
        <f t="shared" si="100"/>
        <v>#REF!</v>
      </c>
      <c r="N522" s="58" t="e">
        <f t="shared" si="106"/>
        <v>#REF!</v>
      </c>
      <c r="O522" s="58" t="e">
        <f t="shared" si="107"/>
        <v>#REF!</v>
      </c>
      <c r="P522" s="59" t="e">
        <f t="shared" si="97"/>
        <v>#REF!</v>
      </c>
      <c r="Q522" s="29" t="e">
        <f t="shared" si="108"/>
        <v>#REF!</v>
      </c>
      <c r="R522" s="100" t="e">
        <f t="shared" si="101"/>
        <v>#REF!</v>
      </c>
      <c r="S522" s="247"/>
      <c r="T522" s="247"/>
      <c r="U522" s="247"/>
    </row>
    <row r="523" spans="2:21" x14ac:dyDescent="0.25">
      <c r="B523" s="237"/>
      <c r="C523" s="9"/>
      <c r="E523" s="65" t="e">
        <f>IF(OR($C$6="",$C$5="",$C$6=0,$C$5=0),"",IF((ROWS(E$6:E523)-1)&gt;$C$16+$C$13-$C$15,"",(ROWS(E$6:E523)-1)))</f>
        <v>#REF!</v>
      </c>
      <c r="F523" s="55" t="e">
        <f t="shared" si="102"/>
        <v>#REF!</v>
      </c>
      <c r="G523" s="91" t="e">
        <f>IF(E523="","",OP!G523)</f>
        <v>#REF!</v>
      </c>
      <c r="H523" s="28" t="e">
        <f t="shared" si="98"/>
        <v>#REF!</v>
      </c>
      <c r="I523" s="56" t="e">
        <f t="shared" si="99"/>
        <v>#REF!</v>
      </c>
      <c r="J523" s="56" t="e">
        <f t="shared" si="103"/>
        <v>#REF!</v>
      </c>
      <c r="K523" s="57" t="e">
        <f t="shared" si="104"/>
        <v>#REF!</v>
      </c>
      <c r="L523" s="57" t="e">
        <f t="shared" si="105"/>
        <v>#REF!</v>
      </c>
      <c r="M523" s="58" t="e">
        <f t="shared" si="100"/>
        <v>#REF!</v>
      </c>
      <c r="N523" s="58" t="e">
        <f t="shared" si="106"/>
        <v>#REF!</v>
      </c>
      <c r="O523" s="58" t="e">
        <f t="shared" si="107"/>
        <v>#REF!</v>
      </c>
      <c r="P523" s="59" t="e">
        <f t="shared" si="97"/>
        <v>#REF!</v>
      </c>
      <c r="Q523" s="29" t="e">
        <f t="shared" si="108"/>
        <v>#REF!</v>
      </c>
      <c r="R523" s="100" t="e">
        <f t="shared" si="101"/>
        <v>#REF!</v>
      </c>
      <c r="S523" s="247"/>
      <c r="T523" s="247"/>
      <c r="U523" s="247"/>
    </row>
    <row r="524" spans="2:21" x14ac:dyDescent="0.25">
      <c r="B524" s="237"/>
      <c r="C524" s="9"/>
      <c r="E524" s="65" t="e">
        <f>IF(OR($C$6="",$C$5="",$C$6=0,$C$5=0),"",IF((ROWS(E$6:E524)-1)&gt;$C$16+$C$13-$C$15,"",(ROWS(E$6:E524)-1)))</f>
        <v>#REF!</v>
      </c>
      <c r="F524" s="55" t="e">
        <f t="shared" si="102"/>
        <v>#REF!</v>
      </c>
      <c r="G524" s="91" t="e">
        <f>IF(E524="","",OP!G524)</f>
        <v>#REF!</v>
      </c>
      <c r="H524" s="28" t="e">
        <f t="shared" si="98"/>
        <v>#REF!</v>
      </c>
      <c r="I524" s="56" t="e">
        <f t="shared" si="99"/>
        <v>#REF!</v>
      </c>
      <c r="J524" s="56" t="e">
        <f t="shared" si="103"/>
        <v>#REF!</v>
      </c>
      <c r="K524" s="57" t="e">
        <f t="shared" si="104"/>
        <v>#REF!</v>
      </c>
      <c r="L524" s="57" t="e">
        <f t="shared" si="105"/>
        <v>#REF!</v>
      </c>
      <c r="M524" s="58" t="e">
        <f t="shared" si="100"/>
        <v>#REF!</v>
      </c>
      <c r="N524" s="58" t="e">
        <f t="shared" si="106"/>
        <v>#REF!</v>
      </c>
      <c r="O524" s="58" t="e">
        <f t="shared" si="107"/>
        <v>#REF!</v>
      </c>
      <c r="P524" s="59" t="e">
        <f t="shared" si="97"/>
        <v>#REF!</v>
      </c>
      <c r="Q524" s="29" t="e">
        <f t="shared" si="108"/>
        <v>#REF!</v>
      </c>
      <c r="R524" s="100" t="e">
        <f t="shared" si="101"/>
        <v>#REF!</v>
      </c>
      <c r="S524" s="247"/>
      <c r="T524" s="247"/>
      <c r="U524" s="247"/>
    </row>
    <row r="525" spans="2:21" x14ac:dyDescent="0.25">
      <c r="B525" s="237"/>
      <c r="C525" s="9"/>
      <c r="E525" s="65" t="e">
        <f>IF(OR($C$6="",$C$5="",$C$6=0,$C$5=0),"",IF((ROWS(E$6:E525)-1)&gt;$C$16+$C$13-$C$15,"",(ROWS(E$6:E525)-1)))</f>
        <v>#REF!</v>
      </c>
      <c r="F525" s="55" t="e">
        <f t="shared" si="102"/>
        <v>#REF!</v>
      </c>
      <c r="G525" s="91" t="e">
        <f>IF(E525="","",OP!G525)</f>
        <v>#REF!</v>
      </c>
      <c r="H525" s="28" t="e">
        <f t="shared" si="98"/>
        <v>#REF!</v>
      </c>
      <c r="I525" s="56" t="e">
        <f t="shared" si="99"/>
        <v>#REF!</v>
      </c>
      <c r="J525" s="56" t="e">
        <f t="shared" si="103"/>
        <v>#REF!</v>
      </c>
      <c r="K525" s="57" t="e">
        <f t="shared" si="104"/>
        <v>#REF!</v>
      </c>
      <c r="L525" s="57" t="e">
        <f t="shared" si="105"/>
        <v>#REF!</v>
      </c>
      <c r="M525" s="58" t="e">
        <f t="shared" si="100"/>
        <v>#REF!</v>
      </c>
      <c r="N525" s="58" t="e">
        <f t="shared" si="106"/>
        <v>#REF!</v>
      </c>
      <c r="O525" s="58" t="e">
        <f t="shared" si="107"/>
        <v>#REF!</v>
      </c>
      <c r="P525" s="59" t="e">
        <f t="shared" si="97"/>
        <v>#REF!</v>
      </c>
      <c r="Q525" s="29" t="e">
        <f t="shared" si="108"/>
        <v>#REF!</v>
      </c>
      <c r="R525" s="100" t="e">
        <f t="shared" si="101"/>
        <v>#REF!</v>
      </c>
      <c r="S525" s="247"/>
      <c r="T525" s="247"/>
      <c r="U525" s="247"/>
    </row>
    <row r="526" spans="2:21" x14ac:dyDescent="0.25">
      <c r="B526" s="237"/>
      <c r="C526" s="9"/>
      <c r="E526" s="65" t="e">
        <f>IF(OR($C$6="",$C$5="",$C$6=0,$C$5=0),"",IF((ROWS(E$6:E526)-1)&gt;$C$16+$C$13-$C$15,"",(ROWS(E$6:E526)-1)))</f>
        <v>#REF!</v>
      </c>
      <c r="F526" s="55" t="e">
        <f t="shared" si="102"/>
        <v>#REF!</v>
      </c>
      <c r="G526" s="91" t="e">
        <f>IF(E526="","",OP!G526)</f>
        <v>#REF!</v>
      </c>
      <c r="H526" s="28" t="e">
        <f t="shared" si="98"/>
        <v>#REF!</v>
      </c>
      <c r="I526" s="56" t="e">
        <f t="shared" si="99"/>
        <v>#REF!</v>
      </c>
      <c r="J526" s="56" t="e">
        <f t="shared" si="103"/>
        <v>#REF!</v>
      </c>
      <c r="K526" s="57" t="e">
        <f t="shared" si="104"/>
        <v>#REF!</v>
      </c>
      <c r="L526" s="57" t="e">
        <f t="shared" si="105"/>
        <v>#REF!</v>
      </c>
      <c r="M526" s="58" t="e">
        <f t="shared" si="100"/>
        <v>#REF!</v>
      </c>
      <c r="N526" s="58" t="e">
        <f t="shared" si="106"/>
        <v>#REF!</v>
      </c>
      <c r="O526" s="58" t="e">
        <f t="shared" si="107"/>
        <v>#REF!</v>
      </c>
      <c r="P526" s="59" t="e">
        <f t="shared" si="97"/>
        <v>#REF!</v>
      </c>
      <c r="Q526" s="29" t="e">
        <f t="shared" si="108"/>
        <v>#REF!</v>
      </c>
      <c r="R526" s="100" t="e">
        <f t="shared" si="101"/>
        <v>#REF!</v>
      </c>
      <c r="S526" s="247"/>
      <c r="T526" s="247"/>
      <c r="U526" s="247"/>
    </row>
    <row r="527" spans="2:21" x14ac:dyDescent="0.25">
      <c r="B527" s="237"/>
      <c r="C527" s="9"/>
      <c r="E527" s="65" t="e">
        <f>IF(OR($C$6="",$C$5="",$C$6=0,$C$5=0),"",IF((ROWS(E$6:E527)-1)&gt;$C$16+$C$13-$C$15,"",(ROWS(E$6:E527)-1)))</f>
        <v>#REF!</v>
      </c>
      <c r="F527" s="55" t="e">
        <f t="shared" si="102"/>
        <v>#REF!</v>
      </c>
      <c r="G527" s="91" t="e">
        <f>IF(E527="","",OP!G527)</f>
        <v>#REF!</v>
      </c>
      <c r="H527" s="28" t="e">
        <f t="shared" si="98"/>
        <v>#REF!</v>
      </c>
      <c r="I527" s="56" t="e">
        <f t="shared" si="99"/>
        <v>#REF!</v>
      </c>
      <c r="J527" s="56" t="e">
        <f t="shared" si="103"/>
        <v>#REF!</v>
      </c>
      <c r="K527" s="57" t="e">
        <f t="shared" si="104"/>
        <v>#REF!</v>
      </c>
      <c r="L527" s="57" t="e">
        <f t="shared" si="105"/>
        <v>#REF!</v>
      </c>
      <c r="M527" s="58" t="e">
        <f t="shared" si="100"/>
        <v>#REF!</v>
      </c>
      <c r="N527" s="58" t="e">
        <f t="shared" si="106"/>
        <v>#REF!</v>
      </c>
      <c r="O527" s="58" t="e">
        <f t="shared" si="107"/>
        <v>#REF!</v>
      </c>
      <c r="P527" s="59" t="e">
        <f t="shared" si="97"/>
        <v>#REF!</v>
      </c>
      <c r="Q527" s="29" t="e">
        <f t="shared" si="108"/>
        <v>#REF!</v>
      </c>
      <c r="R527" s="100" t="e">
        <f t="shared" si="101"/>
        <v>#REF!</v>
      </c>
      <c r="S527" s="247"/>
      <c r="T527" s="247"/>
      <c r="U527" s="247"/>
    </row>
    <row r="528" spans="2:21" x14ac:dyDescent="0.25">
      <c r="B528" s="237"/>
      <c r="C528" s="9"/>
      <c r="E528" s="65" t="e">
        <f>IF(OR($C$6="",$C$5="",$C$6=0,$C$5=0),"",IF((ROWS(E$6:E528)-1)&gt;$C$16+$C$13-$C$15,"",(ROWS(E$6:E528)-1)))</f>
        <v>#REF!</v>
      </c>
      <c r="F528" s="55" t="e">
        <f t="shared" si="102"/>
        <v>#REF!</v>
      </c>
      <c r="G528" s="91" t="e">
        <f>IF(E528="","",OP!G528)</f>
        <v>#REF!</v>
      </c>
      <c r="H528" s="28" t="e">
        <f t="shared" si="98"/>
        <v>#REF!</v>
      </c>
      <c r="I528" s="56" t="e">
        <f t="shared" si="99"/>
        <v>#REF!</v>
      </c>
      <c r="J528" s="56" t="e">
        <f t="shared" si="103"/>
        <v>#REF!</v>
      </c>
      <c r="K528" s="57" t="e">
        <f t="shared" si="104"/>
        <v>#REF!</v>
      </c>
      <c r="L528" s="57" t="e">
        <f t="shared" si="105"/>
        <v>#REF!</v>
      </c>
      <c r="M528" s="58" t="e">
        <f t="shared" si="100"/>
        <v>#REF!</v>
      </c>
      <c r="N528" s="58" t="e">
        <f t="shared" si="106"/>
        <v>#REF!</v>
      </c>
      <c r="O528" s="58" t="e">
        <f t="shared" si="107"/>
        <v>#REF!</v>
      </c>
      <c r="P528" s="59" t="e">
        <f t="shared" si="97"/>
        <v>#REF!</v>
      </c>
      <c r="Q528" s="29" t="e">
        <f t="shared" si="108"/>
        <v>#REF!</v>
      </c>
      <c r="R528" s="100" t="e">
        <f t="shared" si="101"/>
        <v>#REF!</v>
      </c>
      <c r="S528" s="247"/>
      <c r="T528" s="247"/>
      <c r="U528" s="247"/>
    </row>
    <row r="529" spans="2:21" x14ac:dyDescent="0.25">
      <c r="B529" s="237"/>
      <c r="C529" s="9"/>
      <c r="E529" s="65" t="e">
        <f>IF(OR($C$6="",$C$5="",$C$6=0,$C$5=0),"",IF((ROWS(E$6:E529)-1)&gt;$C$16+$C$13-$C$15,"",(ROWS(E$6:E529)-1)))</f>
        <v>#REF!</v>
      </c>
      <c r="F529" s="55" t="e">
        <f t="shared" si="102"/>
        <v>#REF!</v>
      </c>
      <c r="G529" s="91" t="e">
        <f>IF(E529="","",OP!G529)</f>
        <v>#REF!</v>
      </c>
      <c r="H529" s="28" t="e">
        <f t="shared" si="98"/>
        <v>#REF!</v>
      </c>
      <c r="I529" s="56" t="e">
        <f t="shared" si="99"/>
        <v>#REF!</v>
      </c>
      <c r="J529" s="56" t="e">
        <f t="shared" si="103"/>
        <v>#REF!</v>
      </c>
      <c r="K529" s="57" t="e">
        <f t="shared" si="104"/>
        <v>#REF!</v>
      </c>
      <c r="L529" s="57" t="e">
        <f t="shared" si="105"/>
        <v>#REF!</v>
      </c>
      <c r="M529" s="58" t="e">
        <f t="shared" si="100"/>
        <v>#REF!</v>
      </c>
      <c r="N529" s="58" t="e">
        <f t="shared" si="106"/>
        <v>#REF!</v>
      </c>
      <c r="O529" s="58" t="e">
        <f t="shared" si="107"/>
        <v>#REF!</v>
      </c>
      <c r="P529" s="59" t="e">
        <f t="shared" si="97"/>
        <v>#REF!</v>
      </c>
      <c r="Q529" s="29" t="e">
        <f t="shared" si="108"/>
        <v>#REF!</v>
      </c>
      <c r="R529" s="100" t="e">
        <f t="shared" si="101"/>
        <v>#REF!</v>
      </c>
      <c r="S529" s="247"/>
      <c r="T529" s="247"/>
      <c r="U529" s="247"/>
    </row>
    <row r="530" spans="2:21" x14ac:dyDescent="0.25">
      <c r="B530" s="237"/>
      <c r="C530" s="9"/>
      <c r="E530" s="65" t="e">
        <f>IF(OR($C$6="",$C$5="",$C$6=0,$C$5=0),"",IF((ROWS(E$6:E530)-1)&gt;$C$16+$C$13-$C$15,"",(ROWS(E$6:E530)-1)))</f>
        <v>#REF!</v>
      </c>
      <c r="F530" s="55" t="e">
        <f t="shared" si="102"/>
        <v>#REF!</v>
      </c>
      <c r="G530" s="91" t="e">
        <f>IF(E530="","",OP!G530)</f>
        <v>#REF!</v>
      </c>
      <c r="H530" s="28" t="e">
        <f t="shared" si="98"/>
        <v>#REF!</v>
      </c>
      <c r="I530" s="56" t="e">
        <f t="shared" si="99"/>
        <v>#REF!</v>
      </c>
      <c r="J530" s="56" t="e">
        <f t="shared" si="103"/>
        <v>#REF!</v>
      </c>
      <c r="K530" s="57" t="e">
        <f t="shared" si="104"/>
        <v>#REF!</v>
      </c>
      <c r="L530" s="57" t="e">
        <f t="shared" si="105"/>
        <v>#REF!</v>
      </c>
      <c r="M530" s="58" t="e">
        <f t="shared" si="100"/>
        <v>#REF!</v>
      </c>
      <c r="N530" s="58" t="e">
        <f t="shared" si="106"/>
        <v>#REF!</v>
      </c>
      <c r="O530" s="58" t="e">
        <f t="shared" si="107"/>
        <v>#REF!</v>
      </c>
      <c r="P530" s="59" t="e">
        <f t="shared" si="97"/>
        <v>#REF!</v>
      </c>
      <c r="Q530" s="29" t="e">
        <f t="shared" si="108"/>
        <v>#REF!</v>
      </c>
      <c r="R530" s="100" t="e">
        <f t="shared" si="101"/>
        <v>#REF!</v>
      </c>
      <c r="S530" s="247"/>
      <c r="T530" s="247"/>
      <c r="U530" s="247"/>
    </row>
    <row r="531" spans="2:21" x14ac:dyDescent="0.25">
      <c r="B531" s="237"/>
      <c r="C531" s="9"/>
      <c r="E531" s="65" t="e">
        <f>IF(OR($C$6="",$C$5="",$C$6=0,$C$5=0),"",IF((ROWS(E$6:E531)-1)&gt;$C$16+$C$13-$C$15,"",(ROWS(E$6:E531)-1)))</f>
        <v>#REF!</v>
      </c>
      <c r="F531" s="55" t="e">
        <f t="shared" si="102"/>
        <v>#REF!</v>
      </c>
      <c r="G531" s="91" t="e">
        <f>IF(E531="","",OP!G531)</f>
        <v>#REF!</v>
      </c>
      <c r="H531" s="28" t="e">
        <f t="shared" si="98"/>
        <v>#REF!</v>
      </c>
      <c r="I531" s="56" t="e">
        <f t="shared" si="99"/>
        <v>#REF!</v>
      </c>
      <c r="J531" s="56" t="e">
        <f t="shared" si="103"/>
        <v>#REF!</v>
      </c>
      <c r="K531" s="57" t="e">
        <f t="shared" si="104"/>
        <v>#REF!</v>
      </c>
      <c r="L531" s="57" t="e">
        <f t="shared" si="105"/>
        <v>#REF!</v>
      </c>
      <c r="M531" s="58" t="e">
        <f t="shared" si="100"/>
        <v>#REF!</v>
      </c>
      <c r="N531" s="58" t="e">
        <f t="shared" si="106"/>
        <v>#REF!</v>
      </c>
      <c r="O531" s="58" t="e">
        <f t="shared" si="107"/>
        <v>#REF!</v>
      </c>
      <c r="P531" s="59" t="e">
        <f t="shared" si="97"/>
        <v>#REF!</v>
      </c>
      <c r="Q531" s="29" t="e">
        <f t="shared" si="108"/>
        <v>#REF!</v>
      </c>
      <c r="R531" s="100" t="e">
        <f t="shared" si="101"/>
        <v>#REF!</v>
      </c>
      <c r="S531" s="247"/>
      <c r="T531" s="247"/>
      <c r="U531" s="247"/>
    </row>
    <row r="532" spans="2:21" x14ac:dyDescent="0.25">
      <c r="B532" s="237"/>
      <c r="C532" s="9"/>
      <c r="E532" s="65" t="e">
        <f>IF(OR($C$6="",$C$5="",$C$6=0,$C$5=0),"",IF((ROWS(E$6:E532)-1)&gt;$C$16+$C$13-$C$15,"",(ROWS(E$6:E532)-1)))</f>
        <v>#REF!</v>
      </c>
      <c r="F532" s="55" t="e">
        <f t="shared" si="102"/>
        <v>#REF!</v>
      </c>
      <c r="G532" s="91" t="e">
        <f>IF(E532="","",OP!G532)</f>
        <v>#REF!</v>
      </c>
      <c r="H532" s="28" t="e">
        <f t="shared" si="98"/>
        <v>#REF!</v>
      </c>
      <c r="I532" s="56" t="e">
        <f t="shared" si="99"/>
        <v>#REF!</v>
      </c>
      <c r="J532" s="56" t="e">
        <f t="shared" si="103"/>
        <v>#REF!</v>
      </c>
      <c r="K532" s="57" t="e">
        <f t="shared" si="104"/>
        <v>#REF!</v>
      </c>
      <c r="L532" s="57" t="e">
        <f t="shared" si="105"/>
        <v>#REF!</v>
      </c>
      <c r="M532" s="58" t="e">
        <f t="shared" si="100"/>
        <v>#REF!</v>
      </c>
      <c r="N532" s="58" t="e">
        <f t="shared" si="106"/>
        <v>#REF!</v>
      </c>
      <c r="O532" s="58" t="e">
        <f t="shared" si="107"/>
        <v>#REF!</v>
      </c>
      <c r="P532" s="59" t="e">
        <f t="shared" si="97"/>
        <v>#REF!</v>
      </c>
      <c r="Q532" s="29" t="e">
        <f t="shared" si="108"/>
        <v>#REF!</v>
      </c>
      <c r="R532" s="100" t="e">
        <f t="shared" si="101"/>
        <v>#REF!</v>
      </c>
      <c r="S532" s="247"/>
      <c r="T532" s="247"/>
      <c r="U532" s="247"/>
    </row>
    <row r="533" spans="2:21" x14ac:dyDescent="0.25">
      <c r="B533" s="237"/>
      <c r="C533" s="9"/>
      <c r="E533" s="65" t="e">
        <f>IF(OR($C$6="",$C$5="",$C$6=0,$C$5=0),"",IF((ROWS(E$6:E533)-1)&gt;$C$16+$C$13-$C$15,"",(ROWS(E$6:E533)-1)))</f>
        <v>#REF!</v>
      </c>
      <c r="F533" s="55" t="e">
        <f t="shared" si="102"/>
        <v>#REF!</v>
      </c>
      <c r="G533" s="91" t="e">
        <f>IF(E533="","",OP!G533)</f>
        <v>#REF!</v>
      </c>
      <c r="H533" s="28" t="e">
        <f t="shared" si="98"/>
        <v>#REF!</v>
      </c>
      <c r="I533" s="56" t="e">
        <f t="shared" si="99"/>
        <v>#REF!</v>
      </c>
      <c r="J533" s="56" t="e">
        <f t="shared" si="103"/>
        <v>#REF!</v>
      </c>
      <c r="K533" s="57" t="e">
        <f t="shared" si="104"/>
        <v>#REF!</v>
      </c>
      <c r="L533" s="57" t="e">
        <f t="shared" si="105"/>
        <v>#REF!</v>
      </c>
      <c r="M533" s="58" t="e">
        <f t="shared" si="100"/>
        <v>#REF!</v>
      </c>
      <c r="N533" s="58" t="e">
        <f t="shared" si="106"/>
        <v>#REF!</v>
      </c>
      <c r="O533" s="58" t="e">
        <f t="shared" si="107"/>
        <v>#REF!</v>
      </c>
      <c r="P533" s="59" t="e">
        <f t="shared" si="97"/>
        <v>#REF!</v>
      </c>
      <c r="Q533" s="29" t="e">
        <f t="shared" si="108"/>
        <v>#REF!</v>
      </c>
      <c r="R533" s="100" t="e">
        <f t="shared" si="101"/>
        <v>#REF!</v>
      </c>
      <c r="S533" s="247"/>
      <c r="T533" s="247"/>
      <c r="U533" s="247"/>
    </row>
    <row r="534" spans="2:21" x14ac:dyDescent="0.25">
      <c r="B534" s="237"/>
      <c r="C534" s="9"/>
      <c r="E534" s="65" t="e">
        <f>IF(OR($C$6="",$C$5="",$C$6=0,$C$5=0),"",IF((ROWS(E$6:E534)-1)&gt;$C$16+$C$13-$C$15,"",(ROWS(E$6:E534)-1)))</f>
        <v>#REF!</v>
      </c>
      <c r="F534" s="55" t="e">
        <f t="shared" si="102"/>
        <v>#REF!</v>
      </c>
      <c r="G534" s="91" t="e">
        <f>IF(E534="","",OP!G534)</f>
        <v>#REF!</v>
      </c>
      <c r="H534" s="28" t="e">
        <f t="shared" si="98"/>
        <v>#REF!</v>
      </c>
      <c r="I534" s="56" t="e">
        <f t="shared" si="99"/>
        <v>#REF!</v>
      </c>
      <c r="J534" s="56" t="e">
        <f t="shared" si="103"/>
        <v>#REF!</v>
      </c>
      <c r="K534" s="57" t="e">
        <f t="shared" si="104"/>
        <v>#REF!</v>
      </c>
      <c r="L534" s="57" t="e">
        <f t="shared" si="105"/>
        <v>#REF!</v>
      </c>
      <c r="M534" s="58" t="e">
        <f t="shared" si="100"/>
        <v>#REF!</v>
      </c>
      <c r="N534" s="58" t="e">
        <f t="shared" si="106"/>
        <v>#REF!</v>
      </c>
      <c r="O534" s="58" t="e">
        <f t="shared" si="107"/>
        <v>#REF!</v>
      </c>
      <c r="P534" s="59" t="e">
        <f t="shared" si="97"/>
        <v>#REF!</v>
      </c>
      <c r="Q534" s="29" t="e">
        <f t="shared" si="108"/>
        <v>#REF!</v>
      </c>
      <c r="R534" s="100" t="e">
        <f t="shared" si="101"/>
        <v>#REF!</v>
      </c>
      <c r="S534" s="247"/>
      <c r="T534" s="247"/>
      <c r="U534" s="247"/>
    </row>
    <row r="535" spans="2:21" x14ac:dyDescent="0.25">
      <c r="B535" s="237"/>
      <c r="C535" s="9"/>
      <c r="E535" s="65" t="e">
        <f>IF(OR($C$6="",$C$5="",$C$6=0,$C$5=0),"",IF((ROWS(E$6:E535)-1)&gt;$C$16+$C$13-$C$15,"",(ROWS(E$6:E535)-1)))</f>
        <v>#REF!</v>
      </c>
      <c r="F535" s="55" t="e">
        <f t="shared" si="102"/>
        <v>#REF!</v>
      </c>
      <c r="G535" s="91" t="e">
        <f>IF(E535="","",OP!G535)</f>
        <v>#REF!</v>
      </c>
      <c r="H535" s="28" t="e">
        <f t="shared" si="98"/>
        <v>#REF!</v>
      </c>
      <c r="I535" s="56" t="e">
        <f t="shared" si="99"/>
        <v>#REF!</v>
      </c>
      <c r="J535" s="56" t="e">
        <f t="shared" si="103"/>
        <v>#REF!</v>
      </c>
      <c r="K535" s="57" t="e">
        <f t="shared" si="104"/>
        <v>#REF!</v>
      </c>
      <c r="L535" s="57" t="e">
        <f t="shared" si="105"/>
        <v>#REF!</v>
      </c>
      <c r="M535" s="58" t="e">
        <f t="shared" si="100"/>
        <v>#REF!</v>
      </c>
      <c r="N535" s="58" t="e">
        <f t="shared" si="106"/>
        <v>#REF!</v>
      </c>
      <c r="O535" s="58" t="e">
        <f t="shared" si="107"/>
        <v>#REF!</v>
      </c>
      <c r="P535" s="59" t="e">
        <f t="shared" si="97"/>
        <v>#REF!</v>
      </c>
      <c r="Q535" s="29" t="e">
        <f t="shared" si="108"/>
        <v>#REF!</v>
      </c>
      <c r="R535" s="100" t="e">
        <f t="shared" si="101"/>
        <v>#REF!</v>
      </c>
      <c r="S535" s="247"/>
      <c r="T535" s="247"/>
      <c r="U535" s="247"/>
    </row>
    <row r="536" spans="2:21" x14ac:dyDescent="0.25">
      <c r="B536" s="237"/>
      <c r="C536" s="9"/>
      <c r="E536" s="65" t="e">
        <f>IF(OR($C$6="",$C$5="",$C$6=0,$C$5=0),"",IF((ROWS(E$6:E536)-1)&gt;$C$16+$C$13-$C$15,"",(ROWS(E$6:E536)-1)))</f>
        <v>#REF!</v>
      </c>
      <c r="F536" s="55" t="e">
        <f t="shared" si="102"/>
        <v>#REF!</v>
      </c>
      <c r="G536" s="91" t="e">
        <f>IF(E536="","",OP!G536)</f>
        <v>#REF!</v>
      </c>
      <c r="H536" s="28" t="e">
        <f t="shared" si="98"/>
        <v>#REF!</v>
      </c>
      <c r="I536" s="56" t="e">
        <f t="shared" si="99"/>
        <v>#REF!</v>
      </c>
      <c r="J536" s="56" t="e">
        <f t="shared" si="103"/>
        <v>#REF!</v>
      </c>
      <c r="K536" s="57" t="e">
        <f t="shared" si="104"/>
        <v>#REF!</v>
      </c>
      <c r="L536" s="57" t="e">
        <f t="shared" si="105"/>
        <v>#REF!</v>
      </c>
      <c r="M536" s="58" t="e">
        <f t="shared" si="100"/>
        <v>#REF!</v>
      </c>
      <c r="N536" s="58" t="e">
        <f t="shared" si="106"/>
        <v>#REF!</v>
      </c>
      <c r="O536" s="58" t="e">
        <f t="shared" si="107"/>
        <v>#REF!</v>
      </c>
      <c r="P536" s="59" t="e">
        <f t="shared" si="97"/>
        <v>#REF!</v>
      </c>
      <c r="Q536" s="29" t="e">
        <f t="shared" si="108"/>
        <v>#REF!</v>
      </c>
      <c r="R536" s="100" t="e">
        <f t="shared" si="101"/>
        <v>#REF!</v>
      </c>
      <c r="S536" s="247"/>
      <c r="T536" s="247"/>
      <c r="U536" s="247"/>
    </row>
    <row r="537" spans="2:21" x14ac:dyDescent="0.25">
      <c r="B537" s="237"/>
      <c r="C537" s="9"/>
      <c r="E537" s="65" t="e">
        <f>IF(OR($C$6="",$C$5="",$C$6=0,$C$5=0),"",IF((ROWS(E$6:E537)-1)&gt;$C$16+$C$13-$C$15,"",(ROWS(E$6:E537)-1)))</f>
        <v>#REF!</v>
      </c>
      <c r="F537" s="55" t="e">
        <f t="shared" si="102"/>
        <v>#REF!</v>
      </c>
      <c r="G537" s="91" t="e">
        <f>IF(E537="","",OP!G537)</f>
        <v>#REF!</v>
      </c>
      <c r="H537" s="28" t="e">
        <f t="shared" si="98"/>
        <v>#REF!</v>
      </c>
      <c r="I537" s="56" t="e">
        <f t="shared" si="99"/>
        <v>#REF!</v>
      </c>
      <c r="J537" s="56" t="e">
        <f t="shared" si="103"/>
        <v>#REF!</v>
      </c>
      <c r="K537" s="57" t="e">
        <f t="shared" si="104"/>
        <v>#REF!</v>
      </c>
      <c r="L537" s="57" t="e">
        <f t="shared" si="105"/>
        <v>#REF!</v>
      </c>
      <c r="M537" s="58" t="e">
        <f t="shared" si="100"/>
        <v>#REF!</v>
      </c>
      <c r="N537" s="58" t="e">
        <f t="shared" si="106"/>
        <v>#REF!</v>
      </c>
      <c r="O537" s="58" t="e">
        <f t="shared" si="107"/>
        <v>#REF!</v>
      </c>
      <c r="P537" s="59" t="e">
        <f t="shared" si="97"/>
        <v>#REF!</v>
      </c>
      <c r="Q537" s="29" t="e">
        <f t="shared" si="108"/>
        <v>#REF!</v>
      </c>
      <c r="R537" s="100" t="e">
        <f t="shared" si="101"/>
        <v>#REF!</v>
      </c>
      <c r="S537" s="247"/>
      <c r="T537" s="247"/>
      <c r="U537" s="247"/>
    </row>
    <row r="538" spans="2:21" x14ac:dyDescent="0.25">
      <c r="B538" s="237"/>
      <c r="C538" s="9"/>
      <c r="E538" s="65" t="e">
        <f>IF(OR($C$6="",$C$5="",$C$6=0,$C$5=0),"",IF((ROWS(E$6:E538)-1)&gt;$C$16+$C$13-$C$15,"",(ROWS(E$6:E538)-1)))</f>
        <v>#REF!</v>
      </c>
      <c r="F538" s="55" t="e">
        <f t="shared" si="102"/>
        <v>#REF!</v>
      </c>
      <c r="G538" s="91" t="e">
        <f>IF(E538="","",OP!G538)</f>
        <v>#REF!</v>
      </c>
      <c r="H538" s="28" t="e">
        <f t="shared" si="98"/>
        <v>#REF!</v>
      </c>
      <c r="I538" s="56" t="e">
        <f t="shared" si="99"/>
        <v>#REF!</v>
      </c>
      <c r="J538" s="56" t="e">
        <f t="shared" si="103"/>
        <v>#REF!</v>
      </c>
      <c r="K538" s="57" t="e">
        <f t="shared" si="104"/>
        <v>#REF!</v>
      </c>
      <c r="L538" s="57" t="e">
        <f t="shared" si="105"/>
        <v>#REF!</v>
      </c>
      <c r="M538" s="58" t="e">
        <f t="shared" si="100"/>
        <v>#REF!</v>
      </c>
      <c r="N538" s="58" t="e">
        <f t="shared" si="106"/>
        <v>#REF!</v>
      </c>
      <c r="O538" s="58" t="e">
        <f t="shared" si="107"/>
        <v>#REF!</v>
      </c>
      <c r="P538" s="59" t="e">
        <f t="shared" si="97"/>
        <v>#REF!</v>
      </c>
      <c r="Q538" s="29" t="e">
        <f t="shared" si="108"/>
        <v>#REF!</v>
      </c>
      <c r="R538" s="100" t="e">
        <f t="shared" si="101"/>
        <v>#REF!</v>
      </c>
      <c r="S538" s="247"/>
      <c r="T538" s="247"/>
      <c r="U538" s="247"/>
    </row>
    <row r="539" spans="2:21" x14ac:dyDescent="0.25">
      <c r="B539" s="237"/>
      <c r="C539" s="9"/>
      <c r="E539" s="65" t="e">
        <f>IF(OR($C$6="",$C$5="",$C$6=0,$C$5=0),"",IF((ROWS(E$6:E539)-1)&gt;$C$16+$C$13-$C$15,"",(ROWS(E$6:E539)-1)))</f>
        <v>#REF!</v>
      </c>
      <c r="F539" s="55" t="e">
        <f t="shared" si="102"/>
        <v>#REF!</v>
      </c>
      <c r="G539" s="91" t="e">
        <f>IF(E539="","",OP!G539)</f>
        <v>#REF!</v>
      </c>
      <c r="H539" s="28" t="e">
        <f t="shared" si="98"/>
        <v>#REF!</v>
      </c>
      <c r="I539" s="56" t="e">
        <f t="shared" si="99"/>
        <v>#REF!</v>
      </c>
      <c r="J539" s="56" t="e">
        <f t="shared" si="103"/>
        <v>#REF!</v>
      </c>
      <c r="K539" s="57" t="e">
        <f t="shared" si="104"/>
        <v>#REF!</v>
      </c>
      <c r="L539" s="57" t="e">
        <f t="shared" si="105"/>
        <v>#REF!</v>
      </c>
      <c r="M539" s="58" t="e">
        <f t="shared" si="100"/>
        <v>#REF!</v>
      </c>
      <c r="N539" s="58" t="e">
        <f t="shared" si="106"/>
        <v>#REF!</v>
      </c>
      <c r="O539" s="58" t="e">
        <f t="shared" si="107"/>
        <v>#REF!</v>
      </c>
      <c r="P539" s="59" t="e">
        <f t="shared" si="97"/>
        <v>#REF!</v>
      </c>
      <c r="Q539" s="29" t="e">
        <f t="shared" si="108"/>
        <v>#REF!</v>
      </c>
      <c r="R539" s="100" t="e">
        <f t="shared" si="101"/>
        <v>#REF!</v>
      </c>
      <c r="S539" s="247"/>
      <c r="T539" s="247"/>
      <c r="U539" s="247"/>
    </row>
    <row r="540" spans="2:21" x14ac:dyDescent="0.25">
      <c r="B540" s="237"/>
      <c r="C540" s="9"/>
      <c r="E540" s="65" t="e">
        <f>IF(OR($C$6="",$C$5="",$C$6=0,$C$5=0),"",IF((ROWS(E$6:E540)-1)&gt;$C$16+$C$13-$C$15,"",(ROWS(E$6:E540)-1)))</f>
        <v>#REF!</v>
      </c>
      <c r="F540" s="55" t="e">
        <f t="shared" si="102"/>
        <v>#REF!</v>
      </c>
      <c r="G540" s="91" t="e">
        <f>IF(E540="","",OP!G540)</f>
        <v>#REF!</v>
      </c>
      <c r="H540" s="28" t="e">
        <f t="shared" si="98"/>
        <v>#REF!</v>
      </c>
      <c r="I540" s="56" t="e">
        <f t="shared" si="99"/>
        <v>#REF!</v>
      </c>
      <c r="J540" s="56" t="e">
        <f t="shared" si="103"/>
        <v>#REF!</v>
      </c>
      <c r="K540" s="57" t="e">
        <f t="shared" si="104"/>
        <v>#REF!</v>
      </c>
      <c r="L540" s="57" t="e">
        <f t="shared" si="105"/>
        <v>#REF!</v>
      </c>
      <c r="M540" s="58" t="e">
        <f t="shared" si="100"/>
        <v>#REF!</v>
      </c>
      <c r="N540" s="58" t="e">
        <f t="shared" si="106"/>
        <v>#REF!</v>
      </c>
      <c r="O540" s="58" t="e">
        <f t="shared" si="107"/>
        <v>#REF!</v>
      </c>
      <c r="P540" s="59" t="e">
        <f t="shared" si="97"/>
        <v>#REF!</v>
      </c>
      <c r="Q540" s="29" t="e">
        <f t="shared" si="108"/>
        <v>#REF!</v>
      </c>
      <c r="R540" s="100" t="e">
        <f t="shared" si="101"/>
        <v>#REF!</v>
      </c>
      <c r="S540" s="247"/>
      <c r="T540" s="247"/>
      <c r="U540" s="247"/>
    </row>
    <row r="541" spans="2:21" x14ac:dyDescent="0.25">
      <c r="B541" s="237"/>
      <c r="C541" s="9"/>
      <c r="E541" s="65" t="e">
        <f>IF(OR($C$6="",$C$5="",$C$6=0,$C$5=0),"",IF((ROWS(E$6:E541)-1)&gt;$C$16+$C$13-$C$15,"",(ROWS(E$6:E541)-1)))</f>
        <v>#REF!</v>
      </c>
      <c r="F541" s="55" t="e">
        <f t="shared" si="102"/>
        <v>#REF!</v>
      </c>
      <c r="G541" s="91" t="e">
        <f>IF(E541="","",OP!G541)</f>
        <v>#REF!</v>
      </c>
      <c r="H541" s="28" t="e">
        <f t="shared" si="98"/>
        <v>#REF!</v>
      </c>
      <c r="I541" s="56" t="e">
        <f t="shared" si="99"/>
        <v>#REF!</v>
      </c>
      <c r="J541" s="56" t="e">
        <f t="shared" si="103"/>
        <v>#REF!</v>
      </c>
      <c r="K541" s="57" t="e">
        <f t="shared" si="104"/>
        <v>#REF!</v>
      </c>
      <c r="L541" s="57" t="e">
        <f t="shared" si="105"/>
        <v>#REF!</v>
      </c>
      <c r="M541" s="58" t="e">
        <f t="shared" si="100"/>
        <v>#REF!</v>
      </c>
      <c r="N541" s="58" t="e">
        <f t="shared" si="106"/>
        <v>#REF!</v>
      </c>
      <c r="O541" s="58" t="e">
        <f t="shared" si="107"/>
        <v>#REF!</v>
      </c>
      <c r="P541" s="59" t="e">
        <f t="shared" si="97"/>
        <v>#REF!</v>
      </c>
      <c r="Q541" s="29" t="e">
        <f t="shared" si="108"/>
        <v>#REF!</v>
      </c>
      <c r="R541" s="100" t="e">
        <f t="shared" si="101"/>
        <v>#REF!</v>
      </c>
      <c r="S541" s="247"/>
      <c r="T541" s="247"/>
      <c r="U541" s="247"/>
    </row>
    <row r="542" spans="2:21" x14ac:dyDescent="0.25">
      <c r="B542" s="237"/>
      <c r="C542" s="9"/>
      <c r="E542" s="65" t="e">
        <f>IF(OR($C$6="",$C$5="",$C$6=0,$C$5=0),"",IF((ROWS(E$6:E542)-1)&gt;$C$16+$C$13-$C$15,"",(ROWS(E$6:E542)-1)))</f>
        <v>#REF!</v>
      </c>
      <c r="F542" s="55" t="e">
        <f t="shared" si="102"/>
        <v>#REF!</v>
      </c>
      <c r="G542" s="91" t="e">
        <f>IF(E542="","",OP!G542)</f>
        <v>#REF!</v>
      </c>
      <c r="H542" s="28" t="e">
        <f t="shared" si="98"/>
        <v>#REF!</v>
      </c>
      <c r="I542" s="56" t="e">
        <f t="shared" si="99"/>
        <v>#REF!</v>
      </c>
      <c r="J542" s="56" t="e">
        <f t="shared" si="103"/>
        <v>#REF!</v>
      </c>
      <c r="K542" s="57" t="e">
        <f t="shared" si="104"/>
        <v>#REF!</v>
      </c>
      <c r="L542" s="57" t="e">
        <f t="shared" si="105"/>
        <v>#REF!</v>
      </c>
      <c r="M542" s="58" t="e">
        <f t="shared" si="100"/>
        <v>#REF!</v>
      </c>
      <c r="N542" s="58" t="e">
        <f t="shared" si="106"/>
        <v>#REF!</v>
      </c>
      <c r="O542" s="58" t="e">
        <f t="shared" si="107"/>
        <v>#REF!</v>
      </c>
      <c r="P542" s="59" t="e">
        <f t="shared" si="97"/>
        <v>#REF!</v>
      </c>
      <c r="Q542" s="29" t="e">
        <f t="shared" si="108"/>
        <v>#REF!</v>
      </c>
      <c r="R542" s="100" t="e">
        <f t="shared" si="101"/>
        <v>#REF!</v>
      </c>
      <c r="S542" s="247"/>
      <c r="T542" s="247"/>
      <c r="U542" s="247"/>
    </row>
    <row r="543" spans="2:21" x14ac:dyDescent="0.25">
      <c r="B543" s="237"/>
      <c r="C543" s="9"/>
      <c r="E543" s="65" t="e">
        <f>IF(OR($C$6="",$C$5="",$C$6=0,$C$5=0),"",IF((ROWS(E$6:E543)-1)&gt;$C$16+$C$13-$C$15,"",(ROWS(E$6:E543)-1)))</f>
        <v>#REF!</v>
      </c>
      <c r="F543" s="55" t="e">
        <f t="shared" si="102"/>
        <v>#REF!</v>
      </c>
      <c r="G543" s="91" t="e">
        <f>IF(E543="","",OP!G543)</f>
        <v>#REF!</v>
      </c>
      <c r="H543" s="28" t="e">
        <f t="shared" si="98"/>
        <v>#REF!</v>
      </c>
      <c r="I543" s="56" t="e">
        <f t="shared" si="99"/>
        <v>#REF!</v>
      </c>
      <c r="J543" s="56" t="e">
        <f t="shared" si="103"/>
        <v>#REF!</v>
      </c>
      <c r="K543" s="57" t="e">
        <f t="shared" si="104"/>
        <v>#REF!</v>
      </c>
      <c r="L543" s="57" t="e">
        <f t="shared" si="105"/>
        <v>#REF!</v>
      </c>
      <c r="M543" s="58" t="e">
        <f t="shared" si="100"/>
        <v>#REF!</v>
      </c>
      <c r="N543" s="58" t="e">
        <f t="shared" si="106"/>
        <v>#REF!</v>
      </c>
      <c r="O543" s="58" t="e">
        <f t="shared" si="107"/>
        <v>#REF!</v>
      </c>
      <c r="P543" s="59" t="e">
        <f t="shared" si="97"/>
        <v>#REF!</v>
      </c>
      <c r="Q543" s="29" t="e">
        <f t="shared" si="108"/>
        <v>#REF!</v>
      </c>
      <c r="R543" s="100" t="e">
        <f t="shared" si="101"/>
        <v>#REF!</v>
      </c>
      <c r="S543" s="247"/>
      <c r="T543" s="247"/>
      <c r="U543" s="247"/>
    </row>
    <row r="544" spans="2:21" x14ac:dyDescent="0.25">
      <c r="B544" s="237"/>
      <c r="C544" s="9"/>
      <c r="E544" s="65" t="e">
        <f>IF(OR($C$6="",$C$5="",$C$6=0,$C$5=0),"",IF((ROWS(E$6:E544)-1)&gt;$C$16+$C$13-$C$15,"",(ROWS(E$6:E544)-1)))</f>
        <v>#REF!</v>
      </c>
      <c r="F544" s="55" t="e">
        <f t="shared" si="102"/>
        <v>#REF!</v>
      </c>
      <c r="G544" s="91" t="e">
        <f>IF(E544="","",OP!G544)</f>
        <v>#REF!</v>
      </c>
      <c r="H544" s="28" t="e">
        <f t="shared" si="98"/>
        <v>#REF!</v>
      </c>
      <c r="I544" s="56" t="e">
        <f t="shared" si="99"/>
        <v>#REF!</v>
      </c>
      <c r="J544" s="56" t="e">
        <f t="shared" si="103"/>
        <v>#REF!</v>
      </c>
      <c r="K544" s="57" t="e">
        <f t="shared" si="104"/>
        <v>#REF!</v>
      </c>
      <c r="L544" s="57" t="e">
        <f t="shared" si="105"/>
        <v>#REF!</v>
      </c>
      <c r="M544" s="58" t="e">
        <f t="shared" si="100"/>
        <v>#REF!</v>
      </c>
      <c r="N544" s="58" t="e">
        <f t="shared" si="106"/>
        <v>#REF!</v>
      </c>
      <c r="O544" s="58" t="e">
        <f t="shared" si="107"/>
        <v>#REF!</v>
      </c>
      <c r="P544" s="59" t="e">
        <f t="shared" si="97"/>
        <v>#REF!</v>
      </c>
      <c r="Q544" s="29" t="e">
        <f t="shared" si="108"/>
        <v>#REF!</v>
      </c>
      <c r="R544" s="100" t="e">
        <f t="shared" si="101"/>
        <v>#REF!</v>
      </c>
      <c r="S544" s="247"/>
      <c r="T544" s="247"/>
      <c r="U544" s="247"/>
    </row>
    <row r="545" spans="2:21" x14ac:dyDescent="0.25">
      <c r="B545" s="237"/>
      <c r="C545" s="9"/>
      <c r="E545" s="65" t="e">
        <f>IF(OR($C$6="",$C$5="",$C$6=0,$C$5=0),"",IF((ROWS(E$6:E545)-1)&gt;$C$16+$C$13-$C$15,"",(ROWS(E$6:E545)-1)))</f>
        <v>#REF!</v>
      </c>
      <c r="F545" s="55" t="e">
        <f t="shared" si="102"/>
        <v>#REF!</v>
      </c>
      <c r="G545" s="91" t="e">
        <f>IF(E545="","",OP!G545)</f>
        <v>#REF!</v>
      </c>
      <c r="H545" s="28" t="e">
        <f t="shared" si="98"/>
        <v>#REF!</v>
      </c>
      <c r="I545" s="56" t="e">
        <f t="shared" si="99"/>
        <v>#REF!</v>
      </c>
      <c r="J545" s="56" t="e">
        <f t="shared" si="103"/>
        <v>#REF!</v>
      </c>
      <c r="K545" s="57" t="e">
        <f t="shared" si="104"/>
        <v>#REF!</v>
      </c>
      <c r="L545" s="57" t="e">
        <f t="shared" si="105"/>
        <v>#REF!</v>
      </c>
      <c r="M545" s="58" t="e">
        <f t="shared" si="100"/>
        <v>#REF!</v>
      </c>
      <c r="N545" s="58" t="e">
        <f t="shared" si="106"/>
        <v>#REF!</v>
      </c>
      <c r="O545" s="58" t="e">
        <f t="shared" si="107"/>
        <v>#REF!</v>
      </c>
      <c r="P545" s="59" t="e">
        <f t="shared" si="97"/>
        <v>#REF!</v>
      </c>
      <c r="Q545" s="29" t="e">
        <f t="shared" si="108"/>
        <v>#REF!</v>
      </c>
      <c r="R545" s="100" t="e">
        <f t="shared" si="101"/>
        <v>#REF!</v>
      </c>
      <c r="S545" s="247"/>
      <c r="T545" s="247"/>
      <c r="U545" s="247"/>
    </row>
    <row r="546" spans="2:21" x14ac:dyDescent="0.25">
      <c r="B546" s="237"/>
      <c r="C546" s="9"/>
      <c r="E546" s="65" t="e">
        <f>IF(OR($C$6="",$C$5="",$C$6=0,$C$5=0),"",IF((ROWS(E$6:E546)-1)&gt;$C$16+$C$13-$C$15,"",(ROWS(E$6:E546)-1)))</f>
        <v>#REF!</v>
      </c>
      <c r="F546" s="55" t="e">
        <f t="shared" si="102"/>
        <v>#REF!</v>
      </c>
      <c r="G546" s="91" t="e">
        <f>IF(E546="","",OP!G546)</f>
        <v>#REF!</v>
      </c>
      <c r="H546" s="28" t="e">
        <f t="shared" si="98"/>
        <v>#REF!</v>
      </c>
      <c r="I546" s="56" t="e">
        <f t="shared" si="99"/>
        <v>#REF!</v>
      </c>
      <c r="J546" s="56" t="e">
        <f t="shared" si="103"/>
        <v>#REF!</v>
      </c>
      <c r="K546" s="57" t="e">
        <f t="shared" si="104"/>
        <v>#REF!</v>
      </c>
      <c r="L546" s="57" t="e">
        <f t="shared" si="105"/>
        <v>#REF!</v>
      </c>
      <c r="M546" s="58" t="e">
        <f t="shared" si="100"/>
        <v>#REF!</v>
      </c>
      <c r="N546" s="58" t="e">
        <f t="shared" si="106"/>
        <v>#REF!</v>
      </c>
      <c r="O546" s="58" t="e">
        <f t="shared" si="107"/>
        <v>#REF!</v>
      </c>
      <c r="P546" s="59" t="e">
        <f t="shared" si="97"/>
        <v>#REF!</v>
      </c>
      <c r="Q546" s="29" t="e">
        <f t="shared" si="108"/>
        <v>#REF!</v>
      </c>
      <c r="R546" s="100" t="e">
        <f t="shared" si="101"/>
        <v>#REF!</v>
      </c>
      <c r="S546" s="247"/>
      <c r="T546" s="247"/>
      <c r="U546" s="247"/>
    </row>
    <row r="547" spans="2:21" x14ac:dyDescent="0.25">
      <c r="B547" s="237"/>
      <c r="C547" s="9"/>
      <c r="E547" s="65" t="e">
        <f>IF(OR($C$6="",$C$5="",$C$6=0,$C$5=0),"",IF((ROWS(E$6:E547)-1)&gt;$C$16+$C$13-$C$15,"",(ROWS(E$6:E547)-1)))</f>
        <v>#REF!</v>
      </c>
      <c r="F547" s="55" t="e">
        <f t="shared" si="102"/>
        <v>#REF!</v>
      </c>
      <c r="G547" s="91" t="e">
        <f>IF(E547="","",OP!G547)</f>
        <v>#REF!</v>
      </c>
      <c r="H547" s="28" t="e">
        <f t="shared" si="98"/>
        <v>#REF!</v>
      </c>
      <c r="I547" s="56" t="e">
        <f t="shared" si="99"/>
        <v>#REF!</v>
      </c>
      <c r="J547" s="56" t="e">
        <f t="shared" si="103"/>
        <v>#REF!</v>
      </c>
      <c r="K547" s="57" t="e">
        <f t="shared" si="104"/>
        <v>#REF!</v>
      </c>
      <c r="L547" s="57" t="e">
        <f t="shared" si="105"/>
        <v>#REF!</v>
      </c>
      <c r="M547" s="58" t="e">
        <f t="shared" si="100"/>
        <v>#REF!</v>
      </c>
      <c r="N547" s="58" t="e">
        <f t="shared" si="106"/>
        <v>#REF!</v>
      </c>
      <c r="O547" s="58" t="e">
        <f t="shared" si="107"/>
        <v>#REF!</v>
      </c>
      <c r="P547" s="59" t="e">
        <f t="shared" si="97"/>
        <v>#REF!</v>
      </c>
      <c r="Q547" s="29" t="e">
        <f t="shared" si="108"/>
        <v>#REF!</v>
      </c>
      <c r="R547" s="100" t="e">
        <f t="shared" si="101"/>
        <v>#REF!</v>
      </c>
      <c r="S547" s="247"/>
      <c r="T547" s="247"/>
      <c r="U547" s="247"/>
    </row>
    <row r="548" spans="2:21" x14ac:dyDescent="0.25">
      <c r="B548" s="237"/>
      <c r="C548" s="9"/>
      <c r="E548" s="65" t="e">
        <f>IF(OR($C$6="",$C$5="",$C$6=0,$C$5=0),"",IF((ROWS(E$6:E548)-1)&gt;$C$16+$C$13-$C$15,"",(ROWS(E$6:E548)-1)))</f>
        <v>#REF!</v>
      </c>
      <c r="F548" s="55" t="e">
        <f t="shared" si="102"/>
        <v>#REF!</v>
      </c>
      <c r="G548" s="91" t="e">
        <f>IF(E548="","",OP!G548)</f>
        <v>#REF!</v>
      </c>
      <c r="H548" s="28" t="e">
        <f t="shared" si="98"/>
        <v>#REF!</v>
      </c>
      <c r="I548" s="56" t="e">
        <f t="shared" si="99"/>
        <v>#REF!</v>
      </c>
      <c r="J548" s="56" t="e">
        <f t="shared" si="103"/>
        <v>#REF!</v>
      </c>
      <c r="K548" s="57" t="e">
        <f t="shared" si="104"/>
        <v>#REF!</v>
      </c>
      <c r="L548" s="57" t="e">
        <f t="shared" si="105"/>
        <v>#REF!</v>
      </c>
      <c r="M548" s="58" t="e">
        <f t="shared" si="100"/>
        <v>#REF!</v>
      </c>
      <c r="N548" s="58" t="e">
        <f t="shared" si="106"/>
        <v>#REF!</v>
      </c>
      <c r="O548" s="58" t="e">
        <f t="shared" si="107"/>
        <v>#REF!</v>
      </c>
      <c r="P548" s="59" t="e">
        <f t="shared" si="97"/>
        <v>#REF!</v>
      </c>
      <c r="Q548" s="29" t="e">
        <f t="shared" si="108"/>
        <v>#REF!</v>
      </c>
      <c r="R548" s="100" t="e">
        <f t="shared" si="101"/>
        <v>#REF!</v>
      </c>
      <c r="S548" s="247"/>
      <c r="T548" s="247"/>
      <c r="U548" s="247"/>
    </row>
    <row r="549" spans="2:21" x14ac:dyDescent="0.25">
      <c r="B549" s="237"/>
      <c r="C549" s="9"/>
      <c r="E549" s="65" t="e">
        <f>IF(OR($C$6="",$C$5="",$C$6=0,$C$5=0),"",IF((ROWS(E$6:E549)-1)&gt;$C$16+$C$13-$C$15,"",(ROWS(E$6:E549)-1)))</f>
        <v>#REF!</v>
      </c>
      <c r="F549" s="55" t="e">
        <f t="shared" si="102"/>
        <v>#REF!</v>
      </c>
      <c r="G549" s="91" t="e">
        <f>IF(E549="","",OP!G549)</f>
        <v>#REF!</v>
      </c>
      <c r="H549" s="28" t="e">
        <f t="shared" si="98"/>
        <v>#REF!</v>
      </c>
      <c r="I549" s="56" t="e">
        <f t="shared" si="99"/>
        <v>#REF!</v>
      </c>
      <c r="J549" s="56" t="e">
        <f t="shared" si="103"/>
        <v>#REF!</v>
      </c>
      <c r="K549" s="57" t="e">
        <f t="shared" si="104"/>
        <v>#REF!</v>
      </c>
      <c r="L549" s="57" t="e">
        <f t="shared" si="105"/>
        <v>#REF!</v>
      </c>
      <c r="M549" s="58" t="e">
        <f t="shared" si="100"/>
        <v>#REF!</v>
      </c>
      <c r="N549" s="58" t="e">
        <f t="shared" si="106"/>
        <v>#REF!</v>
      </c>
      <c r="O549" s="58" t="e">
        <f t="shared" si="107"/>
        <v>#REF!</v>
      </c>
      <c r="P549" s="59" t="e">
        <f t="shared" si="97"/>
        <v>#REF!</v>
      </c>
      <c r="Q549" s="29" t="e">
        <f t="shared" si="108"/>
        <v>#REF!</v>
      </c>
      <c r="R549" s="100" t="e">
        <f t="shared" si="101"/>
        <v>#REF!</v>
      </c>
      <c r="S549" s="247"/>
      <c r="T549" s="247"/>
      <c r="U549" s="247"/>
    </row>
    <row r="550" spans="2:21" x14ac:dyDescent="0.25">
      <c r="B550" s="237"/>
      <c r="C550" s="9"/>
      <c r="E550" s="65" t="e">
        <f>IF(OR($C$6="",$C$5="",$C$6=0,$C$5=0),"",IF((ROWS(E$6:E550)-1)&gt;$C$16+$C$13-$C$15,"",(ROWS(E$6:E550)-1)))</f>
        <v>#REF!</v>
      </c>
      <c r="F550" s="55" t="e">
        <f t="shared" si="102"/>
        <v>#REF!</v>
      </c>
      <c r="G550" s="91" t="e">
        <f>IF(E550="","",OP!G550)</f>
        <v>#REF!</v>
      </c>
      <c r="H550" s="28" t="e">
        <f t="shared" si="98"/>
        <v>#REF!</v>
      </c>
      <c r="I550" s="56" t="e">
        <f t="shared" si="99"/>
        <v>#REF!</v>
      </c>
      <c r="J550" s="56" t="e">
        <f t="shared" si="103"/>
        <v>#REF!</v>
      </c>
      <c r="K550" s="57" t="e">
        <f t="shared" si="104"/>
        <v>#REF!</v>
      </c>
      <c r="L550" s="57" t="e">
        <f t="shared" si="105"/>
        <v>#REF!</v>
      </c>
      <c r="M550" s="58" t="e">
        <f t="shared" si="100"/>
        <v>#REF!</v>
      </c>
      <c r="N550" s="58" t="e">
        <f t="shared" si="106"/>
        <v>#REF!</v>
      </c>
      <c r="O550" s="58" t="e">
        <f t="shared" si="107"/>
        <v>#REF!</v>
      </c>
      <c r="P550" s="59" t="e">
        <f t="shared" si="97"/>
        <v>#REF!</v>
      </c>
      <c r="Q550" s="29" t="e">
        <f t="shared" si="108"/>
        <v>#REF!</v>
      </c>
      <c r="R550" s="100" t="e">
        <f t="shared" si="101"/>
        <v>#REF!</v>
      </c>
      <c r="S550" s="247"/>
      <c r="T550" s="247"/>
      <c r="U550" s="247"/>
    </row>
    <row r="551" spans="2:21" x14ac:dyDescent="0.25">
      <c r="B551" s="237"/>
      <c r="C551" s="9"/>
      <c r="E551" s="65" t="e">
        <f>IF(OR($C$6="",$C$5="",$C$6=0,$C$5=0),"",IF((ROWS(E$6:E551)-1)&gt;$C$16+$C$13-$C$15,"",(ROWS(E$6:E551)-1)))</f>
        <v>#REF!</v>
      </c>
      <c r="F551" s="55" t="e">
        <f t="shared" si="102"/>
        <v>#REF!</v>
      </c>
      <c r="G551" s="91" t="e">
        <f>IF(E551="","",OP!G551)</f>
        <v>#REF!</v>
      </c>
      <c r="H551" s="28" t="e">
        <f t="shared" si="98"/>
        <v>#REF!</v>
      </c>
      <c r="I551" s="56" t="e">
        <f t="shared" si="99"/>
        <v>#REF!</v>
      </c>
      <c r="J551" s="56" t="e">
        <f t="shared" si="103"/>
        <v>#REF!</v>
      </c>
      <c r="K551" s="57" t="e">
        <f t="shared" si="104"/>
        <v>#REF!</v>
      </c>
      <c r="L551" s="57" t="e">
        <f t="shared" si="105"/>
        <v>#REF!</v>
      </c>
      <c r="M551" s="58" t="e">
        <f t="shared" si="100"/>
        <v>#REF!</v>
      </c>
      <c r="N551" s="58" t="e">
        <f t="shared" si="106"/>
        <v>#REF!</v>
      </c>
      <c r="O551" s="58" t="e">
        <f t="shared" si="107"/>
        <v>#REF!</v>
      </c>
      <c r="P551" s="59" t="e">
        <f t="shared" si="97"/>
        <v>#REF!</v>
      </c>
      <c r="Q551" s="29" t="e">
        <f t="shared" si="108"/>
        <v>#REF!</v>
      </c>
      <c r="R551" s="100" t="e">
        <f t="shared" si="101"/>
        <v>#REF!</v>
      </c>
      <c r="S551" s="247"/>
      <c r="T551" s="247"/>
      <c r="U551" s="247"/>
    </row>
    <row r="552" spans="2:21" x14ac:dyDescent="0.25">
      <c r="B552" s="237"/>
      <c r="C552" s="9"/>
      <c r="E552" s="65" t="e">
        <f>IF(OR($C$6="",$C$5="",$C$6=0,$C$5=0),"",IF((ROWS(E$6:E552)-1)&gt;$C$16+$C$13-$C$15,"",(ROWS(E$6:E552)-1)))</f>
        <v>#REF!</v>
      </c>
      <c r="F552" s="55" t="e">
        <f t="shared" si="102"/>
        <v>#REF!</v>
      </c>
      <c r="G552" s="91" t="e">
        <f>IF(E552="","",OP!G552)</f>
        <v>#REF!</v>
      </c>
      <c r="H552" s="28" t="e">
        <f t="shared" si="98"/>
        <v>#REF!</v>
      </c>
      <c r="I552" s="56" t="e">
        <f t="shared" si="99"/>
        <v>#REF!</v>
      </c>
      <c r="J552" s="56" t="e">
        <f t="shared" si="103"/>
        <v>#REF!</v>
      </c>
      <c r="K552" s="57" t="e">
        <f t="shared" si="104"/>
        <v>#REF!</v>
      </c>
      <c r="L552" s="57" t="e">
        <f t="shared" si="105"/>
        <v>#REF!</v>
      </c>
      <c r="M552" s="58" t="e">
        <f t="shared" si="100"/>
        <v>#REF!</v>
      </c>
      <c r="N552" s="58" t="e">
        <f t="shared" si="106"/>
        <v>#REF!</v>
      </c>
      <c r="O552" s="58" t="e">
        <f t="shared" si="107"/>
        <v>#REF!</v>
      </c>
      <c r="P552" s="59" t="e">
        <f t="shared" si="97"/>
        <v>#REF!</v>
      </c>
      <c r="Q552" s="29" t="e">
        <f t="shared" si="108"/>
        <v>#REF!</v>
      </c>
      <c r="R552" s="100" t="e">
        <f t="shared" si="101"/>
        <v>#REF!</v>
      </c>
      <c r="S552" s="247"/>
      <c r="T552" s="247"/>
      <c r="U552" s="247"/>
    </row>
    <row r="553" spans="2:21" x14ac:dyDescent="0.25">
      <c r="B553" s="237"/>
      <c r="C553" s="9"/>
      <c r="E553" s="65" t="e">
        <f>IF(OR($C$6="",$C$5="",$C$6=0,$C$5=0),"",IF((ROWS(E$6:E553)-1)&gt;$C$16+$C$13-$C$15,"",(ROWS(E$6:E553)-1)))</f>
        <v>#REF!</v>
      </c>
      <c r="F553" s="55" t="e">
        <f t="shared" si="102"/>
        <v>#REF!</v>
      </c>
      <c r="G553" s="91" t="e">
        <f>IF(E553="","",OP!G553)</f>
        <v>#REF!</v>
      </c>
      <c r="H553" s="28" t="e">
        <f t="shared" si="98"/>
        <v>#REF!</v>
      </c>
      <c r="I553" s="56" t="e">
        <f t="shared" si="99"/>
        <v>#REF!</v>
      </c>
      <c r="J553" s="56" t="e">
        <f t="shared" si="103"/>
        <v>#REF!</v>
      </c>
      <c r="K553" s="57" t="e">
        <f t="shared" si="104"/>
        <v>#REF!</v>
      </c>
      <c r="L553" s="57" t="e">
        <f t="shared" si="105"/>
        <v>#REF!</v>
      </c>
      <c r="M553" s="58" t="e">
        <f t="shared" si="100"/>
        <v>#REF!</v>
      </c>
      <c r="N553" s="58" t="e">
        <f t="shared" si="106"/>
        <v>#REF!</v>
      </c>
      <c r="O553" s="58" t="e">
        <f t="shared" si="107"/>
        <v>#REF!</v>
      </c>
      <c r="P553" s="59" t="e">
        <f t="shared" si="97"/>
        <v>#REF!</v>
      </c>
      <c r="Q553" s="29" t="e">
        <f t="shared" si="108"/>
        <v>#REF!</v>
      </c>
      <c r="R553" s="100" t="e">
        <f t="shared" si="101"/>
        <v>#REF!</v>
      </c>
      <c r="S553" s="247"/>
      <c r="T553" s="247"/>
      <c r="U553" s="247"/>
    </row>
    <row r="554" spans="2:21" x14ac:dyDescent="0.25">
      <c r="B554" s="237"/>
      <c r="C554" s="9"/>
      <c r="E554" s="65" t="e">
        <f>IF(OR($C$6="",$C$5="",$C$6=0,$C$5=0),"",IF((ROWS(E$6:E554)-1)&gt;$C$16+$C$13-$C$15,"",(ROWS(E$6:E554)-1)))</f>
        <v>#REF!</v>
      </c>
      <c r="F554" s="55" t="e">
        <f t="shared" si="102"/>
        <v>#REF!</v>
      </c>
      <c r="G554" s="91" t="e">
        <f>IF(E554="","",OP!G554)</f>
        <v>#REF!</v>
      </c>
      <c r="H554" s="28" t="e">
        <f t="shared" si="98"/>
        <v>#REF!</v>
      </c>
      <c r="I554" s="56" t="e">
        <f t="shared" si="99"/>
        <v>#REF!</v>
      </c>
      <c r="J554" s="56" t="e">
        <f t="shared" si="103"/>
        <v>#REF!</v>
      </c>
      <c r="K554" s="57" t="e">
        <f t="shared" si="104"/>
        <v>#REF!</v>
      </c>
      <c r="L554" s="57" t="e">
        <f t="shared" si="105"/>
        <v>#REF!</v>
      </c>
      <c r="M554" s="58" t="e">
        <f t="shared" si="100"/>
        <v>#REF!</v>
      </c>
      <c r="N554" s="58" t="e">
        <f t="shared" si="106"/>
        <v>#REF!</v>
      </c>
      <c r="O554" s="58" t="e">
        <f t="shared" si="107"/>
        <v>#REF!</v>
      </c>
      <c r="P554" s="59" t="e">
        <f t="shared" si="97"/>
        <v>#REF!</v>
      </c>
      <c r="Q554" s="29" t="e">
        <f t="shared" si="108"/>
        <v>#REF!</v>
      </c>
      <c r="R554" s="100" t="e">
        <f t="shared" si="101"/>
        <v>#REF!</v>
      </c>
      <c r="S554" s="247"/>
      <c r="T554" s="247"/>
      <c r="U554" s="247"/>
    </row>
    <row r="555" spans="2:21" x14ac:dyDescent="0.25">
      <c r="B555" s="237"/>
      <c r="C555" s="9"/>
      <c r="E555" s="65" t="e">
        <f>IF(OR($C$6="",$C$5="",$C$6=0,$C$5=0),"",IF((ROWS(E$6:E555)-1)&gt;$C$16+$C$13-$C$15,"",(ROWS(E$6:E555)-1)))</f>
        <v>#REF!</v>
      </c>
      <c r="F555" s="55" t="e">
        <f t="shared" si="102"/>
        <v>#REF!</v>
      </c>
      <c r="G555" s="91" t="e">
        <f>IF(E555="","",OP!G555)</f>
        <v>#REF!</v>
      </c>
      <c r="H555" s="28" t="e">
        <f t="shared" si="98"/>
        <v>#REF!</v>
      </c>
      <c r="I555" s="56" t="e">
        <f t="shared" si="99"/>
        <v>#REF!</v>
      </c>
      <c r="J555" s="56" t="e">
        <f t="shared" si="103"/>
        <v>#REF!</v>
      </c>
      <c r="K555" s="57" t="e">
        <f t="shared" si="104"/>
        <v>#REF!</v>
      </c>
      <c r="L555" s="57" t="e">
        <f t="shared" si="105"/>
        <v>#REF!</v>
      </c>
      <c r="M555" s="58" t="e">
        <f t="shared" si="100"/>
        <v>#REF!</v>
      </c>
      <c r="N555" s="58" t="e">
        <f t="shared" si="106"/>
        <v>#REF!</v>
      </c>
      <c r="O555" s="58" t="e">
        <f t="shared" si="107"/>
        <v>#REF!</v>
      </c>
      <c r="P555" s="59" t="e">
        <f t="shared" si="97"/>
        <v>#REF!</v>
      </c>
      <c r="Q555" s="29" t="e">
        <f t="shared" si="108"/>
        <v>#REF!</v>
      </c>
      <c r="R555" s="100" t="e">
        <f t="shared" si="101"/>
        <v>#REF!</v>
      </c>
      <c r="S555" s="247"/>
      <c r="T555" s="247"/>
      <c r="U555" s="247"/>
    </row>
    <row r="556" spans="2:21" x14ac:dyDescent="0.25">
      <c r="B556" s="237"/>
      <c r="C556" s="9"/>
      <c r="E556" s="65" t="e">
        <f>IF(OR($C$6="",$C$5="",$C$6=0,$C$5=0),"",IF((ROWS(E$6:E556)-1)&gt;$C$16+$C$13-$C$15,"",(ROWS(E$6:E556)-1)))</f>
        <v>#REF!</v>
      </c>
      <c r="F556" s="55" t="e">
        <f t="shared" si="102"/>
        <v>#REF!</v>
      </c>
      <c r="G556" s="91" t="e">
        <f>IF(E556="","",OP!G556)</f>
        <v>#REF!</v>
      </c>
      <c r="H556" s="28" t="e">
        <f t="shared" si="98"/>
        <v>#REF!</v>
      </c>
      <c r="I556" s="56" t="e">
        <f t="shared" si="99"/>
        <v>#REF!</v>
      </c>
      <c r="J556" s="56" t="e">
        <f t="shared" si="103"/>
        <v>#REF!</v>
      </c>
      <c r="K556" s="57" t="e">
        <f t="shared" si="104"/>
        <v>#REF!</v>
      </c>
      <c r="L556" s="57" t="e">
        <f t="shared" si="105"/>
        <v>#REF!</v>
      </c>
      <c r="M556" s="58" t="e">
        <f t="shared" si="100"/>
        <v>#REF!</v>
      </c>
      <c r="N556" s="58" t="e">
        <f t="shared" si="106"/>
        <v>#REF!</v>
      </c>
      <c r="O556" s="58" t="e">
        <f t="shared" si="107"/>
        <v>#REF!</v>
      </c>
      <c r="P556" s="59" t="e">
        <f t="shared" si="97"/>
        <v>#REF!</v>
      </c>
      <c r="Q556" s="29" t="e">
        <f t="shared" si="108"/>
        <v>#REF!</v>
      </c>
      <c r="R556" s="100" t="e">
        <f t="shared" si="101"/>
        <v>#REF!</v>
      </c>
      <c r="S556" s="247"/>
      <c r="T556" s="247"/>
      <c r="U556" s="247"/>
    </row>
    <row r="557" spans="2:21" x14ac:dyDescent="0.25">
      <c r="B557" s="237"/>
      <c r="C557" s="9"/>
      <c r="E557" s="65" t="e">
        <f>IF(OR($C$6="",$C$5="",$C$6=0,$C$5=0),"",IF((ROWS(E$6:E557)-1)&gt;$C$16+$C$13-$C$15,"",(ROWS(E$6:E557)-1)))</f>
        <v>#REF!</v>
      </c>
      <c r="F557" s="55" t="e">
        <f t="shared" si="102"/>
        <v>#REF!</v>
      </c>
      <c r="G557" s="91" t="e">
        <f>IF(E557="","",OP!G557)</f>
        <v>#REF!</v>
      </c>
      <c r="H557" s="28" t="e">
        <f t="shared" si="98"/>
        <v>#REF!</v>
      </c>
      <c r="I557" s="56" t="e">
        <f t="shared" si="99"/>
        <v>#REF!</v>
      </c>
      <c r="J557" s="56" t="e">
        <f t="shared" si="103"/>
        <v>#REF!</v>
      </c>
      <c r="K557" s="57" t="e">
        <f t="shared" si="104"/>
        <v>#REF!</v>
      </c>
      <c r="L557" s="57" t="e">
        <f t="shared" si="105"/>
        <v>#REF!</v>
      </c>
      <c r="M557" s="58" t="e">
        <f t="shared" si="100"/>
        <v>#REF!</v>
      </c>
      <c r="N557" s="58" t="e">
        <f t="shared" si="106"/>
        <v>#REF!</v>
      </c>
      <c r="O557" s="58" t="e">
        <f t="shared" si="107"/>
        <v>#REF!</v>
      </c>
      <c r="P557" s="59" t="e">
        <f t="shared" si="97"/>
        <v>#REF!</v>
      </c>
      <c r="Q557" s="29" t="e">
        <f t="shared" si="108"/>
        <v>#REF!</v>
      </c>
      <c r="R557" s="100" t="e">
        <f t="shared" si="101"/>
        <v>#REF!</v>
      </c>
      <c r="S557" s="247"/>
      <c r="T557" s="247"/>
      <c r="U557" s="247"/>
    </row>
    <row r="558" spans="2:21" x14ac:dyDescent="0.25">
      <c r="B558" s="237"/>
      <c r="C558" s="9"/>
      <c r="E558" s="65" t="e">
        <f>IF(OR($C$6="",$C$5="",$C$6=0,$C$5=0),"",IF((ROWS(E$6:E558)-1)&gt;$C$16+$C$13-$C$15,"",(ROWS(E$6:E558)-1)))</f>
        <v>#REF!</v>
      </c>
      <c r="F558" s="55" t="e">
        <f t="shared" si="102"/>
        <v>#REF!</v>
      </c>
      <c r="G558" s="91" t="e">
        <f>IF(E558="","",OP!G558)</f>
        <v>#REF!</v>
      </c>
      <c r="H558" s="28" t="e">
        <f t="shared" si="98"/>
        <v>#REF!</v>
      </c>
      <c r="I558" s="56" t="e">
        <f t="shared" si="99"/>
        <v>#REF!</v>
      </c>
      <c r="J558" s="56" t="e">
        <f t="shared" si="103"/>
        <v>#REF!</v>
      </c>
      <c r="K558" s="57" t="e">
        <f t="shared" si="104"/>
        <v>#REF!</v>
      </c>
      <c r="L558" s="57" t="e">
        <f t="shared" si="105"/>
        <v>#REF!</v>
      </c>
      <c r="M558" s="58" t="e">
        <f t="shared" si="100"/>
        <v>#REF!</v>
      </c>
      <c r="N558" s="58" t="e">
        <f t="shared" si="106"/>
        <v>#REF!</v>
      </c>
      <c r="O558" s="58" t="e">
        <f t="shared" si="107"/>
        <v>#REF!</v>
      </c>
      <c r="P558" s="59" t="e">
        <f t="shared" si="97"/>
        <v>#REF!</v>
      </c>
      <c r="Q558" s="29" t="e">
        <f t="shared" si="108"/>
        <v>#REF!</v>
      </c>
      <c r="R558" s="100" t="e">
        <f t="shared" si="101"/>
        <v>#REF!</v>
      </c>
      <c r="S558" s="247"/>
      <c r="T558" s="247"/>
      <c r="U558" s="247"/>
    </row>
    <row r="559" spans="2:21" x14ac:dyDescent="0.25">
      <c r="B559" s="237"/>
      <c r="C559" s="9"/>
      <c r="E559" s="65" t="e">
        <f>IF(OR($C$6="",$C$5="",$C$6=0,$C$5=0),"",IF((ROWS(E$6:E559)-1)&gt;$C$16+$C$13-$C$15,"",(ROWS(E$6:E559)-1)))</f>
        <v>#REF!</v>
      </c>
      <c r="F559" s="55" t="e">
        <f t="shared" si="102"/>
        <v>#REF!</v>
      </c>
      <c r="G559" s="91" t="e">
        <f>IF(E559="","",OP!G559)</f>
        <v>#REF!</v>
      </c>
      <c r="H559" s="28" t="e">
        <f t="shared" si="98"/>
        <v>#REF!</v>
      </c>
      <c r="I559" s="56" t="e">
        <f t="shared" si="99"/>
        <v>#REF!</v>
      </c>
      <c r="J559" s="56" t="e">
        <f t="shared" si="103"/>
        <v>#REF!</v>
      </c>
      <c r="K559" s="57" t="e">
        <f t="shared" si="104"/>
        <v>#REF!</v>
      </c>
      <c r="L559" s="57" t="e">
        <f t="shared" si="105"/>
        <v>#REF!</v>
      </c>
      <c r="M559" s="58" t="e">
        <f t="shared" si="100"/>
        <v>#REF!</v>
      </c>
      <c r="N559" s="58" t="e">
        <f t="shared" si="106"/>
        <v>#REF!</v>
      </c>
      <c r="O559" s="58" t="e">
        <f t="shared" si="107"/>
        <v>#REF!</v>
      </c>
      <c r="P559" s="59" t="e">
        <f t="shared" si="97"/>
        <v>#REF!</v>
      </c>
      <c r="Q559" s="29" t="e">
        <f t="shared" si="108"/>
        <v>#REF!</v>
      </c>
      <c r="R559" s="100" t="e">
        <f t="shared" si="101"/>
        <v>#REF!</v>
      </c>
      <c r="S559" s="247"/>
      <c r="T559" s="247"/>
      <c r="U559" s="247"/>
    </row>
    <row r="560" spans="2:21" x14ac:dyDescent="0.25">
      <c r="B560" s="237"/>
      <c r="C560" s="9"/>
      <c r="E560" s="65" t="e">
        <f>IF(OR($C$6="",$C$5="",$C$6=0,$C$5=0),"",IF((ROWS(E$6:E560)-1)&gt;$C$16+$C$13-$C$15,"",(ROWS(E$6:E560)-1)))</f>
        <v>#REF!</v>
      </c>
      <c r="F560" s="55" t="e">
        <f t="shared" si="102"/>
        <v>#REF!</v>
      </c>
      <c r="G560" s="91" t="e">
        <f>IF(E560="","",OP!G560)</f>
        <v>#REF!</v>
      </c>
      <c r="H560" s="28" t="e">
        <f t="shared" si="98"/>
        <v>#REF!</v>
      </c>
      <c r="I560" s="56" t="e">
        <f t="shared" si="99"/>
        <v>#REF!</v>
      </c>
      <c r="J560" s="56" t="e">
        <f t="shared" si="103"/>
        <v>#REF!</v>
      </c>
      <c r="K560" s="57" t="e">
        <f t="shared" si="104"/>
        <v>#REF!</v>
      </c>
      <c r="L560" s="57" t="e">
        <f t="shared" si="105"/>
        <v>#REF!</v>
      </c>
      <c r="M560" s="58" t="e">
        <f t="shared" si="100"/>
        <v>#REF!</v>
      </c>
      <c r="N560" s="58" t="e">
        <f t="shared" si="106"/>
        <v>#REF!</v>
      </c>
      <c r="O560" s="58" t="e">
        <f t="shared" si="107"/>
        <v>#REF!</v>
      </c>
      <c r="P560" s="59" t="e">
        <f t="shared" si="97"/>
        <v>#REF!</v>
      </c>
      <c r="Q560" s="29" t="e">
        <f t="shared" si="108"/>
        <v>#REF!</v>
      </c>
      <c r="R560" s="100" t="e">
        <f t="shared" si="101"/>
        <v>#REF!</v>
      </c>
      <c r="S560" s="247"/>
      <c r="T560" s="247"/>
      <c r="U560" s="247"/>
    </row>
    <row r="561" spans="2:21" x14ac:dyDescent="0.25">
      <c r="B561" s="237"/>
      <c r="C561" s="9"/>
      <c r="E561" s="65" t="e">
        <f>IF(OR($C$6="",$C$5="",$C$6=0,$C$5=0),"",IF((ROWS(E$6:E561)-1)&gt;$C$16+$C$13-$C$15,"",(ROWS(E$6:E561)-1)))</f>
        <v>#REF!</v>
      </c>
      <c r="F561" s="55" t="e">
        <f t="shared" si="102"/>
        <v>#REF!</v>
      </c>
      <c r="G561" s="91" t="e">
        <f>IF(E561="","",OP!G561)</f>
        <v>#REF!</v>
      </c>
      <c r="H561" s="28" t="e">
        <f t="shared" si="98"/>
        <v>#REF!</v>
      </c>
      <c r="I561" s="56" t="e">
        <f t="shared" si="99"/>
        <v>#REF!</v>
      </c>
      <c r="J561" s="56" t="e">
        <f t="shared" si="103"/>
        <v>#REF!</v>
      </c>
      <c r="K561" s="57" t="e">
        <f t="shared" si="104"/>
        <v>#REF!</v>
      </c>
      <c r="L561" s="57" t="e">
        <f t="shared" si="105"/>
        <v>#REF!</v>
      </c>
      <c r="M561" s="58" t="e">
        <f t="shared" si="100"/>
        <v>#REF!</v>
      </c>
      <c r="N561" s="58" t="e">
        <f t="shared" si="106"/>
        <v>#REF!</v>
      </c>
      <c r="O561" s="58" t="e">
        <f t="shared" si="107"/>
        <v>#REF!</v>
      </c>
      <c r="P561" s="59" t="e">
        <f t="shared" si="97"/>
        <v>#REF!</v>
      </c>
      <c r="Q561" s="29" t="e">
        <f t="shared" si="108"/>
        <v>#REF!</v>
      </c>
      <c r="R561" s="100" t="e">
        <f t="shared" si="101"/>
        <v>#REF!</v>
      </c>
      <c r="S561" s="247"/>
      <c r="T561" s="247"/>
      <c r="U561" s="247"/>
    </row>
    <row r="562" spans="2:21" x14ac:dyDescent="0.25">
      <c r="B562" s="237"/>
      <c r="C562" s="9"/>
      <c r="E562" s="65" t="e">
        <f>IF(OR($C$6="",$C$5="",$C$6=0,$C$5=0),"",IF((ROWS(E$6:E562)-1)&gt;$C$16+$C$13-$C$15,"",(ROWS(E$6:E562)-1)))</f>
        <v>#REF!</v>
      </c>
      <c r="F562" s="55" t="e">
        <f t="shared" si="102"/>
        <v>#REF!</v>
      </c>
      <c r="G562" s="91" t="e">
        <f>IF(E562="","",OP!G562)</f>
        <v>#REF!</v>
      </c>
      <c r="H562" s="28" t="e">
        <f t="shared" si="98"/>
        <v>#REF!</v>
      </c>
      <c r="I562" s="56" t="e">
        <f t="shared" si="99"/>
        <v>#REF!</v>
      </c>
      <c r="J562" s="56" t="e">
        <f t="shared" si="103"/>
        <v>#REF!</v>
      </c>
      <c r="K562" s="57" t="e">
        <f t="shared" si="104"/>
        <v>#REF!</v>
      </c>
      <c r="L562" s="57" t="e">
        <f t="shared" si="105"/>
        <v>#REF!</v>
      </c>
      <c r="M562" s="58" t="e">
        <f t="shared" si="100"/>
        <v>#REF!</v>
      </c>
      <c r="N562" s="58" t="e">
        <f t="shared" si="106"/>
        <v>#REF!</v>
      </c>
      <c r="O562" s="58" t="e">
        <f t="shared" si="107"/>
        <v>#REF!</v>
      </c>
      <c r="P562" s="59" t="e">
        <f t="shared" si="97"/>
        <v>#REF!</v>
      </c>
      <c r="Q562" s="29" t="e">
        <f t="shared" si="108"/>
        <v>#REF!</v>
      </c>
      <c r="R562" s="100" t="e">
        <f t="shared" si="101"/>
        <v>#REF!</v>
      </c>
      <c r="S562" s="247"/>
      <c r="T562" s="247"/>
      <c r="U562" s="247"/>
    </row>
    <row r="563" spans="2:21" x14ac:dyDescent="0.25">
      <c r="B563" s="237"/>
      <c r="C563" s="9"/>
      <c r="E563" s="65" t="e">
        <f>IF(OR($C$6="",$C$5="",$C$6=0,$C$5=0),"",IF((ROWS(E$6:E563)-1)&gt;$C$16+$C$13-$C$15,"",(ROWS(E$6:E563)-1)))</f>
        <v>#REF!</v>
      </c>
      <c r="F563" s="55" t="e">
        <f t="shared" si="102"/>
        <v>#REF!</v>
      </c>
      <c r="G563" s="91" t="e">
        <f>IF(E563="","",OP!G563)</f>
        <v>#REF!</v>
      </c>
      <c r="H563" s="28" t="e">
        <f t="shared" si="98"/>
        <v>#REF!</v>
      </c>
      <c r="I563" s="56" t="e">
        <f t="shared" si="99"/>
        <v>#REF!</v>
      </c>
      <c r="J563" s="56" t="e">
        <f t="shared" si="103"/>
        <v>#REF!</v>
      </c>
      <c r="K563" s="57" t="e">
        <f t="shared" si="104"/>
        <v>#REF!</v>
      </c>
      <c r="L563" s="57" t="e">
        <f t="shared" si="105"/>
        <v>#REF!</v>
      </c>
      <c r="M563" s="58" t="e">
        <f t="shared" si="100"/>
        <v>#REF!</v>
      </c>
      <c r="N563" s="58" t="e">
        <f t="shared" si="106"/>
        <v>#REF!</v>
      </c>
      <c r="O563" s="58" t="e">
        <f t="shared" si="107"/>
        <v>#REF!</v>
      </c>
      <c r="P563" s="59" t="e">
        <f t="shared" si="97"/>
        <v>#REF!</v>
      </c>
      <c r="Q563" s="29" t="e">
        <f t="shared" si="108"/>
        <v>#REF!</v>
      </c>
      <c r="R563" s="100" t="e">
        <f t="shared" si="101"/>
        <v>#REF!</v>
      </c>
      <c r="S563" s="247"/>
      <c r="T563" s="247"/>
      <c r="U563" s="247"/>
    </row>
    <row r="564" spans="2:21" x14ac:dyDescent="0.25">
      <c r="B564" s="237"/>
      <c r="C564" s="9"/>
      <c r="E564" s="65" t="e">
        <f>IF(OR($C$6="",$C$5="",$C$6=0,$C$5=0),"",IF((ROWS(E$6:E564)-1)&gt;$C$16+$C$13-$C$15,"",(ROWS(E$6:E564)-1)))</f>
        <v>#REF!</v>
      </c>
      <c r="F564" s="55" t="e">
        <f t="shared" si="102"/>
        <v>#REF!</v>
      </c>
      <c r="G564" s="91" t="e">
        <f>IF(E564="","",OP!G564)</f>
        <v>#REF!</v>
      </c>
      <c r="H564" s="28" t="e">
        <f t="shared" si="98"/>
        <v>#REF!</v>
      </c>
      <c r="I564" s="56" t="e">
        <f t="shared" si="99"/>
        <v>#REF!</v>
      </c>
      <c r="J564" s="56" t="e">
        <f t="shared" si="103"/>
        <v>#REF!</v>
      </c>
      <c r="K564" s="57" t="e">
        <f t="shared" si="104"/>
        <v>#REF!</v>
      </c>
      <c r="L564" s="57" t="e">
        <f t="shared" si="105"/>
        <v>#REF!</v>
      </c>
      <c r="M564" s="58" t="e">
        <f t="shared" si="100"/>
        <v>#REF!</v>
      </c>
      <c r="N564" s="58" t="e">
        <f t="shared" si="106"/>
        <v>#REF!</v>
      </c>
      <c r="O564" s="58" t="e">
        <f t="shared" si="107"/>
        <v>#REF!</v>
      </c>
      <c r="P564" s="59" t="e">
        <f t="shared" si="97"/>
        <v>#REF!</v>
      </c>
      <c r="Q564" s="29" t="e">
        <f t="shared" si="108"/>
        <v>#REF!</v>
      </c>
      <c r="R564" s="100" t="e">
        <f t="shared" si="101"/>
        <v>#REF!</v>
      </c>
      <c r="S564" s="247"/>
      <c r="T564" s="247"/>
      <c r="U564" s="247"/>
    </row>
    <row r="565" spans="2:21" x14ac:dyDescent="0.25">
      <c r="B565" s="237"/>
      <c r="C565" s="9"/>
      <c r="E565" s="65" t="e">
        <f>IF(OR($C$6="",$C$5="",$C$6=0,$C$5=0),"",IF((ROWS(E$6:E565)-1)&gt;$C$16+$C$13-$C$15,"",(ROWS(E$6:E565)-1)))</f>
        <v>#REF!</v>
      </c>
      <c r="F565" s="55" t="e">
        <f t="shared" si="102"/>
        <v>#REF!</v>
      </c>
      <c r="G565" s="91" t="e">
        <f>IF(E565="","",OP!G565)</f>
        <v>#REF!</v>
      </c>
      <c r="H565" s="28" t="e">
        <f t="shared" si="98"/>
        <v>#REF!</v>
      </c>
      <c r="I565" s="56" t="e">
        <f t="shared" si="99"/>
        <v>#REF!</v>
      </c>
      <c r="J565" s="56" t="e">
        <f t="shared" si="103"/>
        <v>#REF!</v>
      </c>
      <c r="K565" s="57" t="e">
        <f t="shared" si="104"/>
        <v>#REF!</v>
      </c>
      <c r="L565" s="57" t="e">
        <f t="shared" si="105"/>
        <v>#REF!</v>
      </c>
      <c r="M565" s="58" t="e">
        <f t="shared" si="100"/>
        <v>#REF!</v>
      </c>
      <c r="N565" s="58" t="e">
        <f t="shared" si="106"/>
        <v>#REF!</v>
      </c>
      <c r="O565" s="58" t="e">
        <f t="shared" si="107"/>
        <v>#REF!</v>
      </c>
      <c r="P565" s="59" t="e">
        <f t="shared" si="97"/>
        <v>#REF!</v>
      </c>
      <c r="Q565" s="29" t="e">
        <f t="shared" si="108"/>
        <v>#REF!</v>
      </c>
      <c r="R565" s="100" t="e">
        <f t="shared" si="101"/>
        <v>#REF!</v>
      </c>
      <c r="S565" s="247"/>
      <c r="T565" s="247"/>
      <c r="U565" s="247"/>
    </row>
    <row r="566" spans="2:21" x14ac:dyDescent="0.25">
      <c r="B566" s="237"/>
      <c r="C566" s="9"/>
      <c r="E566" s="65" t="e">
        <f>IF(OR($C$6="",$C$5="",$C$6=0,$C$5=0),"",IF((ROWS(E$6:E566)-1)&gt;$C$16+$C$13-$C$15,"",(ROWS(E$6:E566)-1)))</f>
        <v>#REF!</v>
      </c>
      <c r="F566" s="55" t="e">
        <f t="shared" si="102"/>
        <v>#REF!</v>
      </c>
      <c r="G566" s="91" t="e">
        <f>IF(E566="","",OP!G566)</f>
        <v>#REF!</v>
      </c>
      <c r="H566" s="28" t="e">
        <f t="shared" si="98"/>
        <v>#REF!</v>
      </c>
      <c r="I566" s="56" t="e">
        <f t="shared" si="99"/>
        <v>#REF!</v>
      </c>
      <c r="J566" s="56" t="e">
        <f t="shared" si="103"/>
        <v>#REF!</v>
      </c>
      <c r="K566" s="57" t="e">
        <f t="shared" si="104"/>
        <v>#REF!</v>
      </c>
      <c r="L566" s="57" t="e">
        <f t="shared" si="105"/>
        <v>#REF!</v>
      </c>
      <c r="M566" s="58" t="e">
        <f t="shared" si="100"/>
        <v>#REF!</v>
      </c>
      <c r="N566" s="58" t="e">
        <f t="shared" si="106"/>
        <v>#REF!</v>
      </c>
      <c r="O566" s="58" t="e">
        <f t="shared" si="107"/>
        <v>#REF!</v>
      </c>
      <c r="P566" s="59" t="e">
        <f t="shared" si="97"/>
        <v>#REF!</v>
      </c>
      <c r="Q566" s="29" t="e">
        <f t="shared" si="108"/>
        <v>#REF!</v>
      </c>
      <c r="R566" s="100" t="e">
        <f t="shared" si="101"/>
        <v>#REF!</v>
      </c>
      <c r="S566" s="247"/>
      <c r="T566" s="247"/>
      <c r="U566" s="247"/>
    </row>
    <row r="567" spans="2:21" x14ac:dyDescent="0.25">
      <c r="B567" s="237"/>
      <c r="C567" s="9"/>
      <c r="E567" s="65" t="e">
        <f>IF(OR($C$6="",$C$5="",$C$6=0,$C$5=0),"",IF((ROWS(E$6:E567)-1)&gt;$C$16+$C$13-$C$15,"",(ROWS(E$6:E567)-1)))</f>
        <v>#REF!</v>
      </c>
      <c r="F567" s="55" t="e">
        <f t="shared" si="102"/>
        <v>#REF!</v>
      </c>
      <c r="G567" s="91" t="e">
        <f>IF(E567="","",OP!G567)</f>
        <v>#REF!</v>
      </c>
      <c r="H567" s="28" t="e">
        <f t="shared" si="98"/>
        <v>#REF!</v>
      </c>
      <c r="I567" s="56" t="e">
        <f t="shared" si="99"/>
        <v>#REF!</v>
      </c>
      <c r="J567" s="56" t="e">
        <f t="shared" si="103"/>
        <v>#REF!</v>
      </c>
      <c r="K567" s="57" t="e">
        <f t="shared" si="104"/>
        <v>#REF!</v>
      </c>
      <c r="L567" s="57" t="e">
        <f t="shared" si="105"/>
        <v>#REF!</v>
      </c>
      <c r="M567" s="58" t="e">
        <f t="shared" si="100"/>
        <v>#REF!</v>
      </c>
      <c r="N567" s="58" t="e">
        <f t="shared" si="106"/>
        <v>#REF!</v>
      </c>
      <c r="O567" s="58" t="e">
        <f t="shared" si="107"/>
        <v>#REF!</v>
      </c>
      <c r="P567" s="59" t="e">
        <f t="shared" si="97"/>
        <v>#REF!</v>
      </c>
      <c r="Q567" s="29" t="e">
        <f t="shared" si="108"/>
        <v>#REF!</v>
      </c>
      <c r="R567" s="100" t="e">
        <f t="shared" si="101"/>
        <v>#REF!</v>
      </c>
      <c r="S567" s="247"/>
      <c r="T567" s="247"/>
      <c r="U567" s="247"/>
    </row>
    <row r="568" spans="2:21" x14ac:dyDescent="0.25">
      <c r="B568" s="237"/>
      <c r="C568" s="9"/>
      <c r="E568" s="65" t="e">
        <f>IF(OR($C$6="",$C$5="",$C$6=0,$C$5=0),"",IF((ROWS(E$6:E568)-1)&gt;$C$16+$C$13-$C$15,"",(ROWS(E$6:E568)-1)))</f>
        <v>#REF!</v>
      </c>
      <c r="F568" s="55" t="e">
        <f t="shared" si="102"/>
        <v>#REF!</v>
      </c>
      <c r="G568" s="91" t="e">
        <f>IF(E568="","",OP!G568)</f>
        <v>#REF!</v>
      </c>
      <c r="H568" s="28" t="e">
        <f t="shared" si="98"/>
        <v>#REF!</v>
      </c>
      <c r="I568" s="56" t="e">
        <f t="shared" si="99"/>
        <v>#REF!</v>
      </c>
      <c r="J568" s="56" t="e">
        <f t="shared" si="103"/>
        <v>#REF!</v>
      </c>
      <c r="K568" s="57" t="e">
        <f t="shared" si="104"/>
        <v>#REF!</v>
      </c>
      <c r="L568" s="57" t="e">
        <f t="shared" si="105"/>
        <v>#REF!</v>
      </c>
      <c r="M568" s="58" t="e">
        <f t="shared" si="100"/>
        <v>#REF!</v>
      </c>
      <c r="N568" s="58" t="e">
        <f t="shared" si="106"/>
        <v>#REF!</v>
      </c>
      <c r="O568" s="58" t="e">
        <f t="shared" si="107"/>
        <v>#REF!</v>
      </c>
      <c r="P568" s="59" t="e">
        <f t="shared" si="97"/>
        <v>#REF!</v>
      </c>
      <c r="Q568" s="29" t="e">
        <f t="shared" si="108"/>
        <v>#REF!</v>
      </c>
      <c r="R568" s="100" t="e">
        <f t="shared" si="101"/>
        <v>#REF!</v>
      </c>
      <c r="S568" s="247"/>
      <c r="T568" s="247"/>
      <c r="U568" s="247"/>
    </row>
    <row r="569" spans="2:21" x14ac:dyDescent="0.25">
      <c r="B569" s="237"/>
      <c r="C569" s="9"/>
      <c r="E569" s="65" t="e">
        <f>IF(OR($C$6="",$C$5="",$C$6=0,$C$5=0),"",IF((ROWS(E$6:E569)-1)&gt;$C$16+$C$13-$C$15,"",(ROWS(E$6:E569)-1)))</f>
        <v>#REF!</v>
      </c>
      <c r="F569" s="55" t="e">
        <f t="shared" si="102"/>
        <v>#REF!</v>
      </c>
      <c r="G569" s="91" t="e">
        <f>IF(E569="","",OP!G569)</f>
        <v>#REF!</v>
      </c>
      <c r="H569" s="28" t="e">
        <f t="shared" si="98"/>
        <v>#REF!</v>
      </c>
      <c r="I569" s="56" t="e">
        <f t="shared" si="99"/>
        <v>#REF!</v>
      </c>
      <c r="J569" s="56" t="e">
        <f t="shared" si="103"/>
        <v>#REF!</v>
      </c>
      <c r="K569" s="57" t="e">
        <f t="shared" si="104"/>
        <v>#REF!</v>
      </c>
      <c r="L569" s="57" t="e">
        <f t="shared" si="105"/>
        <v>#REF!</v>
      </c>
      <c r="M569" s="58" t="e">
        <f t="shared" si="100"/>
        <v>#REF!</v>
      </c>
      <c r="N569" s="58" t="e">
        <f t="shared" si="106"/>
        <v>#REF!</v>
      </c>
      <c r="O569" s="58" t="e">
        <f t="shared" si="107"/>
        <v>#REF!</v>
      </c>
      <c r="P569" s="59" t="e">
        <f t="shared" si="97"/>
        <v>#REF!</v>
      </c>
      <c r="Q569" s="29" t="e">
        <f t="shared" si="108"/>
        <v>#REF!</v>
      </c>
      <c r="R569" s="100" t="e">
        <f t="shared" si="101"/>
        <v>#REF!</v>
      </c>
      <c r="S569" s="247"/>
      <c r="T569" s="247"/>
      <c r="U569" s="247"/>
    </row>
    <row r="570" spans="2:21" x14ac:dyDescent="0.25">
      <c r="B570" s="237"/>
      <c r="C570" s="9"/>
      <c r="E570" s="65" t="e">
        <f>IF(OR($C$6="",$C$5="",$C$6=0,$C$5=0),"",IF((ROWS(E$6:E570)-1)&gt;$C$16+$C$13-$C$15,"",(ROWS(E$6:E570)-1)))</f>
        <v>#REF!</v>
      </c>
      <c r="F570" s="55" t="e">
        <f t="shared" si="102"/>
        <v>#REF!</v>
      </c>
      <c r="G570" s="91" t="e">
        <f>IF(E570="","",OP!G570)</f>
        <v>#REF!</v>
      </c>
      <c r="H570" s="28" t="e">
        <f t="shared" si="98"/>
        <v>#REF!</v>
      </c>
      <c r="I570" s="56" t="e">
        <f t="shared" si="99"/>
        <v>#REF!</v>
      </c>
      <c r="J570" s="56" t="e">
        <f t="shared" si="103"/>
        <v>#REF!</v>
      </c>
      <c r="K570" s="57" t="e">
        <f t="shared" si="104"/>
        <v>#REF!</v>
      </c>
      <c r="L570" s="57" t="e">
        <f t="shared" si="105"/>
        <v>#REF!</v>
      </c>
      <c r="M570" s="58" t="e">
        <f t="shared" si="100"/>
        <v>#REF!</v>
      </c>
      <c r="N570" s="58" t="e">
        <f t="shared" si="106"/>
        <v>#REF!</v>
      </c>
      <c r="O570" s="58" t="e">
        <f t="shared" si="107"/>
        <v>#REF!</v>
      </c>
      <c r="P570" s="59" t="e">
        <f t="shared" si="97"/>
        <v>#REF!</v>
      </c>
      <c r="Q570" s="29" t="e">
        <f t="shared" si="108"/>
        <v>#REF!</v>
      </c>
      <c r="R570" s="100" t="e">
        <f t="shared" si="101"/>
        <v>#REF!</v>
      </c>
      <c r="S570" s="247"/>
      <c r="T570" s="247"/>
      <c r="U570" s="247"/>
    </row>
    <row r="571" spans="2:21" x14ac:dyDescent="0.25">
      <c r="B571" s="237"/>
      <c r="C571" s="9"/>
      <c r="E571" s="65" t="e">
        <f>IF(OR($C$6="",$C$5="",$C$6=0,$C$5=0),"",IF((ROWS(E$6:E571)-1)&gt;$C$16+$C$13-$C$15,"",(ROWS(E$6:E571)-1)))</f>
        <v>#REF!</v>
      </c>
      <c r="F571" s="55" t="e">
        <f t="shared" si="102"/>
        <v>#REF!</v>
      </c>
      <c r="G571" s="91" t="e">
        <f>IF(E571="","",OP!G571)</f>
        <v>#REF!</v>
      </c>
      <c r="H571" s="28" t="e">
        <f t="shared" si="98"/>
        <v>#REF!</v>
      </c>
      <c r="I571" s="56" t="e">
        <f t="shared" si="99"/>
        <v>#REF!</v>
      </c>
      <c r="J571" s="56" t="e">
        <f t="shared" si="103"/>
        <v>#REF!</v>
      </c>
      <c r="K571" s="57" t="e">
        <f t="shared" si="104"/>
        <v>#REF!</v>
      </c>
      <c r="L571" s="57" t="e">
        <f t="shared" si="105"/>
        <v>#REF!</v>
      </c>
      <c r="M571" s="58" t="e">
        <f t="shared" si="100"/>
        <v>#REF!</v>
      </c>
      <c r="N571" s="58" t="e">
        <f t="shared" si="106"/>
        <v>#REF!</v>
      </c>
      <c r="O571" s="58" t="e">
        <f t="shared" si="107"/>
        <v>#REF!</v>
      </c>
      <c r="P571" s="59" t="e">
        <f t="shared" si="97"/>
        <v>#REF!</v>
      </c>
      <c r="Q571" s="29" t="e">
        <f t="shared" si="108"/>
        <v>#REF!</v>
      </c>
      <c r="R571" s="100" t="e">
        <f t="shared" si="101"/>
        <v>#REF!</v>
      </c>
      <c r="S571" s="247"/>
      <c r="T571" s="247"/>
      <c r="U571" s="247"/>
    </row>
    <row r="572" spans="2:21" x14ac:dyDescent="0.25">
      <c r="B572" s="237"/>
      <c r="C572" s="9"/>
      <c r="E572" s="65" t="e">
        <f>IF(OR($C$6="",$C$5="",$C$6=0,$C$5=0),"",IF((ROWS(E$6:E572)-1)&gt;$C$16+$C$13-$C$15,"",(ROWS(E$6:E572)-1)))</f>
        <v>#REF!</v>
      </c>
      <c r="F572" s="55" t="e">
        <f t="shared" si="102"/>
        <v>#REF!</v>
      </c>
      <c r="G572" s="91" t="e">
        <f>IF(E572="","",OP!G572)</f>
        <v>#REF!</v>
      </c>
      <c r="H572" s="28" t="e">
        <f t="shared" si="98"/>
        <v>#REF!</v>
      </c>
      <c r="I572" s="56" t="e">
        <f t="shared" si="99"/>
        <v>#REF!</v>
      </c>
      <c r="J572" s="56" t="e">
        <f t="shared" si="103"/>
        <v>#REF!</v>
      </c>
      <c r="K572" s="57" t="e">
        <f t="shared" si="104"/>
        <v>#REF!</v>
      </c>
      <c r="L572" s="57" t="e">
        <f t="shared" si="105"/>
        <v>#REF!</v>
      </c>
      <c r="M572" s="58" t="e">
        <f t="shared" si="100"/>
        <v>#REF!</v>
      </c>
      <c r="N572" s="58" t="e">
        <f t="shared" si="106"/>
        <v>#REF!</v>
      </c>
      <c r="O572" s="58" t="e">
        <f t="shared" si="107"/>
        <v>#REF!</v>
      </c>
      <c r="P572" s="59" t="e">
        <f t="shared" si="97"/>
        <v>#REF!</v>
      </c>
      <c r="Q572" s="29" t="e">
        <f t="shared" si="108"/>
        <v>#REF!</v>
      </c>
      <c r="R572" s="100" t="e">
        <f t="shared" si="101"/>
        <v>#REF!</v>
      </c>
      <c r="S572" s="247"/>
      <c r="T572" s="247"/>
      <c r="U572" s="247"/>
    </row>
    <row r="573" spans="2:21" x14ac:dyDescent="0.25">
      <c r="B573" s="237"/>
      <c r="C573" s="9"/>
      <c r="E573" s="65" t="e">
        <f>IF(OR($C$6="",$C$5="",$C$6=0,$C$5=0),"",IF((ROWS(E$6:E573)-1)&gt;$C$16+$C$13-$C$15,"",(ROWS(E$6:E573)-1)))</f>
        <v>#REF!</v>
      </c>
      <c r="F573" s="55" t="e">
        <f t="shared" si="102"/>
        <v>#REF!</v>
      </c>
      <c r="G573" s="91" t="e">
        <f>IF(E573="","",OP!G573)</f>
        <v>#REF!</v>
      </c>
      <c r="H573" s="28" t="e">
        <f t="shared" si="98"/>
        <v>#REF!</v>
      </c>
      <c r="I573" s="56" t="e">
        <f t="shared" si="99"/>
        <v>#REF!</v>
      </c>
      <c r="J573" s="56" t="e">
        <f t="shared" si="103"/>
        <v>#REF!</v>
      </c>
      <c r="K573" s="57" t="e">
        <f t="shared" si="104"/>
        <v>#REF!</v>
      </c>
      <c r="L573" s="57" t="e">
        <f t="shared" si="105"/>
        <v>#REF!</v>
      </c>
      <c r="M573" s="58" t="e">
        <f t="shared" si="100"/>
        <v>#REF!</v>
      </c>
      <c r="N573" s="58" t="e">
        <f t="shared" si="106"/>
        <v>#REF!</v>
      </c>
      <c r="O573" s="58" t="e">
        <f t="shared" si="107"/>
        <v>#REF!</v>
      </c>
      <c r="P573" s="59" t="e">
        <f t="shared" si="97"/>
        <v>#REF!</v>
      </c>
      <c r="Q573" s="29" t="e">
        <f t="shared" si="108"/>
        <v>#REF!</v>
      </c>
      <c r="R573" s="100" t="e">
        <f t="shared" si="101"/>
        <v>#REF!</v>
      </c>
      <c r="S573" s="247"/>
      <c r="T573" s="247"/>
      <c r="U573" s="247"/>
    </row>
    <row r="574" spans="2:21" x14ac:dyDescent="0.25">
      <c r="B574" s="237"/>
      <c r="C574" s="9"/>
      <c r="E574" s="65" t="e">
        <f>IF(OR($C$6="",$C$5="",$C$6=0,$C$5=0),"",IF((ROWS(E$6:E574)-1)&gt;$C$16+$C$13-$C$15,"",(ROWS(E$6:E574)-1)))</f>
        <v>#REF!</v>
      </c>
      <c r="F574" s="55" t="e">
        <f t="shared" si="102"/>
        <v>#REF!</v>
      </c>
      <c r="G574" s="91" t="e">
        <f>IF(E574="","",OP!G574)</f>
        <v>#REF!</v>
      </c>
      <c r="H574" s="28" t="e">
        <f t="shared" si="98"/>
        <v>#REF!</v>
      </c>
      <c r="I574" s="56" t="e">
        <f t="shared" si="99"/>
        <v>#REF!</v>
      </c>
      <c r="J574" s="56" t="e">
        <f t="shared" si="103"/>
        <v>#REF!</v>
      </c>
      <c r="K574" s="57" t="e">
        <f t="shared" si="104"/>
        <v>#REF!</v>
      </c>
      <c r="L574" s="57" t="e">
        <f t="shared" si="105"/>
        <v>#REF!</v>
      </c>
      <c r="M574" s="58" t="e">
        <f t="shared" si="100"/>
        <v>#REF!</v>
      </c>
      <c r="N574" s="58" t="e">
        <f t="shared" si="106"/>
        <v>#REF!</v>
      </c>
      <c r="O574" s="58" t="e">
        <f t="shared" si="107"/>
        <v>#REF!</v>
      </c>
      <c r="P574" s="59" t="e">
        <f t="shared" si="97"/>
        <v>#REF!</v>
      </c>
      <c r="Q574" s="29" t="e">
        <f t="shared" si="108"/>
        <v>#REF!</v>
      </c>
      <c r="R574" s="100" t="e">
        <f t="shared" si="101"/>
        <v>#REF!</v>
      </c>
      <c r="S574" s="247"/>
      <c r="T574" s="247"/>
      <c r="U574" s="247"/>
    </row>
    <row r="575" spans="2:21" x14ac:dyDescent="0.25">
      <c r="B575" s="237"/>
      <c r="C575" s="9"/>
      <c r="E575" s="65" t="e">
        <f>IF(OR($C$6="",$C$5="",$C$6=0,$C$5=0),"",IF((ROWS(E$6:E575)-1)&gt;$C$16+$C$13-$C$15,"",(ROWS(E$6:E575)-1)))</f>
        <v>#REF!</v>
      </c>
      <c r="F575" s="55" t="e">
        <f t="shared" si="102"/>
        <v>#REF!</v>
      </c>
      <c r="G575" s="91" t="e">
        <f>IF(E575="","",OP!G575)</f>
        <v>#REF!</v>
      </c>
      <c r="H575" s="28" t="e">
        <f t="shared" si="98"/>
        <v>#REF!</v>
      </c>
      <c r="I575" s="56" t="e">
        <f t="shared" si="99"/>
        <v>#REF!</v>
      </c>
      <c r="J575" s="56" t="e">
        <f t="shared" si="103"/>
        <v>#REF!</v>
      </c>
      <c r="K575" s="57" t="e">
        <f t="shared" si="104"/>
        <v>#REF!</v>
      </c>
      <c r="L575" s="57" t="e">
        <f t="shared" si="105"/>
        <v>#REF!</v>
      </c>
      <c r="M575" s="58" t="e">
        <f t="shared" si="100"/>
        <v>#REF!</v>
      </c>
      <c r="N575" s="58" t="e">
        <f t="shared" si="106"/>
        <v>#REF!</v>
      </c>
      <c r="O575" s="58" t="e">
        <f t="shared" si="107"/>
        <v>#REF!</v>
      </c>
      <c r="P575" s="59" t="e">
        <f t="shared" si="97"/>
        <v>#REF!</v>
      </c>
      <c r="Q575" s="29" t="e">
        <f t="shared" si="108"/>
        <v>#REF!</v>
      </c>
      <c r="R575" s="100" t="e">
        <f t="shared" si="101"/>
        <v>#REF!</v>
      </c>
      <c r="S575" s="247"/>
      <c r="T575" s="247"/>
      <c r="U575" s="247"/>
    </row>
    <row r="576" spans="2:21" x14ac:dyDescent="0.25">
      <c r="B576" s="237"/>
      <c r="C576" s="9"/>
      <c r="E576" s="65" t="e">
        <f>IF(OR($C$6="",$C$5="",$C$6=0,$C$5=0),"",IF((ROWS(E$6:E576)-1)&gt;$C$16+$C$13-$C$15,"",(ROWS(E$6:E576)-1)))</f>
        <v>#REF!</v>
      </c>
      <c r="F576" s="55" t="e">
        <f t="shared" si="102"/>
        <v>#REF!</v>
      </c>
      <c r="G576" s="91" t="e">
        <f>IF(E576="","",OP!G576)</f>
        <v>#REF!</v>
      </c>
      <c r="H576" s="28" t="e">
        <f t="shared" si="98"/>
        <v>#REF!</v>
      </c>
      <c r="I576" s="56" t="e">
        <f t="shared" si="99"/>
        <v>#REF!</v>
      </c>
      <c r="J576" s="56" t="e">
        <f t="shared" si="103"/>
        <v>#REF!</v>
      </c>
      <c r="K576" s="57" t="e">
        <f t="shared" si="104"/>
        <v>#REF!</v>
      </c>
      <c r="L576" s="57" t="e">
        <f t="shared" si="105"/>
        <v>#REF!</v>
      </c>
      <c r="M576" s="58" t="e">
        <f t="shared" si="100"/>
        <v>#REF!</v>
      </c>
      <c r="N576" s="58" t="e">
        <f t="shared" si="106"/>
        <v>#REF!</v>
      </c>
      <c r="O576" s="58" t="e">
        <f t="shared" si="107"/>
        <v>#REF!</v>
      </c>
      <c r="P576" s="59" t="e">
        <f t="shared" si="97"/>
        <v>#REF!</v>
      </c>
      <c r="Q576" s="29" t="e">
        <f t="shared" si="108"/>
        <v>#REF!</v>
      </c>
      <c r="R576" s="100" t="e">
        <f t="shared" si="101"/>
        <v>#REF!</v>
      </c>
      <c r="S576" s="247"/>
      <c r="T576" s="247"/>
      <c r="U576" s="247"/>
    </row>
    <row r="577" spans="2:21" x14ac:dyDescent="0.25">
      <c r="B577" s="237"/>
      <c r="C577" s="9"/>
      <c r="E577" s="65" t="e">
        <f>IF(OR($C$6="",$C$5="",$C$6=0,$C$5=0),"",IF((ROWS(E$6:E577)-1)&gt;$C$16+$C$13-$C$15,"",(ROWS(E$6:E577)-1)))</f>
        <v>#REF!</v>
      </c>
      <c r="F577" s="55" t="e">
        <f t="shared" si="102"/>
        <v>#REF!</v>
      </c>
      <c r="G577" s="91" t="e">
        <f>IF(E577="","",OP!G577)</f>
        <v>#REF!</v>
      </c>
      <c r="H577" s="28" t="e">
        <f t="shared" si="98"/>
        <v>#REF!</v>
      </c>
      <c r="I577" s="56" t="e">
        <f t="shared" si="99"/>
        <v>#REF!</v>
      </c>
      <c r="J577" s="56" t="e">
        <f t="shared" si="103"/>
        <v>#REF!</v>
      </c>
      <c r="K577" s="57" t="e">
        <f t="shared" si="104"/>
        <v>#REF!</v>
      </c>
      <c r="L577" s="57" t="e">
        <f t="shared" si="105"/>
        <v>#REF!</v>
      </c>
      <c r="M577" s="58" t="e">
        <f t="shared" si="100"/>
        <v>#REF!</v>
      </c>
      <c r="N577" s="58" t="e">
        <f t="shared" si="106"/>
        <v>#REF!</v>
      </c>
      <c r="O577" s="58" t="e">
        <f t="shared" si="107"/>
        <v>#REF!</v>
      </c>
      <c r="P577" s="59" t="e">
        <f t="shared" si="97"/>
        <v>#REF!</v>
      </c>
      <c r="Q577" s="29" t="e">
        <f t="shared" si="108"/>
        <v>#REF!</v>
      </c>
      <c r="R577" s="100" t="e">
        <f t="shared" si="101"/>
        <v>#REF!</v>
      </c>
      <c r="S577" s="247"/>
      <c r="T577" s="247"/>
      <c r="U577" s="247"/>
    </row>
    <row r="578" spans="2:21" x14ac:dyDescent="0.25">
      <c r="B578" s="237"/>
      <c r="C578" s="9"/>
      <c r="E578" s="65" t="e">
        <f>IF(OR($C$6="",$C$5="",$C$6=0,$C$5=0),"",IF((ROWS(E$6:E578)-1)&gt;$C$16+$C$13-$C$15,"",(ROWS(E$6:E578)-1)))</f>
        <v>#REF!</v>
      </c>
      <c r="F578" s="55" t="e">
        <f t="shared" si="102"/>
        <v>#REF!</v>
      </c>
      <c r="G578" s="91" t="e">
        <f>IF(E578="","",OP!G578)</f>
        <v>#REF!</v>
      </c>
      <c r="H578" s="28" t="e">
        <f t="shared" si="98"/>
        <v>#REF!</v>
      </c>
      <c r="I578" s="56" t="e">
        <f t="shared" si="99"/>
        <v>#REF!</v>
      </c>
      <c r="J578" s="56" t="e">
        <f t="shared" si="103"/>
        <v>#REF!</v>
      </c>
      <c r="K578" s="57" t="e">
        <f t="shared" si="104"/>
        <v>#REF!</v>
      </c>
      <c r="L578" s="57" t="e">
        <f t="shared" si="105"/>
        <v>#REF!</v>
      </c>
      <c r="M578" s="58" t="e">
        <f t="shared" si="100"/>
        <v>#REF!</v>
      </c>
      <c r="N578" s="58" t="e">
        <f t="shared" si="106"/>
        <v>#REF!</v>
      </c>
      <c r="O578" s="58" t="e">
        <f t="shared" si="107"/>
        <v>#REF!</v>
      </c>
      <c r="P578" s="59" t="e">
        <f t="shared" si="97"/>
        <v>#REF!</v>
      </c>
      <c r="Q578" s="29" t="e">
        <f t="shared" si="108"/>
        <v>#REF!</v>
      </c>
      <c r="R578" s="100" t="e">
        <f t="shared" si="101"/>
        <v>#REF!</v>
      </c>
      <c r="S578" s="247"/>
      <c r="T578" s="247"/>
      <c r="U578" s="247"/>
    </row>
    <row r="579" spans="2:21" x14ac:dyDescent="0.25">
      <c r="B579" s="237"/>
      <c r="C579" s="9"/>
      <c r="E579" s="65" t="e">
        <f>IF(OR($C$6="",$C$5="",$C$6=0,$C$5=0),"",IF((ROWS(E$6:E579)-1)&gt;$C$16+$C$13-$C$15,"",(ROWS(E$6:E579)-1)))</f>
        <v>#REF!</v>
      </c>
      <c r="F579" s="55" t="e">
        <f t="shared" si="102"/>
        <v>#REF!</v>
      </c>
      <c r="G579" s="91" t="e">
        <f>IF(E579="","",OP!G579)</f>
        <v>#REF!</v>
      </c>
      <c r="H579" s="28" t="e">
        <f t="shared" si="98"/>
        <v>#REF!</v>
      </c>
      <c r="I579" s="56" t="e">
        <f t="shared" si="99"/>
        <v>#REF!</v>
      </c>
      <c r="J579" s="56" t="e">
        <f t="shared" si="103"/>
        <v>#REF!</v>
      </c>
      <c r="K579" s="57" t="e">
        <f t="shared" si="104"/>
        <v>#REF!</v>
      </c>
      <c r="L579" s="57" t="e">
        <f t="shared" si="105"/>
        <v>#REF!</v>
      </c>
      <c r="M579" s="58" t="e">
        <f t="shared" si="100"/>
        <v>#REF!</v>
      </c>
      <c r="N579" s="58" t="e">
        <f t="shared" si="106"/>
        <v>#REF!</v>
      </c>
      <c r="O579" s="58" t="e">
        <f t="shared" si="107"/>
        <v>#REF!</v>
      </c>
      <c r="P579" s="59" t="e">
        <f t="shared" si="97"/>
        <v>#REF!</v>
      </c>
      <c r="Q579" s="29" t="e">
        <f t="shared" si="108"/>
        <v>#REF!</v>
      </c>
      <c r="R579" s="100" t="e">
        <f t="shared" si="101"/>
        <v>#REF!</v>
      </c>
      <c r="S579" s="247"/>
      <c r="T579" s="247"/>
      <c r="U579" s="247"/>
    </row>
    <row r="580" spans="2:21" x14ac:dyDescent="0.25">
      <c r="B580" s="237"/>
      <c r="C580" s="9"/>
      <c r="E580" s="65" t="e">
        <f>IF(OR($C$6="",$C$5="",$C$6=0,$C$5=0),"",IF((ROWS(E$6:E580)-1)&gt;$C$16+$C$13-$C$15,"",(ROWS(E$6:E580)-1)))</f>
        <v>#REF!</v>
      </c>
      <c r="F580" s="55" t="e">
        <f t="shared" si="102"/>
        <v>#REF!</v>
      </c>
      <c r="G580" s="91" t="e">
        <f>IF(E580="","",OP!G580)</f>
        <v>#REF!</v>
      </c>
      <c r="H580" s="28" t="e">
        <f t="shared" si="98"/>
        <v>#REF!</v>
      </c>
      <c r="I580" s="56" t="e">
        <f t="shared" si="99"/>
        <v>#REF!</v>
      </c>
      <c r="J580" s="56" t="e">
        <f t="shared" si="103"/>
        <v>#REF!</v>
      </c>
      <c r="K580" s="57" t="e">
        <f t="shared" si="104"/>
        <v>#REF!</v>
      </c>
      <c r="L580" s="57" t="e">
        <f t="shared" si="105"/>
        <v>#REF!</v>
      </c>
      <c r="M580" s="58" t="e">
        <f t="shared" si="100"/>
        <v>#REF!</v>
      </c>
      <c r="N580" s="58" t="e">
        <f t="shared" si="106"/>
        <v>#REF!</v>
      </c>
      <c r="O580" s="58" t="e">
        <f t="shared" si="107"/>
        <v>#REF!</v>
      </c>
      <c r="P580" s="59" t="e">
        <f t="shared" si="97"/>
        <v>#REF!</v>
      </c>
      <c r="Q580" s="29" t="e">
        <f t="shared" si="108"/>
        <v>#REF!</v>
      </c>
      <c r="R580" s="100" t="e">
        <f t="shared" si="101"/>
        <v>#REF!</v>
      </c>
      <c r="S580" s="247"/>
      <c r="T580" s="247"/>
      <c r="U580" s="247"/>
    </row>
    <row r="581" spans="2:21" x14ac:dyDescent="0.25">
      <c r="B581" s="237"/>
      <c r="C581" s="9"/>
      <c r="E581" s="65" t="e">
        <f>IF(OR($C$6="",$C$5="",$C$6=0,$C$5=0),"",IF((ROWS(E$6:E581)-1)&gt;$C$16+$C$13-$C$15,"",(ROWS(E$6:E581)-1)))</f>
        <v>#REF!</v>
      </c>
      <c r="F581" s="55" t="e">
        <f t="shared" si="102"/>
        <v>#REF!</v>
      </c>
      <c r="G581" s="91" t="e">
        <f>IF(E581="","",OP!G581)</f>
        <v>#REF!</v>
      </c>
      <c r="H581" s="28" t="e">
        <f t="shared" si="98"/>
        <v>#REF!</v>
      </c>
      <c r="I581" s="56" t="e">
        <f t="shared" si="99"/>
        <v>#REF!</v>
      </c>
      <c r="J581" s="56" t="e">
        <f t="shared" si="103"/>
        <v>#REF!</v>
      </c>
      <c r="K581" s="57" t="e">
        <f t="shared" si="104"/>
        <v>#REF!</v>
      </c>
      <c r="L581" s="57" t="e">
        <f t="shared" si="105"/>
        <v>#REF!</v>
      </c>
      <c r="M581" s="58" t="e">
        <f t="shared" si="100"/>
        <v>#REF!</v>
      </c>
      <c r="N581" s="58" t="e">
        <f t="shared" si="106"/>
        <v>#REF!</v>
      </c>
      <c r="O581" s="58" t="e">
        <f t="shared" si="107"/>
        <v>#REF!</v>
      </c>
      <c r="P581" s="59" t="e">
        <f t="shared" si="97"/>
        <v>#REF!</v>
      </c>
      <c r="Q581" s="29" t="e">
        <f t="shared" si="108"/>
        <v>#REF!</v>
      </c>
      <c r="R581" s="100" t="e">
        <f t="shared" si="101"/>
        <v>#REF!</v>
      </c>
      <c r="S581" s="247"/>
      <c r="T581" s="247"/>
      <c r="U581" s="247"/>
    </row>
    <row r="582" spans="2:21" x14ac:dyDescent="0.25">
      <c r="B582" s="237"/>
      <c r="C582" s="9"/>
      <c r="E582" s="65" t="e">
        <f>IF(OR($C$6="",$C$5="",$C$6=0,$C$5=0),"",IF((ROWS(E$6:E582)-1)&gt;$C$16+$C$13-$C$15,"",(ROWS(E$6:E582)-1)))</f>
        <v>#REF!</v>
      </c>
      <c r="F582" s="55" t="e">
        <f t="shared" si="102"/>
        <v>#REF!</v>
      </c>
      <c r="G582" s="91" t="e">
        <f>IF(E582="","",OP!G582)</f>
        <v>#REF!</v>
      </c>
      <c r="H582" s="28" t="e">
        <f t="shared" si="98"/>
        <v>#REF!</v>
      </c>
      <c r="I582" s="56" t="e">
        <f t="shared" si="99"/>
        <v>#REF!</v>
      </c>
      <c r="J582" s="56" t="e">
        <f t="shared" si="103"/>
        <v>#REF!</v>
      </c>
      <c r="K582" s="57" t="e">
        <f t="shared" si="104"/>
        <v>#REF!</v>
      </c>
      <c r="L582" s="57" t="e">
        <f t="shared" si="105"/>
        <v>#REF!</v>
      </c>
      <c r="M582" s="58" t="e">
        <f t="shared" si="100"/>
        <v>#REF!</v>
      </c>
      <c r="N582" s="58" t="e">
        <f t="shared" si="106"/>
        <v>#REF!</v>
      </c>
      <c r="O582" s="58" t="e">
        <f t="shared" si="107"/>
        <v>#REF!</v>
      </c>
      <c r="P582" s="59" t="e">
        <f t="shared" ref="P582:P645" si="109">IF(E582="","",$C$23)</f>
        <v>#REF!</v>
      </c>
      <c r="Q582" s="29" t="e">
        <f t="shared" si="108"/>
        <v>#REF!</v>
      </c>
      <c r="R582" s="100" t="e">
        <f t="shared" si="101"/>
        <v>#REF!</v>
      </c>
      <c r="S582" s="247"/>
      <c r="T582" s="247"/>
      <c r="U582" s="247"/>
    </row>
    <row r="583" spans="2:21" x14ac:dyDescent="0.25">
      <c r="B583" s="237"/>
      <c r="C583" s="9"/>
      <c r="E583" s="65" t="e">
        <f>IF(OR($C$6="",$C$5="",$C$6=0,$C$5=0),"",IF((ROWS(E$6:E583)-1)&gt;$C$16+$C$13-$C$15,"",(ROWS(E$6:E583)-1)))</f>
        <v>#REF!</v>
      </c>
      <c r="F583" s="55" t="e">
        <f t="shared" si="102"/>
        <v>#REF!</v>
      </c>
      <c r="G583" s="91" t="e">
        <f>IF(E583="","",OP!G583)</f>
        <v>#REF!</v>
      </c>
      <c r="H583" s="28" t="e">
        <f t="shared" ref="H583:H646" si="110">IF(E583="","",
IF($C$5=0,0,
IF($C$24="m SBD / g SBD",G583-F583,
IF($C$24="m SBD / g 360",G583-F583,
IF($C$24="m SBD / g 365",G583-F583,
IF($C$24="m 30 / g SBD",$C$41,
IF($C$24="m 30 / g 360",$C$41,
IF($C$24="m 30 / g 365",$C$41))))))))</f>
        <v>#REF!</v>
      </c>
      <c r="I583" s="56" t="e">
        <f t="shared" ref="I583:I646" si="111">IF(E583="","",$C$20)</f>
        <v>#REF!</v>
      </c>
      <c r="J583" s="56" t="e">
        <f t="shared" si="103"/>
        <v>#REF!</v>
      </c>
      <c r="K583" s="57" t="e">
        <f t="shared" si="104"/>
        <v>#REF!</v>
      </c>
      <c r="L583" s="57" t="e">
        <f t="shared" si="105"/>
        <v>#REF!</v>
      </c>
      <c r="M583" s="58" t="e">
        <f t="shared" ref="M583:M646" si="112">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106"/>
        <v>#REF!</v>
      </c>
      <c r="O583" s="58" t="e">
        <f t="shared" si="107"/>
        <v>#REF!</v>
      </c>
      <c r="P583" s="59" t="e">
        <f t="shared" si="109"/>
        <v>#REF!</v>
      </c>
      <c r="Q583" s="29" t="e">
        <f t="shared" si="108"/>
        <v>#REF!</v>
      </c>
      <c r="R583" s="100" t="e">
        <f t="shared" ref="R583:R646" si="113">IF(E583="","",IF($C$5=0,"",IF(F583&lt;$C$8,"INTERKALARNA","REDOVNA")))</f>
        <v>#REF!</v>
      </c>
      <c r="S583" s="247"/>
      <c r="T583" s="247"/>
      <c r="U583" s="247"/>
    </row>
    <row r="584" spans="2:21" x14ac:dyDescent="0.25">
      <c r="B584" s="237"/>
      <c r="C584" s="9"/>
      <c r="E584" s="65" t="e">
        <f>IF(OR($C$6="",$C$5="",$C$6=0,$C$5=0),"",IF((ROWS(E$6:E584)-1)&gt;$C$16+$C$13-$C$15,"",(ROWS(E$6:E584)-1)))</f>
        <v>#REF!</v>
      </c>
      <c r="F584" s="55" t="e">
        <f t="shared" ref="F584:F647" si="114">IF(E584="","",G583)</f>
        <v>#REF!</v>
      </c>
      <c r="G584" s="91" t="e">
        <f>IF(E584="","",OP!G584)</f>
        <v>#REF!</v>
      </c>
      <c r="H584" s="28" t="e">
        <f t="shared" si="110"/>
        <v>#REF!</v>
      </c>
      <c r="I584" s="56" t="e">
        <f t="shared" si="111"/>
        <v>#REF!</v>
      </c>
      <c r="J584" s="56" t="e">
        <f t="shared" ref="J584:J647" si="115">IF(E584="","",$C$18)</f>
        <v>#REF!</v>
      </c>
      <c r="K584" s="57" t="e">
        <f t="shared" ref="K584:K647" si="116">IF(E584="","",TRUNC((K583-L584),5))</f>
        <v>#REF!</v>
      </c>
      <c r="L584" s="57" t="e">
        <f t="shared" ref="L584:L647" si="117" xml:space="preserve">
IF(E584="","",
IF(AND($C$8&gt;$C$9,E584&gt;$C$13),$C$5/($C$16-1),
IF(E584&gt;$C$13,$C$5/$C$16,0)))</f>
        <v>#REF!</v>
      </c>
      <c r="M584" s="58" t="e">
        <f t="shared" si="112"/>
        <v>#REF!</v>
      </c>
      <c r="N584" s="58" t="e">
        <f t="shared" ref="N584:N647" si="118">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119">IF(E584="","",IF(M584&lt;N584,0,M584-N584))</f>
        <v>#REF!</v>
      </c>
      <c r="P584" s="59" t="e">
        <f t="shared" si="109"/>
        <v>#REF!</v>
      </c>
      <c r="Q584" s="29" t="e">
        <f t="shared" ref="Q584:Q647" si="120">IF(E584="","",O584/(1+P584)^(E584+$C$33))</f>
        <v>#REF!</v>
      </c>
      <c r="R584" s="100" t="e">
        <f t="shared" si="113"/>
        <v>#REF!</v>
      </c>
      <c r="S584" s="247"/>
      <c r="T584" s="247"/>
      <c r="U584" s="247"/>
    </row>
    <row r="585" spans="2:21" x14ac:dyDescent="0.25">
      <c r="B585" s="237"/>
      <c r="C585" s="9"/>
      <c r="E585" s="65" t="e">
        <f>IF(OR($C$6="",$C$5="",$C$6=0,$C$5=0),"",IF((ROWS(E$6:E585)-1)&gt;$C$16+$C$13-$C$15,"",(ROWS(E$6:E585)-1)))</f>
        <v>#REF!</v>
      </c>
      <c r="F585" s="55" t="e">
        <f t="shared" si="114"/>
        <v>#REF!</v>
      </c>
      <c r="G585" s="91" t="e">
        <f>IF(E585="","",OP!G585)</f>
        <v>#REF!</v>
      </c>
      <c r="H585" s="28" t="e">
        <f t="shared" si="110"/>
        <v>#REF!</v>
      </c>
      <c r="I585" s="56" t="e">
        <f t="shared" si="111"/>
        <v>#REF!</v>
      </c>
      <c r="J585" s="56" t="e">
        <f t="shared" si="115"/>
        <v>#REF!</v>
      </c>
      <c r="K585" s="57" t="e">
        <f t="shared" si="116"/>
        <v>#REF!</v>
      </c>
      <c r="L585" s="57" t="e">
        <f t="shared" si="117"/>
        <v>#REF!</v>
      </c>
      <c r="M585" s="58" t="e">
        <f t="shared" si="112"/>
        <v>#REF!</v>
      </c>
      <c r="N585" s="58" t="e">
        <f t="shared" si="118"/>
        <v>#REF!</v>
      </c>
      <c r="O585" s="58" t="e">
        <f t="shared" si="119"/>
        <v>#REF!</v>
      </c>
      <c r="P585" s="59" t="e">
        <f t="shared" si="109"/>
        <v>#REF!</v>
      </c>
      <c r="Q585" s="29" t="e">
        <f t="shared" si="120"/>
        <v>#REF!</v>
      </c>
      <c r="R585" s="100" t="e">
        <f t="shared" si="113"/>
        <v>#REF!</v>
      </c>
      <c r="S585" s="247"/>
      <c r="T585" s="247"/>
      <c r="U585" s="247"/>
    </row>
    <row r="586" spans="2:21" x14ac:dyDescent="0.25">
      <c r="B586" s="237"/>
      <c r="C586" s="9"/>
      <c r="E586" s="65" t="e">
        <f>IF(OR($C$6="",$C$5="",$C$6=0,$C$5=0),"",IF((ROWS(E$6:E586)-1)&gt;$C$16+$C$13-$C$15,"",(ROWS(E$6:E586)-1)))</f>
        <v>#REF!</v>
      </c>
      <c r="F586" s="55" t="e">
        <f t="shared" si="114"/>
        <v>#REF!</v>
      </c>
      <c r="G586" s="91" t="e">
        <f>IF(E586="","",OP!G586)</f>
        <v>#REF!</v>
      </c>
      <c r="H586" s="28" t="e">
        <f t="shared" si="110"/>
        <v>#REF!</v>
      </c>
      <c r="I586" s="56" t="e">
        <f t="shared" si="111"/>
        <v>#REF!</v>
      </c>
      <c r="J586" s="56" t="e">
        <f t="shared" si="115"/>
        <v>#REF!</v>
      </c>
      <c r="K586" s="57" t="e">
        <f t="shared" si="116"/>
        <v>#REF!</v>
      </c>
      <c r="L586" s="57" t="e">
        <f t="shared" si="117"/>
        <v>#REF!</v>
      </c>
      <c r="M586" s="58" t="e">
        <f t="shared" si="112"/>
        <v>#REF!</v>
      </c>
      <c r="N586" s="58" t="e">
        <f t="shared" si="118"/>
        <v>#REF!</v>
      </c>
      <c r="O586" s="58" t="e">
        <f t="shared" si="119"/>
        <v>#REF!</v>
      </c>
      <c r="P586" s="59" t="e">
        <f t="shared" si="109"/>
        <v>#REF!</v>
      </c>
      <c r="Q586" s="29" t="e">
        <f t="shared" si="120"/>
        <v>#REF!</v>
      </c>
      <c r="R586" s="100" t="e">
        <f t="shared" si="113"/>
        <v>#REF!</v>
      </c>
      <c r="S586" s="247"/>
      <c r="T586" s="247"/>
      <c r="U586" s="247"/>
    </row>
    <row r="587" spans="2:21" x14ac:dyDescent="0.25">
      <c r="B587" s="237"/>
      <c r="C587" s="9"/>
      <c r="E587" s="65" t="e">
        <f>IF(OR($C$6="",$C$5="",$C$6=0,$C$5=0),"",IF((ROWS(E$6:E587)-1)&gt;$C$16+$C$13-$C$15,"",(ROWS(E$6:E587)-1)))</f>
        <v>#REF!</v>
      </c>
      <c r="F587" s="55" t="e">
        <f t="shared" si="114"/>
        <v>#REF!</v>
      </c>
      <c r="G587" s="91" t="e">
        <f>IF(E587="","",OP!G587)</f>
        <v>#REF!</v>
      </c>
      <c r="H587" s="28" t="e">
        <f t="shared" si="110"/>
        <v>#REF!</v>
      </c>
      <c r="I587" s="56" t="e">
        <f t="shared" si="111"/>
        <v>#REF!</v>
      </c>
      <c r="J587" s="56" t="e">
        <f t="shared" si="115"/>
        <v>#REF!</v>
      </c>
      <c r="K587" s="57" t="e">
        <f t="shared" si="116"/>
        <v>#REF!</v>
      </c>
      <c r="L587" s="57" t="e">
        <f t="shared" si="117"/>
        <v>#REF!</v>
      </c>
      <c r="M587" s="58" t="e">
        <f t="shared" si="112"/>
        <v>#REF!</v>
      </c>
      <c r="N587" s="58" t="e">
        <f t="shared" si="118"/>
        <v>#REF!</v>
      </c>
      <c r="O587" s="58" t="e">
        <f t="shared" si="119"/>
        <v>#REF!</v>
      </c>
      <c r="P587" s="59" t="e">
        <f t="shared" si="109"/>
        <v>#REF!</v>
      </c>
      <c r="Q587" s="29" t="e">
        <f t="shared" si="120"/>
        <v>#REF!</v>
      </c>
      <c r="R587" s="100" t="e">
        <f t="shared" si="113"/>
        <v>#REF!</v>
      </c>
      <c r="S587" s="247"/>
      <c r="T587" s="247"/>
      <c r="U587" s="247"/>
    </row>
    <row r="588" spans="2:21" x14ac:dyDescent="0.25">
      <c r="B588" s="237"/>
      <c r="C588" s="9"/>
      <c r="E588" s="65" t="e">
        <f>IF(OR($C$6="",$C$5="",$C$6=0,$C$5=0),"",IF((ROWS(E$6:E588)-1)&gt;$C$16+$C$13-$C$15,"",(ROWS(E$6:E588)-1)))</f>
        <v>#REF!</v>
      </c>
      <c r="F588" s="55" t="e">
        <f t="shared" si="114"/>
        <v>#REF!</v>
      </c>
      <c r="G588" s="91" t="e">
        <f>IF(E588="","",OP!G588)</f>
        <v>#REF!</v>
      </c>
      <c r="H588" s="28" t="e">
        <f t="shared" si="110"/>
        <v>#REF!</v>
      </c>
      <c r="I588" s="56" t="e">
        <f t="shared" si="111"/>
        <v>#REF!</v>
      </c>
      <c r="J588" s="56" t="e">
        <f t="shared" si="115"/>
        <v>#REF!</v>
      </c>
      <c r="K588" s="57" t="e">
        <f t="shared" si="116"/>
        <v>#REF!</v>
      </c>
      <c r="L588" s="57" t="e">
        <f t="shared" si="117"/>
        <v>#REF!</v>
      </c>
      <c r="M588" s="58" t="e">
        <f t="shared" si="112"/>
        <v>#REF!</v>
      </c>
      <c r="N588" s="58" t="e">
        <f t="shared" si="118"/>
        <v>#REF!</v>
      </c>
      <c r="O588" s="58" t="e">
        <f t="shared" si="119"/>
        <v>#REF!</v>
      </c>
      <c r="P588" s="59" t="e">
        <f t="shared" si="109"/>
        <v>#REF!</v>
      </c>
      <c r="Q588" s="29" t="e">
        <f t="shared" si="120"/>
        <v>#REF!</v>
      </c>
      <c r="R588" s="100" t="e">
        <f t="shared" si="113"/>
        <v>#REF!</v>
      </c>
      <c r="S588" s="247"/>
      <c r="T588" s="247"/>
      <c r="U588" s="247"/>
    </row>
    <row r="589" spans="2:21" x14ac:dyDescent="0.25">
      <c r="B589" s="237"/>
      <c r="C589" s="9"/>
      <c r="E589" s="65" t="e">
        <f>IF(OR($C$6="",$C$5="",$C$6=0,$C$5=0),"",IF((ROWS(E$6:E589)-1)&gt;$C$16+$C$13-$C$15,"",(ROWS(E$6:E589)-1)))</f>
        <v>#REF!</v>
      </c>
      <c r="F589" s="55" t="e">
        <f t="shared" si="114"/>
        <v>#REF!</v>
      </c>
      <c r="G589" s="91" t="e">
        <f>IF(E589="","",OP!G589)</f>
        <v>#REF!</v>
      </c>
      <c r="H589" s="28" t="e">
        <f t="shared" si="110"/>
        <v>#REF!</v>
      </c>
      <c r="I589" s="56" t="e">
        <f t="shared" si="111"/>
        <v>#REF!</v>
      </c>
      <c r="J589" s="56" t="e">
        <f t="shared" si="115"/>
        <v>#REF!</v>
      </c>
      <c r="K589" s="57" t="e">
        <f t="shared" si="116"/>
        <v>#REF!</v>
      </c>
      <c r="L589" s="57" t="e">
        <f t="shared" si="117"/>
        <v>#REF!</v>
      </c>
      <c r="M589" s="58" t="e">
        <f t="shared" si="112"/>
        <v>#REF!</v>
      </c>
      <c r="N589" s="58" t="e">
        <f t="shared" si="118"/>
        <v>#REF!</v>
      </c>
      <c r="O589" s="58" t="e">
        <f t="shared" si="119"/>
        <v>#REF!</v>
      </c>
      <c r="P589" s="59" t="e">
        <f t="shared" si="109"/>
        <v>#REF!</v>
      </c>
      <c r="Q589" s="29" t="e">
        <f t="shared" si="120"/>
        <v>#REF!</v>
      </c>
      <c r="R589" s="100" t="e">
        <f t="shared" si="113"/>
        <v>#REF!</v>
      </c>
      <c r="S589" s="247"/>
      <c r="T589" s="247"/>
      <c r="U589" s="247"/>
    </row>
    <row r="590" spans="2:21" x14ac:dyDescent="0.25">
      <c r="B590" s="237"/>
      <c r="C590" s="9"/>
      <c r="E590" s="65" t="e">
        <f>IF(OR($C$6="",$C$5="",$C$6=0,$C$5=0),"",IF((ROWS(E$6:E590)-1)&gt;$C$16+$C$13-$C$15,"",(ROWS(E$6:E590)-1)))</f>
        <v>#REF!</v>
      </c>
      <c r="F590" s="55" t="e">
        <f t="shared" si="114"/>
        <v>#REF!</v>
      </c>
      <c r="G590" s="91" t="e">
        <f>IF(E590="","",OP!G590)</f>
        <v>#REF!</v>
      </c>
      <c r="H590" s="28" t="e">
        <f t="shared" si="110"/>
        <v>#REF!</v>
      </c>
      <c r="I590" s="56" t="e">
        <f t="shared" si="111"/>
        <v>#REF!</v>
      </c>
      <c r="J590" s="56" t="e">
        <f t="shared" si="115"/>
        <v>#REF!</v>
      </c>
      <c r="K590" s="57" t="e">
        <f t="shared" si="116"/>
        <v>#REF!</v>
      </c>
      <c r="L590" s="57" t="e">
        <f t="shared" si="117"/>
        <v>#REF!</v>
      </c>
      <c r="M590" s="58" t="e">
        <f t="shared" si="112"/>
        <v>#REF!</v>
      </c>
      <c r="N590" s="58" t="e">
        <f t="shared" si="118"/>
        <v>#REF!</v>
      </c>
      <c r="O590" s="58" t="e">
        <f t="shared" si="119"/>
        <v>#REF!</v>
      </c>
      <c r="P590" s="59" t="e">
        <f t="shared" si="109"/>
        <v>#REF!</v>
      </c>
      <c r="Q590" s="29" t="e">
        <f t="shared" si="120"/>
        <v>#REF!</v>
      </c>
      <c r="R590" s="100" t="e">
        <f t="shared" si="113"/>
        <v>#REF!</v>
      </c>
      <c r="S590" s="247"/>
      <c r="T590" s="247"/>
      <c r="U590" s="247"/>
    </row>
    <row r="591" spans="2:21" x14ac:dyDescent="0.25">
      <c r="B591" s="237"/>
      <c r="C591" s="9"/>
      <c r="E591" s="65" t="e">
        <f>IF(OR($C$6="",$C$5="",$C$6=0,$C$5=0),"",IF((ROWS(E$6:E591)-1)&gt;$C$16+$C$13-$C$15,"",(ROWS(E$6:E591)-1)))</f>
        <v>#REF!</v>
      </c>
      <c r="F591" s="55" t="e">
        <f t="shared" si="114"/>
        <v>#REF!</v>
      </c>
      <c r="G591" s="91" t="e">
        <f>IF(E591="","",OP!G591)</f>
        <v>#REF!</v>
      </c>
      <c r="H591" s="28" t="e">
        <f t="shared" si="110"/>
        <v>#REF!</v>
      </c>
      <c r="I591" s="56" t="e">
        <f t="shared" si="111"/>
        <v>#REF!</v>
      </c>
      <c r="J591" s="56" t="e">
        <f t="shared" si="115"/>
        <v>#REF!</v>
      </c>
      <c r="K591" s="57" t="e">
        <f t="shared" si="116"/>
        <v>#REF!</v>
      </c>
      <c r="L591" s="57" t="e">
        <f t="shared" si="117"/>
        <v>#REF!</v>
      </c>
      <c r="M591" s="58" t="e">
        <f t="shared" si="112"/>
        <v>#REF!</v>
      </c>
      <c r="N591" s="58" t="e">
        <f t="shared" si="118"/>
        <v>#REF!</v>
      </c>
      <c r="O591" s="58" t="e">
        <f t="shared" si="119"/>
        <v>#REF!</v>
      </c>
      <c r="P591" s="59" t="e">
        <f t="shared" si="109"/>
        <v>#REF!</v>
      </c>
      <c r="Q591" s="29" t="e">
        <f t="shared" si="120"/>
        <v>#REF!</v>
      </c>
      <c r="R591" s="100" t="e">
        <f t="shared" si="113"/>
        <v>#REF!</v>
      </c>
      <c r="S591" s="247"/>
      <c r="T591" s="247"/>
      <c r="U591" s="247"/>
    </row>
    <row r="592" spans="2:21" x14ac:dyDescent="0.25">
      <c r="B592" s="237"/>
      <c r="C592" s="9"/>
      <c r="E592" s="65" t="e">
        <f>IF(OR($C$6="",$C$5="",$C$6=0,$C$5=0),"",IF((ROWS(E$6:E592)-1)&gt;$C$16+$C$13-$C$15,"",(ROWS(E$6:E592)-1)))</f>
        <v>#REF!</v>
      </c>
      <c r="F592" s="55" t="e">
        <f t="shared" si="114"/>
        <v>#REF!</v>
      </c>
      <c r="G592" s="91" t="e">
        <f>IF(E592="","",OP!G592)</f>
        <v>#REF!</v>
      </c>
      <c r="H592" s="28" t="e">
        <f t="shared" si="110"/>
        <v>#REF!</v>
      </c>
      <c r="I592" s="56" t="e">
        <f t="shared" si="111"/>
        <v>#REF!</v>
      </c>
      <c r="J592" s="56" t="e">
        <f t="shared" si="115"/>
        <v>#REF!</v>
      </c>
      <c r="K592" s="57" t="e">
        <f t="shared" si="116"/>
        <v>#REF!</v>
      </c>
      <c r="L592" s="57" t="e">
        <f t="shared" si="117"/>
        <v>#REF!</v>
      </c>
      <c r="M592" s="58" t="e">
        <f t="shared" si="112"/>
        <v>#REF!</v>
      </c>
      <c r="N592" s="58" t="e">
        <f t="shared" si="118"/>
        <v>#REF!</v>
      </c>
      <c r="O592" s="58" t="e">
        <f t="shared" si="119"/>
        <v>#REF!</v>
      </c>
      <c r="P592" s="59" t="e">
        <f t="shared" si="109"/>
        <v>#REF!</v>
      </c>
      <c r="Q592" s="29" t="e">
        <f t="shared" si="120"/>
        <v>#REF!</v>
      </c>
      <c r="R592" s="100" t="e">
        <f t="shared" si="113"/>
        <v>#REF!</v>
      </c>
      <c r="S592" s="247"/>
      <c r="T592" s="247"/>
      <c r="U592" s="247"/>
    </row>
    <row r="593" spans="2:21" x14ac:dyDescent="0.25">
      <c r="B593" s="237"/>
      <c r="C593" s="9"/>
      <c r="E593" s="65" t="e">
        <f>IF(OR($C$6="",$C$5="",$C$6=0,$C$5=0),"",IF((ROWS(E$6:E593)-1)&gt;$C$16+$C$13-$C$15,"",(ROWS(E$6:E593)-1)))</f>
        <v>#REF!</v>
      </c>
      <c r="F593" s="55" t="e">
        <f t="shared" si="114"/>
        <v>#REF!</v>
      </c>
      <c r="G593" s="91" t="e">
        <f>IF(E593="","",OP!G593)</f>
        <v>#REF!</v>
      </c>
      <c r="H593" s="28" t="e">
        <f t="shared" si="110"/>
        <v>#REF!</v>
      </c>
      <c r="I593" s="56" t="e">
        <f t="shared" si="111"/>
        <v>#REF!</v>
      </c>
      <c r="J593" s="56" t="e">
        <f t="shared" si="115"/>
        <v>#REF!</v>
      </c>
      <c r="K593" s="57" t="e">
        <f t="shared" si="116"/>
        <v>#REF!</v>
      </c>
      <c r="L593" s="57" t="e">
        <f t="shared" si="117"/>
        <v>#REF!</v>
      </c>
      <c r="M593" s="58" t="e">
        <f t="shared" si="112"/>
        <v>#REF!</v>
      </c>
      <c r="N593" s="58" t="e">
        <f t="shared" si="118"/>
        <v>#REF!</v>
      </c>
      <c r="O593" s="58" t="e">
        <f t="shared" si="119"/>
        <v>#REF!</v>
      </c>
      <c r="P593" s="59" t="e">
        <f t="shared" si="109"/>
        <v>#REF!</v>
      </c>
      <c r="Q593" s="29" t="e">
        <f t="shared" si="120"/>
        <v>#REF!</v>
      </c>
      <c r="R593" s="100" t="e">
        <f t="shared" si="113"/>
        <v>#REF!</v>
      </c>
      <c r="S593" s="247"/>
      <c r="T593" s="247"/>
      <c r="U593" s="247"/>
    </row>
    <row r="594" spans="2:21" x14ac:dyDescent="0.25">
      <c r="B594" s="237"/>
      <c r="C594" s="9"/>
      <c r="E594" s="65" t="e">
        <f>IF(OR($C$6="",$C$5="",$C$6=0,$C$5=0),"",IF((ROWS(E$6:E594)-1)&gt;$C$16+$C$13-$C$15,"",(ROWS(E$6:E594)-1)))</f>
        <v>#REF!</v>
      </c>
      <c r="F594" s="55" t="e">
        <f t="shared" si="114"/>
        <v>#REF!</v>
      </c>
      <c r="G594" s="91" t="e">
        <f>IF(E594="","",OP!G594)</f>
        <v>#REF!</v>
      </c>
      <c r="H594" s="28" t="e">
        <f t="shared" si="110"/>
        <v>#REF!</v>
      </c>
      <c r="I594" s="56" t="e">
        <f t="shared" si="111"/>
        <v>#REF!</v>
      </c>
      <c r="J594" s="56" t="e">
        <f t="shared" si="115"/>
        <v>#REF!</v>
      </c>
      <c r="K594" s="57" t="e">
        <f t="shared" si="116"/>
        <v>#REF!</v>
      </c>
      <c r="L594" s="57" t="e">
        <f t="shared" si="117"/>
        <v>#REF!</v>
      </c>
      <c r="M594" s="58" t="e">
        <f t="shared" si="112"/>
        <v>#REF!</v>
      </c>
      <c r="N594" s="58" t="e">
        <f t="shared" si="118"/>
        <v>#REF!</v>
      </c>
      <c r="O594" s="58" t="e">
        <f t="shared" si="119"/>
        <v>#REF!</v>
      </c>
      <c r="P594" s="59" t="e">
        <f t="shared" si="109"/>
        <v>#REF!</v>
      </c>
      <c r="Q594" s="29" t="e">
        <f t="shared" si="120"/>
        <v>#REF!</v>
      </c>
      <c r="R594" s="100" t="e">
        <f t="shared" si="113"/>
        <v>#REF!</v>
      </c>
      <c r="S594" s="247"/>
      <c r="T594" s="247"/>
      <c r="U594" s="247"/>
    </row>
    <row r="595" spans="2:21" x14ac:dyDescent="0.25">
      <c r="B595" s="237"/>
      <c r="C595" s="9"/>
      <c r="E595" s="65" t="e">
        <f>IF(OR($C$6="",$C$5="",$C$6=0,$C$5=0),"",IF((ROWS(E$6:E595)-1)&gt;$C$16+$C$13-$C$15,"",(ROWS(E$6:E595)-1)))</f>
        <v>#REF!</v>
      </c>
      <c r="F595" s="55" t="e">
        <f t="shared" si="114"/>
        <v>#REF!</v>
      </c>
      <c r="G595" s="91" t="e">
        <f>IF(E595="","",OP!G595)</f>
        <v>#REF!</v>
      </c>
      <c r="H595" s="28" t="e">
        <f t="shared" si="110"/>
        <v>#REF!</v>
      </c>
      <c r="I595" s="56" t="e">
        <f t="shared" si="111"/>
        <v>#REF!</v>
      </c>
      <c r="J595" s="56" t="e">
        <f t="shared" si="115"/>
        <v>#REF!</v>
      </c>
      <c r="K595" s="57" t="e">
        <f t="shared" si="116"/>
        <v>#REF!</v>
      </c>
      <c r="L595" s="57" t="e">
        <f t="shared" si="117"/>
        <v>#REF!</v>
      </c>
      <c r="M595" s="58" t="e">
        <f t="shared" si="112"/>
        <v>#REF!</v>
      </c>
      <c r="N595" s="58" t="e">
        <f t="shared" si="118"/>
        <v>#REF!</v>
      </c>
      <c r="O595" s="58" t="e">
        <f t="shared" si="119"/>
        <v>#REF!</v>
      </c>
      <c r="P595" s="59" t="e">
        <f t="shared" si="109"/>
        <v>#REF!</v>
      </c>
      <c r="Q595" s="29" t="e">
        <f t="shared" si="120"/>
        <v>#REF!</v>
      </c>
      <c r="R595" s="100" t="e">
        <f t="shared" si="113"/>
        <v>#REF!</v>
      </c>
      <c r="S595" s="247"/>
      <c r="T595" s="247"/>
      <c r="U595" s="247"/>
    </row>
    <row r="596" spans="2:21" x14ac:dyDescent="0.25">
      <c r="B596" s="237"/>
      <c r="C596" s="9"/>
      <c r="E596" s="65" t="e">
        <f>IF(OR($C$6="",$C$5="",$C$6=0,$C$5=0),"",IF((ROWS(E$6:E596)-1)&gt;$C$16+$C$13-$C$15,"",(ROWS(E$6:E596)-1)))</f>
        <v>#REF!</v>
      </c>
      <c r="F596" s="55" t="e">
        <f t="shared" si="114"/>
        <v>#REF!</v>
      </c>
      <c r="G596" s="91" t="e">
        <f>IF(E596="","",OP!G596)</f>
        <v>#REF!</v>
      </c>
      <c r="H596" s="28" t="e">
        <f t="shared" si="110"/>
        <v>#REF!</v>
      </c>
      <c r="I596" s="56" t="e">
        <f t="shared" si="111"/>
        <v>#REF!</v>
      </c>
      <c r="J596" s="56" t="e">
        <f t="shared" si="115"/>
        <v>#REF!</v>
      </c>
      <c r="K596" s="57" t="e">
        <f t="shared" si="116"/>
        <v>#REF!</v>
      </c>
      <c r="L596" s="57" t="e">
        <f t="shared" si="117"/>
        <v>#REF!</v>
      </c>
      <c r="M596" s="58" t="e">
        <f t="shared" si="112"/>
        <v>#REF!</v>
      </c>
      <c r="N596" s="58" t="e">
        <f t="shared" si="118"/>
        <v>#REF!</v>
      </c>
      <c r="O596" s="58" t="e">
        <f t="shared" si="119"/>
        <v>#REF!</v>
      </c>
      <c r="P596" s="59" t="e">
        <f t="shared" si="109"/>
        <v>#REF!</v>
      </c>
      <c r="Q596" s="29" t="e">
        <f t="shared" si="120"/>
        <v>#REF!</v>
      </c>
      <c r="R596" s="100" t="e">
        <f t="shared" si="113"/>
        <v>#REF!</v>
      </c>
      <c r="S596" s="247"/>
      <c r="T596" s="247"/>
      <c r="U596" s="247"/>
    </row>
    <row r="597" spans="2:21" x14ac:dyDescent="0.25">
      <c r="B597" s="237"/>
      <c r="C597" s="9"/>
      <c r="E597" s="65" t="e">
        <f>IF(OR($C$6="",$C$5="",$C$6=0,$C$5=0),"",IF((ROWS(E$6:E597)-1)&gt;$C$16+$C$13-$C$15,"",(ROWS(E$6:E597)-1)))</f>
        <v>#REF!</v>
      </c>
      <c r="F597" s="55" t="e">
        <f t="shared" si="114"/>
        <v>#REF!</v>
      </c>
      <c r="G597" s="91" t="e">
        <f>IF(E597="","",OP!G597)</f>
        <v>#REF!</v>
      </c>
      <c r="H597" s="28" t="e">
        <f t="shared" si="110"/>
        <v>#REF!</v>
      </c>
      <c r="I597" s="56" t="e">
        <f t="shared" si="111"/>
        <v>#REF!</v>
      </c>
      <c r="J597" s="56" t="e">
        <f t="shared" si="115"/>
        <v>#REF!</v>
      </c>
      <c r="K597" s="57" t="e">
        <f t="shared" si="116"/>
        <v>#REF!</v>
      </c>
      <c r="L597" s="57" t="e">
        <f t="shared" si="117"/>
        <v>#REF!</v>
      </c>
      <c r="M597" s="58" t="e">
        <f t="shared" si="112"/>
        <v>#REF!</v>
      </c>
      <c r="N597" s="58" t="e">
        <f t="shared" si="118"/>
        <v>#REF!</v>
      </c>
      <c r="O597" s="58" t="e">
        <f t="shared" si="119"/>
        <v>#REF!</v>
      </c>
      <c r="P597" s="59" t="e">
        <f t="shared" si="109"/>
        <v>#REF!</v>
      </c>
      <c r="Q597" s="29" t="e">
        <f t="shared" si="120"/>
        <v>#REF!</v>
      </c>
      <c r="R597" s="100" t="e">
        <f t="shared" si="113"/>
        <v>#REF!</v>
      </c>
      <c r="S597" s="247"/>
      <c r="T597" s="247"/>
      <c r="U597" s="247"/>
    </row>
    <row r="598" spans="2:21" x14ac:dyDescent="0.25">
      <c r="B598" s="237"/>
      <c r="C598" s="9"/>
      <c r="E598" s="65" t="e">
        <f>IF(OR($C$6="",$C$5="",$C$6=0,$C$5=0),"",IF((ROWS(E$6:E598)-1)&gt;$C$16+$C$13-$C$15,"",(ROWS(E$6:E598)-1)))</f>
        <v>#REF!</v>
      </c>
      <c r="F598" s="55" t="e">
        <f t="shared" si="114"/>
        <v>#REF!</v>
      </c>
      <c r="G598" s="91" t="e">
        <f>IF(E598="","",OP!G598)</f>
        <v>#REF!</v>
      </c>
      <c r="H598" s="28" t="e">
        <f t="shared" si="110"/>
        <v>#REF!</v>
      </c>
      <c r="I598" s="56" t="e">
        <f t="shared" si="111"/>
        <v>#REF!</v>
      </c>
      <c r="J598" s="56" t="e">
        <f t="shared" si="115"/>
        <v>#REF!</v>
      </c>
      <c r="K598" s="57" t="e">
        <f t="shared" si="116"/>
        <v>#REF!</v>
      </c>
      <c r="L598" s="57" t="e">
        <f t="shared" si="117"/>
        <v>#REF!</v>
      </c>
      <c r="M598" s="58" t="e">
        <f t="shared" si="112"/>
        <v>#REF!</v>
      </c>
      <c r="N598" s="58" t="e">
        <f t="shared" si="118"/>
        <v>#REF!</v>
      </c>
      <c r="O598" s="58" t="e">
        <f t="shared" si="119"/>
        <v>#REF!</v>
      </c>
      <c r="P598" s="59" t="e">
        <f t="shared" si="109"/>
        <v>#REF!</v>
      </c>
      <c r="Q598" s="29" t="e">
        <f t="shared" si="120"/>
        <v>#REF!</v>
      </c>
      <c r="R598" s="100" t="e">
        <f t="shared" si="113"/>
        <v>#REF!</v>
      </c>
      <c r="S598" s="247"/>
      <c r="T598" s="247"/>
      <c r="U598" s="247"/>
    </row>
    <row r="599" spans="2:21" x14ac:dyDescent="0.25">
      <c r="B599" s="237"/>
      <c r="C599" s="9"/>
      <c r="E599" s="65" t="e">
        <f>IF(OR($C$6="",$C$5="",$C$6=0,$C$5=0),"",IF((ROWS(E$6:E599)-1)&gt;$C$16+$C$13-$C$15,"",(ROWS(E$6:E599)-1)))</f>
        <v>#REF!</v>
      </c>
      <c r="F599" s="55" t="e">
        <f t="shared" si="114"/>
        <v>#REF!</v>
      </c>
      <c r="G599" s="91" t="e">
        <f>IF(E599="","",OP!G599)</f>
        <v>#REF!</v>
      </c>
      <c r="H599" s="28" t="e">
        <f t="shared" si="110"/>
        <v>#REF!</v>
      </c>
      <c r="I599" s="56" t="e">
        <f t="shared" si="111"/>
        <v>#REF!</v>
      </c>
      <c r="J599" s="56" t="e">
        <f t="shared" si="115"/>
        <v>#REF!</v>
      </c>
      <c r="K599" s="57" t="e">
        <f t="shared" si="116"/>
        <v>#REF!</v>
      </c>
      <c r="L599" s="57" t="e">
        <f t="shared" si="117"/>
        <v>#REF!</v>
      </c>
      <c r="M599" s="58" t="e">
        <f t="shared" si="112"/>
        <v>#REF!</v>
      </c>
      <c r="N599" s="58" t="e">
        <f t="shared" si="118"/>
        <v>#REF!</v>
      </c>
      <c r="O599" s="58" t="e">
        <f t="shared" si="119"/>
        <v>#REF!</v>
      </c>
      <c r="P599" s="59" t="e">
        <f t="shared" si="109"/>
        <v>#REF!</v>
      </c>
      <c r="Q599" s="29" t="e">
        <f t="shared" si="120"/>
        <v>#REF!</v>
      </c>
      <c r="R599" s="100" t="e">
        <f t="shared" si="113"/>
        <v>#REF!</v>
      </c>
      <c r="S599" s="247"/>
      <c r="T599" s="247"/>
      <c r="U599" s="247"/>
    </row>
    <row r="600" spans="2:21" x14ac:dyDescent="0.25">
      <c r="B600" s="237"/>
      <c r="C600" s="9"/>
      <c r="E600" s="65" t="e">
        <f>IF(OR($C$6="",$C$5="",$C$6=0,$C$5=0),"",IF((ROWS(E$6:E600)-1)&gt;$C$16+$C$13-$C$15,"",(ROWS(E$6:E600)-1)))</f>
        <v>#REF!</v>
      </c>
      <c r="F600" s="55" t="e">
        <f t="shared" si="114"/>
        <v>#REF!</v>
      </c>
      <c r="G600" s="91" t="e">
        <f>IF(E600="","",OP!G600)</f>
        <v>#REF!</v>
      </c>
      <c r="H600" s="28" t="e">
        <f t="shared" si="110"/>
        <v>#REF!</v>
      </c>
      <c r="I600" s="56" t="e">
        <f t="shared" si="111"/>
        <v>#REF!</v>
      </c>
      <c r="J600" s="56" t="e">
        <f t="shared" si="115"/>
        <v>#REF!</v>
      </c>
      <c r="K600" s="57" t="e">
        <f t="shared" si="116"/>
        <v>#REF!</v>
      </c>
      <c r="L600" s="57" t="e">
        <f t="shared" si="117"/>
        <v>#REF!</v>
      </c>
      <c r="M600" s="58" t="e">
        <f t="shared" si="112"/>
        <v>#REF!</v>
      </c>
      <c r="N600" s="58" t="e">
        <f t="shared" si="118"/>
        <v>#REF!</v>
      </c>
      <c r="O600" s="58" t="e">
        <f t="shared" si="119"/>
        <v>#REF!</v>
      </c>
      <c r="P600" s="59" t="e">
        <f t="shared" si="109"/>
        <v>#REF!</v>
      </c>
      <c r="Q600" s="29" t="e">
        <f t="shared" si="120"/>
        <v>#REF!</v>
      </c>
      <c r="R600" s="100" t="e">
        <f t="shared" si="113"/>
        <v>#REF!</v>
      </c>
      <c r="S600" s="247"/>
      <c r="T600" s="247"/>
      <c r="U600" s="247"/>
    </row>
    <row r="601" spans="2:21" x14ac:dyDescent="0.25">
      <c r="B601" s="237"/>
      <c r="C601" s="9"/>
      <c r="E601" s="65" t="e">
        <f>IF(OR($C$6="",$C$5="",$C$6=0,$C$5=0),"",IF((ROWS(E$6:E601)-1)&gt;$C$16+$C$13-$C$15,"",(ROWS(E$6:E601)-1)))</f>
        <v>#REF!</v>
      </c>
      <c r="F601" s="55" t="e">
        <f t="shared" si="114"/>
        <v>#REF!</v>
      </c>
      <c r="G601" s="91" t="e">
        <f>IF(E601="","",OP!G601)</f>
        <v>#REF!</v>
      </c>
      <c r="H601" s="28" t="e">
        <f t="shared" si="110"/>
        <v>#REF!</v>
      </c>
      <c r="I601" s="56" t="e">
        <f t="shared" si="111"/>
        <v>#REF!</v>
      </c>
      <c r="J601" s="56" t="e">
        <f t="shared" si="115"/>
        <v>#REF!</v>
      </c>
      <c r="K601" s="57" t="e">
        <f t="shared" si="116"/>
        <v>#REF!</v>
      </c>
      <c r="L601" s="57" t="e">
        <f t="shared" si="117"/>
        <v>#REF!</v>
      </c>
      <c r="M601" s="58" t="e">
        <f t="shared" si="112"/>
        <v>#REF!</v>
      </c>
      <c r="N601" s="58" t="e">
        <f t="shared" si="118"/>
        <v>#REF!</v>
      </c>
      <c r="O601" s="58" t="e">
        <f t="shared" si="119"/>
        <v>#REF!</v>
      </c>
      <c r="P601" s="59" t="e">
        <f t="shared" si="109"/>
        <v>#REF!</v>
      </c>
      <c r="Q601" s="29" t="e">
        <f t="shared" si="120"/>
        <v>#REF!</v>
      </c>
      <c r="R601" s="100" t="e">
        <f t="shared" si="113"/>
        <v>#REF!</v>
      </c>
      <c r="S601" s="247"/>
      <c r="T601" s="247"/>
      <c r="U601" s="247"/>
    </row>
    <row r="602" spans="2:21" x14ac:dyDescent="0.25">
      <c r="B602" s="237"/>
      <c r="C602" s="9"/>
      <c r="E602" s="65" t="e">
        <f>IF(OR($C$6="",$C$5="",$C$6=0,$C$5=0),"",IF((ROWS(E$6:E602)-1)&gt;$C$16+$C$13-$C$15,"",(ROWS(E$6:E602)-1)))</f>
        <v>#REF!</v>
      </c>
      <c r="F602" s="55" t="e">
        <f t="shared" si="114"/>
        <v>#REF!</v>
      </c>
      <c r="G602" s="91" t="e">
        <f>IF(E602="","",OP!G602)</f>
        <v>#REF!</v>
      </c>
      <c r="H602" s="28" t="e">
        <f t="shared" si="110"/>
        <v>#REF!</v>
      </c>
      <c r="I602" s="56" t="e">
        <f t="shared" si="111"/>
        <v>#REF!</v>
      </c>
      <c r="J602" s="56" t="e">
        <f t="shared" si="115"/>
        <v>#REF!</v>
      </c>
      <c r="K602" s="57" t="e">
        <f t="shared" si="116"/>
        <v>#REF!</v>
      </c>
      <c r="L602" s="57" t="e">
        <f t="shared" si="117"/>
        <v>#REF!</v>
      </c>
      <c r="M602" s="58" t="e">
        <f t="shared" si="112"/>
        <v>#REF!</v>
      </c>
      <c r="N602" s="58" t="e">
        <f t="shared" si="118"/>
        <v>#REF!</v>
      </c>
      <c r="O602" s="58" t="e">
        <f t="shared" si="119"/>
        <v>#REF!</v>
      </c>
      <c r="P602" s="59" t="e">
        <f t="shared" si="109"/>
        <v>#REF!</v>
      </c>
      <c r="Q602" s="29" t="e">
        <f t="shared" si="120"/>
        <v>#REF!</v>
      </c>
      <c r="R602" s="100" t="e">
        <f t="shared" si="113"/>
        <v>#REF!</v>
      </c>
      <c r="S602" s="247"/>
      <c r="T602" s="247"/>
      <c r="U602" s="247"/>
    </row>
    <row r="603" spans="2:21" x14ac:dyDescent="0.25">
      <c r="B603" s="237"/>
      <c r="C603" s="9"/>
      <c r="E603" s="65" t="e">
        <f>IF(OR($C$6="",$C$5="",$C$6=0,$C$5=0),"",IF((ROWS(E$6:E603)-1)&gt;$C$16+$C$13-$C$15,"",(ROWS(E$6:E603)-1)))</f>
        <v>#REF!</v>
      </c>
      <c r="F603" s="55" t="e">
        <f t="shared" si="114"/>
        <v>#REF!</v>
      </c>
      <c r="G603" s="91" t="e">
        <f>IF(E603="","",OP!G603)</f>
        <v>#REF!</v>
      </c>
      <c r="H603" s="28" t="e">
        <f t="shared" si="110"/>
        <v>#REF!</v>
      </c>
      <c r="I603" s="56" t="e">
        <f t="shared" si="111"/>
        <v>#REF!</v>
      </c>
      <c r="J603" s="56" t="e">
        <f t="shared" si="115"/>
        <v>#REF!</v>
      </c>
      <c r="K603" s="57" t="e">
        <f t="shared" si="116"/>
        <v>#REF!</v>
      </c>
      <c r="L603" s="57" t="e">
        <f t="shared" si="117"/>
        <v>#REF!</v>
      </c>
      <c r="M603" s="58" t="e">
        <f t="shared" si="112"/>
        <v>#REF!</v>
      </c>
      <c r="N603" s="58" t="e">
        <f t="shared" si="118"/>
        <v>#REF!</v>
      </c>
      <c r="O603" s="58" t="e">
        <f t="shared" si="119"/>
        <v>#REF!</v>
      </c>
      <c r="P603" s="59" t="e">
        <f t="shared" si="109"/>
        <v>#REF!</v>
      </c>
      <c r="Q603" s="29" t="e">
        <f t="shared" si="120"/>
        <v>#REF!</v>
      </c>
      <c r="R603" s="100" t="e">
        <f t="shared" si="113"/>
        <v>#REF!</v>
      </c>
      <c r="S603" s="247"/>
      <c r="T603" s="247"/>
      <c r="U603" s="247"/>
    </row>
    <row r="604" spans="2:21" x14ac:dyDescent="0.25">
      <c r="B604" s="237"/>
      <c r="C604" s="9"/>
      <c r="E604" s="65" t="e">
        <f>IF(OR($C$6="",$C$5="",$C$6=0,$C$5=0),"",IF((ROWS(E$6:E604)-1)&gt;$C$16+$C$13-$C$15,"",(ROWS(E$6:E604)-1)))</f>
        <v>#REF!</v>
      </c>
      <c r="F604" s="55" t="e">
        <f t="shared" si="114"/>
        <v>#REF!</v>
      </c>
      <c r="G604" s="91" t="e">
        <f>IF(E604="","",OP!G604)</f>
        <v>#REF!</v>
      </c>
      <c r="H604" s="28" t="e">
        <f t="shared" si="110"/>
        <v>#REF!</v>
      </c>
      <c r="I604" s="56" t="e">
        <f t="shared" si="111"/>
        <v>#REF!</v>
      </c>
      <c r="J604" s="56" t="e">
        <f t="shared" si="115"/>
        <v>#REF!</v>
      </c>
      <c r="K604" s="57" t="e">
        <f t="shared" si="116"/>
        <v>#REF!</v>
      </c>
      <c r="L604" s="57" t="e">
        <f t="shared" si="117"/>
        <v>#REF!</v>
      </c>
      <c r="M604" s="58" t="e">
        <f t="shared" si="112"/>
        <v>#REF!</v>
      </c>
      <c r="N604" s="58" t="e">
        <f t="shared" si="118"/>
        <v>#REF!</v>
      </c>
      <c r="O604" s="58" t="e">
        <f t="shared" si="119"/>
        <v>#REF!</v>
      </c>
      <c r="P604" s="59" t="e">
        <f t="shared" si="109"/>
        <v>#REF!</v>
      </c>
      <c r="Q604" s="29" t="e">
        <f t="shared" si="120"/>
        <v>#REF!</v>
      </c>
      <c r="R604" s="100" t="e">
        <f t="shared" si="113"/>
        <v>#REF!</v>
      </c>
      <c r="S604" s="247"/>
      <c r="T604" s="247"/>
      <c r="U604" s="247"/>
    </row>
    <row r="605" spans="2:21" x14ac:dyDescent="0.25">
      <c r="B605" s="237"/>
      <c r="C605" s="9"/>
      <c r="E605" s="65" t="e">
        <f>IF(OR($C$6="",$C$5="",$C$6=0,$C$5=0),"",IF((ROWS(E$6:E605)-1)&gt;$C$16+$C$13-$C$15,"",(ROWS(E$6:E605)-1)))</f>
        <v>#REF!</v>
      </c>
      <c r="F605" s="55" t="e">
        <f t="shared" si="114"/>
        <v>#REF!</v>
      </c>
      <c r="G605" s="91" t="e">
        <f>IF(E605="","",OP!G605)</f>
        <v>#REF!</v>
      </c>
      <c r="H605" s="28" t="e">
        <f t="shared" si="110"/>
        <v>#REF!</v>
      </c>
      <c r="I605" s="56" t="e">
        <f t="shared" si="111"/>
        <v>#REF!</v>
      </c>
      <c r="J605" s="56" t="e">
        <f t="shared" si="115"/>
        <v>#REF!</v>
      </c>
      <c r="K605" s="57" t="e">
        <f t="shared" si="116"/>
        <v>#REF!</v>
      </c>
      <c r="L605" s="57" t="e">
        <f t="shared" si="117"/>
        <v>#REF!</v>
      </c>
      <c r="M605" s="58" t="e">
        <f t="shared" si="112"/>
        <v>#REF!</v>
      </c>
      <c r="N605" s="58" t="e">
        <f t="shared" si="118"/>
        <v>#REF!</v>
      </c>
      <c r="O605" s="58" t="e">
        <f t="shared" si="119"/>
        <v>#REF!</v>
      </c>
      <c r="P605" s="59" t="e">
        <f t="shared" si="109"/>
        <v>#REF!</v>
      </c>
      <c r="Q605" s="29" t="e">
        <f t="shared" si="120"/>
        <v>#REF!</v>
      </c>
      <c r="R605" s="100" t="e">
        <f t="shared" si="113"/>
        <v>#REF!</v>
      </c>
      <c r="S605" s="247"/>
      <c r="T605" s="247"/>
      <c r="U605" s="247"/>
    </row>
    <row r="606" spans="2:21" x14ac:dyDescent="0.25">
      <c r="B606" s="237"/>
      <c r="C606" s="9"/>
      <c r="E606" s="65" t="e">
        <f>IF(OR($C$6="",$C$5="",$C$6=0,$C$5=0),"",IF((ROWS(E$6:E606)-1)&gt;$C$16+$C$13-$C$15,"",(ROWS(E$6:E606)-1)))</f>
        <v>#REF!</v>
      </c>
      <c r="F606" s="55" t="e">
        <f t="shared" si="114"/>
        <v>#REF!</v>
      </c>
      <c r="G606" s="91" t="e">
        <f>IF(E606="","",OP!G606)</f>
        <v>#REF!</v>
      </c>
      <c r="H606" s="28" t="e">
        <f t="shared" si="110"/>
        <v>#REF!</v>
      </c>
      <c r="I606" s="56" t="e">
        <f t="shared" si="111"/>
        <v>#REF!</v>
      </c>
      <c r="J606" s="56" t="e">
        <f t="shared" si="115"/>
        <v>#REF!</v>
      </c>
      <c r="K606" s="57" t="e">
        <f t="shared" si="116"/>
        <v>#REF!</v>
      </c>
      <c r="L606" s="57" t="e">
        <f t="shared" si="117"/>
        <v>#REF!</v>
      </c>
      <c r="M606" s="58" t="e">
        <f t="shared" si="112"/>
        <v>#REF!</v>
      </c>
      <c r="N606" s="58" t="e">
        <f t="shared" si="118"/>
        <v>#REF!</v>
      </c>
      <c r="O606" s="58" t="e">
        <f t="shared" si="119"/>
        <v>#REF!</v>
      </c>
      <c r="P606" s="59" t="e">
        <f t="shared" si="109"/>
        <v>#REF!</v>
      </c>
      <c r="Q606" s="29" t="e">
        <f t="shared" si="120"/>
        <v>#REF!</v>
      </c>
      <c r="R606" s="100" t="e">
        <f t="shared" si="113"/>
        <v>#REF!</v>
      </c>
      <c r="S606" s="247"/>
      <c r="T606" s="247"/>
      <c r="U606" s="247"/>
    </row>
    <row r="607" spans="2:21" x14ac:dyDescent="0.25">
      <c r="B607" s="237"/>
      <c r="C607" s="9"/>
      <c r="E607" s="65" t="e">
        <f>IF(OR($C$6="",$C$5="",$C$6=0,$C$5=0),"",IF((ROWS(E$6:E607)-1)&gt;$C$16+$C$13-$C$15,"",(ROWS(E$6:E607)-1)))</f>
        <v>#REF!</v>
      </c>
      <c r="F607" s="55" t="e">
        <f t="shared" si="114"/>
        <v>#REF!</v>
      </c>
      <c r="G607" s="91" t="e">
        <f>IF(E607="","",OP!G607)</f>
        <v>#REF!</v>
      </c>
      <c r="H607" s="28" t="e">
        <f t="shared" si="110"/>
        <v>#REF!</v>
      </c>
      <c r="I607" s="56" t="e">
        <f t="shared" si="111"/>
        <v>#REF!</v>
      </c>
      <c r="J607" s="56" t="e">
        <f t="shared" si="115"/>
        <v>#REF!</v>
      </c>
      <c r="K607" s="57" t="e">
        <f t="shared" si="116"/>
        <v>#REF!</v>
      </c>
      <c r="L607" s="57" t="e">
        <f t="shared" si="117"/>
        <v>#REF!</v>
      </c>
      <c r="M607" s="58" t="e">
        <f t="shared" si="112"/>
        <v>#REF!</v>
      </c>
      <c r="N607" s="58" t="e">
        <f t="shared" si="118"/>
        <v>#REF!</v>
      </c>
      <c r="O607" s="58" t="e">
        <f t="shared" si="119"/>
        <v>#REF!</v>
      </c>
      <c r="P607" s="59" t="e">
        <f t="shared" si="109"/>
        <v>#REF!</v>
      </c>
      <c r="Q607" s="29" t="e">
        <f t="shared" si="120"/>
        <v>#REF!</v>
      </c>
      <c r="R607" s="100" t="e">
        <f t="shared" si="113"/>
        <v>#REF!</v>
      </c>
      <c r="S607" s="247"/>
      <c r="T607" s="247"/>
      <c r="U607" s="247"/>
    </row>
    <row r="608" spans="2:21" x14ac:dyDescent="0.25">
      <c r="B608" s="237"/>
      <c r="C608" s="9"/>
      <c r="E608" s="65" t="e">
        <f>IF(OR($C$6="",$C$5="",$C$6=0,$C$5=0),"",IF((ROWS(E$6:E608)-1)&gt;$C$16+$C$13-$C$15,"",(ROWS(E$6:E608)-1)))</f>
        <v>#REF!</v>
      </c>
      <c r="F608" s="55" t="e">
        <f t="shared" si="114"/>
        <v>#REF!</v>
      </c>
      <c r="G608" s="91" t="e">
        <f>IF(E608="","",OP!G608)</f>
        <v>#REF!</v>
      </c>
      <c r="H608" s="28" t="e">
        <f t="shared" si="110"/>
        <v>#REF!</v>
      </c>
      <c r="I608" s="56" t="e">
        <f t="shared" si="111"/>
        <v>#REF!</v>
      </c>
      <c r="J608" s="56" t="e">
        <f t="shared" si="115"/>
        <v>#REF!</v>
      </c>
      <c r="K608" s="57" t="e">
        <f t="shared" si="116"/>
        <v>#REF!</v>
      </c>
      <c r="L608" s="57" t="e">
        <f t="shared" si="117"/>
        <v>#REF!</v>
      </c>
      <c r="M608" s="58" t="e">
        <f t="shared" si="112"/>
        <v>#REF!</v>
      </c>
      <c r="N608" s="58" t="e">
        <f t="shared" si="118"/>
        <v>#REF!</v>
      </c>
      <c r="O608" s="58" t="e">
        <f t="shared" si="119"/>
        <v>#REF!</v>
      </c>
      <c r="P608" s="59" t="e">
        <f t="shared" si="109"/>
        <v>#REF!</v>
      </c>
      <c r="Q608" s="29" t="e">
        <f t="shared" si="120"/>
        <v>#REF!</v>
      </c>
      <c r="R608" s="100" t="e">
        <f t="shared" si="113"/>
        <v>#REF!</v>
      </c>
      <c r="S608" s="247"/>
      <c r="T608" s="247"/>
      <c r="U608" s="247"/>
    </row>
    <row r="609" spans="2:21" x14ac:dyDescent="0.25">
      <c r="B609" s="237"/>
      <c r="C609" s="9"/>
      <c r="E609" s="65" t="e">
        <f>IF(OR($C$6="",$C$5="",$C$6=0,$C$5=0),"",IF((ROWS(E$6:E609)-1)&gt;$C$16+$C$13-$C$15,"",(ROWS(E$6:E609)-1)))</f>
        <v>#REF!</v>
      </c>
      <c r="F609" s="55" t="e">
        <f t="shared" si="114"/>
        <v>#REF!</v>
      </c>
      <c r="G609" s="91" t="e">
        <f>IF(E609="","",OP!G609)</f>
        <v>#REF!</v>
      </c>
      <c r="H609" s="28" t="e">
        <f t="shared" si="110"/>
        <v>#REF!</v>
      </c>
      <c r="I609" s="56" t="e">
        <f t="shared" si="111"/>
        <v>#REF!</v>
      </c>
      <c r="J609" s="56" t="e">
        <f t="shared" si="115"/>
        <v>#REF!</v>
      </c>
      <c r="K609" s="57" t="e">
        <f t="shared" si="116"/>
        <v>#REF!</v>
      </c>
      <c r="L609" s="57" t="e">
        <f t="shared" si="117"/>
        <v>#REF!</v>
      </c>
      <c r="M609" s="58" t="e">
        <f t="shared" si="112"/>
        <v>#REF!</v>
      </c>
      <c r="N609" s="58" t="e">
        <f t="shared" si="118"/>
        <v>#REF!</v>
      </c>
      <c r="O609" s="58" t="e">
        <f t="shared" si="119"/>
        <v>#REF!</v>
      </c>
      <c r="P609" s="59" t="e">
        <f t="shared" si="109"/>
        <v>#REF!</v>
      </c>
      <c r="Q609" s="29" t="e">
        <f t="shared" si="120"/>
        <v>#REF!</v>
      </c>
      <c r="R609" s="100" t="e">
        <f t="shared" si="113"/>
        <v>#REF!</v>
      </c>
      <c r="S609" s="247"/>
      <c r="T609" s="247"/>
      <c r="U609" s="247"/>
    </row>
    <row r="610" spans="2:21" x14ac:dyDescent="0.25">
      <c r="B610" s="237"/>
      <c r="C610" s="9"/>
      <c r="E610" s="65" t="e">
        <f>IF(OR($C$6="",$C$5="",$C$6=0,$C$5=0),"",IF((ROWS(E$6:E610)-1)&gt;$C$16+$C$13-$C$15,"",(ROWS(E$6:E610)-1)))</f>
        <v>#REF!</v>
      </c>
      <c r="F610" s="55" t="e">
        <f t="shared" si="114"/>
        <v>#REF!</v>
      </c>
      <c r="G610" s="91" t="e">
        <f>IF(E610="","",OP!G610)</f>
        <v>#REF!</v>
      </c>
      <c r="H610" s="28" t="e">
        <f t="shared" si="110"/>
        <v>#REF!</v>
      </c>
      <c r="I610" s="56" t="e">
        <f t="shared" si="111"/>
        <v>#REF!</v>
      </c>
      <c r="J610" s="56" t="e">
        <f t="shared" si="115"/>
        <v>#REF!</v>
      </c>
      <c r="K610" s="57" t="e">
        <f t="shared" si="116"/>
        <v>#REF!</v>
      </c>
      <c r="L610" s="57" t="e">
        <f t="shared" si="117"/>
        <v>#REF!</v>
      </c>
      <c r="M610" s="58" t="e">
        <f t="shared" si="112"/>
        <v>#REF!</v>
      </c>
      <c r="N610" s="58" t="e">
        <f t="shared" si="118"/>
        <v>#REF!</v>
      </c>
      <c r="O610" s="58" t="e">
        <f t="shared" si="119"/>
        <v>#REF!</v>
      </c>
      <c r="P610" s="59" t="e">
        <f t="shared" si="109"/>
        <v>#REF!</v>
      </c>
      <c r="Q610" s="29" t="e">
        <f t="shared" si="120"/>
        <v>#REF!</v>
      </c>
      <c r="R610" s="100" t="e">
        <f t="shared" si="113"/>
        <v>#REF!</v>
      </c>
      <c r="S610" s="247"/>
      <c r="T610" s="247"/>
      <c r="U610" s="247"/>
    </row>
    <row r="611" spans="2:21" x14ac:dyDescent="0.25">
      <c r="B611" s="237"/>
      <c r="C611" s="9"/>
      <c r="E611" s="65" t="e">
        <f>IF(OR($C$6="",$C$5="",$C$6=0,$C$5=0),"",IF((ROWS(E$6:E611)-1)&gt;$C$16+$C$13-$C$15,"",(ROWS(E$6:E611)-1)))</f>
        <v>#REF!</v>
      </c>
      <c r="F611" s="55" t="e">
        <f t="shared" si="114"/>
        <v>#REF!</v>
      </c>
      <c r="G611" s="91" t="e">
        <f>IF(E611="","",OP!G611)</f>
        <v>#REF!</v>
      </c>
      <c r="H611" s="28" t="e">
        <f t="shared" si="110"/>
        <v>#REF!</v>
      </c>
      <c r="I611" s="56" t="e">
        <f t="shared" si="111"/>
        <v>#REF!</v>
      </c>
      <c r="J611" s="56" t="e">
        <f t="shared" si="115"/>
        <v>#REF!</v>
      </c>
      <c r="K611" s="57" t="e">
        <f t="shared" si="116"/>
        <v>#REF!</v>
      </c>
      <c r="L611" s="57" t="e">
        <f t="shared" si="117"/>
        <v>#REF!</v>
      </c>
      <c r="M611" s="58" t="e">
        <f t="shared" si="112"/>
        <v>#REF!</v>
      </c>
      <c r="N611" s="58" t="e">
        <f t="shared" si="118"/>
        <v>#REF!</v>
      </c>
      <c r="O611" s="58" t="e">
        <f t="shared" si="119"/>
        <v>#REF!</v>
      </c>
      <c r="P611" s="59" t="e">
        <f t="shared" si="109"/>
        <v>#REF!</v>
      </c>
      <c r="Q611" s="29" t="e">
        <f t="shared" si="120"/>
        <v>#REF!</v>
      </c>
      <c r="R611" s="100" t="e">
        <f t="shared" si="113"/>
        <v>#REF!</v>
      </c>
      <c r="S611" s="247"/>
      <c r="T611" s="247"/>
      <c r="U611" s="247"/>
    </row>
    <row r="612" spans="2:21" x14ac:dyDescent="0.25">
      <c r="B612" s="237"/>
      <c r="C612" s="9"/>
      <c r="E612" s="65" t="e">
        <f>IF(OR($C$6="",$C$5="",$C$6=0,$C$5=0),"",IF((ROWS(E$6:E612)-1)&gt;$C$16+$C$13-$C$15,"",(ROWS(E$6:E612)-1)))</f>
        <v>#REF!</v>
      </c>
      <c r="F612" s="55" t="e">
        <f t="shared" si="114"/>
        <v>#REF!</v>
      </c>
      <c r="G612" s="91" t="e">
        <f>IF(E612="","",OP!G612)</f>
        <v>#REF!</v>
      </c>
      <c r="H612" s="28" t="e">
        <f t="shared" si="110"/>
        <v>#REF!</v>
      </c>
      <c r="I612" s="56" t="e">
        <f t="shared" si="111"/>
        <v>#REF!</v>
      </c>
      <c r="J612" s="56" t="e">
        <f t="shared" si="115"/>
        <v>#REF!</v>
      </c>
      <c r="K612" s="57" t="e">
        <f t="shared" si="116"/>
        <v>#REF!</v>
      </c>
      <c r="L612" s="57" t="e">
        <f t="shared" si="117"/>
        <v>#REF!</v>
      </c>
      <c r="M612" s="58" t="e">
        <f t="shared" si="112"/>
        <v>#REF!</v>
      </c>
      <c r="N612" s="58" t="e">
        <f t="shared" si="118"/>
        <v>#REF!</v>
      </c>
      <c r="O612" s="58" t="e">
        <f t="shared" si="119"/>
        <v>#REF!</v>
      </c>
      <c r="P612" s="59" t="e">
        <f t="shared" si="109"/>
        <v>#REF!</v>
      </c>
      <c r="Q612" s="29" t="e">
        <f t="shared" si="120"/>
        <v>#REF!</v>
      </c>
      <c r="R612" s="100" t="e">
        <f t="shared" si="113"/>
        <v>#REF!</v>
      </c>
      <c r="S612" s="247"/>
      <c r="T612" s="247"/>
      <c r="U612" s="247"/>
    </row>
    <row r="613" spans="2:21" x14ac:dyDescent="0.25">
      <c r="B613" s="237"/>
      <c r="C613" s="9"/>
      <c r="E613" s="65" t="e">
        <f>IF(OR($C$6="",$C$5="",$C$6=0,$C$5=0),"",IF((ROWS(E$6:E613)-1)&gt;$C$16+$C$13-$C$15,"",(ROWS(E$6:E613)-1)))</f>
        <v>#REF!</v>
      </c>
      <c r="F613" s="55" t="e">
        <f t="shared" si="114"/>
        <v>#REF!</v>
      </c>
      <c r="G613" s="91" t="e">
        <f>IF(E613="","",OP!G613)</f>
        <v>#REF!</v>
      </c>
      <c r="H613" s="28" t="e">
        <f t="shared" si="110"/>
        <v>#REF!</v>
      </c>
      <c r="I613" s="56" t="e">
        <f t="shared" si="111"/>
        <v>#REF!</v>
      </c>
      <c r="J613" s="56" t="e">
        <f t="shared" si="115"/>
        <v>#REF!</v>
      </c>
      <c r="K613" s="57" t="e">
        <f t="shared" si="116"/>
        <v>#REF!</v>
      </c>
      <c r="L613" s="57" t="e">
        <f t="shared" si="117"/>
        <v>#REF!</v>
      </c>
      <c r="M613" s="58" t="e">
        <f t="shared" si="112"/>
        <v>#REF!</v>
      </c>
      <c r="N613" s="58" t="e">
        <f t="shared" si="118"/>
        <v>#REF!</v>
      </c>
      <c r="O613" s="58" t="e">
        <f t="shared" si="119"/>
        <v>#REF!</v>
      </c>
      <c r="P613" s="59" t="e">
        <f t="shared" si="109"/>
        <v>#REF!</v>
      </c>
      <c r="Q613" s="29" t="e">
        <f t="shared" si="120"/>
        <v>#REF!</v>
      </c>
      <c r="R613" s="100" t="e">
        <f t="shared" si="113"/>
        <v>#REF!</v>
      </c>
      <c r="S613" s="247"/>
      <c r="T613" s="247"/>
      <c r="U613" s="247"/>
    </row>
    <row r="614" spans="2:21" x14ac:dyDescent="0.25">
      <c r="B614" s="237"/>
      <c r="C614" s="9"/>
      <c r="E614" s="65" t="e">
        <f>IF(OR($C$6="",$C$5="",$C$6=0,$C$5=0),"",IF((ROWS(E$6:E614)-1)&gt;$C$16+$C$13-$C$15,"",(ROWS(E$6:E614)-1)))</f>
        <v>#REF!</v>
      </c>
      <c r="F614" s="55" t="e">
        <f t="shared" si="114"/>
        <v>#REF!</v>
      </c>
      <c r="G614" s="91" t="e">
        <f>IF(E614="","",OP!G614)</f>
        <v>#REF!</v>
      </c>
      <c r="H614" s="28" t="e">
        <f t="shared" si="110"/>
        <v>#REF!</v>
      </c>
      <c r="I614" s="56" t="e">
        <f t="shared" si="111"/>
        <v>#REF!</v>
      </c>
      <c r="J614" s="56" t="e">
        <f t="shared" si="115"/>
        <v>#REF!</v>
      </c>
      <c r="K614" s="57" t="e">
        <f t="shared" si="116"/>
        <v>#REF!</v>
      </c>
      <c r="L614" s="57" t="e">
        <f t="shared" si="117"/>
        <v>#REF!</v>
      </c>
      <c r="M614" s="58" t="e">
        <f t="shared" si="112"/>
        <v>#REF!</v>
      </c>
      <c r="N614" s="58" t="e">
        <f t="shared" si="118"/>
        <v>#REF!</v>
      </c>
      <c r="O614" s="58" t="e">
        <f t="shared" si="119"/>
        <v>#REF!</v>
      </c>
      <c r="P614" s="59" t="e">
        <f t="shared" si="109"/>
        <v>#REF!</v>
      </c>
      <c r="Q614" s="29" t="e">
        <f t="shared" si="120"/>
        <v>#REF!</v>
      </c>
      <c r="R614" s="100" t="e">
        <f t="shared" si="113"/>
        <v>#REF!</v>
      </c>
      <c r="S614" s="247"/>
      <c r="T614" s="247"/>
      <c r="U614" s="247"/>
    </row>
    <row r="615" spans="2:21" x14ac:dyDescent="0.25">
      <c r="B615" s="237"/>
      <c r="C615" s="9"/>
      <c r="E615" s="65" t="e">
        <f>IF(OR($C$6="",$C$5="",$C$6=0,$C$5=0),"",IF((ROWS(E$6:E615)-1)&gt;$C$16+$C$13-$C$15,"",(ROWS(E$6:E615)-1)))</f>
        <v>#REF!</v>
      </c>
      <c r="F615" s="55" t="e">
        <f t="shared" si="114"/>
        <v>#REF!</v>
      </c>
      <c r="G615" s="91" t="e">
        <f>IF(E615="","",OP!G615)</f>
        <v>#REF!</v>
      </c>
      <c r="H615" s="28" t="e">
        <f t="shared" si="110"/>
        <v>#REF!</v>
      </c>
      <c r="I615" s="56" t="e">
        <f t="shared" si="111"/>
        <v>#REF!</v>
      </c>
      <c r="J615" s="56" t="e">
        <f t="shared" si="115"/>
        <v>#REF!</v>
      </c>
      <c r="K615" s="57" t="e">
        <f t="shared" si="116"/>
        <v>#REF!</v>
      </c>
      <c r="L615" s="57" t="e">
        <f t="shared" si="117"/>
        <v>#REF!</v>
      </c>
      <c r="M615" s="58" t="e">
        <f t="shared" si="112"/>
        <v>#REF!</v>
      </c>
      <c r="N615" s="58" t="e">
        <f t="shared" si="118"/>
        <v>#REF!</v>
      </c>
      <c r="O615" s="58" t="e">
        <f t="shared" si="119"/>
        <v>#REF!</v>
      </c>
      <c r="P615" s="59" t="e">
        <f t="shared" si="109"/>
        <v>#REF!</v>
      </c>
      <c r="Q615" s="29" t="e">
        <f t="shared" si="120"/>
        <v>#REF!</v>
      </c>
      <c r="R615" s="100" t="e">
        <f t="shared" si="113"/>
        <v>#REF!</v>
      </c>
      <c r="S615" s="247"/>
      <c r="T615" s="247"/>
      <c r="U615" s="247"/>
    </row>
    <row r="616" spans="2:21" x14ac:dyDescent="0.25">
      <c r="B616" s="237"/>
      <c r="C616" s="9"/>
      <c r="E616" s="65" t="e">
        <f>IF(OR($C$6="",$C$5="",$C$6=0,$C$5=0),"",IF((ROWS(E$6:E616)-1)&gt;$C$16+$C$13-$C$15,"",(ROWS(E$6:E616)-1)))</f>
        <v>#REF!</v>
      </c>
      <c r="F616" s="55" t="e">
        <f t="shared" si="114"/>
        <v>#REF!</v>
      </c>
      <c r="G616" s="91" t="e">
        <f>IF(E616="","",OP!G616)</f>
        <v>#REF!</v>
      </c>
      <c r="H616" s="28" t="e">
        <f t="shared" si="110"/>
        <v>#REF!</v>
      </c>
      <c r="I616" s="56" t="e">
        <f t="shared" si="111"/>
        <v>#REF!</v>
      </c>
      <c r="J616" s="56" t="e">
        <f t="shared" si="115"/>
        <v>#REF!</v>
      </c>
      <c r="K616" s="57" t="e">
        <f t="shared" si="116"/>
        <v>#REF!</v>
      </c>
      <c r="L616" s="57" t="e">
        <f t="shared" si="117"/>
        <v>#REF!</v>
      </c>
      <c r="M616" s="58" t="e">
        <f t="shared" si="112"/>
        <v>#REF!</v>
      </c>
      <c r="N616" s="58" t="e">
        <f t="shared" si="118"/>
        <v>#REF!</v>
      </c>
      <c r="O616" s="58" t="e">
        <f t="shared" si="119"/>
        <v>#REF!</v>
      </c>
      <c r="P616" s="59" t="e">
        <f t="shared" si="109"/>
        <v>#REF!</v>
      </c>
      <c r="Q616" s="29" t="e">
        <f t="shared" si="120"/>
        <v>#REF!</v>
      </c>
      <c r="R616" s="100" t="e">
        <f t="shared" si="113"/>
        <v>#REF!</v>
      </c>
      <c r="S616" s="247"/>
      <c r="T616" s="247"/>
      <c r="U616" s="247"/>
    </row>
    <row r="617" spans="2:21" x14ac:dyDescent="0.25">
      <c r="B617" s="237"/>
      <c r="C617" s="9"/>
      <c r="E617" s="65" t="e">
        <f>IF(OR($C$6="",$C$5="",$C$6=0,$C$5=0),"",IF((ROWS(E$6:E617)-1)&gt;$C$16+$C$13-$C$15,"",(ROWS(E$6:E617)-1)))</f>
        <v>#REF!</v>
      </c>
      <c r="F617" s="55" t="e">
        <f t="shared" si="114"/>
        <v>#REF!</v>
      </c>
      <c r="G617" s="91" t="e">
        <f>IF(E617="","",OP!G617)</f>
        <v>#REF!</v>
      </c>
      <c r="H617" s="28" t="e">
        <f t="shared" si="110"/>
        <v>#REF!</v>
      </c>
      <c r="I617" s="56" t="e">
        <f t="shared" si="111"/>
        <v>#REF!</v>
      </c>
      <c r="J617" s="56" t="e">
        <f t="shared" si="115"/>
        <v>#REF!</v>
      </c>
      <c r="K617" s="57" t="e">
        <f t="shared" si="116"/>
        <v>#REF!</v>
      </c>
      <c r="L617" s="57" t="e">
        <f t="shared" si="117"/>
        <v>#REF!</v>
      </c>
      <c r="M617" s="58" t="e">
        <f t="shared" si="112"/>
        <v>#REF!</v>
      </c>
      <c r="N617" s="58" t="e">
        <f t="shared" si="118"/>
        <v>#REF!</v>
      </c>
      <c r="O617" s="58" t="e">
        <f t="shared" si="119"/>
        <v>#REF!</v>
      </c>
      <c r="P617" s="59" t="e">
        <f t="shared" si="109"/>
        <v>#REF!</v>
      </c>
      <c r="Q617" s="29" t="e">
        <f t="shared" si="120"/>
        <v>#REF!</v>
      </c>
      <c r="R617" s="100" t="e">
        <f t="shared" si="113"/>
        <v>#REF!</v>
      </c>
      <c r="S617" s="247"/>
      <c r="T617" s="247"/>
      <c r="U617" s="247"/>
    </row>
    <row r="618" spans="2:21" x14ac:dyDescent="0.25">
      <c r="B618" s="237"/>
      <c r="C618" s="9"/>
      <c r="E618" s="65" t="e">
        <f>IF(OR($C$6="",$C$5="",$C$6=0,$C$5=0),"",IF((ROWS(E$6:E618)-1)&gt;$C$16+$C$13-$C$15,"",(ROWS(E$6:E618)-1)))</f>
        <v>#REF!</v>
      </c>
      <c r="F618" s="55" t="e">
        <f t="shared" si="114"/>
        <v>#REF!</v>
      </c>
      <c r="G618" s="91" t="e">
        <f>IF(E618="","",OP!G618)</f>
        <v>#REF!</v>
      </c>
      <c r="H618" s="28" t="e">
        <f t="shared" si="110"/>
        <v>#REF!</v>
      </c>
      <c r="I618" s="56" t="e">
        <f t="shared" si="111"/>
        <v>#REF!</v>
      </c>
      <c r="J618" s="56" t="e">
        <f t="shared" si="115"/>
        <v>#REF!</v>
      </c>
      <c r="K618" s="57" t="e">
        <f t="shared" si="116"/>
        <v>#REF!</v>
      </c>
      <c r="L618" s="57" t="e">
        <f t="shared" si="117"/>
        <v>#REF!</v>
      </c>
      <c r="M618" s="58" t="e">
        <f t="shared" si="112"/>
        <v>#REF!</v>
      </c>
      <c r="N618" s="58" t="e">
        <f t="shared" si="118"/>
        <v>#REF!</v>
      </c>
      <c r="O618" s="58" t="e">
        <f t="shared" si="119"/>
        <v>#REF!</v>
      </c>
      <c r="P618" s="59" t="e">
        <f t="shared" si="109"/>
        <v>#REF!</v>
      </c>
      <c r="Q618" s="29" t="e">
        <f t="shared" si="120"/>
        <v>#REF!</v>
      </c>
      <c r="R618" s="100" t="e">
        <f t="shared" si="113"/>
        <v>#REF!</v>
      </c>
      <c r="S618" s="247"/>
      <c r="T618" s="247"/>
      <c r="U618" s="247"/>
    </row>
    <row r="619" spans="2:21" x14ac:dyDescent="0.25">
      <c r="B619" s="237"/>
      <c r="C619" s="9"/>
      <c r="E619" s="65" t="e">
        <f>IF(OR($C$6="",$C$5="",$C$6=0,$C$5=0),"",IF((ROWS(E$6:E619)-1)&gt;$C$16+$C$13-$C$15,"",(ROWS(E$6:E619)-1)))</f>
        <v>#REF!</v>
      </c>
      <c r="F619" s="55" t="e">
        <f t="shared" si="114"/>
        <v>#REF!</v>
      </c>
      <c r="G619" s="91" t="e">
        <f>IF(E619="","",OP!G619)</f>
        <v>#REF!</v>
      </c>
      <c r="H619" s="28" t="e">
        <f t="shared" si="110"/>
        <v>#REF!</v>
      </c>
      <c r="I619" s="56" t="e">
        <f t="shared" si="111"/>
        <v>#REF!</v>
      </c>
      <c r="J619" s="56" t="e">
        <f t="shared" si="115"/>
        <v>#REF!</v>
      </c>
      <c r="K619" s="57" t="e">
        <f t="shared" si="116"/>
        <v>#REF!</v>
      </c>
      <c r="L619" s="57" t="e">
        <f t="shared" si="117"/>
        <v>#REF!</v>
      </c>
      <c r="M619" s="58" t="e">
        <f t="shared" si="112"/>
        <v>#REF!</v>
      </c>
      <c r="N619" s="58" t="e">
        <f t="shared" si="118"/>
        <v>#REF!</v>
      </c>
      <c r="O619" s="58" t="e">
        <f t="shared" si="119"/>
        <v>#REF!</v>
      </c>
      <c r="P619" s="59" t="e">
        <f t="shared" si="109"/>
        <v>#REF!</v>
      </c>
      <c r="Q619" s="29" t="e">
        <f t="shared" si="120"/>
        <v>#REF!</v>
      </c>
      <c r="R619" s="100" t="e">
        <f t="shared" si="113"/>
        <v>#REF!</v>
      </c>
      <c r="S619" s="247"/>
      <c r="T619" s="247"/>
      <c r="U619" s="247"/>
    </row>
    <row r="620" spans="2:21" x14ac:dyDescent="0.25">
      <c r="B620" s="237"/>
      <c r="C620" s="9"/>
      <c r="E620" s="65" t="e">
        <f>IF(OR($C$6="",$C$5="",$C$6=0,$C$5=0),"",IF((ROWS(E$6:E620)-1)&gt;$C$16+$C$13-$C$15,"",(ROWS(E$6:E620)-1)))</f>
        <v>#REF!</v>
      </c>
      <c r="F620" s="55" t="e">
        <f t="shared" si="114"/>
        <v>#REF!</v>
      </c>
      <c r="G620" s="91" t="e">
        <f>IF(E620="","",OP!G620)</f>
        <v>#REF!</v>
      </c>
      <c r="H620" s="28" t="e">
        <f t="shared" si="110"/>
        <v>#REF!</v>
      </c>
      <c r="I620" s="56" t="e">
        <f t="shared" si="111"/>
        <v>#REF!</v>
      </c>
      <c r="J620" s="56" t="e">
        <f t="shared" si="115"/>
        <v>#REF!</v>
      </c>
      <c r="K620" s="57" t="e">
        <f t="shared" si="116"/>
        <v>#REF!</v>
      </c>
      <c r="L620" s="57" t="e">
        <f t="shared" si="117"/>
        <v>#REF!</v>
      </c>
      <c r="M620" s="58" t="e">
        <f t="shared" si="112"/>
        <v>#REF!</v>
      </c>
      <c r="N620" s="58" t="e">
        <f t="shared" si="118"/>
        <v>#REF!</v>
      </c>
      <c r="O620" s="58" t="e">
        <f t="shared" si="119"/>
        <v>#REF!</v>
      </c>
      <c r="P620" s="59" t="e">
        <f t="shared" si="109"/>
        <v>#REF!</v>
      </c>
      <c r="Q620" s="29" t="e">
        <f t="shared" si="120"/>
        <v>#REF!</v>
      </c>
      <c r="R620" s="100" t="e">
        <f t="shared" si="113"/>
        <v>#REF!</v>
      </c>
      <c r="S620" s="247"/>
      <c r="T620" s="247"/>
      <c r="U620" s="247"/>
    </row>
    <row r="621" spans="2:21" x14ac:dyDescent="0.25">
      <c r="B621" s="237"/>
      <c r="C621" s="9"/>
      <c r="E621" s="65" t="e">
        <f>IF(OR($C$6="",$C$5="",$C$6=0,$C$5=0),"",IF((ROWS(E$6:E621)-1)&gt;$C$16+$C$13-$C$15,"",(ROWS(E$6:E621)-1)))</f>
        <v>#REF!</v>
      </c>
      <c r="F621" s="55" t="e">
        <f t="shared" si="114"/>
        <v>#REF!</v>
      </c>
      <c r="G621" s="91" t="e">
        <f>IF(E621="","",OP!G621)</f>
        <v>#REF!</v>
      </c>
      <c r="H621" s="28" t="e">
        <f t="shared" si="110"/>
        <v>#REF!</v>
      </c>
      <c r="I621" s="56" t="e">
        <f t="shared" si="111"/>
        <v>#REF!</v>
      </c>
      <c r="J621" s="56" t="e">
        <f t="shared" si="115"/>
        <v>#REF!</v>
      </c>
      <c r="K621" s="57" t="e">
        <f t="shared" si="116"/>
        <v>#REF!</v>
      </c>
      <c r="L621" s="57" t="e">
        <f t="shared" si="117"/>
        <v>#REF!</v>
      </c>
      <c r="M621" s="58" t="e">
        <f t="shared" si="112"/>
        <v>#REF!</v>
      </c>
      <c r="N621" s="58" t="e">
        <f t="shared" si="118"/>
        <v>#REF!</v>
      </c>
      <c r="O621" s="58" t="e">
        <f t="shared" si="119"/>
        <v>#REF!</v>
      </c>
      <c r="P621" s="59" t="e">
        <f t="shared" si="109"/>
        <v>#REF!</v>
      </c>
      <c r="Q621" s="29" t="e">
        <f t="shared" si="120"/>
        <v>#REF!</v>
      </c>
      <c r="R621" s="100" t="e">
        <f t="shared" si="113"/>
        <v>#REF!</v>
      </c>
      <c r="S621" s="247"/>
      <c r="T621" s="247"/>
      <c r="U621" s="247"/>
    </row>
    <row r="622" spans="2:21" x14ac:dyDescent="0.25">
      <c r="B622" s="237"/>
      <c r="C622" s="9"/>
      <c r="E622" s="65" t="e">
        <f>IF(OR($C$6="",$C$5="",$C$6=0,$C$5=0),"",IF((ROWS(E$6:E622)-1)&gt;$C$16+$C$13-$C$15,"",(ROWS(E$6:E622)-1)))</f>
        <v>#REF!</v>
      </c>
      <c r="F622" s="55" t="e">
        <f t="shared" si="114"/>
        <v>#REF!</v>
      </c>
      <c r="G622" s="91" t="e">
        <f>IF(E622="","",OP!G622)</f>
        <v>#REF!</v>
      </c>
      <c r="H622" s="28" t="e">
        <f t="shared" si="110"/>
        <v>#REF!</v>
      </c>
      <c r="I622" s="56" t="e">
        <f t="shared" si="111"/>
        <v>#REF!</v>
      </c>
      <c r="J622" s="56" t="e">
        <f t="shared" si="115"/>
        <v>#REF!</v>
      </c>
      <c r="K622" s="57" t="e">
        <f t="shared" si="116"/>
        <v>#REF!</v>
      </c>
      <c r="L622" s="57" t="e">
        <f t="shared" si="117"/>
        <v>#REF!</v>
      </c>
      <c r="M622" s="58" t="e">
        <f t="shared" si="112"/>
        <v>#REF!</v>
      </c>
      <c r="N622" s="58" t="e">
        <f t="shared" si="118"/>
        <v>#REF!</v>
      </c>
      <c r="O622" s="58" t="e">
        <f t="shared" si="119"/>
        <v>#REF!</v>
      </c>
      <c r="P622" s="59" t="e">
        <f t="shared" si="109"/>
        <v>#REF!</v>
      </c>
      <c r="Q622" s="29" t="e">
        <f t="shared" si="120"/>
        <v>#REF!</v>
      </c>
      <c r="R622" s="100" t="e">
        <f t="shared" si="113"/>
        <v>#REF!</v>
      </c>
      <c r="S622" s="247"/>
      <c r="T622" s="247"/>
      <c r="U622" s="247"/>
    </row>
    <row r="623" spans="2:21" x14ac:dyDescent="0.25">
      <c r="B623" s="237"/>
      <c r="C623" s="9"/>
      <c r="E623" s="65" t="e">
        <f>IF(OR($C$6="",$C$5="",$C$6=0,$C$5=0),"",IF((ROWS(E$6:E623)-1)&gt;$C$16+$C$13-$C$15,"",(ROWS(E$6:E623)-1)))</f>
        <v>#REF!</v>
      </c>
      <c r="F623" s="55" t="e">
        <f t="shared" si="114"/>
        <v>#REF!</v>
      </c>
      <c r="G623" s="91" t="e">
        <f>IF(E623="","",OP!G623)</f>
        <v>#REF!</v>
      </c>
      <c r="H623" s="28" t="e">
        <f t="shared" si="110"/>
        <v>#REF!</v>
      </c>
      <c r="I623" s="56" t="e">
        <f t="shared" si="111"/>
        <v>#REF!</v>
      </c>
      <c r="J623" s="56" t="e">
        <f t="shared" si="115"/>
        <v>#REF!</v>
      </c>
      <c r="K623" s="57" t="e">
        <f t="shared" si="116"/>
        <v>#REF!</v>
      </c>
      <c r="L623" s="57" t="e">
        <f t="shared" si="117"/>
        <v>#REF!</v>
      </c>
      <c r="M623" s="58" t="e">
        <f t="shared" si="112"/>
        <v>#REF!</v>
      </c>
      <c r="N623" s="58" t="e">
        <f t="shared" si="118"/>
        <v>#REF!</v>
      </c>
      <c r="O623" s="58" t="e">
        <f t="shared" si="119"/>
        <v>#REF!</v>
      </c>
      <c r="P623" s="59" t="e">
        <f t="shared" si="109"/>
        <v>#REF!</v>
      </c>
      <c r="Q623" s="29" t="e">
        <f t="shared" si="120"/>
        <v>#REF!</v>
      </c>
      <c r="R623" s="100" t="e">
        <f t="shared" si="113"/>
        <v>#REF!</v>
      </c>
      <c r="S623" s="247"/>
      <c r="T623" s="247"/>
      <c r="U623" s="247"/>
    </row>
    <row r="624" spans="2:21" x14ac:dyDescent="0.25">
      <c r="B624" s="237"/>
      <c r="C624" s="9"/>
      <c r="E624" s="65" t="e">
        <f>IF(OR($C$6="",$C$5="",$C$6=0,$C$5=0),"",IF((ROWS(E$6:E624)-1)&gt;$C$16+$C$13-$C$15,"",(ROWS(E$6:E624)-1)))</f>
        <v>#REF!</v>
      </c>
      <c r="F624" s="55" t="e">
        <f t="shared" si="114"/>
        <v>#REF!</v>
      </c>
      <c r="G624" s="91" t="e">
        <f>IF(E624="","",OP!G624)</f>
        <v>#REF!</v>
      </c>
      <c r="H624" s="28" t="e">
        <f t="shared" si="110"/>
        <v>#REF!</v>
      </c>
      <c r="I624" s="56" t="e">
        <f t="shared" si="111"/>
        <v>#REF!</v>
      </c>
      <c r="J624" s="56" t="e">
        <f t="shared" si="115"/>
        <v>#REF!</v>
      </c>
      <c r="K624" s="57" t="e">
        <f t="shared" si="116"/>
        <v>#REF!</v>
      </c>
      <c r="L624" s="57" t="e">
        <f t="shared" si="117"/>
        <v>#REF!</v>
      </c>
      <c r="M624" s="58" t="e">
        <f t="shared" si="112"/>
        <v>#REF!</v>
      </c>
      <c r="N624" s="58" t="e">
        <f t="shared" si="118"/>
        <v>#REF!</v>
      </c>
      <c r="O624" s="58" t="e">
        <f t="shared" si="119"/>
        <v>#REF!</v>
      </c>
      <c r="P624" s="59" t="e">
        <f t="shared" si="109"/>
        <v>#REF!</v>
      </c>
      <c r="Q624" s="29" t="e">
        <f t="shared" si="120"/>
        <v>#REF!</v>
      </c>
      <c r="R624" s="100" t="e">
        <f t="shared" si="113"/>
        <v>#REF!</v>
      </c>
      <c r="S624" s="247"/>
      <c r="T624" s="247"/>
      <c r="U624" s="247"/>
    </row>
    <row r="625" spans="2:21" x14ac:dyDescent="0.25">
      <c r="B625" s="237"/>
      <c r="C625" s="9"/>
      <c r="E625" s="65" t="e">
        <f>IF(OR($C$6="",$C$5="",$C$6=0,$C$5=0),"",IF((ROWS(E$6:E625)-1)&gt;$C$16+$C$13-$C$15,"",(ROWS(E$6:E625)-1)))</f>
        <v>#REF!</v>
      </c>
      <c r="F625" s="55" t="e">
        <f t="shared" si="114"/>
        <v>#REF!</v>
      </c>
      <c r="G625" s="91" t="e">
        <f>IF(E625="","",OP!G625)</f>
        <v>#REF!</v>
      </c>
      <c r="H625" s="28" t="e">
        <f t="shared" si="110"/>
        <v>#REF!</v>
      </c>
      <c r="I625" s="56" t="e">
        <f t="shared" si="111"/>
        <v>#REF!</v>
      </c>
      <c r="J625" s="56" t="e">
        <f t="shared" si="115"/>
        <v>#REF!</v>
      </c>
      <c r="K625" s="57" t="e">
        <f t="shared" si="116"/>
        <v>#REF!</v>
      </c>
      <c r="L625" s="57" t="e">
        <f t="shared" si="117"/>
        <v>#REF!</v>
      </c>
      <c r="M625" s="58" t="e">
        <f t="shared" si="112"/>
        <v>#REF!</v>
      </c>
      <c r="N625" s="58" t="e">
        <f t="shared" si="118"/>
        <v>#REF!</v>
      </c>
      <c r="O625" s="58" t="e">
        <f t="shared" si="119"/>
        <v>#REF!</v>
      </c>
      <c r="P625" s="59" t="e">
        <f t="shared" si="109"/>
        <v>#REF!</v>
      </c>
      <c r="Q625" s="29" t="e">
        <f t="shared" si="120"/>
        <v>#REF!</v>
      </c>
      <c r="R625" s="100" t="e">
        <f t="shared" si="113"/>
        <v>#REF!</v>
      </c>
      <c r="S625" s="247"/>
      <c r="T625" s="247"/>
      <c r="U625" s="247"/>
    </row>
    <row r="626" spans="2:21" x14ac:dyDescent="0.25">
      <c r="B626" s="237"/>
      <c r="C626" s="9"/>
      <c r="E626" s="65" t="e">
        <f>IF(OR($C$6="",$C$5="",$C$6=0,$C$5=0),"",IF((ROWS(E$6:E626)-1)&gt;$C$16+$C$13-$C$15,"",(ROWS(E$6:E626)-1)))</f>
        <v>#REF!</v>
      </c>
      <c r="F626" s="55" t="e">
        <f t="shared" si="114"/>
        <v>#REF!</v>
      </c>
      <c r="G626" s="91" t="e">
        <f>IF(E626="","",OP!G626)</f>
        <v>#REF!</v>
      </c>
      <c r="H626" s="28" t="e">
        <f t="shared" si="110"/>
        <v>#REF!</v>
      </c>
      <c r="I626" s="56" t="e">
        <f t="shared" si="111"/>
        <v>#REF!</v>
      </c>
      <c r="J626" s="56" t="e">
        <f t="shared" si="115"/>
        <v>#REF!</v>
      </c>
      <c r="K626" s="57" t="e">
        <f t="shared" si="116"/>
        <v>#REF!</v>
      </c>
      <c r="L626" s="57" t="e">
        <f t="shared" si="117"/>
        <v>#REF!</v>
      </c>
      <c r="M626" s="58" t="e">
        <f t="shared" si="112"/>
        <v>#REF!</v>
      </c>
      <c r="N626" s="58" t="e">
        <f t="shared" si="118"/>
        <v>#REF!</v>
      </c>
      <c r="O626" s="58" t="e">
        <f t="shared" si="119"/>
        <v>#REF!</v>
      </c>
      <c r="P626" s="59" t="e">
        <f t="shared" si="109"/>
        <v>#REF!</v>
      </c>
      <c r="Q626" s="29" t="e">
        <f t="shared" si="120"/>
        <v>#REF!</v>
      </c>
      <c r="R626" s="100" t="e">
        <f t="shared" si="113"/>
        <v>#REF!</v>
      </c>
      <c r="S626" s="247"/>
      <c r="T626" s="247"/>
      <c r="U626" s="247"/>
    </row>
    <row r="627" spans="2:21" x14ac:dyDescent="0.25">
      <c r="B627" s="237"/>
      <c r="C627" s="9"/>
      <c r="E627" s="65" t="e">
        <f>IF(OR($C$6="",$C$5="",$C$6=0,$C$5=0),"",IF((ROWS(E$6:E627)-1)&gt;$C$16+$C$13-$C$15,"",(ROWS(E$6:E627)-1)))</f>
        <v>#REF!</v>
      </c>
      <c r="F627" s="55" t="e">
        <f t="shared" si="114"/>
        <v>#REF!</v>
      </c>
      <c r="G627" s="91" t="e">
        <f>IF(E627="","",OP!G627)</f>
        <v>#REF!</v>
      </c>
      <c r="H627" s="28" t="e">
        <f t="shared" si="110"/>
        <v>#REF!</v>
      </c>
      <c r="I627" s="56" t="e">
        <f t="shared" si="111"/>
        <v>#REF!</v>
      </c>
      <c r="J627" s="56" t="e">
        <f t="shared" si="115"/>
        <v>#REF!</v>
      </c>
      <c r="K627" s="57" t="e">
        <f t="shared" si="116"/>
        <v>#REF!</v>
      </c>
      <c r="L627" s="57" t="e">
        <f t="shared" si="117"/>
        <v>#REF!</v>
      </c>
      <c r="M627" s="58" t="e">
        <f t="shared" si="112"/>
        <v>#REF!</v>
      </c>
      <c r="N627" s="58" t="e">
        <f t="shared" si="118"/>
        <v>#REF!</v>
      </c>
      <c r="O627" s="58" t="e">
        <f t="shared" si="119"/>
        <v>#REF!</v>
      </c>
      <c r="P627" s="59" t="e">
        <f t="shared" si="109"/>
        <v>#REF!</v>
      </c>
      <c r="Q627" s="29" t="e">
        <f t="shared" si="120"/>
        <v>#REF!</v>
      </c>
      <c r="R627" s="100" t="e">
        <f t="shared" si="113"/>
        <v>#REF!</v>
      </c>
      <c r="S627" s="247"/>
      <c r="T627" s="247"/>
      <c r="U627" s="247"/>
    </row>
    <row r="628" spans="2:21" x14ac:dyDescent="0.25">
      <c r="B628" s="237"/>
      <c r="C628" s="9"/>
      <c r="E628" s="65" t="e">
        <f>IF(OR($C$6="",$C$5="",$C$6=0,$C$5=0),"",IF((ROWS(E$6:E628)-1)&gt;$C$16+$C$13-$C$15,"",(ROWS(E$6:E628)-1)))</f>
        <v>#REF!</v>
      </c>
      <c r="F628" s="55" t="e">
        <f t="shared" si="114"/>
        <v>#REF!</v>
      </c>
      <c r="G628" s="91" t="e">
        <f>IF(E628="","",OP!G628)</f>
        <v>#REF!</v>
      </c>
      <c r="H628" s="28" t="e">
        <f t="shared" si="110"/>
        <v>#REF!</v>
      </c>
      <c r="I628" s="56" t="e">
        <f t="shared" si="111"/>
        <v>#REF!</v>
      </c>
      <c r="J628" s="56" t="e">
        <f t="shared" si="115"/>
        <v>#REF!</v>
      </c>
      <c r="K628" s="57" t="e">
        <f t="shared" si="116"/>
        <v>#REF!</v>
      </c>
      <c r="L628" s="57" t="e">
        <f t="shared" si="117"/>
        <v>#REF!</v>
      </c>
      <c r="M628" s="58" t="e">
        <f t="shared" si="112"/>
        <v>#REF!</v>
      </c>
      <c r="N628" s="58" t="e">
        <f t="shared" si="118"/>
        <v>#REF!</v>
      </c>
      <c r="O628" s="58" t="e">
        <f t="shared" si="119"/>
        <v>#REF!</v>
      </c>
      <c r="P628" s="59" t="e">
        <f t="shared" si="109"/>
        <v>#REF!</v>
      </c>
      <c r="Q628" s="29" t="e">
        <f t="shared" si="120"/>
        <v>#REF!</v>
      </c>
      <c r="R628" s="100" t="e">
        <f t="shared" si="113"/>
        <v>#REF!</v>
      </c>
      <c r="S628" s="247"/>
      <c r="T628" s="247"/>
      <c r="U628" s="247"/>
    </row>
    <row r="629" spans="2:21" x14ac:dyDescent="0.25">
      <c r="B629" s="237"/>
      <c r="C629" s="9"/>
      <c r="E629" s="65" t="e">
        <f>IF(OR($C$6="",$C$5="",$C$6=0,$C$5=0),"",IF((ROWS(E$6:E629)-1)&gt;$C$16+$C$13-$C$15,"",(ROWS(E$6:E629)-1)))</f>
        <v>#REF!</v>
      </c>
      <c r="F629" s="55" t="e">
        <f t="shared" si="114"/>
        <v>#REF!</v>
      </c>
      <c r="G629" s="91" t="e">
        <f>IF(E629="","",OP!G629)</f>
        <v>#REF!</v>
      </c>
      <c r="H629" s="28" t="e">
        <f t="shared" si="110"/>
        <v>#REF!</v>
      </c>
      <c r="I629" s="56" t="e">
        <f t="shared" si="111"/>
        <v>#REF!</v>
      </c>
      <c r="J629" s="56" t="e">
        <f t="shared" si="115"/>
        <v>#REF!</v>
      </c>
      <c r="K629" s="57" t="e">
        <f t="shared" si="116"/>
        <v>#REF!</v>
      </c>
      <c r="L629" s="57" t="e">
        <f t="shared" si="117"/>
        <v>#REF!</v>
      </c>
      <c r="M629" s="58" t="e">
        <f t="shared" si="112"/>
        <v>#REF!</v>
      </c>
      <c r="N629" s="58" t="e">
        <f t="shared" si="118"/>
        <v>#REF!</v>
      </c>
      <c r="O629" s="58" t="e">
        <f t="shared" si="119"/>
        <v>#REF!</v>
      </c>
      <c r="P629" s="59" t="e">
        <f t="shared" si="109"/>
        <v>#REF!</v>
      </c>
      <c r="Q629" s="29" t="e">
        <f t="shared" si="120"/>
        <v>#REF!</v>
      </c>
      <c r="R629" s="100" t="e">
        <f t="shared" si="113"/>
        <v>#REF!</v>
      </c>
      <c r="S629" s="247"/>
      <c r="T629" s="247"/>
      <c r="U629" s="247"/>
    </row>
    <row r="630" spans="2:21" x14ac:dyDescent="0.25">
      <c r="B630" s="237"/>
      <c r="C630" s="9"/>
      <c r="E630" s="65" t="e">
        <f>IF(OR($C$6="",$C$5="",$C$6=0,$C$5=0),"",IF((ROWS(E$6:E630)-1)&gt;$C$16+$C$13-$C$15,"",(ROWS(E$6:E630)-1)))</f>
        <v>#REF!</v>
      </c>
      <c r="F630" s="55" t="e">
        <f t="shared" si="114"/>
        <v>#REF!</v>
      </c>
      <c r="G630" s="91" t="e">
        <f>IF(E630="","",OP!G630)</f>
        <v>#REF!</v>
      </c>
      <c r="H630" s="28" t="e">
        <f t="shared" si="110"/>
        <v>#REF!</v>
      </c>
      <c r="I630" s="56" t="e">
        <f t="shared" si="111"/>
        <v>#REF!</v>
      </c>
      <c r="J630" s="56" t="e">
        <f t="shared" si="115"/>
        <v>#REF!</v>
      </c>
      <c r="K630" s="57" t="e">
        <f t="shared" si="116"/>
        <v>#REF!</v>
      </c>
      <c r="L630" s="57" t="e">
        <f t="shared" si="117"/>
        <v>#REF!</v>
      </c>
      <c r="M630" s="58" t="e">
        <f t="shared" si="112"/>
        <v>#REF!</v>
      </c>
      <c r="N630" s="58" t="e">
        <f t="shared" si="118"/>
        <v>#REF!</v>
      </c>
      <c r="O630" s="58" t="e">
        <f t="shared" si="119"/>
        <v>#REF!</v>
      </c>
      <c r="P630" s="59" t="e">
        <f t="shared" si="109"/>
        <v>#REF!</v>
      </c>
      <c r="Q630" s="29" t="e">
        <f t="shared" si="120"/>
        <v>#REF!</v>
      </c>
      <c r="R630" s="100" t="e">
        <f t="shared" si="113"/>
        <v>#REF!</v>
      </c>
      <c r="S630" s="247"/>
      <c r="T630" s="247"/>
      <c r="U630" s="247"/>
    </row>
    <row r="631" spans="2:21" x14ac:dyDescent="0.25">
      <c r="B631" s="237"/>
      <c r="C631" s="9"/>
      <c r="E631" s="65" t="e">
        <f>IF(OR($C$6="",$C$5="",$C$6=0,$C$5=0),"",IF((ROWS(E$6:E631)-1)&gt;$C$16+$C$13-$C$15,"",(ROWS(E$6:E631)-1)))</f>
        <v>#REF!</v>
      </c>
      <c r="F631" s="55" t="e">
        <f t="shared" si="114"/>
        <v>#REF!</v>
      </c>
      <c r="G631" s="91" t="e">
        <f>IF(E631="","",OP!G631)</f>
        <v>#REF!</v>
      </c>
      <c r="H631" s="28" t="e">
        <f t="shared" si="110"/>
        <v>#REF!</v>
      </c>
      <c r="I631" s="56" t="e">
        <f t="shared" si="111"/>
        <v>#REF!</v>
      </c>
      <c r="J631" s="56" t="e">
        <f t="shared" si="115"/>
        <v>#REF!</v>
      </c>
      <c r="K631" s="57" t="e">
        <f t="shared" si="116"/>
        <v>#REF!</v>
      </c>
      <c r="L631" s="57" t="e">
        <f t="shared" si="117"/>
        <v>#REF!</v>
      </c>
      <c r="M631" s="58" t="e">
        <f t="shared" si="112"/>
        <v>#REF!</v>
      </c>
      <c r="N631" s="58" t="e">
        <f t="shared" si="118"/>
        <v>#REF!</v>
      </c>
      <c r="O631" s="58" t="e">
        <f t="shared" si="119"/>
        <v>#REF!</v>
      </c>
      <c r="P631" s="59" t="e">
        <f t="shared" si="109"/>
        <v>#REF!</v>
      </c>
      <c r="Q631" s="29" t="e">
        <f t="shared" si="120"/>
        <v>#REF!</v>
      </c>
      <c r="R631" s="100" t="e">
        <f t="shared" si="113"/>
        <v>#REF!</v>
      </c>
      <c r="S631" s="247"/>
      <c r="T631" s="247"/>
      <c r="U631" s="247"/>
    </row>
    <row r="632" spans="2:21" x14ac:dyDescent="0.25">
      <c r="B632" s="237"/>
      <c r="C632" s="9"/>
      <c r="E632" s="65" t="e">
        <f>IF(OR($C$6="",$C$5="",$C$6=0,$C$5=0),"",IF((ROWS(E$6:E632)-1)&gt;$C$16+$C$13-$C$15,"",(ROWS(E$6:E632)-1)))</f>
        <v>#REF!</v>
      </c>
      <c r="F632" s="55" t="e">
        <f t="shared" si="114"/>
        <v>#REF!</v>
      </c>
      <c r="G632" s="91" t="e">
        <f>IF(E632="","",OP!G632)</f>
        <v>#REF!</v>
      </c>
      <c r="H632" s="28" t="e">
        <f t="shared" si="110"/>
        <v>#REF!</v>
      </c>
      <c r="I632" s="56" t="e">
        <f t="shared" si="111"/>
        <v>#REF!</v>
      </c>
      <c r="J632" s="56" t="e">
        <f t="shared" si="115"/>
        <v>#REF!</v>
      </c>
      <c r="K632" s="57" t="e">
        <f t="shared" si="116"/>
        <v>#REF!</v>
      </c>
      <c r="L632" s="57" t="e">
        <f t="shared" si="117"/>
        <v>#REF!</v>
      </c>
      <c r="M632" s="58" t="e">
        <f t="shared" si="112"/>
        <v>#REF!</v>
      </c>
      <c r="N632" s="58" t="e">
        <f t="shared" si="118"/>
        <v>#REF!</v>
      </c>
      <c r="O632" s="58" t="e">
        <f t="shared" si="119"/>
        <v>#REF!</v>
      </c>
      <c r="P632" s="59" t="e">
        <f t="shared" si="109"/>
        <v>#REF!</v>
      </c>
      <c r="Q632" s="29" t="e">
        <f t="shared" si="120"/>
        <v>#REF!</v>
      </c>
      <c r="R632" s="100" t="e">
        <f t="shared" si="113"/>
        <v>#REF!</v>
      </c>
      <c r="S632" s="247"/>
      <c r="T632" s="247"/>
      <c r="U632" s="247"/>
    </row>
    <row r="633" spans="2:21" x14ac:dyDescent="0.25">
      <c r="B633" s="237"/>
      <c r="C633" s="9"/>
      <c r="E633" s="65" t="e">
        <f>IF(OR($C$6="",$C$5="",$C$6=0,$C$5=0),"",IF((ROWS(E$6:E633)-1)&gt;$C$16+$C$13-$C$15,"",(ROWS(E$6:E633)-1)))</f>
        <v>#REF!</v>
      </c>
      <c r="F633" s="55" t="e">
        <f t="shared" si="114"/>
        <v>#REF!</v>
      </c>
      <c r="G633" s="91" t="e">
        <f>IF(E633="","",OP!G633)</f>
        <v>#REF!</v>
      </c>
      <c r="H633" s="28" t="e">
        <f t="shared" si="110"/>
        <v>#REF!</v>
      </c>
      <c r="I633" s="56" t="e">
        <f t="shared" si="111"/>
        <v>#REF!</v>
      </c>
      <c r="J633" s="56" t="e">
        <f t="shared" si="115"/>
        <v>#REF!</v>
      </c>
      <c r="K633" s="57" t="e">
        <f t="shared" si="116"/>
        <v>#REF!</v>
      </c>
      <c r="L633" s="57" t="e">
        <f t="shared" si="117"/>
        <v>#REF!</v>
      </c>
      <c r="M633" s="58" t="e">
        <f t="shared" si="112"/>
        <v>#REF!</v>
      </c>
      <c r="N633" s="58" t="e">
        <f t="shared" si="118"/>
        <v>#REF!</v>
      </c>
      <c r="O633" s="58" t="e">
        <f t="shared" si="119"/>
        <v>#REF!</v>
      </c>
      <c r="P633" s="59" t="e">
        <f t="shared" si="109"/>
        <v>#REF!</v>
      </c>
      <c r="Q633" s="29" t="e">
        <f t="shared" si="120"/>
        <v>#REF!</v>
      </c>
      <c r="R633" s="100" t="e">
        <f t="shared" si="113"/>
        <v>#REF!</v>
      </c>
      <c r="S633" s="247"/>
      <c r="T633" s="247"/>
      <c r="U633" s="247"/>
    </row>
    <row r="634" spans="2:21" x14ac:dyDescent="0.25">
      <c r="B634" s="237"/>
      <c r="C634" s="9"/>
      <c r="E634" s="65" t="e">
        <f>IF(OR($C$6="",$C$5="",$C$6=0,$C$5=0),"",IF((ROWS(E$6:E634)-1)&gt;$C$16+$C$13-$C$15,"",(ROWS(E$6:E634)-1)))</f>
        <v>#REF!</v>
      </c>
      <c r="F634" s="55" t="e">
        <f t="shared" si="114"/>
        <v>#REF!</v>
      </c>
      <c r="G634" s="91" t="e">
        <f>IF(E634="","",OP!G634)</f>
        <v>#REF!</v>
      </c>
      <c r="H634" s="28" t="e">
        <f t="shared" si="110"/>
        <v>#REF!</v>
      </c>
      <c r="I634" s="56" t="e">
        <f t="shared" si="111"/>
        <v>#REF!</v>
      </c>
      <c r="J634" s="56" t="e">
        <f t="shared" si="115"/>
        <v>#REF!</v>
      </c>
      <c r="K634" s="57" t="e">
        <f t="shared" si="116"/>
        <v>#REF!</v>
      </c>
      <c r="L634" s="57" t="e">
        <f t="shared" si="117"/>
        <v>#REF!</v>
      </c>
      <c r="M634" s="58" t="e">
        <f t="shared" si="112"/>
        <v>#REF!</v>
      </c>
      <c r="N634" s="58" t="e">
        <f t="shared" si="118"/>
        <v>#REF!</v>
      </c>
      <c r="O634" s="58" t="e">
        <f t="shared" si="119"/>
        <v>#REF!</v>
      </c>
      <c r="P634" s="59" t="e">
        <f t="shared" si="109"/>
        <v>#REF!</v>
      </c>
      <c r="Q634" s="29" t="e">
        <f t="shared" si="120"/>
        <v>#REF!</v>
      </c>
      <c r="R634" s="100" t="e">
        <f t="shared" si="113"/>
        <v>#REF!</v>
      </c>
      <c r="S634" s="247"/>
      <c r="T634" s="247"/>
      <c r="U634" s="247"/>
    </row>
    <row r="635" spans="2:21" x14ac:dyDescent="0.25">
      <c r="B635" s="237"/>
      <c r="C635" s="9"/>
      <c r="E635" s="65" t="e">
        <f>IF(OR($C$6="",$C$5="",$C$6=0,$C$5=0),"",IF((ROWS(E$6:E635)-1)&gt;$C$16+$C$13-$C$15,"",(ROWS(E$6:E635)-1)))</f>
        <v>#REF!</v>
      </c>
      <c r="F635" s="55" t="e">
        <f t="shared" si="114"/>
        <v>#REF!</v>
      </c>
      <c r="G635" s="91" t="e">
        <f>IF(E635="","",OP!G635)</f>
        <v>#REF!</v>
      </c>
      <c r="H635" s="28" t="e">
        <f t="shared" si="110"/>
        <v>#REF!</v>
      </c>
      <c r="I635" s="56" t="e">
        <f t="shared" si="111"/>
        <v>#REF!</v>
      </c>
      <c r="J635" s="56" t="e">
        <f t="shared" si="115"/>
        <v>#REF!</v>
      </c>
      <c r="K635" s="57" t="e">
        <f t="shared" si="116"/>
        <v>#REF!</v>
      </c>
      <c r="L635" s="57" t="e">
        <f t="shared" si="117"/>
        <v>#REF!</v>
      </c>
      <c r="M635" s="58" t="e">
        <f t="shared" si="112"/>
        <v>#REF!</v>
      </c>
      <c r="N635" s="58" t="e">
        <f t="shared" si="118"/>
        <v>#REF!</v>
      </c>
      <c r="O635" s="58" t="e">
        <f t="shared" si="119"/>
        <v>#REF!</v>
      </c>
      <c r="P635" s="59" t="e">
        <f t="shared" si="109"/>
        <v>#REF!</v>
      </c>
      <c r="Q635" s="29" t="e">
        <f t="shared" si="120"/>
        <v>#REF!</v>
      </c>
      <c r="R635" s="100" t="e">
        <f t="shared" si="113"/>
        <v>#REF!</v>
      </c>
      <c r="S635" s="247"/>
      <c r="T635" s="247"/>
      <c r="U635" s="247"/>
    </row>
    <row r="636" spans="2:21" x14ac:dyDescent="0.25">
      <c r="B636" s="237"/>
      <c r="C636" s="9"/>
      <c r="E636" s="65" t="e">
        <f>IF(OR($C$6="",$C$5="",$C$6=0,$C$5=0),"",IF((ROWS(E$6:E636)-1)&gt;$C$16+$C$13-$C$15,"",(ROWS(E$6:E636)-1)))</f>
        <v>#REF!</v>
      </c>
      <c r="F636" s="55" t="e">
        <f t="shared" si="114"/>
        <v>#REF!</v>
      </c>
      <c r="G636" s="91" t="e">
        <f>IF(E636="","",OP!G636)</f>
        <v>#REF!</v>
      </c>
      <c r="H636" s="28" t="e">
        <f t="shared" si="110"/>
        <v>#REF!</v>
      </c>
      <c r="I636" s="56" t="e">
        <f t="shared" si="111"/>
        <v>#REF!</v>
      </c>
      <c r="J636" s="56" t="e">
        <f t="shared" si="115"/>
        <v>#REF!</v>
      </c>
      <c r="K636" s="57" t="e">
        <f t="shared" si="116"/>
        <v>#REF!</v>
      </c>
      <c r="L636" s="57" t="e">
        <f t="shared" si="117"/>
        <v>#REF!</v>
      </c>
      <c r="M636" s="58" t="e">
        <f t="shared" si="112"/>
        <v>#REF!</v>
      </c>
      <c r="N636" s="58" t="e">
        <f t="shared" si="118"/>
        <v>#REF!</v>
      </c>
      <c r="O636" s="58" t="e">
        <f t="shared" si="119"/>
        <v>#REF!</v>
      </c>
      <c r="P636" s="59" t="e">
        <f t="shared" si="109"/>
        <v>#REF!</v>
      </c>
      <c r="Q636" s="29" t="e">
        <f t="shared" si="120"/>
        <v>#REF!</v>
      </c>
      <c r="R636" s="100" t="e">
        <f t="shared" si="113"/>
        <v>#REF!</v>
      </c>
      <c r="S636" s="247"/>
      <c r="T636" s="247"/>
      <c r="U636" s="247"/>
    </row>
    <row r="637" spans="2:21" x14ac:dyDescent="0.25">
      <c r="B637" s="237"/>
      <c r="C637" s="9"/>
      <c r="E637" s="65" t="e">
        <f>IF(OR($C$6="",$C$5="",$C$6=0,$C$5=0),"",IF((ROWS(E$6:E637)-1)&gt;$C$16+$C$13-$C$15,"",(ROWS(E$6:E637)-1)))</f>
        <v>#REF!</v>
      </c>
      <c r="F637" s="55" t="e">
        <f t="shared" si="114"/>
        <v>#REF!</v>
      </c>
      <c r="G637" s="91" t="e">
        <f>IF(E637="","",OP!G637)</f>
        <v>#REF!</v>
      </c>
      <c r="H637" s="28" t="e">
        <f t="shared" si="110"/>
        <v>#REF!</v>
      </c>
      <c r="I637" s="56" t="e">
        <f t="shared" si="111"/>
        <v>#REF!</v>
      </c>
      <c r="J637" s="56" t="e">
        <f t="shared" si="115"/>
        <v>#REF!</v>
      </c>
      <c r="K637" s="57" t="e">
        <f t="shared" si="116"/>
        <v>#REF!</v>
      </c>
      <c r="L637" s="57" t="e">
        <f t="shared" si="117"/>
        <v>#REF!</v>
      </c>
      <c r="M637" s="58" t="e">
        <f t="shared" si="112"/>
        <v>#REF!</v>
      </c>
      <c r="N637" s="58" t="e">
        <f t="shared" si="118"/>
        <v>#REF!</v>
      </c>
      <c r="O637" s="58" t="e">
        <f t="shared" si="119"/>
        <v>#REF!</v>
      </c>
      <c r="P637" s="59" t="e">
        <f t="shared" si="109"/>
        <v>#REF!</v>
      </c>
      <c r="Q637" s="29" t="e">
        <f t="shared" si="120"/>
        <v>#REF!</v>
      </c>
      <c r="R637" s="100" t="e">
        <f t="shared" si="113"/>
        <v>#REF!</v>
      </c>
      <c r="S637" s="247"/>
      <c r="T637" s="247"/>
      <c r="U637" s="247"/>
    </row>
    <row r="638" spans="2:21" x14ac:dyDescent="0.25">
      <c r="B638" s="237"/>
      <c r="C638" s="9"/>
      <c r="E638" s="65" t="e">
        <f>IF(OR($C$6="",$C$5="",$C$6=0,$C$5=0),"",IF((ROWS(E$6:E638)-1)&gt;$C$16+$C$13-$C$15,"",(ROWS(E$6:E638)-1)))</f>
        <v>#REF!</v>
      </c>
      <c r="F638" s="55" t="e">
        <f t="shared" si="114"/>
        <v>#REF!</v>
      </c>
      <c r="G638" s="91" t="e">
        <f>IF(E638="","",OP!G638)</f>
        <v>#REF!</v>
      </c>
      <c r="H638" s="28" t="e">
        <f t="shared" si="110"/>
        <v>#REF!</v>
      </c>
      <c r="I638" s="56" t="e">
        <f t="shared" si="111"/>
        <v>#REF!</v>
      </c>
      <c r="J638" s="56" t="e">
        <f t="shared" si="115"/>
        <v>#REF!</v>
      </c>
      <c r="K638" s="57" t="e">
        <f t="shared" si="116"/>
        <v>#REF!</v>
      </c>
      <c r="L638" s="57" t="e">
        <f t="shared" si="117"/>
        <v>#REF!</v>
      </c>
      <c r="M638" s="58" t="e">
        <f t="shared" si="112"/>
        <v>#REF!</v>
      </c>
      <c r="N638" s="58" t="e">
        <f t="shared" si="118"/>
        <v>#REF!</v>
      </c>
      <c r="O638" s="58" t="e">
        <f t="shared" si="119"/>
        <v>#REF!</v>
      </c>
      <c r="P638" s="59" t="e">
        <f t="shared" si="109"/>
        <v>#REF!</v>
      </c>
      <c r="Q638" s="29" t="e">
        <f t="shared" si="120"/>
        <v>#REF!</v>
      </c>
      <c r="R638" s="100" t="e">
        <f t="shared" si="113"/>
        <v>#REF!</v>
      </c>
      <c r="S638" s="247"/>
      <c r="T638" s="247"/>
      <c r="U638" s="247"/>
    </row>
    <row r="639" spans="2:21" x14ac:dyDescent="0.25">
      <c r="B639" s="237"/>
      <c r="C639" s="9"/>
      <c r="E639" s="65" t="e">
        <f>IF(OR($C$6="",$C$5="",$C$6=0,$C$5=0),"",IF((ROWS(E$6:E639)-1)&gt;$C$16+$C$13-$C$15,"",(ROWS(E$6:E639)-1)))</f>
        <v>#REF!</v>
      </c>
      <c r="F639" s="55" t="e">
        <f t="shared" si="114"/>
        <v>#REF!</v>
      </c>
      <c r="G639" s="91" t="e">
        <f>IF(E639="","",OP!G639)</f>
        <v>#REF!</v>
      </c>
      <c r="H639" s="28" t="e">
        <f t="shared" si="110"/>
        <v>#REF!</v>
      </c>
      <c r="I639" s="56" t="e">
        <f t="shared" si="111"/>
        <v>#REF!</v>
      </c>
      <c r="J639" s="56" t="e">
        <f t="shared" si="115"/>
        <v>#REF!</v>
      </c>
      <c r="K639" s="57" t="e">
        <f t="shared" si="116"/>
        <v>#REF!</v>
      </c>
      <c r="L639" s="57" t="e">
        <f t="shared" si="117"/>
        <v>#REF!</v>
      </c>
      <c r="M639" s="58" t="e">
        <f t="shared" si="112"/>
        <v>#REF!</v>
      </c>
      <c r="N639" s="58" t="e">
        <f t="shared" si="118"/>
        <v>#REF!</v>
      </c>
      <c r="O639" s="58" t="e">
        <f t="shared" si="119"/>
        <v>#REF!</v>
      </c>
      <c r="P639" s="59" t="e">
        <f t="shared" si="109"/>
        <v>#REF!</v>
      </c>
      <c r="Q639" s="29" t="e">
        <f t="shared" si="120"/>
        <v>#REF!</v>
      </c>
      <c r="R639" s="100" t="e">
        <f t="shared" si="113"/>
        <v>#REF!</v>
      </c>
      <c r="S639" s="247"/>
      <c r="T639" s="247"/>
      <c r="U639" s="247"/>
    </row>
    <row r="640" spans="2:21" x14ac:dyDescent="0.25">
      <c r="B640" s="237"/>
      <c r="C640" s="9"/>
      <c r="E640" s="65" t="e">
        <f>IF(OR($C$6="",$C$5="",$C$6=0,$C$5=0),"",IF((ROWS(E$6:E640)-1)&gt;$C$16+$C$13-$C$15,"",(ROWS(E$6:E640)-1)))</f>
        <v>#REF!</v>
      </c>
      <c r="F640" s="55" t="e">
        <f t="shared" si="114"/>
        <v>#REF!</v>
      </c>
      <c r="G640" s="91" t="e">
        <f>IF(E640="","",OP!G640)</f>
        <v>#REF!</v>
      </c>
      <c r="H640" s="28" t="e">
        <f t="shared" si="110"/>
        <v>#REF!</v>
      </c>
      <c r="I640" s="56" t="e">
        <f t="shared" si="111"/>
        <v>#REF!</v>
      </c>
      <c r="J640" s="56" t="e">
        <f t="shared" si="115"/>
        <v>#REF!</v>
      </c>
      <c r="K640" s="57" t="e">
        <f t="shared" si="116"/>
        <v>#REF!</v>
      </c>
      <c r="L640" s="57" t="e">
        <f t="shared" si="117"/>
        <v>#REF!</v>
      </c>
      <c r="M640" s="58" t="e">
        <f t="shared" si="112"/>
        <v>#REF!</v>
      </c>
      <c r="N640" s="58" t="e">
        <f t="shared" si="118"/>
        <v>#REF!</v>
      </c>
      <c r="O640" s="58" t="e">
        <f t="shared" si="119"/>
        <v>#REF!</v>
      </c>
      <c r="P640" s="59" t="e">
        <f t="shared" si="109"/>
        <v>#REF!</v>
      </c>
      <c r="Q640" s="29" t="e">
        <f t="shared" si="120"/>
        <v>#REF!</v>
      </c>
      <c r="R640" s="100" t="e">
        <f t="shared" si="113"/>
        <v>#REF!</v>
      </c>
      <c r="S640" s="247"/>
      <c r="T640" s="247"/>
      <c r="U640" s="247"/>
    </row>
    <row r="641" spans="2:21" x14ac:dyDescent="0.25">
      <c r="B641" s="237"/>
      <c r="C641" s="9"/>
      <c r="E641" s="65" t="e">
        <f>IF(OR($C$6="",$C$5="",$C$6=0,$C$5=0),"",IF((ROWS(E$6:E641)-1)&gt;$C$16+$C$13-$C$15,"",(ROWS(E$6:E641)-1)))</f>
        <v>#REF!</v>
      </c>
      <c r="F641" s="55" t="e">
        <f t="shared" si="114"/>
        <v>#REF!</v>
      </c>
      <c r="G641" s="91" t="e">
        <f>IF(E641="","",OP!G641)</f>
        <v>#REF!</v>
      </c>
      <c r="H641" s="28" t="e">
        <f t="shared" si="110"/>
        <v>#REF!</v>
      </c>
      <c r="I641" s="56" t="e">
        <f t="shared" si="111"/>
        <v>#REF!</v>
      </c>
      <c r="J641" s="56" t="e">
        <f t="shared" si="115"/>
        <v>#REF!</v>
      </c>
      <c r="K641" s="57" t="e">
        <f t="shared" si="116"/>
        <v>#REF!</v>
      </c>
      <c r="L641" s="57" t="e">
        <f t="shared" si="117"/>
        <v>#REF!</v>
      </c>
      <c r="M641" s="58" t="e">
        <f t="shared" si="112"/>
        <v>#REF!</v>
      </c>
      <c r="N641" s="58" t="e">
        <f t="shared" si="118"/>
        <v>#REF!</v>
      </c>
      <c r="O641" s="58" t="e">
        <f t="shared" si="119"/>
        <v>#REF!</v>
      </c>
      <c r="P641" s="59" t="e">
        <f t="shared" si="109"/>
        <v>#REF!</v>
      </c>
      <c r="Q641" s="29" t="e">
        <f t="shared" si="120"/>
        <v>#REF!</v>
      </c>
      <c r="R641" s="100" t="e">
        <f t="shared" si="113"/>
        <v>#REF!</v>
      </c>
      <c r="S641" s="247"/>
      <c r="T641" s="247"/>
      <c r="U641" s="247"/>
    </row>
    <row r="642" spans="2:21" x14ac:dyDescent="0.25">
      <c r="B642" s="237"/>
      <c r="C642" s="9"/>
      <c r="E642" s="65" t="e">
        <f>IF(OR($C$6="",$C$5="",$C$6=0,$C$5=0),"",IF((ROWS(E$6:E642)-1)&gt;$C$16+$C$13-$C$15,"",(ROWS(E$6:E642)-1)))</f>
        <v>#REF!</v>
      </c>
      <c r="F642" s="55" t="e">
        <f t="shared" si="114"/>
        <v>#REF!</v>
      </c>
      <c r="G642" s="91" t="e">
        <f>IF(E642="","",OP!G642)</f>
        <v>#REF!</v>
      </c>
      <c r="H642" s="28" t="e">
        <f t="shared" si="110"/>
        <v>#REF!</v>
      </c>
      <c r="I642" s="56" t="e">
        <f t="shared" si="111"/>
        <v>#REF!</v>
      </c>
      <c r="J642" s="56" t="e">
        <f t="shared" si="115"/>
        <v>#REF!</v>
      </c>
      <c r="K642" s="57" t="e">
        <f t="shared" si="116"/>
        <v>#REF!</v>
      </c>
      <c r="L642" s="57" t="e">
        <f t="shared" si="117"/>
        <v>#REF!</v>
      </c>
      <c r="M642" s="58" t="e">
        <f t="shared" si="112"/>
        <v>#REF!</v>
      </c>
      <c r="N642" s="58" t="e">
        <f t="shared" si="118"/>
        <v>#REF!</v>
      </c>
      <c r="O642" s="58" t="e">
        <f t="shared" si="119"/>
        <v>#REF!</v>
      </c>
      <c r="P642" s="59" t="e">
        <f t="shared" si="109"/>
        <v>#REF!</v>
      </c>
      <c r="Q642" s="29" t="e">
        <f t="shared" si="120"/>
        <v>#REF!</v>
      </c>
      <c r="R642" s="100" t="e">
        <f t="shared" si="113"/>
        <v>#REF!</v>
      </c>
      <c r="S642" s="247"/>
      <c r="T642" s="247"/>
      <c r="U642" s="247"/>
    </row>
    <row r="643" spans="2:21" x14ac:dyDescent="0.25">
      <c r="B643" s="237"/>
      <c r="C643" s="9"/>
      <c r="E643" s="65" t="e">
        <f>IF(OR($C$6="",$C$5="",$C$6=0,$C$5=0),"",IF((ROWS(E$6:E643)-1)&gt;$C$16+$C$13-$C$15,"",(ROWS(E$6:E643)-1)))</f>
        <v>#REF!</v>
      </c>
      <c r="F643" s="55" t="e">
        <f t="shared" si="114"/>
        <v>#REF!</v>
      </c>
      <c r="G643" s="91" t="e">
        <f>IF(E643="","",OP!G643)</f>
        <v>#REF!</v>
      </c>
      <c r="H643" s="28" t="e">
        <f t="shared" si="110"/>
        <v>#REF!</v>
      </c>
      <c r="I643" s="56" t="e">
        <f t="shared" si="111"/>
        <v>#REF!</v>
      </c>
      <c r="J643" s="56" t="e">
        <f t="shared" si="115"/>
        <v>#REF!</v>
      </c>
      <c r="K643" s="57" t="e">
        <f t="shared" si="116"/>
        <v>#REF!</v>
      </c>
      <c r="L643" s="57" t="e">
        <f t="shared" si="117"/>
        <v>#REF!</v>
      </c>
      <c r="M643" s="58" t="e">
        <f t="shared" si="112"/>
        <v>#REF!</v>
      </c>
      <c r="N643" s="58" t="e">
        <f t="shared" si="118"/>
        <v>#REF!</v>
      </c>
      <c r="O643" s="58" t="e">
        <f t="shared" si="119"/>
        <v>#REF!</v>
      </c>
      <c r="P643" s="59" t="e">
        <f t="shared" si="109"/>
        <v>#REF!</v>
      </c>
      <c r="Q643" s="29" t="e">
        <f t="shared" si="120"/>
        <v>#REF!</v>
      </c>
      <c r="R643" s="100" t="e">
        <f t="shared" si="113"/>
        <v>#REF!</v>
      </c>
      <c r="S643" s="247"/>
      <c r="T643" s="247"/>
      <c r="U643" s="247"/>
    </row>
    <row r="644" spans="2:21" x14ac:dyDescent="0.25">
      <c r="B644" s="237"/>
      <c r="C644" s="9"/>
      <c r="E644" s="65" t="e">
        <f>IF(OR($C$6="",$C$5="",$C$6=0,$C$5=0),"",IF((ROWS(E$6:E644)-1)&gt;$C$16+$C$13-$C$15,"",(ROWS(E$6:E644)-1)))</f>
        <v>#REF!</v>
      </c>
      <c r="F644" s="55" t="e">
        <f t="shared" si="114"/>
        <v>#REF!</v>
      </c>
      <c r="G644" s="91" t="e">
        <f>IF(E644="","",OP!G644)</f>
        <v>#REF!</v>
      </c>
      <c r="H644" s="28" t="e">
        <f t="shared" si="110"/>
        <v>#REF!</v>
      </c>
      <c r="I644" s="56" t="e">
        <f t="shared" si="111"/>
        <v>#REF!</v>
      </c>
      <c r="J644" s="56" t="e">
        <f t="shared" si="115"/>
        <v>#REF!</v>
      </c>
      <c r="K644" s="57" t="e">
        <f t="shared" si="116"/>
        <v>#REF!</v>
      </c>
      <c r="L644" s="57" t="e">
        <f t="shared" si="117"/>
        <v>#REF!</v>
      </c>
      <c r="M644" s="58" t="e">
        <f t="shared" si="112"/>
        <v>#REF!</v>
      </c>
      <c r="N644" s="58" t="e">
        <f t="shared" si="118"/>
        <v>#REF!</v>
      </c>
      <c r="O644" s="58" t="e">
        <f t="shared" si="119"/>
        <v>#REF!</v>
      </c>
      <c r="P644" s="59" t="e">
        <f t="shared" si="109"/>
        <v>#REF!</v>
      </c>
      <c r="Q644" s="29" t="e">
        <f t="shared" si="120"/>
        <v>#REF!</v>
      </c>
      <c r="R644" s="100" t="e">
        <f t="shared" si="113"/>
        <v>#REF!</v>
      </c>
      <c r="S644" s="247"/>
      <c r="T644" s="247"/>
      <c r="U644" s="247"/>
    </row>
    <row r="645" spans="2:21" x14ac:dyDescent="0.25">
      <c r="B645" s="237"/>
      <c r="C645" s="9"/>
      <c r="E645" s="65" t="e">
        <f>IF(OR($C$6="",$C$5="",$C$6=0,$C$5=0),"",IF((ROWS(E$6:E645)-1)&gt;$C$16+$C$13-$C$15,"",(ROWS(E$6:E645)-1)))</f>
        <v>#REF!</v>
      </c>
      <c r="F645" s="55" t="e">
        <f t="shared" si="114"/>
        <v>#REF!</v>
      </c>
      <c r="G645" s="91" t="e">
        <f>IF(E645="","",OP!G645)</f>
        <v>#REF!</v>
      </c>
      <c r="H645" s="28" t="e">
        <f t="shared" si="110"/>
        <v>#REF!</v>
      </c>
      <c r="I645" s="56" t="e">
        <f t="shared" si="111"/>
        <v>#REF!</v>
      </c>
      <c r="J645" s="56" t="e">
        <f t="shared" si="115"/>
        <v>#REF!</v>
      </c>
      <c r="K645" s="57" t="e">
        <f t="shared" si="116"/>
        <v>#REF!</v>
      </c>
      <c r="L645" s="57" t="e">
        <f t="shared" si="117"/>
        <v>#REF!</v>
      </c>
      <c r="M645" s="58" t="e">
        <f t="shared" si="112"/>
        <v>#REF!</v>
      </c>
      <c r="N645" s="58" t="e">
        <f t="shared" si="118"/>
        <v>#REF!</v>
      </c>
      <c r="O645" s="58" t="e">
        <f t="shared" si="119"/>
        <v>#REF!</v>
      </c>
      <c r="P645" s="59" t="e">
        <f t="shared" si="109"/>
        <v>#REF!</v>
      </c>
      <c r="Q645" s="29" t="e">
        <f t="shared" si="120"/>
        <v>#REF!</v>
      </c>
      <c r="R645" s="100" t="e">
        <f t="shared" si="113"/>
        <v>#REF!</v>
      </c>
      <c r="S645" s="247"/>
      <c r="T645" s="247"/>
      <c r="U645" s="247"/>
    </row>
    <row r="646" spans="2:21" x14ac:dyDescent="0.25">
      <c r="B646" s="237"/>
      <c r="C646" s="9"/>
      <c r="E646" s="65" t="e">
        <f>IF(OR($C$6="",$C$5="",$C$6=0,$C$5=0),"",IF((ROWS(E$6:E646)-1)&gt;$C$16+$C$13-$C$15,"",(ROWS(E$6:E646)-1)))</f>
        <v>#REF!</v>
      </c>
      <c r="F646" s="55" t="e">
        <f t="shared" si="114"/>
        <v>#REF!</v>
      </c>
      <c r="G646" s="91" t="e">
        <f>IF(E646="","",OP!G646)</f>
        <v>#REF!</v>
      </c>
      <c r="H646" s="28" t="e">
        <f t="shared" si="110"/>
        <v>#REF!</v>
      </c>
      <c r="I646" s="56" t="e">
        <f t="shared" si="111"/>
        <v>#REF!</v>
      </c>
      <c r="J646" s="56" t="e">
        <f t="shared" si="115"/>
        <v>#REF!</v>
      </c>
      <c r="K646" s="57" t="e">
        <f t="shared" si="116"/>
        <v>#REF!</v>
      </c>
      <c r="L646" s="57" t="e">
        <f t="shared" si="117"/>
        <v>#REF!</v>
      </c>
      <c r="M646" s="58" t="e">
        <f t="shared" si="112"/>
        <v>#REF!</v>
      </c>
      <c r="N646" s="58" t="e">
        <f t="shared" si="118"/>
        <v>#REF!</v>
      </c>
      <c r="O646" s="58" t="e">
        <f t="shared" si="119"/>
        <v>#REF!</v>
      </c>
      <c r="P646" s="59" t="e">
        <f t="shared" ref="P646:P700" si="121">IF(E646="","",$C$23)</f>
        <v>#REF!</v>
      </c>
      <c r="Q646" s="29" t="e">
        <f t="shared" si="120"/>
        <v>#REF!</v>
      </c>
      <c r="R646" s="100" t="e">
        <f t="shared" si="113"/>
        <v>#REF!</v>
      </c>
      <c r="S646" s="247"/>
      <c r="T646" s="247"/>
      <c r="U646" s="247"/>
    </row>
    <row r="647" spans="2:21" x14ac:dyDescent="0.25">
      <c r="B647" s="237"/>
      <c r="C647" s="9"/>
      <c r="E647" s="65" t="e">
        <f>IF(OR($C$6="",$C$5="",$C$6=0,$C$5=0),"",IF((ROWS(E$6:E647)-1)&gt;$C$16+$C$13-$C$15,"",(ROWS(E$6:E647)-1)))</f>
        <v>#REF!</v>
      </c>
      <c r="F647" s="55" t="e">
        <f t="shared" si="114"/>
        <v>#REF!</v>
      </c>
      <c r="G647" s="91" t="e">
        <f>IF(E647="","",OP!G647)</f>
        <v>#REF!</v>
      </c>
      <c r="H647" s="28" t="e">
        <f t="shared" ref="H647:H700" si="122">IF(E647="","",
IF($C$5=0,0,
IF($C$24="m SBD / g SBD",G647-F647,
IF($C$24="m SBD / g 360",G647-F647,
IF($C$24="m SBD / g 365",G647-F647,
IF($C$24="m 30 / g SBD",$C$41,
IF($C$24="m 30 / g 360",$C$41,
IF($C$24="m 30 / g 365",$C$41))))))))</f>
        <v>#REF!</v>
      </c>
      <c r="I647" s="56" t="e">
        <f t="shared" ref="I647:I700" si="123">IF(E647="","",$C$20)</f>
        <v>#REF!</v>
      </c>
      <c r="J647" s="56" t="e">
        <f t="shared" si="115"/>
        <v>#REF!</v>
      </c>
      <c r="K647" s="57" t="e">
        <f t="shared" si="116"/>
        <v>#REF!</v>
      </c>
      <c r="L647" s="57" t="e">
        <f t="shared" si="117"/>
        <v>#REF!</v>
      </c>
      <c r="M647" s="58" t="e">
        <f t="shared" ref="M647:M700" si="124">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118"/>
        <v>#REF!</v>
      </c>
      <c r="O647" s="58" t="e">
        <f t="shared" si="119"/>
        <v>#REF!</v>
      </c>
      <c r="P647" s="59" t="e">
        <f t="shared" si="121"/>
        <v>#REF!</v>
      </c>
      <c r="Q647" s="29" t="e">
        <f t="shared" si="120"/>
        <v>#REF!</v>
      </c>
      <c r="R647" s="100" t="e">
        <f t="shared" ref="R647:R700" si="125">IF(E647="","",IF($C$5=0,"",IF(F647&lt;$C$8,"INTERKALARNA","REDOVNA")))</f>
        <v>#REF!</v>
      </c>
      <c r="S647" s="247"/>
      <c r="T647" s="247"/>
      <c r="U647" s="247"/>
    </row>
    <row r="648" spans="2:21" x14ac:dyDescent="0.25">
      <c r="B648" s="237"/>
      <c r="C648" s="9"/>
      <c r="E648" s="65" t="e">
        <f>IF(OR($C$6="",$C$5="",$C$6=0,$C$5=0),"",IF((ROWS(E$6:E648)-1)&gt;$C$16+$C$13-$C$15,"",(ROWS(E$6:E648)-1)))</f>
        <v>#REF!</v>
      </c>
      <c r="F648" s="55" t="e">
        <f t="shared" ref="F648:F700" si="126">IF(E648="","",G647)</f>
        <v>#REF!</v>
      </c>
      <c r="G648" s="91" t="e">
        <f>IF(E648="","",OP!G648)</f>
        <v>#REF!</v>
      </c>
      <c r="H648" s="28" t="e">
        <f t="shared" si="122"/>
        <v>#REF!</v>
      </c>
      <c r="I648" s="56" t="e">
        <f t="shared" si="123"/>
        <v>#REF!</v>
      </c>
      <c r="J648" s="56" t="e">
        <f t="shared" ref="J648:J700" si="127">IF(E648="","",$C$18)</f>
        <v>#REF!</v>
      </c>
      <c r="K648" s="57" t="e">
        <f t="shared" ref="K648:K700" si="128">IF(E648="","",TRUNC((K647-L648),5))</f>
        <v>#REF!</v>
      </c>
      <c r="L648" s="57" t="e">
        <f t="shared" ref="L648:L700" si="129" xml:space="preserve">
IF(E648="","",
IF(AND($C$8&gt;$C$9,E648&gt;$C$13),$C$5/($C$16-1),
IF(E648&gt;$C$13,$C$5/$C$16,0)))</f>
        <v>#REF!</v>
      </c>
      <c r="M648" s="58" t="e">
        <f t="shared" si="124"/>
        <v>#REF!</v>
      </c>
      <c r="N648" s="58" t="e">
        <f t="shared" ref="N648:N700" si="130">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131">IF(E648="","",IF(M648&lt;N648,0,M648-N648))</f>
        <v>#REF!</v>
      </c>
      <c r="P648" s="59" t="e">
        <f t="shared" si="121"/>
        <v>#REF!</v>
      </c>
      <c r="Q648" s="29" t="e">
        <f t="shared" ref="Q648:Q700" si="132">IF(E648="","",O648/(1+P648)^(E648+$C$33))</f>
        <v>#REF!</v>
      </c>
      <c r="R648" s="100" t="e">
        <f t="shared" si="125"/>
        <v>#REF!</v>
      </c>
      <c r="S648" s="247"/>
      <c r="T648" s="247"/>
      <c r="U648" s="247"/>
    </row>
    <row r="649" spans="2:21" x14ac:dyDescent="0.25">
      <c r="B649" s="237"/>
      <c r="C649" s="9"/>
      <c r="E649" s="65" t="e">
        <f>IF(OR($C$6="",$C$5="",$C$6=0,$C$5=0),"",IF((ROWS(E$6:E649)-1)&gt;$C$16+$C$13-$C$15,"",(ROWS(E$6:E649)-1)))</f>
        <v>#REF!</v>
      </c>
      <c r="F649" s="55" t="e">
        <f t="shared" si="126"/>
        <v>#REF!</v>
      </c>
      <c r="G649" s="91" t="e">
        <f>IF(E649="","",OP!G649)</f>
        <v>#REF!</v>
      </c>
      <c r="H649" s="28" t="e">
        <f t="shared" si="122"/>
        <v>#REF!</v>
      </c>
      <c r="I649" s="56" t="e">
        <f t="shared" si="123"/>
        <v>#REF!</v>
      </c>
      <c r="J649" s="56" t="e">
        <f t="shared" si="127"/>
        <v>#REF!</v>
      </c>
      <c r="K649" s="57" t="e">
        <f t="shared" si="128"/>
        <v>#REF!</v>
      </c>
      <c r="L649" s="57" t="e">
        <f t="shared" si="129"/>
        <v>#REF!</v>
      </c>
      <c r="M649" s="58" t="e">
        <f t="shared" si="124"/>
        <v>#REF!</v>
      </c>
      <c r="N649" s="58" t="e">
        <f t="shared" si="130"/>
        <v>#REF!</v>
      </c>
      <c r="O649" s="58" t="e">
        <f t="shared" si="131"/>
        <v>#REF!</v>
      </c>
      <c r="P649" s="59" t="e">
        <f t="shared" si="121"/>
        <v>#REF!</v>
      </c>
      <c r="Q649" s="29" t="e">
        <f t="shared" si="132"/>
        <v>#REF!</v>
      </c>
      <c r="R649" s="100" t="e">
        <f t="shared" si="125"/>
        <v>#REF!</v>
      </c>
      <c r="S649" s="247"/>
      <c r="T649" s="247"/>
      <c r="U649" s="247"/>
    </row>
    <row r="650" spans="2:21" x14ac:dyDescent="0.25">
      <c r="B650" s="237"/>
      <c r="C650" s="9"/>
      <c r="E650" s="65" t="e">
        <f>IF(OR($C$6="",$C$5="",$C$6=0,$C$5=0),"",IF((ROWS(E$6:E650)-1)&gt;$C$16+$C$13-$C$15,"",(ROWS(E$6:E650)-1)))</f>
        <v>#REF!</v>
      </c>
      <c r="F650" s="55" t="e">
        <f t="shared" si="126"/>
        <v>#REF!</v>
      </c>
      <c r="G650" s="91" t="e">
        <f>IF(E650="","",OP!G650)</f>
        <v>#REF!</v>
      </c>
      <c r="H650" s="28" t="e">
        <f t="shared" si="122"/>
        <v>#REF!</v>
      </c>
      <c r="I650" s="56" t="e">
        <f t="shared" si="123"/>
        <v>#REF!</v>
      </c>
      <c r="J650" s="56" t="e">
        <f t="shared" si="127"/>
        <v>#REF!</v>
      </c>
      <c r="K650" s="57" t="e">
        <f t="shared" si="128"/>
        <v>#REF!</v>
      </c>
      <c r="L650" s="57" t="e">
        <f t="shared" si="129"/>
        <v>#REF!</v>
      </c>
      <c r="M650" s="58" t="e">
        <f t="shared" si="124"/>
        <v>#REF!</v>
      </c>
      <c r="N650" s="58" t="e">
        <f t="shared" si="130"/>
        <v>#REF!</v>
      </c>
      <c r="O650" s="58" t="e">
        <f t="shared" si="131"/>
        <v>#REF!</v>
      </c>
      <c r="P650" s="59" t="e">
        <f t="shared" si="121"/>
        <v>#REF!</v>
      </c>
      <c r="Q650" s="29" t="e">
        <f t="shared" si="132"/>
        <v>#REF!</v>
      </c>
      <c r="R650" s="100" t="e">
        <f t="shared" si="125"/>
        <v>#REF!</v>
      </c>
      <c r="S650" s="247"/>
      <c r="T650" s="247"/>
      <c r="U650" s="247"/>
    </row>
    <row r="651" spans="2:21" x14ac:dyDescent="0.25">
      <c r="B651" s="237"/>
      <c r="C651" s="9"/>
      <c r="E651" s="65" t="e">
        <f>IF(OR($C$6="",$C$5="",$C$6=0,$C$5=0),"",IF((ROWS(E$6:E651)-1)&gt;$C$16+$C$13-$C$15,"",(ROWS(E$6:E651)-1)))</f>
        <v>#REF!</v>
      </c>
      <c r="F651" s="55" t="e">
        <f t="shared" si="126"/>
        <v>#REF!</v>
      </c>
      <c r="G651" s="91" t="e">
        <f>IF(E651="","",OP!G651)</f>
        <v>#REF!</v>
      </c>
      <c r="H651" s="28" t="e">
        <f t="shared" si="122"/>
        <v>#REF!</v>
      </c>
      <c r="I651" s="56" t="e">
        <f t="shared" si="123"/>
        <v>#REF!</v>
      </c>
      <c r="J651" s="56" t="e">
        <f t="shared" si="127"/>
        <v>#REF!</v>
      </c>
      <c r="K651" s="57" t="e">
        <f t="shared" si="128"/>
        <v>#REF!</v>
      </c>
      <c r="L651" s="57" t="e">
        <f t="shared" si="129"/>
        <v>#REF!</v>
      </c>
      <c r="M651" s="58" t="e">
        <f t="shared" si="124"/>
        <v>#REF!</v>
      </c>
      <c r="N651" s="58" t="e">
        <f t="shared" si="130"/>
        <v>#REF!</v>
      </c>
      <c r="O651" s="58" t="e">
        <f t="shared" si="131"/>
        <v>#REF!</v>
      </c>
      <c r="P651" s="59" t="e">
        <f t="shared" si="121"/>
        <v>#REF!</v>
      </c>
      <c r="Q651" s="29" t="e">
        <f t="shared" si="132"/>
        <v>#REF!</v>
      </c>
      <c r="R651" s="100" t="e">
        <f t="shared" si="125"/>
        <v>#REF!</v>
      </c>
      <c r="S651" s="247"/>
      <c r="T651" s="247"/>
      <c r="U651" s="247"/>
    </row>
    <row r="652" spans="2:21" x14ac:dyDescent="0.25">
      <c r="B652" s="237"/>
      <c r="C652" s="9"/>
      <c r="E652" s="65" t="e">
        <f>IF(OR($C$6="",$C$5="",$C$6=0,$C$5=0),"",IF((ROWS(E$6:E652)-1)&gt;$C$16+$C$13-$C$15,"",(ROWS(E$6:E652)-1)))</f>
        <v>#REF!</v>
      </c>
      <c r="F652" s="55" t="e">
        <f t="shared" si="126"/>
        <v>#REF!</v>
      </c>
      <c r="G652" s="91" t="e">
        <f>IF(E652="","",OP!G652)</f>
        <v>#REF!</v>
      </c>
      <c r="H652" s="28" t="e">
        <f t="shared" si="122"/>
        <v>#REF!</v>
      </c>
      <c r="I652" s="56" t="e">
        <f t="shared" si="123"/>
        <v>#REF!</v>
      </c>
      <c r="J652" s="56" t="e">
        <f t="shared" si="127"/>
        <v>#REF!</v>
      </c>
      <c r="K652" s="57" t="e">
        <f t="shared" si="128"/>
        <v>#REF!</v>
      </c>
      <c r="L652" s="57" t="e">
        <f t="shared" si="129"/>
        <v>#REF!</v>
      </c>
      <c r="M652" s="58" t="e">
        <f t="shared" si="124"/>
        <v>#REF!</v>
      </c>
      <c r="N652" s="58" t="e">
        <f t="shared" si="130"/>
        <v>#REF!</v>
      </c>
      <c r="O652" s="58" t="e">
        <f t="shared" si="131"/>
        <v>#REF!</v>
      </c>
      <c r="P652" s="59" t="e">
        <f t="shared" si="121"/>
        <v>#REF!</v>
      </c>
      <c r="Q652" s="29" t="e">
        <f t="shared" si="132"/>
        <v>#REF!</v>
      </c>
      <c r="R652" s="100" t="e">
        <f t="shared" si="125"/>
        <v>#REF!</v>
      </c>
      <c r="S652" s="247"/>
      <c r="T652" s="247"/>
      <c r="U652" s="247"/>
    </row>
    <row r="653" spans="2:21" x14ac:dyDescent="0.25">
      <c r="B653" s="237"/>
      <c r="C653" s="9"/>
      <c r="E653" s="65" t="e">
        <f>IF(OR($C$6="",$C$5="",$C$6=0,$C$5=0),"",IF((ROWS(E$6:E653)-1)&gt;$C$16+$C$13-$C$15,"",(ROWS(E$6:E653)-1)))</f>
        <v>#REF!</v>
      </c>
      <c r="F653" s="55" t="e">
        <f t="shared" si="126"/>
        <v>#REF!</v>
      </c>
      <c r="G653" s="91" t="e">
        <f>IF(E653="","",OP!G653)</f>
        <v>#REF!</v>
      </c>
      <c r="H653" s="28" t="e">
        <f t="shared" si="122"/>
        <v>#REF!</v>
      </c>
      <c r="I653" s="56" t="e">
        <f t="shared" si="123"/>
        <v>#REF!</v>
      </c>
      <c r="J653" s="56" t="e">
        <f t="shared" si="127"/>
        <v>#REF!</v>
      </c>
      <c r="K653" s="57" t="e">
        <f t="shared" si="128"/>
        <v>#REF!</v>
      </c>
      <c r="L653" s="57" t="e">
        <f t="shared" si="129"/>
        <v>#REF!</v>
      </c>
      <c r="M653" s="58" t="e">
        <f t="shared" si="124"/>
        <v>#REF!</v>
      </c>
      <c r="N653" s="58" t="e">
        <f t="shared" si="130"/>
        <v>#REF!</v>
      </c>
      <c r="O653" s="58" t="e">
        <f t="shared" si="131"/>
        <v>#REF!</v>
      </c>
      <c r="P653" s="59" t="e">
        <f t="shared" si="121"/>
        <v>#REF!</v>
      </c>
      <c r="Q653" s="29" t="e">
        <f t="shared" si="132"/>
        <v>#REF!</v>
      </c>
      <c r="R653" s="100" t="e">
        <f t="shared" si="125"/>
        <v>#REF!</v>
      </c>
      <c r="S653" s="247"/>
      <c r="T653" s="247"/>
      <c r="U653" s="247"/>
    </row>
    <row r="654" spans="2:21" x14ac:dyDescent="0.25">
      <c r="B654" s="237"/>
      <c r="C654" s="9"/>
      <c r="E654" s="65" t="e">
        <f>IF(OR($C$6="",$C$5="",$C$6=0,$C$5=0),"",IF((ROWS(E$6:E654)-1)&gt;$C$16+$C$13-$C$15,"",(ROWS(E$6:E654)-1)))</f>
        <v>#REF!</v>
      </c>
      <c r="F654" s="55" t="e">
        <f t="shared" si="126"/>
        <v>#REF!</v>
      </c>
      <c r="G654" s="91" t="e">
        <f>IF(E654="","",OP!G654)</f>
        <v>#REF!</v>
      </c>
      <c r="H654" s="28" t="e">
        <f t="shared" si="122"/>
        <v>#REF!</v>
      </c>
      <c r="I654" s="56" t="e">
        <f t="shared" si="123"/>
        <v>#REF!</v>
      </c>
      <c r="J654" s="56" t="e">
        <f t="shared" si="127"/>
        <v>#REF!</v>
      </c>
      <c r="K654" s="57" t="e">
        <f t="shared" si="128"/>
        <v>#REF!</v>
      </c>
      <c r="L654" s="57" t="e">
        <f t="shared" si="129"/>
        <v>#REF!</v>
      </c>
      <c r="M654" s="58" t="e">
        <f t="shared" si="124"/>
        <v>#REF!</v>
      </c>
      <c r="N654" s="58" t="e">
        <f t="shared" si="130"/>
        <v>#REF!</v>
      </c>
      <c r="O654" s="58" t="e">
        <f t="shared" si="131"/>
        <v>#REF!</v>
      </c>
      <c r="P654" s="59" t="e">
        <f t="shared" si="121"/>
        <v>#REF!</v>
      </c>
      <c r="Q654" s="29" t="e">
        <f t="shared" si="132"/>
        <v>#REF!</v>
      </c>
      <c r="R654" s="100" t="e">
        <f t="shared" si="125"/>
        <v>#REF!</v>
      </c>
      <c r="S654" s="247"/>
      <c r="T654" s="247"/>
      <c r="U654" s="247"/>
    </row>
    <row r="655" spans="2:21" x14ac:dyDescent="0.25">
      <c r="B655" s="237"/>
      <c r="C655" s="9"/>
      <c r="E655" s="65" t="e">
        <f>IF(OR($C$6="",$C$5="",$C$6=0,$C$5=0),"",IF((ROWS(E$6:E655)-1)&gt;$C$16+$C$13-$C$15,"",(ROWS(E$6:E655)-1)))</f>
        <v>#REF!</v>
      </c>
      <c r="F655" s="55" t="e">
        <f t="shared" si="126"/>
        <v>#REF!</v>
      </c>
      <c r="G655" s="91" t="e">
        <f>IF(E655="","",OP!G655)</f>
        <v>#REF!</v>
      </c>
      <c r="H655" s="28" t="e">
        <f t="shared" si="122"/>
        <v>#REF!</v>
      </c>
      <c r="I655" s="56" t="e">
        <f t="shared" si="123"/>
        <v>#REF!</v>
      </c>
      <c r="J655" s="56" t="e">
        <f t="shared" si="127"/>
        <v>#REF!</v>
      </c>
      <c r="K655" s="57" t="e">
        <f t="shared" si="128"/>
        <v>#REF!</v>
      </c>
      <c r="L655" s="57" t="e">
        <f t="shared" si="129"/>
        <v>#REF!</v>
      </c>
      <c r="M655" s="58" t="e">
        <f t="shared" si="124"/>
        <v>#REF!</v>
      </c>
      <c r="N655" s="58" t="e">
        <f t="shared" si="130"/>
        <v>#REF!</v>
      </c>
      <c r="O655" s="58" t="e">
        <f t="shared" si="131"/>
        <v>#REF!</v>
      </c>
      <c r="P655" s="59" t="e">
        <f t="shared" si="121"/>
        <v>#REF!</v>
      </c>
      <c r="Q655" s="29" t="e">
        <f t="shared" si="132"/>
        <v>#REF!</v>
      </c>
      <c r="R655" s="100" t="e">
        <f t="shared" si="125"/>
        <v>#REF!</v>
      </c>
      <c r="S655" s="247"/>
      <c r="T655" s="247"/>
      <c r="U655" s="247"/>
    </row>
    <row r="656" spans="2:21" x14ac:dyDescent="0.25">
      <c r="B656" s="237"/>
      <c r="C656" s="9"/>
      <c r="E656" s="65" t="e">
        <f>IF(OR($C$6="",$C$5="",$C$6=0,$C$5=0),"",IF((ROWS(E$6:E656)-1)&gt;$C$16+$C$13-$C$15,"",(ROWS(E$6:E656)-1)))</f>
        <v>#REF!</v>
      </c>
      <c r="F656" s="55" t="e">
        <f t="shared" si="126"/>
        <v>#REF!</v>
      </c>
      <c r="G656" s="91" t="e">
        <f>IF(E656="","",OP!G656)</f>
        <v>#REF!</v>
      </c>
      <c r="H656" s="28" t="e">
        <f t="shared" si="122"/>
        <v>#REF!</v>
      </c>
      <c r="I656" s="56" t="e">
        <f t="shared" si="123"/>
        <v>#REF!</v>
      </c>
      <c r="J656" s="56" t="e">
        <f t="shared" si="127"/>
        <v>#REF!</v>
      </c>
      <c r="K656" s="57" t="e">
        <f t="shared" si="128"/>
        <v>#REF!</v>
      </c>
      <c r="L656" s="57" t="e">
        <f t="shared" si="129"/>
        <v>#REF!</v>
      </c>
      <c r="M656" s="58" t="e">
        <f t="shared" si="124"/>
        <v>#REF!</v>
      </c>
      <c r="N656" s="58" t="e">
        <f t="shared" si="130"/>
        <v>#REF!</v>
      </c>
      <c r="O656" s="58" t="e">
        <f t="shared" si="131"/>
        <v>#REF!</v>
      </c>
      <c r="P656" s="59" t="e">
        <f t="shared" si="121"/>
        <v>#REF!</v>
      </c>
      <c r="Q656" s="29" t="e">
        <f t="shared" si="132"/>
        <v>#REF!</v>
      </c>
      <c r="R656" s="100" t="e">
        <f t="shared" si="125"/>
        <v>#REF!</v>
      </c>
      <c r="S656" s="247"/>
      <c r="T656" s="247"/>
      <c r="U656" s="247"/>
    </row>
    <row r="657" spans="2:21" x14ac:dyDescent="0.25">
      <c r="B657" s="237"/>
      <c r="C657" s="9"/>
      <c r="E657" s="65" t="e">
        <f>IF(OR($C$6="",$C$5="",$C$6=0,$C$5=0),"",IF((ROWS(E$6:E657)-1)&gt;$C$16+$C$13-$C$15,"",(ROWS(E$6:E657)-1)))</f>
        <v>#REF!</v>
      </c>
      <c r="F657" s="55" t="e">
        <f t="shared" si="126"/>
        <v>#REF!</v>
      </c>
      <c r="G657" s="91" t="e">
        <f>IF(E657="","",OP!G657)</f>
        <v>#REF!</v>
      </c>
      <c r="H657" s="28" t="e">
        <f t="shared" si="122"/>
        <v>#REF!</v>
      </c>
      <c r="I657" s="56" t="e">
        <f t="shared" si="123"/>
        <v>#REF!</v>
      </c>
      <c r="J657" s="56" t="e">
        <f t="shared" si="127"/>
        <v>#REF!</v>
      </c>
      <c r="K657" s="57" t="e">
        <f t="shared" si="128"/>
        <v>#REF!</v>
      </c>
      <c r="L657" s="57" t="e">
        <f t="shared" si="129"/>
        <v>#REF!</v>
      </c>
      <c r="M657" s="58" t="e">
        <f t="shared" si="124"/>
        <v>#REF!</v>
      </c>
      <c r="N657" s="58" t="e">
        <f t="shared" si="130"/>
        <v>#REF!</v>
      </c>
      <c r="O657" s="58" t="e">
        <f t="shared" si="131"/>
        <v>#REF!</v>
      </c>
      <c r="P657" s="59" t="e">
        <f t="shared" si="121"/>
        <v>#REF!</v>
      </c>
      <c r="Q657" s="29" t="e">
        <f t="shared" si="132"/>
        <v>#REF!</v>
      </c>
      <c r="R657" s="100" t="e">
        <f t="shared" si="125"/>
        <v>#REF!</v>
      </c>
      <c r="S657" s="247"/>
      <c r="T657" s="247"/>
      <c r="U657" s="247"/>
    </row>
    <row r="658" spans="2:21" x14ac:dyDescent="0.25">
      <c r="B658" s="237"/>
      <c r="C658" s="9"/>
      <c r="E658" s="65" t="e">
        <f>IF(OR($C$6="",$C$5="",$C$6=0,$C$5=0),"",IF((ROWS(E$6:E658)-1)&gt;$C$16+$C$13-$C$15,"",(ROWS(E$6:E658)-1)))</f>
        <v>#REF!</v>
      </c>
      <c r="F658" s="55" t="e">
        <f t="shared" si="126"/>
        <v>#REF!</v>
      </c>
      <c r="G658" s="91" t="e">
        <f>IF(E658="","",OP!G658)</f>
        <v>#REF!</v>
      </c>
      <c r="H658" s="28" t="e">
        <f t="shared" si="122"/>
        <v>#REF!</v>
      </c>
      <c r="I658" s="56" t="e">
        <f t="shared" si="123"/>
        <v>#REF!</v>
      </c>
      <c r="J658" s="56" t="e">
        <f t="shared" si="127"/>
        <v>#REF!</v>
      </c>
      <c r="K658" s="57" t="e">
        <f t="shared" si="128"/>
        <v>#REF!</v>
      </c>
      <c r="L658" s="57" t="e">
        <f t="shared" si="129"/>
        <v>#REF!</v>
      </c>
      <c r="M658" s="58" t="e">
        <f t="shared" si="124"/>
        <v>#REF!</v>
      </c>
      <c r="N658" s="58" t="e">
        <f t="shared" si="130"/>
        <v>#REF!</v>
      </c>
      <c r="O658" s="58" t="e">
        <f t="shared" si="131"/>
        <v>#REF!</v>
      </c>
      <c r="P658" s="59" t="e">
        <f t="shared" si="121"/>
        <v>#REF!</v>
      </c>
      <c r="Q658" s="29" t="e">
        <f t="shared" si="132"/>
        <v>#REF!</v>
      </c>
      <c r="R658" s="100" t="e">
        <f t="shared" si="125"/>
        <v>#REF!</v>
      </c>
      <c r="S658" s="247"/>
      <c r="T658" s="247"/>
      <c r="U658" s="247"/>
    </row>
    <row r="659" spans="2:21" x14ac:dyDescent="0.25">
      <c r="B659" s="237"/>
      <c r="C659" s="9"/>
      <c r="E659" s="65" t="e">
        <f>IF(OR($C$6="",$C$5="",$C$6=0,$C$5=0),"",IF((ROWS(E$6:E659)-1)&gt;$C$16+$C$13-$C$15,"",(ROWS(E$6:E659)-1)))</f>
        <v>#REF!</v>
      </c>
      <c r="F659" s="55" t="e">
        <f t="shared" si="126"/>
        <v>#REF!</v>
      </c>
      <c r="G659" s="91" t="e">
        <f>IF(E659="","",OP!G659)</f>
        <v>#REF!</v>
      </c>
      <c r="H659" s="28" t="e">
        <f t="shared" si="122"/>
        <v>#REF!</v>
      </c>
      <c r="I659" s="56" t="e">
        <f t="shared" si="123"/>
        <v>#REF!</v>
      </c>
      <c r="J659" s="56" t="e">
        <f t="shared" si="127"/>
        <v>#REF!</v>
      </c>
      <c r="K659" s="57" t="e">
        <f t="shared" si="128"/>
        <v>#REF!</v>
      </c>
      <c r="L659" s="57" t="e">
        <f t="shared" si="129"/>
        <v>#REF!</v>
      </c>
      <c r="M659" s="58" t="e">
        <f t="shared" si="124"/>
        <v>#REF!</v>
      </c>
      <c r="N659" s="58" t="e">
        <f t="shared" si="130"/>
        <v>#REF!</v>
      </c>
      <c r="O659" s="58" t="e">
        <f t="shared" si="131"/>
        <v>#REF!</v>
      </c>
      <c r="P659" s="59" t="e">
        <f t="shared" si="121"/>
        <v>#REF!</v>
      </c>
      <c r="Q659" s="29" t="e">
        <f t="shared" si="132"/>
        <v>#REF!</v>
      </c>
      <c r="R659" s="100" t="e">
        <f t="shared" si="125"/>
        <v>#REF!</v>
      </c>
      <c r="S659" s="247"/>
      <c r="T659" s="247"/>
      <c r="U659" s="247"/>
    </row>
    <row r="660" spans="2:21" x14ac:dyDescent="0.25">
      <c r="B660" s="237"/>
      <c r="C660" s="9"/>
      <c r="E660" s="65" t="e">
        <f>IF(OR($C$6="",$C$5="",$C$6=0,$C$5=0),"",IF((ROWS(E$6:E660)-1)&gt;$C$16+$C$13-$C$15,"",(ROWS(E$6:E660)-1)))</f>
        <v>#REF!</v>
      </c>
      <c r="F660" s="55" t="e">
        <f t="shared" si="126"/>
        <v>#REF!</v>
      </c>
      <c r="G660" s="91" t="e">
        <f>IF(E660="","",OP!G660)</f>
        <v>#REF!</v>
      </c>
      <c r="H660" s="28" t="e">
        <f t="shared" si="122"/>
        <v>#REF!</v>
      </c>
      <c r="I660" s="56" t="e">
        <f t="shared" si="123"/>
        <v>#REF!</v>
      </c>
      <c r="J660" s="56" t="e">
        <f t="shared" si="127"/>
        <v>#REF!</v>
      </c>
      <c r="K660" s="57" t="e">
        <f t="shared" si="128"/>
        <v>#REF!</v>
      </c>
      <c r="L660" s="57" t="e">
        <f t="shared" si="129"/>
        <v>#REF!</v>
      </c>
      <c r="M660" s="58" t="e">
        <f t="shared" si="124"/>
        <v>#REF!</v>
      </c>
      <c r="N660" s="58" t="e">
        <f t="shared" si="130"/>
        <v>#REF!</v>
      </c>
      <c r="O660" s="58" t="e">
        <f t="shared" si="131"/>
        <v>#REF!</v>
      </c>
      <c r="P660" s="59" t="e">
        <f t="shared" si="121"/>
        <v>#REF!</v>
      </c>
      <c r="Q660" s="29" t="e">
        <f t="shared" si="132"/>
        <v>#REF!</v>
      </c>
      <c r="R660" s="100" t="e">
        <f t="shared" si="125"/>
        <v>#REF!</v>
      </c>
      <c r="S660" s="247"/>
      <c r="T660" s="247"/>
      <c r="U660" s="247"/>
    </row>
    <row r="661" spans="2:21" x14ac:dyDescent="0.25">
      <c r="B661" s="237"/>
      <c r="C661" s="9"/>
      <c r="E661" s="65" t="e">
        <f>IF(OR($C$6="",$C$5="",$C$6=0,$C$5=0),"",IF((ROWS(E$6:E661)-1)&gt;$C$16+$C$13-$C$15,"",(ROWS(E$6:E661)-1)))</f>
        <v>#REF!</v>
      </c>
      <c r="F661" s="55" t="e">
        <f t="shared" si="126"/>
        <v>#REF!</v>
      </c>
      <c r="G661" s="91" t="e">
        <f>IF(E661="","",OP!G661)</f>
        <v>#REF!</v>
      </c>
      <c r="H661" s="28" t="e">
        <f t="shared" si="122"/>
        <v>#REF!</v>
      </c>
      <c r="I661" s="56" t="e">
        <f t="shared" si="123"/>
        <v>#REF!</v>
      </c>
      <c r="J661" s="56" t="e">
        <f t="shared" si="127"/>
        <v>#REF!</v>
      </c>
      <c r="K661" s="57" t="e">
        <f t="shared" si="128"/>
        <v>#REF!</v>
      </c>
      <c r="L661" s="57" t="e">
        <f t="shared" si="129"/>
        <v>#REF!</v>
      </c>
      <c r="M661" s="58" t="e">
        <f t="shared" si="124"/>
        <v>#REF!</v>
      </c>
      <c r="N661" s="58" t="e">
        <f t="shared" si="130"/>
        <v>#REF!</v>
      </c>
      <c r="O661" s="58" t="e">
        <f t="shared" si="131"/>
        <v>#REF!</v>
      </c>
      <c r="P661" s="59" t="e">
        <f t="shared" si="121"/>
        <v>#REF!</v>
      </c>
      <c r="Q661" s="29" t="e">
        <f t="shared" si="132"/>
        <v>#REF!</v>
      </c>
      <c r="R661" s="100" t="e">
        <f t="shared" si="125"/>
        <v>#REF!</v>
      </c>
      <c r="S661" s="247"/>
      <c r="T661" s="247"/>
      <c r="U661" s="247"/>
    </row>
    <row r="662" spans="2:21" x14ac:dyDescent="0.25">
      <c r="B662" s="237"/>
      <c r="C662" s="9"/>
      <c r="E662" s="65" t="e">
        <f>IF(OR($C$6="",$C$5="",$C$6=0,$C$5=0),"",IF((ROWS(E$6:E662)-1)&gt;$C$16+$C$13-$C$15,"",(ROWS(E$6:E662)-1)))</f>
        <v>#REF!</v>
      </c>
      <c r="F662" s="55" t="e">
        <f t="shared" si="126"/>
        <v>#REF!</v>
      </c>
      <c r="G662" s="91" t="e">
        <f>IF(E662="","",OP!G662)</f>
        <v>#REF!</v>
      </c>
      <c r="H662" s="28" t="e">
        <f t="shared" si="122"/>
        <v>#REF!</v>
      </c>
      <c r="I662" s="56" t="e">
        <f t="shared" si="123"/>
        <v>#REF!</v>
      </c>
      <c r="J662" s="56" t="e">
        <f t="shared" si="127"/>
        <v>#REF!</v>
      </c>
      <c r="K662" s="57" t="e">
        <f t="shared" si="128"/>
        <v>#REF!</v>
      </c>
      <c r="L662" s="57" t="e">
        <f t="shared" si="129"/>
        <v>#REF!</v>
      </c>
      <c r="M662" s="58" t="e">
        <f t="shared" si="124"/>
        <v>#REF!</v>
      </c>
      <c r="N662" s="58" t="e">
        <f t="shared" si="130"/>
        <v>#REF!</v>
      </c>
      <c r="O662" s="58" t="e">
        <f t="shared" si="131"/>
        <v>#REF!</v>
      </c>
      <c r="P662" s="59" t="e">
        <f t="shared" si="121"/>
        <v>#REF!</v>
      </c>
      <c r="Q662" s="29" t="e">
        <f t="shared" si="132"/>
        <v>#REF!</v>
      </c>
      <c r="R662" s="100" t="e">
        <f t="shared" si="125"/>
        <v>#REF!</v>
      </c>
      <c r="S662" s="247"/>
      <c r="T662" s="247"/>
      <c r="U662" s="247"/>
    </row>
    <row r="663" spans="2:21" x14ac:dyDescent="0.25">
      <c r="B663" s="237"/>
      <c r="C663" s="9"/>
      <c r="E663" s="65" t="e">
        <f>IF(OR($C$6="",$C$5="",$C$6=0,$C$5=0),"",IF((ROWS(E$6:E663)-1)&gt;$C$16+$C$13-$C$15,"",(ROWS(E$6:E663)-1)))</f>
        <v>#REF!</v>
      </c>
      <c r="F663" s="55" t="e">
        <f t="shared" si="126"/>
        <v>#REF!</v>
      </c>
      <c r="G663" s="91" t="e">
        <f>IF(E663="","",OP!G663)</f>
        <v>#REF!</v>
      </c>
      <c r="H663" s="28" t="e">
        <f t="shared" si="122"/>
        <v>#REF!</v>
      </c>
      <c r="I663" s="56" t="e">
        <f t="shared" si="123"/>
        <v>#REF!</v>
      </c>
      <c r="J663" s="56" t="e">
        <f t="shared" si="127"/>
        <v>#REF!</v>
      </c>
      <c r="K663" s="57" t="e">
        <f t="shared" si="128"/>
        <v>#REF!</v>
      </c>
      <c r="L663" s="57" t="e">
        <f t="shared" si="129"/>
        <v>#REF!</v>
      </c>
      <c r="M663" s="58" t="e">
        <f t="shared" si="124"/>
        <v>#REF!</v>
      </c>
      <c r="N663" s="58" t="e">
        <f t="shared" si="130"/>
        <v>#REF!</v>
      </c>
      <c r="O663" s="58" t="e">
        <f t="shared" si="131"/>
        <v>#REF!</v>
      </c>
      <c r="P663" s="59" t="e">
        <f t="shared" si="121"/>
        <v>#REF!</v>
      </c>
      <c r="Q663" s="29" t="e">
        <f t="shared" si="132"/>
        <v>#REF!</v>
      </c>
      <c r="R663" s="100" t="e">
        <f t="shared" si="125"/>
        <v>#REF!</v>
      </c>
      <c r="S663" s="247"/>
      <c r="T663" s="247"/>
      <c r="U663" s="247"/>
    </row>
    <row r="664" spans="2:21" x14ac:dyDescent="0.25">
      <c r="B664" s="237"/>
      <c r="C664" s="9"/>
      <c r="E664" s="65" t="e">
        <f>IF(OR($C$6="",$C$5="",$C$6=0,$C$5=0),"",IF((ROWS(E$6:E664)-1)&gt;$C$16+$C$13-$C$15,"",(ROWS(E$6:E664)-1)))</f>
        <v>#REF!</v>
      </c>
      <c r="F664" s="55" t="e">
        <f t="shared" si="126"/>
        <v>#REF!</v>
      </c>
      <c r="G664" s="91" t="e">
        <f>IF(E664="","",OP!G664)</f>
        <v>#REF!</v>
      </c>
      <c r="H664" s="28" t="e">
        <f t="shared" si="122"/>
        <v>#REF!</v>
      </c>
      <c r="I664" s="56" t="e">
        <f t="shared" si="123"/>
        <v>#REF!</v>
      </c>
      <c r="J664" s="56" t="e">
        <f t="shared" si="127"/>
        <v>#REF!</v>
      </c>
      <c r="K664" s="57" t="e">
        <f t="shared" si="128"/>
        <v>#REF!</v>
      </c>
      <c r="L664" s="57" t="e">
        <f t="shared" si="129"/>
        <v>#REF!</v>
      </c>
      <c r="M664" s="58" t="e">
        <f t="shared" si="124"/>
        <v>#REF!</v>
      </c>
      <c r="N664" s="58" t="e">
        <f t="shared" si="130"/>
        <v>#REF!</v>
      </c>
      <c r="O664" s="58" t="e">
        <f t="shared" si="131"/>
        <v>#REF!</v>
      </c>
      <c r="P664" s="59" t="e">
        <f t="shared" si="121"/>
        <v>#REF!</v>
      </c>
      <c r="Q664" s="29" t="e">
        <f t="shared" si="132"/>
        <v>#REF!</v>
      </c>
      <c r="R664" s="100" t="e">
        <f t="shared" si="125"/>
        <v>#REF!</v>
      </c>
      <c r="S664" s="247"/>
      <c r="T664" s="247"/>
      <c r="U664" s="247"/>
    </row>
    <row r="665" spans="2:21" x14ac:dyDescent="0.25">
      <c r="B665" s="237"/>
      <c r="C665" s="9"/>
      <c r="E665" s="65" t="e">
        <f>IF(OR($C$6="",$C$5="",$C$6=0,$C$5=0),"",IF((ROWS(E$6:E665)-1)&gt;$C$16+$C$13-$C$15,"",(ROWS(E$6:E665)-1)))</f>
        <v>#REF!</v>
      </c>
      <c r="F665" s="55" t="e">
        <f t="shared" si="126"/>
        <v>#REF!</v>
      </c>
      <c r="G665" s="91" t="e">
        <f>IF(E665="","",OP!G665)</f>
        <v>#REF!</v>
      </c>
      <c r="H665" s="28" t="e">
        <f t="shared" si="122"/>
        <v>#REF!</v>
      </c>
      <c r="I665" s="56" t="e">
        <f t="shared" si="123"/>
        <v>#REF!</v>
      </c>
      <c r="J665" s="56" t="e">
        <f t="shared" si="127"/>
        <v>#REF!</v>
      </c>
      <c r="K665" s="57" t="e">
        <f t="shared" si="128"/>
        <v>#REF!</v>
      </c>
      <c r="L665" s="57" t="e">
        <f t="shared" si="129"/>
        <v>#REF!</v>
      </c>
      <c r="M665" s="58" t="e">
        <f t="shared" si="124"/>
        <v>#REF!</v>
      </c>
      <c r="N665" s="58" t="e">
        <f t="shared" si="130"/>
        <v>#REF!</v>
      </c>
      <c r="O665" s="58" t="e">
        <f t="shared" si="131"/>
        <v>#REF!</v>
      </c>
      <c r="P665" s="59" t="e">
        <f t="shared" si="121"/>
        <v>#REF!</v>
      </c>
      <c r="Q665" s="29" t="e">
        <f t="shared" si="132"/>
        <v>#REF!</v>
      </c>
      <c r="R665" s="100" t="e">
        <f t="shared" si="125"/>
        <v>#REF!</v>
      </c>
      <c r="S665" s="247"/>
      <c r="T665" s="247"/>
      <c r="U665" s="247"/>
    </row>
    <row r="666" spans="2:21" x14ac:dyDescent="0.25">
      <c r="B666" s="237"/>
      <c r="C666" s="9"/>
      <c r="E666" s="65" t="e">
        <f>IF(OR($C$6="",$C$5="",$C$6=0,$C$5=0),"",IF((ROWS(E$6:E666)-1)&gt;$C$16+$C$13-$C$15,"",(ROWS(E$6:E666)-1)))</f>
        <v>#REF!</v>
      </c>
      <c r="F666" s="55" t="e">
        <f t="shared" si="126"/>
        <v>#REF!</v>
      </c>
      <c r="G666" s="91" t="e">
        <f>IF(E666="","",OP!G666)</f>
        <v>#REF!</v>
      </c>
      <c r="H666" s="28" t="e">
        <f t="shared" si="122"/>
        <v>#REF!</v>
      </c>
      <c r="I666" s="56" t="e">
        <f t="shared" si="123"/>
        <v>#REF!</v>
      </c>
      <c r="J666" s="56" t="e">
        <f t="shared" si="127"/>
        <v>#REF!</v>
      </c>
      <c r="K666" s="57" t="e">
        <f t="shared" si="128"/>
        <v>#REF!</v>
      </c>
      <c r="L666" s="57" t="e">
        <f t="shared" si="129"/>
        <v>#REF!</v>
      </c>
      <c r="M666" s="58" t="e">
        <f t="shared" si="124"/>
        <v>#REF!</v>
      </c>
      <c r="N666" s="58" t="e">
        <f t="shared" si="130"/>
        <v>#REF!</v>
      </c>
      <c r="O666" s="58" t="e">
        <f t="shared" si="131"/>
        <v>#REF!</v>
      </c>
      <c r="P666" s="59" t="e">
        <f t="shared" si="121"/>
        <v>#REF!</v>
      </c>
      <c r="Q666" s="29" t="e">
        <f t="shared" si="132"/>
        <v>#REF!</v>
      </c>
      <c r="R666" s="100" t="e">
        <f t="shared" si="125"/>
        <v>#REF!</v>
      </c>
      <c r="S666" s="247"/>
      <c r="T666" s="247"/>
      <c r="U666" s="247"/>
    </row>
    <row r="667" spans="2:21" x14ac:dyDescent="0.25">
      <c r="B667" s="237"/>
      <c r="C667" s="9"/>
      <c r="E667" s="65" t="e">
        <f>IF(OR($C$6="",$C$5="",$C$6=0,$C$5=0),"",IF((ROWS(E$6:E667)-1)&gt;$C$16+$C$13-$C$15,"",(ROWS(E$6:E667)-1)))</f>
        <v>#REF!</v>
      </c>
      <c r="F667" s="55" t="e">
        <f t="shared" si="126"/>
        <v>#REF!</v>
      </c>
      <c r="G667" s="91" t="e">
        <f>IF(E667="","",OP!G667)</f>
        <v>#REF!</v>
      </c>
      <c r="H667" s="28" t="e">
        <f t="shared" si="122"/>
        <v>#REF!</v>
      </c>
      <c r="I667" s="56" t="e">
        <f t="shared" si="123"/>
        <v>#REF!</v>
      </c>
      <c r="J667" s="56" t="e">
        <f t="shared" si="127"/>
        <v>#REF!</v>
      </c>
      <c r="K667" s="57" t="e">
        <f t="shared" si="128"/>
        <v>#REF!</v>
      </c>
      <c r="L667" s="57" t="e">
        <f t="shared" si="129"/>
        <v>#REF!</v>
      </c>
      <c r="M667" s="58" t="e">
        <f t="shared" si="124"/>
        <v>#REF!</v>
      </c>
      <c r="N667" s="58" t="e">
        <f t="shared" si="130"/>
        <v>#REF!</v>
      </c>
      <c r="O667" s="58" t="e">
        <f t="shared" si="131"/>
        <v>#REF!</v>
      </c>
      <c r="P667" s="59" t="e">
        <f t="shared" si="121"/>
        <v>#REF!</v>
      </c>
      <c r="Q667" s="29" t="e">
        <f t="shared" si="132"/>
        <v>#REF!</v>
      </c>
      <c r="R667" s="100" t="e">
        <f t="shared" si="125"/>
        <v>#REF!</v>
      </c>
      <c r="S667" s="247"/>
      <c r="T667" s="247"/>
      <c r="U667" s="247"/>
    </row>
    <row r="668" spans="2:21" x14ac:dyDescent="0.25">
      <c r="B668" s="237"/>
      <c r="C668" s="9"/>
      <c r="E668" s="65" t="e">
        <f>IF(OR($C$6="",$C$5="",$C$6=0,$C$5=0),"",IF((ROWS(E$6:E668)-1)&gt;$C$16+$C$13-$C$15,"",(ROWS(E$6:E668)-1)))</f>
        <v>#REF!</v>
      </c>
      <c r="F668" s="55" t="e">
        <f t="shared" si="126"/>
        <v>#REF!</v>
      </c>
      <c r="G668" s="91" t="e">
        <f>IF(E668="","",OP!G668)</f>
        <v>#REF!</v>
      </c>
      <c r="H668" s="28" t="e">
        <f t="shared" si="122"/>
        <v>#REF!</v>
      </c>
      <c r="I668" s="56" t="e">
        <f t="shared" si="123"/>
        <v>#REF!</v>
      </c>
      <c r="J668" s="56" t="e">
        <f t="shared" si="127"/>
        <v>#REF!</v>
      </c>
      <c r="K668" s="57" t="e">
        <f t="shared" si="128"/>
        <v>#REF!</v>
      </c>
      <c r="L668" s="57" t="e">
        <f t="shared" si="129"/>
        <v>#REF!</v>
      </c>
      <c r="M668" s="58" t="e">
        <f t="shared" si="124"/>
        <v>#REF!</v>
      </c>
      <c r="N668" s="58" t="e">
        <f t="shared" si="130"/>
        <v>#REF!</v>
      </c>
      <c r="O668" s="58" t="e">
        <f t="shared" si="131"/>
        <v>#REF!</v>
      </c>
      <c r="P668" s="59" t="e">
        <f t="shared" si="121"/>
        <v>#REF!</v>
      </c>
      <c r="Q668" s="29" t="e">
        <f t="shared" si="132"/>
        <v>#REF!</v>
      </c>
      <c r="R668" s="100" t="e">
        <f t="shared" si="125"/>
        <v>#REF!</v>
      </c>
      <c r="S668" s="247"/>
      <c r="T668" s="247"/>
      <c r="U668" s="247"/>
    </row>
    <row r="669" spans="2:21" x14ac:dyDescent="0.25">
      <c r="B669" s="237"/>
      <c r="C669" s="9"/>
      <c r="E669" s="65" t="e">
        <f>IF(OR($C$6="",$C$5="",$C$6=0,$C$5=0),"",IF((ROWS(E$6:E669)-1)&gt;$C$16+$C$13-$C$15,"",(ROWS(E$6:E669)-1)))</f>
        <v>#REF!</v>
      </c>
      <c r="F669" s="55" t="e">
        <f t="shared" si="126"/>
        <v>#REF!</v>
      </c>
      <c r="G669" s="91" t="e">
        <f>IF(E669="","",OP!G669)</f>
        <v>#REF!</v>
      </c>
      <c r="H669" s="28" t="e">
        <f t="shared" si="122"/>
        <v>#REF!</v>
      </c>
      <c r="I669" s="56" t="e">
        <f t="shared" si="123"/>
        <v>#REF!</v>
      </c>
      <c r="J669" s="56" t="e">
        <f t="shared" si="127"/>
        <v>#REF!</v>
      </c>
      <c r="K669" s="57" t="e">
        <f t="shared" si="128"/>
        <v>#REF!</v>
      </c>
      <c r="L669" s="57" t="e">
        <f t="shared" si="129"/>
        <v>#REF!</v>
      </c>
      <c r="M669" s="58" t="e">
        <f t="shared" si="124"/>
        <v>#REF!</v>
      </c>
      <c r="N669" s="58" t="e">
        <f t="shared" si="130"/>
        <v>#REF!</v>
      </c>
      <c r="O669" s="58" t="e">
        <f t="shared" si="131"/>
        <v>#REF!</v>
      </c>
      <c r="P669" s="59" t="e">
        <f t="shared" si="121"/>
        <v>#REF!</v>
      </c>
      <c r="Q669" s="29" t="e">
        <f t="shared" si="132"/>
        <v>#REF!</v>
      </c>
      <c r="R669" s="100" t="e">
        <f t="shared" si="125"/>
        <v>#REF!</v>
      </c>
      <c r="S669" s="247"/>
      <c r="T669" s="247"/>
      <c r="U669" s="247"/>
    </row>
    <row r="670" spans="2:21" x14ac:dyDescent="0.25">
      <c r="B670" s="237"/>
      <c r="C670" s="9"/>
      <c r="E670" s="65" t="e">
        <f>IF(OR($C$6="",$C$5="",$C$6=0,$C$5=0),"",IF((ROWS(E$6:E670)-1)&gt;$C$16+$C$13-$C$15,"",(ROWS(E$6:E670)-1)))</f>
        <v>#REF!</v>
      </c>
      <c r="F670" s="55" t="e">
        <f t="shared" si="126"/>
        <v>#REF!</v>
      </c>
      <c r="G670" s="91" t="e">
        <f>IF(E670="","",OP!G670)</f>
        <v>#REF!</v>
      </c>
      <c r="H670" s="28" t="e">
        <f t="shared" si="122"/>
        <v>#REF!</v>
      </c>
      <c r="I670" s="56" t="e">
        <f t="shared" si="123"/>
        <v>#REF!</v>
      </c>
      <c r="J670" s="56" t="e">
        <f t="shared" si="127"/>
        <v>#REF!</v>
      </c>
      <c r="K670" s="57" t="e">
        <f t="shared" si="128"/>
        <v>#REF!</v>
      </c>
      <c r="L670" s="57" t="e">
        <f t="shared" si="129"/>
        <v>#REF!</v>
      </c>
      <c r="M670" s="58" t="e">
        <f t="shared" si="124"/>
        <v>#REF!</v>
      </c>
      <c r="N670" s="58" t="e">
        <f t="shared" si="130"/>
        <v>#REF!</v>
      </c>
      <c r="O670" s="58" t="e">
        <f t="shared" si="131"/>
        <v>#REF!</v>
      </c>
      <c r="P670" s="59" t="e">
        <f t="shared" si="121"/>
        <v>#REF!</v>
      </c>
      <c r="Q670" s="29" t="e">
        <f t="shared" si="132"/>
        <v>#REF!</v>
      </c>
      <c r="R670" s="100" t="e">
        <f t="shared" si="125"/>
        <v>#REF!</v>
      </c>
      <c r="S670" s="247"/>
      <c r="T670" s="247"/>
      <c r="U670" s="247"/>
    </row>
    <row r="671" spans="2:21" x14ac:dyDescent="0.25">
      <c r="B671" s="237"/>
      <c r="C671" s="9"/>
      <c r="E671" s="65" t="e">
        <f>IF(OR($C$6="",$C$5="",$C$6=0,$C$5=0),"",IF((ROWS(E$6:E671)-1)&gt;$C$16+$C$13-$C$15,"",(ROWS(E$6:E671)-1)))</f>
        <v>#REF!</v>
      </c>
      <c r="F671" s="55" t="e">
        <f t="shared" si="126"/>
        <v>#REF!</v>
      </c>
      <c r="G671" s="91" t="e">
        <f>IF(E671="","",OP!G671)</f>
        <v>#REF!</v>
      </c>
      <c r="H671" s="28" t="e">
        <f t="shared" si="122"/>
        <v>#REF!</v>
      </c>
      <c r="I671" s="56" t="e">
        <f t="shared" si="123"/>
        <v>#REF!</v>
      </c>
      <c r="J671" s="56" t="e">
        <f t="shared" si="127"/>
        <v>#REF!</v>
      </c>
      <c r="K671" s="57" t="e">
        <f t="shared" si="128"/>
        <v>#REF!</v>
      </c>
      <c r="L671" s="57" t="e">
        <f t="shared" si="129"/>
        <v>#REF!</v>
      </c>
      <c r="M671" s="58" t="e">
        <f t="shared" si="124"/>
        <v>#REF!</v>
      </c>
      <c r="N671" s="58" t="e">
        <f t="shared" si="130"/>
        <v>#REF!</v>
      </c>
      <c r="O671" s="58" t="e">
        <f t="shared" si="131"/>
        <v>#REF!</v>
      </c>
      <c r="P671" s="59" t="e">
        <f t="shared" si="121"/>
        <v>#REF!</v>
      </c>
      <c r="Q671" s="29" t="e">
        <f t="shared" si="132"/>
        <v>#REF!</v>
      </c>
      <c r="R671" s="100" t="e">
        <f t="shared" si="125"/>
        <v>#REF!</v>
      </c>
      <c r="S671" s="247"/>
      <c r="T671" s="247"/>
      <c r="U671" s="247"/>
    </row>
    <row r="672" spans="2:21" x14ac:dyDescent="0.25">
      <c r="B672" s="237"/>
      <c r="C672" s="9"/>
      <c r="E672" s="65" t="e">
        <f>IF(OR($C$6="",$C$5="",$C$6=0,$C$5=0),"",IF((ROWS(E$6:E672)-1)&gt;$C$16+$C$13-$C$15,"",(ROWS(E$6:E672)-1)))</f>
        <v>#REF!</v>
      </c>
      <c r="F672" s="55" t="e">
        <f t="shared" si="126"/>
        <v>#REF!</v>
      </c>
      <c r="G672" s="91" t="e">
        <f>IF(E672="","",OP!G672)</f>
        <v>#REF!</v>
      </c>
      <c r="H672" s="28" t="e">
        <f t="shared" si="122"/>
        <v>#REF!</v>
      </c>
      <c r="I672" s="56" t="e">
        <f t="shared" si="123"/>
        <v>#REF!</v>
      </c>
      <c r="J672" s="56" t="e">
        <f t="shared" si="127"/>
        <v>#REF!</v>
      </c>
      <c r="K672" s="57" t="e">
        <f t="shared" si="128"/>
        <v>#REF!</v>
      </c>
      <c r="L672" s="57" t="e">
        <f t="shared" si="129"/>
        <v>#REF!</v>
      </c>
      <c r="M672" s="58" t="e">
        <f t="shared" si="124"/>
        <v>#REF!</v>
      </c>
      <c r="N672" s="58" t="e">
        <f t="shared" si="130"/>
        <v>#REF!</v>
      </c>
      <c r="O672" s="58" t="e">
        <f t="shared" si="131"/>
        <v>#REF!</v>
      </c>
      <c r="P672" s="59" t="e">
        <f t="shared" si="121"/>
        <v>#REF!</v>
      </c>
      <c r="Q672" s="29" t="e">
        <f t="shared" si="132"/>
        <v>#REF!</v>
      </c>
      <c r="R672" s="100" t="e">
        <f t="shared" si="125"/>
        <v>#REF!</v>
      </c>
      <c r="S672" s="247"/>
      <c r="T672" s="247"/>
      <c r="U672" s="247"/>
    </row>
    <row r="673" spans="2:21" x14ac:dyDescent="0.25">
      <c r="B673" s="237"/>
      <c r="C673" s="9"/>
      <c r="E673" s="65" t="e">
        <f>IF(OR($C$6="",$C$5="",$C$6=0,$C$5=0),"",IF((ROWS(E$6:E673)-1)&gt;$C$16+$C$13-$C$15,"",(ROWS(E$6:E673)-1)))</f>
        <v>#REF!</v>
      </c>
      <c r="F673" s="55" t="e">
        <f t="shared" si="126"/>
        <v>#REF!</v>
      </c>
      <c r="G673" s="91" t="e">
        <f>IF(E673="","",OP!G673)</f>
        <v>#REF!</v>
      </c>
      <c r="H673" s="28" t="e">
        <f t="shared" si="122"/>
        <v>#REF!</v>
      </c>
      <c r="I673" s="56" t="e">
        <f t="shared" si="123"/>
        <v>#REF!</v>
      </c>
      <c r="J673" s="56" t="e">
        <f t="shared" si="127"/>
        <v>#REF!</v>
      </c>
      <c r="K673" s="57" t="e">
        <f t="shared" si="128"/>
        <v>#REF!</v>
      </c>
      <c r="L673" s="57" t="e">
        <f t="shared" si="129"/>
        <v>#REF!</v>
      </c>
      <c r="M673" s="58" t="e">
        <f t="shared" si="124"/>
        <v>#REF!</v>
      </c>
      <c r="N673" s="58" t="e">
        <f t="shared" si="130"/>
        <v>#REF!</v>
      </c>
      <c r="O673" s="58" t="e">
        <f t="shared" si="131"/>
        <v>#REF!</v>
      </c>
      <c r="P673" s="59" t="e">
        <f t="shared" si="121"/>
        <v>#REF!</v>
      </c>
      <c r="Q673" s="29" t="e">
        <f t="shared" si="132"/>
        <v>#REF!</v>
      </c>
      <c r="R673" s="100" t="e">
        <f t="shared" si="125"/>
        <v>#REF!</v>
      </c>
      <c r="S673" s="247"/>
      <c r="T673" s="247"/>
      <c r="U673" s="247"/>
    </row>
    <row r="674" spans="2:21" x14ac:dyDescent="0.25">
      <c r="B674" s="237"/>
      <c r="C674" s="9"/>
      <c r="E674" s="65" t="e">
        <f>IF(OR($C$6="",$C$5="",$C$6=0,$C$5=0),"",IF((ROWS(E$6:E674)-1)&gt;$C$16+$C$13-$C$15,"",(ROWS(E$6:E674)-1)))</f>
        <v>#REF!</v>
      </c>
      <c r="F674" s="55" t="e">
        <f t="shared" si="126"/>
        <v>#REF!</v>
      </c>
      <c r="G674" s="91" t="e">
        <f>IF(E674="","",OP!G674)</f>
        <v>#REF!</v>
      </c>
      <c r="H674" s="28" t="e">
        <f t="shared" si="122"/>
        <v>#REF!</v>
      </c>
      <c r="I674" s="56" t="e">
        <f t="shared" si="123"/>
        <v>#REF!</v>
      </c>
      <c r="J674" s="56" t="e">
        <f t="shared" si="127"/>
        <v>#REF!</v>
      </c>
      <c r="K674" s="57" t="e">
        <f t="shared" si="128"/>
        <v>#REF!</v>
      </c>
      <c r="L674" s="57" t="e">
        <f t="shared" si="129"/>
        <v>#REF!</v>
      </c>
      <c r="M674" s="58" t="e">
        <f t="shared" si="124"/>
        <v>#REF!</v>
      </c>
      <c r="N674" s="58" t="e">
        <f t="shared" si="130"/>
        <v>#REF!</v>
      </c>
      <c r="O674" s="58" t="e">
        <f t="shared" si="131"/>
        <v>#REF!</v>
      </c>
      <c r="P674" s="59" t="e">
        <f t="shared" si="121"/>
        <v>#REF!</v>
      </c>
      <c r="Q674" s="29" t="e">
        <f t="shared" si="132"/>
        <v>#REF!</v>
      </c>
      <c r="R674" s="100" t="e">
        <f t="shared" si="125"/>
        <v>#REF!</v>
      </c>
      <c r="S674" s="247"/>
      <c r="T674" s="247"/>
      <c r="U674" s="247"/>
    </row>
    <row r="675" spans="2:21" x14ac:dyDescent="0.25">
      <c r="B675" s="237"/>
      <c r="C675" s="9"/>
      <c r="E675" s="65" t="e">
        <f>IF(OR($C$6="",$C$5="",$C$6=0,$C$5=0),"",IF((ROWS(E$6:E675)-1)&gt;$C$16+$C$13-$C$15,"",(ROWS(E$6:E675)-1)))</f>
        <v>#REF!</v>
      </c>
      <c r="F675" s="55" t="e">
        <f t="shared" si="126"/>
        <v>#REF!</v>
      </c>
      <c r="G675" s="91" t="e">
        <f>IF(E675="","",OP!G675)</f>
        <v>#REF!</v>
      </c>
      <c r="H675" s="28" t="e">
        <f t="shared" si="122"/>
        <v>#REF!</v>
      </c>
      <c r="I675" s="56" t="e">
        <f t="shared" si="123"/>
        <v>#REF!</v>
      </c>
      <c r="J675" s="56" t="e">
        <f t="shared" si="127"/>
        <v>#REF!</v>
      </c>
      <c r="K675" s="57" t="e">
        <f t="shared" si="128"/>
        <v>#REF!</v>
      </c>
      <c r="L675" s="57" t="e">
        <f t="shared" si="129"/>
        <v>#REF!</v>
      </c>
      <c r="M675" s="58" t="e">
        <f t="shared" si="124"/>
        <v>#REF!</v>
      </c>
      <c r="N675" s="58" t="e">
        <f t="shared" si="130"/>
        <v>#REF!</v>
      </c>
      <c r="O675" s="58" t="e">
        <f t="shared" si="131"/>
        <v>#REF!</v>
      </c>
      <c r="P675" s="59" t="e">
        <f t="shared" si="121"/>
        <v>#REF!</v>
      </c>
      <c r="Q675" s="29" t="e">
        <f t="shared" si="132"/>
        <v>#REF!</v>
      </c>
      <c r="R675" s="100" t="e">
        <f t="shared" si="125"/>
        <v>#REF!</v>
      </c>
      <c r="S675" s="247"/>
      <c r="T675" s="247"/>
      <c r="U675" s="247"/>
    </row>
    <row r="676" spans="2:21" x14ac:dyDescent="0.25">
      <c r="B676" s="237"/>
      <c r="C676" s="9"/>
      <c r="E676" s="65" t="e">
        <f>IF(OR($C$6="",$C$5="",$C$6=0,$C$5=0),"",IF((ROWS(E$6:E676)-1)&gt;$C$16+$C$13-$C$15,"",(ROWS(E$6:E676)-1)))</f>
        <v>#REF!</v>
      </c>
      <c r="F676" s="55" t="e">
        <f t="shared" si="126"/>
        <v>#REF!</v>
      </c>
      <c r="G676" s="91" t="e">
        <f>IF(E676="","",OP!G676)</f>
        <v>#REF!</v>
      </c>
      <c r="H676" s="28" t="e">
        <f t="shared" si="122"/>
        <v>#REF!</v>
      </c>
      <c r="I676" s="56" t="e">
        <f t="shared" si="123"/>
        <v>#REF!</v>
      </c>
      <c r="J676" s="56" t="e">
        <f t="shared" si="127"/>
        <v>#REF!</v>
      </c>
      <c r="K676" s="57" t="e">
        <f t="shared" si="128"/>
        <v>#REF!</v>
      </c>
      <c r="L676" s="57" t="e">
        <f t="shared" si="129"/>
        <v>#REF!</v>
      </c>
      <c r="M676" s="58" t="e">
        <f t="shared" si="124"/>
        <v>#REF!</v>
      </c>
      <c r="N676" s="58" t="e">
        <f t="shared" si="130"/>
        <v>#REF!</v>
      </c>
      <c r="O676" s="58" t="e">
        <f t="shared" si="131"/>
        <v>#REF!</v>
      </c>
      <c r="P676" s="59" t="e">
        <f t="shared" si="121"/>
        <v>#REF!</v>
      </c>
      <c r="Q676" s="29" t="e">
        <f t="shared" si="132"/>
        <v>#REF!</v>
      </c>
      <c r="R676" s="100" t="e">
        <f t="shared" si="125"/>
        <v>#REF!</v>
      </c>
      <c r="S676" s="247"/>
      <c r="T676" s="247"/>
      <c r="U676" s="247"/>
    </row>
    <row r="677" spans="2:21" x14ac:dyDescent="0.25">
      <c r="B677" s="237"/>
      <c r="C677" s="9"/>
      <c r="E677" s="65" t="e">
        <f>IF(OR($C$6="",$C$5="",$C$6=0,$C$5=0),"",IF((ROWS(E$6:E677)-1)&gt;$C$16+$C$13-$C$15,"",(ROWS(E$6:E677)-1)))</f>
        <v>#REF!</v>
      </c>
      <c r="F677" s="55" t="e">
        <f t="shared" si="126"/>
        <v>#REF!</v>
      </c>
      <c r="G677" s="91" t="e">
        <f>IF(E677="","",OP!G677)</f>
        <v>#REF!</v>
      </c>
      <c r="H677" s="28" t="e">
        <f t="shared" si="122"/>
        <v>#REF!</v>
      </c>
      <c r="I677" s="56" t="e">
        <f t="shared" si="123"/>
        <v>#REF!</v>
      </c>
      <c r="J677" s="56" t="e">
        <f t="shared" si="127"/>
        <v>#REF!</v>
      </c>
      <c r="K677" s="57" t="e">
        <f t="shared" si="128"/>
        <v>#REF!</v>
      </c>
      <c r="L677" s="57" t="e">
        <f t="shared" si="129"/>
        <v>#REF!</v>
      </c>
      <c r="M677" s="58" t="e">
        <f t="shared" si="124"/>
        <v>#REF!</v>
      </c>
      <c r="N677" s="58" t="e">
        <f t="shared" si="130"/>
        <v>#REF!</v>
      </c>
      <c r="O677" s="58" t="e">
        <f t="shared" si="131"/>
        <v>#REF!</v>
      </c>
      <c r="P677" s="59" t="e">
        <f t="shared" si="121"/>
        <v>#REF!</v>
      </c>
      <c r="Q677" s="29" t="e">
        <f t="shared" si="132"/>
        <v>#REF!</v>
      </c>
      <c r="R677" s="100" t="e">
        <f t="shared" si="125"/>
        <v>#REF!</v>
      </c>
      <c r="S677" s="247"/>
      <c r="T677" s="247"/>
      <c r="U677" s="247"/>
    </row>
    <row r="678" spans="2:21" x14ac:dyDescent="0.25">
      <c r="B678" s="237"/>
      <c r="C678" s="9"/>
      <c r="E678" s="65" t="e">
        <f>IF(OR($C$6="",$C$5="",$C$6=0,$C$5=0),"",IF((ROWS(E$6:E678)-1)&gt;$C$16+$C$13-$C$15,"",(ROWS(E$6:E678)-1)))</f>
        <v>#REF!</v>
      </c>
      <c r="F678" s="55" t="e">
        <f t="shared" si="126"/>
        <v>#REF!</v>
      </c>
      <c r="G678" s="91" t="e">
        <f>IF(E678="","",OP!G678)</f>
        <v>#REF!</v>
      </c>
      <c r="H678" s="28" t="e">
        <f t="shared" si="122"/>
        <v>#REF!</v>
      </c>
      <c r="I678" s="56" t="e">
        <f t="shared" si="123"/>
        <v>#REF!</v>
      </c>
      <c r="J678" s="56" t="e">
        <f t="shared" si="127"/>
        <v>#REF!</v>
      </c>
      <c r="K678" s="57" t="e">
        <f t="shared" si="128"/>
        <v>#REF!</v>
      </c>
      <c r="L678" s="57" t="e">
        <f t="shared" si="129"/>
        <v>#REF!</v>
      </c>
      <c r="M678" s="58" t="e">
        <f t="shared" si="124"/>
        <v>#REF!</v>
      </c>
      <c r="N678" s="58" t="e">
        <f t="shared" si="130"/>
        <v>#REF!</v>
      </c>
      <c r="O678" s="58" t="e">
        <f t="shared" si="131"/>
        <v>#REF!</v>
      </c>
      <c r="P678" s="59" t="e">
        <f t="shared" si="121"/>
        <v>#REF!</v>
      </c>
      <c r="Q678" s="29" t="e">
        <f t="shared" si="132"/>
        <v>#REF!</v>
      </c>
      <c r="R678" s="100" t="e">
        <f t="shared" si="125"/>
        <v>#REF!</v>
      </c>
      <c r="S678" s="247"/>
      <c r="T678" s="247"/>
      <c r="U678" s="247"/>
    </row>
    <row r="679" spans="2:21" x14ac:dyDescent="0.25">
      <c r="B679" s="237"/>
      <c r="C679" s="9"/>
      <c r="E679" s="65" t="e">
        <f>IF(OR($C$6="",$C$5="",$C$6=0,$C$5=0),"",IF((ROWS(E$6:E679)-1)&gt;$C$16+$C$13-$C$15,"",(ROWS(E$6:E679)-1)))</f>
        <v>#REF!</v>
      </c>
      <c r="F679" s="55" t="e">
        <f t="shared" si="126"/>
        <v>#REF!</v>
      </c>
      <c r="G679" s="91" t="e">
        <f>IF(E679="","",OP!G679)</f>
        <v>#REF!</v>
      </c>
      <c r="H679" s="28" t="e">
        <f t="shared" si="122"/>
        <v>#REF!</v>
      </c>
      <c r="I679" s="56" t="e">
        <f t="shared" si="123"/>
        <v>#REF!</v>
      </c>
      <c r="J679" s="56" t="e">
        <f t="shared" si="127"/>
        <v>#REF!</v>
      </c>
      <c r="K679" s="57" t="e">
        <f t="shared" si="128"/>
        <v>#REF!</v>
      </c>
      <c r="L679" s="57" t="e">
        <f t="shared" si="129"/>
        <v>#REF!</v>
      </c>
      <c r="M679" s="58" t="e">
        <f t="shared" si="124"/>
        <v>#REF!</v>
      </c>
      <c r="N679" s="58" t="e">
        <f t="shared" si="130"/>
        <v>#REF!</v>
      </c>
      <c r="O679" s="58" t="e">
        <f t="shared" si="131"/>
        <v>#REF!</v>
      </c>
      <c r="P679" s="59" t="e">
        <f t="shared" si="121"/>
        <v>#REF!</v>
      </c>
      <c r="Q679" s="29" t="e">
        <f t="shared" si="132"/>
        <v>#REF!</v>
      </c>
      <c r="R679" s="100" t="e">
        <f t="shared" si="125"/>
        <v>#REF!</v>
      </c>
      <c r="S679" s="247"/>
      <c r="T679" s="247"/>
      <c r="U679" s="247"/>
    </row>
    <row r="680" spans="2:21" x14ac:dyDescent="0.25">
      <c r="B680" s="237"/>
      <c r="C680" s="9"/>
      <c r="E680" s="65" t="e">
        <f>IF(OR($C$6="",$C$5="",$C$6=0,$C$5=0),"",IF((ROWS(E$6:E680)-1)&gt;$C$16+$C$13-$C$15,"",(ROWS(E$6:E680)-1)))</f>
        <v>#REF!</v>
      </c>
      <c r="F680" s="55" t="e">
        <f t="shared" si="126"/>
        <v>#REF!</v>
      </c>
      <c r="G680" s="91" t="e">
        <f>IF(E680="","",OP!G680)</f>
        <v>#REF!</v>
      </c>
      <c r="H680" s="28" t="e">
        <f t="shared" si="122"/>
        <v>#REF!</v>
      </c>
      <c r="I680" s="56" t="e">
        <f t="shared" si="123"/>
        <v>#REF!</v>
      </c>
      <c r="J680" s="56" t="e">
        <f t="shared" si="127"/>
        <v>#REF!</v>
      </c>
      <c r="K680" s="57" t="e">
        <f t="shared" si="128"/>
        <v>#REF!</v>
      </c>
      <c r="L680" s="57" t="e">
        <f t="shared" si="129"/>
        <v>#REF!</v>
      </c>
      <c r="M680" s="58" t="e">
        <f t="shared" si="124"/>
        <v>#REF!</v>
      </c>
      <c r="N680" s="58" t="e">
        <f t="shared" si="130"/>
        <v>#REF!</v>
      </c>
      <c r="O680" s="58" t="e">
        <f t="shared" si="131"/>
        <v>#REF!</v>
      </c>
      <c r="P680" s="59" t="e">
        <f t="shared" si="121"/>
        <v>#REF!</v>
      </c>
      <c r="Q680" s="29" t="e">
        <f t="shared" si="132"/>
        <v>#REF!</v>
      </c>
      <c r="R680" s="100" t="e">
        <f t="shared" si="125"/>
        <v>#REF!</v>
      </c>
      <c r="S680" s="247"/>
      <c r="T680" s="247"/>
      <c r="U680" s="247"/>
    </row>
    <row r="681" spans="2:21" x14ac:dyDescent="0.25">
      <c r="B681" s="237"/>
      <c r="C681" s="9"/>
      <c r="E681" s="65" t="e">
        <f>IF(OR($C$6="",$C$5="",$C$6=0,$C$5=0),"",IF((ROWS(E$6:E681)-1)&gt;$C$16+$C$13-$C$15,"",(ROWS(E$6:E681)-1)))</f>
        <v>#REF!</v>
      </c>
      <c r="F681" s="55" t="e">
        <f t="shared" si="126"/>
        <v>#REF!</v>
      </c>
      <c r="G681" s="91" t="e">
        <f>IF(E681="","",OP!G681)</f>
        <v>#REF!</v>
      </c>
      <c r="H681" s="28" t="e">
        <f t="shared" si="122"/>
        <v>#REF!</v>
      </c>
      <c r="I681" s="56" t="e">
        <f t="shared" si="123"/>
        <v>#REF!</v>
      </c>
      <c r="J681" s="56" t="e">
        <f t="shared" si="127"/>
        <v>#REF!</v>
      </c>
      <c r="K681" s="57" t="e">
        <f t="shared" si="128"/>
        <v>#REF!</v>
      </c>
      <c r="L681" s="57" t="e">
        <f t="shared" si="129"/>
        <v>#REF!</v>
      </c>
      <c r="M681" s="58" t="e">
        <f t="shared" si="124"/>
        <v>#REF!</v>
      </c>
      <c r="N681" s="58" t="e">
        <f t="shared" si="130"/>
        <v>#REF!</v>
      </c>
      <c r="O681" s="58" t="e">
        <f t="shared" si="131"/>
        <v>#REF!</v>
      </c>
      <c r="P681" s="59" t="e">
        <f t="shared" si="121"/>
        <v>#REF!</v>
      </c>
      <c r="Q681" s="29" t="e">
        <f t="shared" si="132"/>
        <v>#REF!</v>
      </c>
      <c r="R681" s="100" t="e">
        <f t="shared" si="125"/>
        <v>#REF!</v>
      </c>
      <c r="S681" s="247"/>
      <c r="T681" s="247"/>
      <c r="U681" s="247"/>
    </row>
    <row r="682" spans="2:21" x14ac:dyDescent="0.25">
      <c r="B682" s="237"/>
      <c r="C682" s="9"/>
      <c r="E682" s="65" t="e">
        <f>IF(OR($C$6="",$C$5="",$C$6=0,$C$5=0),"",IF((ROWS(E$6:E682)-1)&gt;$C$16+$C$13-$C$15,"",(ROWS(E$6:E682)-1)))</f>
        <v>#REF!</v>
      </c>
      <c r="F682" s="55" t="e">
        <f t="shared" si="126"/>
        <v>#REF!</v>
      </c>
      <c r="G682" s="91" t="e">
        <f>IF(E682="","",OP!G682)</f>
        <v>#REF!</v>
      </c>
      <c r="H682" s="28" t="e">
        <f t="shared" si="122"/>
        <v>#REF!</v>
      </c>
      <c r="I682" s="56" t="e">
        <f t="shared" si="123"/>
        <v>#REF!</v>
      </c>
      <c r="J682" s="56" t="e">
        <f t="shared" si="127"/>
        <v>#REF!</v>
      </c>
      <c r="K682" s="57" t="e">
        <f t="shared" si="128"/>
        <v>#REF!</v>
      </c>
      <c r="L682" s="57" t="e">
        <f t="shared" si="129"/>
        <v>#REF!</v>
      </c>
      <c r="M682" s="58" t="e">
        <f t="shared" si="124"/>
        <v>#REF!</v>
      </c>
      <c r="N682" s="58" t="e">
        <f t="shared" si="130"/>
        <v>#REF!</v>
      </c>
      <c r="O682" s="58" t="e">
        <f t="shared" si="131"/>
        <v>#REF!</v>
      </c>
      <c r="P682" s="59" t="e">
        <f t="shared" si="121"/>
        <v>#REF!</v>
      </c>
      <c r="Q682" s="29" t="e">
        <f t="shared" si="132"/>
        <v>#REF!</v>
      </c>
      <c r="R682" s="100" t="e">
        <f t="shared" si="125"/>
        <v>#REF!</v>
      </c>
      <c r="S682" s="247"/>
      <c r="T682" s="247"/>
      <c r="U682" s="247"/>
    </row>
    <row r="683" spans="2:21" x14ac:dyDescent="0.25">
      <c r="B683" s="237"/>
      <c r="C683" s="9"/>
      <c r="E683" s="65" t="e">
        <f>IF(OR($C$6="",$C$5="",$C$6=0,$C$5=0),"",IF((ROWS(E$6:E683)-1)&gt;$C$16+$C$13-$C$15,"",(ROWS(E$6:E683)-1)))</f>
        <v>#REF!</v>
      </c>
      <c r="F683" s="55" t="e">
        <f t="shared" si="126"/>
        <v>#REF!</v>
      </c>
      <c r="G683" s="91" t="e">
        <f>IF(E683="","",OP!G683)</f>
        <v>#REF!</v>
      </c>
      <c r="H683" s="28" t="e">
        <f t="shared" si="122"/>
        <v>#REF!</v>
      </c>
      <c r="I683" s="56" t="e">
        <f t="shared" si="123"/>
        <v>#REF!</v>
      </c>
      <c r="J683" s="56" t="e">
        <f t="shared" si="127"/>
        <v>#REF!</v>
      </c>
      <c r="K683" s="57" t="e">
        <f t="shared" si="128"/>
        <v>#REF!</v>
      </c>
      <c r="L683" s="57" t="e">
        <f t="shared" si="129"/>
        <v>#REF!</v>
      </c>
      <c r="M683" s="58" t="e">
        <f t="shared" si="124"/>
        <v>#REF!</v>
      </c>
      <c r="N683" s="58" t="e">
        <f t="shared" si="130"/>
        <v>#REF!</v>
      </c>
      <c r="O683" s="58" t="e">
        <f t="shared" si="131"/>
        <v>#REF!</v>
      </c>
      <c r="P683" s="59" t="e">
        <f t="shared" si="121"/>
        <v>#REF!</v>
      </c>
      <c r="Q683" s="29" t="e">
        <f t="shared" si="132"/>
        <v>#REF!</v>
      </c>
      <c r="R683" s="100" t="e">
        <f t="shared" si="125"/>
        <v>#REF!</v>
      </c>
      <c r="S683" s="247"/>
      <c r="T683" s="247"/>
      <c r="U683" s="247"/>
    </row>
    <row r="684" spans="2:21" x14ac:dyDescent="0.25">
      <c r="B684" s="237"/>
      <c r="C684" s="9"/>
      <c r="E684" s="65" t="e">
        <f>IF(OR($C$6="",$C$5="",$C$6=0,$C$5=0),"",IF((ROWS(E$6:E684)-1)&gt;$C$16+$C$13-$C$15,"",(ROWS(E$6:E684)-1)))</f>
        <v>#REF!</v>
      </c>
      <c r="F684" s="55" t="e">
        <f t="shared" si="126"/>
        <v>#REF!</v>
      </c>
      <c r="G684" s="91" t="e">
        <f>IF(E684="","",OP!G684)</f>
        <v>#REF!</v>
      </c>
      <c r="H684" s="28" t="e">
        <f t="shared" si="122"/>
        <v>#REF!</v>
      </c>
      <c r="I684" s="56" t="e">
        <f t="shared" si="123"/>
        <v>#REF!</v>
      </c>
      <c r="J684" s="56" t="e">
        <f t="shared" si="127"/>
        <v>#REF!</v>
      </c>
      <c r="K684" s="57" t="e">
        <f t="shared" si="128"/>
        <v>#REF!</v>
      </c>
      <c r="L684" s="57" t="e">
        <f t="shared" si="129"/>
        <v>#REF!</v>
      </c>
      <c r="M684" s="58" t="e">
        <f t="shared" si="124"/>
        <v>#REF!</v>
      </c>
      <c r="N684" s="58" t="e">
        <f t="shared" si="130"/>
        <v>#REF!</v>
      </c>
      <c r="O684" s="58" t="e">
        <f t="shared" si="131"/>
        <v>#REF!</v>
      </c>
      <c r="P684" s="59" t="e">
        <f t="shared" si="121"/>
        <v>#REF!</v>
      </c>
      <c r="Q684" s="29" t="e">
        <f t="shared" si="132"/>
        <v>#REF!</v>
      </c>
      <c r="R684" s="100" t="e">
        <f t="shared" si="125"/>
        <v>#REF!</v>
      </c>
      <c r="S684" s="247"/>
      <c r="T684" s="247"/>
      <c r="U684" s="247"/>
    </row>
    <row r="685" spans="2:21" x14ac:dyDescent="0.25">
      <c r="B685" s="237"/>
      <c r="C685" s="9"/>
      <c r="E685" s="65" t="e">
        <f>IF(OR($C$6="",$C$5="",$C$6=0,$C$5=0),"",IF((ROWS(E$6:E685)-1)&gt;$C$16+$C$13-$C$15,"",(ROWS(E$6:E685)-1)))</f>
        <v>#REF!</v>
      </c>
      <c r="F685" s="55" t="e">
        <f t="shared" si="126"/>
        <v>#REF!</v>
      </c>
      <c r="G685" s="91" t="e">
        <f>IF(E685="","",OP!G685)</f>
        <v>#REF!</v>
      </c>
      <c r="H685" s="28" t="e">
        <f t="shared" si="122"/>
        <v>#REF!</v>
      </c>
      <c r="I685" s="56" t="e">
        <f t="shared" si="123"/>
        <v>#REF!</v>
      </c>
      <c r="J685" s="56" t="e">
        <f t="shared" si="127"/>
        <v>#REF!</v>
      </c>
      <c r="K685" s="57" t="e">
        <f t="shared" si="128"/>
        <v>#REF!</v>
      </c>
      <c r="L685" s="57" t="e">
        <f t="shared" si="129"/>
        <v>#REF!</v>
      </c>
      <c r="M685" s="58" t="e">
        <f t="shared" si="124"/>
        <v>#REF!</v>
      </c>
      <c r="N685" s="58" t="e">
        <f t="shared" si="130"/>
        <v>#REF!</v>
      </c>
      <c r="O685" s="58" t="e">
        <f t="shared" si="131"/>
        <v>#REF!</v>
      </c>
      <c r="P685" s="59" t="e">
        <f t="shared" si="121"/>
        <v>#REF!</v>
      </c>
      <c r="Q685" s="29" t="e">
        <f t="shared" si="132"/>
        <v>#REF!</v>
      </c>
      <c r="R685" s="100" t="e">
        <f t="shared" si="125"/>
        <v>#REF!</v>
      </c>
      <c r="S685" s="247"/>
      <c r="T685" s="247"/>
      <c r="U685" s="247"/>
    </row>
    <row r="686" spans="2:21" x14ac:dyDescent="0.25">
      <c r="B686" s="237"/>
      <c r="C686" s="9"/>
      <c r="E686" s="65" t="e">
        <f>IF(OR($C$6="",$C$5="",$C$6=0,$C$5=0),"",IF((ROWS(E$6:E686)-1)&gt;$C$16+$C$13-$C$15,"",(ROWS(E$6:E686)-1)))</f>
        <v>#REF!</v>
      </c>
      <c r="F686" s="55" t="e">
        <f t="shared" si="126"/>
        <v>#REF!</v>
      </c>
      <c r="G686" s="91" t="e">
        <f>IF(E686="","",OP!G686)</f>
        <v>#REF!</v>
      </c>
      <c r="H686" s="28" t="e">
        <f t="shared" si="122"/>
        <v>#REF!</v>
      </c>
      <c r="I686" s="56" t="e">
        <f t="shared" si="123"/>
        <v>#REF!</v>
      </c>
      <c r="J686" s="56" t="e">
        <f t="shared" si="127"/>
        <v>#REF!</v>
      </c>
      <c r="K686" s="57" t="e">
        <f t="shared" si="128"/>
        <v>#REF!</v>
      </c>
      <c r="L686" s="57" t="e">
        <f t="shared" si="129"/>
        <v>#REF!</v>
      </c>
      <c r="M686" s="58" t="e">
        <f t="shared" si="124"/>
        <v>#REF!</v>
      </c>
      <c r="N686" s="58" t="e">
        <f t="shared" si="130"/>
        <v>#REF!</v>
      </c>
      <c r="O686" s="58" t="e">
        <f t="shared" si="131"/>
        <v>#REF!</v>
      </c>
      <c r="P686" s="59" t="e">
        <f t="shared" si="121"/>
        <v>#REF!</v>
      </c>
      <c r="Q686" s="29" t="e">
        <f t="shared" si="132"/>
        <v>#REF!</v>
      </c>
      <c r="R686" s="100" t="e">
        <f t="shared" si="125"/>
        <v>#REF!</v>
      </c>
      <c r="S686" s="247"/>
      <c r="T686" s="247"/>
      <c r="U686" s="247"/>
    </row>
    <row r="687" spans="2:21" x14ac:dyDescent="0.25">
      <c r="B687" s="237"/>
      <c r="C687" s="9"/>
      <c r="E687" s="65" t="e">
        <f>IF(OR($C$6="",$C$5="",$C$6=0,$C$5=0),"",IF((ROWS(E$6:E687)-1)&gt;$C$16+$C$13-$C$15,"",(ROWS(E$6:E687)-1)))</f>
        <v>#REF!</v>
      </c>
      <c r="F687" s="55" t="e">
        <f t="shared" si="126"/>
        <v>#REF!</v>
      </c>
      <c r="G687" s="91" t="e">
        <f>IF(E687="","",OP!G687)</f>
        <v>#REF!</v>
      </c>
      <c r="H687" s="28" t="e">
        <f t="shared" si="122"/>
        <v>#REF!</v>
      </c>
      <c r="I687" s="56" t="e">
        <f t="shared" si="123"/>
        <v>#REF!</v>
      </c>
      <c r="J687" s="56" t="e">
        <f t="shared" si="127"/>
        <v>#REF!</v>
      </c>
      <c r="K687" s="57" t="e">
        <f t="shared" si="128"/>
        <v>#REF!</v>
      </c>
      <c r="L687" s="57" t="e">
        <f t="shared" si="129"/>
        <v>#REF!</v>
      </c>
      <c r="M687" s="58" t="e">
        <f t="shared" si="124"/>
        <v>#REF!</v>
      </c>
      <c r="N687" s="58" t="e">
        <f t="shared" si="130"/>
        <v>#REF!</v>
      </c>
      <c r="O687" s="58" t="e">
        <f t="shared" si="131"/>
        <v>#REF!</v>
      </c>
      <c r="P687" s="59" t="e">
        <f t="shared" si="121"/>
        <v>#REF!</v>
      </c>
      <c r="Q687" s="29" t="e">
        <f t="shared" si="132"/>
        <v>#REF!</v>
      </c>
      <c r="R687" s="100" t="e">
        <f t="shared" si="125"/>
        <v>#REF!</v>
      </c>
      <c r="S687" s="247"/>
      <c r="T687" s="247"/>
      <c r="U687" s="247"/>
    </row>
    <row r="688" spans="2:21" x14ac:dyDescent="0.25">
      <c r="B688" s="237"/>
      <c r="C688" s="9"/>
      <c r="E688" s="65" t="e">
        <f>IF(OR($C$6="",$C$5="",$C$6=0,$C$5=0),"",IF((ROWS(E$6:E688)-1)&gt;$C$16+$C$13-$C$15,"",(ROWS(E$6:E688)-1)))</f>
        <v>#REF!</v>
      </c>
      <c r="F688" s="55" t="e">
        <f t="shared" si="126"/>
        <v>#REF!</v>
      </c>
      <c r="G688" s="91" t="e">
        <f>IF(E688="","",OP!G688)</f>
        <v>#REF!</v>
      </c>
      <c r="H688" s="28" t="e">
        <f t="shared" si="122"/>
        <v>#REF!</v>
      </c>
      <c r="I688" s="56" t="e">
        <f t="shared" si="123"/>
        <v>#REF!</v>
      </c>
      <c r="J688" s="56" t="e">
        <f t="shared" si="127"/>
        <v>#REF!</v>
      </c>
      <c r="K688" s="57" t="e">
        <f t="shared" si="128"/>
        <v>#REF!</v>
      </c>
      <c r="L688" s="57" t="e">
        <f t="shared" si="129"/>
        <v>#REF!</v>
      </c>
      <c r="M688" s="58" t="e">
        <f t="shared" si="124"/>
        <v>#REF!</v>
      </c>
      <c r="N688" s="58" t="e">
        <f t="shared" si="130"/>
        <v>#REF!</v>
      </c>
      <c r="O688" s="58" t="e">
        <f t="shared" si="131"/>
        <v>#REF!</v>
      </c>
      <c r="P688" s="59" t="e">
        <f t="shared" si="121"/>
        <v>#REF!</v>
      </c>
      <c r="Q688" s="29" t="e">
        <f t="shared" si="132"/>
        <v>#REF!</v>
      </c>
      <c r="R688" s="100" t="e">
        <f t="shared" si="125"/>
        <v>#REF!</v>
      </c>
      <c r="S688" s="247"/>
      <c r="T688" s="247"/>
      <c r="U688" s="247"/>
    </row>
    <row r="689" spans="2:21" x14ac:dyDescent="0.25">
      <c r="B689" s="237"/>
      <c r="C689" s="9"/>
      <c r="E689" s="65" t="e">
        <f>IF(OR($C$6="",$C$5="",$C$6=0,$C$5=0),"",IF((ROWS(E$6:E689)-1)&gt;$C$16+$C$13-$C$15,"",(ROWS(E$6:E689)-1)))</f>
        <v>#REF!</v>
      </c>
      <c r="F689" s="55" t="e">
        <f t="shared" si="126"/>
        <v>#REF!</v>
      </c>
      <c r="G689" s="91" t="e">
        <f>IF(E689="","",OP!G689)</f>
        <v>#REF!</v>
      </c>
      <c r="H689" s="28" t="e">
        <f t="shared" si="122"/>
        <v>#REF!</v>
      </c>
      <c r="I689" s="56" t="e">
        <f t="shared" si="123"/>
        <v>#REF!</v>
      </c>
      <c r="J689" s="56" t="e">
        <f t="shared" si="127"/>
        <v>#REF!</v>
      </c>
      <c r="K689" s="57" t="e">
        <f t="shared" si="128"/>
        <v>#REF!</v>
      </c>
      <c r="L689" s="57" t="e">
        <f t="shared" si="129"/>
        <v>#REF!</v>
      </c>
      <c r="M689" s="58" t="e">
        <f t="shared" si="124"/>
        <v>#REF!</v>
      </c>
      <c r="N689" s="58" t="e">
        <f t="shared" si="130"/>
        <v>#REF!</v>
      </c>
      <c r="O689" s="58" t="e">
        <f t="shared" si="131"/>
        <v>#REF!</v>
      </c>
      <c r="P689" s="59" t="e">
        <f t="shared" si="121"/>
        <v>#REF!</v>
      </c>
      <c r="Q689" s="29" t="e">
        <f t="shared" si="132"/>
        <v>#REF!</v>
      </c>
      <c r="R689" s="100" t="e">
        <f t="shared" si="125"/>
        <v>#REF!</v>
      </c>
      <c r="S689" s="247"/>
      <c r="T689" s="247"/>
      <c r="U689" s="247"/>
    </row>
    <row r="690" spans="2:21" x14ac:dyDescent="0.25">
      <c r="B690" s="237"/>
      <c r="C690" s="9"/>
      <c r="E690" s="65" t="e">
        <f>IF(OR($C$6="",$C$5="",$C$6=0,$C$5=0),"",IF((ROWS(E$6:E690)-1)&gt;$C$16+$C$13-$C$15,"",(ROWS(E$6:E690)-1)))</f>
        <v>#REF!</v>
      </c>
      <c r="F690" s="55" t="e">
        <f t="shared" si="126"/>
        <v>#REF!</v>
      </c>
      <c r="G690" s="91" t="e">
        <f>IF(E690="","",OP!G690)</f>
        <v>#REF!</v>
      </c>
      <c r="H690" s="28" t="e">
        <f t="shared" si="122"/>
        <v>#REF!</v>
      </c>
      <c r="I690" s="56" t="e">
        <f t="shared" si="123"/>
        <v>#REF!</v>
      </c>
      <c r="J690" s="56" t="e">
        <f t="shared" si="127"/>
        <v>#REF!</v>
      </c>
      <c r="K690" s="57" t="e">
        <f t="shared" si="128"/>
        <v>#REF!</v>
      </c>
      <c r="L690" s="57" t="e">
        <f t="shared" si="129"/>
        <v>#REF!</v>
      </c>
      <c r="M690" s="58" t="e">
        <f t="shared" si="124"/>
        <v>#REF!</v>
      </c>
      <c r="N690" s="58" t="e">
        <f t="shared" si="130"/>
        <v>#REF!</v>
      </c>
      <c r="O690" s="58" t="e">
        <f t="shared" si="131"/>
        <v>#REF!</v>
      </c>
      <c r="P690" s="59" t="e">
        <f t="shared" si="121"/>
        <v>#REF!</v>
      </c>
      <c r="Q690" s="29" t="e">
        <f t="shared" si="132"/>
        <v>#REF!</v>
      </c>
      <c r="R690" s="100" t="e">
        <f t="shared" si="125"/>
        <v>#REF!</v>
      </c>
      <c r="S690" s="247"/>
      <c r="T690" s="247"/>
      <c r="U690" s="247"/>
    </row>
    <row r="691" spans="2:21" x14ac:dyDescent="0.25">
      <c r="B691" s="237"/>
      <c r="C691" s="9"/>
      <c r="E691" s="65" t="e">
        <f>IF(OR($C$6="",$C$5="",$C$6=0,$C$5=0),"",IF((ROWS(E$6:E691)-1)&gt;$C$16+$C$13-$C$15,"",(ROWS(E$6:E691)-1)))</f>
        <v>#REF!</v>
      </c>
      <c r="F691" s="55" t="e">
        <f t="shared" si="126"/>
        <v>#REF!</v>
      </c>
      <c r="G691" s="91" t="e">
        <f>IF(E691="","",OP!G691)</f>
        <v>#REF!</v>
      </c>
      <c r="H691" s="28" t="e">
        <f t="shared" si="122"/>
        <v>#REF!</v>
      </c>
      <c r="I691" s="56" t="e">
        <f t="shared" si="123"/>
        <v>#REF!</v>
      </c>
      <c r="J691" s="56" t="e">
        <f t="shared" si="127"/>
        <v>#REF!</v>
      </c>
      <c r="K691" s="57" t="e">
        <f t="shared" si="128"/>
        <v>#REF!</v>
      </c>
      <c r="L691" s="57" t="e">
        <f t="shared" si="129"/>
        <v>#REF!</v>
      </c>
      <c r="M691" s="58" t="e">
        <f t="shared" si="124"/>
        <v>#REF!</v>
      </c>
      <c r="N691" s="58" t="e">
        <f t="shared" si="130"/>
        <v>#REF!</v>
      </c>
      <c r="O691" s="58" t="e">
        <f t="shared" si="131"/>
        <v>#REF!</v>
      </c>
      <c r="P691" s="59" t="e">
        <f t="shared" si="121"/>
        <v>#REF!</v>
      </c>
      <c r="Q691" s="29" t="e">
        <f t="shared" si="132"/>
        <v>#REF!</v>
      </c>
      <c r="R691" s="100" t="e">
        <f t="shared" si="125"/>
        <v>#REF!</v>
      </c>
      <c r="S691" s="247"/>
      <c r="T691" s="247"/>
      <c r="U691" s="247"/>
    </row>
    <row r="692" spans="2:21" x14ac:dyDescent="0.25">
      <c r="B692" s="237"/>
      <c r="C692" s="9"/>
      <c r="E692" s="65" t="e">
        <f>IF(OR($C$6="",$C$5="",$C$6=0,$C$5=0),"",IF((ROWS(E$6:E692)-1)&gt;$C$16+$C$13-$C$15,"",(ROWS(E$6:E692)-1)))</f>
        <v>#REF!</v>
      </c>
      <c r="F692" s="55" t="e">
        <f t="shared" si="126"/>
        <v>#REF!</v>
      </c>
      <c r="G692" s="91" t="e">
        <f>IF(E692="","",OP!G692)</f>
        <v>#REF!</v>
      </c>
      <c r="H692" s="28" t="e">
        <f t="shared" si="122"/>
        <v>#REF!</v>
      </c>
      <c r="I692" s="56" t="e">
        <f t="shared" si="123"/>
        <v>#REF!</v>
      </c>
      <c r="J692" s="56" t="e">
        <f t="shared" si="127"/>
        <v>#REF!</v>
      </c>
      <c r="K692" s="57" t="e">
        <f t="shared" si="128"/>
        <v>#REF!</v>
      </c>
      <c r="L692" s="57" t="e">
        <f t="shared" si="129"/>
        <v>#REF!</v>
      </c>
      <c r="M692" s="58" t="e">
        <f t="shared" si="124"/>
        <v>#REF!</v>
      </c>
      <c r="N692" s="58" t="e">
        <f t="shared" si="130"/>
        <v>#REF!</v>
      </c>
      <c r="O692" s="58" t="e">
        <f t="shared" si="131"/>
        <v>#REF!</v>
      </c>
      <c r="P692" s="59" t="e">
        <f t="shared" si="121"/>
        <v>#REF!</v>
      </c>
      <c r="Q692" s="29" t="e">
        <f t="shared" si="132"/>
        <v>#REF!</v>
      </c>
      <c r="R692" s="100" t="e">
        <f t="shared" si="125"/>
        <v>#REF!</v>
      </c>
      <c r="S692" s="247"/>
      <c r="T692" s="247"/>
      <c r="U692" s="247"/>
    </row>
    <row r="693" spans="2:21" x14ac:dyDescent="0.25">
      <c r="B693" s="237"/>
      <c r="C693" s="9"/>
      <c r="E693" s="65" t="e">
        <f>IF(OR($C$6="",$C$5="",$C$6=0,$C$5=0),"",IF((ROWS(E$6:E693)-1)&gt;$C$16+$C$13-$C$15,"",(ROWS(E$6:E693)-1)))</f>
        <v>#REF!</v>
      </c>
      <c r="F693" s="55" t="e">
        <f t="shared" si="126"/>
        <v>#REF!</v>
      </c>
      <c r="G693" s="91" t="e">
        <f>IF(E693="","",OP!G693)</f>
        <v>#REF!</v>
      </c>
      <c r="H693" s="28" t="e">
        <f t="shared" si="122"/>
        <v>#REF!</v>
      </c>
      <c r="I693" s="56" t="e">
        <f t="shared" si="123"/>
        <v>#REF!</v>
      </c>
      <c r="J693" s="56" t="e">
        <f t="shared" si="127"/>
        <v>#REF!</v>
      </c>
      <c r="K693" s="57" t="e">
        <f t="shared" si="128"/>
        <v>#REF!</v>
      </c>
      <c r="L693" s="57" t="e">
        <f t="shared" si="129"/>
        <v>#REF!</v>
      </c>
      <c r="M693" s="58" t="e">
        <f t="shared" si="124"/>
        <v>#REF!</v>
      </c>
      <c r="N693" s="58" t="e">
        <f t="shared" si="130"/>
        <v>#REF!</v>
      </c>
      <c r="O693" s="58" t="e">
        <f t="shared" si="131"/>
        <v>#REF!</v>
      </c>
      <c r="P693" s="59" t="e">
        <f t="shared" si="121"/>
        <v>#REF!</v>
      </c>
      <c r="Q693" s="29" t="e">
        <f t="shared" si="132"/>
        <v>#REF!</v>
      </c>
      <c r="R693" s="100" t="e">
        <f t="shared" si="125"/>
        <v>#REF!</v>
      </c>
      <c r="S693" s="247"/>
      <c r="T693" s="247"/>
      <c r="U693" s="247"/>
    </row>
    <row r="694" spans="2:21" x14ac:dyDescent="0.25">
      <c r="B694" s="237"/>
      <c r="C694" s="9"/>
      <c r="E694" s="65" t="e">
        <f>IF(OR($C$6="",$C$5="",$C$6=0,$C$5=0),"",IF((ROWS(E$6:E694)-1)&gt;$C$16+$C$13-$C$15,"",(ROWS(E$6:E694)-1)))</f>
        <v>#REF!</v>
      </c>
      <c r="F694" s="55" t="e">
        <f t="shared" si="126"/>
        <v>#REF!</v>
      </c>
      <c r="G694" s="91" t="e">
        <f>IF(E694="","",OP!G694)</f>
        <v>#REF!</v>
      </c>
      <c r="H694" s="28" t="e">
        <f t="shared" si="122"/>
        <v>#REF!</v>
      </c>
      <c r="I694" s="56" t="e">
        <f t="shared" si="123"/>
        <v>#REF!</v>
      </c>
      <c r="J694" s="56" t="e">
        <f t="shared" si="127"/>
        <v>#REF!</v>
      </c>
      <c r="K694" s="57" t="e">
        <f t="shared" si="128"/>
        <v>#REF!</v>
      </c>
      <c r="L694" s="57" t="e">
        <f t="shared" si="129"/>
        <v>#REF!</v>
      </c>
      <c r="M694" s="58" t="e">
        <f t="shared" si="124"/>
        <v>#REF!</v>
      </c>
      <c r="N694" s="58" t="e">
        <f t="shared" si="130"/>
        <v>#REF!</v>
      </c>
      <c r="O694" s="58" t="e">
        <f t="shared" si="131"/>
        <v>#REF!</v>
      </c>
      <c r="P694" s="59" t="e">
        <f t="shared" si="121"/>
        <v>#REF!</v>
      </c>
      <c r="Q694" s="29" t="e">
        <f t="shared" si="132"/>
        <v>#REF!</v>
      </c>
      <c r="R694" s="100" t="e">
        <f t="shared" si="125"/>
        <v>#REF!</v>
      </c>
      <c r="S694" s="247"/>
      <c r="T694" s="247"/>
      <c r="U694" s="247"/>
    </row>
    <row r="695" spans="2:21" x14ac:dyDescent="0.25">
      <c r="B695" s="237"/>
      <c r="C695" s="9"/>
      <c r="E695" s="65" t="e">
        <f>IF(OR($C$6="",$C$5="",$C$6=0,$C$5=0),"",IF((ROWS(E$6:E695)-1)&gt;$C$16+$C$13-$C$15,"",(ROWS(E$6:E695)-1)))</f>
        <v>#REF!</v>
      </c>
      <c r="F695" s="55" t="e">
        <f t="shared" si="126"/>
        <v>#REF!</v>
      </c>
      <c r="G695" s="91" t="e">
        <f>IF(E695="","",OP!G695)</f>
        <v>#REF!</v>
      </c>
      <c r="H695" s="28" t="e">
        <f t="shared" si="122"/>
        <v>#REF!</v>
      </c>
      <c r="I695" s="56" t="e">
        <f t="shared" si="123"/>
        <v>#REF!</v>
      </c>
      <c r="J695" s="56" t="e">
        <f t="shared" si="127"/>
        <v>#REF!</v>
      </c>
      <c r="K695" s="57" t="e">
        <f t="shared" si="128"/>
        <v>#REF!</v>
      </c>
      <c r="L695" s="57" t="e">
        <f t="shared" si="129"/>
        <v>#REF!</v>
      </c>
      <c r="M695" s="58" t="e">
        <f t="shared" si="124"/>
        <v>#REF!</v>
      </c>
      <c r="N695" s="58" t="e">
        <f t="shared" si="130"/>
        <v>#REF!</v>
      </c>
      <c r="O695" s="58" t="e">
        <f t="shared" si="131"/>
        <v>#REF!</v>
      </c>
      <c r="P695" s="59" t="e">
        <f t="shared" si="121"/>
        <v>#REF!</v>
      </c>
      <c r="Q695" s="29" t="e">
        <f t="shared" si="132"/>
        <v>#REF!</v>
      </c>
      <c r="R695" s="100" t="e">
        <f t="shared" si="125"/>
        <v>#REF!</v>
      </c>
      <c r="S695" s="247"/>
      <c r="T695" s="247"/>
      <c r="U695" s="247"/>
    </row>
    <row r="696" spans="2:21" x14ac:dyDescent="0.25">
      <c r="B696" s="237"/>
      <c r="C696" s="9"/>
      <c r="E696" s="65" t="e">
        <f>IF(OR($C$6="",$C$5="",$C$6=0,$C$5=0),"",IF((ROWS(E$6:E696)-1)&gt;$C$16+$C$13-$C$15,"",(ROWS(E$6:E696)-1)))</f>
        <v>#REF!</v>
      </c>
      <c r="F696" s="55" t="e">
        <f t="shared" si="126"/>
        <v>#REF!</v>
      </c>
      <c r="G696" s="91" t="e">
        <f>IF(E696="","",OP!G696)</f>
        <v>#REF!</v>
      </c>
      <c r="H696" s="28" t="e">
        <f t="shared" si="122"/>
        <v>#REF!</v>
      </c>
      <c r="I696" s="56" t="e">
        <f t="shared" si="123"/>
        <v>#REF!</v>
      </c>
      <c r="J696" s="56" t="e">
        <f t="shared" si="127"/>
        <v>#REF!</v>
      </c>
      <c r="K696" s="57" t="e">
        <f t="shared" si="128"/>
        <v>#REF!</v>
      </c>
      <c r="L696" s="57" t="e">
        <f t="shared" si="129"/>
        <v>#REF!</v>
      </c>
      <c r="M696" s="58" t="e">
        <f t="shared" si="124"/>
        <v>#REF!</v>
      </c>
      <c r="N696" s="58" t="e">
        <f t="shared" si="130"/>
        <v>#REF!</v>
      </c>
      <c r="O696" s="58" t="e">
        <f t="shared" si="131"/>
        <v>#REF!</v>
      </c>
      <c r="P696" s="59" t="e">
        <f t="shared" si="121"/>
        <v>#REF!</v>
      </c>
      <c r="Q696" s="29" t="e">
        <f t="shared" si="132"/>
        <v>#REF!</v>
      </c>
      <c r="R696" s="100" t="e">
        <f t="shared" si="125"/>
        <v>#REF!</v>
      </c>
      <c r="S696" s="247"/>
      <c r="T696" s="247"/>
      <c r="U696" s="247"/>
    </row>
    <row r="697" spans="2:21" x14ac:dyDescent="0.25">
      <c r="B697" s="237"/>
      <c r="C697" s="9"/>
      <c r="E697" s="65" t="e">
        <f>IF(OR($C$6="",$C$5="",$C$6=0,$C$5=0),"",IF((ROWS(E$6:E697)-1)&gt;$C$16+$C$13-$C$15,"",(ROWS(E$6:E697)-1)))</f>
        <v>#REF!</v>
      </c>
      <c r="F697" s="55" t="e">
        <f t="shared" si="126"/>
        <v>#REF!</v>
      </c>
      <c r="G697" s="91" t="e">
        <f>IF(E697="","",OP!G697)</f>
        <v>#REF!</v>
      </c>
      <c r="H697" s="28" t="e">
        <f t="shared" si="122"/>
        <v>#REF!</v>
      </c>
      <c r="I697" s="56" t="e">
        <f t="shared" si="123"/>
        <v>#REF!</v>
      </c>
      <c r="J697" s="56" t="e">
        <f t="shared" si="127"/>
        <v>#REF!</v>
      </c>
      <c r="K697" s="57" t="e">
        <f t="shared" si="128"/>
        <v>#REF!</v>
      </c>
      <c r="L697" s="57" t="e">
        <f t="shared" si="129"/>
        <v>#REF!</v>
      </c>
      <c r="M697" s="58" t="e">
        <f t="shared" si="124"/>
        <v>#REF!</v>
      </c>
      <c r="N697" s="58" t="e">
        <f t="shared" si="130"/>
        <v>#REF!</v>
      </c>
      <c r="O697" s="58" t="e">
        <f t="shared" si="131"/>
        <v>#REF!</v>
      </c>
      <c r="P697" s="59" t="e">
        <f t="shared" si="121"/>
        <v>#REF!</v>
      </c>
      <c r="Q697" s="29" t="e">
        <f t="shared" si="132"/>
        <v>#REF!</v>
      </c>
      <c r="R697" s="100" t="e">
        <f t="shared" si="125"/>
        <v>#REF!</v>
      </c>
      <c r="S697" s="247"/>
      <c r="T697" s="247"/>
      <c r="U697" s="247"/>
    </row>
    <row r="698" spans="2:21" x14ac:dyDescent="0.25">
      <c r="B698" s="237"/>
      <c r="C698" s="9"/>
      <c r="E698" s="65" t="e">
        <f>IF(OR($C$6="",$C$5="",$C$6=0,$C$5=0),"",IF((ROWS(E$6:E698)-1)&gt;$C$16+$C$13-$C$15,"",(ROWS(E$6:E698)-1)))</f>
        <v>#REF!</v>
      </c>
      <c r="F698" s="55" t="e">
        <f t="shared" si="126"/>
        <v>#REF!</v>
      </c>
      <c r="G698" s="91" t="e">
        <f>IF(E698="","",OP!G698)</f>
        <v>#REF!</v>
      </c>
      <c r="H698" s="28" t="e">
        <f t="shared" si="122"/>
        <v>#REF!</v>
      </c>
      <c r="I698" s="56" t="e">
        <f t="shared" si="123"/>
        <v>#REF!</v>
      </c>
      <c r="J698" s="56" t="e">
        <f t="shared" si="127"/>
        <v>#REF!</v>
      </c>
      <c r="K698" s="57" t="e">
        <f t="shared" si="128"/>
        <v>#REF!</v>
      </c>
      <c r="L698" s="57" t="e">
        <f t="shared" si="129"/>
        <v>#REF!</v>
      </c>
      <c r="M698" s="58" t="e">
        <f t="shared" si="124"/>
        <v>#REF!</v>
      </c>
      <c r="N698" s="58" t="e">
        <f t="shared" si="130"/>
        <v>#REF!</v>
      </c>
      <c r="O698" s="58" t="e">
        <f t="shared" si="131"/>
        <v>#REF!</v>
      </c>
      <c r="P698" s="59" t="e">
        <f t="shared" si="121"/>
        <v>#REF!</v>
      </c>
      <c r="Q698" s="29" t="e">
        <f t="shared" si="132"/>
        <v>#REF!</v>
      </c>
      <c r="R698" s="100" t="e">
        <f t="shared" si="125"/>
        <v>#REF!</v>
      </c>
      <c r="S698" s="247"/>
      <c r="T698" s="247"/>
      <c r="U698" s="247"/>
    </row>
    <row r="699" spans="2:21" x14ac:dyDescent="0.25">
      <c r="B699" s="237"/>
      <c r="C699" s="9"/>
      <c r="E699" s="65" t="e">
        <f>IF(OR($C$6="",$C$5="",$C$6=0,$C$5=0),"",IF((ROWS(E$6:E699)-1)&gt;$C$16+$C$13-$C$15,"",(ROWS(E$6:E699)-1)))</f>
        <v>#REF!</v>
      </c>
      <c r="F699" s="55" t="e">
        <f t="shared" si="126"/>
        <v>#REF!</v>
      </c>
      <c r="G699" s="91" t="e">
        <f>IF(E699="","",OP!G699)</f>
        <v>#REF!</v>
      </c>
      <c r="H699" s="28" t="e">
        <f t="shared" si="122"/>
        <v>#REF!</v>
      </c>
      <c r="I699" s="56" t="e">
        <f t="shared" si="123"/>
        <v>#REF!</v>
      </c>
      <c r="J699" s="56" t="e">
        <f t="shared" si="127"/>
        <v>#REF!</v>
      </c>
      <c r="K699" s="57" t="e">
        <f t="shared" si="128"/>
        <v>#REF!</v>
      </c>
      <c r="L699" s="57" t="e">
        <f t="shared" si="129"/>
        <v>#REF!</v>
      </c>
      <c r="M699" s="58" t="e">
        <f t="shared" si="124"/>
        <v>#REF!</v>
      </c>
      <c r="N699" s="58" t="e">
        <f t="shared" si="130"/>
        <v>#REF!</v>
      </c>
      <c r="O699" s="58" t="e">
        <f t="shared" si="131"/>
        <v>#REF!</v>
      </c>
      <c r="P699" s="59" t="e">
        <f t="shared" si="121"/>
        <v>#REF!</v>
      </c>
      <c r="Q699" s="29" t="e">
        <f t="shared" si="132"/>
        <v>#REF!</v>
      </c>
      <c r="R699" s="100" t="e">
        <f t="shared" si="125"/>
        <v>#REF!</v>
      </c>
      <c r="S699" s="247"/>
      <c r="T699" s="247"/>
      <c r="U699" s="247"/>
    </row>
    <row r="700" spans="2:21" x14ac:dyDescent="0.25">
      <c r="B700" s="237"/>
      <c r="C700" s="9"/>
      <c r="E700" s="65" t="e">
        <f>IF(OR($C$6="",$C$5="",$C$6=0,$C$5=0),"",IF((ROWS(E$6:E700)-1)&gt;$C$16+$C$13-$C$15,"",(ROWS(E$6:E700)-1)))</f>
        <v>#REF!</v>
      </c>
      <c r="F700" s="55" t="e">
        <f t="shared" si="126"/>
        <v>#REF!</v>
      </c>
      <c r="G700" s="91" t="e">
        <f>IF(E700="","",OP!G700)</f>
        <v>#REF!</v>
      </c>
      <c r="H700" s="28" t="e">
        <f t="shared" si="122"/>
        <v>#REF!</v>
      </c>
      <c r="I700" s="56" t="e">
        <f t="shared" si="123"/>
        <v>#REF!</v>
      </c>
      <c r="J700" s="56" t="e">
        <f t="shared" si="127"/>
        <v>#REF!</v>
      </c>
      <c r="K700" s="57" t="e">
        <f t="shared" si="128"/>
        <v>#REF!</v>
      </c>
      <c r="L700" s="57" t="e">
        <f t="shared" si="129"/>
        <v>#REF!</v>
      </c>
      <c r="M700" s="58" t="e">
        <f t="shared" si="124"/>
        <v>#REF!</v>
      </c>
      <c r="N700" s="58" t="e">
        <f t="shared" si="130"/>
        <v>#REF!</v>
      </c>
      <c r="O700" s="58" t="e">
        <f t="shared" si="131"/>
        <v>#REF!</v>
      </c>
      <c r="P700" s="59" t="e">
        <f t="shared" si="121"/>
        <v>#REF!</v>
      </c>
      <c r="Q700" s="29" t="e">
        <f t="shared" si="132"/>
        <v>#REF!</v>
      </c>
      <c r="R700" s="100" t="e">
        <f t="shared" si="125"/>
        <v>#REF!</v>
      </c>
      <c r="S700" s="247"/>
      <c r="T700" s="247"/>
      <c r="U700" s="247"/>
    </row>
    <row r="702" spans="2:21" x14ac:dyDescent="0.25">
      <c r="B702" s="237"/>
      <c r="C702" s="9"/>
    </row>
    <row r="703" spans="2:21" x14ac:dyDescent="0.25">
      <c r="B703" s="237"/>
      <c r="C703" s="9"/>
    </row>
    <row r="704" spans="2:21"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v4eqaWv6z6+i6hbysWHbh+2r9P79VzUVBtSPFCrTa0zblYtH1U9+cW88GPf8yw3yz1FRa9lIs0HANo0m0OCCow==" saltValue="rB8yHXVsmKFNRXApJsIezw==" spinCount="100000" sheet="1" selectLockedCells="1" selectUnlockedCells="1"/>
  <mergeCells count="1">
    <mergeCell ref="G2:P2"/>
  </mergeCells>
  <conditionalFormatting sqref="E6:R700">
    <cfRule type="containsBlanks" dxfId="42" priority="8" stopIfTrue="1">
      <formula>LEN(TRIM(E6))=0</formula>
    </cfRule>
  </conditionalFormatting>
  <conditionalFormatting sqref="F7:F700">
    <cfRule type="expression" dxfId="41" priority="7">
      <formula>F7=C$8</formula>
    </cfRule>
  </conditionalFormatting>
  <conditionalFormatting sqref="G7:G700">
    <cfRule type="expression" dxfId="40" priority="4">
      <formula>G7=C$11</formula>
    </cfRule>
    <cfRule type="expression" dxfId="39" priority="5">
      <formula>G7=C$10</formula>
    </cfRule>
    <cfRule type="expression" dxfId="38" priority="6">
      <formula>G7=C$8</formula>
    </cfRule>
  </conditionalFormatting>
  <conditionalFormatting sqref="R6:R700">
    <cfRule type="expression" dxfId="37" priority="2">
      <formula>R6="REDOVNA"</formula>
    </cfRule>
    <cfRule type="expression" dxfId="36" priority="3">
      <formula>R6="INTERKALARNA"</formula>
    </cfRule>
  </conditionalFormatting>
  <pageMargins left="0.70866141732283472" right="0.70866141732283472" top="0.74803149606299213" bottom="0.74803149606299213" header="0.31496062992125984" footer="0.31496062992125984"/>
  <pageSetup scale="38" orientation="portrait" r:id="rId1"/>
  <headerFooter>
    <oddHeader>&amp;L&amp;"Calibri"&amp;10&amp;KFF8C00 Povjerljivo - Internal use&amp;1#_x000D_</oddHeader>
  </headerFooter>
  <ignoredErrors>
    <ignoredError sqref="C29"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tabColor rgb="FFFFFF00"/>
  </sheetPr>
  <dimension ref="A1:EZ1000"/>
  <sheetViews>
    <sheetView workbookViewId="0"/>
  </sheetViews>
  <sheetFormatPr defaultColWidth="9.140625"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2.140625" style="16" hidden="1" customWidth="1"/>
    <col min="14" max="16" width="16.42578125" style="16" customWidth="1"/>
    <col min="17" max="17" width="10.7109375" style="16" customWidth="1"/>
    <col min="18" max="18" width="13.7109375" style="16" customWidth="1"/>
    <col min="19" max="19" width="15.28515625" customWidth="1"/>
    <col min="20" max="22" width="9.140625" style="240"/>
    <col min="23" max="42" width="12.7109375" style="240" customWidth="1"/>
    <col min="43" max="52" width="9.140625" style="240"/>
    <col min="53" max="53" width="9.140625" style="274"/>
    <col min="54" max="156" width="9.140625" style="9"/>
  </cols>
  <sheetData>
    <row r="1" spans="2:53" s="9" customFormat="1" x14ac:dyDescent="0.25">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74"/>
    </row>
    <row r="2" spans="2:53" ht="21" x14ac:dyDescent="0.25">
      <c r="B2" s="9"/>
      <c r="C2" s="9"/>
      <c r="E2" s="9"/>
      <c r="F2" s="9"/>
      <c r="G2" s="1128" t="e">
        <f>IF(#REF!="rate - pravilne","","DRŽAVNA POTPORA (38.) - ENERGETSKE UŠTEDE / OIE - PLAN OTPLATE - NEPRAVILNE RATE")</f>
        <v>#REF!</v>
      </c>
      <c r="H2" s="1129"/>
      <c r="I2" s="1129"/>
      <c r="J2" s="1129"/>
      <c r="K2" s="1129"/>
      <c r="L2" s="1129"/>
      <c r="M2" s="1129"/>
      <c r="N2" s="1129"/>
      <c r="O2" s="1129"/>
      <c r="P2" s="1129"/>
      <c r="Q2" s="1130"/>
      <c r="R2" s="9"/>
      <c r="S2" s="9"/>
    </row>
    <row r="3" spans="2:53" s="9" customFormat="1" x14ac:dyDescent="0.25">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74"/>
    </row>
    <row r="4" spans="2:53" ht="38.25" x14ac:dyDescent="0.25">
      <c r="B4" s="19"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3593</v>
      </c>
      <c r="S4" s="63" t="s">
        <v>3594</v>
      </c>
      <c r="W4" s="273" t="s">
        <v>3445</v>
      </c>
      <c r="X4" s="275" t="e">
        <f>C5</f>
        <v>#REF!</v>
      </c>
      <c r="Y4" s="276"/>
      <c r="Z4" s="277" t="s">
        <v>3632</v>
      </c>
      <c r="AA4" s="278" t="e">
        <f>X4/(#REF!)</f>
        <v>#REF!</v>
      </c>
    </row>
    <row r="5" spans="2:53" x14ac:dyDescent="0.25">
      <c r="B5" s="19"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3446</v>
      </c>
      <c r="X5" s="279" t="e">
        <f>X4-W19-X19-Y19-Z19-AA19-AB19-AC19-AD19-AE19-AF19-AG19-AH19-AI19-AJ19-AK19-AL19-AM19-AN19-AO19-AP19</f>
        <v>#REF!</v>
      </c>
    </row>
    <row r="6" spans="2:53" x14ac:dyDescent="0.25">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53" x14ac:dyDescent="0.25">
      <c r="B7" s="19" t="s">
        <v>3634</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3" x14ac:dyDescent="0.25">
      <c r="B8" s="19"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xml:space="preserve">
IF(M8="","",
IF($C$7=1,M8,
IF($C$8=1,AS8,
IF($C$8=2,AS8,
IF($C$8=3,AS8,
IF($C$8=4,AU8))))))</f>
        <v>#REF!</v>
      </c>
      <c r="O8" s="58" t="e">
        <f t="shared" si="9"/>
        <v>#REF!</v>
      </c>
      <c r="P8" s="95" t="e">
        <f>IF(E8="","",IF(N8&lt;O8,0,N8-O8))</f>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ca="1"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ca="1"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3" x14ac:dyDescent="0.25">
      <c r="B9" s="19"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ref="AS9:AS71" ca="1" si="13" xml:space="preserve">
IF(M9="","",
IF($C$7=1,M9,
IF(AND(G9=$C$13,L9&lt;&gt;0),SUM(OFFSET($M$7,(ROW()-7),0,-U8,1)),
IF(AND($C$8=1,$C$7=3,OR(MONTH(G9)=3,MONTH(G9)=6,MONTH(G9)=9,MONTH(G9)=12)),SUM(OFFSET($M$7,(ROW()-7),0,-U8,1)),
IF(AND($C$8=1,$C$7=6,OR(MONTH(G9)=6,MONTH(G9)=12)),SUM(OFFSET($M$7,(ROW()-7),0,-U8,1)),
IF(AND($C$8=1,$C$7=12,MONTH(G9)=12),SUM(OFFSET($M$7,(ROW()-7),0,-U8,1)),
IF(AND($C$8=1,G9=$C$10,L9=0),SUM(OFFSET($M$7,(ROW()-7),0,-U8,1)),
IF(AND($C$8=1,G9=$C$10,L9=0,ABS(MOD(E9-$C$7,$C$7)&lt;&gt;0)),0,
IF(AND($C$8=2,G9&lt;$C$10,L9&lt;&gt;0,ABS(MOD(E9-$C$7,$C$7))=0),SUM(OFFSET($M$7,(ROW()-7),0,-E9+SUM(E9-$C$7),1),0),
IF(AND($C$8=2,G9&lt;$C$10,L9=0,ABS(MOD(E9-$C$7,$C$7))=0),SUM(OFFSET($M$7,(ROW()-7),0,-E9+SUM(E9-$C$7),1),0),
IF(AND($C$8=2,G9&lt;$C$10,L9=0,ABS(MOD(E9-$C$7,$C$7)&lt;&gt;0)),0,
IF(AND($C$8=2,G9=$C$10,L9&lt;&gt;0),SUM(OFFSET($M$7,(ROW()-7),0,-U8,1)),
IF(AND($C$8=2,G9=$C$10,L9=0),SUM(OFFSET($M$7,(ROW()-7),0,-U8,1)),
IF(AND($C$8=2,G9=$C$10,L9=0,ABS(MOD(E9-$C$7,$C$7)&lt;&gt;0)),0,
IF(AND($C$8=2,G9&gt;$C$10,L9&lt;&gt;0,ABS(MOD(MONTH(G9)-MONTH($C$10),$C$7))=0),SUM(OFFSET($M$7,(ROW()-7),0,-U8,1),0),
IF(AND($C$8=2,G9&gt;$C$10,L9=0,ABS(MOD(MONTH(G9)-MONTH($C$10),$C$7))=0),SUM(OFFSET($M$7,(ROW()-7),0,-U8,1),0),
IF(AND($C$8=3,G9=$C$10),SUM(OFFSET($M$7,(ROW()-7),0,-U8,1)),
IF(AND($C$8=3,G9=$C$10,ABS(MOD(E9-$C$7,$C$7)&lt;&gt;0)),0,
IF(AND($C$8=3,$C$7=3,OR(MONTH(G9)=3,MONTH(G9)=6,MONTH(G9)=9,MONTH(G9)=12)),SUM(OFFSET($M$7,(ROW()-7),0,-U8,1)),
IF(AND($C$8=3,$C$7=6,OR(MONTH(G9)=6,MONTH(G9)=12)),SUM(OFFSET($M$7,(ROW()-7),0,-U8,1)),
IF(AND($C$8=3,$C$7=12,MONTH(G9)=12),SUM(OFFSET($M$7,(ROW()-7),0,-U8,1)),
IF(AND($C$8=3,G9=$C$10),SUM(OFFSET($M$7,(ROW()-7),0,-U8,1)),
IF(AND($C$8=3,G9=$C$10,ABS(MOD(E9-$C$7,$C$7)&lt;&gt;0)),0,
IF(AND($C$8=3,G9=$C$12,L9&lt;&gt;0),SUM(OFFSET($M$7,(ROW()-7),0,-U8,1)),
IF(AND($C$8=3,G9=$C$12,L9=0),SUM(OFFSET($M$7,(ROW()-7),0,-U8,1)),
IF(AND($C$8=3,G9=$C$12,L9=0,ABS(MOD(E9-$C$7,$C$7)&lt;&gt;0)),0,
IF(AND($C$8=3,G9&gt;$C$12,G9&lt;$C$13,L9&lt;&gt;0,$C$7=3,ABS(MOD(MONTH(G9)-MONTH($C$12),$C$7))=0),SUM(OFFSET($M$7,(ROW()-7),0,-U8,1)),
IF(AND($C$8=3,G9&gt;$C$12,G9&lt;$C$13,L9&lt;&gt;0,$C$7=3,ABS(MOD(MONTH(G9)-MONTH($C$12),$C$7))&lt;&gt;0),SUM(OFFSET($M$7,(ROW()-7),0,-U8,1)),
IF(AND($C$8=3,G9&gt;$C$12,G9&lt;$C$13,L9=0,$C$7=3,OR(MONTH(G9)=3,MONTH(G9)=6,MONTH(G9)=9,MONTH(G9)=12),ABS(MOD(MONTH(G9)-MONTH($C$12),$C$7))=0),SUM(OFFSET($M$7,(ROW()-7),0,-U8,1)),
IF(AND($C$8=3,G9&gt;$C$12,G9&lt;$C$13,L9=0,$C$7=3,OR(MONTH(G9)=3,MONTH(G9)=6,MONTH(G9)=9,MONTH(G9)=12),ABS(MOD(MONTH(G9)-MONTH($C$12),$C$7))&lt;&gt;0),SUM(OFFSET($M$7,(ROW()-7),0,-U8,1)),
IF(AND($C$8=3,G9&gt;$C$12,G9&lt;$C$13,L9=0,$C$7=3,ABS(MOD(MONTH(G9)-MONTH($C$12),$C$7))&lt;&gt;0),0,
IF(AND($C$8=3,G9&gt;$C$12,G9&lt;$C$13,L9&lt;&gt;0,$C$7=6,ABS(MOD(MONTH(G9)-MONTH($C$12),$C$7))=0),SUM(OFFSET($M$7,(ROW()-7),0,-U8,1)),
IF(AND($C$8=3,G9&gt;$C$12,G9&lt;$C$13,L9&lt;&gt;0,$C$7=6,ABS(MOD(MONTH(G9)-MONTH($C$12),$C$7))&lt;&gt;0),SUM(OFFSET($M$7,(ROW()-7),0,-U8,1)),
IF(AND($C$8=3,G9&gt;$C$12,G9&lt;$C$13,L9=0,$C$7=6,OR(MONTH(G9)=6,MONTH(G9)=12),ABS(MOD(MONTH(G9)-MONTH($C$12),$C$7))=0),SUM(OFFSET($M$7,(ROW()-7),0,-U8,1)),
IF(AND($C$8=3,G9&gt;$C$12,G9&lt;$C$13,L9=0,$C$7=6,OR(MONTH(G9)=6,MONTH(G9)=12),ABS(MOD(MONTH(G9)-MONTH($C$12),$C$7))&lt;&gt;0),SUM(OFFSET($M$7,(ROW()-7),0,-U8,1)),
IF(AND($C$8=3,G9&gt;$C$12,G9&lt;$C$13,L9=0,$C$7=6,ABS(MOD(MONTH(G9)-MONTH($C$12),$C$7))&lt;&gt;0),0,
IF(AND($C$8=3,G9&gt;$C$12,G9&lt;$C$13,L9&lt;&gt;0,$C$7=12,ABS(MOD(MONTH(G9)-MONTH($C$12),$C$7))=0),SUM(OFFSET($M$7,(ROW()-7),0,-U8,1)),
IF(AND($C$8=3,G9&gt;$C$12,G9&lt;$C$13,L9&lt;&gt;0,$C$7=12,ABS(MOD(MONTH(G9)-MONTH($C$12),$C$7))&lt;&gt;0),SUM(OFFSET($M$7,(ROW()-7),0,-U8,1)),
IF(AND($C$8=3,G9&gt;$C$12,G9&lt;$C$13,L9=0,$C$7=12,MONTH(G9)=12,ABS(MOD(MONTH(G9)-MONTH($C$12),$C$7))=0),SUM(OFFSET($M$7,(ROW()-7),0,-U8,1)),
IF(AND($C$8=3,G9&gt;$C$12,G9&lt;$C$13,L9=0,$C$7=12,MONTH(G9)=12,ABS(MOD(MONTH(G9)-MONTH($C$12),$C$7))&lt;&gt;0),SUM(OFFSET($M$7,(ROW()-7),0,-U8,1)),
IF(AND($C$8=3,G9&gt;$C$12,G9&lt;$C$13,L9=0,$C$7=12,ABS(MOD(MONTH(G9)-MONTH($C$12),$C$7))&lt;&gt;0),0,
)))))))))))))))))))))))))))))))))))))))))</f>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3" x14ac:dyDescent="0.25">
      <c r="B10" s="19"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ref="N10:N71" si="14" xml:space="preserve">
IF(M10="","",
IF($C$7=1,M10,
IF($C$8=1,AS10,
IF($C$8=2,AS10,
IF($C$8=3,AS10,
IF($C$8=4,AU10))))))</f>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3"/>
        <v>#REF!</v>
      </c>
      <c r="AU10" s="240" t="e">
        <f t="shared" ref="AU10:AU71" ca="1" si="15" xml:space="preserve">
IF(M10="","",
IF($C$7=1,M10,
IF(AND(G10=$C$13,L10&lt;&gt;0),SUM(OFFSET($M$7,(ROW()-7),0,-U9,1)),
IF(AND($C$8=4,G10&lt;$C$10,ABS(MOD(E10-$C$7,$C$7))=0),SUM(OFFSET($M$7,(ROW()-7),0,-E10+SUM(E10-$C$7),1),0),
IF(AND($C$8=4,G10&lt;$C$10,L10=0,ABS(MOD(E10-$C$7,$C$7)&lt;&gt;0)),0,
IF(AND($C$8=4,G10=$C$10),SUM(OFFSET($M$7,(ROW()-7),0,-U9,1)),
IF(AND($C$8=4,G10=$C$10,L10=0,ABS(MOD(E10-$C$7,$C$7)&lt;&gt;0)),0,
IF(AND($C$8=4,$C$10&lt;&gt;EOMONTH($C$10,0),$C$12&lt;&gt;EOMONTH($C$12,0),G10&gt;$C$10,L10&lt;&gt;0,DAY($C$10)&lt;DAY($C$12),ABS(MOD(MONTH(G11)-MONTH($C$10),$C$7))=0),SUM(OFFSET($M$7,(ROW()-7),0,-U9,1),0),
IF(AND($C$8=4,$C$10&lt;&gt;EOMONTH($C$10,0),$C$12&lt;&gt;EOMONTH($C$12,0),G10&gt;$C$10,L10&lt;&gt;0,DAY($C$10)&lt;DAY($C$12),ABS(MOD(MONTH(G11)-MONTH($C$10),$C$7))&lt;&gt;0),SUM(OFFSET($M$7,(ROW()-7),0,-U9,1),0),
IF(AND($C$8=4,$C$10&lt;&gt;EOMONTH($C$10,0),$C$12&lt;&gt;EOMONTH($C$12,0),G10&gt;$C$10,L10=0,DAY($C$10)&lt;DAY($C$12),ABS(MOD(MONTH(G11)-MONTH($C$10),$C$7))=0),SUM(OFFSET($M$7,(ROW()-7),0,-U9,1),0),
IF(AND($C$8=4,$C$10&lt;&gt;EOMONTH($C$10,0),$C$12&lt;&gt;EOMONTH($C$12,0),G10&gt;$C$10,L10=0,DAY($C$10)&lt;DAY($C$12),ABS(MOD(MONTH(G11)-MONTH($C$10),$C$7))&lt;&gt;0),0,
IF(AND($C$8=4,$C$10&lt;&gt;EOMONTH($C$10,0),$C$12&lt;&gt;EOMONTH($C$12,0),G10&gt;$C$10,L10&lt;&gt;0,ABS(MOD(MONTH(G10)-MONTH($C$10),$C$7))=0),SUM(OFFSET($M$7,(ROW()-7),0,-U9,1),0),
IF(AND($C$8=4,$C$10&lt;&gt;EOMONTH($C$10,0),$C$12&lt;&gt;EOMONTH($C$12,0),G10&gt;$C$10,L10&lt;&gt;0,ABS(MOD(MONTH(G10)-MONTH($C$10),$C$7))&lt;&gt;0),SUM(OFFSET($M$7,(ROW()-7),0,-U9,1),0),
IF(AND($C$8=4,$C$10&lt;&gt;EOMONTH($C$10,0),$C$12&lt;&gt;EOMONTH($C$12,0),G10&gt;$C$10,L10=0,ABS(MOD(MONTH(G10)-MONTH($C$10),$C$7))=0),SUM(OFFSET($M$7,(ROW()-7),0,-U9,1),0),
IF(AND($C$8=4,$C$10&lt;&gt;EOMONTH($C$10,0),$C$12&lt;&gt;EOMONTH($C$12,0),G10&gt;$C$10,L10=0,ABS(MOD(MONTH(G10)-MONTH($C$10),$C$7))&lt;&gt;0),0,
IF(AND($C$8=4,$C$10&lt;&gt;EOMONTH($C$10,0),$C$12=EOMONTH($C$12,0),G10&gt;$C$10,L10&lt;&gt;0,ABS(MOD(MONTH(G11)-MONTH($C$10),$C$7))=0),SUM(OFFSET($M$7,(ROW()-7),0,-U9,1),0),
IF(AND($C$8=4,$C$10&lt;&gt;EOMONTH($C$10,0),$C$12=EOMONTH($C$12,0),G10&gt;$C$10,L10&lt;&gt;0,ABS(MOD(MONTH(G11)-MONTH($C$10),$C$7))&lt;&gt;0),SUM(OFFSET($M$7,(ROW()-7),0,-U9,1),0),
IF(AND($C$8=4,$C$10&lt;&gt;EOMONTH($C$10,0),$C$12=EOMONTH($C$12,0),G10&gt;$C$10,L10=0,ABS(MOD(MONTH(G11)-MONTH($C$10),$C$7))=0),SUM(OFFSET($M$7,(ROW()-7),0,-U9,1),0),
IF(AND($C$8=4,$C$10&lt;&gt;EOMONTH($C$10,0),$C$12=EOMONTH($C$12,0),G10&gt;$C$10,L10=0,ABS(MOD(MONTH(G11)-MONTH($C$10),$C$7))&lt;&gt;0),0,
IF(AND($C$8=4,G10&gt;$C$10,L10&lt;&gt;0,ABS(MOD(MONTH(G10)-MONTH($C$10),$C$7))=0),SUM(OFFSET($M$7,(ROW()-7),0,-U9,1),0),
IF(AND($C$8=4,G10&gt;$C$10,L10&lt;&gt;0,ABS(MOD(MONTH(G10)-MONTH($C$10),$C$7))&lt;&gt;0),SUM(OFFSET($M$7,(ROW()-7),0,-U9,1),0),
IF(AND($C$8=4,G10&gt;$C$10,L10=0,ABS(MOD(MONTH(G10)-MONTH($C$10),$C$7))=0),SUM(OFFSET($M$7,(ROW()-7),0,-U9,1),0),
IF(AND($C$8=4,G10&gt;$C$10,L10=0,ABS(MOD(MONTH(G10)-MONTH($C$10),$C$7))&lt;&gt;0),0,
IF(AND($C$8=4,G10=$C$12,L10&lt;&gt;0),SUM(OFFSET($M$7,(ROW()-7),0,-U9,1)),
IF(AND($C$8=4,G10=$C$12,L10=0),SUM(OFFSET($M$7,(ROW()-7),0,-U9,1)),
IF(AND($C$8=4,G10=$C$12,L10=0,ABS(MOD(E10-$C$7,$C$7)&lt;&gt;0)),0,
))))))))))))))))))))))))))</f>
        <v>#REF!</v>
      </c>
    </row>
    <row r="11" spans="2:53" x14ac:dyDescent="0.25">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IF(E11="","",
IF(AND(E11&gt;$C$15,YEAR(G11)=$W$6),VLOOKUP(MONTH(G11),$V$7:$AP$18,2,0),
IF(AND(E11&gt;$C$15,YEAR(G11)=$X$6),VLOOKUP(MONTH(G11),$V$7:$AP$18,3,0),
IF(AND(E11&gt;$C$15,YEAR(G11)=$Y$6),VLOOKUP(MONTH(G11),$V$7:$AP$18,4,0),
IF(AND(E11&gt;$C$15,YEAR(G11)=$Z$6),VLOOKUP(MONTH(G11),$V$7:$AP$18,5,0),
IF(AND(E11&gt;$C$15,YEAR(G11)=$AA$6),VLOOKUP(MONTH(G11),$V$7:$AP$18,6,0),
IF(AND(E11&gt;$C$15,YEAR(G11)=$AB$6),VLOOKUP(MONTH(G11),$V$7:$AP$18,7,0),
IF(AND(E11&gt;$C$15,YEAR(G11)=$AC$6),VLOOKUP(MONTH(G11),$V$7:$AP$18,8,0),
IF(AND(E11&gt;$C$15,YEAR(G11)=$AD$6),VLOOKUP(MONTH(G11),$V$7:$AP$18,9,0),
IF(AND(E11&gt;$C$15,YEAR(G11)=$AE$6),VLOOKUP(MONTH(G11),$V$7:$AP$18,10,0),
IF(AND(E11&gt;$C$15,YEAR(G11)=$AF$6),VLOOKUP(MONTH(G11),$V$7:$AP$18,11,0),
IF(AND(E11&gt;$C$15,YEAR(G11)=$AG$6),VLOOKUP(MONTH(G11),$V$7:$AP$18,12,0),
IF(AND(E11&gt;$C$15,YEAR(G11)=$AH$6),VLOOKUP(MONTH(G11),$V$7:$AP$18,13,0),
IF(AND(E11&gt;$C$15,YEAR(G11)=$AI$6),VLOOKUP(MONTH(G11),$V$7:$AP$18,14,0),
IF(AND(E11&gt;$C$15,YEAR(G11)=$AJ$6),VLOOKUP(MONTH(G11),$V$7:$AP$18,15,0),
IF(AND(E11&gt;$C$15,YEAR(G11)=$AK$6),VLOOKUP(MONTH(G11),$V$7:$AP$18,16,0),
IF(AND(E11&gt;$C$15,YEAR(G11)=$AL$6),VLOOKUP(MONTH(G11),$V$7:$AP$18,17,0),
IF(AND(E11&gt;$C$15,YEAR(G11)=$AM$6),VLOOKUP(MONTH(G11),$V$7:$AP$18,18,0),
IF(AND(E11&gt;$C$15,YEAR(G11)=$AN$6),VLOOKUP(MONTH(G11),$V$7:$AP$18,19,0),
IF(AND(E11&gt;$C$15,YEAR(G11)=$AO$6),VLOOKUP(MONTH(G11),$V$7:$AP$18,20,0),
IF(AND(E11&gt;$C$15,YEAR(G11)=$AP$6),VLOOKUP(MONTH(G11),$V$7:$AP$18,21,0),
0)))))))))))))))))))))</f>
        <v>#REF!</v>
      </c>
      <c r="M11" s="58" t="e">
        <f t="shared" si="8"/>
        <v>#REF!</v>
      </c>
      <c r="N11" s="58" t="e">
        <f t="shared" si="14"/>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3"/>
        <v>#REF!</v>
      </c>
      <c r="AU11" s="240" t="e">
        <f t="shared" ca="1" si="15"/>
        <v>#REF!</v>
      </c>
    </row>
    <row r="12" spans="2:53" x14ac:dyDescent="0.25">
      <c r="B12" s="31"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4"/>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3"/>
        <v>#REF!</v>
      </c>
      <c r="AU12" s="240" t="e">
        <f t="shared" ca="1" si="15"/>
        <v>#REF!</v>
      </c>
    </row>
    <row r="13" spans="2:53" x14ac:dyDescent="0.25">
      <c r="B13" s="31"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4"/>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3"/>
        <v>#REF!</v>
      </c>
      <c r="AU13" s="240" t="e">
        <f t="shared" ca="1" si="15"/>
        <v>#REF!</v>
      </c>
    </row>
    <row r="14" spans="2:53" x14ac:dyDescent="0.25">
      <c r="B14" s="31"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4"/>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3"/>
        <v>#REF!</v>
      </c>
      <c r="AU14" s="240" t="e">
        <f t="shared" ca="1" si="15"/>
        <v>#REF!</v>
      </c>
    </row>
    <row r="15" spans="2:53" x14ac:dyDescent="0.25">
      <c r="B15" s="31"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4"/>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3"/>
        <v>#REF!</v>
      </c>
      <c r="AU15" s="240" t="e">
        <f t="shared" ca="1" si="15"/>
        <v>#REF!</v>
      </c>
    </row>
    <row r="16" spans="2:53" x14ac:dyDescent="0.25">
      <c r="B16" s="31"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4"/>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3"/>
        <v>#REF!</v>
      </c>
      <c r="AU16" s="240" t="e">
        <f t="shared" ca="1" si="15"/>
        <v>#REF!</v>
      </c>
    </row>
    <row r="17" spans="2:47" x14ac:dyDescent="0.25">
      <c r="B17" s="31"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4"/>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3"/>
        <v>#REF!</v>
      </c>
      <c r="AU17" s="240" t="e">
        <f t="shared" ca="1" si="15"/>
        <v>#REF!</v>
      </c>
    </row>
    <row r="18" spans="2:47" x14ac:dyDescent="0.25">
      <c r="B18" s="19"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4"/>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3"/>
        <v>#REF!</v>
      </c>
      <c r="AU18" s="240" t="e">
        <f t="shared" ca="1" si="15"/>
        <v>#REF!</v>
      </c>
    </row>
    <row r="19" spans="2:47" ht="15" customHeight="1" x14ac:dyDescent="0.25">
      <c r="B19" s="31"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4"/>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3"/>
        <v>#REF!</v>
      </c>
      <c r="AU19" s="240" t="e">
        <f t="shared" ca="1" si="15"/>
        <v>#REF!</v>
      </c>
    </row>
    <row r="20" spans="2:47" x14ac:dyDescent="0.25">
      <c r="B20" s="19"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4"/>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3"/>
        <v>#REF!</v>
      </c>
      <c r="AU20" s="240" t="e">
        <f t="shared" ca="1" si="15"/>
        <v>#REF!</v>
      </c>
    </row>
    <row r="21" spans="2:47" x14ac:dyDescent="0.25">
      <c r="B21" s="19"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4"/>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3"/>
        <v>#REF!</v>
      </c>
      <c r="AU21" s="240" t="e">
        <f t="shared" ca="1" si="15"/>
        <v>#REF!</v>
      </c>
    </row>
    <row r="22" spans="2:47" x14ac:dyDescent="0.25">
      <c r="B22" s="19"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4"/>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3"/>
        <v>#REF!</v>
      </c>
      <c r="AU22" s="240" t="e">
        <f t="shared" ca="1" si="15"/>
        <v>#REF!</v>
      </c>
    </row>
    <row r="23" spans="2:47" x14ac:dyDescent="0.25">
      <c r="B23" s="19"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4"/>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3"/>
        <v>#REF!</v>
      </c>
      <c r="AU23" s="240" t="e">
        <f t="shared" ca="1" si="15"/>
        <v>#REF!</v>
      </c>
    </row>
    <row r="24" spans="2:47" x14ac:dyDescent="0.25">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4"/>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3"/>
        <v>#REF!</v>
      </c>
      <c r="AU24" s="240" t="e">
        <f t="shared" ca="1" si="15"/>
        <v>#REF!</v>
      </c>
    </row>
    <row r="25" spans="2:47" x14ac:dyDescent="0.25">
      <c r="B25" s="19"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4"/>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3"/>
        <v>#REF!</v>
      </c>
      <c r="AU25" s="240" t="e">
        <f t="shared" ca="1" si="15"/>
        <v>#REF!</v>
      </c>
    </row>
    <row r="26" spans="2:47" x14ac:dyDescent="0.25">
      <c r="B26" s="19"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4"/>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3"/>
        <v>#REF!</v>
      </c>
      <c r="AU26" s="240" t="e">
        <f t="shared" ca="1" si="15"/>
        <v>#REF!</v>
      </c>
    </row>
    <row r="27" spans="2:47" x14ac:dyDescent="0.25">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4"/>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3"/>
        <v>#REF!</v>
      </c>
      <c r="AU27" s="240" t="e">
        <f t="shared" ca="1" si="15"/>
        <v>#REF!</v>
      </c>
    </row>
    <row r="28" spans="2:47" x14ac:dyDescent="0.25">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4"/>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3"/>
        <v>#REF!</v>
      </c>
      <c r="AU28" s="240" t="e">
        <f t="shared" ca="1" si="15"/>
        <v>#REF!</v>
      </c>
    </row>
    <row r="29" spans="2:47" x14ac:dyDescent="0.25">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4"/>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3"/>
        <v>#REF!</v>
      </c>
      <c r="AU29" s="240" t="e">
        <f t="shared" ca="1" si="15"/>
        <v>#REF!</v>
      </c>
    </row>
    <row r="30" spans="2:47" x14ac:dyDescent="0.25">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4"/>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3"/>
        <v>#REF!</v>
      </c>
      <c r="AU30" s="240" t="e">
        <f t="shared" ca="1" si="15"/>
        <v>#REF!</v>
      </c>
    </row>
    <row r="31" spans="2:47" x14ac:dyDescent="0.25">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4"/>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3"/>
        <v>#REF!</v>
      </c>
      <c r="AU31" s="240" t="e">
        <f t="shared" ca="1" si="15"/>
        <v>#REF!</v>
      </c>
    </row>
    <row r="32" spans="2:47" x14ac:dyDescent="0.25">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4"/>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3"/>
        <v>#REF!</v>
      </c>
      <c r="AU32" s="240" t="e">
        <f t="shared" ca="1" si="15"/>
        <v>#REF!</v>
      </c>
    </row>
    <row r="33" spans="2:47" x14ac:dyDescent="0.25">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4"/>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3"/>
        <v>#REF!</v>
      </c>
      <c r="AU33" s="240" t="e">
        <f t="shared" ca="1" si="15"/>
        <v>#REF!</v>
      </c>
    </row>
    <row r="34" spans="2:47" x14ac:dyDescent="0.25">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4"/>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3"/>
        <v>#REF!</v>
      </c>
      <c r="AU34" s="240" t="e">
        <f t="shared" ca="1" si="15"/>
        <v>#REF!</v>
      </c>
    </row>
    <row r="35" spans="2:47" x14ac:dyDescent="0.25">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4"/>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3"/>
        <v>#REF!</v>
      </c>
      <c r="AU35" s="240" t="e">
        <f t="shared" ca="1" si="15"/>
        <v>#REF!</v>
      </c>
    </row>
    <row r="36" spans="2:47" x14ac:dyDescent="0.25">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4"/>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3"/>
        <v>#REF!</v>
      </c>
      <c r="AU36" s="240" t="e">
        <f t="shared" ca="1" si="15"/>
        <v>#REF!</v>
      </c>
    </row>
    <row r="37" spans="2:47" x14ac:dyDescent="0.25">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4"/>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3"/>
        <v>#REF!</v>
      </c>
      <c r="AU37" s="240" t="e">
        <f t="shared" ca="1" si="15"/>
        <v>#REF!</v>
      </c>
    </row>
    <row r="38" spans="2:47" x14ac:dyDescent="0.25">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4"/>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3"/>
        <v>#REF!</v>
      </c>
      <c r="AU38" s="240" t="e">
        <f t="shared" ca="1" si="15"/>
        <v>#REF!</v>
      </c>
    </row>
    <row r="39" spans="2:47" x14ac:dyDescent="0.25">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4"/>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3"/>
        <v>#REF!</v>
      </c>
      <c r="AU39" s="240" t="e">
        <f t="shared" ca="1" si="15"/>
        <v>#REF!</v>
      </c>
    </row>
    <row r="40" spans="2:47" x14ac:dyDescent="0.25">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4"/>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3"/>
        <v>#REF!</v>
      </c>
      <c r="AU40" s="240" t="e">
        <f t="shared" ca="1" si="15"/>
        <v>#REF!</v>
      </c>
    </row>
    <row r="41" spans="2:47" x14ac:dyDescent="0.25">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4"/>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3"/>
        <v>#REF!</v>
      </c>
      <c r="AU41" s="240" t="e">
        <f t="shared" ca="1" si="15"/>
        <v>#REF!</v>
      </c>
    </row>
    <row r="42" spans="2:47" x14ac:dyDescent="0.25">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4"/>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3"/>
        <v>#REF!</v>
      </c>
      <c r="AU42" s="240" t="e">
        <f t="shared" ca="1" si="15"/>
        <v>#REF!</v>
      </c>
    </row>
    <row r="43" spans="2:47" x14ac:dyDescent="0.25">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4"/>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3"/>
        <v>#REF!</v>
      </c>
      <c r="AU43" s="240" t="e">
        <f t="shared" ca="1" si="15"/>
        <v>#REF!</v>
      </c>
    </row>
    <row r="44" spans="2:47" x14ac:dyDescent="0.25">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4"/>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3"/>
        <v>#REF!</v>
      </c>
      <c r="AU44" s="240" t="e">
        <f t="shared" ca="1" si="15"/>
        <v>#REF!</v>
      </c>
    </row>
    <row r="45" spans="2:47" x14ac:dyDescent="0.25">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4"/>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3"/>
        <v>#REF!</v>
      </c>
      <c r="AU45" s="240" t="e">
        <f t="shared" ca="1" si="15"/>
        <v>#REF!</v>
      </c>
    </row>
    <row r="46" spans="2:47" x14ac:dyDescent="0.25">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4"/>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3"/>
        <v>#REF!</v>
      </c>
      <c r="AU46" s="240" t="e">
        <f t="shared" ca="1" si="15"/>
        <v>#REF!</v>
      </c>
    </row>
    <row r="47" spans="2:47" x14ac:dyDescent="0.25">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4"/>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3"/>
        <v>#REF!</v>
      </c>
      <c r="AU47" s="240" t="e">
        <f t="shared" ca="1" si="15"/>
        <v>#REF!</v>
      </c>
    </row>
    <row r="48" spans="2:47" x14ac:dyDescent="0.25">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4"/>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3"/>
        <v>#REF!</v>
      </c>
      <c r="AU48" s="240" t="e">
        <f t="shared" ca="1" si="15"/>
        <v>#REF!</v>
      </c>
    </row>
    <row r="49" spans="2:47" x14ac:dyDescent="0.25">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4"/>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3"/>
        <v>#REF!</v>
      </c>
      <c r="AU49" s="240" t="e">
        <f t="shared" ca="1" si="15"/>
        <v>#REF!</v>
      </c>
    </row>
    <row r="50" spans="2:47" x14ac:dyDescent="0.25">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4"/>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3"/>
        <v>#REF!</v>
      </c>
      <c r="AU50" s="240" t="e">
        <f t="shared" ca="1" si="15"/>
        <v>#REF!</v>
      </c>
    </row>
    <row r="51" spans="2:47" x14ac:dyDescent="0.25">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4"/>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3"/>
        <v>#REF!</v>
      </c>
      <c r="AU51" s="240" t="e">
        <f t="shared" ca="1" si="15"/>
        <v>#REF!</v>
      </c>
    </row>
    <row r="52" spans="2:47" x14ac:dyDescent="0.25">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4"/>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3"/>
        <v>#REF!</v>
      </c>
      <c r="AU52" s="240" t="e">
        <f t="shared" ca="1" si="15"/>
        <v>#REF!</v>
      </c>
    </row>
    <row r="53" spans="2:47" x14ac:dyDescent="0.25">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4"/>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3"/>
        <v>#REF!</v>
      </c>
      <c r="AU53" s="240" t="e">
        <f t="shared" ca="1" si="15"/>
        <v>#REF!</v>
      </c>
    </row>
    <row r="54" spans="2:47" x14ac:dyDescent="0.25">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4"/>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3"/>
        <v>#REF!</v>
      </c>
      <c r="AU54" s="240" t="e">
        <f t="shared" ca="1" si="15"/>
        <v>#REF!</v>
      </c>
    </row>
    <row r="55" spans="2:47" x14ac:dyDescent="0.25">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4"/>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3"/>
        <v>#REF!</v>
      </c>
      <c r="AU55" s="240" t="e">
        <f t="shared" ca="1" si="15"/>
        <v>#REF!</v>
      </c>
    </row>
    <row r="56" spans="2:47" x14ac:dyDescent="0.25">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4"/>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3"/>
        <v>#REF!</v>
      </c>
      <c r="AU56" s="240" t="e">
        <f t="shared" ca="1" si="15"/>
        <v>#REF!</v>
      </c>
    </row>
    <row r="57" spans="2:47" x14ac:dyDescent="0.25">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4"/>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3"/>
        <v>#REF!</v>
      </c>
      <c r="AU57" s="240" t="e">
        <f t="shared" ca="1" si="15"/>
        <v>#REF!</v>
      </c>
    </row>
    <row r="58" spans="2:47" x14ac:dyDescent="0.25">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4"/>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3"/>
        <v>#REF!</v>
      </c>
      <c r="AU58" s="240" t="e">
        <f t="shared" ca="1" si="15"/>
        <v>#REF!</v>
      </c>
    </row>
    <row r="59" spans="2:47" x14ac:dyDescent="0.25">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4"/>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3"/>
        <v>#REF!</v>
      </c>
      <c r="AU59" s="240" t="e">
        <f t="shared" ca="1" si="15"/>
        <v>#REF!</v>
      </c>
    </row>
    <row r="60" spans="2:47" x14ac:dyDescent="0.25">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4"/>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3"/>
        <v>#REF!</v>
      </c>
      <c r="AU60" s="240" t="e">
        <f t="shared" ca="1" si="15"/>
        <v>#REF!</v>
      </c>
    </row>
    <row r="61" spans="2:47" x14ac:dyDescent="0.25">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4"/>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3"/>
        <v>#REF!</v>
      </c>
      <c r="AU61" s="240" t="e">
        <f t="shared" ca="1" si="15"/>
        <v>#REF!</v>
      </c>
    </row>
    <row r="62" spans="2:47" x14ac:dyDescent="0.25">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4"/>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3"/>
        <v>#REF!</v>
      </c>
      <c r="AU62" s="240" t="e">
        <f t="shared" ca="1" si="15"/>
        <v>#REF!</v>
      </c>
    </row>
    <row r="63" spans="2:47" x14ac:dyDescent="0.25">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4"/>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3"/>
        <v>#REF!</v>
      </c>
      <c r="AU63" s="240" t="e">
        <f t="shared" ca="1" si="15"/>
        <v>#REF!</v>
      </c>
    </row>
    <row r="64" spans="2:47" x14ac:dyDescent="0.25">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4"/>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3"/>
        <v>#REF!</v>
      </c>
      <c r="AU64" s="240" t="e">
        <f t="shared" ca="1" si="15"/>
        <v>#REF!</v>
      </c>
    </row>
    <row r="65" spans="2:47" x14ac:dyDescent="0.25">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4"/>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3"/>
        <v>#REF!</v>
      </c>
      <c r="AU65" s="240" t="e">
        <f t="shared" ca="1" si="15"/>
        <v>#REF!</v>
      </c>
    </row>
    <row r="66" spans="2:47" x14ac:dyDescent="0.25">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4"/>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3"/>
        <v>#REF!</v>
      </c>
      <c r="AU66" s="240" t="e">
        <f t="shared" ca="1" si="15"/>
        <v>#REF!</v>
      </c>
    </row>
    <row r="67" spans="2:47" x14ac:dyDescent="0.25">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4"/>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3"/>
        <v>#REF!</v>
      </c>
      <c r="AU67" s="240" t="e">
        <f t="shared" ca="1" si="15"/>
        <v>#REF!</v>
      </c>
    </row>
    <row r="68" spans="2:47" x14ac:dyDescent="0.25">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4"/>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3"/>
        <v>#REF!</v>
      </c>
      <c r="AU68" s="240" t="e">
        <f t="shared" ca="1" si="15"/>
        <v>#REF!</v>
      </c>
    </row>
    <row r="69" spans="2:47" x14ac:dyDescent="0.25">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4"/>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3"/>
        <v>#REF!</v>
      </c>
      <c r="AU69" s="240" t="e">
        <f t="shared" ca="1" si="15"/>
        <v>#REF!</v>
      </c>
    </row>
    <row r="70" spans="2:47" x14ac:dyDescent="0.25">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4"/>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3"/>
        <v>#REF!</v>
      </c>
      <c r="AU70" s="240" t="e">
        <f t="shared" ca="1" si="15"/>
        <v>#REF!</v>
      </c>
    </row>
    <row r="71" spans="2:47" x14ac:dyDescent="0.25">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4"/>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3"/>
        <v>#REF!</v>
      </c>
      <c r="AU71" s="240" t="e">
        <f t="shared" ca="1" si="15"/>
        <v>#REF!</v>
      </c>
    </row>
    <row r="72" spans="2:47" x14ac:dyDescent="0.25">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x14ac:dyDescent="0.25">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x14ac:dyDescent="0.25">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x14ac:dyDescent="0.25">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x14ac:dyDescent="0.25">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x14ac:dyDescent="0.25">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x14ac:dyDescent="0.25">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x14ac:dyDescent="0.25">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x14ac:dyDescent="0.25">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x14ac:dyDescent="0.25">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x14ac:dyDescent="0.25">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x14ac:dyDescent="0.25">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x14ac:dyDescent="0.25">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x14ac:dyDescent="0.25">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x14ac:dyDescent="0.25">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x14ac:dyDescent="0.25">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x14ac:dyDescent="0.25">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x14ac:dyDescent="0.25">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x14ac:dyDescent="0.25">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x14ac:dyDescent="0.25">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x14ac:dyDescent="0.25">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x14ac:dyDescent="0.25">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x14ac:dyDescent="0.25">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x14ac:dyDescent="0.25">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x14ac:dyDescent="0.25">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x14ac:dyDescent="0.25">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x14ac:dyDescent="0.25">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x14ac:dyDescent="0.25">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x14ac:dyDescent="0.25">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x14ac:dyDescent="0.25">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x14ac:dyDescent="0.25">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x14ac:dyDescent="0.25">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x14ac:dyDescent="0.25">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x14ac:dyDescent="0.25">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x14ac:dyDescent="0.25">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x14ac:dyDescent="0.25">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x14ac:dyDescent="0.25">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x14ac:dyDescent="0.25">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x14ac:dyDescent="0.25">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x14ac:dyDescent="0.25">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x14ac:dyDescent="0.25">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x14ac:dyDescent="0.25">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x14ac:dyDescent="0.25">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x14ac:dyDescent="0.25">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x14ac:dyDescent="0.25">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x14ac:dyDescent="0.25">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x14ac:dyDescent="0.25">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x14ac:dyDescent="0.25">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x14ac:dyDescent="0.25">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x14ac:dyDescent="0.25">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x14ac:dyDescent="0.25">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x14ac:dyDescent="0.25">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x14ac:dyDescent="0.25">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x14ac:dyDescent="0.25">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x14ac:dyDescent="0.25">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x14ac:dyDescent="0.25">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x14ac:dyDescent="0.25">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x14ac:dyDescent="0.25">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x14ac:dyDescent="0.25">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x14ac:dyDescent="0.25">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x14ac:dyDescent="0.25">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x14ac:dyDescent="0.25">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x14ac:dyDescent="0.25">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x14ac:dyDescent="0.25">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x14ac:dyDescent="0.25">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x14ac:dyDescent="0.25">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x14ac:dyDescent="0.25">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x14ac:dyDescent="0.25">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x14ac:dyDescent="0.25">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x14ac:dyDescent="0.25">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x14ac:dyDescent="0.25">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x14ac:dyDescent="0.25">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x14ac:dyDescent="0.25">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x14ac:dyDescent="0.25">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x14ac:dyDescent="0.25">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x14ac:dyDescent="0.25">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x14ac:dyDescent="0.25">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x14ac:dyDescent="0.25">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x14ac:dyDescent="0.25">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x14ac:dyDescent="0.25">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x14ac:dyDescent="0.25">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x14ac:dyDescent="0.25">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x14ac:dyDescent="0.25">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x14ac:dyDescent="0.25">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x14ac:dyDescent="0.25">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x14ac:dyDescent="0.25">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x14ac:dyDescent="0.25">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x14ac:dyDescent="0.25">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x14ac:dyDescent="0.25">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x14ac:dyDescent="0.25">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x14ac:dyDescent="0.25">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x14ac:dyDescent="0.25">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x14ac:dyDescent="0.25">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x14ac:dyDescent="0.25">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x14ac:dyDescent="0.25">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x14ac:dyDescent="0.25">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x14ac:dyDescent="0.25">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x14ac:dyDescent="0.25">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x14ac:dyDescent="0.25">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x14ac:dyDescent="0.25">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x14ac:dyDescent="0.25">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x14ac:dyDescent="0.25">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x14ac:dyDescent="0.25">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x14ac:dyDescent="0.25">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x14ac:dyDescent="0.25">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x14ac:dyDescent="0.25">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x14ac:dyDescent="0.25">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x14ac:dyDescent="0.25">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x14ac:dyDescent="0.25">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x14ac:dyDescent="0.25">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x14ac:dyDescent="0.25">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x14ac:dyDescent="0.25">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x14ac:dyDescent="0.25">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x14ac:dyDescent="0.25">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x14ac:dyDescent="0.25">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x14ac:dyDescent="0.25">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x14ac:dyDescent="0.25">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x14ac:dyDescent="0.25">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x14ac:dyDescent="0.25">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x14ac:dyDescent="0.25">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x14ac:dyDescent="0.25">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x14ac:dyDescent="0.25">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x14ac:dyDescent="0.25">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x14ac:dyDescent="0.25">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x14ac:dyDescent="0.25">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x14ac:dyDescent="0.25">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x14ac:dyDescent="0.25">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x14ac:dyDescent="0.25">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x14ac:dyDescent="0.25">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x14ac:dyDescent="0.25">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x14ac:dyDescent="0.25">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x14ac:dyDescent="0.25">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x14ac:dyDescent="0.25">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x14ac:dyDescent="0.25">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x14ac:dyDescent="0.25">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x14ac:dyDescent="0.25">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x14ac:dyDescent="0.25">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x14ac:dyDescent="0.25">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x14ac:dyDescent="0.25">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x14ac:dyDescent="0.25">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x14ac:dyDescent="0.25">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x14ac:dyDescent="0.25">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x14ac:dyDescent="0.25">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x14ac:dyDescent="0.25">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x14ac:dyDescent="0.25">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x14ac:dyDescent="0.25">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x14ac:dyDescent="0.25">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x14ac:dyDescent="0.25">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x14ac:dyDescent="0.25">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x14ac:dyDescent="0.25">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x14ac:dyDescent="0.25">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x14ac:dyDescent="0.25">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x14ac:dyDescent="0.25">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x14ac:dyDescent="0.25">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x14ac:dyDescent="0.25">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x14ac:dyDescent="0.25">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x14ac:dyDescent="0.25">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x14ac:dyDescent="0.25">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x14ac:dyDescent="0.25">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x14ac:dyDescent="0.25">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x14ac:dyDescent="0.25">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x14ac:dyDescent="0.25">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x14ac:dyDescent="0.25">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x14ac:dyDescent="0.25">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x14ac:dyDescent="0.25">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x14ac:dyDescent="0.25">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x14ac:dyDescent="0.25">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x14ac:dyDescent="0.25">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x14ac:dyDescent="0.25">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x14ac:dyDescent="0.25">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x14ac:dyDescent="0.25">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x14ac:dyDescent="0.25">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x14ac:dyDescent="0.25">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x14ac:dyDescent="0.25">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x14ac:dyDescent="0.25">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x14ac:dyDescent="0.25">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x14ac:dyDescent="0.25">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x14ac:dyDescent="0.25">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x14ac:dyDescent="0.25">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x14ac:dyDescent="0.25">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x14ac:dyDescent="0.25">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x14ac:dyDescent="0.25">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x14ac:dyDescent="0.25">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x14ac:dyDescent="0.25">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x14ac:dyDescent="0.25">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x14ac:dyDescent="0.25">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x14ac:dyDescent="0.25">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x14ac:dyDescent="0.25">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x14ac:dyDescent="0.25">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x14ac:dyDescent="0.25">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x14ac:dyDescent="0.25">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x14ac:dyDescent="0.25">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x14ac:dyDescent="0.25">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x14ac:dyDescent="0.25">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x14ac:dyDescent="0.25">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x14ac:dyDescent="0.25">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x14ac:dyDescent="0.25">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x14ac:dyDescent="0.25">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x14ac:dyDescent="0.25">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x14ac:dyDescent="0.25">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x14ac:dyDescent="0.25">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x14ac:dyDescent="0.25">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x14ac:dyDescent="0.25">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x14ac:dyDescent="0.25">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x14ac:dyDescent="0.25">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x14ac:dyDescent="0.25">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x14ac:dyDescent="0.25">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x14ac:dyDescent="0.25">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x14ac:dyDescent="0.25">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x14ac:dyDescent="0.25">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x14ac:dyDescent="0.25">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x14ac:dyDescent="0.25">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x14ac:dyDescent="0.25">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x14ac:dyDescent="0.25">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x14ac:dyDescent="0.25">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x14ac:dyDescent="0.25">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x14ac:dyDescent="0.25">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x14ac:dyDescent="0.25">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x14ac:dyDescent="0.25">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x14ac:dyDescent="0.25">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x14ac:dyDescent="0.25">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x14ac:dyDescent="0.25">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x14ac:dyDescent="0.25">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x14ac:dyDescent="0.25">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x14ac:dyDescent="0.25">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x14ac:dyDescent="0.25">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x14ac:dyDescent="0.25">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x14ac:dyDescent="0.25">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x14ac:dyDescent="0.25">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x14ac:dyDescent="0.25">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x14ac:dyDescent="0.25">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x14ac:dyDescent="0.25">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x14ac:dyDescent="0.25">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x14ac:dyDescent="0.25">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x14ac:dyDescent="0.25">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x14ac:dyDescent="0.25">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x14ac:dyDescent="0.25">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x14ac:dyDescent="0.25">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x14ac:dyDescent="0.25">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x14ac:dyDescent="0.25">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x14ac:dyDescent="0.25">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x14ac:dyDescent="0.25">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x14ac:dyDescent="0.25">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x14ac:dyDescent="0.25">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x14ac:dyDescent="0.25">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x14ac:dyDescent="0.25">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x14ac:dyDescent="0.25">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x14ac:dyDescent="0.25">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x14ac:dyDescent="0.25">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x14ac:dyDescent="0.25">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x14ac:dyDescent="0.25">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x14ac:dyDescent="0.25">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x14ac:dyDescent="0.25">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x14ac:dyDescent="0.25">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x14ac:dyDescent="0.25">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x14ac:dyDescent="0.25">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x14ac:dyDescent="0.25">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x14ac:dyDescent="0.25">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x14ac:dyDescent="0.25">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x14ac:dyDescent="0.25">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x14ac:dyDescent="0.25">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x14ac:dyDescent="0.25">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x14ac:dyDescent="0.25">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x14ac:dyDescent="0.25">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x14ac:dyDescent="0.25">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x14ac:dyDescent="0.25">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x14ac:dyDescent="0.25">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x14ac:dyDescent="0.25">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x14ac:dyDescent="0.25">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x14ac:dyDescent="0.25">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x14ac:dyDescent="0.25">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x14ac:dyDescent="0.25">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x14ac:dyDescent="0.25">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x14ac:dyDescent="0.25">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x14ac:dyDescent="0.25">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x14ac:dyDescent="0.25">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x14ac:dyDescent="0.25">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x14ac:dyDescent="0.25">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x14ac:dyDescent="0.25">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x14ac:dyDescent="0.25">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x14ac:dyDescent="0.25">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x14ac:dyDescent="0.25">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x14ac:dyDescent="0.25">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x14ac:dyDescent="0.25">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x14ac:dyDescent="0.25">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x14ac:dyDescent="0.25">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x14ac:dyDescent="0.25">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x14ac:dyDescent="0.25">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x14ac:dyDescent="0.25">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x14ac:dyDescent="0.25">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x14ac:dyDescent="0.25">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x14ac:dyDescent="0.25">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x14ac:dyDescent="0.25">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x14ac:dyDescent="0.25">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x14ac:dyDescent="0.25">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x14ac:dyDescent="0.25">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x14ac:dyDescent="0.25">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x14ac:dyDescent="0.25">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x14ac:dyDescent="0.25">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x14ac:dyDescent="0.25">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x14ac:dyDescent="0.25">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x14ac:dyDescent="0.25">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x14ac:dyDescent="0.25">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x14ac:dyDescent="0.25">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x14ac:dyDescent="0.25">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x14ac:dyDescent="0.25">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x14ac:dyDescent="0.25">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x14ac:dyDescent="0.25">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x14ac:dyDescent="0.25">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x14ac:dyDescent="0.25">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x14ac:dyDescent="0.25">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x14ac:dyDescent="0.25">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x14ac:dyDescent="0.25">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x14ac:dyDescent="0.25">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x14ac:dyDescent="0.25">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x14ac:dyDescent="0.25">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x14ac:dyDescent="0.25">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73"/>
      <c r="AZ388" s="273"/>
      <c r="BA388" s="282"/>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x14ac:dyDescent="0.25">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x14ac:dyDescent="0.25">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x14ac:dyDescent="0.25">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x14ac:dyDescent="0.25">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x14ac:dyDescent="0.25">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x14ac:dyDescent="0.25">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x14ac:dyDescent="0.25">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x14ac:dyDescent="0.25">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x14ac:dyDescent="0.25">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x14ac:dyDescent="0.25">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x14ac:dyDescent="0.25">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x14ac:dyDescent="0.25">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x14ac:dyDescent="0.25">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x14ac:dyDescent="0.25">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x14ac:dyDescent="0.25">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x14ac:dyDescent="0.25">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x14ac:dyDescent="0.25">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x14ac:dyDescent="0.25">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x14ac:dyDescent="0.25">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x14ac:dyDescent="0.25">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x14ac:dyDescent="0.25">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x14ac:dyDescent="0.25">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x14ac:dyDescent="0.25">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x14ac:dyDescent="0.25">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x14ac:dyDescent="0.25">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x14ac:dyDescent="0.25">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x14ac:dyDescent="0.25">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x14ac:dyDescent="0.25">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x14ac:dyDescent="0.25">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x14ac:dyDescent="0.25">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x14ac:dyDescent="0.25">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x14ac:dyDescent="0.25">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x14ac:dyDescent="0.25">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x14ac:dyDescent="0.25">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x14ac:dyDescent="0.25">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x14ac:dyDescent="0.25">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x14ac:dyDescent="0.25">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x14ac:dyDescent="0.25">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x14ac:dyDescent="0.25">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x14ac:dyDescent="0.25">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x14ac:dyDescent="0.25">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x14ac:dyDescent="0.25">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x14ac:dyDescent="0.25">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x14ac:dyDescent="0.25">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x14ac:dyDescent="0.25">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x14ac:dyDescent="0.25">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x14ac:dyDescent="0.25">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x14ac:dyDescent="0.25">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x14ac:dyDescent="0.25">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x14ac:dyDescent="0.25">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x14ac:dyDescent="0.25">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x14ac:dyDescent="0.25">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x14ac:dyDescent="0.25">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x14ac:dyDescent="0.25">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x14ac:dyDescent="0.25">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x14ac:dyDescent="0.25">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x14ac:dyDescent="0.25">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x14ac:dyDescent="0.25">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x14ac:dyDescent="0.25">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x14ac:dyDescent="0.25">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x14ac:dyDescent="0.25">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x14ac:dyDescent="0.25">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x14ac:dyDescent="0.25">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x14ac:dyDescent="0.25">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x14ac:dyDescent="0.25">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x14ac:dyDescent="0.25">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x14ac:dyDescent="0.25">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x14ac:dyDescent="0.25">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x14ac:dyDescent="0.25">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x14ac:dyDescent="0.25">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x14ac:dyDescent="0.25">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x14ac:dyDescent="0.25">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x14ac:dyDescent="0.25">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x14ac:dyDescent="0.25">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x14ac:dyDescent="0.25">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x14ac:dyDescent="0.25">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x14ac:dyDescent="0.25">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x14ac:dyDescent="0.25">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x14ac:dyDescent="0.25">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x14ac:dyDescent="0.25">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x14ac:dyDescent="0.25">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x14ac:dyDescent="0.25">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x14ac:dyDescent="0.25">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x14ac:dyDescent="0.25">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x14ac:dyDescent="0.25">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x14ac:dyDescent="0.25">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x14ac:dyDescent="0.25">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x14ac:dyDescent="0.25">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x14ac:dyDescent="0.25">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x14ac:dyDescent="0.25">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x14ac:dyDescent="0.25">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x14ac:dyDescent="0.25">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x14ac:dyDescent="0.25">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x14ac:dyDescent="0.25">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x14ac:dyDescent="0.25">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x14ac:dyDescent="0.25">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x14ac:dyDescent="0.25">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x14ac:dyDescent="0.25">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x14ac:dyDescent="0.25">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x14ac:dyDescent="0.25">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x14ac:dyDescent="0.25">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x14ac:dyDescent="0.25">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x14ac:dyDescent="0.25">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x14ac:dyDescent="0.25">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x14ac:dyDescent="0.25">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x14ac:dyDescent="0.25">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x14ac:dyDescent="0.25">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x14ac:dyDescent="0.25">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x14ac:dyDescent="0.25">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x14ac:dyDescent="0.25">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x14ac:dyDescent="0.25">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x14ac:dyDescent="0.25">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x14ac:dyDescent="0.25">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x14ac:dyDescent="0.25">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x14ac:dyDescent="0.25">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x14ac:dyDescent="0.25">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x14ac:dyDescent="0.25">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x14ac:dyDescent="0.25">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x14ac:dyDescent="0.25">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x14ac:dyDescent="0.25">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x14ac:dyDescent="0.25">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x14ac:dyDescent="0.25">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x14ac:dyDescent="0.25">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x14ac:dyDescent="0.25">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x14ac:dyDescent="0.25">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x14ac:dyDescent="0.25">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x14ac:dyDescent="0.25">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x14ac:dyDescent="0.25">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x14ac:dyDescent="0.25">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x14ac:dyDescent="0.25">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x14ac:dyDescent="0.25">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x14ac:dyDescent="0.25">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x14ac:dyDescent="0.25">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x14ac:dyDescent="0.25">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x14ac:dyDescent="0.25">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x14ac:dyDescent="0.25">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x14ac:dyDescent="0.25">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x14ac:dyDescent="0.25">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x14ac:dyDescent="0.25">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x14ac:dyDescent="0.25">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x14ac:dyDescent="0.25">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x14ac:dyDescent="0.25">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x14ac:dyDescent="0.25">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x14ac:dyDescent="0.25">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x14ac:dyDescent="0.25">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x14ac:dyDescent="0.25">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x14ac:dyDescent="0.25">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x14ac:dyDescent="0.25">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x14ac:dyDescent="0.25">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x14ac:dyDescent="0.25">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x14ac:dyDescent="0.25">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x14ac:dyDescent="0.25">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x14ac:dyDescent="0.25">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x14ac:dyDescent="0.25">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x14ac:dyDescent="0.25">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x14ac:dyDescent="0.25">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x14ac:dyDescent="0.25">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x14ac:dyDescent="0.25">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x14ac:dyDescent="0.25">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x14ac:dyDescent="0.25">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x14ac:dyDescent="0.25">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x14ac:dyDescent="0.25">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x14ac:dyDescent="0.25">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x14ac:dyDescent="0.25">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x14ac:dyDescent="0.25">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x14ac:dyDescent="0.25">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x14ac:dyDescent="0.25">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x14ac:dyDescent="0.25">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x14ac:dyDescent="0.25">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x14ac:dyDescent="0.25">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x14ac:dyDescent="0.25">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x14ac:dyDescent="0.25">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x14ac:dyDescent="0.25">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x14ac:dyDescent="0.25">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x14ac:dyDescent="0.25">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x14ac:dyDescent="0.25">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x14ac:dyDescent="0.25">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x14ac:dyDescent="0.25">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x14ac:dyDescent="0.25">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x14ac:dyDescent="0.25">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x14ac:dyDescent="0.25">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x14ac:dyDescent="0.25">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x14ac:dyDescent="0.25">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x14ac:dyDescent="0.25">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x14ac:dyDescent="0.25">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x14ac:dyDescent="0.25">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x14ac:dyDescent="0.25">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x14ac:dyDescent="0.25">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x14ac:dyDescent="0.25">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x14ac:dyDescent="0.25">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x14ac:dyDescent="0.25">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x14ac:dyDescent="0.25">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x14ac:dyDescent="0.25">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x14ac:dyDescent="0.25">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x14ac:dyDescent="0.25">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x14ac:dyDescent="0.25">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x14ac:dyDescent="0.25">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x14ac:dyDescent="0.25">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x14ac:dyDescent="0.25">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x14ac:dyDescent="0.25">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x14ac:dyDescent="0.25">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x14ac:dyDescent="0.25">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x14ac:dyDescent="0.25">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x14ac:dyDescent="0.25">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x14ac:dyDescent="0.25">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x14ac:dyDescent="0.25">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x14ac:dyDescent="0.25">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x14ac:dyDescent="0.25">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x14ac:dyDescent="0.25">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x14ac:dyDescent="0.25">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x14ac:dyDescent="0.25">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x14ac:dyDescent="0.25">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x14ac:dyDescent="0.25">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x14ac:dyDescent="0.25">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x14ac:dyDescent="0.25">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x14ac:dyDescent="0.25">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x14ac:dyDescent="0.25">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x14ac:dyDescent="0.25">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x14ac:dyDescent="0.25">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x14ac:dyDescent="0.25">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x14ac:dyDescent="0.25">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x14ac:dyDescent="0.25">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x14ac:dyDescent="0.25">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x14ac:dyDescent="0.25">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x14ac:dyDescent="0.25">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x14ac:dyDescent="0.25">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x14ac:dyDescent="0.25">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x14ac:dyDescent="0.25">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x14ac:dyDescent="0.25">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x14ac:dyDescent="0.25">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x14ac:dyDescent="0.25">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x14ac:dyDescent="0.25">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x14ac:dyDescent="0.25">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x14ac:dyDescent="0.25">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x14ac:dyDescent="0.25">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x14ac:dyDescent="0.25">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x14ac:dyDescent="0.25">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x14ac:dyDescent="0.25">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x14ac:dyDescent="0.25">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x14ac:dyDescent="0.25">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x14ac:dyDescent="0.25">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x14ac:dyDescent="0.25">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x14ac:dyDescent="0.25">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x14ac:dyDescent="0.25">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x14ac:dyDescent="0.25">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x14ac:dyDescent="0.25">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x14ac:dyDescent="0.25">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x14ac:dyDescent="0.25">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x14ac:dyDescent="0.25">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x14ac:dyDescent="0.25">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x14ac:dyDescent="0.25">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x14ac:dyDescent="0.25">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x14ac:dyDescent="0.25">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x14ac:dyDescent="0.25">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x14ac:dyDescent="0.25">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x14ac:dyDescent="0.25">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x14ac:dyDescent="0.25">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x14ac:dyDescent="0.25">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x14ac:dyDescent="0.25">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x14ac:dyDescent="0.25">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x14ac:dyDescent="0.25">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x14ac:dyDescent="0.25">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x14ac:dyDescent="0.25">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x14ac:dyDescent="0.25">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x14ac:dyDescent="0.25">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x14ac:dyDescent="0.25">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x14ac:dyDescent="0.25">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x14ac:dyDescent="0.25">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x14ac:dyDescent="0.25">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x14ac:dyDescent="0.25">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x14ac:dyDescent="0.25">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x14ac:dyDescent="0.25">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x14ac:dyDescent="0.25">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x14ac:dyDescent="0.25">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x14ac:dyDescent="0.25">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x14ac:dyDescent="0.25">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x14ac:dyDescent="0.25">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x14ac:dyDescent="0.25">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x14ac:dyDescent="0.25">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x14ac:dyDescent="0.25">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x14ac:dyDescent="0.25">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x14ac:dyDescent="0.25">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x14ac:dyDescent="0.25">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x14ac:dyDescent="0.25">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x14ac:dyDescent="0.25">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x14ac:dyDescent="0.25">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x14ac:dyDescent="0.25">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x14ac:dyDescent="0.25">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x14ac:dyDescent="0.25">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x14ac:dyDescent="0.25">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x14ac:dyDescent="0.25">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x14ac:dyDescent="0.25">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x14ac:dyDescent="0.25">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x14ac:dyDescent="0.25">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x14ac:dyDescent="0.25">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x14ac:dyDescent="0.25">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x14ac:dyDescent="0.25">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x14ac:dyDescent="0.25">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x14ac:dyDescent="0.25">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x14ac:dyDescent="0.25">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x14ac:dyDescent="0.25">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x14ac:dyDescent="0.25">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x14ac:dyDescent="0.25">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x14ac:dyDescent="0.25">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x14ac:dyDescent="0.25">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x14ac:dyDescent="0.25">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x14ac:dyDescent="0.25">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x14ac:dyDescent="0.25">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x14ac:dyDescent="0.25">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x14ac:dyDescent="0.25">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x14ac:dyDescent="0.25">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x14ac:dyDescent="0.25">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x14ac:dyDescent="0.25">
      <c r="B701" s="237"/>
      <c r="C701" s="9"/>
    </row>
    <row r="702" spans="2:47" x14ac:dyDescent="0.25">
      <c r="B702" s="237"/>
      <c r="C702" s="9"/>
    </row>
    <row r="703" spans="2:47" x14ac:dyDescent="0.25">
      <c r="B703" s="237"/>
      <c r="C703" s="9"/>
    </row>
    <row r="704" spans="2:47"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WRa01FltyZYTx2FCI7AjYynhHjyvXpQv81Zkbx8xFiM7iIeIFtWKTaXf255J27rdHAZsRBoigvxdZF1DZrvSg==" saltValue="xFoHypSSpEoFoiSwNxtyzg==" spinCount="100000" sheet="1" selectLockedCells="1" selectUnlockedCells="1"/>
  <mergeCells count="1">
    <mergeCell ref="G2:Q2"/>
  </mergeCells>
  <conditionalFormatting sqref="E6:S700">
    <cfRule type="containsBlanks" dxfId="35" priority="7" stopIfTrue="1">
      <formula>LEN(TRIM(E6))=0</formula>
    </cfRule>
  </conditionalFormatting>
  <conditionalFormatting sqref="F7:F700">
    <cfRule type="expression" dxfId="34" priority="5370">
      <formula>F7=C$10</formula>
    </cfRule>
  </conditionalFormatting>
  <conditionalFormatting sqref="G7:G700">
    <cfRule type="expression" dxfId="33" priority="5371">
      <formula>G7=C$13</formula>
    </cfRule>
    <cfRule type="expression" dxfId="32" priority="5372">
      <formula>G7=C$12</formula>
    </cfRule>
    <cfRule type="expression" dxfId="31" priority="5373">
      <formula>G7=C$10</formula>
    </cfRule>
  </conditionalFormatting>
  <conditionalFormatting sqref="S6:S700">
    <cfRule type="expression" dxfId="30" priority="1">
      <formula>S6="REDOVNA"</formula>
    </cfRule>
    <cfRule type="expression" dxfId="29"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55210-7625-4A6D-A7C0-82E17496203F}">
  <sheetPr codeName="List19">
    <tabColor rgb="FFFFFF00"/>
  </sheetPr>
  <dimension ref="A1:EZ1000"/>
  <sheetViews>
    <sheetView workbookViewId="0"/>
  </sheetViews>
  <sheetFormatPr defaultColWidth="9.140625"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hidden="1" customWidth="1"/>
    <col min="14" max="16" width="16.42578125" style="16" customWidth="1"/>
    <col min="17" max="17" width="10.7109375" style="16" customWidth="1"/>
    <col min="18" max="18" width="13.7109375" style="16" customWidth="1"/>
    <col min="19" max="19" width="15.28515625" customWidth="1"/>
    <col min="20" max="22" width="9.140625" style="240"/>
    <col min="23" max="42" width="12.7109375" style="240" customWidth="1"/>
    <col min="43" max="50" width="9.140625" style="240"/>
    <col min="51" max="156" width="9.140625" style="9"/>
  </cols>
  <sheetData>
    <row r="1" spans="2:50" s="9" customFormat="1" x14ac:dyDescent="0.25">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row>
    <row r="2" spans="2:50" ht="21" x14ac:dyDescent="0.25">
      <c r="B2" s="9"/>
      <c r="C2" s="9"/>
      <c r="E2" s="9"/>
      <c r="F2" s="9"/>
      <c r="G2" s="1128" t="e">
        <f>IF(#REF!="rate - pravilne","","DRŽAVNA POTPORA (38.a) - ENERGETSKE UŠTEDE / OIE - PLAN OTPLATE - NEPRAVILNE RATE")</f>
        <v>#REF!</v>
      </c>
      <c r="H2" s="1129"/>
      <c r="I2" s="1129"/>
      <c r="J2" s="1129"/>
      <c r="K2" s="1129"/>
      <c r="L2" s="1129"/>
      <c r="M2" s="1129"/>
      <c r="N2" s="1129"/>
      <c r="O2" s="1129"/>
      <c r="P2" s="1129"/>
      <c r="Q2" s="1130"/>
      <c r="R2" s="9"/>
      <c r="S2" s="9"/>
    </row>
    <row r="3" spans="2:50" s="9" customFormat="1" x14ac:dyDescent="0.25">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row>
    <row r="4" spans="2:50" ht="38.25" x14ac:dyDescent="0.25">
      <c r="B4" s="19"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3593</v>
      </c>
      <c r="S4" s="63" t="s">
        <v>3594</v>
      </c>
      <c r="W4" s="273" t="s">
        <v>3445</v>
      </c>
      <c r="X4" s="275" t="e">
        <f>C5</f>
        <v>#REF!</v>
      </c>
      <c r="Y4" s="276"/>
      <c r="Z4" s="277" t="s">
        <v>3632</v>
      </c>
      <c r="AA4" s="278" t="e">
        <f>X4/(#REF!)</f>
        <v>#REF!</v>
      </c>
    </row>
    <row r="5" spans="2:50" x14ac:dyDescent="0.25">
      <c r="B5" s="19"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3446</v>
      </c>
      <c r="X5" s="279" t="e">
        <f>X4-W19-X19-Y19-Z19-AA19-AB19-AC19-AD19-AE19-AF19-AG19-AH19-AI19-AJ19-AK19-AL19-AM19-AN19-AO19-AP19</f>
        <v>#REF!</v>
      </c>
    </row>
    <row r="6" spans="2:50" x14ac:dyDescent="0.25">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50" x14ac:dyDescent="0.25">
      <c r="B7" s="19" t="s">
        <v>3634</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0" x14ac:dyDescent="0.25">
      <c r="B8" s="19"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0" x14ac:dyDescent="0.25">
      <c r="B9" s="19"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0" x14ac:dyDescent="0.25">
      <c r="B10" s="19"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50" x14ac:dyDescent="0.25">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50" x14ac:dyDescent="0.25">
      <c r="B12" s="31"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50" x14ac:dyDescent="0.25">
      <c r="B13" s="31"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50" x14ac:dyDescent="0.25">
      <c r="B14" s="31"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50" x14ac:dyDescent="0.25">
      <c r="B15" s="31"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50" x14ac:dyDescent="0.25">
      <c r="B16" s="31"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x14ac:dyDescent="0.25">
      <c r="B17" s="31"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x14ac:dyDescent="0.25">
      <c r="B18" s="19"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x14ac:dyDescent="0.25">
      <c r="B19" s="31"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x14ac:dyDescent="0.25">
      <c r="B20" s="19"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4"/>
        <v>#REF!</v>
      </c>
      <c r="AU20" s="240" t="e">
        <f t="shared" ca="1" si="15"/>
        <v>#REF!</v>
      </c>
    </row>
    <row r="21" spans="2:47" x14ac:dyDescent="0.25">
      <c r="B21" s="19"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x14ac:dyDescent="0.25">
      <c r="B22" s="19"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x14ac:dyDescent="0.25">
      <c r="B23" s="19"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x14ac:dyDescent="0.25">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x14ac:dyDescent="0.25">
      <c r="B25" s="19"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x14ac:dyDescent="0.25">
      <c r="B26" s="19"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x14ac:dyDescent="0.25">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x14ac:dyDescent="0.25">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x14ac:dyDescent="0.25">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x14ac:dyDescent="0.25">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x14ac:dyDescent="0.25">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x14ac:dyDescent="0.25">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x14ac:dyDescent="0.25">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x14ac:dyDescent="0.25">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x14ac:dyDescent="0.25">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x14ac:dyDescent="0.25">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x14ac:dyDescent="0.25">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x14ac:dyDescent="0.25">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x14ac:dyDescent="0.25">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x14ac:dyDescent="0.25">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x14ac:dyDescent="0.25">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x14ac:dyDescent="0.25">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x14ac:dyDescent="0.25">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x14ac:dyDescent="0.25">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x14ac:dyDescent="0.25">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x14ac:dyDescent="0.25">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x14ac:dyDescent="0.25">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x14ac:dyDescent="0.25">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x14ac:dyDescent="0.25">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x14ac:dyDescent="0.25">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x14ac:dyDescent="0.25">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x14ac:dyDescent="0.25">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x14ac:dyDescent="0.25">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x14ac:dyDescent="0.25">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x14ac:dyDescent="0.25">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x14ac:dyDescent="0.25">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x14ac:dyDescent="0.25">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x14ac:dyDescent="0.25">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x14ac:dyDescent="0.25">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x14ac:dyDescent="0.25">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x14ac:dyDescent="0.25">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x14ac:dyDescent="0.25">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x14ac:dyDescent="0.25">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x14ac:dyDescent="0.25">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x14ac:dyDescent="0.25">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x14ac:dyDescent="0.25">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x14ac:dyDescent="0.25">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x14ac:dyDescent="0.25">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x14ac:dyDescent="0.25">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x14ac:dyDescent="0.25">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x14ac:dyDescent="0.25">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x14ac:dyDescent="0.25">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x14ac:dyDescent="0.25">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x14ac:dyDescent="0.25">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x14ac:dyDescent="0.25">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x14ac:dyDescent="0.25">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x14ac:dyDescent="0.25">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x14ac:dyDescent="0.25">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x14ac:dyDescent="0.25">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x14ac:dyDescent="0.25">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x14ac:dyDescent="0.25">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x14ac:dyDescent="0.25">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x14ac:dyDescent="0.25">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x14ac:dyDescent="0.25">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x14ac:dyDescent="0.25">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x14ac:dyDescent="0.25">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x14ac:dyDescent="0.25">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x14ac:dyDescent="0.25">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x14ac:dyDescent="0.25">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x14ac:dyDescent="0.25">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x14ac:dyDescent="0.25">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x14ac:dyDescent="0.25">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x14ac:dyDescent="0.25">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x14ac:dyDescent="0.25">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x14ac:dyDescent="0.25">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x14ac:dyDescent="0.25">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x14ac:dyDescent="0.25">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x14ac:dyDescent="0.25">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x14ac:dyDescent="0.25">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x14ac:dyDescent="0.25">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x14ac:dyDescent="0.25">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x14ac:dyDescent="0.25">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x14ac:dyDescent="0.25">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x14ac:dyDescent="0.25">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x14ac:dyDescent="0.25">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x14ac:dyDescent="0.25">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x14ac:dyDescent="0.25">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x14ac:dyDescent="0.25">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x14ac:dyDescent="0.25">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x14ac:dyDescent="0.25">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x14ac:dyDescent="0.25">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x14ac:dyDescent="0.25">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x14ac:dyDescent="0.25">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x14ac:dyDescent="0.25">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x14ac:dyDescent="0.25">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x14ac:dyDescent="0.25">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x14ac:dyDescent="0.25">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x14ac:dyDescent="0.25">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x14ac:dyDescent="0.25">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x14ac:dyDescent="0.25">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x14ac:dyDescent="0.25">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x14ac:dyDescent="0.25">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x14ac:dyDescent="0.25">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x14ac:dyDescent="0.25">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x14ac:dyDescent="0.25">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x14ac:dyDescent="0.25">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x14ac:dyDescent="0.25">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x14ac:dyDescent="0.25">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x14ac:dyDescent="0.25">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x14ac:dyDescent="0.25">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x14ac:dyDescent="0.25">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x14ac:dyDescent="0.25">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x14ac:dyDescent="0.25">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x14ac:dyDescent="0.25">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x14ac:dyDescent="0.25">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x14ac:dyDescent="0.25">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x14ac:dyDescent="0.25">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x14ac:dyDescent="0.25">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x14ac:dyDescent="0.25">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x14ac:dyDescent="0.25">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x14ac:dyDescent="0.25">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x14ac:dyDescent="0.25">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x14ac:dyDescent="0.25">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x14ac:dyDescent="0.25">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x14ac:dyDescent="0.25">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x14ac:dyDescent="0.25">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x14ac:dyDescent="0.25">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x14ac:dyDescent="0.25">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x14ac:dyDescent="0.25">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x14ac:dyDescent="0.25">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x14ac:dyDescent="0.25">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x14ac:dyDescent="0.25">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x14ac:dyDescent="0.25">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x14ac:dyDescent="0.25">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x14ac:dyDescent="0.25">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x14ac:dyDescent="0.25">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x14ac:dyDescent="0.25">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x14ac:dyDescent="0.25">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x14ac:dyDescent="0.25">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x14ac:dyDescent="0.25">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x14ac:dyDescent="0.25">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x14ac:dyDescent="0.25">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x14ac:dyDescent="0.25">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x14ac:dyDescent="0.25">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x14ac:dyDescent="0.25">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x14ac:dyDescent="0.25">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x14ac:dyDescent="0.25">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x14ac:dyDescent="0.25">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x14ac:dyDescent="0.25">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x14ac:dyDescent="0.25">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x14ac:dyDescent="0.25">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x14ac:dyDescent="0.25">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x14ac:dyDescent="0.25">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x14ac:dyDescent="0.25">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x14ac:dyDescent="0.25">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x14ac:dyDescent="0.25">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x14ac:dyDescent="0.25">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x14ac:dyDescent="0.25">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x14ac:dyDescent="0.25">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x14ac:dyDescent="0.25">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x14ac:dyDescent="0.25">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x14ac:dyDescent="0.25">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x14ac:dyDescent="0.25">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x14ac:dyDescent="0.25">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x14ac:dyDescent="0.25">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x14ac:dyDescent="0.25">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x14ac:dyDescent="0.25">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x14ac:dyDescent="0.25">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x14ac:dyDescent="0.25">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x14ac:dyDescent="0.25">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x14ac:dyDescent="0.25">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x14ac:dyDescent="0.25">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x14ac:dyDescent="0.25">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x14ac:dyDescent="0.25">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x14ac:dyDescent="0.25">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x14ac:dyDescent="0.25">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x14ac:dyDescent="0.25">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x14ac:dyDescent="0.25">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x14ac:dyDescent="0.25">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x14ac:dyDescent="0.25">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x14ac:dyDescent="0.25">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x14ac:dyDescent="0.25">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x14ac:dyDescent="0.25">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x14ac:dyDescent="0.25">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x14ac:dyDescent="0.25">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x14ac:dyDescent="0.25">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x14ac:dyDescent="0.25">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x14ac:dyDescent="0.25">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x14ac:dyDescent="0.25">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x14ac:dyDescent="0.25">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x14ac:dyDescent="0.25">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x14ac:dyDescent="0.25">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x14ac:dyDescent="0.25">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x14ac:dyDescent="0.25">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x14ac:dyDescent="0.25">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x14ac:dyDescent="0.25">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x14ac:dyDescent="0.25">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x14ac:dyDescent="0.25">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x14ac:dyDescent="0.25">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x14ac:dyDescent="0.25">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x14ac:dyDescent="0.25">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x14ac:dyDescent="0.25">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x14ac:dyDescent="0.25">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x14ac:dyDescent="0.25">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x14ac:dyDescent="0.25">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x14ac:dyDescent="0.25">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x14ac:dyDescent="0.25">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x14ac:dyDescent="0.25">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x14ac:dyDescent="0.25">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x14ac:dyDescent="0.25">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x14ac:dyDescent="0.25">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x14ac:dyDescent="0.25">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x14ac:dyDescent="0.25">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x14ac:dyDescent="0.25">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x14ac:dyDescent="0.25">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x14ac:dyDescent="0.25">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x14ac:dyDescent="0.25">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x14ac:dyDescent="0.25">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x14ac:dyDescent="0.25">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x14ac:dyDescent="0.25">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x14ac:dyDescent="0.25">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x14ac:dyDescent="0.25">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x14ac:dyDescent="0.25">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x14ac:dyDescent="0.25">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x14ac:dyDescent="0.25">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x14ac:dyDescent="0.25">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x14ac:dyDescent="0.25">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x14ac:dyDescent="0.25">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x14ac:dyDescent="0.25">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x14ac:dyDescent="0.25">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x14ac:dyDescent="0.25">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x14ac:dyDescent="0.25">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x14ac:dyDescent="0.25">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x14ac:dyDescent="0.25">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x14ac:dyDescent="0.25">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x14ac:dyDescent="0.25">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x14ac:dyDescent="0.25">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x14ac:dyDescent="0.25">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x14ac:dyDescent="0.25">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x14ac:dyDescent="0.25">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x14ac:dyDescent="0.25">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x14ac:dyDescent="0.25">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x14ac:dyDescent="0.25">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x14ac:dyDescent="0.25">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x14ac:dyDescent="0.25">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x14ac:dyDescent="0.25">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x14ac:dyDescent="0.25">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x14ac:dyDescent="0.25">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x14ac:dyDescent="0.25">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x14ac:dyDescent="0.25">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x14ac:dyDescent="0.25">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x14ac:dyDescent="0.25">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x14ac:dyDescent="0.25">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x14ac:dyDescent="0.25">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x14ac:dyDescent="0.25">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x14ac:dyDescent="0.25">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x14ac:dyDescent="0.25">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x14ac:dyDescent="0.25">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x14ac:dyDescent="0.25">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x14ac:dyDescent="0.25">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x14ac:dyDescent="0.25">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x14ac:dyDescent="0.25">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x14ac:dyDescent="0.25">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x14ac:dyDescent="0.25">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x14ac:dyDescent="0.25">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x14ac:dyDescent="0.25">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x14ac:dyDescent="0.25">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x14ac:dyDescent="0.25">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x14ac:dyDescent="0.25">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x14ac:dyDescent="0.25">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x14ac:dyDescent="0.25">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x14ac:dyDescent="0.25">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x14ac:dyDescent="0.25">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x14ac:dyDescent="0.25">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x14ac:dyDescent="0.25">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x14ac:dyDescent="0.25">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x14ac:dyDescent="0.25">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x14ac:dyDescent="0.25">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x14ac:dyDescent="0.25">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x14ac:dyDescent="0.25">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x14ac:dyDescent="0.25">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x14ac:dyDescent="0.25">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x14ac:dyDescent="0.25">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x14ac:dyDescent="0.25">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x14ac:dyDescent="0.25">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x14ac:dyDescent="0.25">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x14ac:dyDescent="0.25">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x14ac:dyDescent="0.25">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x14ac:dyDescent="0.25">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x14ac:dyDescent="0.25">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x14ac:dyDescent="0.25">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x14ac:dyDescent="0.25">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x14ac:dyDescent="0.25">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x14ac:dyDescent="0.25">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x14ac:dyDescent="0.25">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x14ac:dyDescent="0.25">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x14ac:dyDescent="0.25">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x14ac:dyDescent="0.25">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x14ac:dyDescent="0.25">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x14ac:dyDescent="0.25">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x14ac:dyDescent="0.25">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x14ac:dyDescent="0.25">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x14ac:dyDescent="0.25">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x14ac:dyDescent="0.25">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x14ac:dyDescent="0.25">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x14ac:dyDescent="0.25">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x14ac:dyDescent="0.25">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x14ac:dyDescent="0.25">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x14ac:dyDescent="0.25">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x14ac:dyDescent="0.25">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x14ac:dyDescent="0.25">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x14ac:dyDescent="0.25">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x14ac:dyDescent="0.25">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x14ac:dyDescent="0.25">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x14ac:dyDescent="0.25">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x14ac:dyDescent="0.25">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x14ac:dyDescent="0.25">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x14ac:dyDescent="0.25">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x14ac:dyDescent="0.25">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x14ac:dyDescent="0.25">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x14ac:dyDescent="0.25">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x14ac:dyDescent="0.25">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x14ac:dyDescent="0.25">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x14ac:dyDescent="0.25">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x14ac:dyDescent="0.25">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x14ac:dyDescent="0.25">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x14ac:dyDescent="0.25">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x14ac:dyDescent="0.25">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x14ac:dyDescent="0.25">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x14ac:dyDescent="0.25">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x14ac:dyDescent="0.25">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x14ac:dyDescent="0.25">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x14ac:dyDescent="0.25">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x14ac:dyDescent="0.25">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x14ac:dyDescent="0.25">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x14ac:dyDescent="0.25">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x14ac:dyDescent="0.25">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x14ac:dyDescent="0.25">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x14ac:dyDescent="0.25">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x14ac:dyDescent="0.25">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x14ac:dyDescent="0.25">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x14ac:dyDescent="0.25">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x14ac:dyDescent="0.25">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x14ac:dyDescent="0.25">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x14ac:dyDescent="0.25">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x14ac:dyDescent="0.25">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x14ac:dyDescent="0.25">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x14ac:dyDescent="0.25">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x14ac:dyDescent="0.25">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x14ac:dyDescent="0.25">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x14ac:dyDescent="0.25">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x14ac:dyDescent="0.25">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x14ac:dyDescent="0.25">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x14ac:dyDescent="0.25">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x14ac:dyDescent="0.25">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x14ac:dyDescent="0.25">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x14ac:dyDescent="0.25">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x14ac:dyDescent="0.25">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x14ac:dyDescent="0.25">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x14ac:dyDescent="0.25">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x14ac:dyDescent="0.25">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x14ac:dyDescent="0.25">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x14ac:dyDescent="0.25">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x14ac:dyDescent="0.25">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x14ac:dyDescent="0.25">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x14ac:dyDescent="0.25">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x14ac:dyDescent="0.25">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x14ac:dyDescent="0.25">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x14ac:dyDescent="0.25">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x14ac:dyDescent="0.25">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x14ac:dyDescent="0.25">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x14ac:dyDescent="0.25">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x14ac:dyDescent="0.25">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x14ac:dyDescent="0.25">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x14ac:dyDescent="0.25">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x14ac:dyDescent="0.25">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x14ac:dyDescent="0.25">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x14ac:dyDescent="0.25">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x14ac:dyDescent="0.25">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x14ac:dyDescent="0.25">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x14ac:dyDescent="0.25">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x14ac:dyDescent="0.25">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x14ac:dyDescent="0.25">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x14ac:dyDescent="0.25">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x14ac:dyDescent="0.25">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x14ac:dyDescent="0.25">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x14ac:dyDescent="0.25">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x14ac:dyDescent="0.25">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x14ac:dyDescent="0.25">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x14ac:dyDescent="0.25">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x14ac:dyDescent="0.25">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x14ac:dyDescent="0.25">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x14ac:dyDescent="0.25">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x14ac:dyDescent="0.25">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x14ac:dyDescent="0.25">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x14ac:dyDescent="0.25">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x14ac:dyDescent="0.25">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x14ac:dyDescent="0.25">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x14ac:dyDescent="0.25">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x14ac:dyDescent="0.25">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x14ac:dyDescent="0.25">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x14ac:dyDescent="0.25">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x14ac:dyDescent="0.25">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x14ac:dyDescent="0.25">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x14ac:dyDescent="0.25">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x14ac:dyDescent="0.25">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x14ac:dyDescent="0.25">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x14ac:dyDescent="0.25">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x14ac:dyDescent="0.25">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x14ac:dyDescent="0.25">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x14ac:dyDescent="0.25">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x14ac:dyDescent="0.25">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x14ac:dyDescent="0.25">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x14ac:dyDescent="0.25">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x14ac:dyDescent="0.25">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x14ac:dyDescent="0.25">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x14ac:dyDescent="0.25">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x14ac:dyDescent="0.25">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x14ac:dyDescent="0.25">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x14ac:dyDescent="0.25">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x14ac:dyDescent="0.25">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x14ac:dyDescent="0.25">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x14ac:dyDescent="0.25">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x14ac:dyDescent="0.25">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x14ac:dyDescent="0.25">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x14ac:dyDescent="0.25">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x14ac:dyDescent="0.25">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x14ac:dyDescent="0.25">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x14ac:dyDescent="0.25">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x14ac:dyDescent="0.25">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x14ac:dyDescent="0.25">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x14ac:dyDescent="0.25">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x14ac:dyDescent="0.25">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x14ac:dyDescent="0.25">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x14ac:dyDescent="0.25">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x14ac:dyDescent="0.25">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x14ac:dyDescent="0.25">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x14ac:dyDescent="0.25">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x14ac:dyDescent="0.25">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x14ac:dyDescent="0.25">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x14ac:dyDescent="0.25">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x14ac:dyDescent="0.25">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x14ac:dyDescent="0.25">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x14ac:dyDescent="0.25">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x14ac:dyDescent="0.25">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x14ac:dyDescent="0.25">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x14ac:dyDescent="0.25">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x14ac:dyDescent="0.25">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x14ac:dyDescent="0.25">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x14ac:dyDescent="0.25">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x14ac:dyDescent="0.25">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x14ac:dyDescent="0.25">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x14ac:dyDescent="0.25">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x14ac:dyDescent="0.25">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x14ac:dyDescent="0.25">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x14ac:dyDescent="0.25">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x14ac:dyDescent="0.25">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x14ac:dyDescent="0.25">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x14ac:dyDescent="0.25">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x14ac:dyDescent="0.25">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x14ac:dyDescent="0.25">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x14ac:dyDescent="0.25">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x14ac:dyDescent="0.25">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x14ac:dyDescent="0.25">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x14ac:dyDescent="0.25">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x14ac:dyDescent="0.25">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x14ac:dyDescent="0.25">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x14ac:dyDescent="0.25">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x14ac:dyDescent="0.25">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x14ac:dyDescent="0.25">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x14ac:dyDescent="0.25">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x14ac:dyDescent="0.25">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x14ac:dyDescent="0.25">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x14ac:dyDescent="0.25">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x14ac:dyDescent="0.25">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x14ac:dyDescent="0.25">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x14ac:dyDescent="0.25">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x14ac:dyDescent="0.25">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x14ac:dyDescent="0.25">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x14ac:dyDescent="0.25">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x14ac:dyDescent="0.25">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x14ac:dyDescent="0.25">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x14ac:dyDescent="0.25">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x14ac:dyDescent="0.25">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x14ac:dyDescent="0.25">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x14ac:dyDescent="0.25">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x14ac:dyDescent="0.25">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x14ac:dyDescent="0.25">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x14ac:dyDescent="0.25">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x14ac:dyDescent="0.25">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x14ac:dyDescent="0.25">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x14ac:dyDescent="0.25">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x14ac:dyDescent="0.25">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x14ac:dyDescent="0.25">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x14ac:dyDescent="0.25">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x14ac:dyDescent="0.25">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x14ac:dyDescent="0.25">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x14ac:dyDescent="0.25">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x14ac:dyDescent="0.25">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x14ac:dyDescent="0.25">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x14ac:dyDescent="0.25">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x14ac:dyDescent="0.25">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x14ac:dyDescent="0.25">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x14ac:dyDescent="0.25">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x14ac:dyDescent="0.25">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x14ac:dyDescent="0.25">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x14ac:dyDescent="0.25">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x14ac:dyDescent="0.25">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x14ac:dyDescent="0.25">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x14ac:dyDescent="0.25">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x14ac:dyDescent="0.25">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x14ac:dyDescent="0.25">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x14ac:dyDescent="0.25">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x14ac:dyDescent="0.25">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x14ac:dyDescent="0.25">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x14ac:dyDescent="0.25">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x14ac:dyDescent="0.25">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x14ac:dyDescent="0.25">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x14ac:dyDescent="0.25">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x14ac:dyDescent="0.25">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x14ac:dyDescent="0.25">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x14ac:dyDescent="0.25">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x14ac:dyDescent="0.25">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x14ac:dyDescent="0.25">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x14ac:dyDescent="0.25">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x14ac:dyDescent="0.25">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x14ac:dyDescent="0.25">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x14ac:dyDescent="0.25">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x14ac:dyDescent="0.25">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x14ac:dyDescent="0.25">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x14ac:dyDescent="0.25">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x14ac:dyDescent="0.25">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x14ac:dyDescent="0.25">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x14ac:dyDescent="0.25">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x14ac:dyDescent="0.25">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x14ac:dyDescent="0.25">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x14ac:dyDescent="0.25">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x14ac:dyDescent="0.25">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x14ac:dyDescent="0.25">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x14ac:dyDescent="0.25">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x14ac:dyDescent="0.25">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x14ac:dyDescent="0.25">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x14ac:dyDescent="0.25">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x14ac:dyDescent="0.25">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x14ac:dyDescent="0.25">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x14ac:dyDescent="0.25">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x14ac:dyDescent="0.25">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x14ac:dyDescent="0.25">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x14ac:dyDescent="0.25">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x14ac:dyDescent="0.25">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x14ac:dyDescent="0.25">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x14ac:dyDescent="0.25">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x14ac:dyDescent="0.25">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x14ac:dyDescent="0.25">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x14ac:dyDescent="0.25">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x14ac:dyDescent="0.25">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x14ac:dyDescent="0.25">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x14ac:dyDescent="0.25">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x14ac:dyDescent="0.25">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x14ac:dyDescent="0.25">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x14ac:dyDescent="0.25">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x14ac:dyDescent="0.25">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x14ac:dyDescent="0.25">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x14ac:dyDescent="0.25">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x14ac:dyDescent="0.25">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x14ac:dyDescent="0.25">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x14ac:dyDescent="0.25">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x14ac:dyDescent="0.25">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x14ac:dyDescent="0.25">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x14ac:dyDescent="0.25">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x14ac:dyDescent="0.25">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x14ac:dyDescent="0.25">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x14ac:dyDescent="0.25">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x14ac:dyDescent="0.25">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x14ac:dyDescent="0.25">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x14ac:dyDescent="0.25">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x14ac:dyDescent="0.25">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x14ac:dyDescent="0.25">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x14ac:dyDescent="0.25">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x14ac:dyDescent="0.25">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x14ac:dyDescent="0.25">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x14ac:dyDescent="0.25">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x14ac:dyDescent="0.25">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x14ac:dyDescent="0.25">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x14ac:dyDescent="0.25">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x14ac:dyDescent="0.25">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x14ac:dyDescent="0.25">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x14ac:dyDescent="0.25">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x14ac:dyDescent="0.25">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x14ac:dyDescent="0.25">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x14ac:dyDescent="0.25">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x14ac:dyDescent="0.25">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x14ac:dyDescent="0.25">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x14ac:dyDescent="0.25">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x14ac:dyDescent="0.25">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x14ac:dyDescent="0.25">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x14ac:dyDescent="0.25">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x14ac:dyDescent="0.25">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x14ac:dyDescent="0.25">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x14ac:dyDescent="0.25">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x14ac:dyDescent="0.25">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x14ac:dyDescent="0.25">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x14ac:dyDescent="0.25">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x14ac:dyDescent="0.25">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x14ac:dyDescent="0.25">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x14ac:dyDescent="0.25">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x14ac:dyDescent="0.25">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x14ac:dyDescent="0.25">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x14ac:dyDescent="0.25">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x14ac:dyDescent="0.25">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x14ac:dyDescent="0.25">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x14ac:dyDescent="0.25">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x14ac:dyDescent="0.25">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x14ac:dyDescent="0.25">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x14ac:dyDescent="0.25">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x14ac:dyDescent="0.25">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x14ac:dyDescent="0.25">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x14ac:dyDescent="0.25">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x14ac:dyDescent="0.25">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x14ac:dyDescent="0.25">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x14ac:dyDescent="0.25">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x14ac:dyDescent="0.25">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x14ac:dyDescent="0.25">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x14ac:dyDescent="0.25">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x14ac:dyDescent="0.25">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x14ac:dyDescent="0.25">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x14ac:dyDescent="0.25">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x14ac:dyDescent="0.25">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x14ac:dyDescent="0.25">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x14ac:dyDescent="0.25">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x14ac:dyDescent="0.25">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x14ac:dyDescent="0.25">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x14ac:dyDescent="0.25">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x14ac:dyDescent="0.25">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x14ac:dyDescent="0.25">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x14ac:dyDescent="0.25">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x14ac:dyDescent="0.25">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x14ac:dyDescent="0.25">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x14ac:dyDescent="0.25">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x14ac:dyDescent="0.25">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x14ac:dyDescent="0.25">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x14ac:dyDescent="0.25">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x14ac:dyDescent="0.25">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x14ac:dyDescent="0.25">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x14ac:dyDescent="0.25">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x14ac:dyDescent="0.25">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x14ac:dyDescent="0.25">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x14ac:dyDescent="0.25">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x14ac:dyDescent="0.25">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x14ac:dyDescent="0.25">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x14ac:dyDescent="0.25">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x14ac:dyDescent="0.25">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x14ac:dyDescent="0.25">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x14ac:dyDescent="0.25">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x14ac:dyDescent="0.25">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x14ac:dyDescent="0.25">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x14ac:dyDescent="0.25">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x14ac:dyDescent="0.25">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x14ac:dyDescent="0.25">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x14ac:dyDescent="0.25">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x14ac:dyDescent="0.25">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x14ac:dyDescent="0.25">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x14ac:dyDescent="0.25">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x14ac:dyDescent="0.25">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x14ac:dyDescent="0.25">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x14ac:dyDescent="0.25">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x14ac:dyDescent="0.25">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x14ac:dyDescent="0.25">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x14ac:dyDescent="0.25">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x14ac:dyDescent="0.25">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x14ac:dyDescent="0.25">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x14ac:dyDescent="0.25">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x14ac:dyDescent="0.25">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x14ac:dyDescent="0.25">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x14ac:dyDescent="0.25">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x14ac:dyDescent="0.25">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x14ac:dyDescent="0.25">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x14ac:dyDescent="0.25">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x14ac:dyDescent="0.25">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x14ac:dyDescent="0.25">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x14ac:dyDescent="0.25">
      <c r="B701" s="237"/>
      <c r="C701" s="9"/>
    </row>
    <row r="702" spans="2:47" x14ac:dyDescent="0.25">
      <c r="B702" s="237"/>
      <c r="C702" s="9"/>
    </row>
    <row r="703" spans="2:47" x14ac:dyDescent="0.25">
      <c r="B703" s="237"/>
      <c r="C703" s="9"/>
    </row>
    <row r="704" spans="2:47"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k0i1X+UfGdMWW7zACkr3xm2WCyFoZ/3YZswO8qg/uDL8M4YOH5b4/zoHXW4pYHWpc0Q3GoEvINnjFCt/RQE1pA==" saltValue="RCxPS0HK54kQttGogdvicQ==" spinCount="100000" sheet="1" selectLockedCells="1" selectUnlockedCells="1"/>
  <mergeCells count="1">
    <mergeCell ref="G2:Q2"/>
  </mergeCells>
  <conditionalFormatting sqref="E6:S700">
    <cfRule type="containsBlanks" dxfId="28" priority="3" stopIfTrue="1">
      <formula>LEN(TRIM(E6))=0</formula>
    </cfRule>
  </conditionalFormatting>
  <conditionalFormatting sqref="F7:F700">
    <cfRule type="expression" dxfId="27" priority="4">
      <formula>F7=C$10</formula>
    </cfRule>
  </conditionalFormatting>
  <conditionalFormatting sqref="G7:G700">
    <cfRule type="expression" dxfId="26" priority="5">
      <formula>G7=C$13</formula>
    </cfRule>
    <cfRule type="expression" dxfId="25" priority="6">
      <formula>G7=C$12</formula>
    </cfRule>
    <cfRule type="expression" dxfId="24" priority="7">
      <formula>G7=C$10</formula>
    </cfRule>
  </conditionalFormatting>
  <conditionalFormatting sqref="S6:S700">
    <cfRule type="expression" dxfId="23" priority="1">
      <formula>S6="REDOVNA"</formula>
    </cfRule>
    <cfRule type="expression" dxfId="22"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EC3A-79C4-4944-A2DB-15D93600AFFE}">
  <sheetPr codeName="List20">
    <tabColor rgb="FFFFFF00"/>
  </sheetPr>
  <dimension ref="A1:EZ1000"/>
  <sheetViews>
    <sheetView workbookViewId="0"/>
  </sheetViews>
  <sheetFormatPr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hidden="1" customWidth="1"/>
    <col min="14" max="16" width="16.42578125" style="16" customWidth="1"/>
    <col min="17" max="17" width="10.7109375" style="16" customWidth="1"/>
    <col min="18" max="18" width="13.7109375" style="16" customWidth="1"/>
    <col min="19" max="19" width="15.28515625" customWidth="1"/>
    <col min="20" max="22" width="9.140625" style="240"/>
    <col min="23" max="42" width="12.7109375" style="240" customWidth="1"/>
    <col min="43" max="50" width="9.140625" style="240"/>
    <col min="51" max="156" width="8.85546875" style="9"/>
  </cols>
  <sheetData>
    <row r="1" spans="2:50" s="9" customFormat="1" x14ac:dyDescent="0.25">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row>
    <row r="2" spans="2:50" ht="21" x14ac:dyDescent="0.25">
      <c r="B2" s="9"/>
      <c r="C2" s="9"/>
      <c r="E2" s="9"/>
      <c r="F2" s="9"/>
      <c r="G2" s="1128" t="e">
        <f>IF(#REF!="rate - pravilne","","DRŽAVNA POTPORA (41.) - ENERGETSKE UŠTEDE / OIE - PLAN OTPLATE - NEPRAVILNE RATE")</f>
        <v>#REF!</v>
      </c>
      <c r="H2" s="1129"/>
      <c r="I2" s="1129"/>
      <c r="J2" s="1129"/>
      <c r="K2" s="1129"/>
      <c r="L2" s="1129"/>
      <c r="M2" s="1129"/>
      <c r="N2" s="1129"/>
      <c r="O2" s="1129"/>
      <c r="P2" s="1129"/>
      <c r="Q2" s="1130"/>
      <c r="R2" s="9"/>
      <c r="S2" s="9"/>
    </row>
    <row r="3" spans="2:50" s="9" customFormat="1" x14ac:dyDescent="0.25">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row>
    <row r="4" spans="2:50" ht="38.25" x14ac:dyDescent="0.25">
      <c r="B4" s="19"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3593</v>
      </c>
      <c r="S4" s="63" t="s">
        <v>3594</v>
      </c>
      <c r="W4" s="273" t="s">
        <v>3445</v>
      </c>
      <c r="X4" s="275" t="e">
        <f>C5</f>
        <v>#REF!</v>
      </c>
      <c r="Y4" s="276"/>
      <c r="Z4" s="277" t="s">
        <v>3632</v>
      </c>
      <c r="AA4" s="278" t="e">
        <f>X4/(#REF!)</f>
        <v>#REF!</v>
      </c>
    </row>
    <row r="5" spans="2:50" x14ac:dyDescent="0.25">
      <c r="B5" s="19"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3446</v>
      </c>
      <c r="X5" s="279" t="e">
        <f>X4-W19-X19-Y19-Z19-AA19-AB19-AC19-AD19-AE19-AF19-AG19-AH19-AI19-AJ19-AK19-AL19-AM19-AN19-AO19-AP19</f>
        <v>#REF!</v>
      </c>
    </row>
    <row r="6" spans="2:50" x14ac:dyDescent="0.25">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50" x14ac:dyDescent="0.25">
      <c r="B7" s="19" t="s">
        <v>3634</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0" x14ac:dyDescent="0.25">
      <c r="B8" s="19"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0" x14ac:dyDescent="0.25">
      <c r="B9" s="19"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0" x14ac:dyDescent="0.25">
      <c r="B10" s="19"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50" x14ac:dyDescent="0.25">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50" x14ac:dyDescent="0.25">
      <c r="B12" s="31"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50" x14ac:dyDescent="0.25">
      <c r="B13" s="31"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50" x14ac:dyDescent="0.25">
      <c r="B14" s="31"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50" x14ac:dyDescent="0.25">
      <c r="B15" s="31"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50" x14ac:dyDescent="0.25">
      <c r="B16" s="31"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x14ac:dyDescent="0.25">
      <c r="B17" s="31"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x14ac:dyDescent="0.25">
      <c r="B18" s="19"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x14ac:dyDescent="0.25">
      <c r="B19" s="31"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x14ac:dyDescent="0.25">
      <c r="B20" s="19"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4"/>
        <v>#REF!</v>
      </c>
      <c r="AU20" s="240" t="e">
        <f t="shared" ca="1" si="15"/>
        <v>#REF!</v>
      </c>
    </row>
    <row r="21" spans="2:47" x14ac:dyDescent="0.25">
      <c r="B21" s="19"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x14ac:dyDescent="0.25">
      <c r="B22" s="19"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x14ac:dyDescent="0.25">
      <c r="B23" s="19"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x14ac:dyDescent="0.25">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x14ac:dyDescent="0.25">
      <c r="B25" s="19"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x14ac:dyDescent="0.25">
      <c r="B26" s="19"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x14ac:dyDescent="0.25">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x14ac:dyDescent="0.25">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x14ac:dyDescent="0.25">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x14ac:dyDescent="0.25">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x14ac:dyDescent="0.25">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x14ac:dyDescent="0.25">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x14ac:dyDescent="0.25">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x14ac:dyDescent="0.25">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x14ac:dyDescent="0.25">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x14ac:dyDescent="0.25">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x14ac:dyDescent="0.25">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x14ac:dyDescent="0.25">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x14ac:dyDescent="0.25">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x14ac:dyDescent="0.25">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x14ac:dyDescent="0.25">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x14ac:dyDescent="0.25">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x14ac:dyDescent="0.25">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x14ac:dyDescent="0.25">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x14ac:dyDescent="0.25">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x14ac:dyDescent="0.25">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x14ac:dyDescent="0.25">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x14ac:dyDescent="0.25">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x14ac:dyDescent="0.25">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x14ac:dyDescent="0.25">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x14ac:dyDescent="0.25">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x14ac:dyDescent="0.25">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x14ac:dyDescent="0.25">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x14ac:dyDescent="0.25">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x14ac:dyDescent="0.25">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x14ac:dyDescent="0.25">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x14ac:dyDescent="0.25">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x14ac:dyDescent="0.25">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x14ac:dyDescent="0.25">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x14ac:dyDescent="0.25">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x14ac:dyDescent="0.25">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x14ac:dyDescent="0.25">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x14ac:dyDescent="0.25">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x14ac:dyDescent="0.25">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x14ac:dyDescent="0.25">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x14ac:dyDescent="0.25">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x14ac:dyDescent="0.25">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x14ac:dyDescent="0.25">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x14ac:dyDescent="0.25">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x14ac:dyDescent="0.25">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x14ac:dyDescent="0.25">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x14ac:dyDescent="0.25">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x14ac:dyDescent="0.25">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x14ac:dyDescent="0.25">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x14ac:dyDescent="0.25">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x14ac:dyDescent="0.25">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x14ac:dyDescent="0.25">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x14ac:dyDescent="0.25">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x14ac:dyDescent="0.25">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x14ac:dyDescent="0.25">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x14ac:dyDescent="0.25">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x14ac:dyDescent="0.25">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x14ac:dyDescent="0.25">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x14ac:dyDescent="0.25">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x14ac:dyDescent="0.25">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x14ac:dyDescent="0.25">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x14ac:dyDescent="0.25">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x14ac:dyDescent="0.25">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x14ac:dyDescent="0.25">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x14ac:dyDescent="0.25">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x14ac:dyDescent="0.25">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x14ac:dyDescent="0.25">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x14ac:dyDescent="0.25">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x14ac:dyDescent="0.25">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x14ac:dyDescent="0.25">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x14ac:dyDescent="0.25">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x14ac:dyDescent="0.25">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x14ac:dyDescent="0.25">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x14ac:dyDescent="0.25">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x14ac:dyDescent="0.25">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x14ac:dyDescent="0.25">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x14ac:dyDescent="0.25">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x14ac:dyDescent="0.25">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x14ac:dyDescent="0.25">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x14ac:dyDescent="0.25">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x14ac:dyDescent="0.25">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x14ac:dyDescent="0.25">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x14ac:dyDescent="0.25">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x14ac:dyDescent="0.25">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x14ac:dyDescent="0.25">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x14ac:dyDescent="0.25">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x14ac:dyDescent="0.25">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x14ac:dyDescent="0.25">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x14ac:dyDescent="0.25">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x14ac:dyDescent="0.25">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x14ac:dyDescent="0.25">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x14ac:dyDescent="0.25">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x14ac:dyDescent="0.25">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x14ac:dyDescent="0.25">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x14ac:dyDescent="0.25">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x14ac:dyDescent="0.25">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x14ac:dyDescent="0.25">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x14ac:dyDescent="0.25">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x14ac:dyDescent="0.25">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x14ac:dyDescent="0.25">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x14ac:dyDescent="0.25">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x14ac:dyDescent="0.25">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x14ac:dyDescent="0.25">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x14ac:dyDescent="0.25">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x14ac:dyDescent="0.25">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x14ac:dyDescent="0.25">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x14ac:dyDescent="0.25">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x14ac:dyDescent="0.25">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x14ac:dyDescent="0.25">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x14ac:dyDescent="0.25">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x14ac:dyDescent="0.25">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x14ac:dyDescent="0.25">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x14ac:dyDescent="0.25">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x14ac:dyDescent="0.25">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x14ac:dyDescent="0.25">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x14ac:dyDescent="0.25">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x14ac:dyDescent="0.25">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x14ac:dyDescent="0.25">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x14ac:dyDescent="0.25">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x14ac:dyDescent="0.25">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x14ac:dyDescent="0.25">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x14ac:dyDescent="0.25">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x14ac:dyDescent="0.25">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x14ac:dyDescent="0.25">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x14ac:dyDescent="0.25">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x14ac:dyDescent="0.25">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x14ac:dyDescent="0.25">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x14ac:dyDescent="0.25">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x14ac:dyDescent="0.25">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x14ac:dyDescent="0.25">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x14ac:dyDescent="0.25">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x14ac:dyDescent="0.25">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x14ac:dyDescent="0.25">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x14ac:dyDescent="0.25">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x14ac:dyDescent="0.25">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x14ac:dyDescent="0.25">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x14ac:dyDescent="0.25">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x14ac:dyDescent="0.25">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x14ac:dyDescent="0.25">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x14ac:dyDescent="0.25">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x14ac:dyDescent="0.25">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x14ac:dyDescent="0.25">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x14ac:dyDescent="0.25">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x14ac:dyDescent="0.25">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x14ac:dyDescent="0.25">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x14ac:dyDescent="0.25">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x14ac:dyDescent="0.25">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x14ac:dyDescent="0.25">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x14ac:dyDescent="0.25">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x14ac:dyDescent="0.25">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x14ac:dyDescent="0.25">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x14ac:dyDescent="0.25">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x14ac:dyDescent="0.25">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x14ac:dyDescent="0.25">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x14ac:dyDescent="0.25">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x14ac:dyDescent="0.25">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x14ac:dyDescent="0.25">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x14ac:dyDescent="0.25">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x14ac:dyDescent="0.25">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x14ac:dyDescent="0.25">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x14ac:dyDescent="0.25">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x14ac:dyDescent="0.25">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x14ac:dyDescent="0.25">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x14ac:dyDescent="0.25">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x14ac:dyDescent="0.25">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x14ac:dyDescent="0.25">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x14ac:dyDescent="0.25">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x14ac:dyDescent="0.25">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x14ac:dyDescent="0.25">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x14ac:dyDescent="0.25">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x14ac:dyDescent="0.25">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x14ac:dyDescent="0.25">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x14ac:dyDescent="0.25">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x14ac:dyDescent="0.25">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x14ac:dyDescent="0.25">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x14ac:dyDescent="0.25">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x14ac:dyDescent="0.25">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x14ac:dyDescent="0.25">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x14ac:dyDescent="0.25">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x14ac:dyDescent="0.25">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x14ac:dyDescent="0.25">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x14ac:dyDescent="0.25">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x14ac:dyDescent="0.25">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x14ac:dyDescent="0.25">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x14ac:dyDescent="0.25">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x14ac:dyDescent="0.25">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x14ac:dyDescent="0.25">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x14ac:dyDescent="0.25">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x14ac:dyDescent="0.25">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x14ac:dyDescent="0.25">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x14ac:dyDescent="0.25">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x14ac:dyDescent="0.25">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x14ac:dyDescent="0.25">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x14ac:dyDescent="0.25">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x14ac:dyDescent="0.25">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x14ac:dyDescent="0.25">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x14ac:dyDescent="0.25">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x14ac:dyDescent="0.25">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x14ac:dyDescent="0.25">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x14ac:dyDescent="0.25">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x14ac:dyDescent="0.25">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x14ac:dyDescent="0.25">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x14ac:dyDescent="0.25">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x14ac:dyDescent="0.25">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x14ac:dyDescent="0.25">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x14ac:dyDescent="0.25">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x14ac:dyDescent="0.25">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x14ac:dyDescent="0.25">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x14ac:dyDescent="0.25">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x14ac:dyDescent="0.25">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x14ac:dyDescent="0.25">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x14ac:dyDescent="0.25">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x14ac:dyDescent="0.25">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x14ac:dyDescent="0.25">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x14ac:dyDescent="0.25">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x14ac:dyDescent="0.25">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x14ac:dyDescent="0.25">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x14ac:dyDescent="0.25">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x14ac:dyDescent="0.25">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x14ac:dyDescent="0.25">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x14ac:dyDescent="0.25">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x14ac:dyDescent="0.25">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x14ac:dyDescent="0.25">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x14ac:dyDescent="0.25">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x14ac:dyDescent="0.25">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x14ac:dyDescent="0.25">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x14ac:dyDescent="0.25">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x14ac:dyDescent="0.25">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x14ac:dyDescent="0.25">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x14ac:dyDescent="0.25">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x14ac:dyDescent="0.25">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x14ac:dyDescent="0.25">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x14ac:dyDescent="0.25">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x14ac:dyDescent="0.25">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x14ac:dyDescent="0.25">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x14ac:dyDescent="0.25">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x14ac:dyDescent="0.25">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x14ac:dyDescent="0.25">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x14ac:dyDescent="0.25">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x14ac:dyDescent="0.25">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x14ac:dyDescent="0.25">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x14ac:dyDescent="0.25">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x14ac:dyDescent="0.25">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x14ac:dyDescent="0.25">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x14ac:dyDescent="0.25">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x14ac:dyDescent="0.25">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x14ac:dyDescent="0.25">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x14ac:dyDescent="0.25">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x14ac:dyDescent="0.25">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x14ac:dyDescent="0.25">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x14ac:dyDescent="0.25">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x14ac:dyDescent="0.25">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x14ac:dyDescent="0.25">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x14ac:dyDescent="0.25">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x14ac:dyDescent="0.25">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x14ac:dyDescent="0.25">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x14ac:dyDescent="0.25">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x14ac:dyDescent="0.25">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x14ac:dyDescent="0.25">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x14ac:dyDescent="0.25">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x14ac:dyDescent="0.25">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x14ac:dyDescent="0.25">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x14ac:dyDescent="0.25">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x14ac:dyDescent="0.25">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x14ac:dyDescent="0.25">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x14ac:dyDescent="0.25">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x14ac:dyDescent="0.25">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x14ac:dyDescent="0.25">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x14ac:dyDescent="0.25">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x14ac:dyDescent="0.25">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x14ac:dyDescent="0.25">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x14ac:dyDescent="0.25">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x14ac:dyDescent="0.25">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x14ac:dyDescent="0.25">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x14ac:dyDescent="0.25">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x14ac:dyDescent="0.25">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x14ac:dyDescent="0.25">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x14ac:dyDescent="0.25">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x14ac:dyDescent="0.25">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x14ac:dyDescent="0.25">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x14ac:dyDescent="0.25">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x14ac:dyDescent="0.25">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x14ac:dyDescent="0.25">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x14ac:dyDescent="0.25">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x14ac:dyDescent="0.25">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x14ac:dyDescent="0.25">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x14ac:dyDescent="0.25">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x14ac:dyDescent="0.25">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x14ac:dyDescent="0.25">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x14ac:dyDescent="0.25">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x14ac:dyDescent="0.25">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x14ac:dyDescent="0.25">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x14ac:dyDescent="0.25">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x14ac:dyDescent="0.25">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x14ac:dyDescent="0.25">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x14ac:dyDescent="0.25">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x14ac:dyDescent="0.25">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x14ac:dyDescent="0.25">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x14ac:dyDescent="0.25">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x14ac:dyDescent="0.25">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x14ac:dyDescent="0.25">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x14ac:dyDescent="0.25">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x14ac:dyDescent="0.25">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x14ac:dyDescent="0.25">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x14ac:dyDescent="0.25">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x14ac:dyDescent="0.25">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x14ac:dyDescent="0.25">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x14ac:dyDescent="0.25">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x14ac:dyDescent="0.25">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x14ac:dyDescent="0.25">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x14ac:dyDescent="0.25">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x14ac:dyDescent="0.25">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x14ac:dyDescent="0.25">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x14ac:dyDescent="0.25">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x14ac:dyDescent="0.25">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x14ac:dyDescent="0.25">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x14ac:dyDescent="0.25">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x14ac:dyDescent="0.25">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x14ac:dyDescent="0.25">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x14ac:dyDescent="0.25">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x14ac:dyDescent="0.25">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x14ac:dyDescent="0.25">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x14ac:dyDescent="0.25">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x14ac:dyDescent="0.25">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x14ac:dyDescent="0.25">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x14ac:dyDescent="0.25">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x14ac:dyDescent="0.25">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x14ac:dyDescent="0.25">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x14ac:dyDescent="0.25">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x14ac:dyDescent="0.25">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x14ac:dyDescent="0.25">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x14ac:dyDescent="0.25">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x14ac:dyDescent="0.25">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x14ac:dyDescent="0.25">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x14ac:dyDescent="0.25">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x14ac:dyDescent="0.25">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x14ac:dyDescent="0.25">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x14ac:dyDescent="0.25">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x14ac:dyDescent="0.25">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x14ac:dyDescent="0.25">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x14ac:dyDescent="0.25">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x14ac:dyDescent="0.25">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x14ac:dyDescent="0.25">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x14ac:dyDescent="0.25">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x14ac:dyDescent="0.25">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x14ac:dyDescent="0.25">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x14ac:dyDescent="0.25">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x14ac:dyDescent="0.25">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x14ac:dyDescent="0.25">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x14ac:dyDescent="0.25">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x14ac:dyDescent="0.25">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x14ac:dyDescent="0.25">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x14ac:dyDescent="0.25">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x14ac:dyDescent="0.25">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x14ac:dyDescent="0.25">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x14ac:dyDescent="0.25">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x14ac:dyDescent="0.25">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x14ac:dyDescent="0.25">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x14ac:dyDescent="0.25">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x14ac:dyDescent="0.25">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x14ac:dyDescent="0.25">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x14ac:dyDescent="0.25">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x14ac:dyDescent="0.25">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x14ac:dyDescent="0.25">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x14ac:dyDescent="0.25">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x14ac:dyDescent="0.25">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x14ac:dyDescent="0.25">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x14ac:dyDescent="0.25">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x14ac:dyDescent="0.25">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x14ac:dyDescent="0.25">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x14ac:dyDescent="0.25">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x14ac:dyDescent="0.25">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x14ac:dyDescent="0.25">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x14ac:dyDescent="0.25">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x14ac:dyDescent="0.25">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x14ac:dyDescent="0.25">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x14ac:dyDescent="0.25">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x14ac:dyDescent="0.25">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x14ac:dyDescent="0.25">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x14ac:dyDescent="0.25">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x14ac:dyDescent="0.25">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x14ac:dyDescent="0.25">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x14ac:dyDescent="0.25">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x14ac:dyDescent="0.25">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x14ac:dyDescent="0.25">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x14ac:dyDescent="0.25">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x14ac:dyDescent="0.25">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x14ac:dyDescent="0.25">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x14ac:dyDescent="0.25">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x14ac:dyDescent="0.25">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x14ac:dyDescent="0.25">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x14ac:dyDescent="0.25">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x14ac:dyDescent="0.25">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x14ac:dyDescent="0.25">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x14ac:dyDescent="0.25">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x14ac:dyDescent="0.25">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x14ac:dyDescent="0.25">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x14ac:dyDescent="0.25">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x14ac:dyDescent="0.25">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x14ac:dyDescent="0.25">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x14ac:dyDescent="0.25">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x14ac:dyDescent="0.25">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x14ac:dyDescent="0.25">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x14ac:dyDescent="0.25">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x14ac:dyDescent="0.25">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x14ac:dyDescent="0.25">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x14ac:dyDescent="0.25">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x14ac:dyDescent="0.25">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x14ac:dyDescent="0.25">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x14ac:dyDescent="0.25">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x14ac:dyDescent="0.25">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x14ac:dyDescent="0.25">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x14ac:dyDescent="0.25">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x14ac:dyDescent="0.25">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x14ac:dyDescent="0.25">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x14ac:dyDescent="0.25">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x14ac:dyDescent="0.25">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x14ac:dyDescent="0.25">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x14ac:dyDescent="0.25">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x14ac:dyDescent="0.25">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x14ac:dyDescent="0.25">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x14ac:dyDescent="0.25">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x14ac:dyDescent="0.25">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x14ac:dyDescent="0.25">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x14ac:dyDescent="0.25">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x14ac:dyDescent="0.25">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x14ac:dyDescent="0.25">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x14ac:dyDescent="0.25">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x14ac:dyDescent="0.25">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x14ac:dyDescent="0.25">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x14ac:dyDescent="0.25">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x14ac:dyDescent="0.25">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x14ac:dyDescent="0.25">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x14ac:dyDescent="0.25">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x14ac:dyDescent="0.25">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x14ac:dyDescent="0.25">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x14ac:dyDescent="0.25">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x14ac:dyDescent="0.25">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x14ac:dyDescent="0.25">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x14ac:dyDescent="0.25">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x14ac:dyDescent="0.25">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x14ac:dyDescent="0.25">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x14ac:dyDescent="0.25">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x14ac:dyDescent="0.25">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x14ac:dyDescent="0.25">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x14ac:dyDescent="0.25">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x14ac:dyDescent="0.25">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x14ac:dyDescent="0.25">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x14ac:dyDescent="0.25">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x14ac:dyDescent="0.25">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x14ac:dyDescent="0.25">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x14ac:dyDescent="0.25">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x14ac:dyDescent="0.25">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x14ac:dyDescent="0.25">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x14ac:dyDescent="0.25">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x14ac:dyDescent="0.25">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x14ac:dyDescent="0.25">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x14ac:dyDescent="0.25">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x14ac:dyDescent="0.25">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x14ac:dyDescent="0.25">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x14ac:dyDescent="0.25">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x14ac:dyDescent="0.25">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x14ac:dyDescent="0.25">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x14ac:dyDescent="0.25">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x14ac:dyDescent="0.25">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x14ac:dyDescent="0.25">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x14ac:dyDescent="0.25">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x14ac:dyDescent="0.25">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x14ac:dyDescent="0.25">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x14ac:dyDescent="0.25">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x14ac:dyDescent="0.25">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x14ac:dyDescent="0.25">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x14ac:dyDescent="0.25">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x14ac:dyDescent="0.25">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x14ac:dyDescent="0.25">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x14ac:dyDescent="0.25">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x14ac:dyDescent="0.25">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x14ac:dyDescent="0.25">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x14ac:dyDescent="0.25">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x14ac:dyDescent="0.25">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x14ac:dyDescent="0.25">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x14ac:dyDescent="0.25">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x14ac:dyDescent="0.25">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x14ac:dyDescent="0.25">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x14ac:dyDescent="0.25">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x14ac:dyDescent="0.25">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x14ac:dyDescent="0.25">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x14ac:dyDescent="0.25">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x14ac:dyDescent="0.25">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x14ac:dyDescent="0.25">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x14ac:dyDescent="0.25">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x14ac:dyDescent="0.25">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x14ac:dyDescent="0.25">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x14ac:dyDescent="0.25">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x14ac:dyDescent="0.25">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x14ac:dyDescent="0.25">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x14ac:dyDescent="0.25">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x14ac:dyDescent="0.25">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x14ac:dyDescent="0.25">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x14ac:dyDescent="0.25">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x14ac:dyDescent="0.25">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x14ac:dyDescent="0.25">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x14ac:dyDescent="0.25">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x14ac:dyDescent="0.25">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x14ac:dyDescent="0.25">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x14ac:dyDescent="0.25">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x14ac:dyDescent="0.25">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x14ac:dyDescent="0.25">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x14ac:dyDescent="0.25">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x14ac:dyDescent="0.25">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x14ac:dyDescent="0.25">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x14ac:dyDescent="0.25">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x14ac:dyDescent="0.25">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x14ac:dyDescent="0.25">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x14ac:dyDescent="0.25">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x14ac:dyDescent="0.25">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x14ac:dyDescent="0.25">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x14ac:dyDescent="0.25">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x14ac:dyDescent="0.25">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x14ac:dyDescent="0.25">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x14ac:dyDescent="0.25">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x14ac:dyDescent="0.25">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x14ac:dyDescent="0.25">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x14ac:dyDescent="0.25">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x14ac:dyDescent="0.25">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x14ac:dyDescent="0.25">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x14ac:dyDescent="0.25">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x14ac:dyDescent="0.25">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x14ac:dyDescent="0.25">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x14ac:dyDescent="0.25">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x14ac:dyDescent="0.25">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x14ac:dyDescent="0.25">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x14ac:dyDescent="0.25">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x14ac:dyDescent="0.25">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x14ac:dyDescent="0.25">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x14ac:dyDescent="0.25">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x14ac:dyDescent="0.25">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x14ac:dyDescent="0.25">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x14ac:dyDescent="0.25">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x14ac:dyDescent="0.25">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x14ac:dyDescent="0.25">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x14ac:dyDescent="0.25">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x14ac:dyDescent="0.25">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x14ac:dyDescent="0.25">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x14ac:dyDescent="0.25">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x14ac:dyDescent="0.25">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x14ac:dyDescent="0.25">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x14ac:dyDescent="0.25">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x14ac:dyDescent="0.25">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x14ac:dyDescent="0.25">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x14ac:dyDescent="0.25">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x14ac:dyDescent="0.25">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x14ac:dyDescent="0.25">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x14ac:dyDescent="0.25">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x14ac:dyDescent="0.25">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x14ac:dyDescent="0.25">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x14ac:dyDescent="0.25">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x14ac:dyDescent="0.25">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x14ac:dyDescent="0.25">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x14ac:dyDescent="0.25">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x14ac:dyDescent="0.25">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x14ac:dyDescent="0.25">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x14ac:dyDescent="0.25">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x14ac:dyDescent="0.25">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x14ac:dyDescent="0.25">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x14ac:dyDescent="0.25">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x14ac:dyDescent="0.25">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x14ac:dyDescent="0.25">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x14ac:dyDescent="0.25">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x14ac:dyDescent="0.25">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x14ac:dyDescent="0.25">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x14ac:dyDescent="0.25">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x14ac:dyDescent="0.25">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x14ac:dyDescent="0.25">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x14ac:dyDescent="0.25">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x14ac:dyDescent="0.25">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x14ac:dyDescent="0.25">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x14ac:dyDescent="0.25">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x14ac:dyDescent="0.25">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x14ac:dyDescent="0.25">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x14ac:dyDescent="0.25">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x14ac:dyDescent="0.25">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x14ac:dyDescent="0.25">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x14ac:dyDescent="0.25">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x14ac:dyDescent="0.25">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x14ac:dyDescent="0.25">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x14ac:dyDescent="0.25">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x14ac:dyDescent="0.25">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x14ac:dyDescent="0.25">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x14ac:dyDescent="0.25">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x14ac:dyDescent="0.25">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x14ac:dyDescent="0.25">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x14ac:dyDescent="0.25">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x14ac:dyDescent="0.25">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x14ac:dyDescent="0.25">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x14ac:dyDescent="0.25">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x14ac:dyDescent="0.25">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x14ac:dyDescent="0.25">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x14ac:dyDescent="0.25">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x14ac:dyDescent="0.25">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x14ac:dyDescent="0.25">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x14ac:dyDescent="0.25">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x14ac:dyDescent="0.25">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x14ac:dyDescent="0.25">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x14ac:dyDescent="0.25">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x14ac:dyDescent="0.25">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x14ac:dyDescent="0.25">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x14ac:dyDescent="0.25">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x14ac:dyDescent="0.25">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x14ac:dyDescent="0.25">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x14ac:dyDescent="0.25">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x14ac:dyDescent="0.25">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x14ac:dyDescent="0.25">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x14ac:dyDescent="0.25">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x14ac:dyDescent="0.25">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x14ac:dyDescent="0.25">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x14ac:dyDescent="0.25">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x14ac:dyDescent="0.25">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x14ac:dyDescent="0.25">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x14ac:dyDescent="0.25">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x14ac:dyDescent="0.25">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x14ac:dyDescent="0.25">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x14ac:dyDescent="0.25">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x14ac:dyDescent="0.25">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x14ac:dyDescent="0.25">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x14ac:dyDescent="0.25">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x14ac:dyDescent="0.25">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x14ac:dyDescent="0.25">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x14ac:dyDescent="0.25">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x14ac:dyDescent="0.25">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x14ac:dyDescent="0.25">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x14ac:dyDescent="0.25">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x14ac:dyDescent="0.25">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x14ac:dyDescent="0.25">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x14ac:dyDescent="0.25">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x14ac:dyDescent="0.25">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x14ac:dyDescent="0.25">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x14ac:dyDescent="0.25">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x14ac:dyDescent="0.25">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x14ac:dyDescent="0.25">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x14ac:dyDescent="0.25">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x14ac:dyDescent="0.25">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x14ac:dyDescent="0.25">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x14ac:dyDescent="0.25">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x14ac:dyDescent="0.25">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x14ac:dyDescent="0.25">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x14ac:dyDescent="0.25">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x14ac:dyDescent="0.25">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x14ac:dyDescent="0.25">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x14ac:dyDescent="0.25">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x14ac:dyDescent="0.25">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x14ac:dyDescent="0.25">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x14ac:dyDescent="0.25">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x14ac:dyDescent="0.25">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x14ac:dyDescent="0.25">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x14ac:dyDescent="0.25">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x14ac:dyDescent="0.25">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x14ac:dyDescent="0.25">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x14ac:dyDescent="0.25">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x14ac:dyDescent="0.25">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x14ac:dyDescent="0.25">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x14ac:dyDescent="0.25">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x14ac:dyDescent="0.25">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x14ac:dyDescent="0.25">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x14ac:dyDescent="0.25">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x14ac:dyDescent="0.25">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x14ac:dyDescent="0.25">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x14ac:dyDescent="0.25">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x14ac:dyDescent="0.25">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x14ac:dyDescent="0.25">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x14ac:dyDescent="0.25">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x14ac:dyDescent="0.25">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x14ac:dyDescent="0.25">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x14ac:dyDescent="0.25">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x14ac:dyDescent="0.25">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x14ac:dyDescent="0.25">
      <c r="B701" s="237"/>
      <c r="C701" s="9"/>
    </row>
    <row r="702" spans="2:47" x14ac:dyDescent="0.25">
      <c r="B702" s="237"/>
      <c r="C702" s="9"/>
    </row>
    <row r="703" spans="2:47" x14ac:dyDescent="0.25">
      <c r="B703" s="237"/>
      <c r="C703" s="9"/>
    </row>
    <row r="704" spans="2:47"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o6TEl92fKl+YeGK591C9UhxHl0+St+ppNo1aEZJWj94sY/4bqzXiQC7yNvq2BMjBRtyUFOtqXusmc2JELLTVqg==" saltValue="tNjtJHsUQwh5LTQtrZdO9g==" spinCount="100000" sheet="1" selectLockedCells="1" selectUnlockedCells="1"/>
  <mergeCells count="1">
    <mergeCell ref="G2:Q2"/>
  </mergeCells>
  <conditionalFormatting sqref="E6:S700">
    <cfRule type="containsBlanks" dxfId="21" priority="3" stopIfTrue="1">
      <formula>LEN(TRIM(E6))=0</formula>
    </cfRule>
  </conditionalFormatting>
  <conditionalFormatting sqref="F7:F700">
    <cfRule type="expression" dxfId="20" priority="4">
      <formula>F7=C$10</formula>
    </cfRule>
  </conditionalFormatting>
  <conditionalFormatting sqref="G7:G700">
    <cfRule type="expression" dxfId="19" priority="5">
      <formula>G7=C$13</formula>
    </cfRule>
    <cfRule type="expression" dxfId="18" priority="6">
      <formula>G7=C$12</formula>
    </cfRule>
    <cfRule type="expression" dxfId="17" priority="7">
      <formula>G7=C$10</formula>
    </cfRule>
  </conditionalFormatting>
  <conditionalFormatting sqref="S6:S700">
    <cfRule type="expression" dxfId="16" priority="1">
      <formula>S6="REDOVNA"</formula>
    </cfRule>
    <cfRule type="expression" dxfId="15"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21">
    <tabColor rgb="FFFFFF00"/>
    <pageSetUpPr fitToPage="1"/>
  </sheetPr>
  <dimension ref="A1:EZ1000"/>
  <sheetViews>
    <sheetView workbookViewId="0"/>
  </sheetViews>
  <sheetFormatPr defaultColWidth="9.140625" defaultRowHeight="15" x14ac:dyDescent="0.25"/>
  <cols>
    <col min="1" max="1" width="1.5703125" style="9" customWidth="1"/>
    <col min="2" max="2" width="33.7109375" style="12" customWidth="1"/>
    <col min="3" max="3" width="15" bestFit="1" customWidth="1"/>
    <col min="4" max="4" width="4.42578125" style="9"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hidden="1" customWidth="1"/>
    <col min="14" max="16" width="16.42578125" style="16" customWidth="1"/>
    <col min="17" max="17" width="10.7109375" style="16" customWidth="1"/>
    <col min="18" max="18" width="13.7109375" style="16" customWidth="1"/>
    <col min="19" max="19" width="15.28515625" customWidth="1"/>
    <col min="20" max="22" width="9.140625" style="240"/>
    <col min="23" max="42" width="12.7109375" style="240" customWidth="1"/>
    <col min="43" max="49" width="9.140625" style="240"/>
    <col min="50" max="156" width="9.140625" style="9"/>
  </cols>
  <sheetData>
    <row r="1" spans="2:49" s="9" customFormat="1" x14ac:dyDescent="0.25">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row>
    <row r="2" spans="2:49" ht="21" x14ac:dyDescent="0.25">
      <c r="B2" s="9"/>
      <c r="C2" s="9"/>
      <c r="E2" s="9"/>
      <c r="F2" s="9"/>
      <c r="G2" s="1128" t="e">
        <f>IF(#REF!="rate - pravilne","","POTPORA MALE VRIJEDNOSTI - POPRATNE AKTIVNOSTI - PLAN OTPLATE - NEPRAVILNE RATE")</f>
        <v>#REF!</v>
      </c>
      <c r="H2" s="1129"/>
      <c r="I2" s="1129"/>
      <c r="J2" s="1129"/>
      <c r="K2" s="1129"/>
      <c r="L2" s="1129"/>
      <c r="M2" s="1129"/>
      <c r="N2" s="1129"/>
      <c r="O2" s="1129"/>
      <c r="P2" s="1129"/>
      <c r="Q2" s="1130"/>
      <c r="R2" s="9"/>
      <c r="S2" s="9"/>
    </row>
    <row r="3" spans="2:49" s="9" customFormat="1" x14ac:dyDescent="0.25">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row>
    <row r="4" spans="2:49" ht="38.25" x14ac:dyDescent="0.25">
      <c r="B4" s="113"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3436</v>
      </c>
      <c r="S4" s="63" t="s">
        <v>3594</v>
      </c>
      <c r="V4" s="273"/>
      <c r="W4" s="273" t="s">
        <v>3445</v>
      </c>
      <c r="X4" s="275" t="e">
        <f>C5</f>
        <v>#REF!</v>
      </c>
      <c r="Y4" s="276"/>
      <c r="Z4" s="277" t="s">
        <v>3632</v>
      </c>
      <c r="AA4" s="278" t="e">
        <f>X4/(#REF!)</f>
        <v>#REF!</v>
      </c>
    </row>
    <row r="5" spans="2:49" x14ac:dyDescent="0.25">
      <c r="B5" s="113"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V5" s="273"/>
      <c r="W5" s="273" t="s">
        <v>3446</v>
      </c>
      <c r="X5" s="279" t="e">
        <f>X4-W19-X19-Y19-Z19-AA19-AB19-AC19-AD19-AE19-AF19-AG19-AH19-AI19-AJ19-AK19-AL19-AM19-AN19-AO19-AP19</f>
        <v>#REF!</v>
      </c>
    </row>
    <row r="6" spans="2:49" x14ac:dyDescent="0.25">
      <c r="B6" s="113"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49" x14ac:dyDescent="0.25">
      <c r="B7" s="113" t="s">
        <v>3634</v>
      </c>
      <c r="C7" s="112" t="e">
        <f>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49" x14ac:dyDescent="0.25">
      <c r="B8" s="113"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49" x14ac:dyDescent="0.25">
      <c r="B9" s="113"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t="shared" si="13"/>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t="shared" ca="1" si="15"/>
        <v>#REF!</v>
      </c>
    </row>
    <row r="10" spans="2:49" x14ac:dyDescent="0.25">
      <c r="B10" s="113"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49" x14ac:dyDescent="0.25">
      <c r="B11" s="113"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49" x14ac:dyDescent="0.25">
      <c r="B12" s="114"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49" x14ac:dyDescent="0.25">
      <c r="B13" s="114"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49" x14ac:dyDescent="0.25">
      <c r="B14" s="114"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IF(E14="","",TRUNC((K13-L14),5))</f>
        <v>#REF!</v>
      </c>
      <c r="L14" s="57" t="e">
        <f>IF(E14="","",
IF(AND(E14&gt;$C$15,YEAR(G14)=$W$6),VLOOKUP(MONTH(G14),$V$7:$AP$18,2,0),
IF(AND(E14&gt;$C$15,YEAR(G14)=$X$6),VLOOKUP(MONTH(G14),$V$7:$AP$18,3,0),
IF(AND(E14&gt;$C$15,YEAR(G14)=$Y$6),VLOOKUP(MONTH(G14),$V$7:$AP$18,4,0),
IF(AND(E14&gt;$C$15,YEAR(G14)=$Z$6),VLOOKUP(MONTH(G14),$V$7:$AP$18,5,0),
IF(AND(E14&gt;$C$15,YEAR(G14)=$AA$6),VLOOKUP(MONTH(G14),$V$7:$AP$18,6,0),
IF(AND(E14&gt;$C$15,YEAR(G14)=$AB$6),VLOOKUP(MONTH(G14),$V$7:$AP$18,7,0),
IF(AND(E14&gt;$C$15,YEAR(G14)=$AC$6),VLOOKUP(MONTH(G14),$V$7:$AP$18,8,0),
IF(AND(E14&gt;$C$15,YEAR(G14)=$AD$6),VLOOKUP(MONTH(G14),$V$7:$AP$18,9,0),
IF(AND(E14&gt;$C$15,YEAR(G14)=$AE$6),VLOOKUP(MONTH(G14),$V$7:$AP$18,10,0),
IF(AND(E14&gt;$C$15,YEAR(G14)=$AF$6),VLOOKUP(MONTH(G14),$V$7:$AP$18,11,0),
IF(AND(E14&gt;$C$15,YEAR(G14)=$AG$6),VLOOKUP(MONTH(G14),$V$7:$AP$18,12,0),
IF(AND(E14&gt;$C$15,YEAR(G14)=$AH$6),VLOOKUP(MONTH(G14),$V$7:$AP$18,13,0),
IF(AND(E14&gt;$C$15,YEAR(G14)=$AI$6),VLOOKUP(MONTH(G14),$V$7:$AP$18,14,0),
IF(AND(E14&gt;$C$15,YEAR(G14)=$AJ$6),VLOOKUP(MONTH(G14),$V$7:$AP$18,15,0),
IF(AND(E14&gt;$C$15,YEAR(G14)=$AK$6),VLOOKUP(MONTH(G14),$V$7:$AP$18,16,0),
IF(AND(E14&gt;$C$15,YEAR(G14)=$AL$6),VLOOKUP(MONTH(G14),$V$7:$AP$18,17,0),
IF(AND(E14&gt;$C$15,YEAR(G14)=$AM$6),VLOOKUP(MONTH(G14),$V$7:$AP$18,18,0),
IF(AND(E14&gt;$C$15,YEAR(G14)=$AN$6),VLOOKUP(MONTH(G14),$V$7:$AP$18,19,0),
IF(AND(E14&gt;$C$15,YEAR(G14)=$AO$6),VLOOKUP(MONTH(G14),$V$7:$AP$18,20,0),
IF(AND(E14&gt;$C$15,YEAR(G14)=$AP$6),VLOOKUP(MONTH(G14),$V$7:$AP$18,21,0),
0)))))))))))))))))))))</f>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49" x14ac:dyDescent="0.25">
      <c r="B15" s="114"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49" x14ac:dyDescent="0.25">
      <c r="B16" s="114"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x14ac:dyDescent="0.25">
      <c r="B17" s="114"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x14ac:dyDescent="0.25">
      <c r="B18" s="113"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x14ac:dyDescent="0.25">
      <c r="B19" s="114"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x14ac:dyDescent="0.25">
      <c r="B20" s="113"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IF(E20="","",IF(T20="",0,P20/(1+Q20)^(T20+$C$36)))</f>
        <v>#REF!</v>
      </c>
      <c r="S20" s="100" t="e">
        <f t="shared" si="5"/>
        <v>#REF!</v>
      </c>
      <c r="T20" s="267" t="e">
        <f>IF(E20="","",IF(P20=0,"",COUNTIF($P$6:P20,"&gt;0")-1))</f>
        <v>#REF!</v>
      </c>
      <c r="U20" s="267" t="e">
        <f>IF(E20="","",ROWS($T$6:T20)-MATCH(999999,$T$6:T20)+1)</f>
        <v>#REF!</v>
      </c>
      <c r="AS20" s="240" t="e">
        <f t="shared" ca="1" si="14"/>
        <v>#REF!</v>
      </c>
      <c r="AU20" s="240" t="e">
        <f t="shared" ca="1" si="15"/>
        <v>#REF!</v>
      </c>
    </row>
    <row r="21" spans="2:47" x14ac:dyDescent="0.25">
      <c r="B21" s="113"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x14ac:dyDescent="0.25">
      <c r="B22" s="113"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x14ac:dyDescent="0.25">
      <c r="B23" s="113"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x14ac:dyDescent="0.25">
      <c r="B24" s="113"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x14ac:dyDescent="0.25">
      <c r="B25" s="113"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x14ac:dyDescent="0.25">
      <c r="B26" s="113"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x14ac:dyDescent="0.25">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x14ac:dyDescent="0.25">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x14ac:dyDescent="0.25">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x14ac:dyDescent="0.25">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x14ac:dyDescent="0.25">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x14ac:dyDescent="0.25">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x14ac:dyDescent="0.25">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x14ac:dyDescent="0.25">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x14ac:dyDescent="0.25">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x14ac:dyDescent="0.25">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x14ac:dyDescent="0.25">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x14ac:dyDescent="0.25">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x14ac:dyDescent="0.25">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x14ac:dyDescent="0.25">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x14ac:dyDescent="0.25">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x14ac:dyDescent="0.25">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x14ac:dyDescent="0.25">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x14ac:dyDescent="0.25">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x14ac:dyDescent="0.25">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x14ac:dyDescent="0.25">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x14ac:dyDescent="0.25">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x14ac:dyDescent="0.25">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x14ac:dyDescent="0.25">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x14ac:dyDescent="0.25">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x14ac:dyDescent="0.25">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x14ac:dyDescent="0.25">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x14ac:dyDescent="0.25">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x14ac:dyDescent="0.25">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x14ac:dyDescent="0.25">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x14ac:dyDescent="0.25">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x14ac:dyDescent="0.25">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x14ac:dyDescent="0.25">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x14ac:dyDescent="0.25">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x14ac:dyDescent="0.25">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x14ac:dyDescent="0.25">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x14ac:dyDescent="0.25">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x14ac:dyDescent="0.25">
      <c r="B63" s="237"/>
      <c r="C63" s="9"/>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x14ac:dyDescent="0.25">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x14ac:dyDescent="0.25">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x14ac:dyDescent="0.25">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x14ac:dyDescent="0.25">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x14ac:dyDescent="0.25">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x14ac:dyDescent="0.25">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x14ac:dyDescent="0.25">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x14ac:dyDescent="0.25">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x14ac:dyDescent="0.25">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x14ac:dyDescent="0.25">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x14ac:dyDescent="0.25">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x14ac:dyDescent="0.25">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x14ac:dyDescent="0.25">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x14ac:dyDescent="0.25">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x14ac:dyDescent="0.25">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x14ac:dyDescent="0.25">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x14ac:dyDescent="0.25">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x14ac:dyDescent="0.25">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x14ac:dyDescent="0.25">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x14ac:dyDescent="0.25">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x14ac:dyDescent="0.25">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x14ac:dyDescent="0.25">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x14ac:dyDescent="0.25">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x14ac:dyDescent="0.25">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x14ac:dyDescent="0.25">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x14ac:dyDescent="0.25">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x14ac:dyDescent="0.25">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x14ac:dyDescent="0.25">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x14ac:dyDescent="0.25">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x14ac:dyDescent="0.25">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x14ac:dyDescent="0.25">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x14ac:dyDescent="0.25">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x14ac:dyDescent="0.25">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x14ac:dyDescent="0.25">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x14ac:dyDescent="0.25">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x14ac:dyDescent="0.25">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x14ac:dyDescent="0.25">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x14ac:dyDescent="0.25">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x14ac:dyDescent="0.25">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x14ac:dyDescent="0.25">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x14ac:dyDescent="0.25">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x14ac:dyDescent="0.25">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x14ac:dyDescent="0.25">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x14ac:dyDescent="0.25">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x14ac:dyDescent="0.25">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x14ac:dyDescent="0.25">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x14ac:dyDescent="0.25">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x14ac:dyDescent="0.25">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x14ac:dyDescent="0.25">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x14ac:dyDescent="0.25">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x14ac:dyDescent="0.25">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x14ac:dyDescent="0.25">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x14ac:dyDescent="0.25">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x14ac:dyDescent="0.25">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x14ac:dyDescent="0.25">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x14ac:dyDescent="0.25">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x14ac:dyDescent="0.25">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x14ac:dyDescent="0.25">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x14ac:dyDescent="0.25">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x14ac:dyDescent="0.25">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x14ac:dyDescent="0.25">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x14ac:dyDescent="0.25">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x14ac:dyDescent="0.25">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x14ac:dyDescent="0.25">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x14ac:dyDescent="0.25">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x14ac:dyDescent="0.25">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x14ac:dyDescent="0.25">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x14ac:dyDescent="0.25">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x14ac:dyDescent="0.25">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x14ac:dyDescent="0.25">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x14ac:dyDescent="0.25">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x14ac:dyDescent="0.25">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x14ac:dyDescent="0.25">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x14ac:dyDescent="0.25">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x14ac:dyDescent="0.25">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x14ac:dyDescent="0.25">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x14ac:dyDescent="0.25">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x14ac:dyDescent="0.25">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x14ac:dyDescent="0.25">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x14ac:dyDescent="0.25">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x14ac:dyDescent="0.25">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x14ac:dyDescent="0.25">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x14ac:dyDescent="0.25">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x14ac:dyDescent="0.25">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x14ac:dyDescent="0.25">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x14ac:dyDescent="0.25">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x14ac:dyDescent="0.25">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x14ac:dyDescent="0.25">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x14ac:dyDescent="0.25">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x14ac:dyDescent="0.25">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x14ac:dyDescent="0.25">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x14ac:dyDescent="0.25">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x14ac:dyDescent="0.25">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x14ac:dyDescent="0.25">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x14ac:dyDescent="0.25">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x14ac:dyDescent="0.25">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x14ac:dyDescent="0.25">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x14ac:dyDescent="0.25">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x14ac:dyDescent="0.25">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x14ac:dyDescent="0.25">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x14ac:dyDescent="0.25">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x14ac:dyDescent="0.25">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x14ac:dyDescent="0.25">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x14ac:dyDescent="0.25">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x14ac:dyDescent="0.25">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x14ac:dyDescent="0.25">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x14ac:dyDescent="0.25">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x14ac:dyDescent="0.25">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x14ac:dyDescent="0.25">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x14ac:dyDescent="0.25">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x14ac:dyDescent="0.25">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x14ac:dyDescent="0.25">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x14ac:dyDescent="0.25">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x14ac:dyDescent="0.25">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x14ac:dyDescent="0.25">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x14ac:dyDescent="0.25">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x14ac:dyDescent="0.25">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x14ac:dyDescent="0.25">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x14ac:dyDescent="0.25">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x14ac:dyDescent="0.25">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x14ac:dyDescent="0.25">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x14ac:dyDescent="0.25">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x14ac:dyDescent="0.25">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x14ac:dyDescent="0.25">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x14ac:dyDescent="0.25">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x14ac:dyDescent="0.25">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x14ac:dyDescent="0.25">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x14ac:dyDescent="0.25">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x14ac:dyDescent="0.25">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x14ac:dyDescent="0.25">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x14ac:dyDescent="0.25">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x14ac:dyDescent="0.25">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x14ac:dyDescent="0.25">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x14ac:dyDescent="0.25">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x14ac:dyDescent="0.25">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x14ac:dyDescent="0.25">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x14ac:dyDescent="0.25">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x14ac:dyDescent="0.25">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x14ac:dyDescent="0.25">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x14ac:dyDescent="0.25">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x14ac:dyDescent="0.25">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x14ac:dyDescent="0.25">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x14ac:dyDescent="0.25">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x14ac:dyDescent="0.25">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x14ac:dyDescent="0.25">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x14ac:dyDescent="0.25">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x14ac:dyDescent="0.25">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x14ac:dyDescent="0.25">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x14ac:dyDescent="0.25">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x14ac:dyDescent="0.25">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x14ac:dyDescent="0.25">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x14ac:dyDescent="0.25">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x14ac:dyDescent="0.25">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x14ac:dyDescent="0.25">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x14ac:dyDescent="0.25">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x14ac:dyDescent="0.25">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x14ac:dyDescent="0.25">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x14ac:dyDescent="0.25">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x14ac:dyDescent="0.25">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x14ac:dyDescent="0.25">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x14ac:dyDescent="0.25">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x14ac:dyDescent="0.25">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x14ac:dyDescent="0.25">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x14ac:dyDescent="0.25">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x14ac:dyDescent="0.25">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x14ac:dyDescent="0.25">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x14ac:dyDescent="0.25">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x14ac:dyDescent="0.25">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x14ac:dyDescent="0.25">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x14ac:dyDescent="0.25">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x14ac:dyDescent="0.25">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x14ac:dyDescent="0.25">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x14ac:dyDescent="0.25">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x14ac:dyDescent="0.25">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x14ac:dyDescent="0.25">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x14ac:dyDescent="0.25">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x14ac:dyDescent="0.25">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x14ac:dyDescent="0.25">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x14ac:dyDescent="0.25">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x14ac:dyDescent="0.25">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x14ac:dyDescent="0.25">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x14ac:dyDescent="0.25">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x14ac:dyDescent="0.25">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x14ac:dyDescent="0.25">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x14ac:dyDescent="0.25">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x14ac:dyDescent="0.25">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x14ac:dyDescent="0.25">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x14ac:dyDescent="0.25">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x14ac:dyDescent="0.25">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x14ac:dyDescent="0.25">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x14ac:dyDescent="0.25">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x14ac:dyDescent="0.25">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x14ac:dyDescent="0.25">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x14ac:dyDescent="0.25">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x14ac:dyDescent="0.25">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x14ac:dyDescent="0.25">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x14ac:dyDescent="0.25">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x14ac:dyDescent="0.25">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x14ac:dyDescent="0.25">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x14ac:dyDescent="0.25">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x14ac:dyDescent="0.25">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x14ac:dyDescent="0.25">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x14ac:dyDescent="0.25">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x14ac:dyDescent="0.25">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x14ac:dyDescent="0.25">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x14ac:dyDescent="0.25">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x14ac:dyDescent="0.25">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x14ac:dyDescent="0.25">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x14ac:dyDescent="0.25">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x14ac:dyDescent="0.25">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x14ac:dyDescent="0.25">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x14ac:dyDescent="0.25">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x14ac:dyDescent="0.25">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x14ac:dyDescent="0.25">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x14ac:dyDescent="0.25">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x14ac:dyDescent="0.25">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x14ac:dyDescent="0.25">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x14ac:dyDescent="0.25">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x14ac:dyDescent="0.25">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x14ac:dyDescent="0.25">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x14ac:dyDescent="0.25">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x14ac:dyDescent="0.25">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x14ac:dyDescent="0.25">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x14ac:dyDescent="0.25">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x14ac:dyDescent="0.25">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x14ac:dyDescent="0.25">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x14ac:dyDescent="0.25">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x14ac:dyDescent="0.25">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x14ac:dyDescent="0.25">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x14ac:dyDescent="0.25">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x14ac:dyDescent="0.25">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x14ac:dyDescent="0.25">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x14ac:dyDescent="0.25">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x14ac:dyDescent="0.25">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x14ac:dyDescent="0.25">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x14ac:dyDescent="0.25">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x14ac:dyDescent="0.25">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x14ac:dyDescent="0.25">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x14ac:dyDescent="0.25">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x14ac:dyDescent="0.25">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x14ac:dyDescent="0.25">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x14ac:dyDescent="0.25">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x14ac:dyDescent="0.25">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x14ac:dyDescent="0.25">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x14ac:dyDescent="0.25">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x14ac:dyDescent="0.25">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x14ac:dyDescent="0.25">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x14ac:dyDescent="0.25">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x14ac:dyDescent="0.25">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x14ac:dyDescent="0.25">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x14ac:dyDescent="0.25">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x14ac:dyDescent="0.25">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x14ac:dyDescent="0.25">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x14ac:dyDescent="0.25">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x14ac:dyDescent="0.25">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x14ac:dyDescent="0.25">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x14ac:dyDescent="0.25">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x14ac:dyDescent="0.25">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x14ac:dyDescent="0.25">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x14ac:dyDescent="0.25">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x14ac:dyDescent="0.25">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x14ac:dyDescent="0.25">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x14ac:dyDescent="0.25">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x14ac:dyDescent="0.25">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x14ac:dyDescent="0.25">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x14ac:dyDescent="0.25">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x14ac:dyDescent="0.25">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x14ac:dyDescent="0.25">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x14ac:dyDescent="0.25">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x14ac:dyDescent="0.25">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x14ac:dyDescent="0.25">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x14ac:dyDescent="0.25">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x14ac:dyDescent="0.25">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x14ac:dyDescent="0.25">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x14ac:dyDescent="0.25">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x14ac:dyDescent="0.25">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x14ac:dyDescent="0.25">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x14ac:dyDescent="0.25">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x14ac:dyDescent="0.25">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x14ac:dyDescent="0.25">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x14ac:dyDescent="0.25">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x14ac:dyDescent="0.25">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x14ac:dyDescent="0.25">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x14ac:dyDescent="0.25">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x14ac:dyDescent="0.25">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x14ac:dyDescent="0.25">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x14ac:dyDescent="0.25">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x14ac:dyDescent="0.25">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x14ac:dyDescent="0.25">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x14ac:dyDescent="0.25">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x14ac:dyDescent="0.25">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x14ac:dyDescent="0.25">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x14ac:dyDescent="0.25">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x14ac:dyDescent="0.25">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x14ac:dyDescent="0.25">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x14ac:dyDescent="0.25">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x14ac:dyDescent="0.25">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x14ac:dyDescent="0.25">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x14ac:dyDescent="0.25">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x14ac:dyDescent="0.25">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x14ac:dyDescent="0.25">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x14ac:dyDescent="0.25">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x14ac:dyDescent="0.25">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x14ac:dyDescent="0.25">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x14ac:dyDescent="0.25">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x14ac:dyDescent="0.25">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x14ac:dyDescent="0.25">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x14ac:dyDescent="0.25">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x14ac:dyDescent="0.25">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x14ac:dyDescent="0.25">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x14ac:dyDescent="0.25">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x14ac:dyDescent="0.25">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x14ac:dyDescent="0.25">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x14ac:dyDescent="0.25">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x14ac:dyDescent="0.25">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x14ac:dyDescent="0.25">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x14ac:dyDescent="0.25">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x14ac:dyDescent="0.25">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x14ac:dyDescent="0.25">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x14ac:dyDescent="0.25">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x14ac:dyDescent="0.25">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x14ac:dyDescent="0.25">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x14ac:dyDescent="0.25">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x14ac:dyDescent="0.25">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x14ac:dyDescent="0.25">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38"/>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x14ac:dyDescent="0.25">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x14ac:dyDescent="0.25">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x14ac:dyDescent="0.25">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x14ac:dyDescent="0.25">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x14ac:dyDescent="0.25">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x14ac:dyDescent="0.25">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x14ac:dyDescent="0.25">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x14ac:dyDescent="0.25">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x14ac:dyDescent="0.25">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x14ac:dyDescent="0.25">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x14ac:dyDescent="0.25">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x14ac:dyDescent="0.25">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x14ac:dyDescent="0.25">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x14ac:dyDescent="0.25">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x14ac:dyDescent="0.25">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x14ac:dyDescent="0.25">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x14ac:dyDescent="0.25">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x14ac:dyDescent="0.25">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x14ac:dyDescent="0.25">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x14ac:dyDescent="0.25">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x14ac:dyDescent="0.25">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x14ac:dyDescent="0.25">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x14ac:dyDescent="0.25">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x14ac:dyDescent="0.25">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x14ac:dyDescent="0.25">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x14ac:dyDescent="0.25">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x14ac:dyDescent="0.25">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x14ac:dyDescent="0.25">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x14ac:dyDescent="0.25">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x14ac:dyDescent="0.25">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x14ac:dyDescent="0.25">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x14ac:dyDescent="0.25">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x14ac:dyDescent="0.25">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x14ac:dyDescent="0.25">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x14ac:dyDescent="0.25">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x14ac:dyDescent="0.25">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x14ac:dyDescent="0.25">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x14ac:dyDescent="0.25">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x14ac:dyDescent="0.25">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x14ac:dyDescent="0.25">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x14ac:dyDescent="0.25">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x14ac:dyDescent="0.25">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x14ac:dyDescent="0.25">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x14ac:dyDescent="0.25">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x14ac:dyDescent="0.25">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x14ac:dyDescent="0.25">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x14ac:dyDescent="0.25">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x14ac:dyDescent="0.25">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x14ac:dyDescent="0.25">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x14ac:dyDescent="0.25">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x14ac:dyDescent="0.25">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x14ac:dyDescent="0.25">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x14ac:dyDescent="0.25">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x14ac:dyDescent="0.25">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x14ac:dyDescent="0.25">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x14ac:dyDescent="0.25">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x14ac:dyDescent="0.25">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x14ac:dyDescent="0.25">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x14ac:dyDescent="0.25">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x14ac:dyDescent="0.25">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x14ac:dyDescent="0.25">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x14ac:dyDescent="0.25">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x14ac:dyDescent="0.25">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x14ac:dyDescent="0.25">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x14ac:dyDescent="0.25">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x14ac:dyDescent="0.25">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x14ac:dyDescent="0.25">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x14ac:dyDescent="0.25">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x14ac:dyDescent="0.25">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x14ac:dyDescent="0.25">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x14ac:dyDescent="0.25">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x14ac:dyDescent="0.25">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x14ac:dyDescent="0.25">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x14ac:dyDescent="0.25">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x14ac:dyDescent="0.25">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x14ac:dyDescent="0.25">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x14ac:dyDescent="0.25">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x14ac:dyDescent="0.25">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x14ac:dyDescent="0.25">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x14ac:dyDescent="0.25">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x14ac:dyDescent="0.25">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x14ac:dyDescent="0.25">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x14ac:dyDescent="0.25">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x14ac:dyDescent="0.25">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x14ac:dyDescent="0.25">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x14ac:dyDescent="0.25">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x14ac:dyDescent="0.25">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x14ac:dyDescent="0.25">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x14ac:dyDescent="0.25">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x14ac:dyDescent="0.25">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x14ac:dyDescent="0.25">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x14ac:dyDescent="0.25">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x14ac:dyDescent="0.25">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x14ac:dyDescent="0.25">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x14ac:dyDescent="0.25">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x14ac:dyDescent="0.25">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x14ac:dyDescent="0.25">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x14ac:dyDescent="0.25">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x14ac:dyDescent="0.25">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x14ac:dyDescent="0.25">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x14ac:dyDescent="0.25">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x14ac:dyDescent="0.25">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x14ac:dyDescent="0.25">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x14ac:dyDescent="0.25">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x14ac:dyDescent="0.25">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x14ac:dyDescent="0.25">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x14ac:dyDescent="0.25">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x14ac:dyDescent="0.25">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x14ac:dyDescent="0.25">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x14ac:dyDescent="0.25">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x14ac:dyDescent="0.25">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x14ac:dyDescent="0.25">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x14ac:dyDescent="0.25">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x14ac:dyDescent="0.25">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x14ac:dyDescent="0.25">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x14ac:dyDescent="0.25">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x14ac:dyDescent="0.25">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x14ac:dyDescent="0.25">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x14ac:dyDescent="0.25">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x14ac:dyDescent="0.25">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x14ac:dyDescent="0.25">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x14ac:dyDescent="0.25">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x14ac:dyDescent="0.25">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x14ac:dyDescent="0.25">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x14ac:dyDescent="0.25">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x14ac:dyDescent="0.25">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x14ac:dyDescent="0.25">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x14ac:dyDescent="0.25">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x14ac:dyDescent="0.25">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x14ac:dyDescent="0.25">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x14ac:dyDescent="0.25">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x14ac:dyDescent="0.25">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x14ac:dyDescent="0.25">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x14ac:dyDescent="0.25">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x14ac:dyDescent="0.25">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x14ac:dyDescent="0.25">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x14ac:dyDescent="0.25">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x14ac:dyDescent="0.25">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x14ac:dyDescent="0.25">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x14ac:dyDescent="0.25">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x14ac:dyDescent="0.25">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x14ac:dyDescent="0.25">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x14ac:dyDescent="0.25">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x14ac:dyDescent="0.25">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x14ac:dyDescent="0.25">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x14ac:dyDescent="0.25">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x14ac:dyDescent="0.25">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x14ac:dyDescent="0.25">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x14ac:dyDescent="0.25">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x14ac:dyDescent="0.25">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x14ac:dyDescent="0.25">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x14ac:dyDescent="0.25">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x14ac:dyDescent="0.25">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x14ac:dyDescent="0.25">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x14ac:dyDescent="0.25">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x14ac:dyDescent="0.25">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x14ac:dyDescent="0.25">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x14ac:dyDescent="0.25">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x14ac:dyDescent="0.25">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x14ac:dyDescent="0.25">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x14ac:dyDescent="0.25">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x14ac:dyDescent="0.25">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x14ac:dyDescent="0.25">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x14ac:dyDescent="0.25">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x14ac:dyDescent="0.25">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x14ac:dyDescent="0.25">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x14ac:dyDescent="0.25">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x14ac:dyDescent="0.25">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x14ac:dyDescent="0.25">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x14ac:dyDescent="0.25">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x14ac:dyDescent="0.25">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x14ac:dyDescent="0.25">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x14ac:dyDescent="0.25">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x14ac:dyDescent="0.25">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x14ac:dyDescent="0.25">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x14ac:dyDescent="0.25">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x14ac:dyDescent="0.25">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x14ac:dyDescent="0.25">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x14ac:dyDescent="0.25">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x14ac:dyDescent="0.25">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x14ac:dyDescent="0.25">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x14ac:dyDescent="0.25">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x14ac:dyDescent="0.25">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x14ac:dyDescent="0.25">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x14ac:dyDescent="0.25">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x14ac:dyDescent="0.25">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x14ac:dyDescent="0.25">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x14ac:dyDescent="0.25">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x14ac:dyDescent="0.25">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x14ac:dyDescent="0.25">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x14ac:dyDescent="0.25">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x14ac:dyDescent="0.25">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x14ac:dyDescent="0.25">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x14ac:dyDescent="0.25">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x14ac:dyDescent="0.25">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x14ac:dyDescent="0.25">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x14ac:dyDescent="0.25">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x14ac:dyDescent="0.25">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x14ac:dyDescent="0.25">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x14ac:dyDescent="0.25">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x14ac:dyDescent="0.25">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x14ac:dyDescent="0.25">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x14ac:dyDescent="0.25">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x14ac:dyDescent="0.25">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x14ac:dyDescent="0.25">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x14ac:dyDescent="0.25">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x14ac:dyDescent="0.25">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x14ac:dyDescent="0.25">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x14ac:dyDescent="0.25">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x14ac:dyDescent="0.25">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x14ac:dyDescent="0.25">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x14ac:dyDescent="0.25">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x14ac:dyDescent="0.25">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x14ac:dyDescent="0.25">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x14ac:dyDescent="0.25">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x14ac:dyDescent="0.25">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x14ac:dyDescent="0.25">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x14ac:dyDescent="0.25">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x14ac:dyDescent="0.25">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x14ac:dyDescent="0.25">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x14ac:dyDescent="0.25">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x14ac:dyDescent="0.25">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x14ac:dyDescent="0.25">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x14ac:dyDescent="0.25">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x14ac:dyDescent="0.25">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x14ac:dyDescent="0.25">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x14ac:dyDescent="0.25">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x14ac:dyDescent="0.25">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x14ac:dyDescent="0.25">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x14ac:dyDescent="0.25">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x14ac:dyDescent="0.25">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x14ac:dyDescent="0.25">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x14ac:dyDescent="0.25">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x14ac:dyDescent="0.25">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x14ac:dyDescent="0.25">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x14ac:dyDescent="0.25">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x14ac:dyDescent="0.25">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x14ac:dyDescent="0.25">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x14ac:dyDescent="0.25">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x14ac:dyDescent="0.25">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x14ac:dyDescent="0.25">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x14ac:dyDescent="0.25">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x14ac:dyDescent="0.25">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x14ac:dyDescent="0.25">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x14ac:dyDescent="0.25">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x14ac:dyDescent="0.25">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x14ac:dyDescent="0.25">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x14ac:dyDescent="0.25">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x14ac:dyDescent="0.25">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x14ac:dyDescent="0.25">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x14ac:dyDescent="0.25">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x14ac:dyDescent="0.25">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x14ac:dyDescent="0.25">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x14ac:dyDescent="0.25">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x14ac:dyDescent="0.25">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x14ac:dyDescent="0.25">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x14ac:dyDescent="0.25">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x14ac:dyDescent="0.25">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x14ac:dyDescent="0.25">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x14ac:dyDescent="0.25">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x14ac:dyDescent="0.25">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x14ac:dyDescent="0.25">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x14ac:dyDescent="0.25">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x14ac:dyDescent="0.25">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x14ac:dyDescent="0.25">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x14ac:dyDescent="0.25">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x14ac:dyDescent="0.25">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x14ac:dyDescent="0.25">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x14ac:dyDescent="0.25">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x14ac:dyDescent="0.25">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x14ac:dyDescent="0.25">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x14ac:dyDescent="0.25">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x14ac:dyDescent="0.25">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x14ac:dyDescent="0.25">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x14ac:dyDescent="0.25">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x14ac:dyDescent="0.25">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x14ac:dyDescent="0.25">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x14ac:dyDescent="0.25">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x14ac:dyDescent="0.25">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x14ac:dyDescent="0.25">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x14ac:dyDescent="0.25">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x14ac:dyDescent="0.25">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x14ac:dyDescent="0.25">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x14ac:dyDescent="0.25">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x14ac:dyDescent="0.25">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x14ac:dyDescent="0.25">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x14ac:dyDescent="0.25">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x14ac:dyDescent="0.25">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x14ac:dyDescent="0.25">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x14ac:dyDescent="0.25">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x14ac:dyDescent="0.25">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x14ac:dyDescent="0.25">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x14ac:dyDescent="0.25">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x14ac:dyDescent="0.25">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x14ac:dyDescent="0.25">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x14ac:dyDescent="0.25">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x14ac:dyDescent="0.25">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x14ac:dyDescent="0.25">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x14ac:dyDescent="0.25">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x14ac:dyDescent="0.25">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x14ac:dyDescent="0.25">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x14ac:dyDescent="0.25">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x14ac:dyDescent="0.25">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x14ac:dyDescent="0.25">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x14ac:dyDescent="0.25">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x14ac:dyDescent="0.25">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x14ac:dyDescent="0.25">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x14ac:dyDescent="0.25">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x14ac:dyDescent="0.25">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x14ac:dyDescent="0.25">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x14ac:dyDescent="0.25">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x14ac:dyDescent="0.25">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x14ac:dyDescent="0.25">
      <c r="B701" s="237"/>
      <c r="C701" s="9"/>
    </row>
    <row r="702" spans="2:47" x14ac:dyDescent="0.25">
      <c r="B702" s="237"/>
      <c r="C702" s="9"/>
    </row>
    <row r="703" spans="2:47" x14ac:dyDescent="0.25">
      <c r="B703" s="237"/>
      <c r="C703" s="9"/>
    </row>
    <row r="704" spans="2:47" x14ac:dyDescent="0.25">
      <c r="B704" s="237"/>
      <c r="C704" s="9"/>
    </row>
    <row r="705" spans="2:3" x14ac:dyDescent="0.25">
      <c r="B705" s="237"/>
      <c r="C705" s="9"/>
    </row>
    <row r="706" spans="2:3" x14ac:dyDescent="0.25">
      <c r="B706" s="237"/>
      <c r="C706" s="9"/>
    </row>
    <row r="707" spans="2:3" x14ac:dyDescent="0.25">
      <c r="B707" s="237"/>
      <c r="C707" s="9"/>
    </row>
    <row r="708" spans="2:3" x14ac:dyDescent="0.25">
      <c r="B708" s="237"/>
      <c r="C708" s="9"/>
    </row>
    <row r="709" spans="2:3" x14ac:dyDescent="0.25">
      <c r="B709" s="237"/>
      <c r="C709" s="9"/>
    </row>
    <row r="710" spans="2:3" x14ac:dyDescent="0.25">
      <c r="B710" s="237"/>
      <c r="C710" s="9"/>
    </row>
    <row r="711" spans="2:3" x14ac:dyDescent="0.25">
      <c r="B711" s="237"/>
      <c r="C711" s="9"/>
    </row>
    <row r="712" spans="2:3" x14ac:dyDescent="0.25">
      <c r="B712" s="237"/>
      <c r="C712" s="9"/>
    </row>
    <row r="713" spans="2:3" x14ac:dyDescent="0.25">
      <c r="B713" s="237"/>
      <c r="C713" s="9"/>
    </row>
    <row r="714" spans="2:3" x14ac:dyDescent="0.25">
      <c r="B714" s="237"/>
      <c r="C714" s="9"/>
    </row>
    <row r="715" spans="2:3" x14ac:dyDescent="0.25">
      <c r="B715" s="237"/>
      <c r="C715" s="9"/>
    </row>
    <row r="716" spans="2:3" x14ac:dyDescent="0.25">
      <c r="B716" s="237"/>
      <c r="C716" s="9"/>
    </row>
    <row r="717" spans="2:3" x14ac:dyDescent="0.25">
      <c r="B717" s="237"/>
      <c r="C717" s="9"/>
    </row>
    <row r="718" spans="2:3" x14ac:dyDescent="0.25">
      <c r="B718" s="237"/>
      <c r="C718" s="9"/>
    </row>
    <row r="719" spans="2:3" x14ac:dyDescent="0.25">
      <c r="B719" s="237"/>
      <c r="C719" s="9"/>
    </row>
    <row r="720" spans="2:3" x14ac:dyDescent="0.25">
      <c r="B720" s="237"/>
      <c r="C720" s="9"/>
    </row>
    <row r="721" spans="2:3" x14ac:dyDescent="0.25">
      <c r="B721" s="237"/>
      <c r="C721" s="9"/>
    </row>
    <row r="722" spans="2:3" x14ac:dyDescent="0.25">
      <c r="B722" s="237"/>
      <c r="C722" s="9"/>
    </row>
    <row r="723" spans="2:3" x14ac:dyDescent="0.25">
      <c r="B723" s="237"/>
      <c r="C723" s="9"/>
    </row>
    <row r="724" spans="2:3" x14ac:dyDescent="0.25">
      <c r="B724" s="237"/>
      <c r="C724" s="9"/>
    </row>
    <row r="725" spans="2:3" x14ac:dyDescent="0.25">
      <c r="B725" s="237"/>
      <c r="C725" s="9"/>
    </row>
    <row r="726" spans="2:3" x14ac:dyDescent="0.25">
      <c r="B726" s="237"/>
      <c r="C726" s="9"/>
    </row>
    <row r="727" spans="2:3" x14ac:dyDescent="0.25">
      <c r="B727" s="237"/>
      <c r="C727" s="9"/>
    </row>
    <row r="728" spans="2:3" x14ac:dyDescent="0.25">
      <c r="B728" s="237"/>
      <c r="C728" s="9"/>
    </row>
    <row r="729" spans="2:3" x14ac:dyDescent="0.25">
      <c r="B729" s="237"/>
      <c r="C729" s="9"/>
    </row>
    <row r="730" spans="2:3" x14ac:dyDescent="0.25">
      <c r="B730" s="237"/>
      <c r="C730" s="9"/>
    </row>
    <row r="731" spans="2:3" x14ac:dyDescent="0.25">
      <c r="B731" s="237"/>
      <c r="C731" s="9"/>
    </row>
    <row r="732" spans="2:3" x14ac:dyDescent="0.25">
      <c r="B732" s="237"/>
      <c r="C732" s="9"/>
    </row>
    <row r="733" spans="2:3" x14ac:dyDescent="0.25">
      <c r="B733" s="237"/>
      <c r="C733" s="9"/>
    </row>
    <row r="734" spans="2:3" x14ac:dyDescent="0.25">
      <c r="B734" s="237"/>
      <c r="C734" s="9"/>
    </row>
    <row r="735" spans="2:3" x14ac:dyDescent="0.25">
      <c r="B735" s="237"/>
      <c r="C735" s="9"/>
    </row>
    <row r="736" spans="2:3" x14ac:dyDescent="0.25">
      <c r="B736" s="237"/>
      <c r="C736" s="9"/>
    </row>
    <row r="737" spans="2:3" x14ac:dyDescent="0.25">
      <c r="B737" s="237"/>
      <c r="C737" s="9"/>
    </row>
    <row r="738" spans="2:3" x14ac:dyDescent="0.25">
      <c r="B738" s="237"/>
      <c r="C738" s="9"/>
    </row>
    <row r="739" spans="2:3" x14ac:dyDescent="0.25">
      <c r="B739" s="237"/>
      <c r="C739" s="9"/>
    </row>
    <row r="740" spans="2:3" x14ac:dyDescent="0.25">
      <c r="B740" s="237"/>
      <c r="C740" s="9"/>
    </row>
    <row r="741" spans="2:3" x14ac:dyDescent="0.25">
      <c r="B741" s="237"/>
      <c r="C741" s="9"/>
    </row>
    <row r="742" spans="2:3" x14ac:dyDescent="0.25">
      <c r="B742" s="237"/>
      <c r="C742" s="9"/>
    </row>
    <row r="743" spans="2:3" x14ac:dyDescent="0.25">
      <c r="B743" s="237"/>
      <c r="C743" s="9"/>
    </row>
    <row r="744" spans="2:3" x14ac:dyDescent="0.25">
      <c r="B744" s="237"/>
      <c r="C744" s="9"/>
    </row>
    <row r="745" spans="2:3" x14ac:dyDescent="0.25">
      <c r="B745" s="237"/>
      <c r="C745" s="9"/>
    </row>
    <row r="746" spans="2:3" x14ac:dyDescent="0.25">
      <c r="B746" s="237"/>
      <c r="C746" s="9"/>
    </row>
    <row r="747" spans="2:3" x14ac:dyDescent="0.25">
      <c r="B747" s="237"/>
      <c r="C747" s="9"/>
    </row>
    <row r="748" spans="2:3" x14ac:dyDescent="0.25">
      <c r="B748" s="237"/>
      <c r="C748" s="9"/>
    </row>
    <row r="749" spans="2:3" x14ac:dyDescent="0.25">
      <c r="B749" s="237"/>
      <c r="C749" s="9"/>
    </row>
    <row r="750" spans="2:3" x14ac:dyDescent="0.25">
      <c r="B750" s="237"/>
      <c r="C750" s="9"/>
    </row>
    <row r="751" spans="2:3" x14ac:dyDescent="0.25">
      <c r="B751" s="237"/>
      <c r="C751" s="9"/>
    </row>
    <row r="752" spans="2:3" x14ac:dyDescent="0.25">
      <c r="B752" s="237"/>
      <c r="C752" s="9"/>
    </row>
    <row r="753" spans="2:3" x14ac:dyDescent="0.25">
      <c r="B753" s="237"/>
      <c r="C753" s="9"/>
    </row>
    <row r="754" spans="2:3" x14ac:dyDescent="0.25">
      <c r="B754" s="237"/>
      <c r="C754" s="9"/>
    </row>
    <row r="755" spans="2:3" x14ac:dyDescent="0.25">
      <c r="B755" s="237"/>
      <c r="C755" s="9"/>
    </row>
    <row r="756" spans="2:3" x14ac:dyDescent="0.25">
      <c r="B756" s="237"/>
      <c r="C756" s="9"/>
    </row>
    <row r="757" spans="2:3" x14ac:dyDescent="0.25">
      <c r="B757" s="237"/>
      <c r="C757" s="9"/>
    </row>
    <row r="758" spans="2:3" x14ac:dyDescent="0.25">
      <c r="B758" s="237"/>
      <c r="C758" s="9"/>
    </row>
    <row r="759" spans="2:3" x14ac:dyDescent="0.25">
      <c r="B759" s="237"/>
      <c r="C759" s="9"/>
    </row>
    <row r="760" spans="2:3" x14ac:dyDescent="0.25">
      <c r="B760" s="237"/>
      <c r="C760" s="9"/>
    </row>
    <row r="761" spans="2:3" x14ac:dyDescent="0.25">
      <c r="B761" s="237"/>
      <c r="C761" s="9"/>
    </row>
    <row r="762" spans="2:3" x14ac:dyDescent="0.25">
      <c r="B762" s="237"/>
      <c r="C762" s="9"/>
    </row>
    <row r="763" spans="2:3" x14ac:dyDescent="0.25">
      <c r="B763" s="237"/>
      <c r="C763" s="9"/>
    </row>
    <row r="764" spans="2:3" x14ac:dyDescent="0.25">
      <c r="B764" s="237"/>
      <c r="C764" s="9"/>
    </row>
    <row r="765" spans="2:3" x14ac:dyDescent="0.25">
      <c r="B765" s="237"/>
      <c r="C765" s="9"/>
    </row>
    <row r="766" spans="2:3" x14ac:dyDescent="0.25">
      <c r="B766" s="237"/>
      <c r="C766" s="9"/>
    </row>
    <row r="767" spans="2:3" x14ac:dyDescent="0.25">
      <c r="B767" s="237"/>
      <c r="C767" s="9"/>
    </row>
    <row r="768" spans="2:3" x14ac:dyDescent="0.25">
      <c r="B768" s="237"/>
      <c r="C768" s="9"/>
    </row>
    <row r="769" spans="2:3" x14ac:dyDescent="0.25">
      <c r="B769" s="237"/>
      <c r="C769" s="9"/>
    </row>
    <row r="770" spans="2:3" x14ac:dyDescent="0.25">
      <c r="B770" s="237"/>
      <c r="C770" s="9"/>
    </row>
    <row r="771" spans="2:3" x14ac:dyDescent="0.25">
      <c r="B771" s="237"/>
      <c r="C771" s="9"/>
    </row>
    <row r="772" spans="2:3" x14ac:dyDescent="0.25">
      <c r="B772" s="237"/>
      <c r="C772" s="9"/>
    </row>
    <row r="773" spans="2:3" x14ac:dyDescent="0.25">
      <c r="B773" s="237"/>
      <c r="C773" s="9"/>
    </row>
    <row r="774" spans="2:3" x14ac:dyDescent="0.25">
      <c r="B774" s="237"/>
      <c r="C774" s="9"/>
    </row>
    <row r="775" spans="2:3" x14ac:dyDescent="0.25">
      <c r="B775" s="237"/>
      <c r="C775" s="9"/>
    </row>
    <row r="776" spans="2:3" x14ac:dyDescent="0.25">
      <c r="B776" s="237"/>
      <c r="C776" s="9"/>
    </row>
    <row r="777" spans="2:3" x14ac:dyDescent="0.25">
      <c r="B777" s="237"/>
      <c r="C777" s="9"/>
    </row>
    <row r="778" spans="2:3" x14ac:dyDescent="0.25">
      <c r="B778" s="237"/>
      <c r="C778" s="9"/>
    </row>
    <row r="779" spans="2:3" x14ac:dyDescent="0.25">
      <c r="B779" s="237"/>
      <c r="C779" s="9"/>
    </row>
    <row r="780" spans="2:3" x14ac:dyDescent="0.25">
      <c r="B780" s="237"/>
      <c r="C780" s="9"/>
    </row>
    <row r="781" spans="2:3" x14ac:dyDescent="0.25">
      <c r="B781" s="237"/>
      <c r="C781" s="9"/>
    </row>
    <row r="782" spans="2:3" x14ac:dyDescent="0.25">
      <c r="B782" s="237"/>
      <c r="C782" s="9"/>
    </row>
    <row r="783" spans="2:3" x14ac:dyDescent="0.25">
      <c r="B783" s="237"/>
      <c r="C783" s="9"/>
    </row>
    <row r="784" spans="2:3" x14ac:dyDescent="0.25">
      <c r="B784" s="237"/>
      <c r="C784" s="9"/>
    </row>
    <row r="785" spans="2:3" x14ac:dyDescent="0.25">
      <c r="B785" s="237"/>
      <c r="C785" s="9"/>
    </row>
    <row r="786" spans="2:3" x14ac:dyDescent="0.25">
      <c r="B786" s="237"/>
      <c r="C786" s="9"/>
    </row>
    <row r="787" spans="2:3" x14ac:dyDescent="0.25">
      <c r="B787" s="237"/>
      <c r="C787" s="9"/>
    </row>
    <row r="788" spans="2:3" x14ac:dyDescent="0.25">
      <c r="B788" s="237"/>
      <c r="C788" s="9"/>
    </row>
    <row r="789" spans="2:3" x14ac:dyDescent="0.25">
      <c r="B789" s="237"/>
      <c r="C789" s="9"/>
    </row>
    <row r="790" spans="2:3" x14ac:dyDescent="0.25">
      <c r="B790" s="237"/>
      <c r="C790" s="9"/>
    </row>
    <row r="791" spans="2:3" x14ac:dyDescent="0.25">
      <c r="B791" s="237"/>
      <c r="C791" s="9"/>
    </row>
    <row r="792" spans="2:3" x14ac:dyDescent="0.25">
      <c r="B792" s="237"/>
      <c r="C792" s="9"/>
    </row>
    <row r="793" spans="2:3" x14ac:dyDescent="0.25">
      <c r="B793" s="237"/>
      <c r="C793" s="9"/>
    </row>
    <row r="794" spans="2:3" x14ac:dyDescent="0.25">
      <c r="B794" s="237"/>
      <c r="C794" s="9"/>
    </row>
    <row r="795" spans="2:3" x14ac:dyDescent="0.25">
      <c r="B795" s="237"/>
      <c r="C795" s="9"/>
    </row>
    <row r="796" spans="2:3" x14ac:dyDescent="0.25">
      <c r="B796" s="237"/>
      <c r="C796" s="9"/>
    </row>
    <row r="797" spans="2:3" x14ac:dyDescent="0.25">
      <c r="B797" s="237"/>
      <c r="C797" s="9"/>
    </row>
    <row r="798" spans="2:3" x14ac:dyDescent="0.25">
      <c r="B798" s="237"/>
      <c r="C798" s="9"/>
    </row>
    <row r="799" spans="2:3" x14ac:dyDescent="0.25">
      <c r="B799" s="237"/>
      <c r="C799" s="9"/>
    </row>
    <row r="800" spans="2:3" x14ac:dyDescent="0.25">
      <c r="B800" s="237"/>
      <c r="C800" s="9"/>
    </row>
    <row r="801" spans="2:3" x14ac:dyDescent="0.25">
      <c r="B801" s="237"/>
      <c r="C801" s="9"/>
    </row>
    <row r="802" spans="2:3" x14ac:dyDescent="0.25">
      <c r="B802" s="237"/>
      <c r="C802" s="9"/>
    </row>
    <row r="803" spans="2:3" x14ac:dyDescent="0.25">
      <c r="B803" s="237"/>
      <c r="C803" s="9"/>
    </row>
    <row r="804" spans="2:3" x14ac:dyDescent="0.25">
      <c r="B804" s="237"/>
      <c r="C804" s="9"/>
    </row>
    <row r="805" spans="2:3" x14ac:dyDescent="0.25">
      <c r="B805" s="237"/>
      <c r="C805" s="9"/>
    </row>
    <row r="806" spans="2:3" x14ac:dyDescent="0.25">
      <c r="B806" s="237"/>
      <c r="C806" s="9"/>
    </row>
    <row r="807" spans="2:3" x14ac:dyDescent="0.25">
      <c r="B807" s="237"/>
      <c r="C807" s="9"/>
    </row>
    <row r="808" spans="2:3" x14ac:dyDescent="0.25">
      <c r="B808" s="237"/>
      <c r="C808" s="9"/>
    </row>
    <row r="809" spans="2:3" x14ac:dyDescent="0.25">
      <c r="B809" s="237"/>
      <c r="C809" s="9"/>
    </row>
    <row r="810" spans="2:3" x14ac:dyDescent="0.25">
      <c r="B810" s="237"/>
      <c r="C810" s="9"/>
    </row>
    <row r="811" spans="2:3" x14ac:dyDescent="0.25">
      <c r="B811" s="237"/>
      <c r="C811" s="9"/>
    </row>
    <row r="812" spans="2:3" x14ac:dyDescent="0.25">
      <c r="B812" s="237"/>
      <c r="C812" s="9"/>
    </row>
    <row r="813" spans="2:3" x14ac:dyDescent="0.25">
      <c r="B813" s="237"/>
      <c r="C813" s="9"/>
    </row>
    <row r="814" spans="2:3" x14ac:dyDescent="0.25">
      <c r="B814" s="237"/>
      <c r="C814" s="9"/>
    </row>
    <row r="815" spans="2:3" x14ac:dyDescent="0.25">
      <c r="B815" s="237"/>
      <c r="C815" s="9"/>
    </row>
    <row r="816" spans="2:3" x14ac:dyDescent="0.25">
      <c r="B816" s="237"/>
      <c r="C816" s="9"/>
    </row>
    <row r="817" spans="2:3" x14ac:dyDescent="0.25">
      <c r="B817" s="237"/>
      <c r="C817" s="9"/>
    </row>
    <row r="818" spans="2:3" x14ac:dyDescent="0.25">
      <c r="B818" s="237"/>
      <c r="C818" s="9"/>
    </row>
    <row r="819" spans="2:3" x14ac:dyDescent="0.25">
      <c r="B819" s="237"/>
      <c r="C819" s="9"/>
    </row>
    <row r="820" spans="2:3" x14ac:dyDescent="0.25">
      <c r="B820" s="237"/>
      <c r="C820" s="9"/>
    </row>
    <row r="821" spans="2:3" x14ac:dyDescent="0.25">
      <c r="B821" s="237"/>
      <c r="C821" s="9"/>
    </row>
    <row r="822" spans="2:3" x14ac:dyDescent="0.25">
      <c r="B822" s="237"/>
      <c r="C822" s="9"/>
    </row>
    <row r="823" spans="2:3" x14ac:dyDescent="0.25">
      <c r="B823" s="237"/>
      <c r="C823" s="9"/>
    </row>
    <row r="824" spans="2:3" x14ac:dyDescent="0.25">
      <c r="B824" s="237"/>
      <c r="C824" s="9"/>
    </row>
    <row r="825" spans="2:3" x14ac:dyDescent="0.25">
      <c r="B825" s="237"/>
      <c r="C825" s="9"/>
    </row>
    <row r="826" spans="2:3" x14ac:dyDescent="0.25">
      <c r="B826" s="237"/>
      <c r="C826" s="9"/>
    </row>
    <row r="827" spans="2:3" x14ac:dyDescent="0.25">
      <c r="B827" s="237"/>
      <c r="C827" s="9"/>
    </row>
    <row r="828" spans="2:3" x14ac:dyDescent="0.25">
      <c r="B828" s="237"/>
      <c r="C828" s="9"/>
    </row>
    <row r="829" spans="2:3" x14ac:dyDescent="0.25">
      <c r="B829" s="237"/>
      <c r="C829" s="9"/>
    </row>
    <row r="830" spans="2:3" x14ac:dyDescent="0.25">
      <c r="B830" s="237"/>
      <c r="C830" s="9"/>
    </row>
    <row r="831" spans="2:3" x14ac:dyDescent="0.25">
      <c r="B831" s="237"/>
      <c r="C831" s="9"/>
    </row>
    <row r="832" spans="2:3" x14ac:dyDescent="0.25">
      <c r="B832" s="237"/>
      <c r="C832" s="9"/>
    </row>
    <row r="833" spans="2:3" x14ac:dyDescent="0.25">
      <c r="B833" s="237"/>
      <c r="C833" s="9"/>
    </row>
    <row r="834" spans="2:3" x14ac:dyDescent="0.25">
      <c r="B834" s="237"/>
      <c r="C834" s="9"/>
    </row>
    <row r="835" spans="2:3" x14ac:dyDescent="0.25">
      <c r="B835" s="237"/>
      <c r="C835" s="9"/>
    </row>
    <row r="836" spans="2:3" x14ac:dyDescent="0.25">
      <c r="B836" s="237"/>
      <c r="C836" s="9"/>
    </row>
    <row r="837" spans="2:3" x14ac:dyDescent="0.25">
      <c r="B837" s="237"/>
      <c r="C837" s="9"/>
    </row>
    <row r="838" spans="2:3" x14ac:dyDescent="0.25">
      <c r="B838" s="237"/>
      <c r="C838" s="9"/>
    </row>
    <row r="839" spans="2:3" x14ac:dyDescent="0.25">
      <c r="B839" s="237"/>
      <c r="C839" s="9"/>
    </row>
    <row r="840" spans="2:3" x14ac:dyDescent="0.25">
      <c r="B840" s="237"/>
      <c r="C840" s="9"/>
    </row>
    <row r="841" spans="2:3" x14ac:dyDescent="0.25">
      <c r="B841" s="237"/>
      <c r="C841" s="9"/>
    </row>
    <row r="842" spans="2:3" x14ac:dyDescent="0.25">
      <c r="B842" s="237"/>
      <c r="C842" s="9"/>
    </row>
    <row r="843" spans="2:3" x14ac:dyDescent="0.25">
      <c r="B843" s="237"/>
      <c r="C843" s="9"/>
    </row>
    <row r="844" spans="2:3" x14ac:dyDescent="0.25">
      <c r="B844" s="237"/>
      <c r="C844" s="9"/>
    </row>
    <row r="845" spans="2:3" x14ac:dyDescent="0.25">
      <c r="B845" s="237"/>
      <c r="C845" s="9"/>
    </row>
    <row r="846" spans="2:3" x14ac:dyDescent="0.25">
      <c r="B846" s="237"/>
      <c r="C846" s="9"/>
    </row>
    <row r="847" spans="2:3" x14ac:dyDescent="0.25">
      <c r="B847" s="237"/>
      <c r="C847" s="9"/>
    </row>
    <row r="848" spans="2:3" x14ac:dyDescent="0.25">
      <c r="B848" s="237"/>
      <c r="C848" s="9"/>
    </row>
    <row r="849" spans="2:3" x14ac:dyDescent="0.25">
      <c r="B849" s="237"/>
      <c r="C849" s="9"/>
    </row>
    <row r="850" spans="2:3" x14ac:dyDescent="0.25">
      <c r="B850" s="237"/>
      <c r="C850" s="9"/>
    </row>
    <row r="851" spans="2:3" x14ac:dyDescent="0.25">
      <c r="B851" s="237"/>
      <c r="C851" s="9"/>
    </row>
    <row r="852" spans="2:3" x14ac:dyDescent="0.25">
      <c r="B852" s="237"/>
      <c r="C852" s="9"/>
    </row>
    <row r="853" spans="2:3" x14ac:dyDescent="0.25">
      <c r="B853" s="237"/>
      <c r="C853" s="9"/>
    </row>
    <row r="854" spans="2:3" x14ac:dyDescent="0.25">
      <c r="B854" s="237"/>
      <c r="C854" s="9"/>
    </row>
    <row r="855" spans="2:3" x14ac:dyDescent="0.25">
      <c r="B855" s="237"/>
      <c r="C855" s="9"/>
    </row>
    <row r="856" spans="2:3" x14ac:dyDescent="0.25">
      <c r="B856" s="237"/>
      <c r="C856" s="9"/>
    </row>
    <row r="857" spans="2:3" x14ac:dyDescent="0.25">
      <c r="B857" s="237"/>
      <c r="C857" s="9"/>
    </row>
    <row r="858" spans="2:3" x14ac:dyDescent="0.25">
      <c r="B858" s="237"/>
      <c r="C858" s="9"/>
    </row>
    <row r="859" spans="2:3" x14ac:dyDescent="0.25">
      <c r="B859" s="237"/>
      <c r="C859" s="9"/>
    </row>
    <row r="860" spans="2:3" x14ac:dyDescent="0.25">
      <c r="B860" s="237"/>
      <c r="C860" s="9"/>
    </row>
    <row r="861" spans="2:3" x14ac:dyDescent="0.25">
      <c r="B861" s="237"/>
      <c r="C861" s="9"/>
    </row>
    <row r="862" spans="2:3" x14ac:dyDescent="0.25">
      <c r="B862" s="237"/>
      <c r="C862" s="9"/>
    </row>
    <row r="863" spans="2:3" x14ac:dyDescent="0.25">
      <c r="B863" s="237"/>
      <c r="C863" s="9"/>
    </row>
    <row r="864" spans="2:3" x14ac:dyDescent="0.25">
      <c r="B864" s="237"/>
      <c r="C864" s="9"/>
    </row>
    <row r="865" spans="2:3" x14ac:dyDescent="0.25">
      <c r="B865" s="237"/>
      <c r="C865" s="9"/>
    </row>
    <row r="866" spans="2:3" x14ac:dyDescent="0.25">
      <c r="B866" s="237"/>
      <c r="C866" s="9"/>
    </row>
    <row r="867" spans="2:3" x14ac:dyDescent="0.25">
      <c r="B867" s="237"/>
      <c r="C867" s="9"/>
    </row>
    <row r="868" spans="2:3" x14ac:dyDescent="0.25">
      <c r="B868" s="237"/>
      <c r="C868" s="9"/>
    </row>
    <row r="869" spans="2:3" x14ac:dyDescent="0.25">
      <c r="B869" s="237"/>
      <c r="C869" s="9"/>
    </row>
    <row r="870" spans="2:3" x14ac:dyDescent="0.25">
      <c r="B870" s="237"/>
      <c r="C870" s="9"/>
    </row>
    <row r="871" spans="2:3" x14ac:dyDescent="0.25">
      <c r="B871" s="237"/>
      <c r="C871" s="9"/>
    </row>
    <row r="872" spans="2:3" x14ac:dyDescent="0.25">
      <c r="B872" s="237"/>
      <c r="C872" s="9"/>
    </row>
    <row r="873" spans="2:3" x14ac:dyDescent="0.25">
      <c r="B873" s="237"/>
      <c r="C873" s="9"/>
    </row>
    <row r="874" spans="2:3" x14ac:dyDescent="0.25">
      <c r="B874" s="237"/>
      <c r="C874" s="9"/>
    </row>
    <row r="875" spans="2:3" x14ac:dyDescent="0.25">
      <c r="B875" s="237"/>
      <c r="C875" s="9"/>
    </row>
    <row r="876" spans="2:3" x14ac:dyDescent="0.25">
      <c r="B876" s="237"/>
      <c r="C876" s="9"/>
    </row>
    <row r="877" spans="2:3" x14ac:dyDescent="0.25">
      <c r="B877" s="237"/>
      <c r="C877" s="9"/>
    </row>
    <row r="878" spans="2:3" x14ac:dyDescent="0.25">
      <c r="B878" s="237"/>
      <c r="C878" s="9"/>
    </row>
    <row r="879" spans="2:3" x14ac:dyDescent="0.25">
      <c r="B879" s="237"/>
      <c r="C879" s="9"/>
    </row>
    <row r="880" spans="2:3" x14ac:dyDescent="0.25">
      <c r="B880" s="237"/>
      <c r="C880" s="9"/>
    </row>
    <row r="881" spans="2:3" x14ac:dyDescent="0.25">
      <c r="B881" s="237"/>
      <c r="C881" s="9"/>
    </row>
    <row r="882" spans="2:3" x14ac:dyDescent="0.25">
      <c r="B882" s="237"/>
      <c r="C882" s="9"/>
    </row>
    <row r="883" spans="2:3" x14ac:dyDescent="0.25">
      <c r="B883" s="237"/>
      <c r="C883" s="9"/>
    </row>
    <row r="884" spans="2:3" x14ac:dyDescent="0.25">
      <c r="B884" s="237"/>
      <c r="C884" s="9"/>
    </row>
    <row r="885" spans="2:3" x14ac:dyDescent="0.25">
      <c r="B885" s="237"/>
      <c r="C885" s="9"/>
    </row>
    <row r="886" spans="2:3" x14ac:dyDescent="0.25">
      <c r="B886" s="237"/>
      <c r="C886" s="9"/>
    </row>
    <row r="887" spans="2:3" x14ac:dyDescent="0.25">
      <c r="B887" s="237"/>
      <c r="C887" s="9"/>
    </row>
    <row r="888" spans="2:3" x14ac:dyDescent="0.25">
      <c r="B888" s="237"/>
      <c r="C888" s="9"/>
    </row>
    <row r="889" spans="2:3" x14ac:dyDescent="0.25">
      <c r="B889" s="237"/>
      <c r="C889" s="9"/>
    </row>
    <row r="890" spans="2:3" x14ac:dyDescent="0.25">
      <c r="B890" s="237"/>
      <c r="C890" s="9"/>
    </row>
    <row r="891" spans="2:3" x14ac:dyDescent="0.25">
      <c r="B891" s="237"/>
      <c r="C891" s="9"/>
    </row>
    <row r="892" spans="2:3" x14ac:dyDescent="0.25">
      <c r="B892" s="237"/>
      <c r="C892" s="9"/>
    </row>
    <row r="893" spans="2:3" x14ac:dyDescent="0.25">
      <c r="B893" s="237"/>
      <c r="C893" s="9"/>
    </row>
    <row r="894" spans="2:3" x14ac:dyDescent="0.25">
      <c r="B894" s="237"/>
      <c r="C894" s="9"/>
    </row>
    <row r="895" spans="2:3" x14ac:dyDescent="0.25">
      <c r="B895" s="237"/>
      <c r="C895" s="9"/>
    </row>
    <row r="896" spans="2:3" x14ac:dyDescent="0.25">
      <c r="B896" s="237"/>
      <c r="C896" s="9"/>
    </row>
    <row r="897" spans="2:3" x14ac:dyDescent="0.25">
      <c r="B897" s="237"/>
      <c r="C897" s="9"/>
    </row>
    <row r="898" spans="2:3" x14ac:dyDescent="0.25">
      <c r="B898" s="237"/>
      <c r="C898" s="9"/>
    </row>
    <row r="899" spans="2:3" x14ac:dyDescent="0.25">
      <c r="B899" s="237"/>
      <c r="C899" s="9"/>
    </row>
    <row r="900" spans="2:3" x14ac:dyDescent="0.25">
      <c r="B900" s="237"/>
      <c r="C900" s="9"/>
    </row>
    <row r="901" spans="2:3" x14ac:dyDescent="0.25">
      <c r="B901" s="237"/>
      <c r="C901" s="9"/>
    </row>
    <row r="902" spans="2:3" x14ac:dyDescent="0.25">
      <c r="B902" s="237"/>
      <c r="C902" s="9"/>
    </row>
    <row r="903" spans="2:3" x14ac:dyDescent="0.25">
      <c r="B903" s="237"/>
      <c r="C903" s="9"/>
    </row>
    <row r="904" spans="2:3" x14ac:dyDescent="0.25">
      <c r="B904" s="237"/>
      <c r="C904" s="9"/>
    </row>
    <row r="905" spans="2:3" x14ac:dyDescent="0.25">
      <c r="B905" s="237"/>
      <c r="C905" s="9"/>
    </row>
    <row r="906" spans="2:3" x14ac:dyDescent="0.25">
      <c r="B906" s="237"/>
      <c r="C906" s="9"/>
    </row>
    <row r="907" spans="2:3" x14ac:dyDescent="0.25">
      <c r="B907" s="237"/>
      <c r="C907" s="9"/>
    </row>
    <row r="908" spans="2:3" x14ac:dyDescent="0.25">
      <c r="B908" s="237"/>
      <c r="C908" s="9"/>
    </row>
    <row r="909" spans="2:3" x14ac:dyDescent="0.25">
      <c r="B909" s="237"/>
      <c r="C909" s="9"/>
    </row>
    <row r="910" spans="2:3" x14ac:dyDescent="0.25">
      <c r="B910" s="237"/>
      <c r="C910" s="9"/>
    </row>
    <row r="911" spans="2:3" x14ac:dyDescent="0.25">
      <c r="B911" s="237"/>
      <c r="C911" s="9"/>
    </row>
    <row r="912" spans="2:3" x14ac:dyDescent="0.25">
      <c r="B912" s="237"/>
      <c r="C912" s="9"/>
    </row>
    <row r="913" spans="2:3" x14ac:dyDescent="0.25">
      <c r="B913" s="237"/>
      <c r="C913" s="9"/>
    </row>
    <row r="914" spans="2:3" x14ac:dyDescent="0.25">
      <c r="B914" s="237"/>
      <c r="C914" s="9"/>
    </row>
    <row r="915" spans="2:3" x14ac:dyDescent="0.25">
      <c r="B915" s="237"/>
      <c r="C915" s="9"/>
    </row>
    <row r="916" spans="2:3" x14ac:dyDescent="0.25">
      <c r="B916" s="237"/>
      <c r="C916" s="9"/>
    </row>
    <row r="917" spans="2:3" x14ac:dyDescent="0.25">
      <c r="B917" s="237"/>
      <c r="C917" s="9"/>
    </row>
    <row r="918" spans="2:3" x14ac:dyDescent="0.25">
      <c r="B918" s="237"/>
      <c r="C918" s="9"/>
    </row>
    <row r="919" spans="2:3" x14ac:dyDescent="0.25">
      <c r="B919" s="237"/>
      <c r="C919" s="9"/>
    </row>
    <row r="920" spans="2:3" x14ac:dyDescent="0.25">
      <c r="B920" s="237"/>
      <c r="C920" s="9"/>
    </row>
    <row r="921" spans="2:3" x14ac:dyDescent="0.25">
      <c r="B921" s="237"/>
      <c r="C921" s="9"/>
    </row>
    <row r="922" spans="2:3" x14ac:dyDescent="0.25">
      <c r="B922" s="237"/>
      <c r="C922" s="9"/>
    </row>
    <row r="923" spans="2:3" x14ac:dyDescent="0.25">
      <c r="B923" s="237"/>
      <c r="C923" s="9"/>
    </row>
    <row r="924" spans="2:3" x14ac:dyDescent="0.25">
      <c r="B924" s="237"/>
      <c r="C924" s="9"/>
    </row>
    <row r="925" spans="2:3" x14ac:dyDescent="0.25">
      <c r="B925" s="237"/>
      <c r="C925" s="9"/>
    </row>
    <row r="926" spans="2:3" x14ac:dyDescent="0.25">
      <c r="B926" s="237"/>
      <c r="C926" s="9"/>
    </row>
    <row r="927" spans="2:3" x14ac:dyDescent="0.25">
      <c r="B927" s="237"/>
      <c r="C927" s="9"/>
    </row>
    <row r="928" spans="2:3" x14ac:dyDescent="0.25">
      <c r="B928" s="237"/>
      <c r="C928" s="9"/>
    </row>
    <row r="929" spans="2:3" x14ac:dyDescent="0.25">
      <c r="B929" s="237"/>
      <c r="C929" s="9"/>
    </row>
    <row r="930" spans="2:3" x14ac:dyDescent="0.25">
      <c r="B930" s="237"/>
      <c r="C930" s="9"/>
    </row>
    <row r="931" spans="2:3" x14ac:dyDescent="0.25">
      <c r="B931" s="237"/>
      <c r="C931" s="9"/>
    </row>
    <row r="932" spans="2:3" x14ac:dyDescent="0.25">
      <c r="B932" s="237"/>
      <c r="C932" s="9"/>
    </row>
    <row r="933" spans="2:3" x14ac:dyDescent="0.25">
      <c r="B933" s="237"/>
      <c r="C933" s="9"/>
    </row>
    <row r="934" spans="2:3" x14ac:dyDescent="0.25">
      <c r="B934" s="237"/>
      <c r="C934" s="9"/>
    </row>
    <row r="935" spans="2:3" x14ac:dyDescent="0.25">
      <c r="B935" s="237"/>
      <c r="C935" s="9"/>
    </row>
    <row r="936" spans="2:3" x14ac:dyDescent="0.25">
      <c r="B936" s="237"/>
      <c r="C936" s="9"/>
    </row>
    <row r="937" spans="2:3" x14ac:dyDescent="0.25">
      <c r="B937" s="237"/>
      <c r="C937" s="9"/>
    </row>
    <row r="938" spans="2:3" x14ac:dyDescent="0.25">
      <c r="B938" s="237"/>
      <c r="C938" s="9"/>
    </row>
    <row r="939" spans="2:3" x14ac:dyDescent="0.25">
      <c r="B939" s="237"/>
      <c r="C939" s="9"/>
    </row>
    <row r="940" spans="2:3" x14ac:dyDescent="0.25">
      <c r="B940" s="237"/>
      <c r="C940" s="9"/>
    </row>
    <row r="941" spans="2:3" x14ac:dyDescent="0.25">
      <c r="B941" s="237"/>
      <c r="C941" s="9"/>
    </row>
    <row r="942" spans="2:3" x14ac:dyDescent="0.25">
      <c r="B942" s="237"/>
      <c r="C942" s="9"/>
    </row>
    <row r="943" spans="2:3" x14ac:dyDescent="0.25">
      <c r="B943" s="237"/>
      <c r="C943" s="9"/>
    </row>
    <row r="944" spans="2:3" x14ac:dyDescent="0.25">
      <c r="B944" s="237"/>
      <c r="C944" s="9"/>
    </row>
    <row r="945" spans="2:3" x14ac:dyDescent="0.25">
      <c r="B945" s="237"/>
      <c r="C945" s="9"/>
    </row>
    <row r="946" spans="2:3" x14ac:dyDescent="0.25">
      <c r="B946" s="237"/>
      <c r="C946" s="9"/>
    </row>
    <row r="947" spans="2:3" x14ac:dyDescent="0.25">
      <c r="B947" s="237"/>
      <c r="C947" s="9"/>
    </row>
    <row r="948" spans="2:3" x14ac:dyDescent="0.25">
      <c r="B948" s="237"/>
      <c r="C948" s="9"/>
    </row>
    <row r="949" spans="2:3" x14ac:dyDescent="0.25">
      <c r="B949" s="237"/>
      <c r="C949" s="9"/>
    </row>
    <row r="950" spans="2:3" x14ac:dyDescent="0.25">
      <c r="B950" s="237"/>
      <c r="C950" s="9"/>
    </row>
    <row r="951" spans="2:3" x14ac:dyDescent="0.25">
      <c r="B951" s="237"/>
      <c r="C951" s="9"/>
    </row>
    <row r="952" spans="2:3" x14ac:dyDescent="0.25">
      <c r="B952" s="237"/>
      <c r="C952" s="9"/>
    </row>
    <row r="953" spans="2:3" x14ac:dyDescent="0.25">
      <c r="B953" s="237"/>
      <c r="C953" s="9"/>
    </row>
    <row r="954" spans="2:3" x14ac:dyDescent="0.25">
      <c r="B954" s="237"/>
      <c r="C954" s="9"/>
    </row>
    <row r="955" spans="2:3" x14ac:dyDescent="0.25">
      <c r="B955" s="237"/>
      <c r="C955" s="9"/>
    </row>
    <row r="956" spans="2:3" x14ac:dyDescent="0.25">
      <c r="B956" s="237"/>
      <c r="C956" s="9"/>
    </row>
    <row r="957" spans="2:3" x14ac:dyDescent="0.25">
      <c r="B957" s="237"/>
      <c r="C957" s="9"/>
    </row>
    <row r="958" spans="2:3" x14ac:dyDescent="0.25">
      <c r="B958" s="237"/>
      <c r="C958" s="9"/>
    </row>
    <row r="959" spans="2:3" x14ac:dyDescent="0.25">
      <c r="B959" s="237"/>
      <c r="C959" s="9"/>
    </row>
    <row r="960" spans="2:3" x14ac:dyDescent="0.25">
      <c r="B960" s="237"/>
      <c r="C960" s="9"/>
    </row>
    <row r="961" spans="2:3" x14ac:dyDescent="0.25">
      <c r="B961" s="237"/>
      <c r="C961" s="9"/>
    </row>
    <row r="962" spans="2:3" x14ac:dyDescent="0.25">
      <c r="B962" s="237"/>
      <c r="C962" s="9"/>
    </row>
    <row r="963" spans="2:3" x14ac:dyDescent="0.25">
      <c r="B963" s="237"/>
      <c r="C963" s="9"/>
    </row>
    <row r="964" spans="2:3" x14ac:dyDescent="0.25">
      <c r="B964" s="237"/>
      <c r="C964" s="9"/>
    </row>
    <row r="965" spans="2:3" x14ac:dyDescent="0.25">
      <c r="B965" s="237"/>
      <c r="C965" s="9"/>
    </row>
    <row r="966" spans="2:3" x14ac:dyDescent="0.25">
      <c r="B966" s="237"/>
      <c r="C966" s="9"/>
    </row>
    <row r="967" spans="2:3" x14ac:dyDescent="0.25">
      <c r="B967" s="237"/>
      <c r="C967" s="9"/>
    </row>
    <row r="968" spans="2:3" x14ac:dyDescent="0.25">
      <c r="B968" s="237"/>
      <c r="C968" s="9"/>
    </row>
    <row r="969" spans="2:3" x14ac:dyDescent="0.25">
      <c r="B969" s="237"/>
      <c r="C969" s="9"/>
    </row>
    <row r="970" spans="2:3" x14ac:dyDescent="0.25">
      <c r="B970" s="237"/>
      <c r="C970" s="9"/>
    </row>
    <row r="971" spans="2:3" x14ac:dyDescent="0.25">
      <c r="B971" s="237"/>
      <c r="C971" s="9"/>
    </row>
    <row r="972" spans="2:3" x14ac:dyDescent="0.25">
      <c r="B972" s="237"/>
      <c r="C972" s="9"/>
    </row>
    <row r="973" spans="2:3" x14ac:dyDescent="0.25">
      <c r="B973" s="237"/>
      <c r="C973" s="9"/>
    </row>
    <row r="974" spans="2:3" x14ac:dyDescent="0.25">
      <c r="B974" s="237"/>
      <c r="C974" s="9"/>
    </row>
    <row r="975" spans="2:3" x14ac:dyDescent="0.25">
      <c r="B975" s="237"/>
      <c r="C975" s="9"/>
    </row>
    <row r="976" spans="2:3" x14ac:dyDescent="0.25">
      <c r="B976" s="237"/>
      <c r="C976" s="9"/>
    </row>
    <row r="977" spans="2:3" x14ac:dyDescent="0.25">
      <c r="B977" s="237"/>
      <c r="C977" s="9"/>
    </row>
    <row r="978" spans="2:3" x14ac:dyDescent="0.25">
      <c r="B978" s="237"/>
      <c r="C978" s="9"/>
    </row>
    <row r="979" spans="2:3" x14ac:dyDescent="0.25">
      <c r="B979" s="237"/>
      <c r="C979" s="9"/>
    </row>
    <row r="980" spans="2:3" x14ac:dyDescent="0.25">
      <c r="B980" s="237"/>
      <c r="C980" s="9"/>
    </row>
    <row r="981" spans="2:3" x14ac:dyDescent="0.25">
      <c r="B981" s="237"/>
      <c r="C981" s="9"/>
    </row>
    <row r="982" spans="2:3" x14ac:dyDescent="0.25">
      <c r="B982" s="237"/>
      <c r="C982" s="9"/>
    </row>
    <row r="983" spans="2:3" x14ac:dyDescent="0.25">
      <c r="B983" s="237"/>
      <c r="C983" s="9"/>
    </row>
    <row r="984" spans="2:3" x14ac:dyDescent="0.25">
      <c r="B984" s="237"/>
      <c r="C984" s="9"/>
    </row>
    <row r="985" spans="2:3" x14ac:dyDescent="0.25">
      <c r="B985" s="237"/>
      <c r="C985" s="9"/>
    </row>
    <row r="986" spans="2:3" x14ac:dyDescent="0.25">
      <c r="B986" s="237"/>
      <c r="C986" s="9"/>
    </row>
    <row r="987" spans="2:3" x14ac:dyDescent="0.25">
      <c r="B987" s="237"/>
      <c r="C987" s="9"/>
    </row>
    <row r="988" spans="2:3" x14ac:dyDescent="0.25">
      <c r="B988" s="237"/>
      <c r="C988" s="9"/>
    </row>
    <row r="989" spans="2:3" x14ac:dyDescent="0.25">
      <c r="B989" s="237"/>
      <c r="C989" s="9"/>
    </row>
    <row r="990" spans="2:3" x14ac:dyDescent="0.25">
      <c r="B990" s="237"/>
      <c r="C990" s="9"/>
    </row>
    <row r="991" spans="2:3" x14ac:dyDescent="0.25">
      <c r="B991" s="237"/>
      <c r="C991" s="9"/>
    </row>
    <row r="992" spans="2:3" x14ac:dyDescent="0.25">
      <c r="B992" s="237"/>
      <c r="C992" s="9"/>
    </row>
    <row r="993" spans="2:3" x14ac:dyDescent="0.25">
      <c r="B993" s="237"/>
      <c r="C993" s="9"/>
    </row>
    <row r="994" spans="2:3" x14ac:dyDescent="0.25">
      <c r="B994" s="237"/>
      <c r="C994" s="9"/>
    </row>
    <row r="995" spans="2:3" x14ac:dyDescent="0.25">
      <c r="B995" s="237"/>
      <c r="C995" s="9"/>
    </row>
    <row r="996" spans="2:3" x14ac:dyDescent="0.25">
      <c r="B996" s="237"/>
      <c r="C996" s="9"/>
    </row>
    <row r="997" spans="2:3" x14ac:dyDescent="0.25">
      <c r="B997" s="237"/>
      <c r="C997" s="9"/>
    </row>
    <row r="998" spans="2:3" x14ac:dyDescent="0.25">
      <c r="B998" s="237"/>
      <c r="C998" s="9"/>
    </row>
    <row r="999" spans="2:3" x14ac:dyDescent="0.25">
      <c r="B999" s="237"/>
      <c r="C999" s="9"/>
    </row>
    <row r="1000" spans="2:3" x14ac:dyDescent="0.25">
      <c r="B1000" s="237"/>
      <c r="C1000" s="9"/>
    </row>
  </sheetData>
  <sheetProtection algorithmName="SHA-512" hashValue="TZT+Xh/KiqhH/4oEVZI/yC38MnH83X3TB53RgvGlAdogmCu2YUgLAdDFbxVEUBRoUWb4x0UuqBkZNxciXU/Pmg==" saltValue="NZNA5/2BodgXrw/NQeOYDg==" spinCount="100000" sheet="1" selectLockedCells="1" selectUnlockedCells="1"/>
  <mergeCells count="1">
    <mergeCell ref="G2:Q2"/>
  </mergeCells>
  <conditionalFormatting sqref="E6:S700">
    <cfRule type="containsBlanks" dxfId="14" priority="7" stopIfTrue="1">
      <formula>LEN(TRIM(E6))=0</formula>
    </cfRule>
  </conditionalFormatting>
  <conditionalFormatting sqref="F7:F700">
    <cfRule type="expression" dxfId="13" priority="5374">
      <formula>F7=C$10</formula>
    </cfRule>
  </conditionalFormatting>
  <conditionalFormatting sqref="G7:G700">
    <cfRule type="expression" dxfId="12" priority="5375">
      <formula>G7=C$13</formula>
    </cfRule>
    <cfRule type="expression" dxfId="11" priority="5376">
      <formula>G7=C$12</formula>
    </cfRule>
    <cfRule type="expression" dxfId="10" priority="5377">
      <formula>G7=C$10</formula>
    </cfRule>
  </conditionalFormatting>
  <conditionalFormatting sqref="S6:S700">
    <cfRule type="expression" dxfId="9" priority="1">
      <formula>S6="REDOVNA"</formula>
    </cfRule>
    <cfRule type="expression" dxfId="8" priority="2">
      <formula>S6="INTERKALARNA"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6679-BF93-41BA-BA91-DB5F490702A3}">
  <sheetPr codeName="List2">
    <tabColor rgb="FFFF66FF"/>
  </sheetPr>
  <dimension ref="A1:BL34"/>
  <sheetViews>
    <sheetView topLeftCell="A6" workbookViewId="0">
      <selection activeCell="AS19" sqref="AS19"/>
    </sheetView>
  </sheetViews>
  <sheetFormatPr defaultColWidth="8.85546875" defaultRowHeight="15" x14ac:dyDescent="0.25"/>
  <cols>
    <col min="1" max="1" width="8.85546875" style="291"/>
    <col min="2" max="2" width="9.5703125" style="291" bestFit="1" customWidth="1"/>
    <col min="3" max="18" width="8.85546875" style="291"/>
    <col min="19" max="19" width="14.7109375" style="291" bestFit="1" customWidth="1"/>
    <col min="20" max="26" width="8.85546875" style="291"/>
    <col min="27" max="27" width="13.140625" style="291" bestFit="1" customWidth="1"/>
    <col min="28" max="28" width="8.85546875" style="291"/>
    <col min="29" max="29" width="13.140625" style="291" bestFit="1" customWidth="1"/>
    <col min="30" max="30" width="15.140625" style="291" customWidth="1"/>
    <col min="31" max="31" width="12" style="291" bestFit="1" customWidth="1"/>
    <col min="32" max="32" width="13.140625" style="291" customWidth="1"/>
    <col min="33" max="34" width="8.85546875" style="291"/>
    <col min="35" max="35" width="20.7109375" style="291" bestFit="1" customWidth="1"/>
    <col min="36" max="36" width="13.42578125" style="291" customWidth="1"/>
    <col min="37" max="16384" width="8.85546875" style="291"/>
  </cols>
  <sheetData>
    <row r="1" spans="1:64" s="301" customFormat="1" ht="17.25" hidden="1" customHeight="1" x14ac:dyDescent="0.25">
      <c r="A1" s="937" t="s">
        <v>7</v>
      </c>
      <c r="B1" s="938"/>
      <c r="C1" s="296"/>
      <c r="D1" s="296"/>
      <c r="E1" s="296"/>
      <c r="F1" s="296"/>
      <c r="G1" s="296"/>
      <c r="H1" s="296"/>
      <c r="I1" s="297"/>
      <c r="J1" s="297"/>
      <c r="K1" s="297"/>
      <c r="L1" s="297"/>
      <c r="M1" s="298"/>
      <c r="N1" s="298"/>
      <c r="O1" s="298"/>
      <c r="P1" s="298"/>
      <c r="Q1" s="298"/>
      <c r="R1" s="298"/>
      <c r="S1" s="298"/>
      <c r="T1" s="298"/>
      <c r="U1" s="298"/>
      <c r="V1" s="298"/>
      <c r="W1" s="298"/>
      <c r="X1" s="298"/>
      <c r="Y1" s="298"/>
      <c r="Z1" s="298"/>
      <c r="AA1" s="298"/>
      <c r="AB1" s="298"/>
      <c r="AC1" s="299"/>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300"/>
      <c r="BC1" s="300"/>
    </row>
    <row r="2" spans="1:64" s="301" customFormat="1" ht="18.75" hidden="1" customHeight="1" x14ac:dyDescent="0.25">
      <c r="A2" s="302" t="s">
        <v>8</v>
      </c>
      <c r="B2" s="303"/>
      <c r="C2" s="304" t="s">
        <v>9</v>
      </c>
      <c r="D2" s="304"/>
      <c r="E2" s="304"/>
      <c r="F2" s="304"/>
      <c r="G2" s="304"/>
      <c r="H2" s="304"/>
      <c r="I2" s="305"/>
      <c r="J2" s="305"/>
      <c r="K2" s="305"/>
      <c r="L2" s="305"/>
      <c r="M2" s="306"/>
      <c r="N2" s="306"/>
      <c r="O2" s="306"/>
      <c r="P2" s="306"/>
      <c r="Q2" s="306"/>
      <c r="R2" s="306"/>
      <c r="S2" s="306"/>
      <c r="T2" s="306"/>
      <c r="U2" s="306"/>
      <c r="V2" s="306"/>
      <c r="W2" s="306"/>
      <c r="X2" s="306"/>
      <c r="Y2" s="306"/>
      <c r="Z2" s="306"/>
      <c r="AA2" s="306"/>
      <c r="AB2" s="306"/>
      <c r="AC2" s="307"/>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8"/>
      <c r="BC2" s="308"/>
    </row>
    <row r="3" spans="1:64" s="301" customFormat="1" ht="18.75" hidden="1" customHeight="1" x14ac:dyDescent="0.25">
      <c r="A3" s="309" t="s">
        <v>10</v>
      </c>
      <c r="B3" s="309"/>
      <c r="C3" s="310" t="s">
        <v>11</v>
      </c>
      <c r="D3" s="310"/>
      <c r="E3" s="310"/>
      <c r="F3" s="310"/>
      <c r="G3" s="310"/>
      <c r="H3" s="310"/>
      <c r="I3" s="310"/>
      <c r="J3" s="311"/>
      <c r="K3" s="311"/>
      <c r="L3" s="311"/>
      <c r="M3" s="312"/>
      <c r="N3" s="312"/>
      <c r="O3" s="312"/>
      <c r="P3" s="312"/>
      <c r="Q3" s="312"/>
      <c r="R3" s="312"/>
      <c r="S3" s="312"/>
      <c r="T3" s="312"/>
      <c r="U3" s="312"/>
      <c r="V3" s="312"/>
      <c r="W3" s="312"/>
      <c r="X3" s="312"/>
      <c r="Y3" s="312"/>
      <c r="Z3" s="312"/>
      <c r="AA3" s="312"/>
      <c r="AB3" s="312"/>
      <c r="AC3" s="313"/>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row>
    <row r="4" spans="1:64" s="301" customFormat="1" ht="13.5" hidden="1" customHeight="1" x14ac:dyDescent="0.25">
      <c r="A4" s="314" t="s">
        <v>12</v>
      </c>
      <c r="B4" s="314"/>
      <c r="C4" s="315" t="s">
        <v>13</v>
      </c>
      <c r="D4" s="315"/>
      <c r="E4" s="315"/>
      <c r="F4" s="315"/>
      <c r="G4" s="315"/>
      <c r="H4" s="315"/>
      <c r="I4" s="315"/>
      <c r="J4" s="316"/>
      <c r="K4" s="316"/>
      <c r="L4" s="316"/>
      <c r="M4" s="312"/>
      <c r="N4" s="312"/>
      <c r="O4" s="312"/>
      <c r="P4" s="312"/>
      <c r="Q4" s="312"/>
      <c r="R4" s="312"/>
      <c r="S4" s="312"/>
      <c r="T4" s="312"/>
      <c r="U4" s="312"/>
      <c r="V4" s="312"/>
      <c r="W4" s="312"/>
      <c r="X4" s="312"/>
      <c r="Y4" s="312"/>
      <c r="Z4" s="312"/>
      <c r="AA4" s="312"/>
      <c r="AB4" s="312"/>
      <c r="AC4" s="313"/>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row>
    <row r="5" spans="1:64" s="322" customFormat="1" ht="13.5" hidden="1" customHeight="1" x14ac:dyDescent="0.25">
      <c r="A5" s="317"/>
      <c r="B5" s="317"/>
      <c r="C5" s="318"/>
      <c r="D5" s="318"/>
      <c r="E5" s="318"/>
      <c r="F5" s="318"/>
      <c r="G5" s="318"/>
      <c r="H5" s="319"/>
      <c r="I5" s="320"/>
      <c r="J5" s="321"/>
      <c r="K5" s="321"/>
      <c r="L5" s="321"/>
      <c r="M5" s="312"/>
      <c r="N5" s="312"/>
      <c r="O5" s="312"/>
      <c r="P5" s="312"/>
      <c r="Q5" s="312"/>
      <c r="R5" s="312"/>
      <c r="S5" s="312"/>
      <c r="T5" s="312"/>
      <c r="U5" s="312"/>
      <c r="V5" s="312"/>
      <c r="W5" s="312"/>
      <c r="X5" s="312"/>
      <c r="Y5" s="312"/>
      <c r="Z5" s="312"/>
      <c r="AA5" s="312"/>
      <c r="AB5" s="312"/>
      <c r="AC5" s="313"/>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row>
    <row r="6" spans="1:64" s="301" customFormat="1" ht="28.15" customHeight="1" x14ac:dyDescent="0.25">
      <c r="A6" s="939" t="s">
        <v>14</v>
      </c>
      <c r="B6" s="939"/>
      <c r="C6" s="939"/>
      <c r="D6" s="939"/>
      <c r="E6" s="939"/>
      <c r="F6" s="939"/>
      <c r="G6" s="939"/>
      <c r="H6" s="939"/>
      <c r="I6" s="939"/>
      <c r="J6" s="939"/>
      <c r="K6" s="939"/>
      <c r="L6" s="939"/>
      <c r="M6" s="939"/>
      <c r="N6" s="939"/>
      <c r="O6" s="939"/>
      <c r="P6" s="939"/>
      <c r="Q6" s="939"/>
      <c r="R6" s="939"/>
      <c r="S6" s="939"/>
      <c r="T6" s="939"/>
      <c r="U6" s="939"/>
      <c r="V6" s="939"/>
      <c r="W6" s="939"/>
      <c r="X6" s="939"/>
      <c r="Y6" s="939"/>
      <c r="Z6" s="939"/>
      <c r="AA6" s="939"/>
      <c r="AB6" s="939"/>
      <c r="AC6" s="939"/>
      <c r="AD6" s="939"/>
      <c r="AE6" s="939"/>
      <c r="AF6" s="939"/>
      <c r="AG6" s="939"/>
      <c r="AH6" s="939"/>
      <c r="AI6" s="939"/>
      <c r="AJ6" s="939"/>
      <c r="AK6" s="939"/>
      <c r="AL6" s="939"/>
      <c r="AM6" s="939"/>
      <c r="AN6" s="939"/>
      <c r="AO6" s="939"/>
      <c r="AP6" s="939"/>
      <c r="AQ6" s="939"/>
      <c r="AR6" s="939"/>
      <c r="AS6" s="939"/>
      <c r="AT6" s="939"/>
      <c r="AU6" s="939"/>
      <c r="AV6" s="939"/>
      <c r="AW6" s="939"/>
      <c r="AX6" s="939"/>
      <c r="AY6" s="939"/>
      <c r="AZ6" s="939"/>
      <c r="BA6" s="939"/>
      <c r="BB6" s="939"/>
      <c r="BC6" s="939"/>
      <c r="BD6" s="939"/>
    </row>
    <row r="7" spans="1:64" s="301" customFormat="1" ht="25.15" hidden="1" customHeight="1" x14ac:dyDescent="0.25">
      <c r="A7" s="323"/>
      <c r="B7" s="323"/>
      <c r="C7" s="324"/>
      <c r="D7" s="324"/>
      <c r="E7" s="324"/>
      <c r="F7" s="324"/>
      <c r="G7" s="324"/>
      <c r="H7" s="325"/>
      <c r="I7" s="940" t="s">
        <v>15</v>
      </c>
      <c r="J7" s="941"/>
      <c r="K7" s="326"/>
      <c r="L7" s="326"/>
      <c r="M7" s="326"/>
      <c r="N7" s="326"/>
      <c r="O7" s="326"/>
      <c r="P7" s="326"/>
      <c r="Q7" s="326"/>
      <c r="R7" s="326"/>
      <c r="S7" s="326"/>
      <c r="T7" s="326"/>
      <c r="U7" s="326"/>
      <c r="V7" s="326"/>
      <c r="W7" s="326"/>
      <c r="X7" s="326"/>
      <c r="Y7" s="326"/>
      <c r="Z7" s="326"/>
      <c r="AA7" s="326"/>
      <c r="AB7" s="326"/>
      <c r="AC7" s="326"/>
      <c r="AD7" s="326"/>
      <c r="AE7" s="326"/>
      <c r="AF7" s="326"/>
      <c r="AG7" s="326"/>
      <c r="AH7" s="327" t="s">
        <v>16</v>
      </c>
      <c r="AI7" s="328"/>
      <c r="AJ7" s="328"/>
      <c r="AK7" s="328"/>
      <c r="AL7" s="328"/>
      <c r="AM7" s="328"/>
      <c r="AN7" s="328"/>
      <c r="AO7" s="328"/>
      <c r="AP7" s="328"/>
      <c r="AQ7" s="328"/>
      <c r="AR7" s="328"/>
      <c r="AS7" s="328"/>
      <c r="AT7" s="328"/>
      <c r="AU7" s="328"/>
      <c r="AV7" s="328"/>
      <c r="AW7" s="328"/>
      <c r="AX7" s="328"/>
      <c r="AY7" s="328"/>
      <c r="AZ7" s="329"/>
      <c r="BA7" s="330"/>
      <c r="BB7" s="330"/>
      <c r="BC7" s="330"/>
      <c r="BD7" s="331"/>
    </row>
    <row r="8" spans="1:64" s="301" customFormat="1" ht="25.15" customHeight="1" x14ac:dyDescent="0.25">
      <c r="A8" s="323" t="s">
        <v>17</v>
      </c>
      <c r="B8" s="323"/>
      <c r="C8" s="324"/>
      <c r="D8" s="324"/>
      <c r="E8" s="324"/>
      <c r="F8" s="324"/>
      <c r="G8" s="635"/>
      <c r="H8" s="635"/>
      <c r="I8" s="636"/>
      <c r="J8" s="636"/>
      <c r="K8" s="637"/>
      <c r="L8" s="637"/>
      <c r="M8" s="326"/>
      <c r="N8" s="326"/>
      <c r="O8" s="326"/>
      <c r="P8" s="326"/>
      <c r="Q8" s="326"/>
      <c r="R8" s="326"/>
      <c r="S8" s="326"/>
      <c r="T8" s="326"/>
      <c r="U8" s="326"/>
      <c r="V8" s="326"/>
      <c r="W8" s="326"/>
      <c r="X8" s="326"/>
      <c r="Y8" s="326"/>
      <c r="Z8" s="326"/>
      <c r="AA8" s="326"/>
      <c r="AB8" s="637"/>
      <c r="AC8" s="637"/>
      <c r="AD8" s="637"/>
      <c r="AE8" s="637"/>
      <c r="AF8" s="637"/>
      <c r="AG8" s="638"/>
      <c r="AH8" s="327"/>
      <c r="AI8" s="328"/>
      <c r="AJ8" s="328"/>
      <c r="AK8" s="639"/>
      <c r="AL8" s="639"/>
      <c r="AM8" s="328"/>
      <c r="AN8" s="328"/>
      <c r="AO8" s="640"/>
      <c r="AP8" s="640"/>
      <c r="AQ8" s="328"/>
      <c r="AR8" s="328"/>
      <c r="AS8" s="639"/>
      <c r="AT8" s="639"/>
      <c r="AU8" s="328"/>
      <c r="AV8" s="328"/>
      <c r="AW8" s="640"/>
      <c r="AX8" s="640"/>
      <c r="AY8" s="328"/>
      <c r="AZ8" s="329"/>
      <c r="BA8" s="330"/>
      <c r="BB8" s="330"/>
      <c r="BC8" s="330"/>
      <c r="BD8" s="641"/>
    </row>
    <row r="9" spans="1:64" s="301" customFormat="1" ht="70.5" hidden="1" customHeight="1" x14ac:dyDescent="0.25">
      <c r="A9" s="333" t="s">
        <v>18</v>
      </c>
      <c r="B9" s="323"/>
      <c r="C9" s="324"/>
      <c r="D9" s="324"/>
      <c r="E9" s="324"/>
      <c r="F9" s="324"/>
      <c r="G9" s="324"/>
      <c r="H9" s="324"/>
      <c r="I9" s="942" t="s">
        <v>19</v>
      </c>
      <c r="J9" s="942"/>
      <c r="K9" s="942"/>
      <c r="L9" s="326"/>
      <c r="M9" s="326"/>
      <c r="N9" s="334" t="s">
        <v>20</v>
      </c>
      <c r="O9" s="335" t="s">
        <v>21</v>
      </c>
      <c r="P9" s="326"/>
      <c r="Q9" s="326"/>
      <c r="R9" s="326"/>
      <c r="S9" s="326"/>
      <c r="T9" s="336" t="s">
        <v>22</v>
      </c>
      <c r="U9" s="326"/>
      <c r="V9" s="326"/>
      <c r="W9" s="326"/>
      <c r="X9" s="336" t="s">
        <v>23</v>
      </c>
      <c r="Y9" s="942" t="s">
        <v>24</v>
      </c>
      <c r="Z9" s="942"/>
      <c r="AA9" s="942"/>
      <c r="AB9" s="326"/>
      <c r="AC9" s="942" t="s">
        <v>25</v>
      </c>
      <c r="AD9" s="942"/>
      <c r="AE9" s="942"/>
      <c r="AF9" s="326"/>
      <c r="AG9" s="332"/>
      <c r="AH9" s="337" t="s">
        <v>26</v>
      </c>
      <c r="AI9" s="943" t="s">
        <v>27</v>
      </c>
      <c r="AJ9" s="943"/>
      <c r="AK9" s="328"/>
      <c r="AL9" s="328"/>
      <c r="AM9" s="328"/>
      <c r="AN9" s="328"/>
      <c r="AO9" s="942" t="s">
        <v>28</v>
      </c>
      <c r="AP9" s="942"/>
      <c r="AQ9" s="942"/>
      <c r="AR9" s="328"/>
      <c r="AS9" s="328"/>
      <c r="AT9" s="328"/>
      <c r="AU9" s="328"/>
      <c r="AV9" s="328"/>
      <c r="AW9" s="942" t="s">
        <v>28</v>
      </c>
      <c r="AX9" s="942"/>
      <c r="AY9" s="942"/>
      <c r="AZ9" s="329"/>
      <c r="BA9" s="330"/>
      <c r="BB9" s="330"/>
      <c r="BC9" s="338" t="s">
        <v>29</v>
      </c>
      <c r="BD9" s="338" t="s">
        <v>30</v>
      </c>
    </row>
    <row r="10" spans="1:64" s="301" customFormat="1" ht="15" customHeight="1" x14ac:dyDescent="0.25">
      <c r="A10" s="629" t="s">
        <v>31</v>
      </c>
      <c r="B10" s="642"/>
      <c r="C10" s="630"/>
      <c r="D10" s="604"/>
      <c r="E10" s="604"/>
      <c r="F10" s="605"/>
      <c r="G10" s="606"/>
      <c r="H10" s="607"/>
      <c r="I10" s="606"/>
      <c r="J10" s="608"/>
      <c r="K10" s="607"/>
      <c r="L10" s="608"/>
      <c r="M10" s="603"/>
      <c r="N10" s="604"/>
      <c r="O10" s="604"/>
      <c r="P10" s="604"/>
      <c r="Q10" s="604"/>
      <c r="R10" s="604"/>
      <c r="S10" s="604"/>
      <c r="T10" s="604"/>
      <c r="U10" s="605"/>
      <c r="V10" s="603"/>
      <c r="W10" s="605"/>
      <c r="X10" s="603"/>
      <c r="Y10" s="604"/>
      <c r="Z10" s="604"/>
      <c r="AA10" s="605"/>
      <c r="AB10" s="609"/>
      <c r="AC10" s="610"/>
      <c r="AD10" s="611"/>
      <c r="AE10" s="611"/>
      <c r="AF10" s="611"/>
      <c r="AG10" s="612"/>
      <c r="AH10" s="613"/>
      <c r="AI10" s="614"/>
      <c r="AJ10" s="615"/>
      <c r="AK10" s="616"/>
      <c r="AL10" s="617"/>
      <c r="AM10" s="617"/>
      <c r="AN10" s="617"/>
      <c r="AO10" s="914" t="s">
        <v>32</v>
      </c>
      <c r="AP10" s="914"/>
      <c r="AQ10" s="618"/>
      <c r="AR10" s="618"/>
      <c r="AS10" s="617"/>
      <c r="AT10" s="617"/>
      <c r="AU10" s="617"/>
      <c r="AV10" s="619"/>
      <c r="AW10" s="914" t="s">
        <v>32</v>
      </c>
      <c r="AX10" s="914"/>
      <c r="AY10" s="618"/>
      <c r="AZ10" s="620"/>
      <c r="BA10" s="621"/>
      <c r="BB10" s="622"/>
      <c r="BC10" s="968"/>
      <c r="BD10" s="623"/>
    </row>
    <row r="11" spans="1:64" s="301" customFormat="1" x14ac:dyDescent="0.25">
      <c r="A11" s="643" t="s">
        <v>33</v>
      </c>
      <c r="B11" s="643"/>
      <c r="C11" s="624"/>
      <c r="D11" s="604"/>
      <c r="E11" s="604"/>
      <c r="F11" s="605"/>
      <c r="G11" s="606"/>
      <c r="H11" s="607"/>
      <c r="I11" s="606"/>
      <c r="J11" s="608"/>
      <c r="K11" s="607"/>
      <c r="L11" s="608"/>
      <c r="M11" s="603"/>
      <c r="N11" s="604"/>
      <c r="O11" s="604"/>
      <c r="P11" s="604"/>
      <c r="Q11" s="604"/>
      <c r="R11" s="604"/>
      <c r="S11" s="604"/>
      <c r="T11" s="604"/>
      <c r="U11" s="605"/>
      <c r="V11" s="603"/>
      <c r="W11" s="605"/>
      <c r="X11" s="603"/>
      <c r="Y11" s="604"/>
      <c r="Z11" s="604"/>
      <c r="AA11" s="605"/>
      <c r="AB11" s="609"/>
      <c r="AC11" s="610"/>
      <c r="AD11" s="611"/>
      <c r="AE11" s="611"/>
      <c r="AF11" s="611"/>
      <c r="AG11" s="612"/>
      <c r="AH11" s="613"/>
      <c r="AI11" s="614"/>
      <c r="AJ11" s="615"/>
      <c r="AK11" s="616"/>
      <c r="AL11" s="617"/>
      <c r="AM11" s="617"/>
      <c r="AN11" s="617"/>
      <c r="AO11" s="915"/>
      <c r="AP11" s="915"/>
      <c r="AQ11" s="618"/>
      <c r="AR11" s="618"/>
      <c r="AS11" s="617"/>
      <c r="AT11" s="617"/>
      <c r="AU11" s="617"/>
      <c r="AV11" s="619"/>
      <c r="AW11" s="915"/>
      <c r="AX11" s="915"/>
      <c r="AY11" s="618"/>
      <c r="AZ11" s="620"/>
      <c r="BA11" s="621"/>
      <c r="BB11" s="622"/>
      <c r="BC11" s="968"/>
      <c r="BD11" s="623"/>
    </row>
    <row r="12" spans="1:64" s="301" customFormat="1" x14ac:dyDescent="0.25">
      <c r="A12" s="626" t="s">
        <v>34</v>
      </c>
      <c r="B12" s="644"/>
      <c r="C12" s="625"/>
      <c r="D12" s="604"/>
      <c r="E12" s="604"/>
      <c r="F12" s="605"/>
      <c r="G12" s="606"/>
      <c r="H12" s="607"/>
      <c r="I12" s="606"/>
      <c r="J12" s="608"/>
      <c r="K12" s="607"/>
      <c r="L12" s="608"/>
      <c r="M12" s="603"/>
      <c r="N12" s="604"/>
      <c r="O12" s="604"/>
      <c r="P12" s="604"/>
      <c r="Q12" s="604"/>
      <c r="R12" s="604"/>
      <c r="S12" s="604"/>
      <c r="T12" s="604"/>
      <c r="U12" s="605"/>
      <c r="V12" s="603"/>
      <c r="W12" s="605"/>
      <c r="X12" s="603"/>
      <c r="Y12" s="604"/>
      <c r="Z12" s="604"/>
      <c r="AA12" s="605"/>
      <c r="AB12" s="609"/>
      <c r="AC12" s="610"/>
      <c r="AD12" s="611"/>
      <c r="AE12" s="611"/>
      <c r="AF12" s="611"/>
      <c r="AG12" s="612"/>
      <c r="AH12" s="613"/>
      <c r="AI12" s="934"/>
      <c r="AJ12" s="615"/>
      <c r="AK12" s="616"/>
      <c r="AL12" s="617"/>
      <c r="AM12" s="617"/>
      <c r="AN12" s="617"/>
      <c r="AO12" s="915"/>
      <c r="AP12" s="915"/>
      <c r="AQ12" s="618"/>
      <c r="AR12" s="618"/>
      <c r="AS12" s="617"/>
      <c r="AT12" s="617"/>
      <c r="AU12" s="617"/>
      <c r="AV12" s="619"/>
      <c r="AW12" s="915"/>
      <c r="AX12" s="915"/>
      <c r="AY12" s="618"/>
      <c r="AZ12" s="620"/>
      <c r="BA12" s="621"/>
      <c r="BB12" s="622"/>
      <c r="BC12" s="968"/>
      <c r="BD12" s="623"/>
    </row>
    <row r="13" spans="1:64" s="301" customFormat="1" x14ac:dyDescent="0.25">
      <c r="A13" s="627" t="s">
        <v>35</v>
      </c>
      <c r="B13" s="645"/>
      <c r="C13" s="628"/>
      <c r="D13" s="604"/>
      <c r="E13" s="604"/>
      <c r="F13" s="605"/>
      <c r="G13" s="606"/>
      <c r="H13" s="607"/>
      <c r="I13" s="606"/>
      <c r="J13" s="608"/>
      <c r="K13" s="607"/>
      <c r="L13" s="608"/>
      <c r="M13" s="603"/>
      <c r="N13" s="604"/>
      <c r="O13" s="604"/>
      <c r="P13" s="604"/>
      <c r="Q13" s="604"/>
      <c r="R13" s="604"/>
      <c r="S13" s="604"/>
      <c r="T13" s="604"/>
      <c r="U13" s="605"/>
      <c r="V13" s="603"/>
      <c r="W13" s="605"/>
      <c r="X13" s="603"/>
      <c r="Y13" s="604"/>
      <c r="Z13" s="604"/>
      <c r="AA13" s="605"/>
      <c r="AB13" s="609"/>
      <c r="AC13" s="610"/>
      <c r="AD13" s="611"/>
      <c r="AE13" s="611"/>
      <c r="AF13" s="611"/>
      <c r="AG13" s="612"/>
      <c r="AH13" s="613"/>
      <c r="AI13" s="935"/>
      <c r="AJ13" s="615"/>
      <c r="AK13" s="616"/>
      <c r="AL13" s="617"/>
      <c r="AM13" s="617"/>
      <c r="AN13" s="617"/>
      <c r="AO13" s="915"/>
      <c r="AP13" s="915"/>
      <c r="AQ13" s="618"/>
      <c r="AR13" s="618"/>
      <c r="AS13" s="617"/>
      <c r="AT13" s="617"/>
      <c r="AU13" s="617"/>
      <c r="AV13" s="619"/>
      <c r="AW13" s="915"/>
      <c r="AX13" s="915"/>
      <c r="AY13" s="618"/>
      <c r="AZ13" s="620"/>
      <c r="BA13" s="621"/>
      <c r="BB13" s="622"/>
      <c r="BC13" s="968"/>
      <c r="BD13" s="623"/>
    </row>
    <row r="14" spans="1:64" s="301" customFormat="1" ht="63.75" customHeight="1" x14ac:dyDescent="0.25">
      <c r="D14" s="604"/>
      <c r="E14" s="604"/>
      <c r="F14" s="605"/>
      <c r="G14" s="606"/>
      <c r="H14" s="606"/>
      <c r="I14" s="606"/>
      <c r="J14" s="606"/>
      <c r="K14" s="606"/>
      <c r="L14" s="606"/>
      <c r="M14" s="603"/>
      <c r="N14" s="604"/>
      <c r="O14" s="604"/>
      <c r="P14" s="604"/>
      <c r="Q14" s="604"/>
      <c r="R14" s="604"/>
      <c r="S14" s="604"/>
      <c r="T14" s="604"/>
      <c r="U14" s="605"/>
      <c r="V14" s="603"/>
      <c r="W14" s="605"/>
      <c r="X14" s="603"/>
      <c r="Y14" s="604"/>
      <c r="Z14" s="633" t="s">
        <v>36</v>
      </c>
      <c r="AA14" s="604"/>
      <c r="AB14" s="633" t="s">
        <v>36</v>
      </c>
      <c r="AC14" s="610"/>
      <c r="AD14" s="611"/>
      <c r="AE14" s="611"/>
      <c r="AF14" s="611"/>
      <c r="AG14" s="612"/>
      <c r="AH14" s="613"/>
      <c r="AI14" s="936"/>
      <c r="AJ14" s="615"/>
      <c r="AK14" s="616"/>
      <c r="AL14" s="617"/>
      <c r="AM14" s="617"/>
      <c r="AN14" s="617"/>
      <c r="AO14" s="916"/>
      <c r="AP14" s="916"/>
      <c r="AQ14" s="618"/>
      <c r="AR14" s="618"/>
      <c r="AS14" s="617"/>
      <c r="AT14" s="617"/>
      <c r="AU14" s="617"/>
      <c r="AV14" s="619"/>
      <c r="AW14" s="916"/>
      <c r="AX14" s="916"/>
      <c r="AY14" s="618"/>
      <c r="AZ14" s="620"/>
      <c r="BA14" s="621"/>
      <c r="BB14" s="622"/>
      <c r="BC14" s="969"/>
      <c r="BD14" s="623"/>
    </row>
    <row r="15" spans="1:64" s="301" customFormat="1" ht="285" hidden="1" x14ac:dyDescent="0.25">
      <c r="A15" s="339"/>
      <c r="B15" s="339"/>
      <c r="C15" s="339"/>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40" t="s">
        <v>37</v>
      </c>
      <c r="AH15" s="341" t="s">
        <v>38</v>
      </c>
      <c r="AI15" s="920" t="s">
        <v>39</v>
      </c>
      <c r="AJ15" s="921"/>
      <c r="AK15" s="920" t="s">
        <v>40</v>
      </c>
      <c r="AL15" s="922"/>
      <c r="AM15" s="922"/>
      <c r="AN15" s="921"/>
      <c r="AO15" s="920" t="s">
        <v>41</v>
      </c>
      <c r="AP15" s="922"/>
      <c r="AQ15" s="922"/>
      <c r="AR15" s="921"/>
      <c r="AS15" s="920" t="s">
        <v>42</v>
      </c>
      <c r="AT15" s="922"/>
      <c r="AU15" s="922"/>
      <c r="AV15" s="921"/>
      <c r="AW15" s="920" t="s">
        <v>43</v>
      </c>
      <c r="AX15" s="922"/>
      <c r="AY15" s="922"/>
      <c r="AZ15" s="921"/>
      <c r="BA15" s="960" t="s">
        <v>44</v>
      </c>
      <c r="BB15" s="961"/>
      <c r="BC15" s="962"/>
      <c r="BD15" s="342"/>
      <c r="BE15" s="343"/>
      <c r="BF15" s="322"/>
      <c r="BG15" s="322"/>
      <c r="BH15" s="322"/>
      <c r="BI15" s="322"/>
      <c r="BJ15" s="322"/>
      <c r="BK15" s="322"/>
      <c r="BL15" s="322"/>
    </row>
    <row r="16" spans="1:64" s="301" customFormat="1" ht="75" x14ac:dyDescent="0.25">
      <c r="A16" s="344"/>
      <c r="B16" s="917"/>
      <c r="C16" s="918"/>
      <c r="D16" s="918"/>
      <c r="E16" s="918"/>
      <c r="F16" s="919"/>
      <c r="G16" s="947" t="s">
        <v>45</v>
      </c>
      <c r="H16" s="948"/>
      <c r="I16" s="947" t="s">
        <v>46</v>
      </c>
      <c r="J16" s="949"/>
      <c r="K16" s="948"/>
      <c r="L16" s="345"/>
      <c r="M16" s="917"/>
      <c r="N16" s="918"/>
      <c r="O16" s="918"/>
      <c r="P16" s="918"/>
      <c r="Q16" s="918"/>
      <c r="R16" s="918"/>
      <c r="S16" s="918"/>
      <c r="T16" s="918"/>
      <c r="U16" s="919"/>
      <c r="V16" s="917"/>
      <c r="W16" s="919"/>
      <c r="X16" s="917"/>
      <c r="Y16" s="918"/>
      <c r="Z16" s="918"/>
      <c r="AA16" s="919"/>
      <c r="AB16" s="344"/>
      <c r="AC16" s="923" t="s">
        <v>47</v>
      </c>
      <c r="AD16" s="924"/>
      <c r="AE16" s="924"/>
      <c r="AF16" s="925"/>
      <c r="AG16" s="346"/>
      <c r="AH16" s="347" t="s">
        <v>48</v>
      </c>
      <c r="AI16" s="631" t="s">
        <v>49</v>
      </c>
      <c r="AJ16" s="348" t="s">
        <v>50</v>
      </c>
      <c r="AK16" s="926" t="s">
        <v>51</v>
      </c>
      <c r="AL16" s="927"/>
      <c r="AM16" s="927"/>
      <c r="AN16" s="928"/>
      <c r="AO16" s="929" t="s">
        <v>52</v>
      </c>
      <c r="AP16" s="930"/>
      <c r="AQ16" s="930"/>
      <c r="AR16" s="931"/>
      <c r="AS16" s="932" t="s">
        <v>51</v>
      </c>
      <c r="AT16" s="927"/>
      <c r="AU16" s="927"/>
      <c r="AV16" s="933"/>
      <c r="AW16" s="966" t="s">
        <v>52</v>
      </c>
      <c r="AX16" s="930"/>
      <c r="AY16" s="930"/>
      <c r="AZ16" s="967"/>
      <c r="BA16" s="963"/>
      <c r="BB16" s="964"/>
      <c r="BC16" s="965"/>
      <c r="BD16" s="349"/>
      <c r="BE16" s="322"/>
      <c r="BF16" s="322"/>
      <c r="BG16" s="322"/>
      <c r="BH16" s="322"/>
      <c r="BI16" s="322"/>
      <c r="BJ16" s="322"/>
      <c r="BK16" s="322"/>
      <c r="BL16" s="322"/>
    </row>
    <row r="17" spans="1:64" s="354" customFormat="1" ht="54" customHeight="1" x14ac:dyDescent="0.25">
      <c r="A17" s="350" t="s">
        <v>53</v>
      </c>
      <c r="B17" s="944" t="s">
        <v>54</v>
      </c>
      <c r="C17" s="945"/>
      <c r="D17" s="945"/>
      <c r="E17" s="945"/>
      <c r="F17" s="946"/>
      <c r="G17" s="944" t="s">
        <v>55</v>
      </c>
      <c r="H17" s="946"/>
      <c r="I17" s="944" t="s">
        <v>56</v>
      </c>
      <c r="J17" s="945"/>
      <c r="K17" s="946"/>
      <c r="L17" s="352"/>
      <c r="M17" s="944" t="s">
        <v>57</v>
      </c>
      <c r="N17" s="945"/>
      <c r="O17" s="945"/>
      <c r="P17" s="945"/>
      <c r="Q17" s="945"/>
      <c r="R17" s="945"/>
      <c r="S17" s="945"/>
      <c r="T17" s="945"/>
      <c r="U17" s="946"/>
      <c r="V17" s="950" t="s">
        <v>58</v>
      </c>
      <c r="W17" s="951"/>
      <c r="X17" s="944" t="s">
        <v>59</v>
      </c>
      <c r="Y17" s="945"/>
      <c r="Z17" s="945"/>
      <c r="AA17" s="946"/>
      <c r="AB17" s="351" t="s">
        <v>60</v>
      </c>
      <c r="AC17" s="955" t="s">
        <v>61</v>
      </c>
      <c r="AD17" s="956"/>
      <c r="AE17" s="956"/>
      <c r="AF17" s="956"/>
      <c r="AG17" s="957"/>
      <c r="AH17" s="958" t="s">
        <v>62</v>
      </c>
      <c r="AI17" s="944" t="s">
        <v>63</v>
      </c>
      <c r="AJ17" s="946"/>
      <c r="AK17" s="944" t="s">
        <v>64</v>
      </c>
      <c r="AL17" s="945"/>
      <c r="AM17" s="945"/>
      <c r="AN17" s="946"/>
      <c r="AO17" s="944" t="s">
        <v>64</v>
      </c>
      <c r="AP17" s="945"/>
      <c r="AQ17" s="945"/>
      <c r="AR17" s="946"/>
      <c r="AS17" s="944" t="s">
        <v>65</v>
      </c>
      <c r="AT17" s="945"/>
      <c r="AU17" s="945"/>
      <c r="AV17" s="946"/>
      <c r="AW17" s="944" t="s">
        <v>65</v>
      </c>
      <c r="AX17" s="945"/>
      <c r="AY17" s="945"/>
      <c r="AZ17" s="946"/>
      <c r="BA17" s="944" t="s">
        <v>66</v>
      </c>
      <c r="BB17" s="945"/>
      <c r="BC17" s="945"/>
      <c r="BD17" s="946"/>
      <c r="BE17" s="322"/>
      <c r="BF17" s="322"/>
      <c r="BG17" s="322"/>
      <c r="BH17" s="322"/>
      <c r="BI17" s="322"/>
      <c r="BJ17" s="353"/>
      <c r="BK17" s="353"/>
      <c r="BL17" s="353"/>
    </row>
    <row r="18" spans="1:64" s="371" customFormat="1" ht="141" customHeight="1" x14ac:dyDescent="0.25">
      <c r="A18" s="355" t="s">
        <v>67</v>
      </c>
      <c r="B18" s="356" t="s">
        <v>68</v>
      </c>
      <c r="C18" s="355" t="s">
        <v>69</v>
      </c>
      <c r="D18" s="357" t="s">
        <v>70</v>
      </c>
      <c r="E18" s="358" t="s">
        <v>71</v>
      </c>
      <c r="F18" s="359" t="s">
        <v>72</v>
      </c>
      <c r="G18" s="359" t="s">
        <v>73</v>
      </c>
      <c r="H18" s="359" t="s">
        <v>74</v>
      </c>
      <c r="I18" s="952" t="s">
        <v>75</v>
      </c>
      <c r="J18" s="953"/>
      <c r="K18" s="360" t="s">
        <v>76</v>
      </c>
      <c r="L18" s="360" t="s">
        <v>77</v>
      </c>
      <c r="M18" s="361" t="s">
        <v>78</v>
      </c>
      <c r="N18" s="362" t="s">
        <v>79</v>
      </c>
      <c r="O18" s="362" t="s">
        <v>80</v>
      </c>
      <c r="P18" s="363" t="s">
        <v>81</v>
      </c>
      <c r="Q18" s="363" t="s">
        <v>82</v>
      </c>
      <c r="R18" s="363" t="s">
        <v>83</v>
      </c>
      <c r="S18" s="363" t="s">
        <v>84</v>
      </c>
      <c r="T18" s="361" t="s">
        <v>85</v>
      </c>
      <c r="U18" s="361" t="s">
        <v>86</v>
      </c>
      <c r="V18" s="364" t="s">
        <v>87</v>
      </c>
      <c r="W18" s="365" t="s">
        <v>88</v>
      </c>
      <c r="X18" s="364" t="s">
        <v>89</v>
      </c>
      <c r="Y18" s="364" t="s">
        <v>90</v>
      </c>
      <c r="Z18" s="364" t="s">
        <v>91</v>
      </c>
      <c r="AA18" s="364" t="s">
        <v>92</v>
      </c>
      <c r="AB18" s="364" t="s">
        <v>93</v>
      </c>
      <c r="AC18" s="366" t="s">
        <v>94</v>
      </c>
      <c r="AD18" s="366" t="s">
        <v>95</v>
      </c>
      <c r="AE18" s="367" t="s">
        <v>96</v>
      </c>
      <c r="AF18" s="366" t="s">
        <v>97</v>
      </c>
      <c r="AG18" s="366" t="s">
        <v>98</v>
      </c>
      <c r="AH18" s="959"/>
      <c r="AI18" s="364" t="s">
        <v>99</v>
      </c>
      <c r="AJ18" s="364" t="s">
        <v>100</v>
      </c>
      <c r="AK18" s="364" t="s">
        <v>101</v>
      </c>
      <c r="AL18" s="364" t="s">
        <v>102</v>
      </c>
      <c r="AM18" s="364" t="s">
        <v>103</v>
      </c>
      <c r="AN18" s="364" t="s">
        <v>104</v>
      </c>
      <c r="AO18" s="364" t="s">
        <v>105</v>
      </c>
      <c r="AP18" s="364" t="s">
        <v>106</v>
      </c>
      <c r="AQ18" s="364" t="s">
        <v>107</v>
      </c>
      <c r="AR18" s="364" t="s">
        <v>108</v>
      </c>
      <c r="AS18" s="364" t="s">
        <v>109</v>
      </c>
      <c r="AT18" s="364" t="s">
        <v>110</v>
      </c>
      <c r="AU18" s="368" t="s">
        <v>111</v>
      </c>
      <c r="AV18" s="364" t="s">
        <v>112</v>
      </c>
      <c r="AW18" s="364" t="s">
        <v>113</v>
      </c>
      <c r="AX18" s="364" t="s">
        <v>114</v>
      </c>
      <c r="AY18" s="369" t="s">
        <v>115</v>
      </c>
      <c r="AZ18" s="364" t="s">
        <v>116</v>
      </c>
      <c r="BA18" s="364" t="s">
        <v>117</v>
      </c>
      <c r="BB18" s="364" t="s">
        <v>118</v>
      </c>
      <c r="BC18" s="364" t="s">
        <v>119</v>
      </c>
      <c r="BD18" s="364" t="s">
        <v>120</v>
      </c>
      <c r="BE18" s="370"/>
      <c r="BF18" s="370"/>
      <c r="BG18" s="370"/>
      <c r="BH18" s="370"/>
      <c r="BI18" s="370"/>
      <c r="BJ18" s="370"/>
      <c r="BK18" s="370"/>
      <c r="BL18" s="370"/>
    </row>
    <row r="19" spans="1:64" s="354" customFormat="1" ht="24.95" customHeight="1" x14ac:dyDescent="0.25">
      <c r="A19" s="598"/>
      <c r="B19" s="588" t="e">
        <f>#REF!</f>
        <v>#REF!</v>
      </c>
      <c r="C19" s="589" t="e">
        <f>#REF!</f>
        <v>#REF!</v>
      </c>
      <c r="D19" s="646" t="e">
        <f>#REF!</f>
        <v>#REF!</v>
      </c>
      <c r="E19" s="646" t="e">
        <f>#REF!</f>
        <v>#REF!</v>
      </c>
      <c r="F19" s="646" t="e">
        <f>#REF!</f>
        <v>#REF!</v>
      </c>
      <c r="G19" s="576" t="e">
        <f>#REF!</f>
        <v>#REF!</v>
      </c>
      <c r="H19" s="587" t="e">
        <f>#REF!</f>
        <v>#REF!</v>
      </c>
      <c r="I19" s="586" t="e">
        <f>#REF!</f>
        <v>#REF!</v>
      </c>
      <c r="J19" s="400"/>
      <c r="K19" s="647" t="e">
        <f>#REF!</f>
        <v>#REF!</v>
      </c>
      <c r="L19" s="648" t="e">
        <f>#REF!</f>
        <v>#REF!</v>
      </c>
      <c r="M19" s="649" t="s">
        <v>121</v>
      </c>
      <c r="N19" s="577"/>
      <c r="O19" s="577"/>
      <c r="P19" s="579"/>
      <c r="Q19" s="579"/>
      <c r="R19" s="578"/>
      <c r="S19" s="592" t="e">
        <f>#REF!</f>
        <v>#REF!</v>
      </c>
      <c r="T19" s="580"/>
      <c r="U19" s="593" t="e">
        <f t="shared" ref="U19:U28" si="0">T19/S19</f>
        <v>#REF!</v>
      </c>
      <c r="V19" s="577"/>
      <c r="W19" s="581"/>
      <c r="X19" s="582" t="e">
        <f>#REF!</f>
        <v>#REF!</v>
      </c>
      <c r="Y19" s="583"/>
      <c r="Z19" s="584"/>
      <c r="AA19" s="580"/>
      <c r="AB19" s="585" t="e">
        <f>#REF!</f>
        <v>#REF!</v>
      </c>
      <c r="AC19" s="590" t="e">
        <f>#REF!+#REF!+#REF!</f>
        <v>#REF!</v>
      </c>
      <c r="AD19" s="591" t="e">
        <f>#REF!+#REF!+#REF!</f>
        <v>#REF!</v>
      </c>
      <c r="AE19" s="591" t="e">
        <f>#REF!</f>
        <v>#REF!</v>
      </c>
      <c r="AF19" s="594" t="e">
        <f t="shared" ref="AF19" si="1">AC19+AD19+AE19</f>
        <v>#REF!</v>
      </c>
      <c r="AG19" s="595" t="e">
        <f t="shared" ref="AG19" si="2">AF19/S19</f>
        <v>#REF!</v>
      </c>
      <c r="AH19" s="596">
        <f t="shared" ref="AH19" si="3">COUNTIF(T19,"&gt;0")</f>
        <v>0</v>
      </c>
      <c r="AI19" s="591" t="e">
        <f>VLOOKUP(#REF!,'0. Pomocni'!AU2:AY3,4,0)+#REF!+#REF!</f>
        <v>#REF!</v>
      </c>
      <c r="AJ19" s="597" t="e">
        <f t="shared" ref="AJ19" si="4">S19/2</f>
        <v>#REF!</v>
      </c>
      <c r="AK19" s="585" t="e">
        <f>IF(#REF!='0. Pomocni'!AU2,INDUSTRIJA!J77,IF(#REF!='0. Pomocni'!AU3,#REF!))</f>
        <v>#REF!</v>
      </c>
      <c r="AL19" s="585" t="e">
        <f>IF(#REF!='0. Pomocni'!AU2,INDUSTRIJA!K77,IF(#REF!='0. Pomocni'!AU3,#REF!))</f>
        <v>#REF!</v>
      </c>
      <c r="AM19" s="602" t="e">
        <f>AK19-AL19</f>
        <v>#REF!</v>
      </c>
      <c r="AN19" s="601" t="e">
        <f t="shared" ref="AN19" si="5">AM19/AK19</f>
        <v>#REF!</v>
      </c>
      <c r="AO19" s="577"/>
      <c r="AP19" s="577"/>
      <c r="AQ19" s="602">
        <f>AO19-AP19</f>
        <v>0</v>
      </c>
      <c r="AR19" s="601" t="e">
        <f t="shared" ref="AR19" si="6">AQ19/AO19</f>
        <v>#DIV/0!</v>
      </c>
      <c r="AS19" s="585" t="e">
        <f>IF(#REF!='0. Pomocni'!AU2,INDUSTRIJA!#REF!+INDUSTRIJA!#REF!,IF(#REF!='0. Pomocni'!AU3,#REF!))</f>
        <v>#REF!</v>
      </c>
      <c r="AT19" s="585" t="e">
        <f>IF(#REF!='0. Pomocni'!AU2,INDUSTRIJA!#REF!+INDUSTRIJA!#REF!,IF(#REF!='0. Pomocni'!AU3,#REF!))</f>
        <v>#REF!</v>
      </c>
      <c r="AU19" s="602" t="e">
        <f>AS19-AT19</f>
        <v>#REF!</v>
      </c>
      <c r="AV19" s="601" t="e">
        <f t="shared" ref="AV19" si="7">AU19/AS19</f>
        <v>#REF!</v>
      </c>
      <c r="AW19" s="577"/>
      <c r="AX19" s="577"/>
      <c r="AY19" s="602">
        <f>AW19-AX19</f>
        <v>0</v>
      </c>
      <c r="AZ19" s="601" t="e">
        <f t="shared" ref="AZ19" si="8">AY19/AW19</f>
        <v>#DIV/0!</v>
      </c>
      <c r="BA19" s="600"/>
      <c r="BB19" s="599" t="e">
        <f t="shared" ref="BB19" si="9">(S19/2)*BA19</f>
        <v>#REF!</v>
      </c>
      <c r="BC19" s="403"/>
      <c r="BD19" s="585" t="e">
        <f>#REF!</f>
        <v>#REF!</v>
      </c>
      <c r="BE19" s="353"/>
      <c r="BF19" s="353"/>
      <c r="BG19" s="353"/>
      <c r="BH19" s="353"/>
      <c r="BI19" s="353"/>
      <c r="BJ19" s="353"/>
      <c r="BK19" s="353"/>
      <c r="BL19" s="353"/>
    </row>
    <row r="20" spans="1:64" s="354" customFormat="1" ht="45.75" hidden="1" customHeight="1" x14ac:dyDescent="0.25">
      <c r="A20" s="372"/>
      <c r="B20" s="408"/>
      <c r="C20" s="409"/>
      <c r="D20" s="410"/>
      <c r="E20" s="374"/>
      <c r="F20" s="411"/>
      <c r="G20" s="375"/>
      <c r="H20" s="376"/>
      <c r="I20" s="377"/>
      <c r="J20" s="378"/>
      <c r="K20" s="379"/>
      <c r="L20" s="374"/>
      <c r="M20" s="412"/>
      <c r="N20" s="385"/>
      <c r="O20" s="413"/>
      <c r="P20" s="414"/>
      <c r="Q20" s="409"/>
      <c r="R20" s="415"/>
      <c r="S20" s="381"/>
      <c r="T20" s="381"/>
      <c r="U20" s="380"/>
      <c r="V20" s="373"/>
      <c r="W20" s="416"/>
      <c r="X20" s="387"/>
      <c r="Y20" s="387"/>
      <c r="Z20" s="416"/>
      <c r="AA20" s="382"/>
      <c r="AB20" s="379"/>
      <c r="AC20" s="383"/>
      <c r="AD20" s="417"/>
      <c r="AE20" s="417"/>
      <c r="AF20" s="417"/>
      <c r="AG20" s="384"/>
      <c r="AH20" s="385"/>
      <c r="AI20" s="386"/>
      <c r="AJ20" s="386"/>
      <c r="AK20" s="385"/>
      <c r="AL20" s="385"/>
      <c r="AM20" s="385"/>
      <c r="AN20" s="387"/>
      <c r="AO20" s="385"/>
      <c r="AP20" s="385"/>
      <c r="AQ20" s="385"/>
      <c r="AR20" s="387"/>
      <c r="AS20" s="385"/>
      <c r="AT20" s="385"/>
      <c r="AU20" s="385"/>
      <c r="AV20" s="388"/>
      <c r="AW20" s="385"/>
      <c r="AX20" s="385"/>
      <c r="AY20" s="385"/>
      <c r="AZ20" s="388"/>
      <c r="BA20" s="389"/>
      <c r="BB20" s="390"/>
      <c r="BC20" s="391"/>
      <c r="BD20" s="392"/>
      <c r="BE20" s="353"/>
      <c r="BF20" s="353"/>
      <c r="BG20" s="353"/>
      <c r="BH20" s="353"/>
      <c r="BI20" s="353"/>
      <c r="BJ20" s="353"/>
      <c r="BK20" s="353"/>
      <c r="BL20" s="353"/>
    </row>
    <row r="21" spans="1:64" s="354" customFormat="1" ht="24.95" hidden="1" customHeight="1" x14ac:dyDescent="0.25">
      <c r="A21" s="393"/>
      <c r="B21" s="394"/>
      <c r="C21" s="395"/>
      <c r="D21" s="396"/>
      <c r="E21" s="396"/>
      <c r="F21" s="397"/>
      <c r="G21" s="398"/>
      <c r="H21" s="418"/>
      <c r="I21" s="399"/>
      <c r="J21" s="400"/>
      <c r="K21" s="401"/>
      <c r="L21" s="401"/>
      <c r="M21" s="419"/>
      <c r="N21" s="419"/>
      <c r="O21" s="419"/>
      <c r="P21" s="420"/>
      <c r="Q21" s="420"/>
      <c r="R21" s="421"/>
      <c r="S21" s="422"/>
      <c r="T21" s="422"/>
      <c r="U21" s="403"/>
      <c r="V21" s="419"/>
      <c r="W21" s="423"/>
      <c r="X21" s="424"/>
      <c r="Y21" s="424"/>
      <c r="Z21" s="419"/>
      <c r="AA21" s="419"/>
      <c r="AB21" s="402"/>
      <c r="AC21" s="405"/>
      <c r="AD21" s="422"/>
      <c r="AE21" s="422"/>
      <c r="AF21" s="422"/>
      <c r="AG21" s="403"/>
      <c r="AH21" s="402"/>
      <c r="AI21" s="404"/>
      <c r="AJ21" s="404"/>
      <c r="AK21" s="419"/>
      <c r="AL21" s="419"/>
      <c r="AM21" s="419"/>
      <c r="AN21" s="424"/>
      <c r="AO21" s="419"/>
      <c r="AP21" s="419"/>
      <c r="AQ21" s="419"/>
      <c r="AR21" s="424"/>
      <c r="AS21" s="419"/>
      <c r="AT21" s="402"/>
      <c r="AU21" s="419"/>
      <c r="AV21" s="421"/>
      <c r="AW21" s="419"/>
      <c r="AX21" s="402"/>
      <c r="AY21" s="419"/>
      <c r="AZ21" s="421"/>
      <c r="BA21" s="406"/>
      <c r="BB21" s="407"/>
      <c r="BC21" s="421"/>
      <c r="BD21" s="419"/>
      <c r="BE21" s="353"/>
      <c r="BF21" s="353"/>
      <c r="BG21" s="353"/>
      <c r="BH21" s="353"/>
      <c r="BI21" s="353"/>
      <c r="BJ21" s="353"/>
      <c r="BK21" s="353"/>
      <c r="BL21" s="353"/>
    </row>
    <row r="22" spans="1:64" s="354" customFormat="1" ht="24.95" hidden="1" customHeight="1" x14ac:dyDescent="0.25">
      <c r="A22" s="372"/>
      <c r="B22" s="408"/>
      <c r="C22" s="409"/>
      <c r="D22" s="410"/>
      <c r="E22" s="374"/>
      <c r="F22" s="411"/>
      <c r="G22" s="375"/>
      <c r="H22" s="376"/>
      <c r="I22" s="377"/>
      <c r="J22" s="378"/>
      <c r="K22" s="379"/>
      <c r="L22" s="374"/>
      <c r="M22" s="412"/>
      <c r="N22" s="385"/>
      <c r="O22" s="412"/>
      <c r="P22" s="414"/>
      <c r="Q22" s="409"/>
      <c r="R22" s="415"/>
      <c r="S22" s="381"/>
      <c r="T22" s="381"/>
      <c r="U22" s="380"/>
      <c r="V22" s="373"/>
      <c r="W22" s="416"/>
      <c r="X22" s="387"/>
      <c r="Y22" s="387"/>
      <c r="Z22" s="416"/>
      <c r="AA22" s="378"/>
      <c r="AB22" s="379"/>
      <c r="AC22" s="383"/>
      <c r="AD22" s="417"/>
      <c r="AE22" s="417"/>
      <c r="AF22" s="417"/>
      <c r="AG22" s="384"/>
      <c r="AH22" s="385"/>
      <c r="AI22" s="386"/>
      <c r="AJ22" s="386"/>
      <c r="AK22" s="385"/>
      <c r="AL22" s="385"/>
      <c r="AM22" s="385"/>
      <c r="AN22" s="387"/>
      <c r="AO22" s="385"/>
      <c r="AP22" s="385"/>
      <c r="AQ22" s="385"/>
      <c r="AR22" s="387"/>
      <c r="AS22" s="385"/>
      <c r="AT22" s="385"/>
      <c r="AU22" s="385"/>
      <c r="AV22" s="388"/>
      <c r="AW22" s="385"/>
      <c r="AX22" s="385"/>
      <c r="AY22" s="385"/>
      <c r="AZ22" s="388"/>
      <c r="BA22" s="389"/>
      <c r="BB22" s="390"/>
      <c r="BC22" s="391"/>
      <c r="BD22" s="392"/>
      <c r="BE22" s="353"/>
      <c r="BF22" s="353"/>
      <c r="BG22" s="353"/>
      <c r="BH22" s="353"/>
      <c r="BI22" s="353"/>
      <c r="BJ22" s="353"/>
      <c r="BK22" s="353"/>
      <c r="BL22" s="353"/>
    </row>
    <row r="23" spans="1:64" s="354" customFormat="1" ht="24.95" hidden="1" customHeight="1" x14ac:dyDescent="0.25">
      <c r="A23" s="393"/>
      <c r="B23" s="394"/>
      <c r="C23" s="395"/>
      <c r="D23" s="396"/>
      <c r="E23" s="396"/>
      <c r="F23" s="425"/>
      <c r="G23" s="426"/>
      <c r="H23" s="427"/>
      <c r="I23" s="399"/>
      <c r="J23" s="400"/>
      <c r="K23" s="401"/>
      <c r="L23" s="428"/>
      <c r="M23" s="429"/>
      <c r="N23" s="430"/>
      <c r="O23" s="429"/>
      <c r="P23" s="431"/>
      <c r="Q23" s="395"/>
      <c r="R23" s="432"/>
      <c r="S23" s="433"/>
      <c r="T23" s="433"/>
      <c r="U23" s="434"/>
      <c r="V23" s="435"/>
      <c r="W23" s="436"/>
      <c r="X23" s="437"/>
      <c r="Y23" s="437"/>
      <c r="Z23" s="436"/>
      <c r="AA23" s="436"/>
      <c r="AB23" s="401"/>
      <c r="AC23" s="405"/>
      <c r="AD23" s="438"/>
      <c r="AE23" s="438"/>
      <c r="AF23" s="438"/>
      <c r="AG23" s="439"/>
      <c r="AH23" s="440"/>
      <c r="AI23" s="441"/>
      <c r="AJ23" s="441"/>
      <c r="AK23" s="440"/>
      <c r="AL23" s="430"/>
      <c r="AM23" s="440"/>
      <c r="AN23" s="437"/>
      <c r="AO23" s="440"/>
      <c r="AP23" s="430"/>
      <c r="AQ23" s="440"/>
      <c r="AR23" s="437"/>
      <c r="AS23" s="430"/>
      <c r="AT23" s="440"/>
      <c r="AU23" s="430"/>
      <c r="AV23" s="442"/>
      <c r="AW23" s="430"/>
      <c r="AX23" s="440"/>
      <c r="AY23" s="430"/>
      <c r="AZ23" s="442"/>
      <c r="BA23" s="443"/>
      <c r="BB23" s="407"/>
      <c r="BC23" s="444"/>
      <c r="BD23" s="445"/>
      <c r="BE23" s="353"/>
      <c r="BF23" s="353"/>
      <c r="BG23" s="353"/>
      <c r="BH23" s="353"/>
      <c r="BI23" s="353"/>
      <c r="BJ23" s="353"/>
      <c r="BK23" s="353"/>
      <c r="BL23" s="353"/>
    </row>
    <row r="24" spans="1:64" s="354" customFormat="1" ht="24.95" hidden="1" customHeight="1" x14ac:dyDescent="0.25">
      <c r="A24" s="446"/>
      <c r="B24" s="408"/>
      <c r="C24" s="409"/>
      <c r="D24" s="410"/>
      <c r="E24" s="410"/>
      <c r="F24" s="447"/>
      <c r="G24" s="375"/>
      <c r="H24" s="448"/>
      <c r="I24" s="377"/>
      <c r="J24" s="378"/>
      <c r="K24" s="379"/>
      <c r="L24" s="374"/>
      <c r="M24" s="449"/>
      <c r="N24" s="450"/>
      <c r="O24" s="449"/>
      <c r="P24" s="451"/>
      <c r="Q24" s="452"/>
      <c r="R24" s="453"/>
      <c r="S24" s="381"/>
      <c r="T24" s="381"/>
      <c r="U24" s="380"/>
      <c r="V24" s="454"/>
      <c r="W24" s="455"/>
      <c r="X24" s="456"/>
      <c r="Y24" s="456"/>
      <c r="Z24" s="455"/>
      <c r="AA24" s="455"/>
      <c r="AB24" s="379"/>
      <c r="AC24" s="383"/>
      <c r="AD24" s="417"/>
      <c r="AE24" s="417"/>
      <c r="AF24" s="417"/>
      <c r="AG24" s="384"/>
      <c r="AH24" s="385"/>
      <c r="AI24" s="386"/>
      <c r="AJ24" s="386"/>
      <c r="AK24" s="385"/>
      <c r="AL24" s="450"/>
      <c r="AM24" s="385"/>
      <c r="AN24" s="456"/>
      <c r="AO24" s="385"/>
      <c r="AP24" s="450"/>
      <c r="AQ24" s="385"/>
      <c r="AR24" s="456"/>
      <c r="AS24" s="450"/>
      <c r="AT24" s="385"/>
      <c r="AU24" s="450"/>
      <c r="AV24" s="388"/>
      <c r="AW24" s="450"/>
      <c r="AX24" s="385"/>
      <c r="AY24" s="450"/>
      <c r="AZ24" s="388"/>
      <c r="BA24" s="457"/>
      <c r="BB24" s="390"/>
      <c r="BC24" s="458"/>
      <c r="BD24" s="459"/>
      <c r="BE24" s="353"/>
      <c r="BF24" s="353"/>
      <c r="BG24" s="353"/>
      <c r="BH24" s="353"/>
      <c r="BI24" s="353"/>
      <c r="BJ24" s="353"/>
      <c r="BK24" s="353"/>
      <c r="BL24" s="353"/>
    </row>
    <row r="25" spans="1:64" s="354" customFormat="1" ht="24.95" hidden="1" customHeight="1" x14ac:dyDescent="0.25">
      <c r="A25" s="393"/>
      <c r="B25" s="394"/>
      <c r="C25" s="395"/>
      <c r="D25" s="396"/>
      <c r="E25" s="396"/>
      <c r="F25" s="425"/>
      <c r="G25" s="426"/>
      <c r="H25" s="460"/>
      <c r="I25" s="399"/>
      <c r="J25" s="400"/>
      <c r="K25" s="401"/>
      <c r="L25" s="428"/>
      <c r="M25" s="429"/>
      <c r="N25" s="430"/>
      <c r="O25" s="429"/>
      <c r="P25" s="431"/>
      <c r="Q25" s="395"/>
      <c r="R25" s="432"/>
      <c r="S25" s="433"/>
      <c r="T25" s="433"/>
      <c r="U25" s="434"/>
      <c r="V25" s="435"/>
      <c r="W25" s="436"/>
      <c r="X25" s="437"/>
      <c r="Y25" s="437"/>
      <c r="Z25" s="436"/>
      <c r="AA25" s="436"/>
      <c r="AB25" s="401"/>
      <c r="AC25" s="405"/>
      <c r="AD25" s="438"/>
      <c r="AE25" s="438"/>
      <c r="AF25" s="438"/>
      <c r="AG25" s="439"/>
      <c r="AH25" s="440"/>
      <c r="AI25" s="441"/>
      <c r="AJ25" s="441"/>
      <c r="AK25" s="440"/>
      <c r="AL25" s="430"/>
      <c r="AM25" s="440"/>
      <c r="AN25" s="437"/>
      <c r="AO25" s="440"/>
      <c r="AP25" s="430"/>
      <c r="AQ25" s="440"/>
      <c r="AR25" s="437"/>
      <c r="AS25" s="430"/>
      <c r="AT25" s="440"/>
      <c r="AU25" s="430"/>
      <c r="AV25" s="442"/>
      <c r="AW25" s="430"/>
      <c r="AX25" s="440"/>
      <c r="AY25" s="430"/>
      <c r="AZ25" s="442"/>
      <c r="BA25" s="443"/>
      <c r="BB25" s="407"/>
      <c r="BC25" s="444"/>
      <c r="BD25" s="445"/>
      <c r="BE25" s="353"/>
      <c r="BF25" s="353"/>
      <c r="BG25" s="353"/>
      <c r="BH25" s="353"/>
      <c r="BI25" s="353"/>
      <c r="BJ25" s="353"/>
      <c r="BK25" s="353"/>
      <c r="BL25" s="353"/>
    </row>
    <row r="26" spans="1:64" s="354" customFormat="1" ht="24.95" hidden="1" customHeight="1" x14ac:dyDescent="0.25">
      <c r="A26" s="446"/>
      <c r="B26" s="408"/>
      <c r="C26" s="409"/>
      <c r="D26" s="410"/>
      <c r="E26" s="410"/>
      <c r="F26" s="447"/>
      <c r="G26" s="375"/>
      <c r="H26" s="448"/>
      <c r="I26" s="377"/>
      <c r="J26" s="378"/>
      <c r="K26" s="379"/>
      <c r="L26" s="374"/>
      <c r="M26" s="449"/>
      <c r="N26" s="450"/>
      <c r="O26" s="449"/>
      <c r="P26" s="451"/>
      <c r="Q26" s="452"/>
      <c r="R26" s="453"/>
      <c r="S26" s="381"/>
      <c r="T26" s="381"/>
      <c r="U26" s="380"/>
      <c r="V26" s="454"/>
      <c r="W26" s="455"/>
      <c r="X26" s="456"/>
      <c r="Y26" s="456"/>
      <c r="Z26" s="455"/>
      <c r="AA26" s="455"/>
      <c r="AB26" s="379"/>
      <c r="AC26" s="383"/>
      <c r="AD26" s="417"/>
      <c r="AE26" s="417"/>
      <c r="AF26" s="417"/>
      <c r="AG26" s="384"/>
      <c r="AH26" s="385"/>
      <c r="AI26" s="386"/>
      <c r="AJ26" s="386"/>
      <c r="AK26" s="385"/>
      <c r="AL26" s="450"/>
      <c r="AM26" s="385"/>
      <c r="AN26" s="456"/>
      <c r="AO26" s="385"/>
      <c r="AP26" s="450"/>
      <c r="AQ26" s="385"/>
      <c r="AR26" s="456"/>
      <c r="AS26" s="450"/>
      <c r="AT26" s="385"/>
      <c r="AU26" s="450"/>
      <c r="AV26" s="388"/>
      <c r="AW26" s="450"/>
      <c r="AX26" s="385"/>
      <c r="AY26" s="450"/>
      <c r="AZ26" s="388"/>
      <c r="BA26" s="457"/>
      <c r="BB26" s="390"/>
      <c r="BC26" s="458"/>
      <c r="BD26" s="459"/>
      <c r="BE26" s="353"/>
      <c r="BF26" s="353"/>
      <c r="BG26" s="353"/>
      <c r="BH26" s="353"/>
      <c r="BI26" s="353"/>
      <c r="BJ26" s="353"/>
      <c r="BK26" s="353"/>
      <c r="BL26" s="353"/>
    </row>
    <row r="27" spans="1:64" s="354" customFormat="1" ht="24.95" hidden="1" customHeight="1" x14ac:dyDescent="0.25">
      <c r="A27" s="393"/>
      <c r="B27" s="461"/>
      <c r="C27" s="462"/>
      <c r="D27" s="463"/>
      <c r="E27" s="463"/>
      <c r="F27" s="464"/>
      <c r="G27" s="465"/>
      <c r="H27" s="466"/>
      <c r="I27" s="399"/>
      <c r="J27" s="400"/>
      <c r="K27" s="401"/>
      <c r="L27" s="428"/>
      <c r="M27" s="429"/>
      <c r="N27" s="430"/>
      <c r="O27" s="429"/>
      <c r="P27" s="431"/>
      <c r="Q27" s="395"/>
      <c r="R27" s="432"/>
      <c r="S27" s="433"/>
      <c r="T27" s="433"/>
      <c r="U27" s="434"/>
      <c r="V27" s="435"/>
      <c r="W27" s="436"/>
      <c r="X27" s="437"/>
      <c r="Y27" s="437"/>
      <c r="Z27" s="436"/>
      <c r="AA27" s="436"/>
      <c r="AB27" s="401"/>
      <c r="AC27" s="405"/>
      <c r="AD27" s="438"/>
      <c r="AE27" s="438"/>
      <c r="AF27" s="438"/>
      <c r="AG27" s="439"/>
      <c r="AH27" s="440"/>
      <c r="AI27" s="441"/>
      <c r="AJ27" s="441"/>
      <c r="AK27" s="440"/>
      <c r="AL27" s="430"/>
      <c r="AM27" s="440"/>
      <c r="AN27" s="437"/>
      <c r="AO27" s="440"/>
      <c r="AP27" s="430"/>
      <c r="AQ27" s="440"/>
      <c r="AR27" s="437"/>
      <c r="AS27" s="430"/>
      <c r="AT27" s="440"/>
      <c r="AU27" s="430"/>
      <c r="AV27" s="442"/>
      <c r="AW27" s="430"/>
      <c r="AX27" s="440"/>
      <c r="AY27" s="430"/>
      <c r="AZ27" s="442"/>
      <c r="BA27" s="443"/>
      <c r="BB27" s="407"/>
      <c r="BC27" s="444"/>
      <c r="BD27" s="445"/>
      <c r="BE27" s="353"/>
      <c r="BF27" s="353"/>
      <c r="BG27" s="353"/>
      <c r="BH27" s="353"/>
      <c r="BI27" s="353"/>
      <c r="BJ27" s="353"/>
      <c r="BK27" s="353"/>
      <c r="BL27" s="353"/>
    </row>
    <row r="28" spans="1:64" s="468" customFormat="1" ht="30" hidden="1" customHeight="1" x14ac:dyDescent="0.25">
      <c r="A28" s="954"/>
      <c r="B28" s="954"/>
      <c r="C28" s="954"/>
      <c r="D28" s="467"/>
      <c r="N28" s="469"/>
      <c r="O28" s="470" t="s">
        <v>122</v>
      </c>
      <c r="P28" s="471" t="e">
        <f>AVERAGE(P19:P27)</f>
        <v>#DIV/0!</v>
      </c>
      <c r="Q28" s="471" t="e">
        <f>AVERAGE(Q19:Q27)</f>
        <v>#DIV/0!</v>
      </c>
      <c r="R28" s="472" t="e">
        <f>AVERAGE(R19:R27)</f>
        <v>#DIV/0!</v>
      </c>
      <c r="S28" s="473" t="e">
        <f>SUM(S19:S27)</f>
        <v>#REF!</v>
      </c>
      <c r="T28" s="473">
        <f>SUM(T19:T27)</f>
        <v>0</v>
      </c>
      <c r="U28" s="474" t="e">
        <f t="shared" si="0"/>
        <v>#REF!</v>
      </c>
      <c r="V28" s="471" t="e">
        <f>AVERAGE(V19:V27)</f>
        <v>#DIV/0!</v>
      </c>
      <c r="W28" s="475" t="e">
        <f>AVERAGE(W19:W27)</f>
        <v>#DIV/0!</v>
      </c>
      <c r="X28" s="476" t="e">
        <f>AVERAGE(X19:X27)</f>
        <v>#REF!</v>
      </c>
      <c r="Y28" s="476" t="e">
        <f>AVERAGE(Y19:Y27)</f>
        <v>#DIV/0!</v>
      </c>
      <c r="AA28" s="477">
        <f>SUM(AA19:AA27)</f>
        <v>0</v>
      </c>
      <c r="AC28" s="478" t="e">
        <f>SUM(AC19:AC27)</f>
        <v>#REF!</v>
      </c>
      <c r="AD28" s="478" t="e">
        <f>SUM(AD19:AD27)</f>
        <v>#REF!</v>
      </c>
      <c r="AE28" s="478" t="e">
        <f>SUM(AE19:AE27)</f>
        <v>#REF!</v>
      </c>
      <c r="AF28" s="478" t="e">
        <f>SUM(AF19:AF27)</f>
        <v>#REF!</v>
      </c>
      <c r="AG28" s="479" t="e">
        <f>AVERAGE(AG19:AG27)</f>
        <v>#REF!</v>
      </c>
      <c r="AH28" s="480">
        <f t="shared" ref="AH28:AM28" si="10">SUM(AH19:AH27)</f>
        <v>0</v>
      </c>
      <c r="AI28" s="478" t="e">
        <f t="shared" si="10"/>
        <v>#REF!</v>
      </c>
      <c r="AJ28" s="478" t="e">
        <f t="shared" si="10"/>
        <v>#REF!</v>
      </c>
      <c r="AK28" s="478" t="e">
        <f t="shared" si="10"/>
        <v>#REF!</v>
      </c>
      <c r="AL28" s="478" t="e">
        <f t="shared" si="10"/>
        <v>#REF!</v>
      </c>
      <c r="AM28" s="478" t="e">
        <f t="shared" si="10"/>
        <v>#REF!</v>
      </c>
      <c r="AN28" s="481" t="e">
        <f>AVERAGE(AN19:AN27)</f>
        <v>#REF!</v>
      </c>
      <c r="AO28" s="478">
        <f>SUM(AO19:AO27)</f>
        <v>0</v>
      </c>
      <c r="AP28" s="482">
        <f>SUM(AP19:AP27)</f>
        <v>0</v>
      </c>
      <c r="AQ28" s="478">
        <f>SUM(AQ19:AQ27)</f>
        <v>0</v>
      </c>
      <c r="AR28" s="481" t="e">
        <f>AVERAGE(AR19:AR27)</f>
        <v>#DIV/0!</v>
      </c>
      <c r="AS28" s="482" t="e">
        <f>SUM(AS19:AS27)</f>
        <v>#REF!</v>
      </c>
      <c r="AT28" s="482" t="e">
        <f>SUM(AT19:AT27)</f>
        <v>#REF!</v>
      </c>
      <c r="AU28" s="482" t="e">
        <f>SUM(AU19:AU27)</f>
        <v>#REF!</v>
      </c>
      <c r="AV28" s="479" t="e">
        <f>AVERAGE(AV19:AV27)</f>
        <v>#REF!</v>
      </c>
      <c r="AW28" s="482">
        <f>SUM(AW19:AW27)</f>
        <v>0</v>
      </c>
      <c r="AX28" s="482">
        <f>SUM(AX19:AX27)</f>
        <v>0</v>
      </c>
      <c r="AY28" s="482">
        <f>SUM(AY19:AY27)</f>
        <v>0</v>
      </c>
      <c r="AZ28" s="479" t="e">
        <f>AVERAGE(AZ19:AZ27)</f>
        <v>#DIV/0!</v>
      </c>
      <c r="BA28" s="483"/>
      <c r="BB28" s="480" t="e">
        <f>SUM(BB19:BB27)</f>
        <v>#REF!</v>
      </c>
      <c r="BC28" s="483" t="e">
        <f>BB28/(S28/2)</f>
        <v>#REF!</v>
      </c>
      <c r="BD28" s="484"/>
      <c r="BE28" s="484"/>
      <c r="BF28" s="484"/>
      <c r="BG28" s="484"/>
      <c r="BH28" s="484"/>
      <c r="BI28" s="484"/>
      <c r="BJ28" s="484"/>
      <c r="BK28" s="484"/>
      <c r="BL28" s="484"/>
    </row>
    <row r="29" spans="1:64" s="354" customFormat="1" ht="30" hidden="1" customHeight="1" x14ac:dyDescent="0.25">
      <c r="A29" s="485"/>
      <c r="B29" s="485"/>
      <c r="C29" s="301"/>
      <c r="D29" s="301"/>
      <c r="N29" s="486"/>
      <c r="O29" s="486"/>
      <c r="P29" s="486"/>
      <c r="Q29" s="486"/>
      <c r="R29" s="487" t="s">
        <v>123</v>
      </c>
      <c r="S29" s="488">
        <f>COUNTIF(S19:S27,"&gt;0")</f>
        <v>0</v>
      </c>
      <c r="T29" s="488">
        <f>COUNTIF(T19:T27,"&gt;0")</f>
        <v>0</v>
      </c>
      <c r="U29" s="489"/>
      <c r="AA29" s="490">
        <f>COUNTIF(AA19:AA27,"&gt;0")</f>
        <v>0</v>
      </c>
      <c r="AC29" s="491" t="e">
        <f>SUM(AC28:AF28)</f>
        <v>#REF!</v>
      </c>
      <c r="AD29" s="492"/>
      <c r="AE29" s="492"/>
      <c r="AF29" s="492"/>
      <c r="AI29" s="491" t="e">
        <f>AI28+AJ28</f>
        <v>#REF!</v>
      </c>
      <c r="AJ29" s="492"/>
      <c r="AX29" s="489"/>
      <c r="AY29" s="489"/>
      <c r="AZ29" s="493"/>
      <c r="BA29" s="493"/>
      <c r="BB29" s="493"/>
      <c r="BC29" s="493"/>
      <c r="BD29" s="353"/>
      <c r="BE29" s="353"/>
      <c r="BF29" s="353"/>
      <c r="BG29" s="353"/>
      <c r="BH29" s="353"/>
      <c r="BI29" s="353"/>
      <c r="BJ29" s="353"/>
      <c r="BK29" s="353"/>
      <c r="BL29" s="353"/>
    </row>
    <row r="30" spans="1:64" s="354" customFormat="1" ht="30" hidden="1" customHeight="1" x14ac:dyDescent="0.25">
      <c r="A30" s="485"/>
      <c r="B30" s="485"/>
      <c r="C30" s="301"/>
      <c r="D30" s="301"/>
      <c r="N30" s="486"/>
      <c r="O30" s="486"/>
      <c r="P30" s="486"/>
      <c r="Q30" s="486"/>
      <c r="R30" s="489"/>
      <c r="S30" s="489"/>
      <c r="T30" s="489"/>
      <c r="U30" s="489"/>
      <c r="AB30" s="494" t="s">
        <v>124</v>
      </c>
      <c r="AC30" s="495">
        <f>COUNTIF(AB19:AB27,"=Mikro")</f>
        <v>0</v>
      </c>
      <c r="AX30" s="489"/>
      <c r="AY30" s="489"/>
      <c r="AZ30" s="493"/>
      <c r="BA30" s="493"/>
      <c r="BB30" s="493"/>
      <c r="BC30" s="493"/>
      <c r="BD30" s="353"/>
      <c r="BE30" s="353"/>
      <c r="BF30" s="353"/>
      <c r="BG30" s="353"/>
      <c r="BH30" s="353"/>
      <c r="BI30" s="353"/>
      <c r="BJ30" s="353"/>
      <c r="BK30" s="353"/>
      <c r="BL30" s="353"/>
    </row>
    <row r="31" spans="1:64" s="354" customFormat="1" ht="30" hidden="1" customHeight="1" x14ac:dyDescent="0.25">
      <c r="A31" s="485"/>
      <c r="B31" s="485"/>
      <c r="C31" s="301"/>
      <c r="D31" s="301"/>
      <c r="N31" s="486"/>
      <c r="O31" s="486"/>
      <c r="P31" s="486"/>
      <c r="Q31" s="486"/>
      <c r="R31" s="489"/>
      <c r="S31" s="489"/>
      <c r="T31" s="489"/>
      <c r="U31" s="489"/>
      <c r="AB31" s="494" t="s">
        <v>125</v>
      </c>
      <c r="AC31" s="495">
        <f>COUNTIF(AB19:AB27,"=Mali")</f>
        <v>0</v>
      </c>
      <c r="AX31" s="489"/>
      <c r="AY31" s="489"/>
      <c r="AZ31" s="493"/>
      <c r="BA31" s="493"/>
      <c r="BB31" s="493"/>
      <c r="BC31" s="493"/>
      <c r="BD31" s="353"/>
      <c r="BE31" s="353"/>
      <c r="BF31" s="353"/>
      <c r="BG31" s="353"/>
      <c r="BH31" s="353"/>
      <c r="BI31" s="353"/>
      <c r="BJ31" s="353"/>
      <c r="BK31" s="353"/>
      <c r="BL31" s="353"/>
    </row>
    <row r="32" spans="1:64" s="354" customFormat="1" ht="30" hidden="1" customHeight="1" x14ac:dyDescent="0.25">
      <c r="A32" s="485"/>
      <c r="B32" s="485"/>
      <c r="C32" s="301"/>
      <c r="D32" s="301"/>
      <c r="N32" s="486"/>
      <c r="O32" s="486"/>
      <c r="P32" s="486"/>
      <c r="Q32" s="486"/>
      <c r="R32" s="489"/>
      <c r="S32" s="489"/>
      <c r="T32" s="489"/>
      <c r="U32" s="489"/>
      <c r="AB32" s="494" t="s">
        <v>126</v>
      </c>
      <c r="AC32" s="495">
        <f>COUNTIF(AB19:AB27,"=Srednji")</f>
        <v>0</v>
      </c>
      <c r="AX32" s="489"/>
      <c r="AY32" s="489"/>
      <c r="AZ32" s="493"/>
      <c r="BA32" s="493"/>
      <c r="BB32" s="493"/>
      <c r="BC32" s="493"/>
      <c r="BD32" s="353"/>
      <c r="BE32" s="353"/>
      <c r="BF32" s="353"/>
      <c r="BG32" s="353"/>
      <c r="BH32" s="353"/>
      <c r="BI32" s="353"/>
      <c r="BJ32" s="353"/>
      <c r="BK32" s="353"/>
      <c r="BL32" s="353"/>
    </row>
    <row r="33" spans="1:64" s="354" customFormat="1" ht="30" hidden="1" customHeight="1" x14ac:dyDescent="0.25">
      <c r="A33" s="485"/>
      <c r="B33" s="485"/>
      <c r="C33" s="301"/>
      <c r="D33" s="301"/>
      <c r="N33" s="486"/>
      <c r="O33" s="486"/>
      <c r="P33" s="486"/>
      <c r="Q33" s="486"/>
      <c r="R33" s="489"/>
      <c r="S33" s="489"/>
      <c r="T33" s="489"/>
      <c r="U33" s="489"/>
      <c r="AB33" s="494" t="s">
        <v>127</v>
      </c>
      <c r="AC33" s="495">
        <f>COUNTIF(AB19:AB27,"=Veliki")</f>
        <v>0</v>
      </c>
      <c r="AX33" s="489"/>
      <c r="AY33" s="489"/>
      <c r="AZ33" s="493"/>
      <c r="BA33" s="493"/>
      <c r="BB33" s="493"/>
      <c r="BC33" s="493"/>
      <c r="BD33" s="353"/>
      <c r="BE33" s="353"/>
      <c r="BF33" s="353"/>
      <c r="BG33" s="353"/>
      <c r="BH33" s="353"/>
      <c r="BI33" s="353"/>
      <c r="BJ33" s="353"/>
      <c r="BK33" s="353"/>
      <c r="BL33" s="353"/>
    </row>
    <row r="34" spans="1:64" s="354" customFormat="1" ht="51.75" customHeight="1" x14ac:dyDescent="0.25">
      <c r="A34" s="485"/>
      <c r="B34" s="485"/>
      <c r="C34" s="301"/>
      <c r="D34" s="301"/>
      <c r="N34" s="486"/>
      <c r="O34" s="486"/>
      <c r="P34" s="486"/>
      <c r="Q34" s="486"/>
      <c r="R34" s="489"/>
      <c r="S34" s="489"/>
      <c r="T34" s="489"/>
      <c r="U34" s="489"/>
      <c r="AC34" s="301"/>
      <c r="AX34" s="489"/>
      <c r="AY34" s="489"/>
      <c r="AZ34" s="493"/>
      <c r="BA34" s="493"/>
      <c r="BB34" s="493"/>
      <c r="BC34" s="493"/>
      <c r="BD34" s="353"/>
      <c r="BE34" s="353"/>
      <c r="BF34" s="353"/>
      <c r="BG34" s="353"/>
      <c r="BH34" s="353"/>
      <c r="BI34" s="353"/>
      <c r="BJ34" s="353"/>
      <c r="BK34" s="353"/>
      <c r="BL34" s="353"/>
    </row>
  </sheetData>
  <mergeCells count="46">
    <mergeCell ref="BA17:BD17"/>
    <mergeCell ref="AW15:AZ15"/>
    <mergeCell ref="BA15:BC16"/>
    <mergeCell ref="AW16:AZ16"/>
    <mergeCell ref="BC10:BC14"/>
    <mergeCell ref="I18:J18"/>
    <mergeCell ref="A28:C28"/>
    <mergeCell ref="X17:AA17"/>
    <mergeCell ref="AC17:AG17"/>
    <mergeCell ref="AH17:AH18"/>
    <mergeCell ref="AS17:AV17"/>
    <mergeCell ref="AW17:AZ17"/>
    <mergeCell ref="B16:F16"/>
    <mergeCell ref="G16:H16"/>
    <mergeCell ref="I16:K16"/>
    <mergeCell ref="M16:U16"/>
    <mergeCell ref="V16:W16"/>
    <mergeCell ref="AI17:AJ17"/>
    <mergeCell ref="AK17:AN17"/>
    <mergeCell ref="AO17:AR17"/>
    <mergeCell ref="B17:F17"/>
    <mergeCell ref="G17:H17"/>
    <mergeCell ref="I17:K17"/>
    <mergeCell ref="M17:U17"/>
    <mergeCell ref="V17:W17"/>
    <mergeCell ref="A1:B1"/>
    <mergeCell ref="A6:BD6"/>
    <mergeCell ref="I7:J7"/>
    <mergeCell ref="I9:K9"/>
    <mergeCell ref="Y9:AA9"/>
    <mergeCell ref="AC9:AE9"/>
    <mergeCell ref="AI9:AJ9"/>
    <mergeCell ref="AO9:AQ9"/>
    <mergeCell ref="AW9:AY9"/>
    <mergeCell ref="AO10:AP14"/>
    <mergeCell ref="AW10:AX14"/>
    <mergeCell ref="X16:AA16"/>
    <mergeCell ref="AI15:AJ15"/>
    <mergeCell ref="AK15:AN15"/>
    <mergeCell ref="AO15:AR15"/>
    <mergeCell ref="AS15:AV15"/>
    <mergeCell ref="AC16:AF16"/>
    <mergeCell ref="AK16:AN16"/>
    <mergeCell ref="AO16:AR16"/>
    <mergeCell ref="AS16:AV16"/>
    <mergeCell ref="AI12:AI14"/>
  </mergeCells>
  <conditionalFormatting sqref="AO18:AP18">
    <cfRule type="duplicateValues" dxfId="88" priority="1"/>
  </conditionalFormatting>
  <dataValidations count="5">
    <dataValidation type="list" allowBlank="1" showInputMessage="1" showErrorMessage="1" prompt="Molimo izabrati iz Izbornika." sqref="BD20 BD22" xr:uid="{D7F9C985-FEB4-4C4E-9DA7-4320A9C17E43}">
      <formula1>"DA,NE"</formula1>
    </dataValidation>
    <dataValidation type="list" allowBlank="1" showInputMessage="1" showErrorMessage="1" sqref="BD18 BD21 BD23:BD27" xr:uid="{6D6E4868-593B-420D-AA71-6CF44B8637B8}">
      <formula1>"DA,NE"</formula1>
    </dataValidation>
    <dataValidation type="list" allowBlank="1" showInputMessage="1" showErrorMessage="1" sqref="AB18" xr:uid="{360FAC77-18D3-4733-8789-C5F669295712}">
      <formula1>"mikro,mali,srednji,veliki"</formula1>
    </dataValidation>
    <dataValidation type="list" allowBlank="1" showInputMessage="1" showErrorMessage="1" prompt="Molimo izaberite iz padajućeg izbornik" sqref="AB20:AB27" xr:uid="{600A1D4D-5B05-482E-94DB-8F078205151E}">
      <formula1>"mikro,mali,srednji,veliki"</formula1>
    </dataValidation>
    <dataValidation allowBlank="1" showInputMessage="1" showErrorMessage="1" prompt="Molimo izaberite iz padajućeg izbornik" sqref="AB19" xr:uid="{2B20B943-7836-4644-8AA7-45A8A4559E26}"/>
  </dataValidations>
  <pageMargins left="0.7" right="0.7" top="0.75" bottom="0.75" header="0.3" footer="0.3"/>
  <headerFooter>
    <oddHeader>&amp;L&amp;"Aptos"&amp;10&amp;K008000 Neosjetljivo - Non-sensitive&amp;1#_x000D_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2">
    <tabColor rgb="FF47C6F3"/>
  </sheetPr>
  <dimension ref="B2:BQ700"/>
  <sheetViews>
    <sheetView workbookViewId="0">
      <selection activeCell="E16" sqref="E16 C20"/>
    </sheetView>
  </sheetViews>
  <sheetFormatPr defaultRowHeight="15" x14ac:dyDescent="0.25"/>
  <cols>
    <col min="1" max="1" width="1.5703125" customWidth="1"/>
    <col min="2" max="2" width="33.7109375" style="12" customWidth="1"/>
    <col min="3" max="3" width="15" bestFit="1" customWidth="1"/>
    <col min="4" max="4" width="4.42578125" customWidth="1"/>
    <col min="5" max="5" width="10.7109375" style="16" customWidth="1"/>
    <col min="6" max="7" width="12.7109375" style="16" customWidth="1"/>
    <col min="8" max="8" width="6.7109375" style="16" customWidth="1"/>
    <col min="9" max="10" width="10.7109375" style="16" customWidth="1"/>
    <col min="11" max="11" width="13.85546875" style="18" customWidth="1"/>
    <col min="12" max="12" width="13.7109375" style="18" customWidth="1"/>
    <col min="13" max="13" width="16.42578125" style="16" bestFit="1" customWidth="1"/>
    <col min="14" max="15" width="16.42578125" style="16" customWidth="1"/>
    <col min="16" max="16" width="10.7109375" style="16" customWidth="1"/>
    <col min="17" max="17" width="13.7109375" style="16" customWidth="1"/>
    <col min="18" max="18" width="15.28515625" customWidth="1"/>
    <col min="21" max="23" width="9.140625" style="101"/>
    <col min="24" max="24" width="13.28515625" style="101" bestFit="1" customWidth="1"/>
    <col min="25" max="26" width="14" style="101" bestFit="1" customWidth="1"/>
    <col min="27" max="27" width="17.5703125" style="101" bestFit="1" customWidth="1"/>
    <col min="28" max="28" width="14" style="101" bestFit="1" customWidth="1"/>
    <col min="29" max="29" width="14" style="101" customWidth="1"/>
    <col min="30" max="34" width="10.140625" style="101" bestFit="1" customWidth="1"/>
    <col min="35" max="35" width="12.140625" style="101" bestFit="1" customWidth="1"/>
    <col min="36" max="36" width="10.85546875" style="101" bestFit="1" customWidth="1"/>
    <col min="37" max="37" width="13.42578125" style="101" bestFit="1" customWidth="1"/>
    <col min="38" max="38" width="10.140625" style="101" bestFit="1" customWidth="1"/>
    <col min="39" max="40" width="12.7109375" style="101" bestFit="1" customWidth="1"/>
    <col min="41" max="44" width="10.140625" style="101" bestFit="1" customWidth="1"/>
    <col min="45" max="45" width="12.140625" style="101" customWidth="1"/>
    <col min="46" max="46" width="12.5703125" style="101" bestFit="1" customWidth="1"/>
    <col min="47" max="47" width="10.85546875" style="101" bestFit="1" customWidth="1"/>
    <col min="48" max="48" width="13.42578125" style="101" bestFit="1" customWidth="1"/>
    <col min="49" max="49" width="10.140625" style="101" bestFit="1" customWidth="1"/>
    <col min="50" max="50" width="12.7109375" style="101" bestFit="1" customWidth="1"/>
    <col min="51" max="55" width="10.140625" style="101" bestFit="1" customWidth="1"/>
    <col min="56" max="56" width="9.140625" style="101"/>
    <col min="57" max="58" width="10.85546875" style="101" bestFit="1" customWidth="1"/>
    <col min="59" max="59" width="13.42578125" style="101" bestFit="1" customWidth="1"/>
    <col min="60" max="65" width="10.140625" style="101" bestFit="1" customWidth="1"/>
    <col min="66" max="67" width="10.140625" style="101" customWidth="1"/>
    <col min="68" max="68" width="10.140625" style="101" bestFit="1" customWidth="1"/>
    <col min="69" max="69" width="9.140625" style="101"/>
  </cols>
  <sheetData>
    <row r="2" spans="2:69" ht="21" x14ac:dyDescent="0.25">
      <c r="B2"/>
      <c r="E2"/>
      <c r="F2"/>
      <c r="G2"/>
      <c r="H2" s="1128" t="s">
        <v>3636</v>
      </c>
      <c r="I2" s="1129"/>
      <c r="J2" s="1129"/>
      <c r="K2" s="1129"/>
      <c r="L2" s="1129"/>
      <c r="M2" s="1129"/>
      <c r="N2" s="1129"/>
      <c r="O2" s="1130"/>
      <c r="Q2"/>
      <c r="AA2" s="102"/>
      <c r="AB2" s="102"/>
      <c r="AC2" s="102"/>
      <c r="AD2" s="102"/>
      <c r="AF2" s="101" t="s">
        <v>3579</v>
      </c>
      <c r="BM2" s="102"/>
      <c r="BN2" s="102"/>
      <c r="BO2" s="102"/>
    </row>
    <row r="3" spans="2:69" x14ac:dyDescent="0.25">
      <c r="C3" s="17"/>
      <c r="X3" s="103" t="s">
        <v>3439</v>
      </c>
      <c r="AI3" s="103" t="s">
        <v>3443</v>
      </c>
      <c r="AJ3" s="102"/>
      <c r="AT3" s="103" t="s">
        <v>3477</v>
      </c>
      <c r="AU3" s="102"/>
      <c r="BE3" s="103" t="s">
        <v>3481</v>
      </c>
      <c r="BF3" s="102"/>
    </row>
    <row r="4" spans="2:69" ht="45" x14ac:dyDescent="0.25">
      <c r="B4" s="19" t="s">
        <v>3580</v>
      </c>
      <c r="C4" s="20" t="s">
        <v>3444</v>
      </c>
      <c r="D4" s="21"/>
      <c r="E4" s="60" t="s">
        <v>3450</v>
      </c>
      <c r="F4" s="61" t="s">
        <v>3582</v>
      </c>
      <c r="G4" s="62" t="s">
        <v>3637</v>
      </c>
      <c r="H4" s="62" t="s">
        <v>3584</v>
      </c>
      <c r="I4" s="62" t="s">
        <v>3585</v>
      </c>
      <c r="J4" s="62" t="s">
        <v>3586</v>
      </c>
      <c r="K4" s="61" t="s">
        <v>3587</v>
      </c>
      <c r="L4" s="61" t="s">
        <v>3588</v>
      </c>
      <c r="M4" s="63" t="s">
        <v>3589</v>
      </c>
      <c r="N4" s="63" t="s">
        <v>3590</v>
      </c>
      <c r="O4" s="63" t="s">
        <v>3591</v>
      </c>
      <c r="P4" s="64" t="s">
        <v>3592</v>
      </c>
      <c r="Q4" s="63" t="s">
        <v>3638</v>
      </c>
      <c r="R4" s="63" t="s">
        <v>3594</v>
      </c>
      <c r="X4" s="104" t="s">
        <v>3595</v>
      </c>
      <c r="Y4" s="104" t="s">
        <v>3596</v>
      </c>
      <c r="Z4" s="104" t="s">
        <v>3597</v>
      </c>
      <c r="AA4" s="105" t="s">
        <v>3598</v>
      </c>
      <c r="AB4" s="105" t="s">
        <v>3599</v>
      </c>
      <c r="AC4" s="105" t="s">
        <v>3600</v>
      </c>
      <c r="AD4" s="105" t="s">
        <v>3601</v>
      </c>
      <c r="AE4" s="105" t="s">
        <v>3602</v>
      </c>
      <c r="AF4" s="105" t="s">
        <v>3603</v>
      </c>
      <c r="AG4" s="105"/>
      <c r="AI4" s="104" t="s">
        <v>3595</v>
      </c>
      <c r="AJ4" s="104" t="s">
        <v>3595</v>
      </c>
      <c r="AK4" s="104" t="s">
        <v>3597</v>
      </c>
      <c r="AL4" s="105" t="s">
        <v>3604</v>
      </c>
      <c r="AM4" s="105" t="s">
        <v>3599</v>
      </c>
      <c r="AN4" s="105" t="s">
        <v>3600</v>
      </c>
      <c r="AO4" s="105"/>
      <c r="AP4" s="105" t="s">
        <v>3601</v>
      </c>
      <c r="AQ4" s="105" t="s">
        <v>3602</v>
      </c>
      <c r="AR4" s="106" t="s">
        <v>3605</v>
      </c>
      <c r="AT4" s="104" t="s">
        <v>3595</v>
      </c>
      <c r="AU4" s="104" t="s">
        <v>3595</v>
      </c>
      <c r="AV4" s="104" t="s">
        <v>3597</v>
      </c>
      <c r="AW4" s="105" t="s">
        <v>3604</v>
      </c>
      <c r="AX4" s="105" t="s">
        <v>3599</v>
      </c>
      <c r="AY4" s="105" t="s">
        <v>3600</v>
      </c>
      <c r="AZ4" s="105"/>
      <c r="BA4" s="105" t="s">
        <v>3601</v>
      </c>
      <c r="BB4" s="105" t="s">
        <v>3602</v>
      </c>
      <c r="BC4" s="106" t="s">
        <v>3605</v>
      </c>
      <c r="BE4" s="104" t="s">
        <v>3595</v>
      </c>
      <c r="BF4" s="104" t="s">
        <v>3595</v>
      </c>
      <c r="BG4" s="104" t="s">
        <v>3597</v>
      </c>
      <c r="BH4" s="105" t="s">
        <v>3604</v>
      </c>
      <c r="BI4" s="105" t="s">
        <v>3599</v>
      </c>
      <c r="BJ4" s="105" t="s">
        <v>3600</v>
      </c>
      <c r="BK4" s="105"/>
      <c r="BL4" s="105" t="s">
        <v>3601</v>
      </c>
      <c r="BM4" s="105" t="s">
        <v>3602</v>
      </c>
      <c r="BN4" s="105" t="s">
        <v>3599</v>
      </c>
      <c r="BO4" s="105"/>
      <c r="BP4" s="106" t="s">
        <v>3605</v>
      </c>
      <c r="BQ4" s="102"/>
    </row>
    <row r="5" spans="2:69" x14ac:dyDescent="0.25">
      <c r="B5" s="19" t="s">
        <v>3451</v>
      </c>
      <c r="C5" s="22">
        <v>100000000</v>
      </c>
      <c r="E5" s="23"/>
      <c r="F5" s="24"/>
      <c r="G5" s="24"/>
      <c r="H5" s="25"/>
      <c r="I5" s="26"/>
      <c r="J5" s="26"/>
      <c r="K5" s="26"/>
      <c r="L5" s="66" t="e">
        <f>SUM(L6:L700)</f>
        <v>#REF!</v>
      </c>
      <c r="M5" s="66" t="e">
        <f>SUM(M6:M700)</f>
        <v>#REF!</v>
      </c>
      <c r="N5" s="66" t="e">
        <f>SUM(N6:N700)</f>
        <v>#REF!</v>
      </c>
      <c r="O5" s="66" t="e">
        <f>SUM(O6:O700)</f>
        <v>#REF!</v>
      </c>
      <c r="P5" s="98"/>
      <c r="Q5" s="66" t="e">
        <f>SUM(Q6:Q700)</f>
        <v>#REF!</v>
      </c>
      <c r="R5" s="10"/>
      <c r="X5" s="107" t="s">
        <v>3606</v>
      </c>
      <c r="Y5" s="107" t="s">
        <v>3607</v>
      </c>
      <c r="Z5" s="107" t="s">
        <v>3607</v>
      </c>
      <c r="AA5" s="107" t="s">
        <v>3606</v>
      </c>
      <c r="AB5" s="107" t="s">
        <v>3607</v>
      </c>
      <c r="AC5" s="107" t="s">
        <v>3607</v>
      </c>
    </row>
    <row r="6" spans="2:69" x14ac:dyDescent="0.25">
      <c r="B6" s="19" t="s">
        <v>264</v>
      </c>
      <c r="C6" s="27" t="e">
        <f>+#REF!</f>
        <v>#REF!</v>
      </c>
      <c r="E6" s="65">
        <v>0</v>
      </c>
      <c r="F6" s="91" t="e">
        <f>IF(E6="","",C7)</f>
        <v>#REF!</v>
      </c>
      <c r="G6" s="91" t="e">
        <f>IF(E6="","",IF(C8&gt;B45,B45,C8))</f>
        <v>#REF!</v>
      </c>
      <c r="H6" s="92" t="e">
        <f t="shared" ref="H6" si="0">IF(E6="","",IF($C$5=0,0,G6-F6))</f>
        <v>#REF!</v>
      </c>
      <c r="I6" s="93" t="e">
        <f>IF(E6="","",$C$20)</f>
        <v>#REF!</v>
      </c>
      <c r="J6" s="93">
        <f>IF(E6="","",$C$18)</f>
        <v>0</v>
      </c>
      <c r="K6" s="94" t="e">
        <f>IF(E6="","",IF(C9&lt;C8,C5,C5))</f>
        <v>#REF!</v>
      </c>
      <c r="L6" s="94">
        <f>IF(E6="","",0)</f>
        <v>0</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67"/>
      <c r="T6" s="67"/>
      <c r="U6" s="107" t="s">
        <v>278</v>
      </c>
      <c r="V6" s="107" t="s">
        <v>3608</v>
      </c>
      <c r="W6" s="104"/>
      <c r="X6" s="108" t="e">
        <f>$B$45</f>
        <v>#REF!</v>
      </c>
      <c r="Y6" s="108" t="e">
        <f t="shared" ref="Y6:AE6" si="2">$B$45</f>
        <v>#REF!</v>
      </c>
      <c r="Z6" s="108" t="e">
        <f t="shared" si="2"/>
        <v>#REF!</v>
      </c>
      <c r="AA6" s="108" t="e">
        <f t="shared" si="2"/>
        <v>#REF!</v>
      </c>
      <c r="AB6" s="108" t="e">
        <f t="shared" si="2"/>
        <v>#REF!</v>
      </c>
      <c r="AC6" s="108" t="e">
        <f t="shared" si="2"/>
        <v>#REF!</v>
      </c>
      <c r="AD6" s="108" t="e">
        <f t="shared" si="2"/>
        <v>#REF!</v>
      </c>
      <c r="AE6" s="108" t="e">
        <f t="shared" si="2"/>
        <v>#REF!</v>
      </c>
      <c r="AF6" s="108" t="e">
        <f>$B$45</f>
        <v>#REF!</v>
      </c>
      <c r="AG6" s="107" t="s">
        <v>3605</v>
      </c>
      <c r="AI6" s="108" t="e">
        <f>$B$45</f>
        <v>#REF!</v>
      </c>
      <c r="AJ6" s="108" t="e">
        <f t="shared" ref="AJ6:AL6" si="3">$B$45</f>
        <v>#REF!</v>
      </c>
      <c r="AK6" s="108" t="e">
        <f t="shared" si="3"/>
        <v>#REF!</v>
      </c>
      <c r="AL6" s="108" t="e">
        <f t="shared" si="3"/>
        <v>#REF!</v>
      </c>
      <c r="AM6" s="108" t="e">
        <f>$B$45</f>
        <v>#REF!</v>
      </c>
      <c r="AN6" s="108" t="e">
        <f>$B$45</f>
        <v>#REF!</v>
      </c>
      <c r="AO6" s="108" t="e">
        <f t="shared" ref="AO6:AR6" si="4">$B$45</f>
        <v>#REF!</v>
      </c>
      <c r="AP6" s="108" t="e">
        <f t="shared" si="4"/>
        <v>#REF!</v>
      </c>
      <c r="AQ6" s="108" t="e">
        <f>$B$45</f>
        <v>#REF!</v>
      </c>
      <c r="AR6" s="108" t="e">
        <f t="shared" si="4"/>
        <v>#REF!</v>
      </c>
      <c r="AT6" s="108" t="e">
        <f>$B$45</f>
        <v>#REF!</v>
      </c>
      <c r="AU6" s="108" t="e">
        <f t="shared" ref="AU6:AW6" si="5">$B$45</f>
        <v>#REF!</v>
      </c>
      <c r="AV6" s="108" t="e">
        <f t="shared" si="5"/>
        <v>#REF!</v>
      </c>
      <c r="AW6" s="108" t="e">
        <f t="shared" si="5"/>
        <v>#REF!</v>
      </c>
      <c r="AX6" s="108" t="e">
        <f>$B$45</f>
        <v>#REF!</v>
      </c>
      <c r="AY6" s="108" t="e">
        <f>$B$45</f>
        <v>#REF!</v>
      </c>
      <c r="AZ6" s="108" t="e">
        <f t="shared" ref="AZ6:BC6" si="6">$B$45</f>
        <v>#REF!</v>
      </c>
      <c r="BA6" s="108" t="e">
        <f t="shared" si="6"/>
        <v>#REF!</v>
      </c>
      <c r="BB6" s="108" t="e">
        <f t="shared" si="6"/>
        <v>#REF!</v>
      </c>
      <c r="BC6" s="108" t="e">
        <f t="shared" si="6"/>
        <v>#REF!</v>
      </c>
      <c r="BE6" s="109" t="e">
        <f>$B$45</f>
        <v>#REF!</v>
      </c>
      <c r="BF6" s="109" t="e">
        <f t="shared" ref="BF6:BH6" si="7">$B$45</f>
        <v>#REF!</v>
      </c>
      <c r="BG6" s="109" t="e">
        <f t="shared" si="7"/>
        <v>#REF!</v>
      </c>
      <c r="BH6" s="109" t="e">
        <f t="shared" si="7"/>
        <v>#REF!</v>
      </c>
      <c r="BI6" s="109" t="e">
        <f>$B$45</f>
        <v>#REF!</v>
      </c>
      <c r="BJ6" s="109" t="e">
        <f>$B$45</f>
        <v>#REF!</v>
      </c>
      <c r="BK6" s="109" t="e">
        <f t="shared" ref="BK6:BP6" si="8">$B$45</f>
        <v>#REF!</v>
      </c>
      <c r="BL6" s="109" t="e">
        <f t="shared" si="8"/>
        <v>#REF!</v>
      </c>
      <c r="BM6" s="109" t="e">
        <f t="shared" si="8"/>
        <v>#REF!</v>
      </c>
      <c r="BN6" s="109" t="e">
        <f t="shared" si="8"/>
        <v>#REF!</v>
      </c>
      <c r="BO6" s="109" t="e">
        <f t="shared" si="8"/>
        <v>#REF!</v>
      </c>
      <c r="BP6" s="109" t="e">
        <f t="shared" si="8"/>
        <v>#REF!</v>
      </c>
    </row>
    <row r="7" spans="2:69" x14ac:dyDescent="0.25">
      <c r="B7" s="19" t="s">
        <v>3609</v>
      </c>
      <c r="C7" s="27" t="e">
        <f>+#REF!</f>
        <v>#REF!</v>
      </c>
      <c r="E7" s="65" t="e">
        <f>IF((ROWS(E$6:E7)-1)&gt;$C$16+$C$13-$C$15,"",(ROWS(E$6:E7)-1))</f>
        <v>#REF!</v>
      </c>
      <c r="F7" s="55" t="e">
        <f>IF(E7="","",G6)</f>
        <v>#REF!</v>
      </c>
      <c r="G7" s="55" t="e">
        <f xml:space="preserve">
IF(E7="","",
IF($C$6="mjesečno",AG7,
IF($C$6="tromjesečno",AR7,
IF($C$6="polugodišnje",BC7,
IF($C$6="godišnje",BP7)))))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 t="shared" ref="M7:M70" si="12">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3">IF(E7="","",IF($C$5=0,"",IF(F7&lt;$C$8,"INTERKALARNA","REDOVNA")))</f>
        <v>#REF!</v>
      </c>
      <c r="S7" s="67"/>
      <c r="T7" s="68"/>
      <c r="U7" s="104" t="s">
        <v>3610</v>
      </c>
      <c r="V7" s="104"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102"/>
      <c r="X7" s="102"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102"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102"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102"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102"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102"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102"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102"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108"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102"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102"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102"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102"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102"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102"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102"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102"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102"/>
      <c r="AT7" s="102"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102"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102"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102"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102"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102"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102"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102"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102"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102"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102"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102"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102"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102"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102"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102"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102"/>
    </row>
    <row r="8" spans="2:69" x14ac:dyDescent="0.25">
      <c r="B8" s="19" t="s">
        <v>3448</v>
      </c>
      <c r="C8" s="27" t="e">
        <f>+#REF!</f>
        <v>#REF!</v>
      </c>
      <c r="E8" s="65" t="e">
        <f>IF((ROWS(E$6:E8)-1)&gt;$C$16+$C$13-$C$15,"",(ROWS(E$6:E8)-1))</f>
        <v>#REF!</v>
      </c>
      <c r="F8" s="55" t="e">
        <f t="shared" ref="F8:F71" si="14">IF(E8="","",G7)</f>
        <v>#REF!</v>
      </c>
      <c r="G8" s="55" t="e">
        <f t="shared" ref="G8:G70" si="15" xml:space="preserve">
IF(E8="","",
IF($C$6="mjesečno",AG8,
IF($C$6="tromjesečno",AR8,
IF($C$6="polugodišnje",BC8,
IF($C$6="godišnje",BP8)))))</f>
        <v>#REF!</v>
      </c>
      <c r="H8" s="28" t="e">
        <f t="shared" si="9"/>
        <v>#REF!</v>
      </c>
      <c r="I8" s="56" t="e">
        <f t="shared" si="10"/>
        <v>#REF!</v>
      </c>
      <c r="J8" s="56" t="e">
        <f t="shared" ref="J8:J71" si="16">IF(E8="","",$C$18)</f>
        <v>#REF!</v>
      </c>
      <c r="K8" s="57" t="e">
        <f t="shared" ref="K8:K71" si="17">IF(E8="","",TRUNC((K7-L8),5))</f>
        <v>#REF!</v>
      </c>
      <c r="L8" s="57" t="e">
        <f t="shared" si="11"/>
        <v>#REF!</v>
      </c>
      <c r="M8" s="58" t="e">
        <f t="shared" si="12"/>
        <v>#REF!</v>
      </c>
      <c r="N8" s="58" t="e">
        <f t="shared" ref="N8:N71" si="18">IF(E8="","",
IF($C$24="m SBD / g SBD",(H8*J8*K7)/(DATE(YEAR(G8),12,31)-DATE(YEAR(G8),1,1)+1),
IF($C$24="m SBD / g 360",(H8*J8*K7)/360,
IF($C$24="m SBD / g 365",(H8*J8*K7)/365,
IF($C$24="m 30 / g SBD",(H8*J8*K7)/(DATE(YEAR(G8),12,31)-DATE(YEAR(G8),1,1)+1),
IF($C$24="m 30 / g 360",(H8*J8*K7)/360,
IF($C$24="m 30 / g 365",(H8*J8*K7)/365,
)))))))</f>
        <v>#REF!</v>
      </c>
      <c r="O8" s="58" t="e">
        <f t="shared" ref="O8:O71" si="19">IF(E8="","",IF(M8&lt;N8,0,M8-N8))</f>
        <v>#REF!</v>
      </c>
      <c r="P8" s="59" t="e">
        <f t="shared" si="1"/>
        <v>#REF!</v>
      </c>
      <c r="Q8" s="29" t="e">
        <f t="shared" ref="Q8:Q71" si="20">IF(E8="","",O8/(1+P8)^(E8+$C$33))</f>
        <v>#REF!</v>
      </c>
      <c r="R8" s="100" t="e">
        <f t="shared" si="13"/>
        <v>#REF!</v>
      </c>
      <c r="S8" s="70"/>
      <c r="T8" s="69"/>
      <c r="U8" s="110" t="s">
        <v>3611</v>
      </c>
      <c r="V8" s="104"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102"/>
      <c r="X8" s="102" t="e">
        <f t="shared" ref="X8:X71" si="21">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102" t="e">
        <f t="shared" ref="Y8:Y71" si="22">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102" t="e">
        <f t="shared" ref="Z8:Z71" si="23">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102" t="e">
        <f t="shared" ref="AA8:AA71" si="24">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102" t="e">
        <f t="shared" ref="AB8:AB71" si="25">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102" t="e">
        <f t="shared" ref="AC8:AC71" si="26">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102" t="e">
        <f t="shared" ref="AD8:AD71" si="27">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102" t="e">
        <f t="shared" ref="AE8:AE71" si="28">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108"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102"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102"/>
      <c r="AI8" s="102" t="e">
        <f t="shared" ref="AI8:AI71" si="29">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102" t="e">
        <f t="shared" ref="AJ8:AJ71" si="30">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102" t="e">
        <f t="shared" ref="AK8:AK71" si="31">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102" t="e">
        <f t="shared" ref="AL8:AL71" si="32">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102" t="e">
        <f t="shared" ref="AM8:AM71" si="33">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102" t="e">
        <f t="shared" ref="AN8:AN71" si="34">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102" t="e">
        <f t="shared" ref="AO8:AO71" si="35">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102" t="e">
        <f t="shared" ref="AP8:AP71" si="36">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102" t="e">
        <f t="shared" ref="AQ8:AQ71" si="37">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102" t="e">
        <f t="shared" ref="AR8:AR71" si="38"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102"/>
      <c r="AT8" s="102" t="e">
        <f t="shared" ref="AT8:AT71" si="39">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102" t="e">
        <f t="shared" ref="AU8:AU71" si="40">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102" t="e">
        <f t="shared" ref="AV8:AV71" si="41">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102" t="e">
        <f t="shared" ref="AW8:AW71" si="42">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102" t="e">
        <f t="shared" ref="AX8:AX71" si="43">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102" t="e">
        <f t="shared" ref="AY8:AY71" si="44">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102" t="e">
        <f t="shared" ref="AZ8:AZ71" si="45">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102" t="e">
        <f t="shared" ref="BA8:BA71" si="46">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102" t="e">
        <f t="shared" ref="BB8:BB71" si="47">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102" t="e">
        <f t="shared" ref="BC8:BC71" si="48">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102" t="e">
        <f t="shared" ref="BE8:BE56" si="49">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102" t="e">
        <f t="shared" ref="BF8:BF56" si="50">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102" t="e">
        <f t="shared" ref="BG8:BG56" si="51">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102" t="e">
        <f t="shared" ref="BH8:BH56" si="52">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102" t="e">
        <f t="shared" ref="BI8:BI56" si="53">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102" t="e">
        <f t="shared" ref="BJ8:BJ56" si="54">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102" t="e">
        <f t="shared" ref="BK8:BK56" si="55">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102" t="e">
        <f t="shared" ref="BL8:BL56" si="56">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102" t="e">
        <f t="shared" ref="BM8:BM56" si="57">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102" t="e">
        <f t="shared" ref="BN8:BN56" si="58">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102" t="e">
        <f t="shared" ref="BO8:BO56" si="59">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102" t="e">
        <f t="shared" ref="BP8:BP56" si="60">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102"/>
    </row>
    <row r="9" spans="2:69" x14ac:dyDescent="0.25">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IF((ROWS(E$6:E9)-1)&gt;$C$16+$C$13-$C$15,"",(ROWS(E$6:E9)-1))</f>
        <v>#REF!</v>
      </c>
      <c r="F9" s="55" t="e">
        <f t="shared" si="14"/>
        <v>#REF!</v>
      </c>
      <c r="G9" s="55" t="e">
        <f t="shared" si="15"/>
        <v>#REF!</v>
      </c>
      <c r="H9" s="28" t="e">
        <f t="shared" si="9"/>
        <v>#REF!</v>
      </c>
      <c r="I9" s="56" t="e">
        <f t="shared" si="10"/>
        <v>#REF!</v>
      </c>
      <c r="J9" s="56" t="e">
        <f t="shared" si="16"/>
        <v>#REF!</v>
      </c>
      <c r="K9" s="57" t="e">
        <f t="shared" si="17"/>
        <v>#REF!</v>
      </c>
      <c r="L9" s="57" t="e">
        <f t="shared" si="11"/>
        <v>#REF!</v>
      </c>
      <c r="M9" s="58" t="e">
        <f t="shared" si="12"/>
        <v>#REF!</v>
      </c>
      <c r="N9" s="58" t="e">
        <f t="shared" si="18"/>
        <v>#REF!</v>
      </c>
      <c r="O9" s="58" t="e">
        <f t="shared" si="19"/>
        <v>#REF!</v>
      </c>
      <c r="P9" s="59" t="e">
        <f t="shared" si="1"/>
        <v>#REF!</v>
      </c>
      <c r="Q9" s="29" t="e">
        <f t="shared" si="20"/>
        <v>#REF!</v>
      </c>
      <c r="R9" s="100" t="e">
        <f t="shared" si="13"/>
        <v>#REF!</v>
      </c>
      <c r="S9" s="70"/>
      <c r="T9" s="69"/>
      <c r="U9" s="110" t="s">
        <v>3612</v>
      </c>
      <c r="V9" s="104"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102"/>
      <c r="X9" s="102" t="e">
        <f t="shared" si="21"/>
        <v>#REF!</v>
      </c>
      <c r="Y9" s="102" t="e">
        <f t="shared" si="22"/>
        <v>#REF!</v>
      </c>
      <c r="Z9" s="102" t="e">
        <f t="shared" si="23"/>
        <v>#REF!</v>
      </c>
      <c r="AA9" s="102" t="e">
        <f t="shared" si="24"/>
        <v>#REF!</v>
      </c>
      <c r="AB9" s="102" t="e">
        <f t="shared" si="25"/>
        <v>#REF!</v>
      </c>
      <c r="AC9" s="102" t="e">
        <f t="shared" si="26"/>
        <v>#REF!</v>
      </c>
      <c r="AD9" s="102" t="e">
        <f t="shared" si="27"/>
        <v>#REF!</v>
      </c>
      <c r="AE9" s="102" t="e">
        <f t="shared" si="28"/>
        <v>#REF!</v>
      </c>
      <c r="AF9" s="108" t="e">
        <f t="shared" ref="AF9:AF72" si="61">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102" t="e">
        <f t="shared" ref="AG9:AG72" si="62">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102"/>
      <c r="AI9" s="102" t="e">
        <f t="shared" si="29"/>
        <v>#REF!</v>
      </c>
      <c r="AJ9" s="102" t="e">
        <f t="shared" si="30"/>
        <v>#REF!</v>
      </c>
      <c r="AK9" s="102" t="e">
        <f t="shared" si="31"/>
        <v>#REF!</v>
      </c>
      <c r="AL9" s="102" t="e">
        <f t="shared" si="32"/>
        <v>#REF!</v>
      </c>
      <c r="AM9" s="102" t="e">
        <f t="shared" si="33"/>
        <v>#REF!</v>
      </c>
      <c r="AN9" s="102" t="e">
        <f t="shared" si="34"/>
        <v>#REF!</v>
      </c>
      <c r="AO9" s="102" t="e">
        <f t="shared" si="35"/>
        <v>#REF!</v>
      </c>
      <c r="AP9" s="102" t="e">
        <f t="shared" si="36"/>
        <v>#REF!</v>
      </c>
      <c r="AQ9" s="102" t="e">
        <f t="shared" si="37"/>
        <v>#REF!</v>
      </c>
      <c r="AR9" s="102" t="e">
        <f t="shared" si="38"/>
        <v>#REF!</v>
      </c>
      <c r="AS9" s="102"/>
      <c r="AT9" s="102" t="e">
        <f t="shared" si="39"/>
        <v>#REF!</v>
      </c>
      <c r="AU9" s="102" t="e">
        <f t="shared" si="40"/>
        <v>#REF!</v>
      </c>
      <c r="AV9" s="102" t="e">
        <f t="shared" si="41"/>
        <v>#REF!</v>
      </c>
      <c r="AW9" s="102" t="e">
        <f t="shared" si="42"/>
        <v>#REF!</v>
      </c>
      <c r="AX9" s="102" t="e">
        <f t="shared" si="43"/>
        <v>#REF!</v>
      </c>
      <c r="AY9" s="102" t="e">
        <f t="shared" si="44"/>
        <v>#REF!</v>
      </c>
      <c r="AZ9" s="102" t="e">
        <f t="shared" si="45"/>
        <v>#REF!</v>
      </c>
      <c r="BA9" s="102" t="e">
        <f t="shared" si="46"/>
        <v>#REF!</v>
      </c>
      <c r="BB9" s="102" t="e">
        <f t="shared" si="47"/>
        <v>#REF!</v>
      </c>
      <c r="BC9" s="102" t="e">
        <f t="shared" si="48"/>
        <v>#REF!</v>
      </c>
      <c r="BE9" s="102" t="e">
        <f t="shared" si="49"/>
        <v>#REF!</v>
      </c>
      <c r="BF9" s="102" t="e">
        <f t="shared" si="50"/>
        <v>#REF!</v>
      </c>
      <c r="BG9" s="102" t="e">
        <f t="shared" si="51"/>
        <v>#REF!</v>
      </c>
      <c r="BH9" s="102" t="e">
        <f t="shared" si="52"/>
        <v>#REF!</v>
      </c>
      <c r="BI9" s="102" t="e">
        <f t="shared" si="53"/>
        <v>#REF!</v>
      </c>
      <c r="BJ9" s="102" t="e">
        <f t="shared" si="54"/>
        <v>#REF!</v>
      </c>
      <c r="BK9" s="102" t="e">
        <f t="shared" si="55"/>
        <v>#REF!</v>
      </c>
      <c r="BL9" s="102" t="e">
        <f t="shared" si="56"/>
        <v>#REF!</v>
      </c>
      <c r="BM9" s="102" t="e">
        <f t="shared" si="57"/>
        <v>#REF!</v>
      </c>
      <c r="BN9" s="102" t="e">
        <f t="shared" si="58"/>
        <v>#REF!</v>
      </c>
      <c r="BO9" s="102" t="e">
        <f t="shared" si="59"/>
        <v>#REF!</v>
      </c>
      <c r="BP9" s="102" t="e">
        <f t="shared" si="60"/>
        <v>#REF!</v>
      </c>
      <c r="BQ9" s="102"/>
    </row>
    <row r="10" spans="2:69" x14ac:dyDescent="0.25">
      <c r="B10" s="31" t="s">
        <v>3613</v>
      </c>
      <c r="C10" s="32" t="e">
        <f>+#REF!</f>
        <v>#REF!</v>
      </c>
      <c r="E10" s="65" t="e">
        <f>IF((ROWS(E$6:E10)-1)&gt;$C$16+$C$13-$C$15,"",(ROWS(E$6:E10)-1))</f>
        <v>#REF!</v>
      </c>
      <c r="F10" s="55" t="e">
        <f t="shared" si="14"/>
        <v>#REF!</v>
      </c>
      <c r="G10" s="55" t="e">
        <f t="shared" si="15"/>
        <v>#REF!</v>
      </c>
      <c r="H10" s="28" t="e">
        <f t="shared" si="9"/>
        <v>#REF!</v>
      </c>
      <c r="I10" s="56" t="e">
        <f t="shared" si="10"/>
        <v>#REF!</v>
      </c>
      <c r="J10" s="56" t="e">
        <f t="shared" si="16"/>
        <v>#REF!</v>
      </c>
      <c r="K10" s="57" t="e">
        <f t="shared" si="17"/>
        <v>#REF!</v>
      </c>
      <c r="L10" s="57" t="e">
        <f t="shared" si="11"/>
        <v>#REF!</v>
      </c>
      <c r="M10" s="58" t="e">
        <f t="shared" si="12"/>
        <v>#REF!</v>
      </c>
      <c r="N10" s="58" t="e">
        <f t="shared" si="18"/>
        <v>#REF!</v>
      </c>
      <c r="O10" s="58" t="e">
        <f t="shared" si="19"/>
        <v>#REF!</v>
      </c>
      <c r="P10" s="59" t="e">
        <f t="shared" si="1"/>
        <v>#REF!</v>
      </c>
      <c r="Q10" s="29" t="e">
        <f t="shared" si="20"/>
        <v>#REF!</v>
      </c>
      <c r="R10" s="100" t="e">
        <f t="shared" si="13"/>
        <v>#REF!</v>
      </c>
      <c r="S10" s="70"/>
      <c r="T10" s="69"/>
      <c r="U10" s="110" t="s">
        <v>3614</v>
      </c>
      <c r="V10" s="104"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102"/>
      <c r="X10" s="102" t="e">
        <f t="shared" si="21"/>
        <v>#REF!</v>
      </c>
      <c r="Y10" s="102" t="e">
        <f t="shared" si="22"/>
        <v>#REF!</v>
      </c>
      <c r="Z10" s="102" t="e">
        <f t="shared" si="23"/>
        <v>#REF!</v>
      </c>
      <c r="AA10" s="102" t="e">
        <f t="shared" si="24"/>
        <v>#REF!</v>
      </c>
      <c r="AB10" s="102" t="e">
        <f t="shared" si="25"/>
        <v>#REF!</v>
      </c>
      <c r="AC10" s="102" t="e">
        <f t="shared" si="26"/>
        <v>#REF!</v>
      </c>
      <c r="AD10" s="102" t="e">
        <f t="shared" si="27"/>
        <v>#REF!</v>
      </c>
      <c r="AE10" s="102" t="e">
        <f t="shared" si="28"/>
        <v>#REF!</v>
      </c>
      <c r="AF10" s="108" t="e">
        <f t="shared" si="61"/>
        <v>#REF!</v>
      </c>
      <c r="AG10" s="102" t="e">
        <f t="shared" si="62"/>
        <v>#REF!</v>
      </c>
      <c r="AH10" s="102"/>
      <c r="AI10" s="102" t="e">
        <f t="shared" si="29"/>
        <v>#REF!</v>
      </c>
      <c r="AJ10" s="102" t="e">
        <f t="shared" si="30"/>
        <v>#REF!</v>
      </c>
      <c r="AK10" s="102" t="e">
        <f t="shared" si="31"/>
        <v>#REF!</v>
      </c>
      <c r="AL10" s="102" t="e">
        <f t="shared" si="32"/>
        <v>#REF!</v>
      </c>
      <c r="AM10" s="102" t="e">
        <f t="shared" si="33"/>
        <v>#REF!</v>
      </c>
      <c r="AN10" s="102" t="e">
        <f t="shared" si="34"/>
        <v>#REF!</v>
      </c>
      <c r="AO10" s="102" t="e">
        <f t="shared" si="35"/>
        <v>#REF!</v>
      </c>
      <c r="AP10" s="102" t="e">
        <f t="shared" si="36"/>
        <v>#REF!</v>
      </c>
      <c r="AQ10" s="102" t="e">
        <f t="shared" si="37"/>
        <v>#REF!</v>
      </c>
      <c r="AR10" s="102" t="e">
        <f t="shared" si="38"/>
        <v>#REF!</v>
      </c>
      <c r="AS10" s="102"/>
      <c r="AT10" s="102" t="e">
        <f t="shared" si="39"/>
        <v>#REF!</v>
      </c>
      <c r="AU10" s="102" t="e">
        <f t="shared" si="40"/>
        <v>#REF!</v>
      </c>
      <c r="AV10" s="102" t="e">
        <f t="shared" si="41"/>
        <v>#REF!</v>
      </c>
      <c r="AW10" s="102" t="e">
        <f t="shared" si="42"/>
        <v>#REF!</v>
      </c>
      <c r="AX10" s="102" t="e">
        <f t="shared" si="43"/>
        <v>#REF!</v>
      </c>
      <c r="AY10" s="102" t="e">
        <f t="shared" si="44"/>
        <v>#REF!</v>
      </c>
      <c r="AZ10" s="102" t="e">
        <f t="shared" si="45"/>
        <v>#REF!</v>
      </c>
      <c r="BA10" s="102" t="e">
        <f t="shared" si="46"/>
        <v>#REF!</v>
      </c>
      <c r="BB10" s="102" t="e">
        <f t="shared" si="47"/>
        <v>#REF!</v>
      </c>
      <c r="BC10" s="102" t="e">
        <f t="shared" si="48"/>
        <v>#REF!</v>
      </c>
      <c r="BE10" s="102" t="e">
        <f t="shared" si="49"/>
        <v>#REF!</v>
      </c>
      <c r="BF10" s="102" t="e">
        <f t="shared" si="50"/>
        <v>#REF!</v>
      </c>
      <c r="BG10" s="102" t="e">
        <f t="shared" si="51"/>
        <v>#REF!</v>
      </c>
      <c r="BH10" s="102" t="e">
        <f t="shared" si="52"/>
        <v>#REF!</v>
      </c>
      <c r="BI10" s="102" t="e">
        <f t="shared" si="53"/>
        <v>#REF!</v>
      </c>
      <c r="BJ10" s="102" t="e">
        <f t="shared" si="54"/>
        <v>#REF!</v>
      </c>
      <c r="BK10" s="102" t="e">
        <f t="shared" si="55"/>
        <v>#REF!</v>
      </c>
      <c r="BL10" s="102" t="e">
        <f t="shared" si="56"/>
        <v>#REF!</v>
      </c>
      <c r="BM10" s="102" t="e">
        <f t="shared" si="57"/>
        <v>#REF!</v>
      </c>
      <c r="BN10" s="102" t="e">
        <f t="shared" si="58"/>
        <v>#REF!</v>
      </c>
      <c r="BO10" s="102" t="e">
        <f t="shared" si="59"/>
        <v>#REF!</v>
      </c>
      <c r="BP10" s="102" t="e">
        <f t="shared" si="60"/>
        <v>#REF!</v>
      </c>
      <c r="BQ10" s="102"/>
    </row>
    <row r="11" spans="2:69" x14ac:dyDescent="0.25">
      <c r="B11" s="31" t="s">
        <v>3615</v>
      </c>
      <c r="C11" s="32" t="e">
        <f>+#REF!</f>
        <v>#REF!</v>
      </c>
      <c r="E11" s="65" t="e">
        <f>IF((ROWS(E$6:E11)-1)&gt;$C$16+$C$13-$C$15,"",(ROWS(E$6:E11)-1))</f>
        <v>#REF!</v>
      </c>
      <c r="F11" s="55" t="e">
        <f t="shared" si="14"/>
        <v>#REF!</v>
      </c>
      <c r="G11" s="55" t="e">
        <f t="shared" si="15"/>
        <v>#REF!</v>
      </c>
      <c r="H11" s="28" t="e">
        <f t="shared" si="9"/>
        <v>#REF!</v>
      </c>
      <c r="I11" s="56" t="e">
        <f t="shared" si="10"/>
        <v>#REF!</v>
      </c>
      <c r="J11" s="56" t="e">
        <f t="shared" si="16"/>
        <v>#REF!</v>
      </c>
      <c r="K11" s="57" t="e">
        <f t="shared" si="17"/>
        <v>#REF!</v>
      </c>
      <c r="L11" s="57" t="e">
        <f t="shared" si="11"/>
        <v>#REF!</v>
      </c>
      <c r="M11" s="58" t="e">
        <f t="shared" si="12"/>
        <v>#REF!</v>
      </c>
      <c r="N11" s="58" t="e">
        <f t="shared" si="18"/>
        <v>#REF!</v>
      </c>
      <c r="O11" s="58" t="e">
        <f t="shared" si="19"/>
        <v>#REF!</v>
      </c>
      <c r="P11" s="59" t="e">
        <f t="shared" si="1"/>
        <v>#REF!</v>
      </c>
      <c r="Q11" s="29" t="e">
        <f t="shared" si="20"/>
        <v>#REF!</v>
      </c>
      <c r="R11" s="100" t="e">
        <f t="shared" si="13"/>
        <v>#REF!</v>
      </c>
      <c r="S11" s="70"/>
      <c r="T11" s="69"/>
      <c r="U11" s="102"/>
      <c r="V11" s="102"/>
      <c r="W11" s="102"/>
      <c r="X11" s="102" t="e">
        <f t="shared" si="21"/>
        <v>#REF!</v>
      </c>
      <c r="Y11" s="102" t="e">
        <f t="shared" si="22"/>
        <v>#REF!</v>
      </c>
      <c r="Z11" s="102" t="e">
        <f t="shared" si="23"/>
        <v>#REF!</v>
      </c>
      <c r="AA11" s="102" t="e">
        <f t="shared" si="24"/>
        <v>#REF!</v>
      </c>
      <c r="AB11" s="102" t="e">
        <f t="shared" si="25"/>
        <v>#REF!</v>
      </c>
      <c r="AC11" s="102" t="e">
        <f t="shared" si="26"/>
        <v>#REF!</v>
      </c>
      <c r="AD11" s="102" t="e">
        <f t="shared" si="27"/>
        <v>#REF!</v>
      </c>
      <c r="AE11" s="102" t="e">
        <f t="shared" si="28"/>
        <v>#REF!</v>
      </c>
      <c r="AF11" s="108" t="e">
        <f t="shared" si="61"/>
        <v>#REF!</v>
      </c>
      <c r="AG11" s="102" t="e">
        <f t="shared" si="62"/>
        <v>#REF!</v>
      </c>
      <c r="AH11" s="102"/>
      <c r="AI11" s="102" t="e">
        <f t="shared" si="29"/>
        <v>#REF!</v>
      </c>
      <c r="AJ11" s="102" t="e">
        <f t="shared" si="30"/>
        <v>#REF!</v>
      </c>
      <c r="AK11" s="102" t="e">
        <f t="shared" si="31"/>
        <v>#REF!</v>
      </c>
      <c r="AL11" s="102" t="e">
        <f t="shared" si="32"/>
        <v>#REF!</v>
      </c>
      <c r="AM11" s="102" t="e">
        <f t="shared" si="33"/>
        <v>#REF!</v>
      </c>
      <c r="AN11" s="102" t="e">
        <f t="shared" si="34"/>
        <v>#REF!</v>
      </c>
      <c r="AO11" s="102" t="e">
        <f t="shared" si="35"/>
        <v>#REF!</v>
      </c>
      <c r="AP11" s="102" t="e">
        <f t="shared" si="36"/>
        <v>#REF!</v>
      </c>
      <c r="AQ11" s="102" t="e">
        <f t="shared" si="37"/>
        <v>#REF!</v>
      </c>
      <c r="AR11" s="102" t="e">
        <f t="shared" si="38"/>
        <v>#REF!</v>
      </c>
      <c r="AS11" s="102"/>
      <c r="AT11" s="102" t="e">
        <f t="shared" si="39"/>
        <v>#REF!</v>
      </c>
      <c r="AU11" s="102" t="e">
        <f t="shared" si="40"/>
        <v>#REF!</v>
      </c>
      <c r="AV11" s="102" t="e">
        <f t="shared" si="41"/>
        <v>#REF!</v>
      </c>
      <c r="AW11" s="102" t="e">
        <f t="shared" si="42"/>
        <v>#REF!</v>
      </c>
      <c r="AX11" s="102" t="e">
        <f t="shared" si="43"/>
        <v>#REF!</v>
      </c>
      <c r="AY11" s="102" t="e">
        <f t="shared" si="44"/>
        <v>#REF!</v>
      </c>
      <c r="AZ11" s="102" t="e">
        <f t="shared" si="45"/>
        <v>#REF!</v>
      </c>
      <c r="BA11" s="102" t="e">
        <f t="shared" si="46"/>
        <v>#REF!</v>
      </c>
      <c r="BB11" s="102" t="e">
        <f t="shared" si="47"/>
        <v>#REF!</v>
      </c>
      <c r="BC11" s="102" t="e">
        <f t="shared" si="48"/>
        <v>#REF!</v>
      </c>
      <c r="BE11" s="102" t="e">
        <f t="shared" si="49"/>
        <v>#REF!</v>
      </c>
      <c r="BF11" s="102" t="e">
        <f t="shared" si="50"/>
        <v>#REF!</v>
      </c>
      <c r="BG11" s="102" t="e">
        <f t="shared" si="51"/>
        <v>#REF!</v>
      </c>
      <c r="BH11" s="102" t="e">
        <f t="shared" si="52"/>
        <v>#REF!</v>
      </c>
      <c r="BI11" s="102" t="e">
        <f t="shared" si="53"/>
        <v>#REF!</v>
      </c>
      <c r="BJ11" s="102" t="e">
        <f t="shared" si="54"/>
        <v>#REF!</v>
      </c>
      <c r="BK11" s="102" t="e">
        <f t="shared" si="55"/>
        <v>#REF!</v>
      </c>
      <c r="BL11" s="102" t="e">
        <f t="shared" si="56"/>
        <v>#REF!</v>
      </c>
      <c r="BM11" s="102" t="e">
        <f t="shared" si="57"/>
        <v>#REF!</v>
      </c>
      <c r="BN11" s="102" t="e">
        <f t="shared" si="58"/>
        <v>#REF!</v>
      </c>
      <c r="BO11" s="102" t="e">
        <f t="shared" si="59"/>
        <v>#REF!</v>
      </c>
      <c r="BP11" s="102" t="e">
        <f t="shared" si="60"/>
        <v>#REF!</v>
      </c>
      <c r="BQ11" s="102"/>
    </row>
    <row r="12" spans="2:69" x14ac:dyDescent="0.25">
      <c r="B12" s="31" t="s">
        <v>3616</v>
      </c>
      <c r="C12" s="33" t="e">
        <f>IF(C9&lt;=C7,0,
IF(C9&lt;C7,CEILING((C10-C7)/31,1),
IF(AND(C7&lt;&gt;EOMONTH(C7,0),C10=EOMONTH(C10,0),DAY(C9)&lt;DAY(C7)),DATEDIF(C7,C9,"m")+1,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IF((ROWS(E$6:E12)-1)&gt;$C$16+$C$13-$C$15,"",(ROWS(E$6:E12)-1))</f>
        <v>#REF!</v>
      </c>
      <c r="F12" s="55" t="e">
        <f t="shared" si="14"/>
        <v>#REF!</v>
      </c>
      <c r="G12" s="55" t="e">
        <f t="shared" si="15"/>
        <v>#REF!</v>
      </c>
      <c r="H12" s="28" t="e">
        <f t="shared" si="9"/>
        <v>#REF!</v>
      </c>
      <c r="I12" s="56" t="e">
        <f t="shared" si="10"/>
        <v>#REF!</v>
      </c>
      <c r="J12" s="56" t="e">
        <f t="shared" si="16"/>
        <v>#REF!</v>
      </c>
      <c r="K12" s="57" t="e">
        <f t="shared" si="17"/>
        <v>#REF!</v>
      </c>
      <c r="L12" s="57" t="e">
        <f t="shared" si="11"/>
        <v>#REF!</v>
      </c>
      <c r="M12" s="58" t="e">
        <f t="shared" si="12"/>
        <v>#REF!</v>
      </c>
      <c r="N12" s="58" t="e">
        <f t="shared" si="18"/>
        <v>#REF!</v>
      </c>
      <c r="O12" s="58" t="e">
        <f t="shared" si="19"/>
        <v>#REF!</v>
      </c>
      <c r="P12" s="59" t="e">
        <f t="shared" si="1"/>
        <v>#REF!</v>
      </c>
      <c r="Q12" s="29" t="e">
        <f t="shared" si="20"/>
        <v>#REF!</v>
      </c>
      <c r="R12" s="100" t="e">
        <f t="shared" si="13"/>
        <v>#REF!</v>
      </c>
      <c r="S12" s="70"/>
      <c r="T12" s="68"/>
      <c r="U12" s="102"/>
      <c r="V12" s="102"/>
      <c r="W12" s="102"/>
      <c r="X12" s="102" t="e">
        <f t="shared" si="21"/>
        <v>#REF!</v>
      </c>
      <c r="Y12" s="102" t="e">
        <f t="shared" si="22"/>
        <v>#REF!</v>
      </c>
      <c r="Z12" s="102" t="e">
        <f t="shared" si="23"/>
        <v>#REF!</v>
      </c>
      <c r="AA12" s="102" t="e">
        <f t="shared" si="24"/>
        <v>#REF!</v>
      </c>
      <c r="AB12" s="102" t="e">
        <f t="shared" si="25"/>
        <v>#REF!</v>
      </c>
      <c r="AC12" s="102" t="e">
        <f t="shared" si="26"/>
        <v>#REF!</v>
      </c>
      <c r="AD12" s="102" t="e">
        <f t="shared" si="27"/>
        <v>#REF!</v>
      </c>
      <c r="AE12" s="102" t="e">
        <f t="shared" si="28"/>
        <v>#REF!</v>
      </c>
      <c r="AF12" s="108" t="e">
        <f t="shared" si="61"/>
        <v>#REF!</v>
      </c>
      <c r="AG12" s="102" t="e">
        <f t="shared" si="62"/>
        <v>#REF!</v>
      </c>
      <c r="AH12" s="102"/>
      <c r="AI12" s="102" t="e">
        <f t="shared" si="29"/>
        <v>#REF!</v>
      </c>
      <c r="AJ12" s="102" t="e">
        <f t="shared" si="30"/>
        <v>#REF!</v>
      </c>
      <c r="AK12" s="102" t="e">
        <f t="shared" si="31"/>
        <v>#REF!</v>
      </c>
      <c r="AL12" s="102" t="e">
        <f t="shared" si="32"/>
        <v>#REF!</v>
      </c>
      <c r="AM12" s="102" t="e">
        <f t="shared" si="33"/>
        <v>#REF!</v>
      </c>
      <c r="AN12" s="102" t="e">
        <f t="shared" si="34"/>
        <v>#REF!</v>
      </c>
      <c r="AO12" s="102" t="e">
        <f t="shared" si="35"/>
        <v>#REF!</v>
      </c>
      <c r="AP12" s="102" t="e">
        <f t="shared" si="36"/>
        <v>#REF!</v>
      </c>
      <c r="AQ12" s="102" t="e">
        <f t="shared" si="37"/>
        <v>#REF!</v>
      </c>
      <c r="AR12" s="102" t="e">
        <f t="shared" si="38"/>
        <v>#REF!</v>
      </c>
      <c r="AS12" s="102"/>
      <c r="AT12" s="102" t="e">
        <f t="shared" si="39"/>
        <v>#REF!</v>
      </c>
      <c r="AU12" s="102" t="e">
        <f t="shared" si="40"/>
        <v>#REF!</v>
      </c>
      <c r="AV12" s="102" t="e">
        <f t="shared" si="41"/>
        <v>#REF!</v>
      </c>
      <c r="AW12" s="102" t="e">
        <f t="shared" si="42"/>
        <v>#REF!</v>
      </c>
      <c r="AX12" s="102" t="e">
        <f t="shared" si="43"/>
        <v>#REF!</v>
      </c>
      <c r="AY12" s="102" t="e">
        <f t="shared" si="44"/>
        <v>#REF!</v>
      </c>
      <c r="AZ12" s="102" t="e">
        <f t="shared" si="45"/>
        <v>#REF!</v>
      </c>
      <c r="BA12" s="102" t="e">
        <f t="shared" si="46"/>
        <v>#REF!</v>
      </c>
      <c r="BB12" s="102" t="e">
        <f t="shared" si="47"/>
        <v>#REF!</v>
      </c>
      <c r="BC12" s="102" t="e">
        <f t="shared" si="48"/>
        <v>#REF!</v>
      </c>
      <c r="BE12" s="102" t="e">
        <f t="shared" si="49"/>
        <v>#REF!</v>
      </c>
      <c r="BF12" s="102" t="e">
        <f t="shared" si="50"/>
        <v>#REF!</v>
      </c>
      <c r="BG12" s="102" t="e">
        <f t="shared" si="51"/>
        <v>#REF!</v>
      </c>
      <c r="BH12" s="102" t="e">
        <f t="shared" si="52"/>
        <v>#REF!</v>
      </c>
      <c r="BI12" s="102" t="e">
        <f t="shared" si="53"/>
        <v>#REF!</v>
      </c>
      <c r="BJ12" s="102" t="e">
        <f t="shared" si="54"/>
        <v>#REF!</v>
      </c>
      <c r="BK12" s="102" t="e">
        <f t="shared" si="55"/>
        <v>#REF!</v>
      </c>
      <c r="BL12" s="102" t="e">
        <f t="shared" si="56"/>
        <v>#REF!</v>
      </c>
      <c r="BM12" s="102" t="e">
        <f t="shared" si="57"/>
        <v>#REF!</v>
      </c>
      <c r="BN12" s="102" t="e">
        <f t="shared" si="58"/>
        <v>#REF!</v>
      </c>
      <c r="BO12" s="102" t="e">
        <f t="shared" si="59"/>
        <v>#REF!</v>
      </c>
      <c r="BP12" s="102" t="e">
        <f t="shared" si="60"/>
        <v>#REF!</v>
      </c>
      <c r="BQ12" s="102"/>
    </row>
    <row r="13" spans="2:69" x14ac:dyDescent="0.25">
      <c r="B13" s="31" t="s">
        <v>3617</v>
      </c>
      <c r="C13" s="33" t="e">
        <f xml:space="preserve">
IF($C$6="mjesečno",V7,
IF($C$6="tromjesečno",V8,
IF($C$6="polugodišnje",V9,
IF($C$6="godišnje",V10))))</f>
        <v>#REF!</v>
      </c>
      <c r="E13" s="65" t="e">
        <f>IF((ROWS(E$6:E13)-1)&gt;$C$16+$C$13-$C$15,"",(ROWS(E$6:E13)-1))</f>
        <v>#REF!</v>
      </c>
      <c r="F13" s="55" t="e">
        <f t="shared" si="14"/>
        <v>#REF!</v>
      </c>
      <c r="G13" s="55" t="e">
        <f t="shared" si="15"/>
        <v>#REF!</v>
      </c>
      <c r="H13" s="28" t="e">
        <f t="shared" si="9"/>
        <v>#REF!</v>
      </c>
      <c r="I13" s="56" t="e">
        <f t="shared" si="10"/>
        <v>#REF!</v>
      </c>
      <c r="J13" s="56" t="e">
        <f t="shared" si="16"/>
        <v>#REF!</v>
      </c>
      <c r="K13" s="57" t="e">
        <f t="shared" si="17"/>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8"/>
        <v>#REF!</v>
      </c>
      <c r="O13" s="58" t="e">
        <f t="shared" si="19"/>
        <v>#REF!</v>
      </c>
      <c r="P13" s="59" t="e">
        <f t="shared" si="1"/>
        <v>#REF!</v>
      </c>
      <c r="Q13" s="29" t="e">
        <f>IF(E13="","",O13/(1+P13)^(E13+$C$33))</f>
        <v>#REF!</v>
      </c>
      <c r="R13" s="100" t="e">
        <f t="shared" si="13"/>
        <v>#REF!</v>
      </c>
      <c r="S13" s="67"/>
      <c r="T13" s="68"/>
      <c r="U13" s="102"/>
      <c r="V13" s="102"/>
      <c r="W13" s="102"/>
      <c r="X13" s="102" t="e">
        <f t="shared" si="21"/>
        <v>#REF!</v>
      </c>
      <c r="Y13" s="102" t="e">
        <f t="shared" si="22"/>
        <v>#REF!</v>
      </c>
      <c r="Z13" s="102" t="e">
        <f t="shared" si="23"/>
        <v>#REF!</v>
      </c>
      <c r="AA13" s="102" t="e">
        <f t="shared" si="24"/>
        <v>#REF!</v>
      </c>
      <c r="AB13" s="102" t="e">
        <f t="shared" si="25"/>
        <v>#REF!</v>
      </c>
      <c r="AC13" s="102" t="e">
        <f t="shared" si="26"/>
        <v>#REF!</v>
      </c>
      <c r="AD13" s="102" t="e">
        <f t="shared" si="27"/>
        <v>#REF!</v>
      </c>
      <c r="AE13" s="102" t="e">
        <f t="shared" si="28"/>
        <v>#REF!</v>
      </c>
      <c r="AF13" s="108" t="e">
        <f t="shared" si="61"/>
        <v>#REF!</v>
      </c>
      <c r="AG13" s="102" t="e">
        <f t="shared" si="62"/>
        <v>#REF!</v>
      </c>
      <c r="AH13" s="102"/>
      <c r="AI13" s="102" t="e">
        <f t="shared" si="29"/>
        <v>#REF!</v>
      </c>
      <c r="AJ13" s="102" t="e">
        <f t="shared" si="30"/>
        <v>#REF!</v>
      </c>
      <c r="AK13" s="102" t="e">
        <f t="shared" si="31"/>
        <v>#REF!</v>
      </c>
      <c r="AL13" s="102" t="e">
        <f t="shared" si="32"/>
        <v>#REF!</v>
      </c>
      <c r="AM13" s="102" t="e">
        <f t="shared" si="33"/>
        <v>#REF!</v>
      </c>
      <c r="AN13" s="102" t="e">
        <f t="shared" si="34"/>
        <v>#REF!</v>
      </c>
      <c r="AO13" s="102" t="e">
        <f t="shared" si="35"/>
        <v>#REF!</v>
      </c>
      <c r="AP13" s="102" t="e">
        <f t="shared" si="36"/>
        <v>#REF!</v>
      </c>
      <c r="AQ13" s="102" t="e">
        <f t="shared" si="37"/>
        <v>#REF!</v>
      </c>
      <c r="AR13" s="102" t="e">
        <f t="shared" si="38"/>
        <v>#REF!</v>
      </c>
      <c r="AS13" s="102"/>
      <c r="AT13" s="102" t="e">
        <f t="shared" si="39"/>
        <v>#REF!</v>
      </c>
      <c r="AU13" s="102" t="e">
        <f t="shared" si="40"/>
        <v>#REF!</v>
      </c>
      <c r="AV13" s="102" t="e">
        <f t="shared" si="41"/>
        <v>#REF!</v>
      </c>
      <c r="AW13" s="102" t="e">
        <f t="shared" si="42"/>
        <v>#REF!</v>
      </c>
      <c r="AX13" s="102" t="e">
        <f t="shared" si="43"/>
        <v>#REF!</v>
      </c>
      <c r="AY13" s="102" t="e">
        <f t="shared" si="44"/>
        <v>#REF!</v>
      </c>
      <c r="AZ13" s="102" t="e">
        <f t="shared" si="45"/>
        <v>#REF!</v>
      </c>
      <c r="BA13" s="102" t="e">
        <f t="shared" si="46"/>
        <v>#REF!</v>
      </c>
      <c r="BB13" s="102" t="e">
        <f t="shared" si="47"/>
        <v>#REF!</v>
      </c>
      <c r="BC13" s="102" t="e">
        <f t="shared" si="48"/>
        <v>#REF!</v>
      </c>
      <c r="BE13" s="102" t="e">
        <f t="shared" si="49"/>
        <v>#REF!</v>
      </c>
      <c r="BF13" s="102" t="e">
        <f t="shared" si="50"/>
        <v>#REF!</v>
      </c>
      <c r="BG13" s="102" t="e">
        <f t="shared" si="51"/>
        <v>#REF!</v>
      </c>
      <c r="BH13" s="102" t="e">
        <f t="shared" si="52"/>
        <v>#REF!</v>
      </c>
      <c r="BI13" s="102" t="e">
        <f t="shared" si="53"/>
        <v>#REF!</v>
      </c>
      <c r="BJ13" s="102" t="e">
        <f t="shared" si="54"/>
        <v>#REF!</v>
      </c>
      <c r="BK13" s="102" t="e">
        <f t="shared" si="55"/>
        <v>#REF!</v>
      </c>
      <c r="BL13" s="102" t="e">
        <f t="shared" si="56"/>
        <v>#REF!</v>
      </c>
      <c r="BM13" s="102" t="e">
        <f t="shared" si="57"/>
        <v>#REF!</v>
      </c>
      <c r="BN13" s="102" t="e">
        <f t="shared" si="58"/>
        <v>#REF!</v>
      </c>
      <c r="BO13" s="102" t="e">
        <f t="shared" si="59"/>
        <v>#REF!</v>
      </c>
      <c r="BP13" s="102" t="e">
        <f t="shared" si="60"/>
        <v>#REF!</v>
      </c>
      <c r="BQ13" s="102"/>
    </row>
    <row r="14" spans="2:69" x14ac:dyDescent="0.25">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IF((ROWS(E$6:E14)-1)&gt;$C$16+$C$13-$C$15,"",(ROWS(E$6:E14)-1))</f>
        <v>#REF!</v>
      </c>
      <c r="F14" s="55" t="e">
        <f t="shared" si="14"/>
        <v>#REF!</v>
      </c>
      <c r="G14" s="55" t="e">
        <f t="shared" si="15"/>
        <v>#REF!</v>
      </c>
      <c r="H14" s="28" t="e">
        <f t="shared" si="9"/>
        <v>#REF!</v>
      </c>
      <c r="I14" s="56" t="e">
        <f t="shared" si="10"/>
        <v>#REF!</v>
      </c>
      <c r="J14" s="56" t="e">
        <f t="shared" si="16"/>
        <v>#REF!</v>
      </c>
      <c r="K14" s="57" t="e">
        <f t="shared" si="17"/>
        <v>#REF!</v>
      </c>
      <c r="L14" s="57" t="e">
        <f t="shared" si="11"/>
        <v>#REF!</v>
      </c>
      <c r="M14" s="58" t="e">
        <f t="shared" si="12"/>
        <v>#REF!</v>
      </c>
      <c r="N14" s="58" t="e">
        <f t="shared" si="18"/>
        <v>#REF!</v>
      </c>
      <c r="O14" s="58" t="e">
        <f t="shared" si="19"/>
        <v>#REF!</v>
      </c>
      <c r="P14" s="59" t="e">
        <f t="shared" si="1"/>
        <v>#REF!</v>
      </c>
      <c r="Q14" s="29" t="e">
        <f t="shared" si="20"/>
        <v>#REF!</v>
      </c>
      <c r="R14" s="100" t="e">
        <f t="shared" si="13"/>
        <v>#REF!</v>
      </c>
      <c r="S14" s="67"/>
      <c r="T14" s="68"/>
      <c r="U14" s="102"/>
      <c r="V14" s="102"/>
      <c r="W14" s="102"/>
      <c r="X14" s="102" t="e">
        <f t="shared" si="21"/>
        <v>#REF!</v>
      </c>
      <c r="Y14" s="102" t="e">
        <f t="shared" si="22"/>
        <v>#REF!</v>
      </c>
      <c r="Z14" s="102" t="e">
        <f t="shared" si="23"/>
        <v>#REF!</v>
      </c>
      <c r="AA14" s="102" t="e">
        <f t="shared" si="24"/>
        <v>#REF!</v>
      </c>
      <c r="AB14" s="102" t="e">
        <f t="shared" si="25"/>
        <v>#REF!</v>
      </c>
      <c r="AC14" s="102" t="e">
        <f t="shared" si="26"/>
        <v>#REF!</v>
      </c>
      <c r="AD14" s="102" t="e">
        <f t="shared" si="27"/>
        <v>#REF!</v>
      </c>
      <c r="AE14" s="102" t="e">
        <f t="shared" si="28"/>
        <v>#REF!</v>
      </c>
      <c r="AF14" s="108" t="e">
        <f t="shared" si="61"/>
        <v>#REF!</v>
      </c>
      <c r="AG14" s="102" t="e">
        <f t="shared" si="62"/>
        <v>#REF!</v>
      </c>
      <c r="AH14" s="102"/>
      <c r="AI14" s="102" t="e">
        <f t="shared" si="29"/>
        <v>#REF!</v>
      </c>
      <c r="AJ14" s="102" t="e">
        <f t="shared" si="30"/>
        <v>#REF!</v>
      </c>
      <c r="AK14" s="102" t="e">
        <f t="shared" si="31"/>
        <v>#REF!</v>
      </c>
      <c r="AL14" s="102" t="e">
        <f t="shared" si="32"/>
        <v>#REF!</v>
      </c>
      <c r="AM14" s="102" t="e">
        <f t="shared" si="33"/>
        <v>#REF!</v>
      </c>
      <c r="AN14" s="102" t="e">
        <f t="shared" si="34"/>
        <v>#REF!</v>
      </c>
      <c r="AO14" s="102" t="e">
        <f t="shared" si="35"/>
        <v>#REF!</v>
      </c>
      <c r="AP14" s="102" t="e">
        <f t="shared" si="36"/>
        <v>#REF!</v>
      </c>
      <c r="AQ14" s="102" t="e">
        <f t="shared" si="37"/>
        <v>#REF!</v>
      </c>
      <c r="AR14" s="102" t="e">
        <f t="shared" si="38"/>
        <v>#REF!</v>
      </c>
      <c r="AS14" s="102"/>
      <c r="AT14" s="102" t="e">
        <f t="shared" si="39"/>
        <v>#REF!</v>
      </c>
      <c r="AU14" s="102" t="e">
        <f t="shared" si="40"/>
        <v>#REF!</v>
      </c>
      <c r="AV14" s="102" t="e">
        <f t="shared" si="41"/>
        <v>#REF!</v>
      </c>
      <c r="AW14" s="102" t="e">
        <f t="shared" si="42"/>
        <v>#REF!</v>
      </c>
      <c r="AX14" s="102" t="e">
        <f t="shared" si="43"/>
        <v>#REF!</v>
      </c>
      <c r="AY14" s="102" t="e">
        <f t="shared" si="44"/>
        <v>#REF!</v>
      </c>
      <c r="AZ14" s="102" t="e">
        <f t="shared" si="45"/>
        <v>#REF!</v>
      </c>
      <c r="BA14" s="102" t="e">
        <f t="shared" si="46"/>
        <v>#REF!</v>
      </c>
      <c r="BB14" s="102" t="e">
        <f t="shared" si="47"/>
        <v>#REF!</v>
      </c>
      <c r="BC14" s="102" t="e">
        <f t="shared" si="48"/>
        <v>#REF!</v>
      </c>
      <c r="BE14" s="102" t="e">
        <f t="shared" si="49"/>
        <v>#REF!</v>
      </c>
      <c r="BF14" s="102" t="e">
        <f t="shared" si="50"/>
        <v>#REF!</v>
      </c>
      <c r="BG14" s="102" t="e">
        <f t="shared" si="51"/>
        <v>#REF!</v>
      </c>
      <c r="BH14" s="102" t="e">
        <f t="shared" si="52"/>
        <v>#REF!</v>
      </c>
      <c r="BI14" s="102" t="e">
        <f t="shared" si="53"/>
        <v>#REF!</v>
      </c>
      <c r="BJ14" s="102" t="e">
        <f t="shared" si="54"/>
        <v>#REF!</v>
      </c>
      <c r="BK14" s="102" t="e">
        <f t="shared" si="55"/>
        <v>#REF!</v>
      </c>
      <c r="BL14" s="102" t="e">
        <f t="shared" si="56"/>
        <v>#REF!</v>
      </c>
      <c r="BM14" s="102" t="e">
        <f t="shared" si="57"/>
        <v>#REF!</v>
      </c>
      <c r="BN14" s="102" t="e">
        <f t="shared" si="58"/>
        <v>#REF!</v>
      </c>
      <c r="BO14" s="102" t="e">
        <f t="shared" si="59"/>
        <v>#REF!</v>
      </c>
      <c r="BP14" s="102" t="e">
        <f t="shared" si="60"/>
        <v>#REF!</v>
      </c>
      <c r="BQ14" s="102"/>
    </row>
    <row r="15" spans="2:69" x14ac:dyDescent="0.25">
      <c r="B15" s="31" t="s">
        <v>3619</v>
      </c>
      <c r="C15" s="33" t="e">
        <f>IF(C9&lt;C8,1,0)</f>
        <v>#REF!</v>
      </c>
      <c r="E15" s="65" t="e">
        <f>IF((ROWS(E$6:E15)-1)&gt;$C$16+$C$13-$C$15,"",(ROWS(E$6:E15)-1))</f>
        <v>#REF!</v>
      </c>
      <c r="F15" s="55" t="e">
        <f t="shared" si="14"/>
        <v>#REF!</v>
      </c>
      <c r="G15" s="55" t="e">
        <f t="shared" si="15"/>
        <v>#REF!</v>
      </c>
      <c r="H15" s="28" t="e">
        <f t="shared" si="9"/>
        <v>#REF!</v>
      </c>
      <c r="I15" s="56" t="e">
        <f t="shared" si="10"/>
        <v>#REF!</v>
      </c>
      <c r="J15" s="56" t="e">
        <f t="shared" si="16"/>
        <v>#REF!</v>
      </c>
      <c r="K15" s="57" t="e">
        <f t="shared" si="17"/>
        <v>#REF!</v>
      </c>
      <c r="L15" s="57" t="e">
        <f t="shared" si="11"/>
        <v>#REF!</v>
      </c>
      <c r="M15" s="58" t="e">
        <f t="shared" si="12"/>
        <v>#REF!</v>
      </c>
      <c r="N15" s="58" t="e">
        <f t="shared" si="18"/>
        <v>#REF!</v>
      </c>
      <c r="O15" s="58" t="e">
        <f t="shared" si="19"/>
        <v>#REF!</v>
      </c>
      <c r="P15" s="59" t="e">
        <f t="shared" si="1"/>
        <v>#REF!</v>
      </c>
      <c r="Q15" s="29" t="e">
        <f t="shared" si="20"/>
        <v>#REF!</v>
      </c>
      <c r="R15" s="100" t="e">
        <f t="shared" si="13"/>
        <v>#REF!</v>
      </c>
      <c r="S15" s="67"/>
      <c r="T15" s="68"/>
      <c r="U15" s="102"/>
      <c r="V15" s="102"/>
      <c r="W15" s="102"/>
      <c r="X15" s="102" t="e">
        <f t="shared" si="21"/>
        <v>#REF!</v>
      </c>
      <c r="Y15" s="102" t="e">
        <f t="shared" si="22"/>
        <v>#REF!</v>
      </c>
      <c r="Z15" s="102" t="e">
        <f t="shared" si="23"/>
        <v>#REF!</v>
      </c>
      <c r="AA15" s="102" t="e">
        <f t="shared" si="24"/>
        <v>#REF!</v>
      </c>
      <c r="AB15" s="102" t="e">
        <f t="shared" si="25"/>
        <v>#REF!</v>
      </c>
      <c r="AC15" s="102" t="e">
        <f t="shared" si="26"/>
        <v>#REF!</v>
      </c>
      <c r="AD15" s="102" t="e">
        <f t="shared" si="27"/>
        <v>#REF!</v>
      </c>
      <c r="AE15" s="102" t="e">
        <f t="shared" si="28"/>
        <v>#REF!</v>
      </c>
      <c r="AF15" s="108" t="e">
        <f t="shared" si="61"/>
        <v>#REF!</v>
      </c>
      <c r="AG15" s="102" t="e">
        <f t="shared" si="62"/>
        <v>#REF!</v>
      </c>
      <c r="AH15" s="102"/>
      <c r="AI15" s="102" t="e">
        <f t="shared" si="29"/>
        <v>#REF!</v>
      </c>
      <c r="AJ15" s="102" t="e">
        <f t="shared" si="30"/>
        <v>#REF!</v>
      </c>
      <c r="AK15" s="102" t="e">
        <f t="shared" si="31"/>
        <v>#REF!</v>
      </c>
      <c r="AL15" s="102" t="e">
        <f t="shared" si="32"/>
        <v>#REF!</v>
      </c>
      <c r="AM15" s="102" t="e">
        <f t="shared" si="33"/>
        <v>#REF!</v>
      </c>
      <c r="AN15" s="102" t="e">
        <f t="shared" si="34"/>
        <v>#REF!</v>
      </c>
      <c r="AO15" s="102" t="e">
        <f t="shared" si="35"/>
        <v>#REF!</v>
      </c>
      <c r="AP15" s="102" t="e">
        <f t="shared" si="36"/>
        <v>#REF!</v>
      </c>
      <c r="AQ15" s="102" t="e">
        <f t="shared" si="37"/>
        <v>#REF!</v>
      </c>
      <c r="AR15" s="102" t="e">
        <f t="shared" si="38"/>
        <v>#REF!</v>
      </c>
      <c r="AS15" s="102"/>
      <c r="AT15" s="102" t="e">
        <f t="shared" si="39"/>
        <v>#REF!</v>
      </c>
      <c r="AU15" s="102" t="e">
        <f t="shared" si="40"/>
        <v>#REF!</v>
      </c>
      <c r="AV15" s="102" t="e">
        <f t="shared" si="41"/>
        <v>#REF!</v>
      </c>
      <c r="AW15" s="102" t="e">
        <f t="shared" si="42"/>
        <v>#REF!</v>
      </c>
      <c r="AX15" s="102" t="e">
        <f t="shared" si="43"/>
        <v>#REF!</v>
      </c>
      <c r="AY15" s="102" t="e">
        <f t="shared" si="44"/>
        <v>#REF!</v>
      </c>
      <c r="AZ15" s="102" t="e">
        <f t="shared" si="45"/>
        <v>#REF!</v>
      </c>
      <c r="BA15" s="102" t="e">
        <f t="shared" si="46"/>
        <v>#REF!</v>
      </c>
      <c r="BB15" s="102" t="e">
        <f t="shared" si="47"/>
        <v>#REF!</v>
      </c>
      <c r="BC15" s="102" t="e">
        <f t="shared" si="48"/>
        <v>#REF!</v>
      </c>
      <c r="BE15" s="102" t="e">
        <f t="shared" si="49"/>
        <v>#REF!</v>
      </c>
      <c r="BF15" s="102" t="e">
        <f t="shared" si="50"/>
        <v>#REF!</v>
      </c>
      <c r="BG15" s="102" t="e">
        <f t="shared" si="51"/>
        <v>#REF!</v>
      </c>
      <c r="BH15" s="102" t="e">
        <f t="shared" si="52"/>
        <v>#REF!</v>
      </c>
      <c r="BI15" s="102" t="e">
        <f t="shared" si="53"/>
        <v>#REF!</v>
      </c>
      <c r="BJ15" s="102" t="e">
        <f t="shared" si="54"/>
        <v>#REF!</v>
      </c>
      <c r="BK15" s="102" t="e">
        <f t="shared" si="55"/>
        <v>#REF!</v>
      </c>
      <c r="BL15" s="102" t="e">
        <f t="shared" si="56"/>
        <v>#REF!</v>
      </c>
      <c r="BM15" s="102" t="e">
        <f t="shared" si="57"/>
        <v>#REF!</v>
      </c>
      <c r="BN15" s="102" t="e">
        <f t="shared" si="58"/>
        <v>#REF!</v>
      </c>
      <c r="BO15" s="102" t="e">
        <f t="shared" si="59"/>
        <v>#REF!</v>
      </c>
      <c r="BP15" s="102" t="e">
        <f t="shared" si="60"/>
        <v>#REF!</v>
      </c>
      <c r="BQ15" s="102"/>
    </row>
    <row r="16" spans="2:69" x14ac:dyDescent="0.25">
      <c r="B16" s="19" t="s">
        <v>3450</v>
      </c>
      <c r="C16" s="52" t="e">
        <f>IF($C$6="mjesečno",'BROJ RATA'!B31,IF($C$6="tromjesečno",'BROJ RATA'!B63,IF($C$6="polugodišnje",'BROJ RATA'!B94,IF($C$6="godišnje",'BROJ RATA'!B125)
)))</f>
        <v>#REF!</v>
      </c>
      <c r="E16" s="65" t="e">
        <f>IF((ROWS(E$6:E16)-1)&gt;$C$16+$C$13-$C$15,"",(ROWS(E$6:E16)-1))</f>
        <v>#REF!</v>
      </c>
      <c r="F16" s="55" t="e">
        <f t="shared" si="14"/>
        <v>#REF!</v>
      </c>
      <c r="G16" s="55" t="e">
        <f t="shared" si="15"/>
        <v>#REF!</v>
      </c>
      <c r="H16" s="28" t="e">
        <f t="shared" si="9"/>
        <v>#REF!</v>
      </c>
      <c r="I16" s="56" t="e">
        <f t="shared" si="10"/>
        <v>#REF!</v>
      </c>
      <c r="J16" s="56" t="e">
        <f t="shared" si="16"/>
        <v>#REF!</v>
      </c>
      <c r="K16" s="57" t="e">
        <f t="shared" si="17"/>
        <v>#REF!</v>
      </c>
      <c r="L16" s="57" t="e">
        <f t="shared" si="11"/>
        <v>#REF!</v>
      </c>
      <c r="M16" s="58" t="e">
        <f t="shared" si="12"/>
        <v>#REF!</v>
      </c>
      <c r="N16" s="58" t="e">
        <f t="shared" si="18"/>
        <v>#REF!</v>
      </c>
      <c r="O16" s="58" t="e">
        <f t="shared" si="19"/>
        <v>#REF!</v>
      </c>
      <c r="P16" s="59" t="e">
        <f t="shared" si="1"/>
        <v>#REF!</v>
      </c>
      <c r="Q16" s="29" t="e">
        <f t="shared" si="20"/>
        <v>#REF!</v>
      </c>
      <c r="R16" s="100" t="e">
        <f t="shared" si="13"/>
        <v>#REF!</v>
      </c>
      <c r="S16" s="67"/>
      <c r="T16" s="68"/>
      <c r="U16" s="102"/>
      <c r="V16" s="102"/>
      <c r="W16" s="102"/>
      <c r="X16" s="102" t="e">
        <f t="shared" si="21"/>
        <v>#REF!</v>
      </c>
      <c r="Y16" s="102" t="e">
        <f t="shared" si="22"/>
        <v>#REF!</v>
      </c>
      <c r="Z16" s="102" t="e">
        <f t="shared" si="23"/>
        <v>#REF!</v>
      </c>
      <c r="AA16" s="102" t="e">
        <f t="shared" si="24"/>
        <v>#REF!</v>
      </c>
      <c r="AB16" s="102" t="e">
        <f t="shared" si="25"/>
        <v>#REF!</v>
      </c>
      <c r="AC16" s="102" t="e">
        <f t="shared" si="26"/>
        <v>#REF!</v>
      </c>
      <c r="AD16" s="102" t="e">
        <f t="shared" si="27"/>
        <v>#REF!</v>
      </c>
      <c r="AE16" s="102" t="e">
        <f t="shared" si="28"/>
        <v>#REF!</v>
      </c>
      <c r="AF16" s="108" t="e">
        <f t="shared" si="61"/>
        <v>#REF!</v>
      </c>
      <c r="AG16" s="102" t="e">
        <f t="shared" si="62"/>
        <v>#REF!</v>
      </c>
      <c r="AH16" s="102"/>
      <c r="AI16" s="102" t="e">
        <f t="shared" si="29"/>
        <v>#REF!</v>
      </c>
      <c r="AJ16" s="102" t="e">
        <f t="shared" si="30"/>
        <v>#REF!</v>
      </c>
      <c r="AK16" s="102" t="e">
        <f t="shared" si="31"/>
        <v>#REF!</v>
      </c>
      <c r="AL16" s="102" t="e">
        <f t="shared" si="32"/>
        <v>#REF!</v>
      </c>
      <c r="AM16" s="102" t="e">
        <f t="shared" si="33"/>
        <v>#REF!</v>
      </c>
      <c r="AN16" s="102" t="e">
        <f t="shared" si="34"/>
        <v>#REF!</v>
      </c>
      <c r="AO16" s="102" t="e">
        <f t="shared" si="35"/>
        <v>#REF!</v>
      </c>
      <c r="AP16" s="102" t="e">
        <f t="shared" si="36"/>
        <v>#REF!</v>
      </c>
      <c r="AQ16" s="102" t="e">
        <f t="shared" si="37"/>
        <v>#REF!</v>
      </c>
      <c r="AR16" s="102" t="e">
        <f t="shared" si="38"/>
        <v>#REF!</v>
      </c>
      <c r="AS16" s="102"/>
      <c r="AT16" s="102" t="e">
        <f t="shared" si="39"/>
        <v>#REF!</v>
      </c>
      <c r="AU16" s="102" t="e">
        <f t="shared" si="40"/>
        <v>#REF!</v>
      </c>
      <c r="AV16" s="102" t="e">
        <f t="shared" si="41"/>
        <v>#REF!</v>
      </c>
      <c r="AW16" s="102" t="e">
        <f t="shared" si="42"/>
        <v>#REF!</v>
      </c>
      <c r="AX16" s="102" t="e">
        <f t="shared" si="43"/>
        <v>#REF!</v>
      </c>
      <c r="AY16" s="102" t="e">
        <f t="shared" si="44"/>
        <v>#REF!</v>
      </c>
      <c r="AZ16" s="102" t="e">
        <f t="shared" si="45"/>
        <v>#REF!</v>
      </c>
      <c r="BA16" s="102" t="e">
        <f t="shared" si="46"/>
        <v>#REF!</v>
      </c>
      <c r="BB16" s="102" t="e">
        <f t="shared" si="47"/>
        <v>#REF!</v>
      </c>
      <c r="BC16" s="102" t="e">
        <f t="shared" si="48"/>
        <v>#REF!</v>
      </c>
      <c r="BE16" s="102" t="e">
        <f t="shared" si="49"/>
        <v>#REF!</v>
      </c>
      <c r="BF16" s="102" t="e">
        <f t="shared" si="50"/>
        <v>#REF!</v>
      </c>
      <c r="BG16" s="102" t="e">
        <f t="shared" si="51"/>
        <v>#REF!</v>
      </c>
      <c r="BH16" s="102" t="e">
        <f t="shared" si="52"/>
        <v>#REF!</v>
      </c>
      <c r="BI16" s="102" t="e">
        <f t="shared" si="53"/>
        <v>#REF!</v>
      </c>
      <c r="BJ16" s="102" t="e">
        <f t="shared" si="54"/>
        <v>#REF!</v>
      </c>
      <c r="BK16" s="102" t="e">
        <f t="shared" si="55"/>
        <v>#REF!</v>
      </c>
      <c r="BL16" s="102" t="e">
        <f t="shared" si="56"/>
        <v>#REF!</v>
      </c>
      <c r="BM16" s="102" t="e">
        <f t="shared" si="57"/>
        <v>#REF!</v>
      </c>
      <c r="BN16" s="102" t="e">
        <f t="shared" si="58"/>
        <v>#REF!</v>
      </c>
      <c r="BO16" s="102" t="e">
        <f t="shared" si="59"/>
        <v>#REF!</v>
      </c>
      <c r="BP16" s="102" t="e">
        <f t="shared" si="60"/>
        <v>#REF!</v>
      </c>
      <c r="BQ16" s="102"/>
    </row>
    <row r="17" spans="2:68" x14ac:dyDescent="0.25">
      <c r="B17" s="31" t="s">
        <v>3620</v>
      </c>
      <c r="C17" s="33" t="e">
        <f>DATEDIF(C8,C11,"y")</f>
        <v>#REF!</v>
      </c>
      <c r="E17" s="65" t="e">
        <f>IF((ROWS(E$6:E17)-1)&gt;$C$16+$C$13-$C$15,"",(ROWS(E$6:E17)-1))</f>
        <v>#REF!</v>
      </c>
      <c r="F17" s="55" t="e">
        <f t="shared" si="14"/>
        <v>#REF!</v>
      </c>
      <c r="G17" s="55" t="e">
        <f t="shared" si="15"/>
        <v>#REF!</v>
      </c>
      <c r="H17" s="28" t="e">
        <f t="shared" si="9"/>
        <v>#REF!</v>
      </c>
      <c r="I17" s="56" t="e">
        <f t="shared" si="10"/>
        <v>#REF!</v>
      </c>
      <c r="J17" s="56" t="e">
        <f t="shared" si="16"/>
        <v>#REF!</v>
      </c>
      <c r="K17" s="57" t="e">
        <f t="shared" si="17"/>
        <v>#REF!</v>
      </c>
      <c r="L17" s="57" t="e">
        <f t="shared" si="11"/>
        <v>#REF!</v>
      </c>
      <c r="M17" s="58" t="e">
        <f t="shared" si="12"/>
        <v>#REF!</v>
      </c>
      <c r="N17" s="58" t="e">
        <f t="shared" si="18"/>
        <v>#REF!</v>
      </c>
      <c r="O17" s="58" t="e">
        <f t="shared" si="19"/>
        <v>#REF!</v>
      </c>
      <c r="P17" s="59" t="e">
        <f t="shared" si="1"/>
        <v>#REF!</v>
      </c>
      <c r="Q17" s="29" t="e">
        <f t="shared" si="20"/>
        <v>#REF!</v>
      </c>
      <c r="R17" s="100" t="e">
        <f t="shared" si="13"/>
        <v>#REF!</v>
      </c>
      <c r="S17" s="67"/>
      <c r="T17" s="68"/>
      <c r="U17" s="102"/>
      <c r="V17" s="102"/>
      <c r="W17" s="102"/>
      <c r="X17" s="102" t="e">
        <f t="shared" si="21"/>
        <v>#REF!</v>
      </c>
      <c r="Y17" s="102" t="e">
        <f t="shared" si="22"/>
        <v>#REF!</v>
      </c>
      <c r="Z17" s="102" t="e">
        <f t="shared" si="23"/>
        <v>#REF!</v>
      </c>
      <c r="AA17" s="102" t="e">
        <f t="shared" si="24"/>
        <v>#REF!</v>
      </c>
      <c r="AB17" s="102" t="e">
        <f t="shared" si="25"/>
        <v>#REF!</v>
      </c>
      <c r="AC17" s="102" t="e">
        <f t="shared" si="26"/>
        <v>#REF!</v>
      </c>
      <c r="AD17" s="102" t="e">
        <f t="shared" si="27"/>
        <v>#REF!</v>
      </c>
      <c r="AE17" s="102" t="e">
        <f t="shared" si="28"/>
        <v>#REF!</v>
      </c>
      <c r="AF17" s="108" t="e">
        <f t="shared" si="61"/>
        <v>#REF!</v>
      </c>
      <c r="AG17" s="102" t="e">
        <f t="shared" si="62"/>
        <v>#REF!</v>
      </c>
      <c r="AH17" s="102"/>
      <c r="AI17" s="102" t="e">
        <f t="shared" si="29"/>
        <v>#REF!</v>
      </c>
      <c r="AJ17" s="102" t="e">
        <f t="shared" si="30"/>
        <v>#REF!</v>
      </c>
      <c r="AK17" s="102" t="e">
        <f t="shared" si="31"/>
        <v>#REF!</v>
      </c>
      <c r="AL17" s="102" t="e">
        <f t="shared" si="32"/>
        <v>#REF!</v>
      </c>
      <c r="AM17" s="102" t="e">
        <f t="shared" si="33"/>
        <v>#REF!</v>
      </c>
      <c r="AN17" s="102" t="e">
        <f t="shared" si="34"/>
        <v>#REF!</v>
      </c>
      <c r="AO17" s="102" t="e">
        <f t="shared" si="35"/>
        <v>#REF!</v>
      </c>
      <c r="AP17" s="102" t="e">
        <f t="shared" si="36"/>
        <v>#REF!</v>
      </c>
      <c r="AQ17" s="102" t="e">
        <f t="shared" si="37"/>
        <v>#REF!</v>
      </c>
      <c r="AR17" s="102" t="e">
        <f t="shared" si="38"/>
        <v>#REF!</v>
      </c>
      <c r="AS17" s="102"/>
      <c r="AT17" s="102" t="e">
        <f t="shared" si="39"/>
        <v>#REF!</v>
      </c>
      <c r="AU17" s="102" t="e">
        <f t="shared" si="40"/>
        <v>#REF!</v>
      </c>
      <c r="AV17" s="102" t="e">
        <f t="shared" si="41"/>
        <v>#REF!</v>
      </c>
      <c r="AW17" s="102" t="e">
        <f t="shared" si="42"/>
        <v>#REF!</v>
      </c>
      <c r="AX17" s="102" t="e">
        <f t="shared" si="43"/>
        <v>#REF!</v>
      </c>
      <c r="AY17" s="102" t="e">
        <f t="shared" si="44"/>
        <v>#REF!</v>
      </c>
      <c r="AZ17" s="102" t="e">
        <f t="shared" si="45"/>
        <v>#REF!</v>
      </c>
      <c r="BA17" s="102" t="e">
        <f t="shared" si="46"/>
        <v>#REF!</v>
      </c>
      <c r="BB17" s="102" t="e">
        <f t="shared" si="47"/>
        <v>#REF!</v>
      </c>
      <c r="BC17" s="102" t="e">
        <f t="shared" si="48"/>
        <v>#REF!</v>
      </c>
      <c r="BE17" s="102" t="e">
        <f t="shared" si="49"/>
        <v>#REF!</v>
      </c>
      <c r="BF17" s="102" t="e">
        <f t="shared" si="50"/>
        <v>#REF!</v>
      </c>
      <c r="BG17" s="102" t="e">
        <f t="shared" si="51"/>
        <v>#REF!</v>
      </c>
      <c r="BH17" s="102" t="e">
        <f t="shared" si="52"/>
        <v>#REF!</v>
      </c>
      <c r="BI17" s="102" t="e">
        <f t="shared" si="53"/>
        <v>#REF!</v>
      </c>
      <c r="BJ17" s="102" t="e">
        <f t="shared" si="54"/>
        <v>#REF!</v>
      </c>
      <c r="BK17" s="102" t="e">
        <f t="shared" si="55"/>
        <v>#REF!</v>
      </c>
      <c r="BL17" s="102" t="e">
        <f t="shared" si="56"/>
        <v>#REF!</v>
      </c>
      <c r="BM17" s="102" t="e">
        <f t="shared" si="57"/>
        <v>#REF!</v>
      </c>
      <c r="BN17" s="102" t="e">
        <f t="shared" si="58"/>
        <v>#REF!</v>
      </c>
      <c r="BO17" s="102" t="e">
        <f t="shared" si="59"/>
        <v>#REF!</v>
      </c>
      <c r="BP17" s="102" t="e">
        <f t="shared" si="60"/>
        <v>#REF!</v>
      </c>
    </row>
    <row r="18" spans="2:68" x14ac:dyDescent="0.25">
      <c r="B18" s="19" t="s">
        <v>3586</v>
      </c>
      <c r="C18" s="34">
        <v>0</v>
      </c>
      <c r="E18" s="65" t="e">
        <f>IF((ROWS(E$6:E18)-1)&gt;$C$16+$C$13-$C$15,"",(ROWS(E$6:E18)-1))</f>
        <v>#REF!</v>
      </c>
      <c r="F18" s="55" t="e">
        <f t="shared" si="14"/>
        <v>#REF!</v>
      </c>
      <c r="G18" s="55" t="e">
        <f t="shared" si="15"/>
        <v>#REF!</v>
      </c>
      <c r="H18" s="28" t="e">
        <f t="shared" si="9"/>
        <v>#REF!</v>
      </c>
      <c r="I18" s="56" t="e">
        <f t="shared" si="10"/>
        <v>#REF!</v>
      </c>
      <c r="J18" s="56" t="e">
        <f t="shared" si="16"/>
        <v>#REF!</v>
      </c>
      <c r="K18" s="57" t="e">
        <f t="shared" si="17"/>
        <v>#REF!</v>
      </c>
      <c r="L18" s="57" t="e">
        <f t="shared" si="11"/>
        <v>#REF!</v>
      </c>
      <c r="M18" s="58" t="e">
        <f t="shared" si="12"/>
        <v>#REF!</v>
      </c>
      <c r="N18" s="58" t="e">
        <f t="shared" si="18"/>
        <v>#REF!</v>
      </c>
      <c r="O18" s="58" t="e">
        <f t="shared" si="19"/>
        <v>#REF!</v>
      </c>
      <c r="P18" s="59" t="e">
        <f t="shared" si="1"/>
        <v>#REF!</v>
      </c>
      <c r="Q18" s="29" t="e">
        <f t="shared" si="20"/>
        <v>#REF!</v>
      </c>
      <c r="R18" s="100" t="e">
        <f t="shared" si="13"/>
        <v>#REF!</v>
      </c>
      <c r="S18" s="67"/>
      <c r="T18" s="68"/>
      <c r="U18" s="102"/>
      <c r="V18" s="102"/>
      <c r="W18" s="102"/>
      <c r="X18" s="102" t="e">
        <f t="shared" si="21"/>
        <v>#REF!</v>
      </c>
      <c r="Y18" s="102" t="e">
        <f t="shared" si="22"/>
        <v>#REF!</v>
      </c>
      <c r="Z18" s="102" t="e">
        <f t="shared" si="23"/>
        <v>#REF!</v>
      </c>
      <c r="AA18" s="102" t="e">
        <f t="shared" si="24"/>
        <v>#REF!</v>
      </c>
      <c r="AB18" s="102" t="e">
        <f t="shared" si="25"/>
        <v>#REF!</v>
      </c>
      <c r="AC18" s="102" t="e">
        <f t="shared" si="26"/>
        <v>#REF!</v>
      </c>
      <c r="AD18" s="102" t="e">
        <f t="shared" si="27"/>
        <v>#REF!</v>
      </c>
      <c r="AE18" s="102" t="e">
        <f t="shared" si="28"/>
        <v>#REF!</v>
      </c>
      <c r="AF18" s="108" t="e">
        <f t="shared" si="61"/>
        <v>#REF!</v>
      </c>
      <c r="AG18" s="102" t="e">
        <f t="shared" si="62"/>
        <v>#REF!</v>
      </c>
      <c r="AH18" s="102"/>
      <c r="AI18" s="102" t="e">
        <f t="shared" si="29"/>
        <v>#REF!</v>
      </c>
      <c r="AJ18" s="102" t="e">
        <f t="shared" si="30"/>
        <v>#REF!</v>
      </c>
      <c r="AK18" s="102" t="e">
        <f t="shared" si="31"/>
        <v>#REF!</v>
      </c>
      <c r="AL18" s="102" t="e">
        <f t="shared" si="32"/>
        <v>#REF!</v>
      </c>
      <c r="AM18" s="102" t="e">
        <f t="shared" si="33"/>
        <v>#REF!</v>
      </c>
      <c r="AN18" s="102" t="e">
        <f t="shared" si="34"/>
        <v>#REF!</v>
      </c>
      <c r="AO18" s="102" t="e">
        <f t="shared" si="35"/>
        <v>#REF!</v>
      </c>
      <c r="AP18" s="102" t="e">
        <f t="shared" si="36"/>
        <v>#REF!</v>
      </c>
      <c r="AQ18" s="102" t="e">
        <f t="shared" si="37"/>
        <v>#REF!</v>
      </c>
      <c r="AR18" s="102" t="e">
        <f t="shared" si="38"/>
        <v>#REF!</v>
      </c>
      <c r="AS18" s="102"/>
      <c r="AT18" s="102" t="e">
        <f t="shared" si="39"/>
        <v>#REF!</v>
      </c>
      <c r="AU18" s="102" t="e">
        <f t="shared" si="40"/>
        <v>#REF!</v>
      </c>
      <c r="AV18" s="102" t="e">
        <f t="shared" si="41"/>
        <v>#REF!</v>
      </c>
      <c r="AW18" s="102" t="e">
        <f t="shared" si="42"/>
        <v>#REF!</v>
      </c>
      <c r="AX18" s="102" t="e">
        <f t="shared" si="43"/>
        <v>#REF!</v>
      </c>
      <c r="AY18" s="102" t="e">
        <f t="shared" si="44"/>
        <v>#REF!</v>
      </c>
      <c r="AZ18" s="102" t="e">
        <f t="shared" si="45"/>
        <v>#REF!</v>
      </c>
      <c r="BA18" s="102" t="e">
        <f t="shared" si="46"/>
        <v>#REF!</v>
      </c>
      <c r="BB18" s="102" t="e">
        <f t="shared" si="47"/>
        <v>#REF!</v>
      </c>
      <c r="BC18" s="102" t="e">
        <f t="shared" si="48"/>
        <v>#REF!</v>
      </c>
      <c r="BE18" s="102" t="e">
        <f t="shared" si="49"/>
        <v>#REF!</v>
      </c>
      <c r="BF18" s="102" t="e">
        <f t="shared" si="50"/>
        <v>#REF!</v>
      </c>
      <c r="BG18" s="102" t="e">
        <f t="shared" si="51"/>
        <v>#REF!</v>
      </c>
      <c r="BH18" s="102" t="e">
        <f t="shared" si="52"/>
        <v>#REF!</v>
      </c>
      <c r="BI18" s="102" t="e">
        <f t="shared" si="53"/>
        <v>#REF!</v>
      </c>
      <c r="BJ18" s="102" t="e">
        <f t="shared" si="54"/>
        <v>#REF!</v>
      </c>
      <c r="BK18" s="102" t="e">
        <f t="shared" si="55"/>
        <v>#REF!</v>
      </c>
      <c r="BL18" s="102" t="e">
        <f t="shared" si="56"/>
        <v>#REF!</v>
      </c>
      <c r="BM18" s="102" t="e">
        <f t="shared" si="57"/>
        <v>#REF!</v>
      </c>
      <c r="BN18" s="102" t="e">
        <f t="shared" si="58"/>
        <v>#REF!</v>
      </c>
      <c r="BO18" s="102" t="e">
        <f t="shared" si="59"/>
        <v>#REF!</v>
      </c>
      <c r="BP18" s="102" t="e">
        <f t="shared" si="60"/>
        <v>#REF!</v>
      </c>
    </row>
    <row r="19" spans="2:68" ht="15" customHeight="1" x14ac:dyDescent="0.25">
      <c r="B19" s="19" t="s">
        <v>3621</v>
      </c>
      <c r="C19" s="34" t="e">
        <f>IF($C$6="mjesečno",C18/12,IF($C$6="tromjesečno",C18/4,IF($C$6="polugodišnje",C18/2,C18)))</f>
        <v>#REF!</v>
      </c>
      <c r="E19" s="65" t="e">
        <f>IF((ROWS(E$6:E19)-1)&gt;$C$16+$C$13-$C$15,"",(ROWS(E$6:E19)-1))</f>
        <v>#REF!</v>
      </c>
      <c r="F19" s="55" t="e">
        <f t="shared" si="14"/>
        <v>#REF!</v>
      </c>
      <c r="G19" s="55" t="e">
        <f t="shared" si="15"/>
        <v>#REF!</v>
      </c>
      <c r="H19" s="28" t="e">
        <f t="shared" si="9"/>
        <v>#REF!</v>
      </c>
      <c r="I19" s="56" t="e">
        <f t="shared" si="10"/>
        <v>#REF!</v>
      </c>
      <c r="J19" s="56" t="e">
        <f t="shared" si="16"/>
        <v>#REF!</v>
      </c>
      <c r="K19" s="57" t="e">
        <f t="shared" si="17"/>
        <v>#REF!</v>
      </c>
      <c r="L19" s="57" t="e">
        <f t="shared" si="11"/>
        <v>#REF!</v>
      </c>
      <c r="M19" s="58" t="e">
        <f t="shared" si="12"/>
        <v>#REF!</v>
      </c>
      <c r="N19" s="58" t="e">
        <f t="shared" si="18"/>
        <v>#REF!</v>
      </c>
      <c r="O19" s="58" t="e">
        <f t="shared" si="19"/>
        <v>#REF!</v>
      </c>
      <c r="P19" s="59" t="e">
        <f t="shared" si="1"/>
        <v>#REF!</v>
      </c>
      <c r="Q19" s="29" t="e">
        <f t="shared" si="20"/>
        <v>#REF!</v>
      </c>
      <c r="R19" s="100" t="e">
        <f t="shared" si="13"/>
        <v>#REF!</v>
      </c>
      <c r="S19" s="67"/>
      <c r="T19" s="68"/>
      <c r="U19" s="102"/>
      <c r="V19" s="102"/>
      <c r="W19" s="102"/>
      <c r="X19" s="102" t="e">
        <f t="shared" si="21"/>
        <v>#REF!</v>
      </c>
      <c r="Y19" s="102" t="e">
        <f t="shared" si="22"/>
        <v>#REF!</v>
      </c>
      <c r="Z19" s="102" t="e">
        <f t="shared" si="23"/>
        <v>#REF!</v>
      </c>
      <c r="AA19" s="102" t="e">
        <f t="shared" si="24"/>
        <v>#REF!</v>
      </c>
      <c r="AB19" s="102" t="e">
        <f t="shared" si="25"/>
        <v>#REF!</v>
      </c>
      <c r="AC19" s="102" t="e">
        <f t="shared" si="26"/>
        <v>#REF!</v>
      </c>
      <c r="AD19" s="102" t="e">
        <f t="shared" si="27"/>
        <v>#REF!</v>
      </c>
      <c r="AE19" s="102" t="e">
        <f t="shared" si="28"/>
        <v>#REF!</v>
      </c>
      <c r="AF19" s="108" t="e">
        <f t="shared" si="61"/>
        <v>#REF!</v>
      </c>
      <c r="AG19" s="102" t="e">
        <f t="shared" si="62"/>
        <v>#REF!</v>
      </c>
      <c r="AH19" s="102"/>
      <c r="AI19" s="102" t="e">
        <f t="shared" si="29"/>
        <v>#REF!</v>
      </c>
      <c r="AJ19" s="102" t="e">
        <f t="shared" si="30"/>
        <v>#REF!</v>
      </c>
      <c r="AK19" s="102" t="e">
        <f t="shared" si="31"/>
        <v>#REF!</v>
      </c>
      <c r="AL19" s="102" t="e">
        <f t="shared" si="32"/>
        <v>#REF!</v>
      </c>
      <c r="AM19" s="102" t="e">
        <f t="shared" si="33"/>
        <v>#REF!</v>
      </c>
      <c r="AN19" s="102" t="e">
        <f t="shared" si="34"/>
        <v>#REF!</v>
      </c>
      <c r="AO19" s="102" t="e">
        <f t="shared" si="35"/>
        <v>#REF!</v>
      </c>
      <c r="AP19" s="102" t="e">
        <f t="shared" si="36"/>
        <v>#REF!</v>
      </c>
      <c r="AQ19" s="102" t="e">
        <f t="shared" si="37"/>
        <v>#REF!</v>
      </c>
      <c r="AR19" s="102" t="e">
        <f t="shared" si="38"/>
        <v>#REF!</v>
      </c>
      <c r="AS19" s="102"/>
      <c r="AT19" s="102" t="e">
        <f t="shared" si="39"/>
        <v>#REF!</v>
      </c>
      <c r="AU19" s="102" t="e">
        <f t="shared" si="40"/>
        <v>#REF!</v>
      </c>
      <c r="AV19" s="102" t="e">
        <f t="shared" si="41"/>
        <v>#REF!</v>
      </c>
      <c r="AW19" s="102" t="e">
        <f t="shared" si="42"/>
        <v>#REF!</v>
      </c>
      <c r="AX19" s="102" t="e">
        <f t="shared" si="43"/>
        <v>#REF!</v>
      </c>
      <c r="AY19" s="102" t="e">
        <f t="shared" si="44"/>
        <v>#REF!</v>
      </c>
      <c r="AZ19" s="102" t="e">
        <f t="shared" si="45"/>
        <v>#REF!</v>
      </c>
      <c r="BA19" s="102" t="e">
        <f t="shared" si="46"/>
        <v>#REF!</v>
      </c>
      <c r="BB19" s="102" t="e">
        <f t="shared" si="47"/>
        <v>#REF!</v>
      </c>
      <c r="BC19" s="102" t="e">
        <f t="shared" si="48"/>
        <v>#REF!</v>
      </c>
      <c r="BE19" s="102" t="e">
        <f t="shared" si="49"/>
        <v>#REF!</v>
      </c>
      <c r="BF19" s="102" t="e">
        <f t="shared" si="50"/>
        <v>#REF!</v>
      </c>
      <c r="BG19" s="102" t="e">
        <f t="shared" si="51"/>
        <v>#REF!</v>
      </c>
      <c r="BH19" s="102" t="e">
        <f t="shared" si="52"/>
        <v>#REF!</v>
      </c>
      <c r="BI19" s="102" t="e">
        <f t="shared" si="53"/>
        <v>#REF!</v>
      </c>
      <c r="BJ19" s="102" t="e">
        <f t="shared" si="54"/>
        <v>#REF!</v>
      </c>
      <c r="BK19" s="102" t="e">
        <f t="shared" si="55"/>
        <v>#REF!</v>
      </c>
      <c r="BL19" s="102" t="e">
        <f t="shared" si="56"/>
        <v>#REF!</v>
      </c>
      <c r="BM19" s="102" t="e">
        <f t="shared" si="57"/>
        <v>#REF!</v>
      </c>
      <c r="BN19" s="102" t="e">
        <f t="shared" si="58"/>
        <v>#REF!</v>
      </c>
      <c r="BO19" s="102" t="e">
        <f t="shared" si="59"/>
        <v>#REF!</v>
      </c>
      <c r="BP19" s="102" t="e">
        <f t="shared" si="60"/>
        <v>#REF!</v>
      </c>
    </row>
    <row r="20" spans="2:68" x14ac:dyDescent="0.25">
      <c r="B20" s="19" t="s">
        <v>3585</v>
      </c>
      <c r="C20" s="34" t="e">
        <f>+#REF!</f>
        <v>#REF!</v>
      </c>
      <c r="E20" s="65" t="e">
        <f>IF((ROWS(E$6:E20)-1)&gt;$C$16+$C$13-$C$15,"",(ROWS(E$6:E20)-1))</f>
        <v>#REF!</v>
      </c>
      <c r="F20" s="55" t="e">
        <f t="shared" si="14"/>
        <v>#REF!</v>
      </c>
      <c r="G20" s="55" t="e">
        <f t="shared" si="15"/>
        <v>#REF!</v>
      </c>
      <c r="H20" s="28" t="e">
        <f t="shared" si="9"/>
        <v>#REF!</v>
      </c>
      <c r="I20" s="56" t="e">
        <f t="shared" si="10"/>
        <v>#REF!</v>
      </c>
      <c r="J20" s="56" t="e">
        <f t="shared" si="16"/>
        <v>#REF!</v>
      </c>
      <c r="K20" s="57" t="e">
        <f t="shared" si="17"/>
        <v>#REF!</v>
      </c>
      <c r="L20" s="57" t="e">
        <f t="shared" si="11"/>
        <v>#REF!</v>
      </c>
      <c r="M20" s="58" t="e">
        <f t="shared" si="12"/>
        <v>#REF!</v>
      </c>
      <c r="N20" s="58" t="e">
        <f t="shared" si="18"/>
        <v>#REF!</v>
      </c>
      <c r="O20" s="58" t="e">
        <f t="shared" si="19"/>
        <v>#REF!</v>
      </c>
      <c r="P20" s="59" t="e">
        <f t="shared" si="1"/>
        <v>#REF!</v>
      </c>
      <c r="Q20" s="29" t="e">
        <f t="shared" si="20"/>
        <v>#REF!</v>
      </c>
      <c r="R20" s="100" t="e">
        <f t="shared" si="13"/>
        <v>#REF!</v>
      </c>
      <c r="S20" s="67"/>
      <c r="T20" s="68"/>
      <c r="U20" s="102"/>
      <c r="V20" s="102"/>
      <c r="W20" s="102"/>
      <c r="X20" s="102" t="e">
        <f t="shared" si="21"/>
        <v>#REF!</v>
      </c>
      <c r="Y20" s="102" t="e">
        <f t="shared" si="22"/>
        <v>#REF!</v>
      </c>
      <c r="Z20" s="102" t="e">
        <f t="shared" si="23"/>
        <v>#REF!</v>
      </c>
      <c r="AA20" s="102" t="e">
        <f t="shared" si="24"/>
        <v>#REF!</v>
      </c>
      <c r="AB20" s="102" t="e">
        <f t="shared" si="25"/>
        <v>#REF!</v>
      </c>
      <c r="AC20" s="102" t="e">
        <f t="shared" si="26"/>
        <v>#REF!</v>
      </c>
      <c r="AD20" s="102" t="e">
        <f t="shared" si="27"/>
        <v>#REF!</v>
      </c>
      <c r="AE20" s="102" t="e">
        <f t="shared" si="28"/>
        <v>#REF!</v>
      </c>
      <c r="AF20" s="108" t="e">
        <f t="shared" si="61"/>
        <v>#REF!</v>
      </c>
      <c r="AG20" s="102" t="e">
        <f t="shared" si="62"/>
        <v>#REF!</v>
      </c>
      <c r="AH20" s="102"/>
      <c r="AI20" s="102" t="e">
        <f t="shared" si="29"/>
        <v>#REF!</v>
      </c>
      <c r="AJ20" s="102" t="e">
        <f t="shared" si="30"/>
        <v>#REF!</v>
      </c>
      <c r="AK20" s="102" t="e">
        <f t="shared" si="31"/>
        <v>#REF!</v>
      </c>
      <c r="AL20" s="102" t="e">
        <f t="shared" si="32"/>
        <v>#REF!</v>
      </c>
      <c r="AM20" s="102" t="e">
        <f t="shared" si="33"/>
        <v>#REF!</v>
      </c>
      <c r="AN20" s="102" t="e">
        <f t="shared" si="34"/>
        <v>#REF!</v>
      </c>
      <c r="AO20" s="102" t="e">
        <f t="shared" si="35"/>
        <v>#REF!</v>
      </c>
      <c r="AP20" s="102" t="e">
        <f t="shared" si="36"/>
        <v>#REF!</v>
      </c>
      <c r="AQ20" s="102" t="e">
        <f t="shared" si="37"/>
        <v>#REF!</v>
      </c>
      <c r="AR20" s="102" t="e">
        <f t="shared" si="38"/>
        <v>#REF!</v>
      </c>
      <c r="AS20" s="102"/>
      <c r="AT20" s="102" t="e">
        <f t="shared" si="39"/>
        <v>#REF!</v>
      </c>
      <c r="AU20" s="102" t="e">
        <f t="shared" si="40"/>
        <v>#REF!</v>
      </c>
      <c r="AV20" s="102" t="e">
        <f t="shared" si="41"/>
        <v>#REF!</v>
      </c>
      <c r="AW20" s="102" t="e">
        <f t="shared" si="42"/>
        <v>#REF!</v>
      </c>
      <c r="AX20" s="102" t="e">
        <f t="shared" si="43"/>
        <v>#REF!</v>
      </c>
      <c r="AY20" s="102" t="e">
        <f t="shared" si="44"/>
        <v>#REF!</v>
      </c>
      <c r="AZ20" s="102" t="e">
        <f t="shared" si="45"/>
        <v>#REF!</v>
      </c>
      <c r="BA20" s="102" t="e">
        <f t="shared" si="46"/>
        <v>#REF!</v>
      </c>
      <c r="BB20" s="102" t="e">
        <f t="shared" si="47"/>
        <v>#REF!</v>
      </c>
      <c r="BC20" s="102" t="e">
        <f t="shared" si="48"/>
        <v>#REF!</v>
      </c>
      <c r="BE20" s="102" t="e">
        <f t="shared" si="49"/>
        <v>#REF!</v>
      </c>
      <c r="BF20" s="102" t="e">
        <f t="shared" si="50"/>
        <v>#REF!</v>
      </c>
      <c r="BG20" s="102" t="e">
        <f t="shared" si="51"/>
        <v>#REF!</v>
      </c>
      <c r="BH20" s="102" t="e">
        <f t="shared" si="52"/>
        <v>#REF!</v>
      </c>
      <c r="BI20" s="102" t="e">
        <f t="shared" si="53"/>
        <v>#REF!</v>
      </c>
      <c r="BJ20" s="102" t="e">
        <f t="shared" si="54"/>
        <v>#REF!</v>
      </c>
      <c r="BK20" s="102" t="e">
        <f t="shared" si="55"/>
        <v>#REF!</v>
      </c>
      <c r="BL20" s="102" t="e">
        <f t="shared" si="56"/>
        <v>#REF!</v>
      </c>
      <c r="BM20" s="102" t="e">
        <f t="shared" si="57"/>
        <v>#REF!</v>
      </c>
      <c r="BN20" s="102" t="e">
        <f t="shared" si="58"/>
        <v>#REF!</v>
      </c>
      <c r="BO20" s="102" t="e">
        <f t="shared" si="59"/>
        <v>#REF!</v>
      </c>
      <c r="BP20" s="102" t="e">
        <f t="shared" si="60"/>
        <v>#REF!</v>
      </c>
    </row>
    <row r="21" spans="2:68" x14ac:dyDescent="0.25">
      <c r="B21" s="19" t="s">
        <v>3622</v>
      </c>
      <c r="C21" s="34" t="e">
        <f>IF($C$6="mjesečno",C20/12,IF($C$6="tromjesečno",C20/4,IF($C$6="polugodišnje",C20/2,C20)))</f>
        <v>#REF!</v>
      </c>
      <c r="D21" s="21"/>
      <c r="E21" s="65" t="e">
        <f>IF((ROWS(E$6:E21)-1)&gt;$C$16+$C$13-$C$15,"",(ROWS(E$6:E21)-1))</f>
        <v>#REF!</v>
      </c>
      <c r="F21" s="55" t="e">
        <f t="shared" si="14"/>
        <v>#REF!</v>
      </c>
      <c r="G21" s="55" t="e">
        <f t="shared" si="15"/>
        <v>#REF!</v>
      </c>
      <c r="H21" s="28" t="e">
        <f t="shared" si="9"/>
        <v>#REF!</v>
      </c>
      <c r="I21" s="56" t="e">
        <f t="shared" si="10"/>
        <v>#REF!</v>
      </c>
      <c r="J21" s="56" t="e">
        <f t="shared" si="16"/>
        <v>#REF!</v>
      </c>
      <c r="K21" s="57" t="e">
        <f t="shared" si="17"/>
        <v>#REF!</v>
      </c>
      <c r="L21" s="57" t="e">
        <f xml:space="preserve">
IF(E21="","",
IF(AND($C$8&gt;$C$9,E21&gt;$C$13),$C$5/($C$16-1),
IF(E21&gt;$C$13,$C$5/$C$16,0)))</f>
        <v>#REF!</v>
      </c>
      <c r="M21" s="58" t="e">
        <f t="shared" si="12"/>
        <v>#REF!</v>
      </c>
      <c r="N21" s="58" t="e">
        <f t="shared" si="18"/>
        <v>#REF!</v>
      </c>
      <c r="O21" s="58" t="e">
        <f t="shared" si="19"/>
        <v>#REF!</v>
      </c>
      <c r="P21" s="59" t="e">
        <f t="shared" si="1"/>
        <v>#REF!</v>
      </c>
      <c r="Q21" s="29" t="e">
        <f t="shared" si="20"/>
        <v>#REF!</v>
      </c>
      <c r="R21" s="100" t="e">
        <f t="shared" si="13"/>
        <v>#REF!</v>
      </c>
      <c r="S21" s="69"/>
      <c r="T21" s="68"/>
      <c r="U21" s="102"/>
      <c r="V21" s="102"/>
      <c r="W21" s="102"/>
      <c r="X21" s="102" t="e">
        <f t="shared" si="21"/>
        <v>#REF!</v>
      </c>
      <c r="Y21" s="102" t="e">
        <f t="shared" si="22"/>
        <v>#REF!</v>
      </c>
      <c r="Z21" s="102" t="e">
        <f t="shared" si="23"/>
        <v>#REF!</v>
      </c>
      <c r="AA21" s="102" t="e">
        <f t="shared" si="24"/>
        <v>#REF!</v>
      </c>
      <c r="AB21" s="102" t="e">
        <f t="shared" si="25"/>
        <v>#REF!</v>
      </c>
      <c r="AC21" s="102" t="e">
        <f t="shared" si="26"/>
        <v>#REF!</v>
      </c>
      <c r="AD21" s="102" t="e">
        <f t="shared" si="27"/>
        <v>#REF!</v>
      </c>
      <c r="AE21" s="102" t="e">
        <f t="shared" si="28"/>
        <v>#REF!</v>
      </c>
      <c r="AF21" s="108" t="e">
        <f t="shared" si="61"/>
        <v>#REF!</v>
      </c>
      <c r="AG21" s="102" t="e">
        <f t="shared" si="62"/>
        <v>#REF!</v>
      </c>
      <c r="AH21" s="102"/>
      <c r="AI21" s="102" t="e">
        <f t="shared" si="29"/>
        <v>#REF!</v>
      </c>
      <c r="AJ21" s="102" t="e">
        <f t="shared" si="30"/>
        <v>#REF!</v>
      </c>
      <c r="AK21" s="102" t="e">
        <f t="shared" si="31"/>
        <v>#REF!</v>
      </c>
      <c r="AL21" s="102" t="e">
        <f t="shared" si="32"/>
        <v>#REF!</v>
      </c>
      <c r="AM21" s="102" t="e">
        <f t="shared" si="33"/>
        <v>#REF!</v>
      </c>
      <c r="AN21" s="102" t="e">
        <f t="shared" si="34"/>
        <v>#REF!</v>
      </c>
      <c r="AO21" s="102" t="e">
        <f t="shared" si="35"/>
        <v>#REF!</v>
      </c>
      <c r="AP21" s="102" t="e">
        <f t="shared" si="36"/>
        <v>#REF!</v>
      </c>
      <c r="AQ21" s="102" t="e">
        <f t="shared" si="37"/>
        <v>#REF!</v>
      </c>
      <c r="AR21" s="102" t="e">
        <f t="shared" si="38"/>
        <v>#REF!</v>
      </c>
      <c r="AS21" s="102"/>
      <c r="AT21" s="102" t="e">
        <f t="shared" si="39"/>
        <v>#REF!</v>
      </c>
      <c r="AU21" s="102" t="e">
        <f t="shared" si="40"/>
        <v>#REF!</v>
      </c>
      <c r="AV21" s="102" t="e">
        <f t="shared" si="41"/>
        <v>#REF!</v>
      </c>
      <c r="AW21" s="102" t="e">
        <f t="shared" si="42"/>
        <v>#REF!</v>
      </c>
      <c r="AX21" s="102" t="e">
        <f t="shared" si="43"/>
        <v>#REF!</v>
      </c>
      <c r="AY21" s="102" t="e">
        <f t="shared" si="44"/>
        <v>#REF!</v>
      </c>
      <c r="AZ21" s="102" t="e">
        <f t="shared" si="45"/>
        <v>#REF!</v>
      </c>
      <c r="BA21" s="102" t="e">
        <f t="shared" si="46"/>
        <v>#REF!</v>
      </c>
      <c r="BB21" s="102" t="e">
        <f t="shared" si="47"/>
        <v>#REF!</v>
      </c>
      <c r="BC21" s="102" t="e">
        <f t="shared" si="48"/>
        <v>#REF!</v>
      </c>
      <c r="BE21" s="102" t="e">
        <f t="shared" si="49"/>
        <v>#REF!</v>
      </c>
      <c r="BF21" s="102" t="e">
        <f t="shared" si="50"/>
        <v>#REF!</v>
      </c>
      <c r="BG21" s="102" t="e">
        <f t="shared" si="51"/>
        <v>#REF!</v>
      </c>
      <c r="BH21" s="102" t="e">
        <f t="shared" si="52"/>
        <v>#REF!</v>
      </c>
      <c r="BI21" s="102" t="e">
        <f t="shared" si="53"/>
        <v>#REF!</v>
      </c>
      <c r="BJ21" s="102" t="e">
        <f t="shared" si="54"/>
        <v>#REF!</v>
      </c>
      <c r="BK21" s="102" t="e">
        <f t="shared" si="55"/>
        <v>#REF!</v>
      </c>
      <c r="BL21" s="102" t="e">
        <f t="shared" si="56"/>
        <v>#REF!</v>
      </c>
      <c r="BM21" s="102" t="e">
        <f t="shared" si="57"/>
        <v>#REF!</v>
      </c>
      <c r="BN21" s="102" t="e">
        <f t="shared" si="58"/>
        <v>#REF!</v>
      </c>
      <c r="BO21" s="102" t="e">
        <f t="shared" si="59"/>
        <v>#REF!</v>
      </c>
      <c r="BP21" s="102" t="e">
        <f t="shared" si="60"/>
        <v>#REF!</v>
      </c>
    </row>
    <row r="22" spans="2:68" x14ac:dyDescent="0.25">
      <c r="B22" s="19" t="s">
        <v>243</v>
      </c>
      <c r="C22" s="34" t="e">
        <f>+#REF!</f>
        <v>#REF!</v>
      </c>
      <c r="D22" s="35"/>
      <c r="E22" s="65" t="e">
        <f>IF((ROWS(E$6:E22)-1)&gt;$C$16+$C$13-$C$15,"",(ROWS(E$6:E22)-1))</f>
        <v>#REF!</v>
      </c>
      <c r="F22" s="55" t="e">
        <f t="shared" si="14"/>
        <v>#REF!</v>
      </c>
      <c r="G22" s="55" t="e">
        <f t="shared" si="15"/>
        <v>#REF!</v>
      </c>
      <c r="H22" s="28" t="e">
        <f t="shared" si="9"/>
        <v>#REF!</v>
      </c>
      <c r="I22" s="56" t="e">
        <f t="shared" si="10"/>
        <v>#REF!</v>
      </c>
      <c r="J22" s="56" t="e">
        <f t="shared" si="16"/>
        <v>#REF!</v>
      </c>
      <c r="K22" s="57" t="e">
        <f t="shared" si="17"/>
        <v>#REF!</v>
      </c>
      <c r="L22" s="57" t="e">
        <f t="shared" si="11"/>
        <v>#REF!</v>
      </c>
      <c r="M22" s="58" t="e">
        <f t="shared" si="12"/>
        <v>#REF!</v>
      </c>
      <c r="N22" s="58" t="e">
        <f t="shared" si="18"/>
        <v>#REF!</v>
      </c>
      <c r="O22" s="58" t="e">
        <f t="shared" si="19"/>
        <v>#REF!</v>
      </c>
      <c r="P22" s="59" t="e">
        <f t="shared" si="1"/>
        <v>#REF!</v>
      </c>
      <c r="Q22" s="29" t="e">
        <f t="shared" si="20"/>
        <v>#REF!</v>
      </c>
      <c r="R22" s="100" t="e">
        <f t="shared" si="13"/>
        <v>#REF!</v>
      </c>
      <c r="S22" s="69"/>
      <c r="T22" s="68"/>
      <c r="U22" s="102"/>
      <c r="V22" s="102"/>
      <c r="W22" s="102"/>
      <c r="X22" s="102" t="e">
        <f t="shared" si="21"/>
        <v>#REF!</v>
      </c>
      <c r="Y22" s="102" t="e">
        <f t="shared" si="22"/>
        <v>#REF!</v>
      </c>
      <c r="Z22" s="102" t="e">
        <f t="shared" si="23"/>
        <v>#REF!</v>
      </c>
      <c r="AA22" s="102" t="e">
        <f t="shared" si="24"/>
        <v>#REF!</v>
      </c>
      <c r="AB22" s="102" t="e">
        <f t="shared" si="25"/>
        <v>#REF!</v>
      </c>
      <c r="AC22" s="102" t="e">
        <f t="shared" si="26"/>
        <v>#REF!</v>
      </c>
      <c r="AD22" s="102" t="e">
        <f t="shared" si="27"/>
        <v>#REF!</v>
      </c>
      <c r="AE22" s="102" t="e">
        <f t="shared" si="28"/>
        <v>#REF!</v>
      </c>
      <c r="AF22" s="108" t="e">
        <f t="shared" si="61"/>
        <v>#REF!</v>
      </c>
      <c r="AG22" s="102" t="e">
        <f t="shared" si="62"/>
        <v>#REF!</v>
      </c>
      <c r="AH22" s="102"/>
      <c r="AI22" s="102" t="e">
        <f t="shared" si="29"/>
        <v>#REF!</v>
      </c>
      <c r="AJ22" s="102" t="e">
        <f t="shared" si="30"/>
        <v>#REF!</v>
      </c>
      <c r="AK22" s="102" t="e">
        <f t="shared" si="31"/>
        <v>#REF!</v>
      </c>
      <c r="AL22" s="102" t="e">
        <f t="shared" si="32"/>
        <v>#REF!</v>
      </c>
      <c r="AM22" s="102" t="e">
        <f t="shared" si="33"/>
        <v>#REF!</v>
      </c>
      <c r="AN22" s="102" t="e">
        <f t="shared" si="34"/>
        <v>#REF!</v>
      </c>
      <c r="AO22" s="102" t="e">
        <f t="shared" si="35"/>
        <v>#REF!</v>
      </c>
      <c r="AP22" s="102" t="e">
        <f t="shared" si="36"/>
        <v>#REF!</v>
      </c>
      <c r="AQ22" s="102" t="e">
        <f t="shared" si="37"/>
        <v>#REF!</v>
      </c>
      <c r="AR22" s="102" t="e">
        <f t="shared" si="38"/>
        <v>#REF!</v>
      </c>
      <c r="AS22" s="102"/>
      <c r="AT22" s="102" t="e">
        <f t="shared" si="39"/>
        <v>#REF!</v>
      </c>
      <c r="AU22" s="102" t="e">
        <f t="shared" si="40"/>
        <v>#REF!</v>
      </c>
      <c r="AV22" s="102" t="e">
        <f t="shared" si="41"/>
        <v>#REF!</v>
      </c>
      <c r="AW22" s="102" t="e">
        <f t="shared" si="42"/>
        <v>#REF!</v>
      </c>
      <c r="AX22" s="102" t="e">
        <f t="shared" si="43"/>
        <v>#REF!</v>
      </c>
      <c r="AY22" s="102" t="e">
        <f t="shared" si="44"/>
        <v>#REF!</v>
      </c>
      <c r="AZ22" s="102" t="e">
        <f t="shared" si="45"/>
        <v>#REF!</v>
      </c>
      <c r="BA22" s="102" t="e">
        <f t="shared" si="46"/>
        <v>#REF!</v>
      </c>
      <c r="BB22" s="102" t="e">
        <f t="shared" si="47"/>
        <v>#REF!</v>
      </c>
      <c r="BC22" s="102" t="e">
        <f t="shared" si="48"/>
        <v>#REF!</v>
      </c>
      <c r="BE22" s="102" t="e">
        <f t="shared" si="49"/>
        <v>#REF!</v>
      </c>
      <c r="BF22" s="102" t="e">
        <f t="shared" si="50"/>
        <v>#REF!</v>
      </c>
      <c r="BG22" s="102" t="e">
        <f t="shared" si="51"/>
        <v>#REF!</v>
      </c>
      <c r="BH22" s="102" t="e">
        <f t="shared" si="52"/>
        <v>#REF!</v>
      </c>
      <c r="BI22" s="102" t="e">
        <f t="shared" si="53"/>
        <v>#REF!</v>
      </c>
      <c r="BJ22" s="102" t="e">
        <f t="shared" si="54"/>
        <v>#REF!</v>
      </c>
      <c r="BK22" s="102" t="e">
        <f t="shared" si="55"/>
        <v>#REF!</v>
      </c>
      <c r="BL22" s="102" t="e">
        <f t="shared" si="56"/>
        <v>#REF!</v>
      </c>
      <c r="BM22" s="102" t="e">
        <f t="shared" si="57"/>
        <v>#REF!</v>
      </c>
      <c r="BN22" s="102" t="e">
        <f t="shared" si="58"/>
        <v>#REF!</v>
      </c>
      <c r="BO22" s="102" t="e">
        <f t="shared" si="59"/>
        <v>#REF!</v>
      </c>
      <c r="BP22" s="102" t="e">
        <f t="shared" si="60"/>
        <v>#REF!</v>
      </c>
    </row>
    <row r="23" spans="2:68" x14ac:dyDescent="0.25">
      <c r="B23" s="19" t="s">
        <v>3623</v>
      </c>
      <c r="C23" s="34" t="e">
        <f>IF($C$6="mjesečno",C22/12,IF($C$6="tromjesečno",C22/4,IF($C$6="polugodišnje",C22/2,C22)))</f>
        <v>#REF!</v>
      </c>
      <c r="D23" s="35"/>
      <c r="E23" s="65" t="e">
        <f>IF((ROWS(E$6:E23)-1)&gt;$C$16+$C$13-$C$15,"",(ROWS(E$6:E23)-1))</f>
        <v>#REF!</v>
      </c>
      <c r="F23" s="55" t="e">
        <f t="shared" si="14"/>
        <v>#REF!</v>
      </c>
      <c r="G23" s="55" t="e">
        <f t="shared" si="15"/>
        <v>#REF!</v>
      </c>
      <c r="H23" s="28" t="e">
        <f t="shared" si="9"/>
        <v>#REF!</v>
      </c>
      <c r="I23" s="56" t="e">
        <f t="shared" si="10"/>
        <v>#REF!</v>
      </c>
      <c r="J23" s="56" t="e">
        <f t="shared" si="16"/>
        <v>#REF!</v>
      </c>
      <c r="K23" s="57" t="e">
        <f t="shared" si="17"/>
        <v>#REF!</v>
      </c>
      <c r="L23" s="57" t="e">
        <f t="shared" si="11"/>
        <v>#REF!</v>
      </c>
      <c r="M23" s="58" t="e">
        <f t="shared" si="12"/>
        <v>#REF!</v>
      </c>
      <c r="N23" s="58" t="e">
        <f t="shared" si="18"/>
        <v>#REF!</v>
      </c>
      <c r="O23" s="58" t="e">
        <f t="shared" si="19"/>
        <v>#REF!</v>
      </c>
      <c r="P23" s="59" t="e">
        <f t="shared" si="1"/>
        <v>#REF!</v>
      </c>
      <c r="Q23" s="29" t="e">
        <f t="shared" si="20"/>
        <v>#REF!</v>
      </c>
      <c r="R23" s="100" t="e">
        <f t="shared" si="13"/>
        <v>#REF!</v>
      </c>
      <c r="S23" s="69"/>
      <c r="T23" s="68"/>
      <c r="U23" s="102"/>
      <c r="V23" s="102"/>
      <c r="W23" s="102"/>
      <c r="X23" s="102" t="e">
        <f t="shared" si="21"/>
        <v>#REF!</v>
      </c>
      <c r="Y23" s="102" t="e">
        <f t="shared" si="22"/>
        <v>#REF!</v>
      </c>
      <c r="Z23" s="102" t="e">
        <f t="shared" si="23"/>
        <v>#REF!</v>
      </c>
      <c r="AA23" s="102" t="e">
        <f t="shared" si="24"/>
        <v>#REF!</v>
      </c>
      <c r="AB23" s="102" t="e">
        <f t="shared" si="25"/>
        <v>#REF!</v>
      </c>
      <c r="AC23" s="102" t="e">
        <f t="shared" si="26"/>
        <v>#REF!</v>
      </c>
      <c r="AD23" s="102" t="e">
        <f t="shared" si="27"/>
        <v>#REF!</v>
      </c>
      <c r="AE23" s="102" t="e">
        <f t="shared" si="28"/>
        <v>#REF!</v>
      </c>
      <c r="AF23" s="108" t="e">
        <f t="shared" si="61"/>
        <v>#REF!</v>
      </c>
      <c r="AG23" s="102" t="e">
        <f t="shared" si="62"/>
        <v>#REF!</v>
      </c>
      <c r="AH23" s="102"/>
      <c r="AI23" s="102" t="e">
        <f t="shared" si="29"/>
        <v>#REF!</v>
      </c>
      <c r="AJ23" s="102" t="e">
        <f t="shared" si="30"/>
        <v>#REF!</v>
      </c>
      <c r="AK23" s="102" t="e">
        <f t="shared" si="31"/>
        <v>#REF!</v>
      </c>
      <c r="AL23" s="102" t="e">
        <f t="shared" si="32"/>
        <v>#REF!</v>
      </c>
      <c r="AM23" s="102" t="e">
        <f t="shared" si="33"/>
        <v>#REF!</v>
      </c>
      <c r="AN23" s="102" t="e">
        <f t="shared" si="34"/>
        <v>#REF!</v>
      </c>
      <c r="AO23" s="102" t="e">
        <f t="shared" si="35"/>
        <v>#REF!</v>
      </c>
      <c r="AP23" s="102" t="e">
        <f t="shared" si="36"/>
        <v>#REF!</v>
      </c>
      <c r="AQ23" s="102" t="e">
        <f t="shared" si="37"/>
        <v>#REF!</v>
      </c>
      <c r="AR23" s="102" t="e">
        <f t="shared" si="38"/>
        <v>#REF!</v>
      </c>
      <c r="AS23" s="102"/>
      <c r="AT23" s="102" t="e">
        <f t="shared" si="39"/>
        <v>#REF!</v>
      </c>
      <c r="AU23" s="102" t="e">
        <f t="shared" si="40"/>
        <v>#REF!</v>
      </c>
      <c r="AV23" s="102" t="e">
        <f t="shared" si="41"/>
        <v>#REF!</v>
      </c>
      <c r="AW23" s="102" t="e">
        <f t="shared" si="42"/>
        <v>#REF!</v>
      </c>
      <c r="AX23" s="102" t="e">
        <f t="shared" si="43"/>
        <v>#REF!</v>
      </c>
      <c r="AY23" s="102" t="e">
        <f t="shared" si="44"/>
        <v>#REF!</v>
      </c>
      <c r="AZ23" s="102" t="e">
        <f t="shared" si="45"/>
        <v>#REF!</v>
      </c>
      <c r="BA23" s="102" t="e">
        <f t="shared" si="46"/>
        <v>#REF!</v>
      </c>
      <c r="BB23" s="102" t="e">
        <f t="shared" si="47"/>
        <v>#REF!</v>
      </c>
      <c r="BC23" s="102" t="e">
        <f t="shared" si="48"/>
        <v>#REF!</v>
      </c>
      <c r="BE23" s="102" t="e">
        <f t="shared" si="49"/>
        <v>#REF!</v>
      </c>
      <c r="BF23" s="102" t="e">
        <f t="shared" si="50"/>
        <v>#REF!</v>
      </c>
      <c r="BG23" s="102" t="e">
        <f t="shared" si="51"/>
        <v>#REF!</v>
      </c>
      <c r="BH23" s="102" t="e">
        <f t="shared" si="52"/>
        <v>#REF!</v>
      </c>
      <c r="BI23" s="102" t="e">
        <f t="shared" si="53"/>
        <v>#REF!</v>
      </c>
      <c r="BJ23" s="102" t="e">
        <f t="shared" si="54"/>
        <v>#REF!</v>
      </c>
      <c r="BK23" s="102" t="e">
        <f t="shared" si="55"/>
        <v>#REF!</v>
      </c>
      <c r="BL23" s="102" t="e">
        <f t="shared" si="56"/>
        <v>#REF!</v>
      </c>
      <c r="BM23" s="102" t="e">
        <f t="shared" si="57"/>
        <v>#REF!</v>
      </c>
      <c r="BN23" s="102" t="e">
        <f t="shared" si="58"/>
        <v>#REF!</v>
      </c>
      <c r="BO23" s="102" t="e">
        <f t="shared" si="59"/>
        <v>#REF!</v>
      </c>
      <c r="BP23" s="102" t="e">
        <f t="shared" si="60"/>
        <v>#REF!</v>
      </c>
    </row>
    <row r="24" spans="2:68" x14ac:dyDescent="0.25">
      <c r="B24" s="19" t="s">
        <v>3624</v>
      </c>
      <c r="C24" s="36" t="e">
        <f>+#REF!</f>
        <v>#REF!</v>
      </c>
      <c r="D24" s="35"/>
      <c r="E24" s="65" t="e">
        <f>IF((ROWS(E$6:E24)-1)&gt;$C$16+$C$13-$C$15,"",(ROWS(E$6:E24)-1))</f>
        <v>#REF!</v>
      </c>
      <c r="F24" s="55" t="e">
        <f t="shared" si="14"/>
        <v>#REF!</v>
      </c>
      <c r="G24" s="55" t="e">
        <f t="shared" si="15"/>
        <v>#REF!</v>
      </c>
      <c r="H24" s="28" t="e">
        <f t="shared" si="9"/>
        <v>#REF!</v>
      </c>
      <c r="I24" s="56" t="e">
        <f t="shared" si="10"/>
        <v>#REF!</v>
      </c>
      <c r="J24" s="56" t="e">
        <f t="shared" si="16"/>
        <v>#REF!</v>
      </c>
      <c r="K24" s="57" t="e">
        <f t="shared" si="17"/>
        <v>#REF!</v>
      </c>
      <c r="L24" s="57" t="e">
        <f t="shared" si="11"/>
        <v>#REF!</v>
      </c>
      <c r="M24" s="58" t="e">
        <f t="shared" si="12"/>
        <v>#REF!</v>
      </c>
      <c r="N24" s="58" t="e">
        <f t="shared" si="18"/>
        <v>#REF!</v>
      </c>
      <c r="O24" s="58" t="e">
        <f t="shared" si="19"/>
        <v>#REF!</v>
      </c>
      <c r="P24" s="59" t="e">
        <f t="shared" si="1"/>
        <v>#REF!</v>
      </c>
      <c r="Q24" s="29" t="e">
        <f t="shared" si="20"/>
        <v>#REF!</v>
      </c>
      <c r="R24" s="100" t="e">
        <f t="shared" si="13"/>
        <v>#REF!</v>
      </c>
      <c r="S24" s="69"/>
      <c r="T24" s="68"/>
      <c r="U24" s="102"/>
      <c r="V24" s="102"/>
      <c r="W24" s="102"/>
      <c r="X24" s="102" t="e">
        <f t="shared" si="21"/>
        <v>#REF!</v>
      </c>
      <c r="Y24" s="102" t="e">
        <f t="shared" si="22"/>
        <v>#REF!</v>
      </c>
      <c r="Z24" s="102" t="e">
        <f t="shared" si="23"/>
        <v>#REF!</v>
      </c>
      <c r="AA24" s="102" t="e">
        <f t="shared" si="24"/>
        <v>#REF!</v>
      </c>
      <c r="AB24" s="102" t="e">
        <f t="shared" si="25"/>
        <v>#REF!</v>
      </c>
      <c r="AC24" s="102" t="e">
        <f t="shared" si="26"/>
        <v>#REF!</v>
      </c>
      <c r="AD24" s="102" t="e">
        <f t="shared" si="27"/>
        <v>#REF!</v>
      </c>
      <c r="AE24" s="102" t="e">
        <f t="shared" si="28"/>
        <v>#REF!</v>
      </c>
      <c r="AF24" s="108" t="e">
        <f t="shared" si="61"/>
        <v>#REF!</v>
      </c>
      <c r="AG24" s="102" t="e">
        <f t="shared" si="62"/>
        <v>#REF!</v>
      </c>
      <c r="AH24" s="102"/>
      <c r="AI24" s="102" t="e">
        <f t="shared" si="29"/>
        <v>#REF!</v>
      </c>
      <c r="AJ24" s="102" t="e">
        <f t="shared" si="30"/>
        <v>#REF!</v>
      </c>
      <c r="AK24" s="102" t="e">
        <f t="shared" si="31"/>
        <v>#REF!</v>
      </c>
      <c r="AL24" s="102" t="e">
        <f t="shared" si="32"/>
        <v>#REF!</v>
      </c>
      <c r="AM24" s="102" t="e">
        <f t="shared" si="33"/>
        <v>#REF!</v>
      </c>
      <c r="AN24" s="102" t="e">
        <f t="shared" si="34"/>
        <v>#REF!</v>
      </c>
      <c r="AO24" s="102" t="e">
        <f t="shared" si="35"/>
        <v>#REF!</v>
      </c>
      <c r="AP24" s="102" t="e">
        <f t="shared" si="36"/>
        <v>#REF!</v>
      </c>
      <c r="AQ24" s="102" t="e">
        <f t="shared" si="37"/>
        <v>#REF!</v>
      </c>
      <c r="AR24" s="102" t="e">
        <f t="shared" si="38"/>
        <v>#REF!</v>
      </c>
      <c r="AS24" s="102"/>
      <c r="AT24" s="102" t="e">
        <f t="shared" si="39"/>
        <v>#REF!</v>
      </c>
      <c r="AU24" s="102" t="e">
        <f t="shared" si="40"/>
        <v>#REF!</v>
      </c>
      <c r="AV24" s="102" t="e">
        <f t="shared" si="41"/>
        <v>#REF!</v>
      </c>
      <c r="AW24" s="102" t="e">
        <f t="shared" si="42"/>
        <v>#REF!</v>
      </c>
      <c r="AX24" s="102" t="e">
        <f t="shared" si="43"/>
        <v>#REF!</v>
      </c>
      <c r="AY24" s="102" t="e">
        <f t="shared" si="44"/>
        <v>#REF!</v>
      </c>
      <c r="AZ24" s="102" t="e">
        <f t="shared" si="45"/>
        <v>#REF!</v>
      </c>
      <c r="BA24" s="102" t="e">
        <f t="shared" si="46"/>
        <v>#REF!</v>
      </c>
      <c r="BB24" s="102" t="e">
        <f t="shared" si="47"/>
        <v>#REF!</v>
      </c>
      <c r="BC24" s="102" t="e">
        <f t="shared" si="48"/>
        <v>#REF!</v>
      </c>
      <c r="BE24" s="102" t="e">
        <f t="shared" si="49"/>
        <v>#REF!</v>
      </c>
      <c r="BF24" s="102" t="e">
        <f t="shared" si="50"/>
        <v>#REF!</v>
      </c>
      <c r="BG24" s="102" t="e">
        <f t="shared" si="51"/>
        <v>#REF!</v>
      </c>
      <c r="BH24" s="102" t="e">
        <f t="shared" si="52"/>
        <v>#REF!</v>
      </c>
      <c r="BI24" s="102" t="e">
        <f t="shared" si="53"/>
        <v>#REF!</v>
      </c>
      <c r="BJ24" s="102" t="e">
        <f t="shared" si="54"/>
        <v>#REF!</v>
      </c>
      <c r="BK24" s="102" t="e">
        <f t="shared" si="55"/>
        <v>#REF!</v>
      </c>
      <c r="BL24" s="102" t="e">
        <f t="shared" si="56"/>
        <v>#REF!</v>
      </c>
      <c r="BM24" s="102" t="e">
        <f t="shared" si="57"/>
        <v>#REF!</v>
      </c>
      <c r="BN24" s="102" t="e">
        <f t="shared" si="58"/>
        <v>#REF!</v>
      </c>
      <c r="BO24" s="102" t="e">
        <f t="shared" si="59"/>
        <v>#REF!</v>
      </c>
      <c r="BP24" s="102" t="e">
        <f t="shared" si="60"/>
        <v>#REF!</v>
      </c>
    </row>
    <row r="25" spans="2:68" x14ac:dyDescent="0.25">
      <c r="B25" s="50" t="s">
        <v>3625</v>
      </c>
      <c r="C25" s="48" t="e">
        <f>Q5</f>
        <v>#REF!</v>
      </c>
      <c r="D25" s="35"/>
      <c r="E25" s="65" t="e">
        <f>IF((ROWS(E$6:E25)-1)&gt;$C$16+$C$13-$C$15,"",(ROWS(E$6:E25)-1))</f>
        <v>#REF!</v>
      </c>
      <c r="F25" s="55" t="e">
        <f t="shared" si="14"/>
        <v>#REF!</v>
      </c>
      <c r="G25" s="55" t="e">
        <f t="shared" si="15"/>
        <v>#REF!</v>
      </c>
      <c r="H25" s="28" t="e">
        <f t="shared" si="9"/>
        <v>#REF!</v>
      </c>
      <c r="I25" s="56" t="e">
        <f t="shared" si="10"/>
        <v>#REF!</v>
      </c>
      <c r="J25" s="56" t="e">
        <f t="shared" si="16"/>
        <v>#REF!</v>
      </c>
      <c r="K25" s="57" t="e">
        <f t="shared" si="17"/>
        <v>#REF!</v>
      </c>
      <c r="L25" s="57" t="e">
        <f t="shared" si="11"/>
        <v>#REF!</v>
      </c>
      <c r="M25" s="58" t="e">
        <f t="shared" si="12"/>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9"/>
        <v>#REF!</v>
      </c>
      <c r="P25" s="59" t="e">
        <f t="shared" si="1"/>
        <v>#REF!</v>
      </c>
      <c r="Q25" s="29" t="e">
        <f t="shared" si="20"/>
        <v>#REF!</v>
      </c>
      <c r="R25" s="100" t="e">
        <f t="shared" si="13"/>
        <v>#REF!</v>
      </c>
      <c r="S25" s="69"/>
      <c r="T25" s="68"/>
      <c r="U25" s="102"/>
      <c r="V25" s="102"/>
      <c r="W25" s="102"/>
      <c r="X25" s="102" t="e">
        <f t="shared" si="21"/>
        <v>#REF!</v>
      </c>
      <c r="Y25" s="102" t="e">
        <f t="shared" si="22"/>
        <v>#REF!</v>
      </c>
      <c r="Z25" s="102" t="e">
        <f t="shared" si="23"/>
        <v>#REF!</v>
      </c>
      <c r="AA25" s="102" t="e">
        <f t="shared" si="24"/>
        <v>#REF!</v>
      </c>
      <c r="AB25" s="102" t="e">
        <f t="shared" si="25"/>
        <v>#REF!</v>
      </c>
      <c r="AC25" s="102" t="e">
        <f t="shared" si="26"/>
        <v>#REF!</v>
      </c>
      <c r="AD25" s="102" t="e">
        <f t="shared" si="27"/>
        <v>#REF!</v>
      </c>
      <c r="AE25" s="102" t="e">
        <f t="shared" si="28"/>
        <v>#REF!</v>
      </c>
      <c r="AF25" s="108" t="e">
        <f t="shared" si="61"/>
        <v>#REF!</v>
      </c>
      <c r="AG25" s="102" t="e">
        <f t="shared" si="62"/>
        <v>#REF!</v>
      </c>
      <c r="AH25" s="102"/>
      <c r="AI25" s="102" t="e">
        <f t="shared" si="29"/>
        <v>#REF!</v>
      </c>
      <c r="AJ25" s="102" t="e">
        <f t="shared" si="30"/>
        <v>#REF!</v>
      </c>
      <c r="AK25" s="102" t="e">
        <f t="shared" si="31"/>
        <v>#REF!</v>
      </c>
      <c r="AL25" s="102" t="e">
        <f t="shared" si="32"/>
        <v>#REF!</v>
      </c>
      <c r="AM25" s="102" t="e">
        <f t="shared" si="33"/>
        <v>#REF!</v>
      </c>
      <c r="AN25" s="102" t="e">
        <f t="shared" si="34"/>
        <v>#REF!</v>
      </c>
      <c r="AO25" s="102" t="e">
        <f t="shared" si="35"/>
        <v>#REF!</v>
      </c>
      <c r="AP25" s="102" t="e">
        <f t="shared" si="36"/>
        <v>#REF!</v>
      </c>
      <c r="AQ25" s="102" t="e">
        <f t="shared" si="37"/>
        <v>#REF!</v>
      </c>
      <c r="AR25" s="102" t="e">
        <f t="shared" si="38"/>
        <v>#REF!</v>
      </c>
      <c r="AS25" s="102"/>
      <c r="AT25" s="102" t="e">
        <f t="shared" si="39"/>
        <v>#REF!</v>
      </c>
      <c r="AU25" s="102" t="e">
        <f t="shared" si="40"/>
        <v>#REF!</v>
      </c>
      <c r="AV25" s="102" t="e">
        <f t="shared" si="41"/>
        <v>#REF!</v>
      </c>
      <c r="AW25" s="102" t="e">
        <f t="shared" si="42"/>
        <v>#REF!</v>
      </c>
      <c r="AX25" s="102" t="e">
        <f t="shared" si="43"/>
        <v>#REF!</v>
      </c>
      <c r="AY25" s="102" t="e">
        <f t="shared" si="44"/>
        <v>#REF!</v>
      </c>
      <c r="AZ25" s="102" t="e">
        <f t="shared" si="45"/>
        <v>#REF!</v>
      </c>
      <c r="BA25" s="102" t="e">
        <f t="shared" si="46"/>
        <v>#REF!</v>
      </c>
      <c r="BB25" s="102" t="e">
        <f t="shared" si="47"/>
        <v>#REF!</v>
      </c>
      <c r="BC25" s="102" t="e">
        <f t="shared" si="48"/>
        <v>#REF!</v>
      </c>
      <c r="BE25" s="102" t="e">
        <f t="shared" si="49"/>
        <v>#REF!</v>
      </c>
      <c r="BF25" s="102" t="e">
        <f t="shared" si="50"/>
        <v>#REF!</v>
      </c>
      <c r="BG25" s="102" t="e">
        <f t="shared" si="51"/>
        <v>#REF!</v>
      </c>
      <c r="BH25" s="102" t="e">
        <f t="shared" si="52"/>
        <v>#REF!</v>
      </c>
      <c r="BI25" s="102" t="e">
        <f t="shared" si="53"/>
        <v>#REF!</v>
      </c>
      <c r="BJ25" s="102" t="e">
        <f t="shared" si="54"/>
        <v>#REF!</v>
      </c>
      <c r="BK25" s="102" t="e">
        <f t="shared" si="55"/>
        <v>#REF!</v>
      </c>
      <c r="BL25" s="102" t="e">
        <f t="shared" si="56"/>
        <v>#REF!</v>
      </c>
      <c r="BM25" s="102" t="e">
        <f t="shared" si="57"/>
        <v>#REF!</v>
      </c>
      <c r="BN25" s="102" t="e">
        <f t="shared" si="58"/>
        <v>#REF!</v>
      </c>
      <c r="BO25" s="102" t="e">
        <f t="shared" si="59"/>
        <v>#REF!</v>
      </c>
      <c r="BP25" s="102" t="e">
        <f t="shared" si="60"/>
        <v>#REF!</v>
      </c>
    </row>
    <row r="26" spans="2:68" x14ac:dyDescent="0.25">
      <c r="B26" s="50" t="s">
        <v>239</v>
      </c>
      <c r="C26" s="49" t="e">
        <f>IF(C5=0,0,Q5/C5)</f>
        <v>#REF!</v>
      </c>
      <c r="D26" s="35"/>
      <c r="E26" s="65" t="e">
        <f>IF((ROWS(E$6:E26)-1)&gt;$C$16+$C$13-$C$15,"",(ROWS(E$6:E26)-1))</f>
        <v>#REF!</v>
      </c>
      <c r="F26" s="55" t="e">
        <f t="shared" si="14"/>
        <v>#REF!</v>
      </c>
      <c r="G26" s="55" t="e">
        <f t="shared" si="15"/>
        <v>#REF!</v>
      </c>
      <c r="H26" s="28" t="e">
        <f t="shared" si="9"/>
        <v>#REF!</v>
      </c>
      <c r="I26" s="56" t="e">
        <f t="shared" si="10"/>
        <v>#REF!</v>
      </c>
      <c r="J26" s="56" t="e">
        <f t="shared" si="16"/>
        <v>#REF!</v>
      </c>
      <c r="K26" s="57" t="e">
        <f t="shared" si="17"/>
        <v>#REF!</v>
      </c>
      <c r="L26" s="57" t="e">
        <f t="shared" si="11"/>
        <v>#REF!</v>
      </c>
      <c r="M26" s="58" t="e">
        <f t="shared" si="12"/>
        <v>#REF!</v>
      </c>
      <c r="N26" s="58" t="e">
        <f t="shared" si="18"/>
        <v>#REF!</v>
      </c>
      <c r="O26" s="58" t="e">
        <f t="shared" si="19"/>
        <v>#REF!</v>
      </c>
      <c r="P26" s="59" t="e">
        <f t="shared" si="1"/>
        <v>#REF!</v>
      </c>
      <c r="Q26" s="29" t="e">
        <f t="shared" si="20"/>
        <v>#REF!</v>
      </c>
      <c r="R26" s="100" t="e">
        <f t="shared" si="13"/>
        <v>#REF!</v>
      </c>
      <c r="S26" s="69"/>
      <c r="T26" s="68"/>
      <c r="U26" s="102"/>
      <c r="V26" s="102"/>
      <c r="W26" s="102"/>
      <c r="X26" s="102" t="e">
        <f t="shared" si="21"/>
        <v>#REF!</v>
      </c>
      <c r="Y26" s="102" t="e">
        <f t="shared" si="22"/>
        <v>#REF!</v>
      </c>
      <c r="Z26" s="102" t="e">
        <f t="shared" si="23"/>
        <v>#REF!</v>
      </c>
      <c r="AA26" s="102" t="e">
        <f t="shared" si="24"/>
        <v>#REF!</v>
      </c>
      <c r="AB26" s="102" t="e">
        <f t="shared" si="25"/>
        <v>#REF!</v>
      </c>
      <c r="AC26" s="102" t="e">
        <f t="shared" si="26"/>
        <v>#REF!</v>
      </c>
      <c r="AD26" s="102" t="e">
        <f t="shared" si="27"/>
        <v>#REF!</v>
      </c>
      <c r="AE26" s="102" t="e">
        <f t="shared" si="28"/>
        <v>#REF!</v>
      </c>
      <c r="AF26" s="108" t="e">
        <f t="shared" si="61"/>
        <v>#REF!</v>
      </c>
      <c r="AG26" s="102" t="e">
        <f t="shared" si="62"/>
        <v>#REF!</v>
      </c>
      <c r="AH26" s="102"/>
      <c r="AI26" s="102" t="e">
        <f t="shared" si="29"/>
        <v>#REF!</v>
      </c>
      <c r="AJ26" s="102" t="e">
        <f t="shared" si="30"/>
        <v>#REF!</v>
      </c>
      <c r="AK26" s="102" t="e">
        <f t="shared" si="31"/>
        <v>#REF!</v>
      </c>
      <c r="AL26" s="102" t="e">
        <f t="shared" si="32"/>
        <v>#REF!</v>
      </c>
      <c r="AM26" s="102" t="e">
        <f t="shared" si="33"/>
        <v>#REF!</v>
      </c>
      <c r="AN26" s="102" t="e">
        <f t="shared" si="34"/>
        <v>#REF!</v>
      </c>
      <c r="AO26" s="102" t="e">
        <f t="shared" si="35"/>
        <v>#REF!</v>
      </c>
      <c r="AP26" s="102" t="e">
        <f t="shared" si="36"/>
        <v>#REF!</v>
      </c>
      <c r="AQ26" s="102" t="e">
        <f t="shared" si="37"/>
        <v>#REF!</v>
      </c>
      <c r="AR26" s="102" t="e">
        <f t="shared" si="38"/>
        <v>#REF!</v>
      </c>
      <c r="AS26" s="102"/>
      <c r="AT26" s="102" t="e">
        <f t="shared" si="39"/>
        <v>#REF!</v>
      </c>
      <c r="AU26" s="102" t="e">
        <f t="shared" si="40"/>
        <v>#REF!</v>
      </c>
      <c r="AV26" s="102" t="e">
        <f t="shared" si="41"/>
        <v>#REF!</v>
      </c>
      <c r="AW26" s="102" t="e">
        <f t="shared" si="42"/>
        <v>#REF!</v>
      </c>
      <c r="AX26" s="102" t="e">
        <f t="shared" si="43"/>
        <v>#REF!</v>
      </c>
      <c r="AY26" s="102" t="e">
        <f t="shared" si="44"/>
        <v>#REF!</v>
      </c>
      <c r="AZ26" s="102" t="e">
        <f t="shared" si="45"/>
        <v>#REF!</v>
      </c>
      <c r="BA26" s="102" t="e">
        <f t="shared" si="46"/>
        <v>#REF!</v>
      </c>
      <c r="BB26" s="102" t="e">
        <f t="shared" si="47"/>
        <v>#REF!</v>
      </c>
      <c r="BC26" s="102" t="e">
        <f t="shared" si="48"/>
        <v>#REF!</v>
      </c>
      <c r="BE26" s="102" t="e">
        <f t="shared" si="49"/>
        <v>#REF!</v>
      </c>
      <c r="BF26" s="102" t="e">
        <f t="shared" si="50"/>
        <v>#REF!</v>
      </c>
      <c r="BG26" s="102" t="e">
        <f t="shared" si="51"/>
        <v>#REF!</v>
      </c>
      <c r="BH26" s="102" t="e">
        <f t="shared" si="52"/>
        <v>#REF!</v>
      </c>
      <c r="BI26" s="102" t="e">
        <f t="shared" si="53"/>
        <v>#REF!</v>
      </c>
      <c r="BJ26" s="102" t="e">
        <f t="shared" si="54"/>
        <v>#REF!</v>
      </c>
      <c r="BK26" s="102" t="e">
        <f t="shared" si="55"/>
        <v>#REF!</v>
      </c>
      <c r="BL26" s="102" t="e">
        <f t="shared" si="56"/>
        <v>#REF!</v>
      </c>
      <c r="BM26" s="102" t="e">
        <f t="shared" si="57"/>
        <v>#REF!</v>
      </c>
      <c r="BN26" s="102" t="e">
        <f t="shared" si="58"/>
        <v>#REF!</v>
      </c>
      <c r="BO26" s="102" t="e">
        <f t="shared" si="59"/>
        <v>#REF!</v>
      </c>
      <c r="BP26" s="102" t="e">
        <f t="shared" si="60"/>
        <v>#REF!</v>
      </c>
    </row>
    <row r="27" spans="2:68" x14ac:dyDescent="0.25">
      <c r="D27" s="35"/>
      <c r="E27" s="65" t="e">
        <f>IF((ROWS(E$6:E27)-1)&gt;$C$16+$C$13-$C$15,"",(ROWS(E$6:E27)-1))</f>
        <v>#REF!</v>
      </c>
      <c r="F27" s="55" t="e">
        <f t="shared" si="14"/>
        <v>#REF!</v>
      </c>
      <c r="G27" s="55" t="e">
        <f t="shared" si="15"/>
        <v>#REF!</v>
      </c>
      <c r="H27" s="28" t="e">
        <f t="shared" si="9"/>
        <v>#REF!</v>
      </c>
      <c r="I27" s="56" t="e">
        <f t="shared" si="10"/>
        <v>#REF!</v>
      </c>
      <c r="J27" s="56" t="e">
        <f t="shared" si="16"/>
        <v>#REF!</v>
      </c>
      <c r="K27" s="57" t="e">
        <f t="shared" si="17"/>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8"/>
        <v>#REF!</v>
      </c>
      <c r="O27" s="58" t="e">
        <f t="shared" si="19"/>
        <v>#REF!</v>
      </c>
      <c r="P27" s="59" t="e">
        <f t="shared" si="1"/>
        <v>#REF!</v>
      </c>
      <c r="Q27" s="29" t="e">
        <f t="shared" si="20"/>
        <v>#REF!</v>
      </c>
      <c r="R27" s="100" t="e">
        <f t="shared" si="13"/>
        <v>#REF!</v>
      </c>
      <c r="S27" s="69"/>
      <c r="T27" s="68"/>
      <c r="U27" s="102"/>
      <c r="V27" s="102"/>
      <c r="W27" s="102"/>
      <c r="X27" s="102" t="e">
        <f t="shared" si="21"/>
        <v>#REF!</v>
      </c>
      <c r="Y27" s="102" t="e">
        <f t="shared" si="22"/>
        <v>#REF!</v>
      </c>
      <c r="Z27" s="102" t="e">
        <f t="shared" si="23"/>
        <v>#REF!</v>
      </c>
      <c r="AA27" s="102" t="e">
        <f t="shared" si="24"/>
        <v>#REF!</v>
      </c>
      <c r="AB27" s="102" t="e">
        <f t="shared" si="25"/>
        <v>#REF!</v>
      </c>
      <c r="AC27" s="102" t="e">
        <f t="shared" si="26"/>
        <v>#REF!</v>
      </c>
      <c r="AD27" s="102" t="e">
        <f t="shared" si="27"/>
        <v>#REF!</v>
      </c>
      <c r="AE27" s="102" t="e">
        <f t="shared" si="28"/>
        <v>#REF!</v>
      </c>
      <c r="AF27" s="108" t="e">
        <f t="shared" si="61"/>
        <v>#REF!</v>
      </c>
      <c r="AG27" s="102" t="e">
        <f t="shared" si="62"/>
        <v>#REF!</v>
      </c>
      <c r="AH27" s="102"/>
      <c r="AI27" s="102" t="e">
        <f t="shared" si="29"/>
        <v>#REF!</v>
      </c>
      <c r="AJ27" s="102" t="e">
        <f t="shared" si="30"/>
        <v>#REF!</v>
      </c>
      <c r="AK27" s="102" t="e">
        <f t="shared" si="31"/>
        <v>#REF!</v>
      </c>
      <c r="AL27" s="102" t="e">
        <f t="shared" si="32"/>
        <v>#REF!</v>
      </c>
      <c r="AM27" s="102" t="e">
        <f t="shared" si="33"/>
        <v>#REF!</v>
      </c>
      <c r="AN27" s="102" t="e">
        <f t="shared" si="34"/>
        <v>#REF!</v>
      </c>
      <c r="AO27" s="102" t="e">
        <f t="shared" si="35"/>
        <v>#REF!</v>
      </c>
      <c r="AP27" s="102" t="e">
        <f t="shared" si="36"/>
        <v>#REF!</v>
      </c>
      <c r="AQ27" s="102" t="e">
        <f t="shared" si="37"/>
        <v>#REF!</v>
      </c>
      <c r="AR27" s="102" t="e">
        <f t="shared" si="38"/>
        <v>#REF!</v>
      </c>
      <c r="AS27" s="102"/>
      <c r="AT27" s="102" t="e">
        <f t="shared" si="39"/>
        <v>#REF!</v>
      </c>
      <c r="AU27" s="102" t="e">
        <f t="shared" si="40"/>
        <v>#REF!</v>
      </c>
      <c r="AV27" s="102" t="e">
        <f t="shared" si="41"/>
        <v>#REF!</v>
      </c>
      <c r="AW27" s="102" t="e">
        <f t="shared" si="42"/>
        <v>#REF!</v>
      </c>
      <c r="AX27" s="102" t="e">
        <f t="shared" si="43"/>
        <v>#REF!</v>
      </c>
      <c r="AY27" s="102" t="e">
        <f t="shared" si="44"/>
        <v>#REF!</v>
      </c>
      <c r="AZ27" s="102" t="e">
        <f t="shared" si="45"/>
        <v>#REF!</v>
      </c>
      <c r="BA27" s="102" t="e">
        <f t="shared" si="46"/>
        <v>#REF!</v>
      </c>
      <c r="BB27" s="102" t="e">
        <f t="shared" si="47"/>
        <v>#REF!</v>
      </c>
      <c r="BC27" s="102" t="e">
        <f t="shared" si="48"/>
        <v>#REF!</v>
      </c>
      <c r="BE27" s="102" t="e">
        <f t="shared" si="49"/>
        <v>#REF!</v>
      </c>
      <c r="BF27" s="102" t="e">
        <f t="shared" si="50"/>
        <v>#REF!</v>
      </c>
      <c r="BG27" s="102" t="e">
        <f t="shared" si="51"/>
        <v>#REF!</v>
      </c>
      <c r="BH27" s="102" t="e">
        <f t="shared" si="52"/>
        <v>#REF!</v>
      </c>
      <c r="BI27" s="102" t="e">
        <f t="shared" si="53"/>
        <v>#REF!</v>
      </c>
      <c r="BJ27" s="102" t="e">
        <f t="shared" si="54"/>
        <v>#REF!</v>
      </c>
      <c r="BK27" s="102" t="e">
        <f t="shared" si="55"/>
        <v>#REF!</v>
      </c>
      <c r="BL27" s="102" t="e">
        <f t="shared" si="56"/>
        <v>#REF!</v>
      </c>
      <c r="BM27" s="102" t="e">
        <f t="shared" si="57"/>
        <v>#REF!</v>
      </c>
      <c r="BN27" s="102" t="e">
        <f t="shared" si="58"/>
        <v>#REF!</v>
      </c>
      <c r="BO27" s="102" t="e">
        <f t="shared" si="59"/>
        <v>#REF!</v>
      </c>
      <c r="BP27" s="102" t="e">
        <f t="shared" si="60"/>
        <v>#REF!</v>
      </c>
    </row>
    <row r="28" spans="2:68" x14ac:dyDescent="0.25">
      <c r="B28" s="39" t="s">
        <v>3626</v>
      </c>
      <c r="C28" s="40" t="s">
        <v>3627</v>
      </c>
      <c r="D28" s="35"/>
      <c r="E28" s="65" t="e">
        <f>IF((ROWS(E$6:E28)-1)&gt;$C$16+$C$13-$C$15,"",(ROWS(E$6:E28)-1))</f>
        <v>#REF!</v>
      </c>
      <c r="F28" s="55" t="e">
        <f t="shared" si="14"/>
        <v>#REF!</v>
      </c>
      <c r="G28" s="55" t="e">
        <f t="shared" si="15"/>
        <v>#REF!</v>
      </c>
      <c r="H28" s="28" t="e">
        <f t="shared" si="9"/>
        <v>#REF!</v>
      </c>
      <c r="I28" s="56" t="e">
        <f t="shared" si="10"/>
        <v>#REF!</v>
      </c>
      <c r="J28" s="56" t="e">
        <f t="shared" si="16"/>
        <v>#REF!</v>
      </c>
      <c r="K28" s="57" t="e">
        <f t="shared" si="17"/>
        <v>#REF!</v>
      </c>
      <c r="L28" s="57" t="e">
        <f t="shared" si="11"/>
        <v>#REF!</v>
      </c>
      <c r="M28" s="58" t="e">
        <f t="shared" si="12"/>
        <v>#REF!</v>
      </c>
      <c r="N28" s="58" t="e">
        <f t="shared" si="18"/>
        <v>#REF!</v>
      </c>
      <c r="O28" s="58" t="e">
        <f t="shared" si="19"/>
        <v>#REF!</v>
      </c>
      <c r="P28" s="59" t="e">
        <f t="shared" si="1"/>
        <v>#REF!</v>
      </c>
      <c r="Q28" s="29" t="e">
        <f t="shared" si="20"/>
        <v>#REF!</v>
      </c>
      <c r="R28" s="100" t="e">
        <f t="shared" si="13"/>
        <v>#REF!</v>
      </c>
      <c r="S28" s="69"/>
      <c r="T28" s="68"/>
      <c r="U28" s="102"/>
      <c r="V28" s="102"/>
      <c r="W28" s="102"/>
      <c r="X28" s="102" t="e">
        <f t="shared" si="21"/>
        <v>#REF!</v>
      </c>
      <c r="Y28" s="102" t="e">
        <f t="shared" si="22"/>
        <v>#REF!</v>
      </c>
      <c r="Z28" s="102" t="e">
        <f t="shared" si="23"/>
        <v>#REF!</v>
      </c>
      <c r="AA28" s="102" t="e">
        <f t="shared" si="24"/>
        <v>#REF!</v>
      </c>
      <c r="AB28" s="102" t="e">
        <f t="shared" si="25"/>
        <v>#REF!</v>
      </c>
      <c r="AC28" s="102" t="e">
        <f t="shared" si="26"/>
        <v>#REF!</v>
      </c>
      <c r="AD28" s="102" t="e">
        <f t="shared" si="27"/>
        <v>#REF!</v>
      </c>
      <c r="AE28" s="102" t="e">
        <f t="shared" si="28"/>
        <v>#REF!</v>
      </c>
      <c r="AF28" s="108" t="e">
        <f t="shared" si="61"/>
        <v>#REF!</v>
      </c>
      <c r="AG28" s="102" t="e">
        <f t="shared" si="62"/>
        <v>#REF!</v>
      </c>
      <c r="AH28" s="102"/>
      <c r="AI28" s="102" t="e">
        <f t="shared" si="29"/>
        <v>#REF!</v>
      </c>
      <c r="AJ28" s="102" t="e">
        <f t="shared" si="30"/>
        <v>#REF!</v>
      </c>
      <c r="AK28" s="102" t="e">
        <f t="shared" si="31"/>
        <v>#REF!</v>
      </c>
      <c r="AL28" s="102" t="e">
        <f t="shared" si="32"/>
        <v>#REF!</v>
      </c>
      <c r="AM28" s="102" t="e">
        <f t="shared" si="33"/>
        <v>#REF!</v>
      </c>
      <c r="AN28" s="102" t="e">
        <f t="shared" si="34"/>
        <v>#REF!</v>
      </c>
      <c r="AO28" s="102" t="e">
        <f t="shared" si="35"/>
        <v>#REF!</v>
      </c>
      <c r="AP28" s="102" t="e">
        <f t="shared" si="36"/>
        <v>#REF!</v>
      </c>
      <c r="AQ28" s="102" t="e">
        <f t="shared" si="37"/>
        <v>#REF!</v>
      </c>
      <c r="AR28" s="102" t="e">
        <f t="shared" si="38"/>
        <v>#REF!</v>
      </c>
      <c r="AS28" s="102"/>
      <c r="AT28" s="102" t="e">
        <f t="shared" si="39"/>
        <v>#REF!</v>
      </c>
      <c r="AU28" s="102" t="e">
        <f t="shared" si="40"/>
        <v>#REF!</v>
      </c>
      <c r="AV28" s="102" t="e">
        <f t="shared" si="41"/>
        <v>#REF!</v>
      </c>
      <c r="AW28" s="102" t="e">
        <f t="shared" si="42"/>
        <v>#REF!</v>
      </c>
      <c r="AX28" s="102" t="e">
        <f t="shared" si="43"/>
        <v>#REF!</v>
      </c>
      <c r="AY28" s="102" t="e">
        <f t="shared" si="44"/>
        <v>#REF!</v>
      </c>
      <c r="AZ28" s="102" t="e">
        <f t="shared" si="45"/>
        <v>#REF!</v>
      </c>
      <c r="BA28" s="102" t="e">
        <f t="shared" si="46"/>
        <v>#REF!</v>
      </c>
      <c r="BB28" s="102" t="e">
        <f t="shared" si="47"/>
        <v>#REF!</v>
      </c>
      <c r="BC28" s="102" t="e">
        <f t="shared" si="48"/>
        <v>#REF!</v>
      </c>
      <c r="BE28" s="102" t="e">
        <f t="shared" si="49"/>
        <v>#REF!</v>
      </c>
      <c r="BF28" s="102" t="e">
        <f t="shared" si="50"/>
        <v>#REF!</v>
      </c>
      <c r="BG28" s="102" t="e">
        <f t="shared" si="51"/>
        <v>#REF!</v>
      </c>
      <c r="BH28" s="102" t="e">
        <f t="shared" si="52"/>
        <v>#REF!</v>
      </c>
      <c r="BI28" s="102" t="e">
        <f t="shared" si="53"/>
        <v>#REF!</v>
      </c>
      <c r="BJ28" s="102" t="e">
        <f t="shared" si="54"/>
        <v>#REF!</v>
      </c>
      <c r="BK28" s="102" t="e">
        <f t="shared" si="55"/>
        <v>#REF!</v>
      </c>
      <c r="BL28" s="102" t="e">
        <f t="shared" si="56"/>
        <v>#REF!</v>
      </c>
      <c r="BM28" s="102" t="e">
        <f t="shared" si="57"/>
        <v>#REF!</v>
      </c>
      <c r="BN28" s="102" t="e">
        <f t="shared" si="58"/>
        <v>#REF!</v>
      </c>
      <c r="BO28" s="102" t="e">
        <f t="shared" si="59"/>
        <v>#REF!</v>
      </c>
      <c r="BP28" s="102" t="e">
        <f t="shared" si="60"/>
        <v>#REF!</v>
      </c>
    </row>
    <row r="29" spans="2:68" x14ac:dyDescent="0.25">
      <c r="B29" s="37" t="s">
        <v>3439</v>
      </c>
      <c r="C29" s="41" t="e">
        <f>IF($C$6="mjesečno",H6/(DAY(EOMONTH(G6,0))),0)</f>
        <v>#REF!</v>
      </c>
      <c r="D29" s="35"/>
      <c r="E29" s="65" t="e">
        <f>IF((ROWS(E$6:E29)-1)&gt;$C$16+$C$13-$C$15,"",(ROWS(E$6:E29)-1))</f>
        <v>#REF!</v>
      </c>
      <c r="F29" s="55" t="e">
        <f t="shared" si="14"/>
        <v>#REF!</v>
      </c>
      <c r="G29" s="55" t="e">
        <f t="shared" si="15"/>
        <v>#REF!</v>
      </c>
      <c r="H29" s="28" t="e">
        <f t="shared" si="9"/>
        <v>#REF!</v>
      </c>
      <c r="I29" s="56" t="e">
        <f t="shared" si="10"/>
        <v>#REF!</v>
      </c>
      <c r="J29" s="56" t="e">
        <f t="shared" si="16"/>
        <v>#REF!</v>
      </c>
      <c r="K29" s="57" t="e">
        <f t="shared" si="17"/>
        <v>#REF!</v>
      </c>
      <c r="L29" s="57" t="e">
        <f t="shared" si="11"/>
        <v>#REF!</v>
      </c>
      <c r="M29" s="58" t="e">
        <f t="shared" si="12"/>
        <v>#REF!</v>
      </c>
      <c r="N29" s="58" t="e">
        <f t="shared" si="18"/>
        <v>#REF!</v>
      </c>
      <c r="O29" s="58" t="e">
        <f t="shared" si="19"/>
        <v>#REF!</v>
      </c>
      <c r="P29" s="59" t="e">
        <f t="shared" si="1"/>
        <v>#REF!</v>
      </c>
      <c r="Q29" s="29" t="e">
        <f t="shared" si="20"/>
        <v>#REF!</v>
      </c>
      <c r="R29" s="100" t="e">
        <f t="shared" si="13"/>
        <v>#REF!</v>
      </c>
      <c r="S29" s="69"/>
      <c r="T29" s="68"/>
      <c r="U29" s="102"/>
      <c r="V29" s="102"/>
      <c r="W29" s="102"/>
      <c r="X29" s="102" t="e">
        <f t="shared" si="21"/>
        <v>#REF!</v>
      </c>
      <c r="Y29" s="102" t="e">
        <f t="shared" si="22"/>
        <v>#REF!</v>
      </c>
      <c r="Z29" s="102" t="e">
        <f t="shared" si="23"/>
        <v>#REF!</v>
      </c>
      <c r="AA29" s="102" t="e">
        <f t="shared" si="24"/>
        <v>#REF!</v>
      </c>
      <c r="AB29" s="102" t="e">
        <f t="shared" si="25"/>
        <v>#REF!</v>
      </c>
      <c r="AC29" s="102" t="e">
        <f t="shared" si="26"/>
        <v>#REF!</v>
      </c>
      <c r="AD29" s="102" t="e">
        <f t="shared" si="27"/>
        <v>#REF!</v>
      </c>
      <c r="AE29" s="102" t="e">
        <f t="shared" si="28"/>
        <v>#REF!</v>
      </c>
      <c r="AF29" s="108" t="e">
        <f t="shared" si="61"/>
        <v>#REF!</v>
      </c>
      <c r="AG29" s="102" t="e">
        <f t="shared" si="62"/>
        <v>#REF!</v>
      </c>
      <c r="AH29" s="102"/>
      <c r="AI29" s="102" t="e">
        <f t="shared" si="29"/>
        <v>#REF!</v>
      </c>
      <c r="AJ29" s="102" t="e">
        <f t="shared" si="30"/>
        <v>#REF!</v>
      </c>
      <c r="AK29" s="102" t="e">
        <f t="shared" si="31"/>
        <v>#REF!</v>
      </c>
      <c r="AL29" s="102" t="e">
        <f t="shared" si="32"/>
        <v>#REF!</v>
      </c>
      <c r="AM29" s="102" t="e">
        <f t="shared" si="33"/>
        <v>#REF!</v>
      </c>
      <c r="AN29" s="102" t="e">
        <f t="shared" si="34"/>
        <v>#REF!</v>
      </c>
      <c r="AO29" s="102" t="e">
        <f t="shared" si="35"/>
        <v>#REF!</v>
      </c>
      <c r="AP29" s="102" t="e">
        <f t="shared" si="36"/>
        <v>#REF!</v>
      </c>
      <c r="AQ29" s="102" t="e">
        <f t="shared" si="37"/>
        <v>#REF!</v>
      </c>
      <c r="AR29" s="102" t="e">
        <f t="shared" si="38"/>
        <v>#REF!</v>
      </c>
      <c r="AS29" s="102"/>
      <c r="AT29" s="102" t="e">
        <f t="shared" si="39"/>
        <v>#REF!</v>
      </c>
      <c r="AU29" s="102" t="e">
        <f t="shared" si="40"/>
        <v>#REF!</v>
      </c>
      <c r="AV29" s="102" t="e">
        <f t="shared" si="41"/>
        <v>#REF!</v>
      </c>
      <c r="AW29" s="102" t="e">
        <f t="shared" si="42"/>
        <v>#REF!</v>
      </c>
      <c r="AX29" s="102" t="e">
        <f t="shared" si="43"/>
        <v>#REF!</v>
      </c>
      <c r="AY29" s="102" t="e">
        <f t="shared" si="44"/>
        <v>#REF!</v>
      </c>
      <c r="AZ29" s="102" t="e">
        <f t="shared" si="45"/>
        <v>#REF!</v>
      </c>
      <c r="BA29" s="102" t="e">
        <f t="shared" si="46"/>
        <v>#REF!</v>
      </c>
      <c r="BB29" s="102" t="e">
        <f t="shared" si="47"/>
        <v>#REF!</v>
      </c>
      <c r="BC29" s="102" t="e">
        <f t="shared" si="48"/>
        <v>#REF!</v>
      </c>
      <c r="BE29" s="102" t="e">
        <f t="shared" si="49"/>
        <v>#REF!</v>
      </c>
      <c r="BF29" s="102" t="e">
        <f t="shared" si="50"/>
        <v>#REF!</v>
      </c>
      <c r="BG29" s="102" t="e">
        <f t="shared" si="51"/>
        <v>#REF!</v>
      </c>
      <c r="BH29" s="102" t="e">
        <f t="shared" si="52"/>
        <v>#REF!</v>
      </c>
      <c r="BI29" s="102" t="e">
        <f t="shared" si="53"/>
        <v>#REF!</v>
      </c>
      <c r="BJ29" s="102" t="e">
        <f t="shared" si="54"/>
        <v>#REF!</v>
      </c>
      <c r="BK29" s="102" t="e">
        <f t="shared" si="55"/>
        <v>#REF!</v>
      </c>
      <c r="BL29" s="102" t="e">
        <f t="shared" si="56"/>
        <v>#REF!</v>
      </c>
      <c r="BM29" s="102" t="e">
        <f t="shared" si="57"/>
        <v>#REF!</v>
      </c>
      <c r="BN29" s="102" t="e">
        <f t="shared" si="58"/>
        <v>#REF!</v>
      </c>
      <c r="BO29" s="102" t="e">
        <f t="shared" si="59"/>
        <v>#REF!</v>
      </c>
      <c r="BP29" s="102" t="e">
        <f t="shared" si="60"/>
        <v>#REF!</v>
      </c>
    </row>
    <row r="30" spans="2:68" x14ac:dyDescent="0.25">
      <c r="B30" s="37" t="s">
        <v>3443</v>
      </c>
      <c r="C30" s="41" t="e">
        <f>IF(NOT($C$6="tromjesečno"),0,IF($C$6="tromjesečno",H6/(DAY(EOMONTH(G6,0))+DAY(EOMONTH(G6,-1))+DAY(EOMONTH(G6,-2))),0))</f>
        <v>#REF!</v>
      </c>
      <c r="D30" s="35"/>
      <c r="E30" s="65" t="e">
        <f>IF((ROWS(E$6:E30)-1)&gt;$C$16+$C$13-$C$15,"",(ROWS(E$6:E30)-1))</f>
        <v>#REF!</v>
      </c>
      <c r="F30" s="55" t="e">
        <f t="shared" si="14"/>
        <v>#REF!</v>
      </c>
      <c r="G30" s="55" t="e">
        <f t="shared" si="15"/>
        <v>#REF!</v>
      </c>
      <c r="H30" s="28" t="e">
        <f t="shared" si="9"/>
        <v>#REF!</v>
      </c>
      <c r="I30" s="56" t="e">
        <f t="shared" si="10"/>
        <v>#REF!</v>
      </c>
      <c r="J30" s="56" t="e">
        <f t="shared" si="16"/>
        <v>#REF!</v>
      </c>
      <c r="K30" s="57" t="e">
        <f t="shared" si="17"/>
        <v>#REF!</v>
      </c>
      <c r="L30" s="57" t="e">
        <f t="shared" si="11"/>
        <v>#REF!</v>
      </c>
      <c r="M30" s="58" t="e">
        <f t="shared" si="12"/>
        <v>#REF!</v>
      </c>
      <c r="N30" s="58" t="e">
        <f t="shared" si="18"/>
        <v>#REF!</v>
      </c>
      <c r="O30" s="58" t="e">
        <f t="shared" si="19"/>
        <v>#REF!</v>
      </c>
      <c r="P30" s="59" t="e">
        <f t="shared" si="1"/>
        <v>#REF!</v>
      </c>
      <c r="Q30" s="29" t="e">
        <f t="shared" si="20"/>
        <v>#REF!</v>
      </c>
      <c r="R30" s="100" t="e">
        <f t="shared" si="13"/>
        <v>#REF!</v>
      </c>
      <c r="S30" s="69"/>
      <c r="T30" s="68"/>
      <c r="U30" s="102"/>
      <c r="V30" s="102"/>
      <c r="W30" s="102"/>
      <c r="X30" s="102" t="e">
        <f t="shared" si="21"/>
        <v>#REF!</v>
      </c>
      <c r="Y30" s="102" t="e">
        <f t="shared" si="22"/>
        <v>#REF!</v>
      </c>
      <c r="Z30" s="102" t="e">
        <f t="shared" si="23"/>
        <v>#REF!</v>
      </c>
      <c r="AA30" s="102" t="e">
        <f t="shared" si="24"/>
        <v>#REF!</v>
      </c>
      <c r="AB30" s="102" t="e">
        <f t="shared" si="25"/>
        <v>#REF!</v>
      </c>
      <c r="AC30" s="102" t="e">
        <f t="shared" si="26"/>
        <v>#REF!</v>
      </c>
      <c r="AD30" s="102" t="e">
        <f t="shared" si="27"/>
        <v>#REF!</v>
      </c>
      <c r="AE30" s="102" t="e">
        <f t="shared" si="28"/>
        <v>#REF!</v>
      </c>
      <c r="AF30" s="108" t="e">
        <f t="shared" si="61"/>
        <v>#REF!</v>
      </c>
      <c r="AG30" s="102" t="e">
        <f t="shared" si="62"/>
        <v>#REF!</v>
      </c>
      <c r="AH30" s="102"/>
      <c r="AI30" s="102" t="e">
        <f t="shared" si="29"/>
        <v>#REF!</v>
      </c>
      <c r="AJ30" s="102" t="e">
        <f t="shared" si="30"/>
        <v>#REF!</v>
      </c>
      <c r="AK30" s="102" t="e">
        <f t="shared" si="31"/>
        <v>#REF!</v>
      </c>
      <c r="AL30" s="102" t="e">
        <f t="shared" si="32"/>
        <v>#REF!</v>
      </c>
      <c r="AM30" s="102" t="e">
        <f t="shared" si="33"/>
        <v>#REF!</v>
      </c>
      <c r="AN30" s="102" t="e">
        <f t="shared" si="34"/>
        <v>#REF!</v>
      </c>
      <c r="AO30" s="102" t="e">
        <f t="shared" si="35"/>
        <v>#REF!</v>
      </c>
      <c r="AP30" s="102" t="e">
        <f t="shared" si="36"/>
        <v>#REF!</v>
      </c>
      <c r="AQ30" s="102" t="e">
        <f t="shared" si="37"/>
        <v>#REF!</v>
      </c>
      <c r="AR30" s="102" t="e">
        <f t="shared" si="38"/>
        <v>#REF!</v>
      </c>
      <c r="AS30" s="102"/>
      <c r="AT30" s="102" t="e">
        <f t="shared" si="39"/>
        <v>#REF!</v>
      </c>
      <c r="AU30" s="102" t="e">
        <f t="shared" si="40"/>
        <v>#REF!</v>
      </c>
      <c r="AV30" s="102" t="e">
        <f t="shared" si="41"/>
        <v>#REF!</v>
      </c>
      <c r="AW30" s="102" t="e">
        <f t="shared" si="42"/>
        <v>#REF!</v>
      </c>
      <c r="AX30" s="102" t="e">
        <f t="shared" si="43"/>
        <v>#REF!</v>
      </c>
      <c r="AY30" s="102" t="e">
        <f t="shared" si="44"/>
        <v>#REF!</v>
      </c>
      <c r="AZ30" s="102" t="e">
        <f t="shared" si="45"/>
        <v>#REF!</v>
      </c>
      <c r="BA30" s="102" t="e">
        <f t="shared" si="46"/>
        <v>#REF!</v>
      </c>
      <c r="BB30" s="102" t="e">
        <f t="shared" si="47"/>
        <v>#REF!</v>
      </c>
      <c r="BC30" s="102" t="e">
        <f t="shared" si="48"/>
        <v>#REF!</v>
      </c>
      <c r="BE30" s="102" t="e">
        <f t="shared" si="49"/>
        <v>#REF!</v>
      </c>
      <c r="BF30" s="102" t="e">
        <f t="shared" si="50"/>
        <v>#REF!</v>
      </c>
      <c r="BG30" s="102" t="e">
        <f t="shared" si="51"/>
        <v>#REF!</v>
      </c>
      <c r="BH30" s="102" t="e">
        <f t="shared" si="52"/>
        <v>#REF!</v>
      </c>
      <c r="BI30" s="102" t="e">
        <f t="shared" si="53"/>
        <v>#REF!</v>
      </c>
      <c r="BJ30" s="102" t="e">
        <f t="shared" si="54"/>
        <v>#REF!</v>
      </c>
      <c r="BK30" s="102" t="e">
        <f t="shared" si="55"/>
        <v>#REF!</v>
      </c>
      <c r="BL30" s="102" t="e">
        <f t="shared" si="56"/>
        <v>#REF!</v>
      </c>
      <c r="BM30" s="102" t="e">
        <f t="shared" si="57"/>
        <v>#REF!</v>
      </c>
      <c r="BN30" s="102" t="e">
        <f t="shared" si="58"/>
        <v>#REF!</v>
      </c>
      <c r="BO30" s="102" t="e">
        <f t="shared" si="59"/>
        <v>#REF!</v>
      </c>
      <c r="BP30" s="102" t="e">
        <f t="shared" si="60"/>
        <v>#REF!</v>
      </c>
    </row>
    <row r="31" spans="2:68" x14ac:dyDescent="0.25">
      <c r="B31" s="37" t="s">
        <v>3477</v>
      </c>
      <c r="C31" s="41" t="e">
        <f>IF(NOT($C$6="polugodišnje"),0,IF($C$6="polugodišnje",H6/(DAY(EOMONTH(G6,0))+DAY(EOMONTH(G6,-1))+DAY(EOMONTH(G6,-2))+DAY(EOMONTH(G6,-3))+DAY(EOMONTH(G6,-4))+DAY(EOMONTH(G6,-5))),0))</f>
        <v>#REF!</v>
      </c>
      <c r="D31" s="35"/>
      <c r="E31" s="65" t="e">
        <f>IF((ROWS(E$6:E31)-1)&gt;$C$16+$C$13-$C$15,"",(ROWS(E$6:E31)-1))</f>
        <v>#REF!</v>
      </c>
      <c r="F31" s="55" t="e">
        <f t="shared" si="14"/>
        <v>#REF!</v>
      </c>
      <c r="G31" s="55" t="e">
        <f t="shared" si="15"/>
        <v>#REF!</v>
      </c>
      <c r="H31" s="28" t="e">
        <f t="shared" si="9"/>
        <v>#REF!</v>
      </c>
      <c r="I31" s="56" t="e">
        <f t="shared" si="10"/>
        <v>#REF!</v>
      </c>
      <c r="J31" s="56" t="e">
        <f t="shared" si="16"/>
        <v>#REF!</v>
      </c>
      <c r="K31" s="57" t="e">
        <f t="shared" si="17"/>
        <v>#REF!</v>
      </c>
      <c r="L31" s="57" t="e">
        <f t="shared" si="11"/>
        <v>#REF!</v>
      </c>
      <c r="M31" s="58" t="e">
        <f t="shared" si="12"/>
        <v>#REF!</v>
      </c>
      <c r="N31" s="58" t="e">
        <f t="shared" si="18"/>
        <v>#REF!</v>
      </c>
      <c r="O31" s="58" t="e">
        <f t="shared" si="19"/>
        <v>#REF!</v>
      </c>
      <c r="P31" s="59" t="e">
        <f t="shared" si="1"/>
        <v>#REF!</v>
      </c>
      <c r="Q31" s="29" t="e">
        <f t="shared" si="20"/>
        <v>#REF!</v>
      </c>
      <c r="R31" s="100" t="e">
        <f t="shared" si="13"/>
        <v>#REF!</v>
      </c>
      <c r="S31" s="69"/>
      <c r="T31" s="68"/>
      <c r="U31" s="102"/>
      <c r="V31" s="102"/>
      <c r="W31" s="102"/>
      <c r="X31" s="102" t="e">
        <f t="shared" si="21"/>
        <v>#REF!</v>
      </c>
      <c r="Y31" s="102" t="e">
        <f t="shared" si="22"/>
        <v>#REF!</v>
      </c>
      <c r="Z31" s="102" t="e">
        <f t="shared" si="23"/>
        <v>#REF!</v>
      </c>
      <c r="AA31" s="102" t="e">
        <f t="shared" si="24"/>
        <v>#REF!</v>
      </c>
      <c r="AB31" s="102" t="e">
        <f t="shared" si="25"/>
        <v>#REF!</v>
      </c>
      <c r="AC31" s="102" t="e">
        <f t="shared" si="26"/>
        <v>#REF!</v>
      </c>
      <c r="AD31" s="102" t="e">
        <f t="shared" si="27"/>
        <v>#REF!</v>
      </c>
      <c r="AE31" s="102" t="e">
        <f t="shared" si="28"/>
        <v>#REF!</v>
      </c>
      <c r="AF31" s="108" t="e">
        <f t="shared" si="61"/>
        <v>#REF!</v>
      </c>
      <c r="AG31" s="102" t="e">
        <f t="shared" si="62"/>
        <v>#REF!</v>
      </c>
      <c r="AH31" s="102"/>
      <c r="AI31" s="102" t="e">
        <f t="shared" si="29"/>
        <v>#REF!</v>
      </c>
      <c r="AJ31" s="102" t="e">
        <f t="shared" si="30"/>
        <v>#REF!</v>
      </c>
      <c r="AK31" s="102" t="e">
        <f t="shared" si="31"/>
        <v>#REF!</v>
      </c>
      <c r="AL31" s="102" t="e">
        <f t="shared" si="32"/>
        <v>#REF!</v>
      </c>
      <c r="AM31" s="102" t="e">
        <f t="shared" si="33"/>
        <v>#REF!</v>
      </c>
      <c r="AN31" s="102" t="e">
        <f t="shared" si="34"/>
        <v>#REF!</v>
      </c>
      <c r="AO31" s="102" t="e">
        <f t="shared" si="35"/>
        <v>#REF!</v>
      </c>
      <c r="AP31" s="102" t="e">
        <f t="shared" si="36"/>
        <v>#REF!</v>
      </c>
      <c r="AQ31" s="102" t="e">
        <f t="shared" si="37"/>
        <v>#REF!</v>
      </c>
      <c r="AR31" s="102" t="e">
        <f t="shared" si="38"/>
        <v>#REF!</v>
      </c>
      <c r="AS31" s="102"/>
      <c r="AT31" s="102" t="e">
        <f t="shared" si="39"/>
        <v>#REF!</v>
      </c>
      <c r="AU31" s="102" t="e">
        <f t="shared" si="40"/>
        <v>#REF!</v>
      </c>
      <c r="AV31" s="102" t="e">
        <f t="shared" si="41"/>
        <v>#REF!</v>
      </c>
      <c r="AW31" s="102" t="e">
        <f t="shared" si="42"/>
        <v>#REF!</v>
      </c>
      <c r="AX31" s="102" t="e">
        <f t="shared" si="43"/>
        <v>#REF!</v>
      </c>
      <c r="AY31" s="102" t="e">
        <f t="shared" si="44"/>
        <v>#REF!</v>
      </c>
      <c r="AZ31" s="102" t="e">
        <f t="shared" si="45"/>
        <v>#REF!</v>
      </c>
      <c r="BA31" s="102" t="e">
        <f t="shared" si="46"/>
        <v>#REF!</v>
      </c>
      <c r="BB31" s="102" t="e">
        <f t="shared" si="47"/>
        <v>#REF!</v>
      </c>
      <c r="BC31" s="102" t="e">
        <f t="shared" si="48"/>
        <v>#REF!</v>
      </c>
      <c r="BE31" s="102" t="e">
        <f t="shared" si="49"/>
        <v>#REF!</v>
      </c>
      <c r="BF31" s="102" t="e">
        <f t="shared" si="50"/>
        <v>#REF!</v>
      </c>
      <c r="BG31" s="102" t="e">
        <f t="shared" si="51"/>
        <v>#REF!</v>
      </c>
      <c r="BH31" s="102" t="e">
        <f t="shared" si="52"/>
        <v>#REF!</v>
      </c>
      <c r="BI31" s="102" t="e">
        <f t="shared" si="53"/>
        <v>#REF!</v>
      </c>
      <c r="BJ31" s="102" t="e">
        <f t="shared" si="54"/>
        <v>#REF!</v>
      </c>
      <c r="BK31" s="102" t="e">
        <f t="shared" si="55"/>
        <v>#REF!</v>
      </c>
      <c r="BL31" s="102" t="e">
        <f t="shared" si="56"/>
        <v>#REF!</v>
      </c>
      <c r="BM31" s="102" t="e">
        <f t="shared" si="57"/>
        <v>#REF!</v>
      </c>
      <c r="BN31" s="102" t="e">
        <f t="shared" si="58"/>
        <v>#REF!</v>
      </c>
      <c r="BO31" s="102" t="e">
        <f t="shared" si="59"/>
        <v>#REF!</v>
      </c>
      <c r="BP31" s="102" t="e">
        <f t="shared" si="60"/>
        <v>#REF!</v>
      </c>
    </row>
    <row r="32" spans="2:68" x14ac:dyDescent="0.25">
      <c r="B32" s="42" t="s">
        <v>3481</v>
      </c>
      <c r="C32" s="41" t="e">
        <f>IF(NOT($C$6="godišnje"),0,IF($C$6="godišnje",H6/(DAY(EOMONTH(G6,0))+DAY(EOMONTH(G6,-1))+DAY(EOMONTH(G6,-2))+DAY(EOMONTH(G6,-3))+DAY(EOMONTH(G6,-4))+DAY(EOMONTH(G6,-5))+DAY(EOMONTH(G6,-6))+DAY(EOMONTH(G6,-7))+DAY(EOMONTH(G6,-8))+DAY(EOMONTH(G6,-9))+DAY(EOMONTH(G6,-10))+DAY(EOMONTH(G6,-11))),0))</f>
        <v>#REF!</v>
      </c>
      <c r="E32" s="65" t="e">
        <f>IF((ROWS(E$6:E32)-1)&gt;$C$16+$C$13-$C$15,"",(ROWS(E$6:E32)-1))</f>
        <v>#REF!</v>
      </c>
      <c r="F32" s="55" t="e">
        <f t="shared" si="14"/>
        <v>#REF!</v>
      </c>
      <c r="G32" s="55" t="e">
        <f t="shared" si="15"/>
        <v>#REF!</v>
      </c>
      <c r="H32" s="28" t="e">
        <f t="shared" si="9"/>
        <v>#REF!</v>
      </c>
      <c r="I32" s="56" t="e">
        <f t="shared" si="10"/>
        <v>#REF!</v>
      </c>
      <c r="J32" s="56" t="e">
        <f t="shared" si="16"/>
        <v>#REF!</v>
      </c>
      <c r="K32" s="57" t="e">
        <f t="shared" si="17"/>
        <v>#REF!</v>
      </c>
      <c r="L32" s="57" t="e">
        <f t="shared" si="11"/>
        <v>#REF!</v>
      </c>
      <c r="M32" s="58" t="e">
        <f t="shared" si="12"/>
        <v>#REF!</v>
      </c>
      <c r="N32" s="58" t="e">
        <f t="shared" si="18"/>
        <v>#REF!</v>
      </c>
      <c r="O32" s="58" t="e">
        <f t="shared" si="19"/>
        <v>#REF!</v>
      </c>
      <c r="P32" s="59" t="e">
        <f t="shared" si="1"/>
        <v>#REF!</v>
      </c>
      <c r="Q32" s="29" t="e">
        <f t="shared" si="20"/>
        <v>#REF!</v>
      </c>
      <c r="R32" s="100" t="e">
        <f t="shared" si="13"/>
        <v>#REF!</v>
      </c>
      <c r="S32" s="69"/>
      <c r="T32" s="68"/>
      <c r="U32" s="102"/>
      <c r="V32" s="102"/>
      <c r="W32" s="102"/>
      <c r="X32" s="102" t="e">
        <f t="shared" si="21"/>
        <v>#REF!</v>
      </c>
      <c r="Y32" s="102" t="e">
        <f t="shared" si="22"/>
        <v>#REF!</v>
      </c>
      <c r="Z32" s="102" t="e">
        <f t="shared" si="23"/>
        <v>#REF!</v>
      </c>
      <c r="AA32" s="102" t="e">
        <f t="shared" si="24"/>
        <v>#REF!</v>
      </c>
      <c r="AB32" s="102" t="e">
        <f t="shared" si="25"/>
        <v>#REF!</v>
      </c>
      <c r="AC32" s="102" t="e">
        <f t="shared" si="26"/>
        <v>#REF!</v>
      </c>
      <c r="AD32" s="102" t="e">
        <f t="shared" si="27"/>
        <v>#REF!</v>
      </c>
      <c r="AE32" s="102" t="e">
        <f t="shared" si="28"/>
        <v>#REF!</v>
      </c>
      <c r="AF32" s="108" t="e">
        <f t="shared" si="61"/>
        <v>#REF!</v>
      </c>
      <c r="AG32" s="102" t="e">
        <f t="shared" si="62"/>
        <v>#REF!</v>
      </c>
      <c r="AH32" s="102"/>
      <c r="AI32" s="102" t="e">
        <f t="shared" si="29"/>
        <v>#REF!</v>
      </c>
      <c r="AJ32" s="102" t="e">
        <f t="shared" si="30"/>
        <v>#REF!</v>
      </c>
      <c r="AK32" s="102" t="e">
        <f t="shared" si="31"/>
        <v>#REF!</v>
      </c>
      <c r="AL32" s="102" t="e">
        <f t="shared" si="32"/>
        <v>#REF!</v>
      </c>
      <c r="AM32" s="102" t="e">
        <f t="shared" si="33"/>
        <v>#REF!</v>
      </c>
      <c r="AN32" s="102" t="e">
        <f t="shared" si="34"/>
        <v>#REF!</v>
      </c>
      <c r="AO32" s="102" t="e">
        <f t="shared" si="35"/>
        <v>#REF!</v>
      </c>
      <c r="AP32" s="102" t="e">
        <f t="shared" si="36"/>
        <v>#REF!</v>
      </c>
      <c r="AQ32" s="102" t="e">
        <f t="shared" si="37"/>
        <v>#REF!</v>
      </c>
      <c r="AR32" s="102" t="e">
        <f t="shared" si="38"/>
        <v>#REF!</v>
      </c>
      <c r="AS32" s="102"/>
      <c r="AT32" s="102" t="e">
        <f t="shared" si="39"/>
        <v>#REF!</v>
      </c>
      <c r="AU32" s="102" t="e">
        <f t="shared" si="40"/>
        <v>#REF!</v>
      </c>
      <c r="AV32" s="102" t="e">
        <f t="shared" si="41"/>
        <v>#REF!</v>
      </c>
      <c r="AW32" s="102" t="e">
        <f t="shared" si="42"/>
        <v>#REF!</v>
      </c>
      <c r="AX32" s="102" t="e">
        <f t="shared" si="43"/>
        <v>#REF!</v>
      </c>
      <c r="AY32" s="102" t="e">
        <f t="shared" si="44"/>
        <v>#REF!</v>
      </c>
      <c r="AZ32" s="102" t="e">
        <f t="shared" si="45"/>
        <v>#REF!</v>
      </c>
      <c r="BA32" s="102" t="e">
        <f t="shared" si="46"/>
        <v>#REF!</v>
      </c>
      <c r="BB32" s="102" t="e">
        <f t="shared" si="47"/>
        <v>#REF!</v>
      </c>
      <c r="BC32" s="102" t="e">
        <f t="shared" si="48"/>
        <v>#REF!</v>
      </c>
      <c r="BE32" s="102" t="e">
        <f t="shared" si="49"/>
        <v>#REF!</v>
      </c>
      <c r="BF32" s="102" t="e">
        <f t="shared" si="50"/>
        <v>#REF!</v>
      </c>
      <c r="BG32" s="102" t="e">
        <f t="shared" si="51"/>
        <v>#REF!</v>
      </c>
      <c r="BH32" s="102" t="e">
        <f t="shared" si="52"/>
        <v>#REF!</v>
      </c>
      <c r="BI32" s="102" t="e">
        <f t="shared" si="53"/>
        <v>#REF!</v>
      </c>
      <c r="BJ32" s="102" t="e">
        <f t="shared" si="54"/>
        <v>#REF!</v>
      </c>
      <c r="BK32" s="102" t="e">
        <f t="shared" si="55"/>
        <v>#REF!</v>
      </c>
      <c r="BL32" s="102" t="e">
        <f t="shared" si="56"/>
        <v>#REF!</v>
      </c>
      <c r="BM32" s="102" t="e">
        <f t="shared" si="57"/>
        <v>#REF!</v>
      </c>
      <c r="BN32" s="102" t="e">
        <f t="shared" si="58"/>
        <v>#REF!</v>
      </c>
      <c r="BO32" s="102" t="e">
        <f t="shared" si="59"/>
        <v>#REF!</v>
      </c>
      <c r="BP32" s="102" t="e">
        <f t="shared" si="60"/>
        <v>#REF!</v>
      </c>
    </row>
    <row r="33" spans="2:68" x14ac:dyDescent="0.25">
      <c r="B33" s="37"/>
      <c r="C33" s="43" t="e">
        <f>SUM(C29:C32)</f>
        <v>#REF!</v>
      </c>
      <c r="E33" s="65" t="e">
        <f>IF((ROWS(E$6:E33)-1)&gt;$C$16+$C$13-$C$15,"",(ROWS(E$6:E33)-1))</f>
        <v>#REF!</v>
      </c>
      <c r="F33" s="55" t="e">
        <f t="shared" si="14"/>
        <v>#REF!</v>
      </c>
      <c r="G33" s="55" t="e">
        <f t="shared" si="15"/>
        <v>#REF!</v>
      </c>
      <c r="H33" s="28" t="e">
        <f t="shared" si="9"/>
        <v>#REF!</v>
      </c>
      <c r="I33" s="56" t="e">
        <f t="shared" si="10"/>
        <v>#REF!</v>
      </c>
      <c r="J33" s="56" t="e">
        <f t="shared" si="16"/>
        <v>#REF!</v>
      </c>
      <c r="K33" s="57" t="e">
        <f t="shared" si="17"/>
        <v>#REF!</v>
      </c>
      <c r="L33" s="57" t="e">
        <f t="shared" si="11"/>
        <v>#REF!</v>
      </c>
      <c r="M33" s="58" t="e">
        <f t="shared" si="12"/>
        <v>#REF!</v>
      </c>
      <c r="N33" s="58" t="e">
        <f t="shared" si="18"/>
        <v>#REF!</v>
      </c>
      <c r="O33" s="58" t="e">
        <f t="shared" si="19"/>
        <v>#REF!</v>
      </c>
      <c r="P33" s="59" t="e">
        <f t="shared" si="1"/>
        <v>#REF!</v>
      </c>
      <c r="Q33" s="29" t="e">
        <f t="shared" si="20"/>
        <v>#REF!</v>
      </c>
      <c r="R33" s="100" t="e">
        <f t="shared" si="13"/>
        <v>#REF!</v>
      </c>
      <c r="S33" s="69"/>
      <c r="T33" s="68"/>
      <c r="U33" s="102"/>
      <c r="V33" s="102"/>
      <c r="W33" s="102"/>
      <c r="X33" s="102" t="e">
        <f t="shared" si="21"/>
        <v>#REF!</v>
      </c>
      <c r="Y33" s="102" t="e">
        <f t="shared" si="22"/>
        <v>#REF!</v>
      </c>
      <c r="Z33" s="102" t="e">
        <f t="shared" si="23"/>
        <v>#REF!</v>
      </c>
      <c r="AA33" s="102" t="e">
        <f t="shared" si="24"/>
        <v>#REF!</v>
      </c>
      <c r="AB33" s="102" t="e">
        <f t="shared" si="25"/>
        <v>#REF!</v>
      </c>
      <c r="AC33" s="102" t="e">
        <f t="shared" si="26"/>
        <v>#REF!</v>
      </c>
      <c r="AD33" s="102" t="e">
        <f t="shared" si="27"/>
        <v>#REF!</v>
      </c>
      <c r="AE33" s="102" t="e">
        <f t="shared" si="28"/>
        <v>#REF!</v>
      </c>
      <c r="AF33" s="108" t="e">
        <f t="shared" si="61"/>
        <v>#REF!</v>
      </c>
      <c r="AG33" s="102" t="e">
        <f t="shared" si="62"/>
        <v>#REF!</v>
      </c>
      <c r="AH33" s="102"/>
      <c r="AI33" s="102" t="e">
        <f t="shared" si="29"/>
        <v>#REF!</v>
      </c>
      <c r="AJ33" s="102" t="e">
        <f t="shared" si="30"/>
        <v>#REF!</v>
      </c>
      <c r="AK33" s="102" t="e">
        <f t="shared" si="31"/>
        <v>#REF!</v>
      </c>
      <c r="AL33" s="102" t="e">
        <f t="shared" si="32"/>
        <v>#REF!</v>
      </c>
      <c r="AM33" s="102" t="e">
        <f t="shared" si="33"/>
        <v>#REF!</v>
      </c>
      <c r="AN33" s="102" t="e">
        <f t="shared" si="34"/>
        <v>#REF!</v>
      </c>
      <c r="AO33" s="102" t="e">
        <f t="shared" si="35"/>
        <v>#REF!</v>
      </c>
      <c r="AP33" s="102" t="e">
        <f t="shared" si="36"/>
        <v>#REF!</v>
      </c>
      <c r="AQ33" s="102" t="e">
        <f t="shared" si="37"/>
        <v>#REF!</v>
      </c>
      <c r="AR33" s="102" t="e">
        <f t="shared" si="38"/>
        <v>#REF!</v>
      </c>
      <c r="AS33" s="102"/>
      <c r="AT33" s="102" t="e">
        <f t="shared" si="39"/>
        <v>#REF!</v>
      </c>
      <c r="AU33" s="102" t="e">
        <f t="shared" si="40"/>
        <v>#REF!</v>
      </c>
      <c r="AV33" s="102" t="e">
        <f t="shared" si="41"/>
        <v>#REF!</v>
      </c>
      <c r="AW33" s="102" t="e">
        <f t="shared" si="42"/>
        <v>#REF!</v>
      </c>
      <c r="AX33" s="102" t="e">
        <f t="shared" si="43"/>
        <v>#REF!</v>
      </c>
      <c r="AY33" s="102" t="e">
        <f t="shared" si="44"/>
        <v>#REF!</v>
      </c>
      <c r="AZ33" s="102" t="e">
        <f t="shared" si="45"/>
        <v>#REF!</v>
      </c>
      <c r="BA33" s="102" t="e">
        <f t="shared" si="46"/>
        <v>#REF!</v>
      </c>
      <c r="BB33" s="102" t="e">
        <f t="shared" si="47"/>
        <v>#REF!</v>
      </c>
      <c r="BC33" s="102" t="e">
        <f t="shared" si="48"/>
        <v>#REF!</v>
      </c>
      <c r="BE33" s="102" t="e">
        <f t="shared" si="49"/>
        <v>#REF!</v>
      </c>
      <c r="BF33" s="102" t="e">
        <f t="shared" si="50"/>
        <v>#REF!</v>
      </c>
      <c r="BG33" s="102" t="e">
        <f t="shared" si="51"/>
        <v>#REF!</v>
      </c>
      <c r="BH33" s="102" t="e">
        <f t="shared" si="52"/>
        <v>#REF!</v>
      </c>
      <c r="BI33" s="102" t="e">
        <f t="shared" si="53"/>
        <v>#REF!</v>
      </c>
      <c r="BJ33" s="102" t="e">
        <f t="shared" si="54"/>
        <v>#REF!</v>
      </c>
      <c r="BK33" s="102" t="e">
        <f t="shared" si="55"/>
        <v>#REF!</v>
      </c>
      <c r="BL33" s="102" t="e">
        <f t="shared" si="56"/>
        <v>#REF!</v>
      </c>
      <c r="BM33" s="102" t="e">
        <f t="shared" si="57"/>
        <v>#REF!</v>
      </c>
      <c r="BN33" s="102" t="e">
        <f t="shared" si="58"/>
        <v>#REF!</v>
      </c>
      <c r="BO33" s="102" t="e">
        <f t="shared" si="59"/>
        <v>#REF!</v>
      </c>
      <c r="BP33" s="102" t="e">
        <f t="shared" si="60"/>
        <v>#REF!</v>
      </c>
    </row>
    <row r="34" spans="2:68" x14ac:dyDescent="0.25">
      <c r="B34" s="37"/>
      <c r="C34" s="37"/>
      <c r="E34" s="65" t="e">
        <f>IF((ROWS(E$6:E34)-1)&gt;$C$16+$C$13-$C$15,"",(ROWS(E$6:E34)-1))</f>
        <v>#REF!</v>
      </c>
      <c r="F34" s="55" t="e">
        <f t="shared" si="14"/>
        <v>#REF!</v>
      </c>
      <c r="G34" s="55" t="e">
        <f t="shared" si="15"/>
        <v>#REF!</v>
      </c>
      <c r="H34" s="28" t="e">
        <f t="shared" si="9"/>
        <v>#REF!</v>
      </c>
      <c r="I34" s="56" t="e">
        <f t="shared" si="10"/>
        <v>#REF!</v>
      </c>
      <c r="J34" s="56" t="e">
        <f t="shared" si="16"/>
        <v>#REF!</v>
      </c>
      <c r="K34" s="57" t="e">
        <f t="shared" si="17"/>
        <v>#REF!</v>
      </c>
      <c r="L34" s="57" t="e">
        <f t="shared" si="11"/>
        <v>#REF!</v>
      </c>
      <c r="M34" s="58" t="e">
        <f t="shared" si="12"/>
        <v>#REF!</v>
      </c>
      <c r="N34" s="58" t="e">
        <f t="shared" si="18"/>
        <v>#REF!</v>
      </c>
      <c r="O34" s="58" t="e">
        <f t="shared" si="19"/>
        <v>#REF!</v>
      </c>
      <c r="P34" s="59" t="e">
        <f t="shared" si="1"/>
        <v>#REF!</v>
      </c>
      <c r="Q34" s="29" t="e">
        <f t="shared" si="20"/>
        <v>#REF!</v>
      </c>
      <c r="R34" s="100" t="e">
        <f t="shared" si="13"/>
        <v>#REF!</v>
      </c>
      <c r="S34" s="69"/>
      <c r="T34" s="68"/>
      <c r="U34" s="102"/>
      <c r="V34" s="102"/>
      <c r="W34" s="102"/>
      <c r="X34" s="102" t="e">
        <f t="shared" si="21"/>
        <v>#REF!</v>
      </c>
      <c r="Y34" s="102" t="e">
        <f t="shared" si="22"/>
        <v>#REF!</v>
      </c>
      <c r="Z34" s="102" t="e">
        <f t="shared" si="23"/>
        <v>#REF!</v>
      </c>
      <c r="AA34" s="102" t="e">
        <f t="shared" si="24"/>
        <v>#REF!</v>
      </c>
      <c r="AB34" s="102" t="e">
        <f t="shared" si="25"/>
        <v>#REF!</v>
      </c>
      <c r="AC34" s="102" t="e">
        <f t="shared" si="26"/>
        <v>#REF!</v>
      </c>
      <c r="AD34" s="102" t="e">
        <f t="shared" si="27"/>
        <v>#REF!</v>
      </c>
      <c r="AE34" s="102" t="e">
        <f t="shared" si="28"/>
        <v>#REF!</v>
      </c>
      <c r="AF34" s="108" t="e">
        <f t="shared" si="61"/>
        <v>#REF!</v>
      </c>
      <c r="AG34" s="102" t="e">
        <f t="shared" si="62"/>
        <v>#REF!</v>
      </c>
      <c r="AH34" s="102"/>
      <c r="AI34" s="102" t="e">
        <f t="shared" si="29"/>
        <v>#REF!</v>
      </c>
      <c r="AJ34" s="102" t="e">
        <f t="shared" si="30"/>
        <v>#REF!</v>
      </c>
      <c r="AK34" s="102" t="e">
        <f t="shared" si="31"/>
        <v>#REF!</v>
      </c>
      <c r="AL34" s="102" t="e">
        <f t="shared" si="32"/>
        <v>#REF!</v>
      </c>
      <c r="AM34" s="102" t="e">
        <f t="shared" si="33"/>
        <v>#REF!</v>
      </c>
      <c r="AN34" s="102" t="e">
        <f t="shared" si="34"/>
        <v>#REF!</v>
      </c>
      <c r="AO34" s="102" t="e">
        <f t="shared" si="35"/>
        <v>#REF!</v>
      </c>
      <c r="AP34" s="102" t="e">
        <f t="shared" si="36"/>
        <v>#REF!</v>
      </c>
      <c r="AQ34" s="102" t="e">
        <f t="shared" si="37"/>
        <v>#REF!</v>
      </c>
      <c r="AR34" s="102" t="e">
        <f t="shared" si="38"/>
        <v>#REF!</v>
      </c>
      <c r="AS34" s="102"/>
      <c r="AT34" s="102" t="e">
        <f t="shared" si="39"/>
        <v>#REF!</v>
      </c>
      <c r="AU34" s="102" t="e">
        <f t="shared" si="40"/>
        <v>#REF!</v>
      </c>
      <c r="AV34" s="102" t="e">
        <f t="shared" si="41"/>
        <v>#REF!</v>
      </c>
      <c r="AW34" s="102" t="e">
        <f t="shared" si="42"/>
        <v>#REF!</v>
      </c>
      <c r="AX34" s="102" t="e">
        <f t="shared" si="43"/>
        <v>#REF!</v>
      </c>
      <c r="AY34" s="102" t="e">
        <f t="shared" si="44"/>
        <v>#REF!</v>
      </c>
      <c r="AZ34" s="102" t="e">
        <f t="shared" si="45"/>
        <v>#REF!</v>
      </c>
      <c r="BA34" s="102" t="e">
        <f t="shared" si="46"/>
        <v>#REF!</v>
      </c>
      <c r="BB34" s="102" t="e">
        <f t="shared" si="47"/>
        <v>#REF!</v>
      </c>
      <c r="BC34" s="102" t="e">
        <f t="shared" si="48"/>
        <v>#REF!</v>
      </c>
      <c r="BE34" s="102" t="e">
        <f t="shared" si="49"/>
        <v>#REF!</v>
      </c>
      <c r="BF34" s="102" t="e">
        <f t="shared" si="50"/>
        <v>#REF!</v>
      </c>
      <c r="BG34" s="102" t="e">
        <f t="shared" si="51"/>
        <v>#REF!</v>
      </c>
      <c r="BH34" s="102" t="e">
        <f t="shared" si="52"/>
        <v>#REF!</v>
      </c>
      <c r="BI34" s="102" t="e">
        <f t="shared" si="53"/>
        <v>#REF!</v>
      </c>
      <c r="BJ34" s="102" t="e">
        <f t="shared" si="54"/>
        <v>#REF!</v>
      </c>
      <c r="BK34" s="102" t="e">
        <f t="shared" si="55"/>
        <v>#REF!</v>
      </c>
      <c r="BL34" s="102" t="e">
        <f t="shared" si="56"/>
        <v>#REF!</v>
      </c>
      <c r="BM34" s="102" t="e">
        <f t="shared" si="57"/>
        <v>#REF!</v>
      </c>
      <c r="BN34" s="102" t="e">
        <f t="shared" si="58"/>
        <v>#REF!</v>
      </c>
      <c r="BO34" s="102" t="e">
        <f t="shared" si="59"/>
        <v>#REF!</v>
      </c>
      <c r="BP34" s="102" t="e">
        <f t="shared" si="60"/>
        <v>#REF!</v>
      </c>
    </row>
    <row r="35" spans="2:68" x14ac:dyDescent="0.25">
      <c r="B35" s="37"/>
      <c r="C35" s="37"/>
      <c r="E35" s="65" t="e">
        <f>IF((ROWS(E$6:E35)-1)&gt;$C$16+$C$13-$C$15,"",(ROWS(E$6:E35)-1))</f>
        <v>#REF!</v>
      </c>
      <c r="F35" s="55" t="e">
        <f t="shared" si="14"/>
        <v>#REF!</v>
      </c>
      <c r="G35" s="55" t="e">
        <f t="shared" si="15"/>
        <v>#REF!</v>
      </c>
      <c r="H35" s="28" t="e">
        <f t="shared" si="9"/>
        <v>#REF!</v>
      </c>
      <c r="I35" s="56" t="e">
        <f t="shared" si="10"/>
        <v>#REF!</v>
      </c>
      <c r="J35" s="56" t="e">
        <f t="shared" si="16"/>
        <v>#REF!</v>
      </c>
      <c r="K35" s="57" t="e">
        <f t="shared" si="17"/>
        <v>#REF!</v>
      </c>
      <c r="L35" s="57" t="e">
        <f t="shared" si="11"/>
        <v>#REF!</v>
      </c>
      <c r="M35" s="58" t="e">
        <f t="shared" si="12"/>
        <v>#REF!</v>
      </c>
      <c r="N35" s="58" t="e">
        <f t="shared" si="18"/>
        <v>#REF!</v>
      </c>
      <c r="O35" s="58" t="e">
        <f t="shared" si="19"/>
        <v>#REF!</v>
      </c>
      <c r="P35" s="59" t="e">
        <f t="shared" si="1"/>
        <v>#REF!</v>
      </c>
      <c r="Q35" s="29" t="e">
        <f t="shared" si="20"/>
        <v>#REF!</v>
      </c>
      <c r="R35" s="100" t="e">
        <f t="shared" si="13"/>
        <v>#REF!</v>
      </c>
      <c r="S35" s="69"/>
      <c r="T35" s="68"/>
      <c r="U35" s="102"/>
      <c r="V35" s="102"/>
      <c r="W35" s="102"/>
      <c r="X35" s="102" t="e">
        <f t="shared" si="21"/>
        <v>#REF!</v>
      </c>
      <c r="Y35" s="102" t="e">
        <f t="shared" si="22"/>
        <v>#REF!</v>
      </c>
      <c r="Z35" s="102" t="e">
        <f t="shared" si="23"/>
        <v>#REF!</v>
      </c>
      <c r="AA35" s="102" t="e">
        <f t="shared" si="24"/>
        <v>#REF!</v>
      </c>
      <c r="AB35" s="102" t="e">
        <f t="shared" si="25"/>
        <v>#REF!</v>
      </c>
      <c r="AC35" s="102" t="e">
        <f t="shared" si="26"/>
        <v>#REF!</v>
      </c>
      <c r="AD35" s="102" t="e">
        <f t="shared" si="27"/>
        <v>#REF!</v>
      </c>
      <c r="AE35" s="102" t="e">
        <f t="shared" si="28"/>
        <v>#REF!</v>
      </c>
      <c r="AF35" s="108" t="e">
        <f t="shared" si="61"/>
        <v>#REF!</v>
      </c>
      <c r="AG35" s="102" t="e">
        <f t="shared" si="62"/>
        <v>#REF!</v>
      </c>
      <c r="AH35" s="102"/>
      <c r="AI35" s="102" t="e">
        <f t="shared" si="29"/>
        <v>#REF!</v>
      </c>
      <c r="AJ35" s="102" t="e">
        <f t="shared" si="30"/>
        <v>#REF!</v>
      </c>
      <c r="AK35" s="102" t="e">
        <f t="shared" si="31"/>
        <v>#REF!</v>
      </c>
      <c r="AL35" s="102" t="e">
        <f t="shared" si="32"/>
        <v>#REF!</v>
      </c>
      <c r="AM35" s="102" t="e">
        <f t="shared" si="33"/>
        <v>#REF!</v>
      </c>
      <c r="AN35" s="102" t="e">
        <f t="shared" si="34"/>
        <v>#REF!</v>
      </c>
      <c r="AO35" s="102" t="e">
        <f t="shared" si="35"/>
        <v>#REF!</v>
      </c>
      <c r="AP35" s="102" t="e">
        <f t="shared" si="36"/>
        <v>#REF!</v>
      </c>
      <c r="AQ35" s="102" t="e">
        <f t="shared" si="37"/>
        <v>#REF!</v>
      </c>
      <c r="AR35" s="102" t="e">
        <f t="shared" si="38"/>
        <v>#REF!</v>
      </c>
      <c r="AS35" s="102"/>
      <c r="AT35" s="102" t="e">
        <f t="shared" si="39"/>
        <v>#REF!</v>
      </c>
      <c r="AU35" s="102" t="e">
        <f t="shared" si="40"/>
        <v>#REF!</v>
      </c>
      <c r="AV35" s="102" t="e">
        <f t="shared" si="41"/>
        <v>#REF!</v>
      </c>
      <c r="AW35" s="102" t="e">
        <f t="shared" si="42"/>
        <v>#REF!</v>
      </c>
      <c r="AX35" s="102" t="e">
        <f t="shared" si="43"/>
        <v>#REF!</v>
      </c>
      <c r="AY35" s="102" t="e">
        <f t="shared" si="44"/>
        <v>#REF!</v>
      </c>
      <c r="AZ35" s="102" t="e">
        <f t="shared" si="45"/>
        <v>#REF!</v>
      </c>
      <c r="BA35" s="102" t="e">
        <f t="shared" si="46"/>
        <v>#REF!</v>
      </c>
      <c r="BB35" s="102" t="e">
        <f t="shared" si="47"/>
        <v>#REF!</v>
      </c>
      <c r="BC35" s="102" t="e">
        <f t="shared" si="48"/>
        <v>#REF!</v>
      </c>
      <c r="BE35" s="102" t="e">
        <f t="shared" si="49"/>
        <v>#REF!</v>
      </c>
      <c r="BF35" s="102" t="e">
        <f t="shared" si="50"/>
        <v>#REF!</v>
      </c>
      <c r="BG35" s="102" t="e">
        <f t="shared" si="51"/>
        <v>#REF!</v>
      </c>
      <c r="BH35" s="102" t="e">
        <f t="shared" si="52"/>
        <v>#REF!</v>
      </c>
      <c r="BI35" s="102" t="e">
        <f t="shared" si="53"/>
        <v>#REF!</v>
      </c>
      <c r="BJ35" s="102" t="e">
        <f t="shared" si="54"/>
        <v>#REF!</v>
      </c>
      <c r="BK35" s="102" t="e">
        <f t="shared" si="55"/>
        <v>#REF!</v>
      </c>
      <c r="BL35" s="102" t="e">
        <f t="shared" si="56"/>
        <v>#REF!</v>
      </c>
      <c r="BM35" s="102" t="e">
        <f t="shared" si="57"/>
        <v>#REF!</v>
      </c>
      <c r="BN35" s="102" t="e">
        <f t="shared" si="58"/>
        <v>#REF!</v>
      </c>
      <c r="BO35" s="102" t="e">
        <f t="shared" si="59"/>
        <v>#REF!</v>
      </c>
      <c r="BP35" s="102" t="e">
        <f t="shared" si="60"/>
        <v>#REF!</v>
      </c>
    </row>
    <row r="36" spans="2:68" x14ac:dyDescent="0.25">
      <c r="B36" s="39" t="s">
        <v>3628</v>
      </c>
      <c r="C36" s="40" t="s">
        <v>3629</v>
      </c>
      <c r="E36" s="65" t="e">
        <f>IF((ROWS(E$6:E36)-1)&gt;$C$16+$C$13-$C$15,"",(ROWS(E$6:E36)-1))</f>
        <v>#REF!</v>
      </c>
      <c r="F36" s="55" t="e">
        <f t="shared" si="14"/>
        <v>#REF!</v>
      </c>
      <c r="G36" s="55" t="e">
        <f t="shared" si="15"/>
        <v>#REF!</v>
      </c>
      <c r="H36" s="28" t="e">
        <f t="shared" si="9"/>
        <v>#REF!</v>
      </c>
      <c r="I36" s="56" t="e">
        <f t="shared" si="10"/>
        <v>#REF!</v>
      </c>
      <c r="J36" s="56" t="e">
        <f t="shared" si="16"/>
        <v>#REF!</v>
      </c>
      <c r="K36" s="57" t="e">
        <f t="shared" si="17"/>
        <v>#REF!</v>
      </c>
      <c r="L36" s="57" t="e">
        <f t="shared" si="11"/>
        <v>#REF!</v>
      </c>
      <c r="M36" s="58" t="e">
        <f t="shared" si="12"/>
        <v>#REF!</v>
      </c>
      <c r="N36" s="58" t="e">
        <f t="shared" si="18"/>
        <v>#REF!</v>
      </c>
      <c r="O36" s="58" t="e">
        <f t="shared" si="19"/>
        <v>#REF!</v>
      </c>
      <c r="P36" s="59" t="e">
        <f t="shared" si="1"/>
        <v>#REF!</v>
      </c>
      <c r="Q36" s="29" t="e">
        <f t="shared" si="20"/>
        <v>#REF!</v>
      </c>
      <c r="R36" s="100" t="e">
        <f t="shared" si="13"/>
        <v>#REF!</v>
      </c>
      <c r="S36" s="69"/>
      <c r="T36" s="68"/>
      <c r="U36" s="102"/>
      <c r="V36" s="102"/>
      <c r="W36" s="102"/>
      <c r="X36" s="102" t="e">
        <f t="shared" si="21"/>
        <v>#REF!</v>
      </c>
      <c r="Y36" s="102" t="e">
        <f t="shared" si="22"/>
        <v>#REF!</v>
      </c>
      <c r="Z36" s="102" t="e">
        <f t="shared" si="23"/>
        <v>#REF!</v>
      </c>
      <c r="AA36" s="102" t="e">
        <f t="shared" si="24"/>
        <v>#REF!</v>
      </c>
      <c r="AB36" s="102" t="e">
        <f t="shared" si="25"/>
        <v>#REF!</v>
      </c>
      <c r="AC36" s="102" t="e">
        <f t="shared" si="26"/>
        <v>#REF!</v>
      </c>
      <c r="AD36" s="102" t="e">
        <f t="shared" si="27"/>
        <v>#REF!</v>
      </c>
      <c r="AE36" s="102" t="e">
        <f t="shared" si="28"/>
        <v>#REF!</v>
      </c>
      <c r="AF36" s="108" t="e">
        <f t="shared" si="61"/>
        <v>#REF!</v>
      </c>
      <c r="AG36" s="102" t="e">
        <f t="shared" si="62"/>
        <v>#REF!</v>
      </c>
      <c r="AH36" s="102"/>
      <c r="AI36" s="102" t="e">
        <f t="shared" si="29"/>
        <v>#REF!</v>
      </c>
      <c r="AJ36" s="102" t="e">
        <f t="shared" si="30"/>
        <v>#REF!</v>
      </c>
      <c r="AK36" s="102" t="e">
        <f t="shared" si="31"/>
        <v>#REF!</v>
      </c>
      <c r="AL36" s="102" t="e">
        <f t="shared" si="32"/>
        <v>#REF!</v>
      </c>
      <c r="AM36" s="102" t="e">
        <f t="shared" si="33"/>
        <v>#REF!</v>
      </c>
      <c r="AN36" s="102" t="e">
        <f t="shared" si="34"/>
        <v>#REF!</v>
      </c>
      <c r="AO36" s="102" t="e">
        <f t="shared" si="35"/>
        <v>#REF!</v>
      </c>
      <c r="AP36" s="102" t="e">
        <f t="shared" si="36"/>
        <v>#REF!</v>
      </c>
      <c r="AQ36" s="102" t="e">
        <f t="shared" si="37"/>
        <v>#REF!</v>
      </c>
      <c r="AR36" s="102" t="e">
        <f t="shared" si="38"/>
        <v>#REF!</v>
      </c>
      <c r="AS36" s="102"/>
      <c r="AT36" s="102" t="e">
        <f t="shared" si="39"/>
        <v>#REF!</v>
      </c>
      <c r="AU36" s="102" t="e">
        <f t="shared" si="40"/>
        <v>#REF!</v>
      </c>
      <c r="AV36" s="102" t="e">
        <f t="shared" si="41"/>
        <v>#REF!</v>
      </c>
      <c r="AW36" s="102" t="e">
        <f t="shared" si="42"/>
        <v>#REF!</v>
      </c>
      <c r="AX36" s="102" t="e">
        <f t="shared" si="43"/>
        <v>#REF!</v>
      </c>
      <c r="AY36" s="102" t="e">
        <f t="shared" si="44"/>
        <v>#REF!</v>
      </c>
      <c r="AZ36" s="102" t="e">
        <f t="shared" si="45"/>
        <v>#REF!</v>
      </c>
      <c r="BA36" s="102" t="e">
        <f t="shared" si="46"/>
        <v>#REF!</v>
      </c>
      <c r="BB36" s="102" t="e">
        <f t="shared" si="47"/>
        <v>#REF!</v>
      </c>
      <c r="BC36" s="102" t="e">
        <f t="shared" si="48"/>
        <v>#REF!</v>
      </c>
      <c r="BE36" s="102" t="e">
        <f t="shared" si="49"/>
        <v>#REF!</v>
      </c>
      <c r="BF36" s="102" t="e">
        <f t="shared" si="50"/>
        <v>#REF!</v>
      </c>
      <c r="BG36" s="102" t="e">
        <f t="shared" si="51"/>
        <v>#REF!</v>
      </c>
      <c r="BH36" s="102" t="e">
        <f t="shared" si="52"/>
        <v>#REF!</v>
      </c>
      <c r="BI36" s="102" t="e">
        <f t="shared" si="53"/>
        <v>#REF!</v>
      </c>
      <c r="BJ36" s="102" t="e">
        <f t="shared" si="54"/>
        <v>#REF!</v>
      </c>
      <c r="BK36" s="102" t="e">
        <f t="shared" si="55"/>
        <v>#REF!</v>
      </c>
      <c r="BL36" s="102" t="e">
        <f t="shared" si="56"/>
        <v>#REF!</v>
      </c>
      <c r="BM36" s="102" t="e">
        <f t="shared" si="57"/>
        <v>#REF!</v>
      </c>
      <c r="BN36" s="102" t="e">
        <f t="shared" si="58"/>
        <v>#REF!</v>
      </c>
      <c r="BO36" s="102" t="e">
        <f t="shared" si="59"/>
        <v>#REF!</v>
      </c>
      <c r="BP36" s="102" t="e">
        <f t="shared" si="60"/>
        <v>#REF!</v>
      </c>
    </row>
    <row r="37" spans="2:68" x14ac:dyDescent="0.25">
      <c r="B37" s="37" t="s">
        <v>3439</v>
      </c>
      <c r="C37" s="44" t="e">
        <f>IF(NOT($C$6="mjesečno"),0,
IF(AND($C$6="mjesečno",C24="m SBD / g SBD"),"m SBD ",
IF(AND($C$6="mjesečno",C24="m SBD / g 360"),"m SBD ",
IF(AND($C$6="mjesečno",C24="m SBD / g 365"),"m SBD ",
IF(AND($C$6="mjesečno",C24="m 30 / g SBD"),30,
IF(AND($C$6="mjesečno",C24="m 30 / g 360"),30,
IF(AND($C$6="mjesečno",C24="m 30 / g 365"),30)))))))</f>
        <v>#REF!</v>
      </c>
      <c r="E37" s="65" t="e">
        <f>IF((ROWS(E$6:E37)-1)&gt;$C$16+$C$13-$C$15,"",(ROWS(E$6:E37)-1))</f>
        <v>#REF!</v>
      </c>
      <c r="F37" s="55" t="e">
        <f t="shared" si="14"/>
        <v>#REF!</v>
      </c>
      <c r="G37" s="55" t="e">
        <f t="shared" si="15"/>
        <v>#REF!</v>
      </c>
      <c r="H37" s="28" t="e">
        <f t="shared" si="9"/>
        <v>#REF!</v>
      </c>
      <c r="I37" s="56" t="e">
        <f t="shared" si="10"/>
        <v>#REF!</v>
      </c>
      <c r="J37" s="56" t="e">
        <f t="shared" si="16"/>
        <v>#REF!</v>
      </c>
      <c r="K37" s="57" t="e">
        <f t="shared" si="17"/>
        <v>#REF!</v>
      </c>
      <c r="L37" s="57" t="e">
        <f t="shared" si="11"/>
        <v>#REF!</v>
      </c>
      <c r="M37" s="58" t="e">
        <f t="shared" si="12"/>
        <v>#REF!</v>
      </c>
      <c r="N37" s="58" t="e">
        <f t="shared" si="18"/>
        <v>#REF!</v>
      </c>
      <c r="O37" s="58" t="e">
        <f t="shared" si="19"/>
        <v>#REF!</v>
      </c>
      <c r="P37" s="59" t="e">
        <f t="shared" si="1"/>
        <v>#REF!</v>
      </c>
      <c r="Q37" s="29" t="e">
        <f t="shared" si="20"/>
        <v>#REF!</v>
      </c>
      <c r="R37" s="100" t="e">
        <f t="shared" si="13"/>
        <v>#REF!</v>
      </c>
      <c r="S37" s="69"/>
      <c r="T37" s="68"/>
      <c r="U37" s="102"/>
      <c r="V37" s="102"/>
      <c r="W37" s="102"/>
      <c r="X37" s="102" t="e">
        <f t="shared" si="21"/>
        <v>#REF!</v>
      </c>
      <c r="Y37" s="102" t="e">
        <f t="shared" si="22"/>
        <v>#REF!</v>
      </c>
      <c r="Z37" s="102" t="e">
        <f t="shared" si="23"/>
        <v>#REF!</v>
      </c>
      <c r="AA37" s="102" t="e">
        <f t="shared" si="24"/>
        <v>#REF!</v>
      </c>
      <c r="AB37" s="102" t="e">
        <f t="shared" si="25"/>
        <v>#REF!</v>
      </c>
      <c r="AC37" s="102" t="e">
        <f t="shared" si="26"/>
        <v>#REF!</v>
      </c>
      <c r="AD37" s="102" t="e">
        <f t="shared" si="27"/>
        <v>#REF!</v>
      </c>
      <c r="AE37" s="102" t="e">
        <f t="shared" si="28"/>
        <v>#REF!</v>
      </c>
      <c r="AF37" s="108" t="e">
        <f t="shared" si="61"/>
        <v>#REF!</v>
      </c>
      <c r="AG37" s="102" t="e">
        <f t="shared" si="62"/>
        <v>#REF!</v>
      </c>
      <c r="AH37" s="102"/>
      <c r="AI37" s="102" t="e">
        <f t="shared" si="29"/>
        <v>#REF!</v>
      </c>
      <c r="AJ37" s="102" t="e">
        <f t="shared" si="30"/>
        <v>#REF!</v>
      </c>
      <c r="AK37" s="102" t="e">
        <f t="shared" si="31"/>
        <v>#REF!</v>
      </c>
      <c r="AL37" s="102" t="e">
        <f t="shared" si="32"/>
        <v>#REF!</v>
      </c>
      <c r="AM37" s="102" t="e">
        <f t="shared" si="33"/>
        <v>#REF!</v>
      </c>
      <c r="AN37" s="102" t="e">
        <f t="shared" si="34"/>
        <v>#REF!</v>
      </c>
      <c r="AO37" s="102" t="e">
        <f t="shared" si="35"/>
        <v>#REF!</v>
      </c>
      <c r="AP37" s="102" t="e">
        <f t="shared" si="36"/>
        <v>#REF!</v>
      </c>
      <c r="AQ37" s="102" t="e">
        <f t="shared" si="37"/>
        <v>#REF!</v>
      </c>
      <c r="AR37" s="102" t="e">
        <f t="shared" si="38"/>
        <v>#REF!</v>
      </c>
      <c r="AS37" s="102"/>
      <c r="AT37" s="102" t="e">
        <f t="shared" si="39"/>
        <v>#REF!</v>
      </c>
      <c r="AU37" s="102" t="e">
        <f t="shared" si="40"/>
        <v>#REF!</v>
      </c>
      <c r="AV37" s="102" t="e">
        <f t="shared" si="41"/>
        <v>#REF!</v>
      </c>
      <c r="AW37" s="102" t="e">
        <f t="shared" si="42"/>
        <v>#REF!</v>
      </c>
      <c r="AX37" s="102" t="e">
        <f t="shared" si="43"/>
        <v>#REF!</v>
      </c>
      <c r="AY37" s="102" t="e">
        <f t="shared" si="44"/>
        <v>#REF!</v>
      </c>
      <c r="AZ37" s="102" t="e">
        <f t="shared" si="45"/>
        <v>#REF!</v>
      </c>
      <c r="BA37" s="102" t="e">
        <f t="shared" si="46"/>
        <v>#REF!</v>
      </c>
      <c r="BB37" s="102" t="e">
        <f t="shared" si="47"/>
        <v>#REF!</v>
      </c>
      <c r="BC37" s="102" t="e">
        <f t="shared" si="48"/>
        <v>#REF!</v>
      </c>
      <c r="BE37" s="102" t="e">
        <f t="shared" si="49"/>
        <v>#REF!</v>
      </c>
      <c r="BF37" s="102" t="e">
        <f t="shared" si="50"/>
        <v>#REF!</v>
      </c>
      <c r="BG37" s="102" t="e">
        <f t="shared" si="51"/>
        <v>#REF!</v>
      </c>
      <c r="BH37" s="102" t="e">
        <f t="shared" si="52"/>
        <v>#REF!</v>
      </c>
      <c r="BI37" s="102" t="e">
        <f t="shared" si="53"/>
        <v>#REF!</v>
      </c>
      <c r="BJ37" s="102" t="e">
        <f t="shared" si="54"/>
        <v>#REF!</v>
      </c>
      <c r="BK37" s="102" t="e">
        <f t="shared" si="55"/>
        <v>#REF!</v>
      </c>
      <c r="BL37" s="102" t="e">
        <f t="shared" si="56"/>
        <v>#REF!</v>
      </c>
      <c r="BM37" s="102" t="e">
        <f t="shared" si="57"/>
        <v>#REF!</v>
      </c>
      <c r="BN37" s="102" t="e">
        <f t="shared" si="58"/>
        <v>#REF!</v>
      </c>
      <c r="BO37" s="102" t="e">
        <f t="shared" si="59"/>
        <v>#REF!</v>
      </c>
      <c r="BP37" s="102" t="e">
        <f t="shared" si="60"/>
        <v>#REF!</v>
      </c>
    </row>
    <row r="38" spans="2:68" x14ac:dyDescent="0.25">
      <c r="B38" s="37" t="s">
        <v>3443</v>
      </c>
      <c r="C38" s="44"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IF((ROWS(E$6:E38)-1)&gt;$C$16+$C$13-$C$15,"",(ROWS(E$6:E38)-1))</f>
        <v>#REF!</v>
      </c>
      <c r="F38" s="55" t="e">
        <f t="shared" si="14"/>
        <v>#REF!</v>
      </c>
      <c r="G38" s="55" t="e">
        <f t="shared" si="15"/>
        <v>#REF!</v>
      </c>
      <c r="H38" s="28" t="e">
        <f t="shared" si="9"/>
        <v>#REF!</v>
      </c>
      <c r="I38" s="56" t="e">
        <f t="shared" si="10"/>
        <v>#REF!</v>
      </c>
      <c r="J38" s="56" t="e">
        <f t="shared" si="16"/>
        <v>#REF!</v>
      </c>
      <c r="K38" s="57" t="e">
        <f t="shared" si="17"/>
        <v>#REF!</v>
      </c>
      <c r="L38" s="57" t="e">
        <f t="shared" si="11"/>
        <v>#REF!</v>
      </c>
      <c r="M38" s="58" t="e">
        <f t="shared" si="12"/>
        <v>#REF!</v>
      </c>
      <c r="N38" s="58" t="e">
        <f t="shared" si="18"/>
        <v>#REF!</v>
      </c>
      <c r="O38" s="58" t="e">
        <f t="shared" si="19"/>
        <v>#REF!</v>
      </c>
      <c r="P38" s="59" t="e">
        <f t="shared" si="1"/>
        <v>#REF!</v>
      </c>
      <c r="Q38" s="29" t="e">
        <f t="shared" si="20"/>
        <v>#REF!</v>
      </c>
      <c r="R38" s="100" t="e">
        <f t="shared" si="13"/>
        <v>#REF!</v>
      </c>
      <c r="S38" s="69"/>
      <c r="T38" s="68"/>
      <c r="U38" s="102"/>
      <c r="V38" s="102"/>
      <c r="W38" s="102"/>
      <c r="X38" s="102" t="e">
        <f t="shared" si="21"/>
        <v>#REF!</v>
      </c>
      <c r="Y38" s="102" t="e">
        <f t="shared" si="22"/>
        <v>#REF!</v>
      </c>
      <c r="Z38" s="102" t="e">
        <f t="shared" si="23"/>
        <v>#REF!</v>
      </c>
      <c r="AA38" s="102" t="e">
        <f t="shared" si="24"/>
        <v>#REF!</v>
      </c>
      <c r="AB38" s="102" t="e">
        <f t="shared" si="25"/>
        <v>#REF!</v>
      </c>
      <c r="AC38" s="102" t="e">
        <f t="shared" si="26"/>
        <v>#REF!</v>
      </c>
      <c r="AD38" s="102" t="e">
        <f t="shared" si="27"/>
        <v>#REF!</v>
      </c>
      <c r="AE38" s="102" t="e">
        <f t="shared" si="28"/>
        <v>#REF!</v>
      </c>
      <c r="AF38" s="108" t="e">
        <f t="shared" si="61"/>
        <v>#REF!</v>
      </c>
      <c r="AG38" s="102" t="e">
        <f t="shared" si="62"/>
        <v>#REF!</v>
      </c>
      <c r="AH38" s="102"/>
      <c r="AI38" s="102" t="e">
        <f t="shared" si="29"/>
        <v>#REF!</v>
      </c>
      <c r="AJ38" s="102" t="e">
        <f t="shared" si="30"/>
        <v>#REF!</v>
      </c>
      <c r="AK38" s="102" t="e">
        <f t="shared" si="31"/>
        <v>#REF!</v>
      </c>
      <c r="AL38" s="102" t="e">
        <f t="shared" si="32"/>
        <v>#REF!</v>
      </c>
      <c r="AM38" s="102" t="e">
        <f t="shared" si="33"/>
        <v>#REF!</v>
      </c>
      <c r="AN38" s="102" t="e">
        <f t="shared" si="34"/>
        <v>#REF!</v>
      </c>
      <c r="AO38" s="102" t="e">
        <f t="shared" si="35"/>
        <v>#REF!</v>
      </c>
      <c r="AP38" s="102" t="e">
        <f t="shared" si="36"/>
        <v>#REF!</v>
      </c>
      <c r="AQ38" s="102" t="e">
        <f t="shared" si="37"/>
        <v>#REF!</v>
      </c>
      <c r="AR38" s="102" t="e">
        <f t="shared" si="38"/>
        <v>#REF!</v>
      </c>
      <c r="AS38" s="102"/>
      <c r="AT38" s="102" t="e">
        <f t="shared" si="39"/>
        <v>#REF!</v>
      </c>
      <c r="AU38" s="102" t="e">
        <f t="shared" si="40"/>
        <v>#REF!</v>
      </c>
      <c r="AV38" s="102" t="e">
        <f t="shared" si="41"/>
        <v>#REF!</v>
      </c>
      <c r="AW38" s="102" t="e">
        <f t="shared" si="42"/>
        <v>#REF!</v>
      </c>
      <c r="AX38" s="102" t="e">
        <f t="shared" si="43"/>
        <v>#REF!</v>
      </c>
      <c r="AY38" s="102" t="e">
        <f t="shared" si="44"/>
        <v>#REF!</v>
      </c>
      <c r="AZ38" s="102" t="e">
        <f t="shared" si="45"/>
        <v>#REF!</v>
      </c>
      <c r="BA38" s="102" t="e">
        <f t="shared" si="46"/>
        <v>#REF!</v>
      </c>
      <c r="BB38" s="102" t="e">
        <f t="shared" si="47"/>
        <v>#REF!</v>
      </c>
      <c r="BC38" s="102" t="e">
        <f t="shared" si="48"/>
        <v>#REF!</v>
      </c>
      <c r="BE38" s="102" t="e">
        <f t="shared" si="49"/>
        <v>#REF!</v>
      </c>
      <c r="BF38" s="102" t="e">
        <f t="shared" si="50"/>
        <v>#REF!</v>
      </c>
      <c r="BG38" s="102" t="e">
        <f t="shared" si="51"/>
        <v>#REF!</v>
      </c>
      <c r="BH38" s="102" t="e">
        <f t="shared" si="52"/>
        <v>#REF!</v>
      </c>
      <c r="BI38" s="102" t="e">
        <f t="shared" si="53"/>
        <v>#REF!</v>
      </c>
      <c r="BJ38" s="102" t="e">
        <f t="shared" si="54"/>
        <v>#REF!</v>
      </c>
      <c r="BK38" s="102" t="e">
        <f t="shared" si="55"/>
        <v>#REF!</v>
      </c>
      <c r="BL38" s="102" t="e">
        <f t="shared" si="56"/>
        <v>#REF!</v>
      </c>
      <c r="BM38" s="102" t="e">
        <f t="shared" si="57"/>
        <v>#REF!</v>
      </c>
      <c r="BN38" s="102" t="e">
        <f t="shared" si="58"/>
        <v>#REF!</v>
      </c>
      <c r="BO38" s="102" t="e">
        <f t="shared" si="59"/>
        <v>#REF!</v>
      </c>
      <c r="BP38" s="102" t="e">
        <f t="shared" si="60"/>
        <v>#REF!</v>
      </c>
    </row>
    <row r="39" spans="2:68" x14ac:dyDescent="0.25">
      <c r="B39" s="37" t="s">
        <v>3477</v>
      </c>
      <c r="C39" s="44"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IF((ROWS(E$6:E39)-1)&gt;$C$16+$C$13-$C$15,"",(ROWS(E$6:E39)-1))</f>
        <v>#REF!</v>
      </c>
      <c r="F39" s="55" t="e">
        <f t="shared" si="14"/>
        <v>#REF!</v>
      </c>
      <c r="G39" s="55" t="e">
        <f t="shared" si="15"/>
        <v>#REF!</v>
      </c>
      <c r="H39" s="28" t="e">
        <f t="shared" si="9"/>
        <v>#REF!</v>
      </c>
      <c r="I39" s="56" t="e">
        <f t="shared" si="10"/>
        <v>#REF!</v>
      </c>
      <c r="J39" s="56" t="e">
        <f t="shared" si="16"/>
        <v>#REF!</v>
      </c>
      <c r="K39" s="57" t="e">
        <f t="shared" si="17"/>
        <v>#REF!</v>
      </c>
      <c r="L39" s="57" t="e">
        <f t="shared" si="11"/>
        <v>#REF!</v>
      </c>
      <c r="M39" s="58" t="e">
        <f t="shared" si="12"/>
        <v>#REF!</v>
      </c>
      <c r="N39" s="58" t="e">
        <f t="shared" si="18"/>
        <v>#REF!</v>
      </c>
      <c r="O39" s="58" t="e">
        <f t="shared" si="19"/>
        <v>#REF!</v>
      </c>
      <c r="P39" s="59" t="e">
        <f t="shared" si="1"/>
        <v>#REF!</v>
      </c>
      <c r="Q39" s="29" t="e">
        <f t="shared" si="20"/>
        <v>#REF!</v>
      </c>
      <c r="R39" s="100" t="e">
        <f t="shared" si="13"/>
        <v>#REF!</v>
      </c>
      <c r="S39" s="69"/>
      <c r="T39" s="68"/>
      <c r="U39" s="102"/>
      <c r="V39" s="102"/>
      <c r="W39" s="102"/>
      <c r="X39" s="102" t="e">
        <f t="shared" si="21"/>
        <v>#REF!</v>
      </c>
      <c r="Y39" s="102" t="e">
        <f t="shared" si="22"/>
        <v>#REF!</v>
      </c>
      <c r="Z39" s="102" t="e">
        <f t="shared" si="23"/>
        <v>#REF!</v>
      </c>
      <c r="AA39" s="102" t="e">
        <f t="shared" si="24"/>
        <v>#REF!</v>
      </c>
      <c r="AB39" s="102" t="e">
        <f t="shared" si="25"/>
        <v>#REF!</v>
      </c>
      <c r="AC39" s="102" t="e">
        <f t="shared" si="26"/>
        <v>#REF!</v>
      </c>
      <c r="AD39" s="102" t="e">
        <f t="shared" si="27"/>
        <v>#REF!</v>
      </c>
      <c r="AE39" s="102" t="e">
        <f t="shared" si="28"/>
        <v>#REF!</v>
      </c>
      <c r="AF39" s="108" t="e">
        <f t="shared" si="61"/>
        <v>#REF!</v>
      </c>
      <c r="AG39" s="102" t="e">
        <f t="shared" si="62"/>
        <v>#REF!</v>
      </c>
      <c r="AH39" s="102"/>
      <c r="AI39" s="102" t="e">
        <f t="shared" si="29"/>
        <v>#REF!</v>
      </c>
      <c r="AJ39" s="102" t="e">
        <f t="shared" si="30"/>
        <v>#REF!</v>
      </c>
      <c r="AK39" s="102" t="e">
        <f t="shared" si="31"/>
        <v>#REF!</v>
      </c>
      <c r="AL39" s="102" t="e">
        <f t="shared" si="32"/>
        <v>#REF!</v>
      </c>
      <c r="AM39" s="102" t="e">
        <f t="shared" si="33"/>
        <v>#REF!</v>
      </c>
      <c r="AN39" s="102" t="e">
        <f t="shared" si="34"/>
        <v>#REF!</v>
      </c>
      <c r="AO39" s="102" t="e">
        <f t="shared" si="35"/>
        <v>#REF!</v>
      </c>
      <c r="AP39" s="102" t="e">
        <f t="shared" si="36"/>
        <v>#REF!</v>
      </c>
      <c r="AQ39" s="102" t="e">
        <f t="shared" si="37"/>
        <v>#REF!</v>
      </c>
      <c r="AR39" s="102" t="e">
        <f t="shared" si="38"/>
        <v>#REF!</v>
      </c>
      <c r="AS39" s="102"/>
      <c r="AT39" s="102" t="e">
        <f t="shared" si="39"/>
        <v>#REF!</v>
      </c>
      <c r="AU39" s="102" t="e">
        <f t="shared" si="40"/>
        <v>#REF!</v>
      </c>
      <c r="AV39" s="102" t="e">
        <f t="shared" si="41"/>
        <v>#REF!</v>
      </c>
      <c r="AW39" s="102" t="e">
        <f t="shared" si="42"/>
        <v>#REF!</v>
      </c>
      <c r="AX39" s="102" t="e">
        <f t="shared" si="43"/>
        <v>#REF!</v>
      </c>
      <c r="AY39" s="102" t="e">
        <f t="shared" si="44"/>
        <v>#REF!</v>
      </c>
      <c r="AZ39" s="102" t="e">
        <f t="shared" si="45"/>
        <v>#REF!</v>
      </c>
      <c r="BA39" s="102" t="e">
        <f t="shared" si="46"/>
        <v>#REF!</v>
      </c>
      <c r="BB39" s="102" t="e">
        <f t="shared" si="47"/>
        <v>#REF!</v>
      </c>
      <c r="BC39" s="102" t="e">
        <f t="shared" si="48"/>
        <v>#REF!</v>
      </c>
      <c r="BE39" s="102" t="e">
        <f t="shared" si="49"/>
        <v>#REF!</v>
      </c>
      <c r="BF39" s="102" t="e">
        <f t="shared" si="50"/>
        <v>#REF!</v>
      </c>
      <c r="BG39" s="102" t="e">
        <f t="shared" si="51"/>
        <v>#REF!</v>
      </c>
      <c r="BH39" s="102" t="e">
        <f t="shared" si="52"/>
        <v>#REF!</v>
      </c>
      <c r="BI39" s="102" t="e">
        <f t="shared" si="53"/>
        <v>#REF!</v>
      </c>
      <c r="BJ39" s="102" t="e">
        <f t="shared" si="54"/>
        <v>#REF!</v>
      </c>
      <c r="BK39" s="102" t="e">
        <f t="shared" si="55"/>
        <v>#REF!</v>
      </c>
      <c r="BL39" s="102" t="e">
        <f t="shared" si="56"/>
        <v>#REF!</v>
      </c>
      <c r="BM39" s="102" t="e">
        <f t="shared" si="57"/>
        <v>#REF!</v>
      </c>
      <c r="BN39" s="102" t="e">
        <f t="shared" si="58"/>
        <v>#REF!</v>
      </c>
      <c r="BO39" s="102" t="e">
        <f t="shared" si="59"/>
        <v>#REF!</v>
      </c>
      <c r="BP39" s="102" t="e">
        <f t="shared" si="60"/>
        <v>#REF!</v>
      </c>
    </row>
    <row r="40" spans="2:68" x14ac:dyDescent="0.25">
      <c r="B40" s="42" t="s">
        <v>3481</v>
      </c>
      <c r="C40" s="44" t="e">
        <f>IF(NOT($C$6="godišnje"),0,
IF(AND($C$6="godišnje",C24="m SBD / g SBD"),"m SBD ",
IF(AND($C$6="godišnje",C24="m SBD / g 360"),"m SBD ",
IF(AND($C$6="godišnje",C24="m SBD / g 365"),"m SBD ",
IF(AND($C$6="godišnje",C24="m 30 / g SBD"),30*12,
IF(AND($C$6="godišnje",C24="m 30 / g 360"),30*12,
IF(AND($C$6="godišnje",C24="m 30 / g 365"),30*12)))))))</f>
        <v>#REF!</v>
      </c>
      <c r="E40" s="65" t="e">
        <f>IF((ROWS(E$6:E40)-1)&gt;$C$16+$C$13-$C$15,"",(ROWS(E$6:E40)-1))</f>
        <v>#REF!</v>
      </c>
      <c r="F40" s="55" t="e">
        <f t="shared" si="14"/>
        <v>#REF!</v>
      </c>
      <c r="G40" s="55" t="e">
        <f t="shared" si="15"/>
        <v>#REF!</v>
      </c>
      <c r="H40" s="28" t="e">
        <f t="shared" si="9"/>
        <v>#REF!</v>
      </c>
      <c r="I40" s="56" t="e">
        <f t="shared" si="10"/>
        <v>#REF!</v>
      </c>
      <c r="J40" s="56" t="e">
        <f t="shared" si="16"/>
        <v>#REF!</v>
      </c>
      <c r="K40" s="57" t="e">
        <f t="shared" si="17"/>
        <v>#REF!</v>
      </c>
      <c r="L40" s="57" t="e">
        <f t="shared" si="11"/>
        <v>#REF!</v>
      </c>
      <c r="M40" s="58" t="e">
        <f t="shared" si="12"/>
        <v>#REF!</v>
      </c>
      <c r="N40" s="58" t="e">
        <f t="shared" si="18"/>
        <v>#REF!</v>
      </c>
      <c r="O40" s="58" t="e">
        <f t="shared" si="19"/>
        <v>#REF!</v>
      </c>
      <c r="P40" s="59" t="e">
        <f t="shared" si="1"/>
        <v>#REF!</v>
      </c>
      <c r="Q40" s="29" t="e">
        <f t="shared" si="20"/>
        <v>#REF!</v>
      </c>
      <c r="R40" s="100" t="e">
        <f t="shared" si="13"/>
        <v>#REF!</v>
      </c>
      <c r="S40" s="69"/>
      <c r="T40" s="68"/>
      <c r="U40" s="102"/>
      <c r="V40" s="102"/>
      <c r="W40" s="102"/>
      <c r="X40" s="102" t="e">
        <f t="shared" si="21"/>
        <v>#REF!</v>
      </c>
      <c r="Y40" s="102" t="e">
        <f t="shared" si="22"/>
        <v>#REF!</v>
      </c>
      <c r="Z40" s="102" t="e">
        <f t="shared" si="23"/>
        <v>#REF!</v>
      </c>
      <c r="AA40" s="102" t="e">
        <f t="shared" si="24"/>
        <v>#REF!</v>
      </c>
      <c r="AB40" s="102" t="e">
        <f t="shared" si="25"/>
        <v>#REF!</v>
      </c>
      <c r="AC40" s="102" t="e">
        <f t="shared" si="26"/>
        <v>#REF!</v>
      </c>
      <c r="AD40" s="102" t="e">
        <f t="shared" si="27"/>
        <v>#REF!</v>
      </c>
      <c r="AE40" s="102" t="e">
        <f t="shared" si="28"/>
        <v>#REF!</v>
      </c>
      <c r="AF40" s="108" t="e">
        <f t="shared" si="61"/>
        <v>#REF!</v>
      </c>
      <c r="AG40" s="102" t="e">
        <f t="shared" si="62"/>
        <v>#REF!</v>
      </c>
      <c r="AH40" s="102"/>
      <c r="AI40" s="102" t="e">
        <f t="shared" si="29"/>
        <v>#REF!</v>
      </c>
      <c r="AJ40" s="102" t="e">
        <f t="shared" si="30"/>
        <v>#REF!</v>
      </c>
      <c r="AK40" s="102" t="e">
        <f t="shared" si="31"/>
        <v>#REF!</v>
      </c>
      <c r="AL40" s="102" t="e">
        <f t="shared" si="32"/>
        <v>#REF!</v>
      </c>
      <c r="AM40" s="102" t="e">
        <f t="shared" si="33"/>
        <v>#REF!</v>
      </c>
      <c r="AN40" s="102" t="e">
        <f t="shared" si="34"/>
        <v>#REF!</v>
      </c>
      <c r="AO40" s="102" t="e">
        <f t="shared" si="35"/>
        <v>#REF!</v>
      </c>
      <c r="AP40" s="102" t="e">
        <f t="shared" si="36"/>
        <v>#REF!</v>
      </c>
      <c r="AQ40" s="102" t="e">
        <f t="shared" si="37"/>
        <v>#REF!</v>
      </c>
      <c r="AR40" s="102" t="e">
        <f t="shared" si="38"/>
        <v>#REF!</v>
      </c>
      <c r="AS40" s="102"/>
      <c r="AT40" s="102" t="e">
        <f t="shared" si="39"/>
        <v>#REF!</v>
      </c>
      <c r="AU40" s="102" t="e">
        <f t="shared" si="40"/>
        <v>#REF!</v>
      </c>
      <c r="AV40" s="102" t="e">
        <f t="shared" si="41"/>
        <v>#REF!</v>
      </c>
      <c r="AW40" s="102" t="e">
        <f t="shared" si="42"/>
        <v>#REF!</v>
      </c>
      <c r="AX40" s="102" t="e">
        <f t="shared" si="43"/>
        <v>#REF!</v>
      </c>
      <c r="AY40" s="102" t="e">
        <f t="shared" si="44"/>
        <v>#REF!</v>
      </c>
      <c r="AZ40" s="102" t="e">
        <f t="shared" si="45"/>
        <v>#REF!</v>
      </c>
      <c r="BA40" s="102" t="e">
        <f t="shared" si="46"/>
        <v>#REF!</v>
      </c>
      <c r="BB40" s="102" t="e">
        <f t="shared" si="47"/>
        <v>#REF!</v>
      </c>
      <c r="BC40" s="102" t="e">
        <f t="shared" si="48"/>
        <v>#REF!</v>
      </c>
      <c r="BE40" s="102" t="e">
        <f t="shared" si="49"/>
        <v>#REF!</v>
      </c>
      <c r="BF40" s="102" t="e">
        <f t="shared" si="50"/>
        <v>#REF!</v>
      </c>
      <c r="BG40" s="102" t="e">
        <f t="shared" si="51"/>
        <v>#REF!</v>
      </c>
      <c r="BH40" s="102" t="e">
        <f t="shared" si="52"/>
        <v>#REF!</v>
      </c>
      <c r="BI40" s="102" t="e">
        <f t="shared" si="53"/>
        <v>#REF!</v>
      </c>
      <c r="BJ40" s="102" t="e">
        <f t="shared" si="54"/>
        <v>#REF!</v>
      </c>
      <c r="BK40" s="102" t="e">
        <f t="shared" si="55"/>
        <v>#REF!</v>
      </c>
      <c r="BL40" s="102" t="e">
        <f t="shared" si="56"/>
        <v>#REF!</v>
      </c>
      <c r="BM40" s="102" t="e">
        <f t="shared" si="57"/>
        <v>#REF!</v>
      </c>
      <c r="BN40" s="102" t="e">
        <f t="shared" si="58"/>
        <v>#REF!</v>
      </c>
      <c r="BO40" s="102" t="e">
        <f t="shared" si="59"/>
        <v>#REF!</v>
      </c>
      <c r="BP40" s="102" t="e">
        <f t="shared" si="60"/>
        <v>#REF!</v>
      </c>
    </row>
    <row r="41" spans="2:68" x14ac:dyDescent="0.25">
      <c r="B41" s="37"/>
      <c r="C41" s="45" t="e">
        <f>IF($C$6="mjesečno",C37,
IF($C$6="tromjesečno",C38,
IF($C$6="polugodišnje",C39,
IF($C$6="godišnje",C40))))</f>
        <v>#REF!</v>
      </c>
      <c r="E41" s="65" t="e">
        <f>IF((ROWS(E$6:E41)-1)&gt;$C$16+$C$13-$C$15,"",(ROWS(E$6:E41)-1))</f>
        <v>#REF!</v>
      </c>
      <c r="F41" s="55" t="e">
        <f t="shared" si="14"/>
        <v>#REF!</v>
      </c>
      <c r="G41" s="55" t="e">
        <f t="shared" si="15"/>
        <v>#REF!</v>
      </c>
      <c r="H41" s="28" t="e">
        <f t="shared" si="9"/>
        <v>#REF!</v>
      </c>
      <c r="I41" s="56" t="e">
        <f t="shared" si="10"/>
        <v>#REF!</v>
      </c>
      <c r="J41" s="56" t="e">
        <f t="shared" si="16"/>
        <v>#REF!</v>
      </c>
      <c r="K41" s="57" t="e">
        <f t="shared" si="17"/>
        <v>#REF!</v>
      </c>
      <c r="L41" s="57" t="e">
        <f t="shared" si="11"/>
        <v>#REF!</v>
      </c>
      <c r="M41" s="58" t="e">
        <f t="shared" si="12"/>
        <v>#REF!</v>
      </c>
      <c r="N41" s="58" t="e">
        <f t="shared" si="18"/>
        <v>#REF!</v>
      </c>
      <c r="O41" s="58" t="e">
        <f t="shared" si="19"/>
        <v>#REF!</v>
      </c>
      <c r="P41" s="59" t="e">
        <f t="shared" si="1"/>
        <v>#REF!</v>
      </c>
      <c r="Q41" s="29" t="e">
        <f t="shared" si="20"/>
        <v>#REF!</v>
      </c>
      <c r="R41" s="100" t="e">
        <f t="shared" si="13"/>
        <v>#REF!</v>
      </c>
      <c r="S41" s="69"/>
      <c r="T41" s="68"/>
      <c r="U41" s="102"/>
      <c r="V41" s="102"/>
      <c r="W41" s="102"/>
      <c r="X41" s="102" t="e">
        <f t="shared" si="21"/>
        <v>#REF!</v>
      </c>
      <c r="Y41" s="102" t="e">
        <f t="shared" si="22"/>
        <v>#REF!</v>
      </c>
      <c r="Z41" s="102" t="e">
        <f t="shared" si="23"/>
        <v>#REF!</v>
      </c>
      <c r="AA41" s="102" t="e">
        <f t="shared" si="24"/>
        <v>#REF!</v>
      </c>
      <c r="AB41" s="102" t="e">
        <f t="shared" si="25"/>
        <v>#REF!</v>
      </c>
      <c r="AC41" s="102" t="e">
        <f t="shared" si="26"/>
        <v>#REF!</v>
      </c>
      <c r="AD41" s="102" t="e">
        <f t="shared" si="27"/>
        <v>#REF!</v>
      </c>
      <c r="AE41" s="102" t="e">
        <f t="shared" si="28"/>
        <v>#REF!</v>
      </c>
      <c r="AF41" s="108" t="e">
        <f t="shared" si="61"/>
        <v>#REF!</v>
      </c>
      <c r="AG41" s="102" t="e">
        <f t="shared" si="62"/>
        <v>#REF!</v>
      </c>
      <c r="AH41" s="102"/>
      <c r="AI41" s="102" t="e">
        <f t="shared" si="29"/>
        <v>#REF!</v>
      </c>
      <c r="AJ41" s="102" t="e">
        <f t="shared" si="30"/>
        <v>#REF!</v>
      </c>
      <c r="AK41" s="102" t="e">
        <f t="shared" si="31"/>
        <v>#REF!</v>
      </c>
      <c r="AL41" s="102" t="e">
        <f t="shared" si="32"/>
        <v>#REF!</v>
      </c>
      <c r="AM41" s="102" t="e">
        <f t="shared" si="33"/>
        <v>#REF!</v>
      </c>
      <c r="AN41" s="102" t="e">
        <f t="shared" si="34"/>
        <v>#REF!</v>
      </c>
      <c r="AO41" s="102" t="e">
        <f t="shared" si="35"/>
        <v>#REF!</v>
      </c>
      <c r="AP41" s="102" t="e">
        <f t="shared" si="36"/>
        <v>#REF!</v>
      </c>
      <c r="AQ41" s="102" t="e">
        <f t="shared" si="37"/>
        <v>#REF!</v>
      </c>
      <c r="AR41" s="102" t="e">
        <f t="shared" si="38"/>
        <v>#REF!</v>
      </c>
      <c r="AS41" s="102"/>
      <c r="AT41" s="102" t="e">
        <f t="shared" si="39"/>
        <v>#REF!</v>
      </c>
      <c r="AU41" s="102" t="e">
        <f t="shared" si="40"/>
        <v>#REF!</v>
      </c>
      <c r="AV41" s="102" t="e">
        <f t="shared" si="41"/>
        <v>#REF!</v>
      </c>
      <c r="AW41" s="102" t="e">
        <f t="shared" si="42"/>
        <v>#REF!</v>
      </c>
      <c r="AX41" s="102" t="e">
        <f t="shared" si="43"/>
        <v>#REF!</v>
      </c>
      <c r="AY41" s="102" t="e">
        <f t="shared" si="44"/>
        <v>#REF!</v>
      </c>
      <c r="AZ41" s="102" t="e">
        <f t="shared" si="45"/>
        <v>#REF!</v>
      </c>
      <c r="BA41" s="102" t="e">
        <f t="shared" si="46"/>
        <v>#REF!</v>
      </c>
      <c r="BB41" s="102" t="e">
        <f t="shared" si="47"/>
        <v>#REF!</v>
      </c>
      <c r="BC41" s="102" t="e">
        <f t="shared" si="48"/>
        <v>#REF!</v>
      </c>
      <c r="BE41" s="102" t="e">
        <f t="shared" si="49"/>
        <v>#REF!</v>
      </c>
      <c r="BF41" s="102" t="e">
        <f t="shared" si="50"/>
        <v>#REF!</v>
      </c>
      <c r="BG41" s="102" t="e">
        <f t="shared" si="51"/>
        <v>#REF!</v>
      </c>
      <c r="BH41" s="102" t="e">
        <f t="shared" si="52"/>
        <v>#REF!</v>
      </c>
      <c r="BI41" s="102" t="e">
        <f t="shared" si="53"/>
        <v>#REF!</v>
      </c>
      <c r="BJ41" s="102" t="e">
        <f t="shared" si="54"/>
        <v>#REF!</v>
      </c>
      <c r="BK41" s="102" t="e">
        <f t="shared" si="55"/>
        <v>#REF!</v>
      </c>
      <c r="BL41" s="102" t="e">
        <f t="shared" si="56"/>
        <v>#REF!</v>
      </c>
      <c r="BM41" s="102" t="e">
        <f t="shared" si="57"/>
        <v>#REF!</v>
      </c>
      <c r="BN41" s="102" t="e">
        <f t="shared" si="58"/>
        <v>#REF!</v>
      </c>
      <c r="BO41" s="102" t="e">
        <f t="shared" si="59"/>
        <v>#REF!</v>
      </c>
      <c r="BP41" s="102" t="e">
        <f t="shared" si="60"/>
        <v>#REF!</v>
      </c>
    </row>
    <row r="42" spans="2:68" x14ac:dyDescent="0.25">
      <c r="B42" s="37"/>
      <c r="C42" s="37"/>
      <c r="E42" s="65" t="e">
        <f>IF((ROWS(E$6:E42)-1)&gt;$C$16+$C$13-$C$15,"",(ROWS(E$6:E42)-1))</f>
        <v>#REF!</v>
      </c>
      <c r="F42" s="55" t="e">
        <f t="shared" si="14"/>
        <v>#REF!</v>
      </c>
      <c r="G42" s="55" t="e">
        <f t="shared" si="15"/>
        <v>#REF!</v>
      </c>
      <c r="H42" s="28" t="e">
        <f t="shared" si="9"/>
        <v>#REF!</v>
      </c>
      <c r="I42" s="56" t="e">
        <f t="shared" si="10"/>
        <v>#REF!</v>
      </c>
      <c r="J42" s="56" t="e">
        <f t="shared" si="16"/>
        <v>#REF!</v>
      </c>
      <c r="K42" s="57" t="e">
        <f t="shared" si="17"/>
        <v>#REF!</v>
      </c>
      <c r="L42" s="57" t="e">
        <f t="shared" si="11"/>
        <v>#REF!</v>
      </c>
      <c r="M42" s="58" t="e">
        <f t="shared" si="12"/>
        <v>#REF!</v>
      </c>
      <c r="N42" s="58" t="e">
        <f t="shared" si="18"/>
        <v>#REF!</v>
      </c>
      <c r="O42" s="58" t="e">
        <f t="shared" si="19"/>
        <v>#REF!</v>
      </c>
      <c r="P42" s="59" t="e">
        <f t="shared" si="1"/>
        <v>#REF!</v>
      </c>
      <c r="Q42" s="29" t="e">
        <f t="shared" si="20"/>
        <v>#REF!</v>
      </c>
      <c r="R42" s="100" t="e">
        <f t="shared" si="13"/>
        <v>#REF!</v>
      </c>
      <c r="S42" s="69"/>
      <c r="T42" s="68"/>
      <c r="U42" s="102"/>
      <c r="V42" s="102"/>
      <c r="W42" s="102"/>
      <c r="X42" s="102" t="e">
        <f t="shared" si="21"/>
        <v>#REF!</v>
      </c>
      <c r="Y42" s="102" t="e">
        <f t="shared" si="22"/>
        <v>#REF!</v>
      </c>
      <c r="Z42" s="102" t="e">
        <f t="shared" si="23"/>
        <v>#REF!</v>
      </c>
      <c r="AA42" s="102" t="e">
        <f t="shared" si="24"/>
        <v>#REF!</v>
      </c>
      <c r="AB42" s="102" t="e">
        <f t="shared" si="25"/>
        <v>#REF!</v>
      </c>
      <c r="AC42" s="102" t="e">
        <f t="shared" si="26"/>
        <v>#REF!</v>
      </c>
      <c r="AD42" s="102" t="e">
        <f t="shared" si="27"/>
        <v>#REF!</v>
      </c>
      <c r="AE42" s="102" t="e">
        <f t="shared" si="28"/>
        <v>#REF!</v>
      </c>
      <c r="AF42" s="108" t="e">
        <f t="shared" si="61"/>
        <v>#REF!</v>
      </c>
      <c r="AG42" s="102" t="e">
        <f t="shared" si="62"/>
        <v>#REF!</v>
      </c>
      <c r="AH42" s="102"/>
      <c r="AI42" s="102" t="e">
        <f t="shared" si="29"/>
        <v>#REF!</v>
      </c>
      <c r="AJ42" s="102" t="e">
        <f t="shared" si="30"/>
        <v>#REF!</v>
      </c>
      <c r="AK42" s="102" t="e">
        <f t="shared" si="31"/>
        <v>#REF!</v>
      </c>
      <c r="AL42" s="102" t="e">
        <f t="shared" si="32"/>
        <v>#REF!</v>
      </c>
      <c r="AM42" s="102" t="e">
        <f t="shared" si="33"/>
        <v>#REF!</v>
      </c>
      <c r="AN42" s="102" t="e">
        <f t="shared" si="34"/>
        <v>#REF!</v>
      </c>
      <c r="AO42" s="102" t="e">
        <f t="shared" si="35"/>
        <v>#REF!</v>
      </c>
      <c r="AP42" s="102" t="e">
        <f t="shared" si="36"/>
        <v>#REF!</v>
      </c>
      <c r="AQ42" s="102" t="e">
        <f t="shared" si="37"/>
        <v>#REF!</v>
      </c>
      <c r="AR42" s="102" t="e">
        <f t="shared" si="38"/>
        <v>#REF!</v>
      </c>
      <c r="AS42" s="102"/>
      <c r="AT42" s="102" t="e">
        <f t="shared" si="39"/>
        <v>#REF!</v>
      </c>
      <c r="AU42" s="102" t="e">
        <f t="shared" si="40"/>
        <v>#REF!</v>
      </c>
      <c r="AV42" s="102" t="e">
        <f t="shared" si="41"/>
        <v>#REF!</v>
      </c>
      <c r="AW42" s="102" t="e">
        <f t="shared" si="42"/>
        <v>#REF!</v>
      </c>
      <c r="AX42" s="102" t="e">
        <f t="shared" si="43"/>
        <v>#REF!</v>
      </c>
      <c r="AY42" s="102" t="e">
        <f t="shared" si="44"/>
        <v>#REF!</v>
      </c>
      <c r="AZ42" s="102" t="e">
        <f t="shared" si="45"/>
        <v>#REF!</v>
      </c>
      <c r="BA42" s="102" t="e">
        <f t="shared" si="46"/>
        <v>#REF!</v>
      </c>
      <c r="BB42" s="102" t="e">
        <f t="shared" si="47"/>
        <v>#REF!</v>
      </c>
      <c r="BC42" s="102" t="e">
        <f t="shared" si="48"/>
        <v>#REF!</v>
      </c>
      <c r="BE42" s="102" t="e">
        <f t="shared" si="49"/>
        <v>#REF!</v>
      </c>
      <c r="BF42" s="102" t="e">
        <f t="shared" si="50"/>
        <v>#REF!</v>
      </c>
      <c r="BG42" s="102" t="e">
        <f t="shared" si="51"/>
        <v>#REF!</v>
      </c>
      <c r="BH42" s="102" t="e">
        <f t="shared" si="52"/>
        <v>#REF!</v>
      </c>
      <c r="BI42" s="102" t="e">
        <f t="shared" si="53"/>
        <v>#REF!</v>
      </c>
      <c r="BJ42" s="102" t="e">
        <f t="shared" si="54"/>
        <v>#REF!</v>
      </c>
      <c r="BK42" s="102" t="e">
        <f t="shared" si="55"/>
        <v>#REF!</v>
      </c>
      <c r="BL42" s="102" t="e">
        <f t="shared" si="56"/>
        <v>#REF!</v>
      </c>
      <c r="BM42" s="102" t="e">
        <f t="shared" si="57"/>
        <v>#REF!</v>
      </c>
      <c r="BN42" s="102" t="e">
        <f t="shared" si="58"/>
        <v>#REF!</v>
      </c>
      <c r="BO42" s="102" t="e">
        <f t="shared" si="59"/>
        <v>#REF!</v>
      </c>
      <c r="BP42" s="102" t="e">
        <f t="shared" si="60"/>
        <v>#REF!</v>
      </c>
    </row>
    <row r="43" spans="2:68" x14ac:dyDescent="0.25">
      <c r="B43" s="46"/>
      <c r="C43" s="37"/>
      <c r="E43" s="65" t="e">
        <f>IF((ROWS(E$6:E43)-1)&gt;$C$16+$C$13-$C$15,"",(ROWS(E$6:E43)-1))</f>
        <v>#REF!</v>
      </c>
      <c r="F43" s="55" t="e">
        <f t="shared" si="14"/>
        <v>#REF!</v>
      </c>
      <c r="G43" s="55" t="e">
        <f t="shared" si="15"/>
        <v>#REF!</v>
      </c>
      <c r="H43" s="28" t="e">
        <f t="shared" si="9"/>
        <v>#REF!</v>
      </c>
      <c r="I43" s="56" t="e">
        <f t="shared" si="10"/>
        <v>#REF!</v>
      </c>
      <c r="J43" s="56" t="e">
        <f t="shared" si="16"/>
        <v>#REF!</v>
      </c>
      <c r="K43" s="57" t="e">
        <f t="shared" si="17"/>
        <v>#REF!</v>
      </c>
      <c r="L43" s="57" t="e">
        <f t="shared" si="11"/>
        <v>#REF!</v>
      </c>
      <c r="M43" s="58" t="e">
        <f t="shared" si="12"/>
        <v>#REF!</v>
      </c>
      <c r="N43" s="58" t="e">
        <f t="shared" si="18"/>
        <v>#REF!</v>
      </c>
      <c r="O43" s="58" t="e">
        <f t="shared" si="19"/>
        <v>#REF!</v>
      </c>
      <c r="P43" s="59" t="e">
        <f t="shared" si="1"/>
        <v>#REF!</v>
      </c>
      <c r="Q43" s="29" t="e">
        <f t="shared" si="20"/>
        <v>#REF!</v>
      </c>
      <c r="R43" s="100" t="e">
        <f t="shared" si="13"/>
        <v>#REF!</v>
      </c>
      <c r="S43" s="69"/>
      <c r="T43" s="68"/>
      <c r="U43" s="102"/>
      <c r="V43" s="102"/>
      <c r="W43" s="102"/>
      <c r="X43" s="102" t="e">
        <f t="shared" si="21"/>
        <v>#REF!</v>
      </c>
      <c r="Y43" s="102" t="e">
        <f t="shared" si="22"/>
        <v>#REF!</v>
      </c>
      <c r="Z43" s="102" t="e">
        <f t="shared" si="23"/>
        <v>#REF!</v>
      </c>
      <c r="AA43" s="102" t="e">
        <f t="shared" si="24"/>
        <v>#REF!</v>
      </c>
      <c r="AB43" s="102" t="e">
        <f t="shared" si="25"/>
        <v>#REF!</v>
      </c>
      <c r="AC43" s="102" t="e">
        <f t="shared" si="26"/>
        <v>#REF!</v>
      </c>
      <c r="AD43" s="102" t="e">
        <f t="shared" si="27"/>
        <v>#REF!</v>
      </c>
      <c r="AE43" s="102" t="e">
        <f t="shared" si="28"/>
        <v>#REF!</v>
      </c>
      <c r="AF43" s="108" t="e">
        <f t="shared" si="61"/>
        <v>#REF!</v>
      </c>
      <c r="AG43" s="102" t="e">
        <f t="shared" si="62"/>
        <v>#REF!</v>
      </c>
      <c r="AH43" s="102"/>
      <c r="AI43" s="102" t="e">
        <f t="shared" si="29"/>
        <v>#REF!</v>
      </c>
      <c r="AJ43" s="102" t="e">
        <f t="shared" si="30"/>
        <v>#REF!</v>
      </c>
      <c r="AK43" s="102" t="e">
        <f t="shared" si="31"/>
        <v>#REF!</v>
      </c>
      <c r="AL43" s="102" t="e">
        <f t="shared" si="32"/>
        <v>#REF!</v>
      </c>
      <c r="AM43" s="102" t="e">
        <f t="shared" si="33"/>
        <v>#REF!</v>
      </c>
      <c r="AN43" s="102" t="e">
        <f t="shared" si="34"/>
        <v>#REF!</v>
      </c>
      <c r="AO43" s="102" t="e">
        <f t="shared" si="35"/>
        <v>#REF!</v>
      </c>
      <c r="AP43" s="102" t="e">
        <f t="shared" si="36"/>
        <v>#REF!</v>
      </c>
      <c r="AQ43" s="102" t="e">
        <f t="shared" si="37"/>
        <v>#REF!</v>
      </c>
      <c r="AR43" s="102" t="e">
        <f t="shared" si="38"/>
        <v>#REF!</v>
      </c>
      <c r="AS43" s="102"/>
      <c r="AT43" s="102" t="e">
        <f t="shared" si="39"/>
        <v>#REF!</v>
      </c>
      <c r="AU43" s="102" t="e">
        <f t="shared" si="40"/>
        <v>#REF!</v>
      </c>
      <c r="AV43" s="102" t="e">
        <f t="shared" si="41"/>
        <v>#REF!</v>
      </c>
      <c r="AW43" s="102" t="e">
        <f t="shared" si="42"/>
        <v>#REF!</v>
      </c>
      <c r="AX43" s="102" t="e">
        <f t="shared" si="43"/>
        <v>#REF!</v>
      </c>
      <c r="AY43" s="102" t="e">
        <f t="shared" si="44"/>
        <v>#REF!</v>
      </c>
      <c r="AZ43" s="102" t="e">
        <f t="shared" si="45"/>
        <v>#REF!</v>
      </c>
      <c r="BA43" s="102" t="e">
        <f t="shared" si="46"/>
        <v>#REF!</v>
      </c>
      <c r="BB43" s="102" t="e">
        <f t="shared" si="47"/>
        <v>#REF!</v>
      </c>
      <c r="BC43" s="102" t="e">
        <f t="shared" si="48"/>
        <v>#REF!</v>
      </c>
      <c r="BE43" s="102" t="e">
        <f t="shared" si="49"/>
        <v>#REF!</v>
      </c>
      <c r="BF43" s="102" t="e">
        <f t="shared" si="50"/>
        <v>#REF!</v>
      </c>
      <c r="BG43" s="102" t="e">
        <f t="shared" si="51"/>
        <v>#REF!</v>
      </c>
      <c r="BH43" s="102" t="e">
        <f t="shared" si="52"/>
        <v>#REF!</v>
      </c>
      <c r="BI43" s="102" t="e">
        <f t="shared" si="53"/>
        <v>#REF!</v>
      </c>
      <c r="BJ43" s="102" t="e">
        <f t="shared" si="54"/>
        <v>#REF!</v>
      </c>
      <c r="BK43" s="102" t="e">
        <f t="shared" si="55"/>
        <v>#REF!</v>
      </c>
      <c r="BL43" s="102" t="e">
        <f t="shared" si="56"/>
        <v>#REF!</v>
      </c>
      <c r="BM43" s="102" t="e">
        <f t="shared" si="57"/>
        <v>#REF!</v>
      </c>
      <c r="BN43" s="102" t="e">
        <f t="shared" si="58"/>
        <v>#REF!</v>
      </c>
      <c r="BO43" s="102" t="e">
        <f t="shared" si="59"/>
        <v>#REF!</v>
      </c>
      <c r="BP43" s="102" t="e">
        <f t="shared" si="60"/>
        <v>#REF!</v>
      </c>
    </row>
    <row r="44" spans="2:68" x14ac:dyDescent="0.25">
      <c r="B44" s="37" t="s">
        <v>3630</v>
      </c>
      <c r="C44" s="37"/>
      <c r="E44" s="65" t="e">
        <f>IF((ROWS(E$6:E44)-1)&gt;$C$16+$C$13-$C$15,"",(ROWS(E$6:E44)-1))</f>
        <v>#REF!</v>
      </c>
      <c r="F44" s="55" t="e">
        <f t="shared" si="14"/>
        <v>#REF!</v>
      </c>
      <c r="G44" s="55" t="e">
        <f t="shared" si="15"/>
        <v>#REF!</v>
      </c>
      <c r="H44" s="28" t="e">
        <f t="shared" si="9"/>
        <v>#REF!</v>
      </c>
      <c r="I44" s="56" t="e">
        <f t="shared" si="10"/>
        <v>#REF!</v>
      </c>
      <c r="J44" s="56" t="e">
        <f t="shared" si="16"/>
        <v>#REF!</v>
      </c>
      <c r="K44" s="57" t="e">
        <f t="shared" si="17"/>
        <v>#REF!</v>
      </c>
      <c r="L44" s="57" t="e">
        <f t="shared" si="11"/>
        <v>#REF!</v>
      </c>
      <c r="M44" s="58" t="e">
        <f t="shared" si="12"/>
        <v>#REF!</v>
      </c>
      <c r="N44" s="58" t="e">
        <f t="shared" si="18"/>
        <v>#REF!</v>
      </c>
      <c r="O44" s="58" t="e">
        <f t="shared" si="19"/>
        <v>#REF!</v>
      </c>
      <c r="P44" s="59" t="e">
        <f t="shared" si="1"/>
        <v>#REF!</v>
      </c>
      <c r="Q44" s="29" t="e">
        <f t="shared" si="20"/>
        <v>#REF!</v>
      </c>
      <c r="R44" s="100" t="e">
        <f t="shared" si="13"/>
        <v>#REF!</v>
      </c>
      <c r="S44" s="69"/>
      <c r="T44" s="69"/>
      <c r="U44" s="102"/>
      <c r="V44" s="102"/>
      <c r="W44" s="102"/>
      <c r="X44" s="102" t="e">
        <f t="shared" si="21"/>
        <v>#REF!</v>
      </c>
      <c r="Y44" s="102" t="e">
        <f t="shared" si="22"/>
        <v>#REF!</v>
      </c>
      <c r="Z44" s="102" t="e">
        <f t="shared" si="23"/>
        <v>#REF!</v>
      </c>
      <c r="AA44" s="102" t="e">
        <f t="shared" si="24"/>
        <v>#REF!</v>
      </c>
      <c r="AB44" s="102" t="e">
        <f t="shared" si="25"/>
        <v>#REF!</v>
      </c>
      <c r="AC44" s="102" t="e">
        <f t="shared" si="26"/>
        <v>#REF!</v>
      </c>
      <c r="AD44" s="102" t="e">
        <f t="shared" si="27"/>
        <v>#REF!</v>
      </c>
      <c r="AE44" s="102" t="e">
        <f t="shared" si="28"/>
        <v>#REF!</v>
      </c>
      <c r="AF44" s="108" t="e">
        <f t="shared" si="61"/>
        <v>#REF!</v>
      </c>
      <c r="AG44" s="102" t="e">
        <f t="shared" si="62"/>
        <v>#REF!</v>
      </c>
      <c r="AH44" s="102"/>
      <c r="AI44" s="102" t="e">
        <f t="shared" si="29"/>
        <v>#REF!</v>
      </c>
      <c r="AJ44" s="102" t="e">
        <f t="shared" si="30"/>
        <v>#REF!</v>
      </c>
      <c r="AK44" s="102" t="e">
        <f t="shared" si="31"/>
        <v>#REF!</v>
      </c>
      <c r="AL44" s="102" t="e">
        <f t="shared" si="32"/>
        <v>#REF!</v>
      </c>
      <c r="AM44" s="102" t="e">
        <f t="shared" si="33"/>
        <v>#REF!</v>
      </c>
      <c r="AN44" s="102" t="e">
        <f t="shared" si="34"/>
        <v>#REF!</v>
      </c>
      <c r="AO44" s="102" t="e">
        <f t="shared" si="35"/>
        <v>#REF!</v>
      </c>
      <c r="AP44" s="102" t="e">
        <f t="shared" si="36"/>
        <v>#REF!</v>
      </c>
      <c r="AQ44" s="102" t="e">
        <f t="shared" si="37"/>
        <v>#REF!</v>
      </c>
      <c r="AR44" s="102" t="e">
        <f t="shared" si="38"/>
        <v>#REF!</v>
      </c>
      <c r="AT44" s="102" t="e">
        <f t="shared" si="39"/>
        <v>#REF!</v>
      </c>
      <c r="AU44" s="102" t="e">
        <f t="shared" si="40"/>
        <v>#REF!</v>
      </c>
      <c r="AV44" s="102" t="e">
        <f t="shared" si="41"/>
        <v>#REF!</v>
      </c>
      <c r="AW44" s="102" t="e">
        <f t="shared" si="42"/>
        <v>#REF!</v>
      </c>
      <c r="AX44" s="102" t="e">
        <f t="shared" si="43"/>
        <v>#REF!</v>
      </c>
      <c r="AY44" s="102" t="e">
        <f t="shared" si="44"/>
        <v>#REF!</v>
      </c>
      <c r="AZ44" s="102" t="e">
        <f t="shared" si="45"/>
        <v>#REF!</v>
      </c>
      <c r="BA44" s="102" t="e">
        <f t="shared" si="46"/>
        <v>#REF!</v>
      </c>
      <c r="BB44" s="102" t="e">
        <f t="shared" si="47"/>
        <v>#REF!</v>
      </c>
      <c r="BC44" s="102" t="e">
        <f t="shared" si="48"/>
        <v>#REF!</v>
      </c>
      <c r="BE44" s="102" t="e">
        <f t="shared" si="49"/>
        <v>#REF!</v>
      </c>
      <c r="BF44" s="102" t="e">
        <f t="shared" si="50"/>
        <v>#REF!</v>
      </c>
      <c r="BG44" s="102" t="e">
        <f t="shared" si="51"/>
        <v>#REF!</v>
      </c>
      <c r="BH44" s="102" t="e">
        <f t="shared" si="52"/>
        <v>#REF!</v>
      </c>
      <c r="BI44" s="102" t="e">
        <f t="shared" si="53"/>
        <v>#REF!</v>
      </c>
      <c r="BJ44" s="102" t="e">
        <f t="shared" si="54"/>
        <v>#REF!</v>
      </c>
      <c r="BK44" s="102" t="e">
        <f t="shared" si="55"/>
        <v>#REF!</v>
      </c>
      <c r="BL44" s="102" t="e">
        <f t="shared" si="56"/>
        <v>#REF!</v>
      </c>
      <c r="BM44" s="102" t="e">
        <f t="shared" si="57"/>
        <v>#REF!</v>
      </c>
      <c r="BN44" s="102" t="e">
        <f t="shared" si="58"/>
        <v>#REF!</v>
      </c>
      <c r="BO44" s="102" t="e">
        <f t="shared" si="59"/>
        <v>#REF!</v>
      </c>
      <c r="BP44" s="102" t="e">
        <f t="shared" si="60"/>
        <v>#REF!</v>
      </c>
    </row>
    <row r="45" spans="2:68" x14ac:dyDescent="0.25">
      <c r="B45" s="47"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37"/>
      <c r="E45" s="65" t="e">
        <f>IF((ROWS(E$6:E45)-1)&gt;$C$16+$C$13-$C$15,"",(ROWS(E$6:E45)-1))</f>
        <v>#REF!</v>
      </c>
      <c r="F45" s="55" t="e">
        <f t="shared" si="14"/>
        <v>#REF!</v>
      </c>
      <c r="G45" s="55" t="e">
        <f t="shared" si="15"/>
        <v>#REF!</v>
      </c>
      <c r="H45" s="28" t="e">
        <f t="shared" si="9"/>
        <v>#REF!</v>
      </c>
      <c r="I45" s="56" t="e">
        <f t="shared" si="10"/>
        <v>#REF!</v>
      </c>
      <c r="J45" s="56" t="e">
        <f t="shared" si="16"/>
        <v>#REF!</v>
      </c>
      <c r="K45" s="57" t="e">
        <f t="shared" si="17"/>
        <v>#REF!</v>
      </c>
      <c r="L45" s="57" t="e">
        <f t="shared" si="11"/>
        <v>#REF!</v>
      </c>
      <c r="M45" s="58" t="e">
        <f t="shared" si="12"/>
        <v>#REF!</v>
      </c>
      <c r="N45" s="58" t="e">
        <f t="shared" si="18"/>
        <v>#REF!</v>
      </c>
      <c r="O45" s="58" t="e">
        <f t="shared" si="19"/>
        <v>#REF!</v>
      </c>
      <c r="P45" s="59" t="e">
        <f t="shared" si="1"/>
        <v>#REF!</v>
      </c>
      <c r="Q45" s="29" t="e">
        <f t="shared" si="20"/>
        <v>#REF!</v>
      </c>
      <c r="R45" s="100" t="e">
        <f t="shared" si="13"/>
        <v>#REF!</v>
      </c>
      <c r="S45" s="69"/>
      <c r="T45" s="69"/>
      <c r="U45" s="102"/>
      <c r="V45" s="102"/>
      <c r="W45" s="102"/>
      <c r="X45" s="102" t="e">
        <f t="shared" si="21"/>
        <v>#REF!</v>
      </c>
      <c r="Y45" s="102" t="e">
        <f t="shared" si="22"/>
        <v>#REF!</v>
      </c>
      <c r="Z45" s="102" t="e">
        <f t="shared" si="23"/>
        <v>#REF!</v>
      </c>
      <c r="AA45" s="102" t="e">
        <f t="shared" si="24"/>
        <v>#REF!</v>
      </c>
      <c r="AB45" s="102" t="e">
        <f t="shared" si="25"/>
        <v>#REF!</v>
      </c>
      <c r="AC45" s="102" t="e">
        <f t="shared" si="26"/>
        <v>#REF!</v>
      </c>
      <c r="AD45" s="102" t="e">
        <f t="shared" si="27"/>
        <v>#REF!</v>
      </c>
      <c r="AE45" s="102" t="e">
        <f t="shared" si="28"/>
        <v>#REF!</v>
      </c>
      <c r="AF45" s="108" t="e">
        <f t="shared" si="61"/>
        <v>#REF!</v>
      </c>
      <c r="AG45" s="102" t="e">
        <f t="shared" si="62"/>
        <v>#REF!</v>
      </c>
      <c r="AH45" s="102"/>
      <c r="AI45" s="102" t="e">
        <f t="shared" si="29"/>
        <v>#REF!</v>
      </c>
      <c r="AJ45" s="102" t="e">
        <f t="shared" si="30"/>
        <v>#REF!</v>
      </c>
      <c r="AK45" s="102" t="e">
        <f t="shared" si="31"/>
        <v>#REF!</v>
      </c>
      <c r="AL45" s="102" t="e">
        <f t="shared" si="32"/>
        <v>#REF!</v>
      </c>
      <c r="AM45" s="102" t="e">
        <f t="shared" si="33"/>
        <v>#REF!</v>
      </c>
      <c r="AN45" s="102" t="e">
        <f t="shared" si="34"/>
        <v>#REF!</v>
      </c>
      <c r="AO45" s="102" t="e">
        <f t="shared" si="35"/>
        <v>#REF!</v>
      </c>
      <c r="AP45" s="102" t="e">
        <f t="shared" si="36"/>
        <v>#REF!</v>
      </c>
      <c r="AQ45" s="102" t="e">
        <f t="shared" si="37"/>
        <v>#REF!</v>
      </c>
      <c r="AR45" s="102" t="e">
        <f t="shared" si="38"/>
        <v>#REF!</v>
      </c>
      <c r="AT45" s="102" t="e">
        <f t="shared" si="39"/>
        <v>#REF!</v>
      </c>
      <c r="AU45" s="102" t="e">
        <f t="shared" si="40"/>
        <v>#REF!</v>
      </c>
      <c r="AV45" s="102" t="e">
        <f t="shared" si="41"/>
        <v>#REF!</v>
      </c>
      <c r="AW45" s="102" t="e">
        <f t="shared" si="42"/>
        <v>#REF!</v>
      </c>
      <c r="AX45" s="102" t="e">
        <f t="shared" si="43"/>
        <v>#REF!</v>
      </c>
      <c r="AY45" s="102" t="e">
        <f t="shared" si="44"/>
        <v>#REF!</v>
      </c>
      <c r="AZ45" s="102" t="e">
        <f t="shared" si="45"/>
        <v>#REF!</v>
      </c>
      <c r="BA45" s="102" t="e">
        <f t="shared" si="46"/>
        <v>#REF!</v>
      </c>
      <c r="BB45" s="102" t="e">
        <f t="shared" si="47"/>
        <v>#REF!</v>
      </c>
      <c r="BC45" s="102" t="e">
        <f t="shared" si="48"/>
        <v>#REF!</v>
      </c>
      <c r="BE45" s="102" t="e">
        <f t="shared" si="49"/>
        <v>#REF!</v>
      </c>
      <c r="BF45" s="102" t="e">
        <f t="shared" si="50"/>
        <v>#REF!</v>
      </c>
      <c r="BG45" s="102" t="e">
        <f t="shared" si="51"/>
        <v>#REF!</v>
      </c>
      <c r="BH45" s="102" t="e">
        <f t="shared" si="52"/>
        <v>#REF!</v>
      </c>
      <c r="BI45" s="102" t="e">
        <f t="shared" si="53"/>
        <v>#REF!</v>
      </c>
      <c r="BJ45" s="102" t="e">
        <f t="shared" si="54"/>
        <v>#REF!</v>
      </c>
      <c r="BK45" s="102" t="e">
        <f t="shared" si="55"/>
        <v>#REF!</v>
      </c>
      <c r="BL45" s="102" t="e">
        <f t="shared" si="56"/>
        <v>#REF!</v>
      </c>
      <c r="BM45" s="102" t="e">
        <f t="shared" si="57"/>
        <v>#REF!</v>
      </c>
      <c r="BN45" s="102" t="e">
        <f t="shared" si="58"/>
        <v>#REF!</v>
      </c>
      <c r="BO45" s="102" t="e">
        <f t="shared" si="59"/>
        <v>#REF!</v>
      </c>
      <c r="BP45" s="102" t="e">
        <f t="shared" si="60"/>
        <v>#REF!</v>
      </c>
    </row>
    <row r="46" spans="2:68" x14ac:dyDescent="0.25">
      <c r="B46" s="47"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37"/>
      <c r="E46" s="65" t="e">
        <f>IF((ROWS(E$6:E46)-1)&gt;$C$16+$C$13-$C$15,"",(ROWS(E$6:E46)-1))</f>
        <v>#REF!</v>
      </c>
      <c r="F46" s="55" t="e">
        <f t="shared" si="14"/>
        <v>#REF!</v>
      </c>
      <c r="G46" s="55" t="e">
        <f t="shared" si="15"/>
        <v>#REF!</v>
      </c>
      <c r="H46" s="28" t="e">
        <f t="shared" si="9"/>
        <v>#REF!</v>
      </c>
      <c r="I46" s="56" t="e">
        <f t="shared" si="10"/>
        <v>#REF!</v>
      </c>
      <c r="J46" s="56" t="e">
        <f t="shared" si="16"/>
        <v>#REF!</v>
      </c>
      <c r="K46" s="57" t="e">
        <f t="shared" si="17"/>
        <v>#REF!</v>
      </c>
      <c r="L46" s="57" t="e">
        <f t="shared" si="11"/>
        <v>#REF!</v>
      </c>
      <c r="M46" s="58" t="e">
        <f t="shared" si="12"/>
        <v>#REF!</v>
      </c>
      <c r="N46" s="58" t="e">
        <f t="shared" si="18"/>
        <v>#REF!</v>
      </c>
      <c r="O46" s="58" t="e">
        <f t="shared" si="19"/>
        <v>#REF!</v>
      </c>
      <c r="P46" s="59" t="e">
        <f t="shared" si="1"/>
        <v>#REF!</v>
      </c>
      <c r="Q46" s="29" t="e">
        <f t="shared" si="20"/>
        <v>#REF!</v>
      </c>
      <c r="R46" s="100" t="e">
        <f t="shared" si="13"/>
        <v>#REF!</v>
      </c>
      <c r="S46" s="69"/>
      <c r="T46" s="69"/>
      <c r="U46" s="102"/>
      <c r="V46" s="102"/>
      <c r="W46" s="102"/>
      <c r="X46" s="102" t="e">
        <f t="shared" si="21"/>
        <v>#REF!</v>
      </c>
      <c r="Y46" s="102" t="e">
        <f t="shared" si="22"/>
        <v>#REF!</v>
      </c>
      <c r="Z46" s="102" t="e">
        <f t="shared" si="23"/>
        <v>#REF!</v>
      </c>
      <c r="AA46" s="102" t="e">
        <f t="shared" si="24"/>
        <v>#REF!</v>
      </c>
      <c r="AB46" s="102" t="e">
        <f t="shared" si="25"/>
        <v>#REF!</v>
      </c>
      <c r="AC46" s="102" t="e">
        <f t="shared" si="26"/>
        <v>#REF!</v>
      </c>
      <c r="AD46" s="102" t="e">
        <f t="shared" si="27"/>
        <v>#REF!</v>
      </c>
      <c r="AE46" s="102" t="e">
        <f t="shared" si="28"/>
        <v>#REF!</v>
      </c>
      <c r="AF46" s="108" t="e">
        <f t="shared" si="61"/>
        <v>#REF!</v>
      </c>
      <c r="AG46" s="102" t="e">
        <f t="shared" si="62"/>
        <v>#REF!</v>
      </c>
      <c r="AH46" s="102"/>
      <c r="AI46" s="102" t="e">
        <f t="shared" si="29"/>
        <v>#REF!</v>
      </c>
      <c r="AJ46" s="102" t="e">
        <f t="shared" si="30"/>
        <v>#REF!</v>
      </c>
      <c r="AK46" s="102" t="e">
        <f t="shared" si="31"/>
        <v>#REF!</v>
      </c>
      <c r="AL46" s="102" t="e">
        <f t="shared" si="32"/>
        <v>#REF!</v>
      </c>
      <c r="AM46" s="102" t="e">
        <f t="shared" si="33"/>
        <v>#REF!</v>
      </c>
      <c r="AN46" s="102" t="e">
        <f t="shared" si="34"/>
        <v>#REF!</v>
      </c>
      <c r="AO46" s="102" t="e">
        <f t="shared" si="35"/>
        <v>#REF!</v>
      </c>
      <c r="AP46" s="102" t="e">
        <f t="shared" si="36"/>
        <v>#REF!</v>
      </c>
      <c r="AQ46" s="102" t="e">
        <f t="shared" si="37"/>
        <v>#REF!</v>
      </c>
      <c r="AR46" s="102" t="e">
        <f t="shared" si="38"/>
        <v>#REF!</v>
      </c>
      <c r="AT46" s="102" t="e">
        <f t="shared" si="39"/>
        <v>#REF!</v>
      </c>
      <c r="AU46" s="102" t="e">
        <f t="shared" si="40"/>
        <v>#REF!</v>
      </c>
      <c r="AV46" s="102" t="e">
        <f t="shared" si="41"/>
        <v>#REF!</v>
      </c>
      <c r="AW46" s="102" t="e">
        <f t="shared" si="42"/>
        <v>#REF!</v>
      </c>
      <c r="AX46" s="102" t="e">
        <f t="shared" si="43"/>
        <v>#REF!</v>
      </c>
      <c r="AY46" s="102" t="e">
        <f t="shared" si="44"/>
        <v>#REF!</v>
      </c>
      <c r="AZ46" s="102" t="e">
        <f t="shared" si="45"/>
        <v>#REF!</v>
      </c>
      <c r="BA46" s="102" t="e">
        <f t="shared" si="46"/>
        <v>#REF!</v>
      </c>
      <c r="BB46" s="102" t="e">
        <f t="shared" si="47"/>
        <v>#REF!</v>
      </c>
      <c r="BC46" s="102" t="e">
        <f t="shared" si="48"/>
        <v>#REF!</v>
      </c>
      <c r="BE46" s="102" t="e">
        <f t="shared" si="49"/>
        <v>#REF!</v>
      </c>
      <c r="BF46" s="102" t="e">
        <f t="shared" si="50"/>
        <v>#REF!</v>
      </c>
      <c r="BG46" s="102" t="e">
        <f t="shared" si="51"/>
        <v>#REF!</v>
      </c>
      <c r="BH46" s="102" t="e">
        <f t="shared" si="52"/>
        <v>#REF!</v>
      </c>
      <c r="BI46" s="102" t="e">
        <f t="shared" si="53"/>
        <v>#REF!</v>
      </c>
      <c r="BJ46" s="102" t="e">
        <f t="shared" si="54"/>
        <v>#REF!</v>
      </c>
      <c r="BK46" s="102" t="e">
        <f t="shared" si="55"/>
        <v>#REF!</v>
      </c>
      <c r="BL46" s="102" t="e">
        <f t="shared" si="56"/>
        <v>#REF!</v>
      </c>
      <c r="BM46" s="102" t="e">
        <f t="shared" si="57"/>
        <v>#REF!</v>
      </c>
      <c r="BN46" s="102" t="e">
        <f t="shared" si="58"/>
        <v>#REF!</v>
      </c>
      <c r="BO46" s="102" t="e">
        <f t="shared" si="59"/>
        <v>#REF!</v>
      </c>
      <c r="BP46" s="102" t="e">
        <f t="shared" si="60"/>
        <v>#REF!</v>
      </c>
    </row>
    <row r="47" spans="2:68" x14ac:dyDescent="0.25">
      <c r="B47" s="47"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37"/>
      <c r="E47" s="65" t="e">
        <f>IF((ROWS(E$6:E47)-1)&gt;$C$16+$C$13-$C$15,"",(ROWS(E$6:E47)-1))</f>
        <v>#REF!</v>
      </c>
      <c r="F47" s="55" t="e">
        <f t="shared" si="14"/>
        <v>#REF!</v>
      </c>
      <c r="G47" s="55" t="e">
        <f t="shared" si="15"/>
        <v>#REF!</v>
      </c>
      <c r="H47" s="28" t="e">
        <f t="shared" si="9"/>
        <v>#REF!</v>
      </c>
      <c r="I47" s="56" t="e">
        <f t="shared" si="10"/>
        <v>#REF!</v>
      </c>
      <c r="J47" s="56" t="e">
        <f t="shared" si="16"/>
        <v>#REF!</v>
      </c>
      <c r="K47" s="57" t="e">
        <f t="shared" si="17"/>
        <v>#REF!</v>
      </c>
      <c r="L47" s="57" t="e">
        <f t="shared" si="11"/>
        <v>#REF!</v>
      </c>
      <c r="M47" s="58" t="e">
        <f t="shared" si="12"/>
        <v>#REF!</v>
      </c>
      <c r="N47" s="58" t="e">
        <f t="shared" si="18"/>
        <v>#REF!</v>
      </c>
      <c r="O47" s="58" t="e">
        <f t="shared" si="19"/>
        <v>#REF!</v>
      </c>
      <c r="P47" s="59" t="e">
        <f t="shared" si="1"/>
        <v>#REF!</v>
      </c>
      <c r="Q47" s="29" t="e">
        <f t="shared" si="20"/>
        <v>#REF!</v>
      </c>
      <c r="R47" s="100" t="e">
        <f t="shared" si="13"/>
        <v>#REF!</v>
      </c>
      <c r="S47" s="69"/>
      <c r="T47" s="69"/>
      <c r="U47" s="102"/>
      <c r="V47" s="102"/>
      <c r="W47" s="102"/>
      <c r="X47" s="102" t="e">
        <f t="shared" si="21"/>
        <v>#REF!</v>
      </c>
      <c r="Y47" s="102" t="e">
        <f t="shared" si="22"/>
        <v>#REF!</v>
      </c>
      <c r="Z47" s="102" t="e">
        <f t="shared" si="23"/>
        <v>#REF!</v>
      </c>
      <c r="AA47" s="102" t="e">
        <f t="shared" si="24"/>
        <v>#REF!</v>
      </c>
      <c r="AB47" s="102" t="e">
        <f t="shared" si="25"/>
        <v>#REF!</v>
      </c>
      <c r="AC47" s="102" t="e">
        <f t="shared" si="26"/>
        <v>#REF!</v>
      </c>
      <c r="AD47" s="102" t="e">
        <f t="shared" si="27"/>
        <v>#REF!</v>
      </c>
      <c r="AE47" s="102" t="e">
        <f t="shared" si="28"/>
        <v>#REF!</v>
      </c>
      <c r="AF47" s="108" t="e">
        <f t="shared" si="61"/>
        <v>#REF!</v>
      </c>
      <c r="AG47" s="102" t="e">
        <f t="shared" si="62"/>
        <v>#REF!</v>
      </c>
      <c r="AH47" s="102"/>
      <c r="AI47" s="102" t="e">
        <f t="shared" si="29"/>
        <v>#REF!</v>
      </c>
      <c r="AJ47" s="102" t="e">
        <f t="shared" si="30"/>
        <v>#REF!</v>
      </c>
      <c r="AK47" s="102" t="e">
        <f t="shared" si="31"/>
        <v>#REF!</v>
      </c>
      <c r="AL47" s="102" t="e">
        <f t="shared" si="32"/>
        <v>#REF!</v>
      </c>
      <c r="AM47" s="102" t="e">
        <f t="shared" si="33"/>
        <v>#REF!</v>
      </c>
      <c r="AN47" s="102" t="e">
        <f t="shared" si="34"/>
        <v>#REF!</v>
      </c>
      <c r="AO47" s="102" t="e">
        <f t="shared" si="35"/>
        <v>#REF!</v>
      </c>
      <c r="AP47" s="102" t="e">
        <f t="shared" si="36"/>
        <v>#REF!</v>
      </c>
      <c r="AQ47" s="102" t="e">
        <f t="shared" si="37"/>
        <v>#REF!</v>
      </c>
      <c r="AR47" s="102" t="e">
        <f t="shared" si="38"/>
        <v>#REF!</v>
      </c>
      <c r="AT47" s="102" t="e">
        <f t="shared" si="39"/>
        <v>#REF!</v>
      </c>
      <c r="AU47" s="102" t="e">
        <f t="shared" si="40"/>
        <v>#REF!</v>
      </c>
      <c r="AV47" s="102" t="e">
        <f t="shared" si="41"/>
        <v>#REF!</v>
      </c>
      <c r="AW47" s="102" t="e">
        <f t="shared" si="42"/>
        <v>#REF!</v>
      </c>
      <c r="AX47" s="102" t="e">
        <f t="shared" si="43"/>
        <v>#REF!</v>
      </c>
      <c r="AY47" s="102" t="e">
        <f t="shared" si="44"/>
        <v>#REF!</v>
      </c>
      <c r="AZ47" s="102" t="e">
        <f t="shared" si="45"/>
        <v>#REF!</v>
      </c>
      <c r="BA47" s="102" t="e">
        <f t="shared" si="46"/>
        <v>#REF!</v>
      </c>
      <c r="BB47" s="102" t="e">
        <f t="shared" si="47"/>
        <v>#REF!</v>
      </c>
      <c r="BC47" s="102" t="e">
        <f t="shared" si="48"/>
        <v>#REF!</v>
      </c>
      <c r="BE47" s="102" t="e">
        <f t="shared" si="49"/>
        <v>#REF!</v>
      </c>
      <c r="BF47" s="102" t="e">
        <f t="shared" si="50"/>
        <v>#REF!</v>
      </c>
      <c r="BG47" s="102" t="e">
        <f t="shared" si="51"/>
        <v>#REF!</v>
      </c>
      <c r="BH47" s="102" t="e">
        <f t="shared" si="52"/>
        <v>#REF!</v>
      </c>
      <c r="BI47" s="102" t="e">
        <f t="shared" si="53"/>
        <v>#REF!</v>
      </c>
      <c r="BJ47" s="102" t="e">
        <f t="shared" si="54"/>
        <v>#REF!</v>
      </c>
      <c r="BK47" s="102" t="e">
        <f t="shared" si="55"/>
        <v>#REF!</v>
      </c>
      <c r="BL47" s="102" t="e">
        <f t="shared" si="56"/>
        <v>#REF!</v>
      </c>
      <c r="BM47" s="102" t="e">
        <f t="shared" si="57"/>
        <v>#REF!</v>
      </c>
      <c r="BN47" s="102" t="e">
        <f t="shared" si="58"/>
        <v>#REF!</v>
      </c>
      <c r="BO47" s="102" t="e">
        <f t="shared" si="59"/>
        <v>#REF!</v>
      </c>
      <c r="BP47" s="102" t="e">
        <f t="shared" si="60"/>
        <v>#REF!</v>
      </c>
    </row>
    <row r="48" spans="2:68" x14ac:dyDescent="0.25">
      <c r="B48" s="47"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37"/>
      <c r="E48" s="65" t="e">
        <f>IF((ROWS(E$6:E48)-1)&gt;$C$16+$C$13-$C$15,"",(ROWS(E$6:E48)-1))</f>
        <v>#REF!</v>
      </c>
      <c r="F48" s="55" t="e">
        <f t="shared" si="14"/>
        <v>#REF!</v>
      </c>
      <c r="G48" s="55" t="e">
        <f t="shared" si="15"/>
        <v>#REF!</v>
      </c>
      <c r="H48" s="28" t="e">
        <f t="shared" si="9"/>
        <v>#REF!</v>
      </c>
      <c r="I48" s="56" t="e">
        <f t="shared" si="10"/>
        <v>#REF!</v>
      </c>
      <c r="J48" s="56" t="e">
        <f t="shared" si="16"/>
        <v>#REF!</v>
      </c>
      <c r="K48" s="57" t="e">
        <f t="shared" si="17"/>
        <v>#REF!</v>
      </c>
      <c r="L48" s="57" t="e">
        <f t="shared" si="11"/>
        <v>#REF!</v>
      </c>
      <c r="M48" s="58" t="e">
        <f t="shared" si="12"/>
        <v>#REF!</v>
      </c>
      <c r="N48" s="58" t="e">
        <f t="shared" si="18"/>
        <v>#REF!</v>
      </c>
      <c r="O48" s="58" t="e">
        <f t="shared" si="19"/>
        <v>#REF!</v>
      </c>
      <c r="P48" s="59" t="e">
        <f t="shared" si="1"/>
        <v>#REF!</v>
      </c>
      <c r="Q48" s="29" t="e">
        <f t="shared" si="20"/>
        <v>#REF!</v>
      </c>
      <c r="R48" s="100" t="e">
        <f t="shared" si="13"/>
        <v>#REF!</v>
      </c>
      <c r="S48" s="69"/>
      <c r="T48" s="69"/>
      <c r="U48" s="102"/>
      <c r="V48" s="102"/>
      <c r="W48" s="102"/>
      <c r="X48" s="102" t="e">
        <f t="shared" si="21"/>
        <v>#REF!</v>
      </c>
      <c r="Y48" s="102" t="e">
        <f t="shared" si="22"/>
        <v>#REF!</v>
      </c>
      <c r="Z48" s="102" t="e">
        <f t="shared" si="23"/>
        <v>#REF!</v>
      </c>
      <c r="AA48" s="102" t="e">
        <f t="shared" si="24"/>
        <v>#REF!</v>
      </c>
      <c r="AB48" s="102" t="e">
        <f t="shared" si="25"/>
        <v>#REF!</v>
      </c>
      <c r="AC48" s="102" t="e">
        <f t="shared" si="26"/>
        <v>#REF!</v>
      </c>
      <c r="AD48" s="102" t="e">
        <f t="shared" si="27"/>
        <v>#REF!</v>
      </c>
      <c r="AE48" s="102" t="e">
        <f t="shared" si="28"/>
        <v>#REF!</v>
      </c>
      <c r="AF48" s="108" t="e">
        <f t="shared" si="61"/>
        <v>#REF!</v>
      </c>
      <c r="AG48" s="102" t="e">
        <f t="shared" si="62"/>
        <v>#REF!</v>
      </c>
      <c r="AH48" s="102"/>
      <c r="AI48" s="102" t="e">
        <f t="shared" si="29"/>
        <v>#REF!</v>
      </c>
      <c r="AJ48" s="102" t="e">
        <f t="shared" si="30"/>
        <v>#REF!</v>
      </c>
      <c r="AK48" s="102" t="e">
        <f t="shared" si="31"/>
        <v>#REF!</v>
      </c>
      <c r="AL48" s="102" t="e">
        <f t="shared" si="32"/>
        <v>#REF!</v>
      </c>
      <c r="AM48" s="102" t="e">
        <f t="shared" si="33"/>
        <v>#REF!</v>
      </c>
      <c r="AN48" s="102" t="e">
        <f t="shared" si="34"/>
        <v>#REF!</v>
      </c>
      <c r="AO48" s="102" t="e">
        <f t="shared" si="35"/>
        <v>#REF!</v>
      </c>
      <c r="AP48" s="102" t="e">
        <f t="shared" si="36"/>
        <v>#REF!</v>
      </c>
      <c r="AQ48" s="102" t="e">
        <f t="shared" si="37"/>
        <v>#REF!</v>
      </c>
      <c r="AR48" s="102" t="e">
        <f t="shared" si="38"/>
        <v>#REF!</v>
      </c>
      <c r="AT48" s="102" t="e">
        <f t="shared" si="39"/>
        <v>#REF!</v>
      </c>
      <c r="AU48" s="102" t="e">
        <f t="shared" si="40"/>
        <v>#REF!</v>
      </c>
      <c r="AV48" s="102" t="e">
        <f t="shared" si="41"/>
        <v>#REF!</v>
      </c>
      <c r="AW48" s="102" t="e">
        <f t="shared" si="42"/>
        <v>#REF!</v>
      </c>
      <c r="AX48" s="102" t="e">
        <f t="shared" si="43"/>
        <v>#REF!</v>
      </c>
      <c r="AY48" s="102" t="e">
        <f t="shared" si="44"/>
        <v>#REF!</v>
      </c>
      <c r="AZ48" s="102" t="e">
        <f t="shared" si="45"/>
        <v>#REF!</v>
      </c>
      <c r="BA48" s="102" t="e">
        <f t="shared" si="46"/>
        <v>#REF!</v>
      </c>
      <c r="BB48" s="102" t="e">
        <f t="shared" si="47"/>
        <v>#REF!</v>
      </c>
      <c r="BC48" s="102" t="e">
        <f t="shared" si="48"/>
        <v>#REF!</v>
      </c>
      <c r="BE48" s="102" t="e">
        <f t="shared" si="49"/>
        <v>#REF!</v>
      </c>
      <c r="BF48" s="102" t="e">
        <f t="shared" si="50"/>
        <v>#REF!</v>
      </c>
      <c r="BG48" s="102" t="e">
        <f t="shared" si="51"/>
        <v>#REF!</v>
      </c>
      <c r="BH48" s="102" t="e">
        <f t="shared" si="52"/>
        <v>#REF!</v>
      </c>
      <c r="BI48" s="102" t="e">
        <f t="shared" si="53"/>
        <v>#REF!</v>
      </c>
      <c r="BJ48" s="102" t="e">
        <f t="shared" si="54"/>
        <v>#REF!</v>
      </c>
      <c r="BK48" s="102" t="e">
        <f t="shared" si="55"/>
        <v>#REF!</v>
      </c>
      <c r="BL48" s="102" t="e">
        <f t="shared" si="56"/>
        <v>#REF!</v>
      </c>
      <c r="BM48" s="102" t="e">
        <f t="shared" si="57"/>
        <v>#REF!</v>
      </c>
      <c r="BN48" s="102" t="e">
        <f t="shared" si="58"/>
        <v>#REF!</v>
      </c>
      <c r="BO48" s="102" t="e">
        <f t="shared" si="59"/>
        <v>#REF!</v>
      </c>
      <c r="BP48" s="102" t="e">
        <f t="shared" si="60"/>
        <v>#REF!</v>
      </c>
    </row>
    <row r="49" spans="2:68" x14ac:dyDescent="0.25">
      <c r="B49" s="47"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37"/>
      <c r="E49" s="65" t="e">
        <f>IF((ROWS(E$6:E49)-1)&gt;$C$16+$C$13-$C$15,"",(ROWS(E$6:E49)-1))</f>
        <v>#REF!</v>
      </c>
      <c r="F49" s="55" t="e">
        <f t="shared" si="14"/>
        <v>#REF!</v>
      </c>
      <c r="G49" s="55" t="e">
        <f t="shared" si="15"/>
        <v>#REF!</v>
      </c>
      <c r="H49" s="28" t="e">
        <f t="shared" si="9"/>
        <v>#REF!</v>
      </c>
      <c r="I49" s="56" t="e">
        <f t="shared" si="10"/>
        <v>#REF!</v>
      </c>
      <c r="J49" s="56" t="e">
        <f t="shared" si="16"/>
        <v>#REF!</v>
      </c>
      <c r="K49" s="57" t="e">
        <f t="shared" si="17"/>
        <v>#REF!</v>
      </c>
      <c r="L49" s="57" t="e">
        <f t="shared" si="11"/>
        <v>#REF!</v>
      </c>
      <c r="M49" s="58" t="e">
        <f t="shared" si="12"/>
        <v>#REF!</v>
      </c>
      <c r="N49" s="58" t="e">
        <f t="shared" si="18"/>
        <v>#REF!</v>
      </c>
      <c r="O49" s="58" t="e">
        <f t="shared" si="19"/>
        <v>#REF!</v>
      </c>
      <c r="P49" s="59" t="e">
        <f t="shared" si="1"/>
        <v>#REF!</v>
      </c>
      <c r="Q49" s="29" t="e">
        <f t="shared" si="20"/>
        <v>#REF!</v>
      </c>
      <c r="R49" s="100" t="e">
        <f t="shared" si="13"/>
        <v>#REF!</v>
      </c>
      <c r="S49" s="69"/>
      <c r="T49" s="69"/>
      <c r="U49" s="102"/>
      <c r="V49" s="102"/>
      <c r="W49" s="102"/>
      <c r="X49" s="102" t="e">
        <f t="shared" si="21"/>
        <v>#REF!</v>
      </c>
      <c r="Y49" s="102" t="e">
        <f t="shared" si="22"/>
        <v>#REF!</v>
      </c>
      <c r="Z49" s="102" t="e">
        <f t="shared" si="23"/>
        <v>#REF!</v>
      </c>
      <c r="AA49" s="102" t="e">
        <f t="shared" si="24"/>
        <v>#REF!</v>
      </c>
      <c r="AB49" s="102" t="e">
        <f t="shared" si="25"/>
        <v>#REF!</v>
      </c>
      <c r="AC49" s="102" t="e">
        <f t="shared" si="26"/>
        <v>#REF!</v>
      </c>
      <c r="AD49" s="102" t="e">
        <f t="shared" si="27"/>
        <v>#REF!</v>
      </c>
      <c r="AE49" s="102" t="e">
        <f t="shared" si="28"/>
        <v>#REF!</v>
      </c>
      <c r="AF49" s="108" t="e">
        <f t="shared" si="61"/>
        <v>#REF!</v>
      </c>
      <c r="AG49" s="102" t="e">
        <f t="shared" si="62"/>
        <v>#REF!</v>
      </c>
      <c r="AH49" s="102"/>
      <c r="AI49" s="102" t="e">
        <f t="shared" si="29"/>
        <v>#REF!</v>
      </c>
      <c r="AJ49" s="102" t="e">
        <f t="shared" si="30"/>
        <v>#REF!</v>
      </c>
      <c r="AK49" s="102" t="e">
        <f t="shared" si="31"/>
        <v>#REF!</v>
      </c>
      <c r="AL49" s="102" t="e">
        <f t="shared" si="32"/>
        <v>#REF!</v>
      </c>
      <c r="AM49" s="102" t="e">
        <f t="shared" si="33"/>
        <v>#REF!</v>
      </c>
      <c r="AN49" s="102" t="e">
        <f t="shared" si="34"/>
        <v>#REF!</v>
      </c>
      <c r="AO49" s="102" t="e">
        <f t="shared" si="35"/>
        <v>#REF!</v>
      </c>
      <c r="AP49" s="102" t="e">
        <f t="shared" si="36"/>
        <v>#REF!</v>
      </c>
      <c r="AQ49" s="102" t="e">
        <f t="shared" si="37"/>
        <v>#REF!</v>
      </c>
      <c r="AR49" s="102" t="e">
        <f t="shared" si="38"/>
        <v>#REF!</v>
      </c>
      <c r="AT49" s="102" t="e">
        <f t="shared" si="39"/>
        <v>#REF!</v>
      </c>
      <c r="AU49" s="102" t="e">
        <f t="shared" si="40"/>
        <v>#REF!</v>
      </c>
      <c r="AV49" s="102" t="e">
        <f t="shared" si="41"/>
        <v>#REF!</v>
      </c>
      <c r="AW49" s="102" t="e">
        <f t="shared" si="42"/>
        <v>#REF!</v>
      </c>
      <c r="AX49" s="102" t="e">
        <f t="shared" si="43"/>
        <v>#REF!</v>
      </c>
      <c r="AY49" s="102" t="e">
        <f t="shared" si="44"/>
        <v>#REF!</v>
      </c>
      <c r="AZ49" s="102" t="e">
        <f t="shared" si="45"/>
        <v>#REF!</v>
      </c>
      <c r="BA49" s="102" t="e">
        <f t="shared" si="46"/>
        <v>#REF!</v>
      </c>
      <c r="BB49" s="102" t="e">
        <f t="shared" si="47"/>
        <v>#REF!</v>
      </c>
      <c r="BC49" s="102" t="e">
        <f t="shared" si="48"/>
        <v>#REF!</v>
      </c>
      <c r="BE49" s="102" t="e">
        <f t="shared" si="49"/>
        <v>#REF!</v>
      </c>
      <c r="BF49" s="102" t="e">
        <f t="shared" si="50"/>
        <v>#REF!</v>
      </c>
      <c r="BG49" s="102" t="e">
        <f t="shared" si="51"/>
        <v>#REF!</v>
      </c>
      <c r="BH49" s="102" t="e">
        <f t="shared" si="52"/>
        <v>#REF!</v>
      </c>
      <c r="BI49" s="102" t="e">
        <f t="shared" si="53"/>
        <v>#REF!</v>
      </c>
      <c r="BJ49" s="102" t="e">
        <f t="shared" si="54"/>
        <v>#REF!</v>
      </c>
      <c r="BK49" s="102" t="e">
        <f t="shared" si="55"/>
        <v>#REF!</v>
      </c>
      <c r="BL49" s="102" t="e">
        <f t="shared" si="56"/>
        <v>#REF!</v>
      </c>
      <c r="BM49" s="102" t="e">
        <f t="shared" si="57"/>
        <v>#REF!</v>
      </c>
      <c r="BN49" s="102" t="e">
        <f t="shared" si="58"/>
        <v>#REF!</v>
      </c>
      <c r="BO49" s="102" t="e">
        <f t="shared" si="59"/>
        <v>#REF!</v>
      </c>
      <c r="BP49" s="102" t="e">
        <f t="shared" si="60"/>
        <v>#REF!</v>
      </c>
    </row>
    <row r="50" spans="2:68" x14ac:dyDescent="0.25">
      <c r="B50" s="47"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37"/>
      <c r="E50" s="65" t="e">
        <f>IF((ROWS(E$6:E50)-1)&gt;$C$16+$C$13-$C$15,"",(ROWS(E$6:E50)-1))</f>
        <v>#REF!</v>
      </c>
      <c r="F50" s="55" t="e">
        <f t="shared" si="14"/>
        <v>#REF!</v>
      </c>
      <c r="G50" s="55" t="e">
        <f t="shared" si="15"/>
        <v>#REF!</v>
      </c>
      <c r="H50" s="28" t="e">
        <f t="shared" si="9"/>
        <v>#REF!</v>
      </c>
      <c r="I50" s="56" t="e">
        <f t="shared" si="10"/>
        <v>#REF!</v>
      </c>
      <c r="J50" s="56" t="e">
        <f t="shared" si="16"/>
        <v>#REF!</v>
      </c>
      <c r="K50" s="57" t="e">
        <f t="shared" si="17"/>
        <v>#REF!</v>
      </c>
      <c r="L50" s="57" t="e">
        <f t="shared" si="11"/>
        <v>#REF!</v>
      </c>
      <c r="M50" s="58" t="e">
        <f t="shared" si="12"/>
        <v>#REF!</v>
      </c>
      <c r="N50" s="58" t="e">
        <f t="shared" si="18"/>
        <v>#REF!</v>
      </c>
      <c r="O50" s="58" t="e">
        <f t="shared" si="19"/>
        <v>#REF!</v>
      </c>
      <c r="P50" s="59" t="e">
        <f t="shared" si="1"/>
        <v>#REF!</v>
      </c>
      <c r="Q50" s="29" t="e">
        <f t="shared" si="20"/>
        <v>#REF!</v>
      </c>
      <c r="R50" s="100" t="e">
        <f t="shared" si="13"/>
        <v>#REF!</v>
      </c>
      <c r="S50" s="69"/>
      <c r="T50" s="69"/>
      <c r="U50" s="102"/>
      <c r="V50" s="102"/>
      <c r="W50" s="102"/>
      <c r="X50" s="102" t="e">
        <f t="shared" si="21"/>
        <v>#REF!</v>
      </c>
      <c r="Y50" s="102" t="e">
        <f t="shared" si="22"/>
        <v>#REF!</v>
      </c>
      <c r="Z50" s="102" t="e">
        <f t="shared" si="23"/>
        <v>#REF!</v>
      </c>
      <c r="AA50" s="102" t="e">
        <f t="shared" si="24"/>
        <v>#REF!</v>
      </c>
      <c r="AB50" s="102" t="e">
        <f t="shared" si="25"/>
        <v>#REF!</v>
      </c>
      <c r="AC50" s="102" t="e">
        <f t="shared" si="26"/>
        <v>#REF!</v>
      </c>
      <c r="AD50" s="102" t="e">
        <f t="shared" si="27"/>
        <v>#REF!</v>
      </c>
      <c r="AE50" s="102" t="e">
        <f t="shared" si="28"/>
        <v>#REF!</v>
      </c>
      <c r="AF50" s="108" t="e">
        <f t="shared" si="61"/>
        <v>#REF!</v>
      </c>
      <c r="AG50" s="102" t="e">
        <f t="shared" si="62"/>
        <v>#REF!</v>
      </c>
      <c r="AH50" s="102"/>
      <c r="AI50" s="102" t="e">
        <f t="shared" si="29"/>
        <v>#REF!</v>
      </c>
      <c r="AJ50" s="102" t="e">
        <f t="shared" si="30"/>
        <v>#REF!</v>
      </c>
      <c r="AK50" s="102" t="e">
        <f t="shared" si="31"/>
        <v>#REF!</v>
      </c>
      <c r="AL50" s="102" t="e">
        <f t="shared" si="32"/>
        <v>#REF!</v>
      </c>
      <c r="AM50" s="102" t="e">
        <f t="shared" si="33"/>
        <v>#REF!</v>
      </c>
      <c r="AN50" s="102" t="e">
        <f t="shared" si="34"/>
        <v>#REF!</v>
      </c>
      <c r="AO50" s="102" t="e">
        <f t="shared" si="35"/>
        <v>#REF!</v>
      </c>
      <c r="AP50" s="102" t="e">
        <f t="shared" si="36"/>
        <v>#REF!</v>
      </c>
      <c r="AQ50" s="102" t="e">
        <f t="shared" si="37"/>
        <v>#REF!</v>
      </c>
      <c r="AR50" s="102" t="e">
        <f t="shared" si="38"/>
        <v>#REF!</v>
      </c>
      <c r="AT50" s="102" t="e">
        <f t="shared" si="39"/>
        <v>#REF!</v>
      </c>
      <c r="AU50" s="102" t="e">
        <f t="shared" si="40"/>
        <v>#REF!</v>
      </c>
      <c r="AV50" s="102" t="e">
        <f t="shared" si="41"/>
        <v>#REF!</v>
      </c>
      <c r="AW50" s="102" t="e">
        <f t="shared" si="42"/>
        <v>#REF!</v>
      </c>
      <c r="AX50" s="102" t="e">
        <f t="shared" si="43"/>
        <v>#REF!</v>
      </c>
      <c r="AY50" s="102" t="e">
        <f t="shared" si="44"/>
        <v>#REF!</v>
      </c>
      <c r="AZ50" s="102" t="e">
        <f t="shared" si="45"/>
        <v>#REF!</v>
      </c>
      <c r="BA50" s="102" t="e">
        <f t="shared" si="46"/>
        <v>#REF!</v>
      </c>
      <c r="BB50" s="102" t="e">
        <f t="shared" si="47"/>
        <v>#REF!</v>
      </c>
      <c r="BC50" s="102" t="e">
        <f t="shared" si="48"/>
        <v>#REF!</v>
      </c>
      <c r="BE50" s="102" t="e">
        <f t="shared" si="49"/>
        <v>#REF!</v>
      </c>
      <c r="BF50" s="102" t="e">
        <f t="shared" si="50"/>
        <v>#REF!</v>
      </c>
      <c r="BG50" s="102" t="e">
        <f t="shared" si="51"/>
        <v>#REF!</v>
      </c>
      <c r="BH50" s="102" t="e">
        <f t="shared" si="52"/>
        <v>#REF!</v>
      </c>
      <c r="BI50" s="102" t="e">
        <f t="shared" si="53"/>
        <v>#REF!</v>
      </c>
      <c r="BJ50" s="102" t="e">
        <f t="shared" si="54"/>
        <v>#REF!</v>
      </c>
      <c r="BK50" s="102" t="e">
        <f t="shared" si="55"/>
        <v>#REF!</v>
      </c>
      <c r="BL50" s="102" t="e">
        <f t="shared" si="56"/>
        <v>#REF!</v>
      </c>
      <c r="BM50" s="102" t="e">
        <f t="shared" si="57"/>
        <v>#REF!</v>
      </c>
      <c r="BN50" s="102" t="e">
        <f t="shared" si="58"/>
        <v>#REF!</v>
      </c>
      <c r="BO50" s="102" t="e">
        <f t="shared" si="59"/>
        <v>#REF!</v>
      </c>
      <c r="BP50" s="102" t="e">
        <f t="shared" si="60"/>
        <v>#REF!</v>
      </c>
    </row>
    <row r="51" spans="2:68" x14ac:dyDescent="0.25">
      <c r="B51" s="42"/>
      <c r="C51" s="37"/>
      <c r="E51" s="65" t="e">
        <f>IF((ROWS(E$6:E51)-1)&gt;$C$16+$C$13-$C$15,"",(ROWS(E$6:E51)-1))</f>
        <v>#REF!</v>
      </c>
      <c r="F51" s="55" t="e">
        <f t="shared" si="14"/>
        <v>#REF!</v>
      </c>
      <c r="G51" s="55" t="e">
        <f t="shared" si="15"/>
        <v>#REF!</v>
      </c>
      <c r="H51" s="28" t="e">
        <f t="shared" si="9"/>
        <v>#REF!</v>
      </c>
      <c r="I51" s="56" t="e">
        <f t="shared" si="10"/>
        <v>#REF!</v>
      </c>
      <c r="J51" s="56" t="e">
        <f t="shared" si="16"/>
        <v>#REF!</v>
      </c>
      <c r="K51" s="57" t="e">
        <f t="shared" si="17"/>
        <v>#REF!</v>
      </c>
      <c r="L51" s="57" t="e">
        <f t="shared" si="11"/>
        <v>#REF!</v>
      </c>
      <c r="M51" s="58" t="e">
        <f t="shared" si="12"/>
        <v>#REF!</v>
      </c>
      <c r="N51" s="58" t="e">
        <f t="shared" si="18"/>
        <v>#REF!</v>
      </c>
      <c r="O51" s="58" t="e">
        <f t="shared" si="19"/>
        <v>#REF!</v>
      </c>
      <c r="P51" s="59" t="e">
        <f t="shared" si="1"/>
        <v>#REF!</v>
      </c>
      <c r="Q51" s="29" t="e">
        <f t="shared" si="20"/>
        <v>#REF!</v>
      </c>
      <c r="R51" s="100" t="e">
        <f t="shared" si="13"/>
        <v>#REF!</v>
      </c>
      <c r="S51" s="69"/>
      <c r="T51" s="69"/>
      <c r="U51" s="102"/>
      <c r="V51" s="102"/>
      <c r="W51" s="102"/>
      <c r="X51" s="102" t="e">
        <f t="shared" si="21"/>
        <v>#REF!</v>
      </c>
      <c r="Y51" s="102" t="e">
        <f t="shared" si="22"/>
        <v>#REF!</v>
      </c>
      <c r="Z51" s="102" t="e">
        <f t="shared" si="23"/>
        <v>#REF!</v>
      </c>
      <c r="AA51" s="102" t="e">
        <f t="shared" si="24"/>
        <v>#REF!</v>
      </c>
      <c r="AB51" s="102" t="e">
        <f t="shared" si="25"/>
        <v>#REF!</v>
      </c>
      <c r="AC51" s="102" t="e">
        <f t="shared" si="26"/>
        <v>#REF!</v>
      </c>
      <c r="AD51" s="102" t="e">
        <f t="shared" si="27"/>
        <v>#REF!</v>
      </c>
      <c r="AE51" s="102" t="e">
        <f t="shared" si="28"/>
        <v>#REF!</v>
      </c>
      <c r="AF51" s="108" t="e">
        <f t="shared" si="61"/>
        <v>#REF!</v>
      </c>
      <c r="AG51" s="102" t="e">
        <f t="shared" si="62"/>
        <v>#REF!</v>
      </c>
      <c r="AH51" s="102"/>
      <c r="AI51" s="102" t="e">
        <f t="shared" si="29"/>
        <v>#REF!</v>
      </c>
      <c r="AJ51" s="102" t="e">
        <f t="shared" si="30"/>
        <v>#REF!</v>
      </c>
      <c r="AK51" s="102" t="e">
        <f t="shared" si="31"/>
        <v>#REF!</v>
      </c>
      <c r="AL51" s="102" t="e">
        <f t="shared" si="32"/>
        <v>#REF!</v>
      </c>
      <c r="AM51" s="102" t="e">
        <f t="shared" si="33"/>
        <v>#REF!</v>
      </c>
      <c r="AN51" s="102" t="e">
        <f t="shared" si="34"/>
        <v>#REF!</v>
      </c>
      <c r="AO51" s="102" t="e">
        <f t="shared" si="35"/>
        <v>#REF!</v>
      </c>
      <c r="AP51" s="102" t="e">
        <f t="shared" si="36"/>
        <v>#REF!</v>
      </c>
      <c r="AQ51" s="102" t="e">
        <f t="shared" si="37"/>
        <v>#REF!</v>
      </c>
      <c r="AR51" s="102" t="e">
        <f t="shared" si="38"/>
        <v>#REF!</v>
      </c>
      <c r="AT51" s="102" t="e">
        <f t="shared" si="39"/>
        <v>#REF!</v>
      </c>
      <c r="AU51" s="102" t="e">
        <f t="shared" si="40"/>
        <v>#REF!</v>
      </c>
      <c r="AV51" s="102" t="e">
        <f t="shared" si="41"/>
        <v>#REF!</v>
      </c>
      <c r="AW51" s="102" t="e">
        <f t="shared" si="42"/>
        <v>#REF!</v>
      </c>
      <c r="AX51" s="102" t="e">
        <f t="shared" si="43"/>
        <v>#REF!</v>
      </c>
      <c r="AY51" s="102" t="e">
        <f t="shared" si="44"/>
        <v>#REF!</v>
      </c>
      <c r="AZ51" s="102" t="e">
        <f t="shared" si="45"/>
        <v>#REF!</v>
      </c>
      <c r="BA51" s="102" t="e">
        <f t="shared" si="46"/>
        <v>#REF!</v>
      </c>
      <c r="BB51" s="102" t="e">
        <f t="shared" si="47"/>
        <v>#REF!</v>
      </c>
      <c r="BC51" s="102" t="e">
        <f t="shared" si="48"/>
        <v>#REF!</v>
      </c>
      <c r="BE51" s="102" t="e">
        <f t="shared" si="49"/>
        <v>#REF!</v>
      </c>
      <c r="BF51" s="102" t="e">
        <f t="shared" si="50"/>
        <v>#REF!</v>
      </c>
      <c r="BG51" s="102" t="e">
        <f t="shared" si="51"/>
        <v>#REF!</v>
      </c>
      <c r="BH51" s="102" t="e">
        <f t="shared" si="52"/>
        <v>#REF!</v>
      </c>
      <c r="BI51" s="102" t="e">
        <f t="shared" si="53"/>
        <v>#REF!</v>
      </c>
      <c r="BJ51" s="102" t="e">
        <f t="shared" si="54"/>
        <v>#REF!</v>
      </c>
      <c r="BK51" s="102" t="e">
        <f t="shared" si="55"/>
        <v>#REF!</v>
      </c>
      <c r="BL51" s="102" t="e">
        <f t="shared" si="56"/>
        <v>#REF!</v>
      </c>
      <c r="BM51" s="102" t="e">
        <f t="shared" si="57"/>
        <v>#REF!</v>
      </c>
      <c r="BN51" s="102" t="e">
        <f t="shared" si="58"/>
        <v>#REF!</v>
      </c>
      <c r="BO51" s="102" t="e">
        <f t="shared" si="59"/>
        <v>#REF!</v>
      </c>
      <c r="BP51" s="102" t="e">
        <f t="shared" si="60"/>
        <v>#REF!</v>
      </c>
    </row>
    <row r="52" spans="2:68" x14ac:dyDescent="0.25">
      <c r="B52" s="38"/>
      <c r="C52" s="37"/>
      <c r="E52" s="65" t="e">
        <f>IF((ROWS(E$6:E52)-1)&gt;$C$16+$C$13-$C$15,"",(ROWS(E$6:E52)-1))</f>
        <v>#REF!</v>
      </c>
      <c r="F52" s="55" t="e">
        <f t="shared" si="14"/>
        <v>#REF!</v>
      </c>
      <c r="G52" s="55" t="e">
        <f t="shared" si="15"/>
        <v>#REF!</v>
      </c>
      <c r="H52" s="28" t="e">
        <f t="shared" si="9"/>
        <v>#REF!</v>
      </c>
      <c r="I52" s="56" t="e">
        <f t="shared" si="10"/>
        <v>#REF!</v>
      </c>
      <c r="J52" s="56" t="e">
        <f t="shared" si="16"/>
        <v>#REF!</v>
      </c>
      <c r="K52" s="57" t="e">
        <f t="shared" si="17"/>
        <v>#REF!</v>
      </c>
      <c r="L52" s="57" t="e">
        <f t="shared" si="11"/>
        <v>#REF!</v>
      </c>
      <c r="M52" s="58" t="e">
        <f t="shared" si="12"/>
        <v>#REF!</v>
      </c>
      <c r="N52" s="58" t="e">
        <f t="shared" si="18"/>
        <v>#REF!</v>
      </c>
      <c r="O52" s="58" t="e">
        <f t="shared" si="19"/>
        <v>#REF!</v>
      </c>
      <c r="P52" s="59" t="e">
        <f t="shared" si="1"/>
        <v>#REF!</v>
      </c>
      <c r="Q52" s="29" t="e">
        <f t="shared" si="20"/>
        <v>#REF!</v>
      </c>
      <c r="R52" s="100" t="e">
        <f t="shared" si="13"/>
        <v>#REF!</v>
      </c>
      <c r="S52" s="69"/>
      <c r="T52" s="69"/>
      <c r="U52" s="102"/>
      <c r="V52" s="102"/>
      <c r="W52" s="102"/>
      <c r="X52" s="102" t="e">
        <f t="shared" si="21"/>
        <v>#REF!</v>
      </c>
      <c r="Y52" s="102" t="e">
        <f t="shared" si="22"/>
        <v>#REF!</v>
      </c>
      <c r="Z52" s="102" t="e">
        <f t="shared" si="23"/>
        <v>#REF!</v>
      </c>
      <c r="AA52" s="102" t="e">
        <f t="shared" si="24"/>
        <v>#REF!</v>
      </c>
      <c r="AB52" s="102" t="e">
        <f t="shared" si="25"/>
        <v>#REF!</v>
      </c>
      <c r="AC52" s="102" t="e">
        <f t="shared" si="26"/>
        <v>#REF!</v>
      </c>
      <c r="AD52" s="102" t="e">
        <f t="shared" si="27"/>
        <v>#REF!</v>
      </c>
      <c r="AE52" s="102" t="e">
        <f t="shared" si="28"/>
        <v>#REF!</v>
      </c>
      <c r="AF52" s="108" t="e">
        <f t="shared" si="61"/>
        <v>#REF!</v>
      </c>
      <c r="AG52" s="102" t="e">
        <f t="shared" si="62"/>
        <v>#REF!</v>
      </c>
      <c r="AH52" s="102"/>
      <c r="AI52" s="102" t="e">
        <f t="shared" si="29"/>
        <v>#REF!</v>
      </c>
      <c r="AJ52" s="102" t="e">
        <f t="shared" si="30"/>
        <v>#REF!</v>
      </c>
      <c r="AK52" s="102" t="e">
        <f t="shared" si="31"/>
        <v>#REF!</v>
      </c>
      <c r="AL52" s="102" t="e">
        <f t="shared" si="32"/>
        <v>#REF!</v>
      </c>
      <c r="AM52" s="102" t="e">
        <f t="shared" si="33"/>
        <v>#REF!</v>
      </c>
      <c r="AN52" s="102" t="e">
        <f t="shared" si="34"/>
        <v>#REF!</v>
      </c>
      <c r="AO52" s="102" t="e">
        <f t="shared" si="35"/>
        <v>#REF!</v>
      </c>
      <c r="AP52" s="102" t="e">
        <f t="shared" si="36"/>
        <v>#REF!</v>
      </c>
      <c r="AQ52" s="102" t="e">
        <f t="shared" si="37"/>
        <v>#REF!</v>
      </c>
      <c r="AR52" s="102" t="e">
        <f t="shared" si="38"/>
        <v>#REF!</v>
      </c>
      <c r="AT52" s="102" t="e">
        <f t="shared" si="39"/>
        <v>#REF!</v>
      </c>
      <c r="AU52" s="102" t="e">
        <f t="shared" si="40"/>
        <v>#REF!</v>
      </c>
      <c r="AV52" s="102" t="e">
        <f t="shared" si="41"/>
        <v>#REF!</v>
      </c>
      <c r="AW52" s="102" t="e">
        <f t="shared" si="42"/>
        <v>#REF!</v>
      </c>
      <c r="AX52" s="102" t="e">
        <f t="shared" si="43"/>
        <v>#REF!</v>
      </c>
      <c r="AY52" s="102" t="e">
        <f t="shared" si="44"/>
        <v>#REF!</v>
      </c>
      <c r="AZ52" s="102" t="e">
        <f t="shared" si="45"/>
        <v>#REF!</v>
      </c>
      <c r="BA52" s="102" t="e">
        <f t="shared" si="46"/>
        <v>#REF!</v>
      </c>
      <c r="BB52" s="102" t="e">
        <f t="shared" si="47"/>
        <v>#REF!</v>
      </c>
      <c r="BC52" s="102" t="e">
        <f t="shared" si="48"/>
        <v>#REF!</v>
      </c>
      <c r="BE52" s="102" t="e">
        <f t="shared" si="49"/>
        <v>#REF!</v>
      </c>
      <c r="BF52" s="102" t="e">
        <f t="shared" si="50"/>
        <v>#REF!</v>
      </c>
      <c r="BG52" s="102" t="e">
        <f t="shared" si="51"/>
        <v>#REF!</v>
      </c>
      <c r="BH52" s="102" t="e">
        <f t="shared" si="52"/>
        <v>#REF!</v>
      </c>
      <c r="BI52" s="102" t="e">
        <f t="shared" si="53"/>
        <v>#REF!</v>
      </c>
      <c r="BJ52" s="102" t="e">
        <f t="shared" si="54"/>
        <v>#REF!</v>
      </c>
      <c r="BK52" s="102" t="e">
        <f t="shared" si="55"/>
        <v>#REF!</v>
      </c>
      <c r="BL52" s="102" t="e">
        <f t="shared" si="56"/>
        <v>#REF!</v>
      </c>
      <c r="BM52" s="102" t="e">
        <f t="shared" si="57"/>
        <v>#REF!</v>
      </c>
      <c r="BN52" s="102" t="e">
        <f t="shared" si="58"/>
        <v>#REF!</v>
      </c>
      <c r="BO52" s="102" t="e">
        <f t="shared" si="59"/>
        <v>#REF!</v>
      </c>
      <c r="BP52" s="102" t="e">
        <f t="shared" si="60"/>
        <v>#REF!</v>
      </c>
    </row>
    <row r="53" spans="2:68" x14ac:dyDescent="0.25">
      <c r="B53" s="53"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37"/>
      <c r="E53" s="65" t="e">
        <f>IF((ROWS(E$6:E53)-1)&gt;$C$16+$C$13-$C$15,"",(ROWS(E$6:E53)-1))</f>
        <v>#REF!</v>
      </c>
      <c r="F53" s="55" t="e">
        <f t="shared" si="14"/>
        <v>#REF!</v>
      </c>
      <c r="G53" s="55" t="e">
        <f t="shared" si="15"/>
        <v>#REF!</v>
      </c>
      <c r="H53" s="28" t="e">
        <f t="shared" si="9"/>
        <v>#REF!</v>
      </c>
      <c r="I53" s="56" t="e">
        <f t="shared" si="10"/>
        <v>#REF!</v>
      </c>
      <c r="J53" s="56" t="e">
        <f t="shared" si="16"/>
        <v>#REF!</v>
      </c>
      <c r="K53" s="57" t="e">
        <f t="shared" si="17"/>
        <v>#REF!</v>
      </c>
      <c r="L53" s="57" t="e">
        <f t="shared" si="11"/>
        <v>#REF!</v>
      </c>
      <c r="M53" s="58" t="e">
        <f t="shared" si="12"/>
        <v>#REF!</v>
      </c>
      <c r="N53" s="58" t="e">
        <f t="shared" si="18"/>
        <v>#REF!</v>
      </c>
      <c r="O53" s="58" t="e">
        <f t="shared" si="19"/>
        <v>#REF!</v>
      </c>
      <c r="P53" s="59" t="e">
        <f t="shared" si="1"/>
        <v>#REF!</v>
      </c>
      <c r="Q53" s="29" t="e">
        <f t="shared" si="20"/>
        <v>#REF!</v>
      </c>
      <c r="R53" s="100" t="e">
        <f t="shared" si="13"/>
        <v>#REF!</v>
      </c>
      <c r="S53" s="69"/>
      <c r="T53" s="69"/>
      <c r="U53" s="102"/>
      <c r="V53" s="102"/>
      <c r="W53" s="102"/>
      <c r="X53" s="102" t="e">
        <f t="shared" si="21"/>
        <v>#REF!</v>
      </c>
      <c r="Y53" s="102" t="e">
        <f t="shared" si="22"/>
        <v>#REF!</v>
      </c>
      <c r="Z53" s="102" t="e">
        <f t="shared" si="23"/>
        <v>#REF!</v>
      </c>
      <c r="AA53" s="102" t="e">
        <f t="shared" si="24"/>
        <v>#REF!</v>
      </c>
      <c r="AB53" s="102" t="e">
        <f t="shared" si="25"/>
        <v>#REF!</v>
      </c>
      <c r="AC53" s="102" t="e">
        <f t="shared" si="26"/>
        <v>#REF!</v>
      </c>
      <c r="AD53" s="102" t="e">
        <f t="shared" si="27"/>
        <v>#REF!</v>
      </c>
      <c r="AE53" s="102" t="e">
        <f t="shared" si="28"/>
        <v>#REF!</v>
      </c>
      <c r="AF53" s="108" t="e">
        <f t="shared" si="61"/>
        <v>#REF!</v>
      </c>
      <c r="AG53" s="102" t="e">
        <f t="shared" si="62"/>
        <v>#REF!</v>
      </c>
      <c r="AH53" s="102"/>
      <c r="AI53" s="102" t="e">
        <f t="shared" si="29"/>
        <v>#REF!</v>
      </c>
      <c r="AJ53" s="102" t="e">
        <f t="shared" si="30"/>
        <v>#REF!</v>
      </c>
      <c r="AK53" s="102" t="e">
        <f t="shared" si="31"/>
        <v>#REF!</v>
      </c>
      <c r="AL53" s="102" t="e">
        <f t="shared" si="32"/>
        <v>#REF!</v>
      </c>
      <c r="AM53" s="102" t="e">
        <f t="shared" si="33"/>
        <v>#REF!</v>
      </c>
      <c r="AN53" s="102" t="e">
        <f t="shared" si="34"/>
        <v>#REF!</v>
      </c>
      <c r="AO53" s="102" t="e">
        <f t="shared" si="35"/>
        <v>#REF!</v>
      </c>
      <c r="AP53" s="102" t="e">
        <f t="shared" si="36"/>
        <v>#REF!</v>
      </c>
      <c r="AQ53" s="102" t="e">
        <f t="shared" si="37"/>
        <v>#REF!</v>
      </c>
      <c r="AR53" s="102" t="e">
        <f t="shared" si="38"/>
        <v>#REF!</v>
      </c>
      <c r="AT53" s="102" t="e">
        <f t="shared" si="39"/>
        <v>#REF!</v>
      </c>
      <c r="AU53" s="102" t="e">
        <f t="shared" si="40"/>
        <v>#REF!</v>
      </c>
      <c r="AV53" s="102" t="e">
        <f t="shared" si="41"/>
        <v>#REF!</v>
      </c>
      <c r="AW53" s="102" t="e">
        <f t="shared" si="42"/>
        <v>#REF!</v>
      </c>
      <c r="AX53" s="102" t="e">
        <f t="shared" si="43"/>
        <v>#REF!</v>
      </c>
      <c r="AY53" s="102" t="e">
        <f t="shared" si="44"/>
        <v>#REF!</v>
      </c>
      <c r="AZ53" s="102" t="e">
        <f t="shared" si="45"/>
        <v>#REF!</v>
      </c>
      <c r="BA53" s="102" t="e">
        <f t="shared" si="46"/>
        <v>#REF!</v>
      </c>
      <c r="BB53" s="102" t="e">
        <f t="shared" si="47"/>
        <v>#REF!</v>
      </c>
      <c r="BC53" s="102" t="e">
        <f t="shared" si="48"/>
        <v>#REF!</v>
      </c>
      <c r="BE53" s="102" t="e">
        <f t="shared" si="49"/>
        <v>#REF!</v>
      </c>
      <c r="BF53" s="102" t="e">
        <f t="shared" si="50"/>
        <v>#REF!</v>
      </c>
      <c r="BG53" s="102" t="e">
        <f t="shared" si="51"/>
        <v>#REF!</v>
      </c>
      <c r="BH53" s="102" t="e">
        <f t="shared" si="52"/>
        <v>#REF!</v>
      </c>
      <c r="BI53" s="102" t="e">
        <f t="shared" si="53"/>
        <v>#REF!</v>
      </c>
      <c r="BJ53" s="102" t="e">
        <f t="shared" si="54"/>
        <v>#REF!</v>
      </c>
      <c r="BK53" s="102" t="e">
        <f t="shared" si="55"/>
        <v>#REF!</v>
      </c>
      <c r="BL53" s="102" t="e">
        <f t="shared" si="56"/>
        <v>#REF!</v>
      </c>
      <c r="BM53" s="102" t="e">
        <f t="shared" si="57"/>
        <v>#REF!</v>
      </c>
      <c r="BN53" s="102" t="e">
        <f t="shared" si="58"/>
        <v>#REF!</v>
      </c>
      <c r="BO53" s="102" t="e">
        <f t="shared" si="59"/>
        <v>#REF!</v>
      </c>
      <c r="BP53" s="102" t="e">
        <f t="shared" si="60"/>
        <v>#REF!</v>
      </c>
    </row>
    <row r="54" spans="2:68" x14ac:dyDescent="0.25">
      <c r="B54" s="53"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37"/>
      <c r="E54" s="65" t="e">
        <f>IF((ROWS(E$6:E54)-1)&gt;$C$16+$C$13-$C$15,"",(ROWS(E$6:E54)-1))</f>
        <v>#REF!</v>
      </c>
      <c r="F54" s="55" t="e">
        <f t="shared" si="14"/>
        <v>#REF!</v>
      </c>
      <c r="G54" s="55" t="e">
        <f t="shared" si="15"/>
        <v>#REF!</v>
      </c>
      <c r="H54" s="28" t="e">
        <f t="shared" si="9"/>
        <v>#REF!</v>
      </c>
      <c r="I54" s="56" t="e">
        <f t="shared" si="10"/>
        <v>#REF!</v>
      </c>
      <c r="J54" s="56" t="e">
        <f t="shared" si="16"/>
        <v>#REF!</v>
      </c>
      <c r="K54" s="57" t="e">
        <f t="shared" si="17"/>
        <v>#REF!</v>
      </c>
      <c r="L54" s="57" t="e">
        <f t="shared" si="11"/>
        <v>#REF!</v>
      </c>
      <c r="M54" s="58" t="e">
        <f t="shared" si="12"/>
        <v>#REF!</v>
      </c>
      <c r="N54" s="58" t="e">
        <f t="shared" si="18"/>
        <v>#REF!</v>
      </c>
      <c r="O54" s="58" t="e">
        <f t="shared" si="19"/>
        <v>#REF!</v>
      </c>
      <c r="P54" s="59" t="e">
        <f t="shared" si="1"/>
        <v>#REF!</v>
      </c>
      <c r="Q54" s="29" t="e">
        <f t="shared" si="20"/>
        <v>#REF!</v>
      </c>
      <c r="R54" s="100" t="e">
        <f t="shared" si="13"/>
        <v>#REF!</v>
      </c>
      <c r="S54" s="69"/>
      <c r="T54" s="69"/>
      <c r="U54" s="102"/>
      <c r="V54" s="102"/>
      <c r="W54" s="102"/>
      <c r="X54" s="102" t="e">
        <f t="shared" si="21"/>
        <v>#REF!</v>
      </c>
      <c r="Y54" s="102" t="e">
        <f t="shared" si="22"/>
        <v>#REF!</v>
      </c>
      <c r="Z54" s="102" t="e">
        <f t="shared" si="23"/>
        <v>#REF!</v>
      </c>
      <c r="AA54" s="102" t="e">
        <f t="shared" si="24"/>
        <v>#REF!</v>
      </c>
      <c r="AB54" s="102" t="e">
        <f t="shared" si="25"/>
        <v>#REF!</v>
      </c>
      <c r="AC54" s="102" t="e">
        <f t="shared" si="26"/>
        <v>#REF!</v>
      </c>
      <c r="AD54" s="102" t="e">
        <f t="shared" si="27"/>
        <v>#REF!</v>
      </c>
      <c r="AE54" s="102" t="e">
        <f t="shared" si="28"/>
        <v>#REF!</v>
      </c>
      <c r="AF54" s="108" t="e">
        <f t="shared" si="61"/>
        <v>#REF!</v>
      </c>
      <c r="AG54" s="102" t="e">
        <f t="shared" si="62"/>
        <v>#REF!</v>
      </c>
      <c r="AH54" s="102"/>
      <c r="AI54" s="102" t="e">
        <f t="shared" si="29"/>
        <v>#REF!</v>
      </c>
      <c r="AJ54" s="102" t="e">
        <f t="shared" si="30"/>
        <v>#REF!</v>
      </c>
      <c r="AK54" s="102" t="e">
        <f t="shared" si="31"/>
        <v>#REF!</v>
      </c>
      <c r="AL54" s="102" t="e">
        <f t="shared" si="32"/>
        <v>#REF!</v>
      </c>
      <c r="AM54" s="102" t="e">
        <f t="shared" si="33"/>
        <v>#REF!</v>
      </c>
      <c r="AN54" s="102" t="e">
        <f t="shared" si="34"/>
        <v>#REF!</v>
      </c>
      <c r="AO54" s="102" t="e">
        <f t="shared" si="35"/>
        <v>#REF!</v>
      </c>
      <c r="AP54" s="102" t="e">
        <f t="shared" si="36"/>
        <v>#REF!</v>
      </c>
      <c r="AQ54" s="102" t="e">
        <f t="shared" si="37"/>
        <v>#REF!</v>
      </c>
      <c r="AR54" s="102" t="e">
        <f t="shared" si="38"/>
        <v>#REF!</v>
      </c>
      <c r="AT54" s="102" t="e">
        <f t="shared" si="39"/>
        <v>#REF!</v>
      </c>
      <c r="AU54" s="102" t="e">
        <f t="shared" si="40"/>
        <v>#REF!</v>
      </c>
      <c r="AV54" s="102" t="e">
        <f t="shared" si="41"/>
        <v>#REF!</v>
      </c>
      <c r="AW54" s="102" t="e">
        <f t="shared" si="42"/>
        <v>#REF!</v>
      </c>
      <c r="AX54" s="102" t="e">
        <f t="shared" si="43"/>
        <v>#REF!</v>
      </c>
      <c r="AY54" s="102" t="e">
        <f t="shared" si="44"/>
        <v>#REF!</v>
      </c>
      <c r="AZ54" s="102" t="e">
        <f t="shared" si="45"/>
        <v>#REF!</v>
      </c>
      <c r="BA54" s="102" t="e">
        <f t="shared" si="46"/>
        <v>#REF!</v>
      </c>
      <c r="BB54" s="102" t="e">
        <f t="shared" si="47"/>
        <v>#REF!</v>
      </c>
      <c r="BC54" s="102" t="e">
        <f t="shared" si="48"/>
        <v>#REF!</v>
      </c>
      <c r="BE54" s="102" t="e">
        <f t="shared" si="49"/>
        <v>#REF!</v>
      </c>
      <c r="BF54" s="102" t="e">
        <f t="shared" si="50"/>
        <v>#REF!</v>
      </c>
      <c r="BG54" s="102" t="e">
        <f t="shared" si="51"/>
        <v>#REF!</v>
      </c>
      <c r="BH54" s="102" t="e">
        <f t="shared" si="52"/>
        <v>#REF!</v>
      </c>
      <c r="BI54" s="102" t="e">
        <f t="shared" si="53"/>
        <v>#REF!</v>
      </c>
      <c r="BJ54" s="102" t="e">
        <f t="shared" si="54"/>
        <v>#REF!</v>
      </c>
      <c r="BK54" s="102" t="e">
        <f t="shared" si="55"/>
        <v>#REF!</v>
      </c>
      <c r="BL54" s="102" t="e">
        <f t="shared" si="56"/>
        <v>#REF!</v>
      </c>
      <c r="BM54" s="102" t="e">
        <f t="shared" si="57"/>
        <v>#REF!</v>
      </c>
      <c r="BN54" s="102" t="e">
        <f t="shared" si="58"/>
        <v>#REF!</v>
      </c>
      <c r="BO54" s="102" t="e">
        <f t="shared" si="59"/>
        <v>#REF!</v>
      </c>
      <c r="BP54" s="102" t="e">
        <f t="shared" si="60"/>
        <v>#REF!</v>
      </c>
    </row>
    <row r="55" spans="2:68" x14ac:dyDescent="0.25">
      <c r="B55" s="53"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37"/>
      <c r="E55" s="65" t="e">
        <f>IF((ROWS(E$6:E55)-1)&gt;$C$16+$C$13-$C$15,"",(ROWS(E$6:E55)-1))</f>
        <v>#REF!</v>
      </c>
      <c r="F55" s="55" t="e">
        <f t="shared" si="14"/>
        <v>#REF!</v>
      </c>
      <c r="G55" s="55" t="e">
        <f t="shared" si="15"/>
        <v>#REF!</v>
      </c>
      <c r="H55" s="28" t="e">
        <f t="shared" si="9"/>
        <v>#REF!</v>
      </c>
      <c r="I55" s="56" t="e">
        <f t="shared" si="10"/>
        <v>#REF!</v>
      </c>
      <c r="J55" s="56" t="e">
        <f t="shared" si="16"/>
        <v>#REF!</v>
      </c>
      <c r="K55" s="57" t="e">
        <f t="shared" si="17"/>
        <v>#REF!</v>
      </c>
      <c r="L55" s="57" t="e">
        <f t="shared" si="11"/>
        <v>#REF!</v>
      </c>
      <c r="M55" s="58" t="e">
        <f t="shared" si="12"/>
        <v>#REF!</v>
      </c>
      <c r="N55" s="58" t="e">
        <f t="shared" si="18"/>
        <v>#REF!</v>
      </c>
      <c r="O55" s="58" t="e">
        <f t="shared" si="19"/>
        <v>#REF!</v>
      </c>
      <c r="P55" s="59" t="e">
        <f t="shared" si="1"/>
        <v>#REF!</v>
      </c>
      <c r="Q55" s="29" t="e">
        <f t="shared" si="20"/>
        <v>#REF!</v>
      </c>
      <c r="R55" s="100" t="e">
        <f t="shared" si="13"/>
        <v>#REF!</v>
      </c>
      <c r="S55" s="69"/>
      <c r="T55" s="69"/>
      <c r="U55" s="102"/>
      <c r="V55" s="102"/>
      <c r="W55" s="102"/>
      <c r="X55" s="102" t="e">
        <f t="shared" si="21"/>
        <v>#REF!</v>
      </c>
      <c r="Y55" s="102" t="e">
        <f t="shared" si="22"/>
        <v>#REF!</v>
      </c>
      <c r="Z55" s="102" t="e">
        <f t="shared" si="23"/>
        <v>#REF!</v>
      </c>
      <c r="AA55" s="102" t="e">
        <f t="shared" si="24"/>
        <v>#REF!</v>
      </c>
      <c r="AB55" s="102" t="e">
        <f t="shared" si="25"/>
        <v>#REF!</v>
      </c>
      <c r="AC55" s="102" t="e">
        <f t="shared" si="26"/>
        <v>#REF!</v>
      </c>
      <c r="AD55" s="102" t="e">
        <f t="shared" si="27"/>
        <v>#REF!</v>
      </c>
      <c r="AE55" s="102" t="e">
        <f t="shared" si="28"/>
        <v>#REF!</v>
      </c>
      <c r="AF55" s="108" t="e">
        <f t="shared" si="61"/>
        <v>#REF!</v>
      </c>
      <c r="AG55" s="102" t="e">
        <f t="shared" si="62"/>
        <v>#REF!</v>
      </c>
      <c r="AH55" s="102"/>
      <c r="AI55" s="102" t="e">
        <f t="shared" si="29"/>
        <v>#REF!</v>
      </c>
      <c r="AJ55" s="102" t="e">
        <f t="shared" si="30"/>
        <v>#REF!</v>
      </c>
      <c r="AK55" s="102" t="e">
        <f t="shared" si="31"/>
        <v>#REF!</v>
      </c>
      <c r="AL55" s="102" t="e">
        <f t="shared" si="32"/>
        <v>#REF!</v>
      </c>
      <c r="AM55" s="102" t="e">
        <f t="shared" si="33"/>
        <v>#REF!</v>
      </c>
      <c r="AN55" s="102" t="e">
        <f t="shared" si="34"/>
        <v>#REF!</v>
      </c>
      <c r="AO55" s="102" t="e">
        <f t="shared" si="35"/>
        <v>#REF!</v>
      </c>
      <c r="AP55" s="102" t="e">
        <f t="shared" si="36"/>
        <v>#REF!</v>
      </c>
      <c r="AQ55" s="102" t="e">
        <f t="shared" si="37"/>
        <v>#REF!</v>
      </c>
      <c r="AR55" s="102" t="e">
        <f t="shared" si="38"/>
        <v>#REF!</v>
      </c>
      <c r="AT55" s="102" t="e">
        <f t="shared" si="39"/>
        <v>#REF!</v>
      </c>
      <c r="AU55" s="102" t="e">
        <f t="shared" si="40"/>
        <v>#REF!</v>
      </c>
      <c r="AV55" s="102" t="e">
        <f t="shared" si="41"/>
        <v>#REF!</v>
      </c>
      <c r="AW55" s="102" t="e">
        <f t="shared" si="42"/>
        <v>#REF!</v>
      </c>
      <c r="AX55" s="102" t="e">
        <f t="shared" si="43"/>
        <v>#REF!</v>
      </c>
      <c r="AY55" s="102" t="e">
        <f t="shared" si="44"/>
        <v>#REF!</v>
      </c>
      <c r="AZ55" s="102" t="e">
        <f t="shared" si="45"/>
        <v>#REF!</v>
      </c>
      <c r="BA55" s="102" t="e">
        <f t="shared" si="46"/>
        <v>#REF!</v>
      </c>
      <c r="BB55" s="102" t="e">
        <f t="shared" si="47"/>
        <v>#REF!</v>
      </c>
      <c r="BC55" s="102" t="e">
        <f t="shared" si="48"/>
        <v>#REF!</v>
      </c>
      <c r="BE55" s="102" t="e">
        <f t="shared" si="49"/>
        <v>#REF!</v>
      </c>
      <c r="BF55" s="102" t="e">
        <f t="shared" si="50"/>
        <v>#REF!</v>
      </c>
      <c r="BG55" s="102" t="e">
        <f t="shared" si="51"/>
        <v>#REF!</v>
      </c>
      <c r="BH55" s="102" t="e">
        <f t="shared" si="52"/>
        <v>#REF!</v>
      </c>
      <c r="BI55" s="102" t="e">
        <f t="shared" si="53"/>
        <v>#REF!</v>
      </c>
      <c r="BJ55" s="102" t="e">
        <f t="shared" si="54"/>
        <v>#REF!</v>
      </c>
      <c r="BK55" s="102" t="e">
        <f t="shared" si="55"/>
        <v>#REF!</v>
      </c>
      <c r="BL55" s="102" t="e">
        <f t="shared" si="56"/>
        <v>#REF!</v>
      </c>
      <c r="BM55" s="102" t="e">
        <f t="shared" si="57"/>
        <v>#REF!</v>
      </c>
      <c r="BN55" s="102" t="e">
        <f t="shared" si="58"/>
        <v>#REF!</v>
      </c>
      <c r="BO55" s="102" t="e">
        <f t="shared" si="59"/>
        <v>#REF!</v>
      </c>
      <c r="BP55" s="102" t="e">
        <f t="shared" si="60"/>
        <v>#REF!</v>
      </c>
    </row>
    <row r="56" spans="2:68" x14ac:dyDescent="0.25">
      <c r="B56" s="53"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37"/>
      <c r="E56" s="65" t="e">
        <f>IF((ROWS(E$6:E56)-1)&gt;$C$16+$C$13-$C$15,"",(ROWS(E$6:E56)-1))</f>
        <v>#REF!</v>
      </c>
      <c r="F56" s="55" t="e">
        <f t="shared" si="14"/>
        <v>#REF!</v>
      </c>
      <c r="G56" s="55" t="e">
        <f t="shared" si="15"/>
        <v>#REF!</v>
      </c>
      <c r="H56" s="28" t="e">
        <f t="shared" si="9"/>
        <v>#REF!</v>
      </c>
      <c r="I56" s="56" t="e">
        <f t="shared" si="10"/>
        <v>#REF!</v>
      </c>
      <c r="J56" s="56" t="e">
        <f t="shared" si="16"/>
        <v>#REF!</v>
      </c>
      <c r="K56" s="57" t="e">
        <f t="shared" si="17"/>
        <v>#REF!</v>
      </c>
      <c r="L56" s="57" t="e">
        <f t="shared" si="11"/>
        <v>#REF!</v>
      </c>
      <c r="M56" s="58" t="e">
        <f t="shared" si="12"/>
        <v>#REF!</v>
      </c>
      <c r="N56" s="58" t="e">
        <f t="shared" si="18"/>
        <v>#REF!</v>
      </c>
      <c r="O56" s="58" t="e">
        <f t="shared" si="19"/>
        <v>#REF!</v>
      </c>
      <c r="P56" s="59" t="e">
        <f t="shared" si="1"/>
        <v>#REF!</v>
      </c>
      <c r="Q56" s="29" t="e">
        <f t="shared" si="20"/>
        <v>#REF!</v>
      </c>
      <c r="R56" s="100" t="e">
        <f t="shared" si="13"/>
        <v>#REF!</v>
      </c>
      <c r="S56" s="69"/>
      <c r="T56" s="69"/>
      <c r="U56" s="102"/>
      <c r="V56" s="102"/>
      <c r="W56" s="102"/>
      <c r="X56" s="102" t="e">
        <f t="shared" si="21"/>
        <v>#REF!</v>
      </c>
      <c r="Y56" s="102" t="e">
        <f t="shared" si="22"/>
        <v>#REF!</v>
      </c>
      <c r="Z56" s="102" t="e">
        <f t="shared" si="23"/>
        <v>#REF!</v>
      </c>
      <c r="AA56" s="102" t="e">
        <f t="shared" si="24"/>
        <v>#REF!</v>
      </c>
      <c r="AB56" s="102" t="e">
        <f t="shared" si="25"/>
        <v>#REF!</v>
      </c>
      <c r="AC56" s="102" t="e">
        <f t="shared" si="26"/>
        <v>#REF!</v>
      </c>
      <c r="AD56" s="102" t="e">
        <f t="shared" si="27"/>
        <v>#REF!</v>
      </c>
      <c r="AE56" s="102" t="e">
        <f t="shared" si="28"/>
        <v>#REF!</v>
      </c>
      <c r="AF56" s="108" t="e">
        <f t="shared" si="61"/>
        <v>#REF!</v>
      </c>
      <c r="AG56" s="102" t="e">
        <f t="shared" si="62"/>
        <v>#REF!</v>
      </c>
      <c r="AH56" s="102"/>
      <c r="AI56" s="102" t="e">
        <f t="shared" si="29"/>
        <v>#REF!</v>
      </c>
      <c r="AJ56" s="102" t="e">
        <f t="shared" si="30"/>
        <v>#REF!</v>
      </c>
      <c r="AK56" s="102" t="e">
        <f t="shared" si="31"/>
        <v>#REF!</v>
      </c>
      <c r="AL56" s="102" t="e">
        <f t="shared" si="32"/>
        <v>#REF!</v>
      </c>
      <c r="AM56" s="102" t="e">
        <f t="shared" si="33"/>
        <v>#REF!</v>
      </c>
      <c r="AN56" s="102" t="e">
        <f t="shared" si="34"/>
        <v>#REF!</v>
      </c>
      <c r="AO56" s="102" t="e">
        <f t="shared" si="35"/>
        <v>#REF!</v>
      </c>
      <c r="AP56" s="102" t="e">
        <f t="shared" si="36"/>
        <v>#REF!</v>
      </c>
      <c r="AQ56" s="102" t="e">
        <f t="shared" si="37"/>
        <v>#REF!</v>
      </c>
      <c r="AR56" s="102" t="e">
        <f t="shared" si="38"/>
        <v>#REF!</v>
      </c>
      <c r="AT56" s="102" t="e">
        <f t="shared" si="39"/>
        <v>#REF!</v>
      </c>
      <c r="AU56" s="102" t="e">
        <f t="shared" si="40"/>
        <v>#REF!</v>
      </c>
      <c r="AV56" s="102" t="e">
        <f t="shared" si="41"/>
        <v>#REF!</v>
      </c>
      <c r="AW56" s="102" t="e">
        <f t="shared" si="42"/>
        <v>#REF!</v>
      </c>
      <c r="AX56" s="102" t="e">
        <f t="shared" si="43"/>
        <v>#REF!</v>
      </c>
      <c r="AY56" s="102" t="e">
        <f t="shared" si="44"/>
        <v>#REF!</v>
      </c>
      <c r="AZ56" s="102" t="e">
        <f t="shared" si="45"/>
        <v>#REF!</v>
      </c>
      <c r="BA56" s="102" t="e">
        <f t="shared" si="46"/>
        <v>#REF!</v>
      </c>
      <c r="BB56" s="102" t="e">
        <f t="shared" si="47"/>
        <v>#REF!</v>
      </c>
      <c r="BC56" s="102" t="e">
        <f t="shared" si="48"/>
        <v>#REF!</v>
      </c>
      <c r="BE56" s="102" t="e">
        <f t="shared" si="49"/>
        <v>#REF!</v>
      </c>
      <c r="BF56" s="102" t="e">
        <f t="shared" si="50"/>
        <v>#REF!</v>
      </c>
      <c r="BG56" s="102" t="e">
        <f t="shared" si="51"/>
        <v>#REF!</v>
      </c>
      <c r="BH56" s="102" t="e">
        <f t="shared" si="52"/>
        <v>#REF!</v>
      </c>
      <c r="BI56" s="102" t="e">
        <f t="shared" si="53"/>
        <v>#REF!</v>
      </c>
      <c r="BJ56" s="102" t="e">
        <f t="shared" si="54"/>
        <v>#REF!</v>
      </c>
      <c r="BK56" s="102" t="e">
        <f t="shared" si="55"/>
        <v>#REF!</v>
      </c>
      <c r="BL56" s="102" t="e">
        <f t="shared" si="56"/>
        <v>#REF!</v>
      </c>
      <c r="BM56" s="102" t="e">
        <f t="shared" si="57"/>
        <v>#REF!</v>
      </c>
      <c r="BN56" s="102" t="e">
        <f t="shared" si="58"/>
        <v>#REF!</v>
      </c>
      <c r="BO56" s="102" t="e">
        <f t="shared" si="59"/>
        <v>#REF!</v>
      </c>
      <c r="BP56" s="102" t="e">
        <f t="shared" si="60"/>
        <v>#REF!</v>
      </c>
    </row>
    <row r="57" spans="2:68" x14ac:dyDescent="0.25">
      <c r="B57" s="53"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37"/>
      <c r="E57" s="65" t="e">
        <f>IF((ROWS(E$6:E57)-1)&gt;$C$16+$C$13-$C$15,"",(ROWS(E$6:E57)-1))</f>
        <v>#REF!</v>
      </c>
      <c r="F57" s="55" t="e">
        <f t="shared" si="14"/>
        <v>#REF!</v>
      </c>
      <c r="G57" s="55" t="e">
        <f t="shared" si="15"/>
        <v>#REF!</v>
      </c>
      <c r="H57" s="28" t="e">
        <f t="shared" si="9"/>
        <v>#REF!</v>
      </c>
      <c r="I57" s="56" t="e">
        <f t="shared" si="10"/>
        <v>#REF!</v>
      </c>
      <c r="J57" s="56" t="e">
        <f t="shared" si="16"/>
        <v>#REF!</v>
      </c>
      <c r="K57" s="57" t="e">
        <f t="shared" si="17"/>
        <v>#REF!</v>
      </c>
      <c r="L57" s="57" t="e">
        <f t="shared" si="11"/>
        <v>#REF!</v>
      </c>
      <c r="M57" s="58" t="e">
        <f t="shared" si="12"/>
        <v>#REF!</v>
      </c>
      <c r="N57" s="58" t="e">
        <f t="shared" si="18"/>
        <v>#REF!</v>
      </c>
      <c r="O57" s="58" t="e">
        <f t="shared" si="19"/>
        <v>#REF!</v>
      </c>
      <c r="P57" s="59" t="e">
        <f t="shared" si="1"/>
        <v>#REF!</v>
      </c>
      <c r="Q57" s="29" t="e">
        <f t="shared" si="20"/>
        <v>#REF!</v>
      </c>
      <c r="R57" s="100" t="e">
        <f t="shared" si="13"/>
        <v>#REF!</v>
      </c>
      <c r="S57" s="69"/>
      <c r="T57" s="69"/>
      <c r="U57" s="102"/>
      <c r="V57" s="102"/>
      <c r="W57" s="102"/>
      <c r="X57" s="102" t="e">
        <f t="shared" si="21"/>
        <v>#REF!</v>
      </c>
      <c r="Y57" s="102" t="e">
        <f t="shared" si="22"/>
        <v>#REF!</v>
      </c>
      <c r="Z57" s="102" t="e">
        <f t="shared" si="23"/>
        <v>#REF!</v>
      </c>
      <c r="AA57" s="102" t="e">
        <f t="shared" si="24"/>
        <v>#REF!</v>
      </c>
      <c r="AB57" s="102" t="e">
        <f t="shared" si="25"/>
        <v>#REF!</v>
      </c>
      <c r="AC57" s="102" t="e">
        <f t="shared" si="26"/>
        <v>#REF!</v>
      </c>
      <c r="AD57" s="102" t="e">
        <f t="shared" si="27"/>
        <v>#REF!</v>
      </c>
      <c r="AE57" s="102" t="e">
        <f t="shared" si="28"/>
        <v>#REF!</v>
      </c>
      <c r="AF57" s="108" t="e">
        <f t="shared" si="61"/>
        <v>#REF!</v>
      </c>
      <c r="AG57" s="102" t="e">
        <f t="shared" si="62"/>
        <v>#REF!</v>
      </c>
      <c r="AH57" s="102"/>
      <c r="AI57" s="102" t="e">
        <f t="shared" si="29"/>
        <v>#REF!</v>
      </c>
      <c r="AJ57" s="102" t="e">
        <f t="shared" si="30"/>
        <v>#REF!</v>
      </c>
      <c r="AK57" s="102" t="e">
        <f t="shared" si="31"/>
        <v>#REF!</v>
      </c>
      <c r="AL57" s="102" t="e">
        <f t="shared" si="32"/>
        <v>#REF!</v>
      </c>
      <c r="AM57" s="102" t="e">
        <f t="shared" si="33"/>
        <v>#REF!</v>
      </c>
      <c r="AN57" s="102" t="e">
        <f t="shared" si="34"/>
        <v>#REF!</v>
      </c>
      <c r="AO57" s="102" t="e">
        <f t="shared" si="35"/>
        <v>#REF!</v>
      </c>
      <c r="AP57" s="102" t="e">
        <f t="shared" si="36"/>
        <v>#REF!</v>
      </c>
      <c r="AQ57" s="102" t="e">
        <f t="shared" si="37"/>
        <v>#REF!</v>
      </c>
      <c r="AR57" s="102" t="e">
        <f t="shared" si="38"/>
        <v>#REF!</v>
      </c>
      <c r="AT57" s="102" t="e">
        <f t="shared" si="39"/>
        <v>#REF!</v>
      </c>
      <c r="AU57" s="102" t="e">
        <f t="shared" si="40"/>
        <v>#REF!</v>
      </c>
      <c r="AV57" s="102" t="e">
        <f t="shared" si="41"/>
        <v>#REF!</v>
      </c>
      <c r="AW57" s="102" t="e">
        <f t="shared" si="42"/>
        <v>#REF!</v>
      </c>
      <c r="AX57" s="102" t="e">
        <f t="shared" si="43"/>
        <v>#REF!</v>
      </c>
      <c r="AY57" s="102" t="e">
        <f t="shared" si="44"/>
        <v>#REF!</v>
      </c>
      <c r="AZ57" s="102" t="e">
        <f t="shared" si="45"/>
        <v>#REF!</v>
      </c>
      <c r="BA57" s="102" t="e">
        <f t="shared" si="46"/>
        <v>#REF!</v>
      </c>
      <c r="BB57" s="102" t="e">
        <f t="shared" si="47"/>
        <v>#REF!</v>
      </c>
      <c r="BC57" s="102" t="e">
        <f t="shared" si="48"/>
        <v>#REF!</v>
      </c>
    </row>
    <row r="58" spans="2:68" x14ac:dyDescent="0.25">
      <c r="B58" s="46"/>
      <c r="C58" s="37"/>
      <c r="E58" s="65" t="e">
        <f>IF((ROWS(E$6:E58)-1)&gt;$C$16+$C$13-$C$15,"",(ROWS(E$6:E58)-1))</f>
        <v>#REF!</v>
      </c>
      <c r="F58" s="55" t="e">
        <f t="shared" si="14"/>
        <v>#REF!</v>
      </c>
      <c r="G58" s="55" t="e">
        <f t="shared" si="15"/>
        <v>#REF!</v>
      </c>
      <c r="H58" s="28" t="e">
        <f t="shared" si="9"/>
        <v>#REF!</v>
      </c>
      <c r="I58" s="56" t="e">
        <f t="shared" si="10"/>
        <v>#REF!</v>
      </c>
      <c r="J58" s="56" t="e">
        <f t="shared" si="16"/>
        <v>#REF!</v>
      </c>
      <c r="K58" s="57" t="e">
        <f t="shared" si="17"/>
        <v>#REF!</v>
      </c>
      <c r="L58" s="57" t="e">
        <f t="shared" si="11"/>
        <v>#REF!</v>
      </c>
      <c r="M58" s="58" t="e">
        <f t="shared" si="12"/>
        <v>#REF!</v>
      </c>
      <c r="N58" s="58" t="e">
        <f t="shared" si="18"/>
        <v>#REF!</v>
      </c>
      <c r="O58" s="58" t="e">
        <f t="shared" si="19"/>
        <v>#REF!</v>
      </c>
      <c r="P58" s="59" t="e">
        <f t="shared" si="1"/>
        <v>#REF!</v>
      </c>
      <c r="Q58" s="29" t="e">
        <f t="shared" si="20"/>
        <v>#REF!</v>
      </c>
      <c r="R58" s="100" t="e">
        <f t="shared" si="13"/>
        <v>#REF!</v>
      </c>
      <c r="S58" s="69"/>
      <c r="T58" s="69"/>
      <c r="U58" s="102"/>
      <c r="V58" s="102"/>
      <c r="W58" s="102"/>
      <c r="X58" s="102" t="e">
        <f t="shared" si="21"/>
        <v>#REF!</v>
      </c>
      <c r="Y58" s="102" t="e">
        <f t="shared" si="22"/>
        <v>#REF!</v>
      </c>
      <c r="Z58" s="102" t="e">
        <f t="shared" si="23"/>
        <v>#REF!</v>
      </c>
      <c r="AA58" s="102" t="e">
        <f t="shared" si="24"/>
        <v>#REF!</v>
      </c>
      <c r="AB58" s="102" t="e">
        <f t="shared" si="25"/>
        <v>#REF!</v>
      </c>
      <c r="AC58" s="102" t="e">
        <f t="shared" si="26"/>
        <v>#REF!</v>
      </c>
      <c r="AD58" s="102" t="e">
        <f t="shared" si="27"/>
        <v>#REF!</v>
      </c>
      <c r="AE58" s="102" t="e">
        <f t="shared" si="28"/>
        <v>#REF!</v>
      </c>
      <c r="AF58" s="108" t="e">
        <f t="shared" si="61"/>
        <v>#REF!</v>
      </c>
      <c r="AG58" s="102" t="e">
        <f t="shared" si="62"/>
        <v>#REF!</v>
      </c>
      <c r="AH58" s="102"/>
      <c r="AI58" s="102" t="e">
        <f t="shared" si="29"/>
        <v>#REF!</v>
      </c>
      <c r="AJ58" s="102" t="e">
        <f t="shared" si="30"/>
        <v>#REF!</v>
      </c>
      <c r="AK58" s="102" t="e">
        <f t="shared" si="31"/>
        <v>#REF!</v>
      </c>
      <c r="AL58" s="102" t="e">
        <f t="shared" si="32"/>
        <v>#REF!</v>
      </c>
      <c r="AM58" s="102" t="e">
        <f t="shared" si="33"/>
        <v>#REF!</v>
      </c>
      <c r="AN58" s="102" t="e">
        <f t="shared" si="34"/>
        <v>#REF!</v>
      </c>
      <c r="AO58" s="102" t="e">
        <f t="shared" si="35"/>
        <v>#REF!</v>
      </c>
      <c r="AP58" s="102" t="e">
        <f t="shared" si="36"/>
        <v>#REF!</v>
      </c>
      <c r="AQ58" s="102" t="e">
        <f t="shared" si="37"/>
        <v>#REF!</v>
      </c>
      <c r="AR58" s="102" t="e">
        <f t="shared" si="38"/>
        <v>#REF!</v>
      </c>
      <c r="AT58" s="102" t="e">
        <f t="shared" si="39"/>
        <v>#REF!</v>
      </c>
      <c r="AU58" s="102" t="e">
        <f t="shared" si="40"/>
        <v>#REF!</v>
      </c>
      <c r="AV58" s="102" t="e">
        <f t="shared" si="41"/>
        <v>#REF!</v>
      </c>
      <c r="AW58" s="102" t="e">
        <f t="shared" si="42"/>
        <v>#REF!</v>
      </c>
      <c r="AX58" s="102" t="e">
        <f t="shared" si="43"/>
        <v>#REF!</v>
      </c>
      <c r="AY58" s="102" t="e">
        <f t="shared" si="44"/>
        <v>#REF!</v>
      </c>
      <c r="AZ58" s="102" t="e">
        <f t="shared" si="45"/>
        <v>#REF!</v>
      </c>
      <c r="BA58" s="102" t="e">
        <f t="shared" si="46"/>
        <v>#REF!</v>
      </c>
      <c r="BB58" s="102" t="e">
        <f t="shared" si="47"/>
        <v>#REF!</v>
      </c>
      <c r="BC58" s="102" t="e">
        <f t="shared" si="48"/>
        <v>#REF!</v>
      </c>
    </row>
    <row r="59" spans="2:68" x14ac:dyDescent="0.25">
      <c r="B59" s="46"/>
      <c r="C59" s="37"/>
      <c r="E59" s="65" t="e">
        <f>IF((ROWS(E$6:E59)-1)&gt;$C$16+$C$13-$C$15,"",(ROWS(E$6:E59)-1))</f>
        <v>#REF!</v>
      </c>
      <c r="F59" s="55" t="e">
        <f t="shared" si="14"/>
        <v>#REF!</v>
      </c>
      <c r="G59" s="55" t="e">
        <f t="shared" si="15"/>
        <v>#REF!</v>
      </c>
      <c r="H59" s="28" t="e">
        <f t="shared" si="9"/>
        <v>#REF!</v>
      </c>
      <c r="I59" s="56" t="e">
        <f t="shared" si="10"/>
        <v>#REF!</v>
      </c>
      <c r="J59" s="56" t="e">
        <f t="shared" si="16"/>
        <v>#REF!</v>
      </c>
      <c r="K59" s="57" t="e">
        <f t="shared" si="17"/>
        <v>#REF!</v>
      </c>
      <c r="L59" s="57" t="e">
        <f t="shared" si="11"/>
        <v>#REF!</v>
      </c>
      <c r="M59" s="58" t="e">
        <f t="shared" si="12"/>
        <v>#REF!</v>
      </c>
      <c r="N59" s="58" t="e">
        <f t="shared" si="18"/>
        <v>#REF!</v>
      </c>
      <c r="O59" s="58" t="e">
        <f t="shared" si="19"/>
        <v>#REF!</v>
      </c>
      <c r="P59" s="59" t="e">
        <f t="shared" si="1"/>
        <v>#REF!</v>
      </c>
      <c r="Q59" s="29" t="e">
        <f t="shared" si="20"/>
        <v>#REF!</v>
      </c>
      <c r="R59" s="100" t="e">
        <f t="shared" si="13"/>
        <v>#REF!</v>
      </c>
      <c r="S59" s="69"/>
      <c r="T59" s="69"/>
      <c r="U59" s="102"/>
      <c r="V59" s="102"/>
      <c r="W59" s="102"/>
      <c r="X59" s="102" t="e">
        <f t="shared" si="21"/>
        <v>#REF!</v>
      </c>
      <c r="Y59" s="102" t="e">
        <f t="shared" si="22"/>
        <v>#REF!</v>
      </c>
      <c r="Z59" s="102" t="e">
        <f t="shared" si="23"/>
        <v>#REF!</v>
      </c>
      <c r="AA59" s="102" t="e">
        <f t="shared" si="24"/>
        <v>#REF!</v>
      </c>
      <c r="AB59" s="102" t="e">
        <f t="shared" si="25"/>
        <v>#REF!</v>
      </c>
      <c r="AC59" s="102" t="e">
        <f t="shared" si="26"/>
        <v>#REF!</v>
      </c>
      <c r="AD59" s="102" t="e">
        <f t="shared" si="27"/>
        <v>#REF!</v>
      </c>
      <c r="AE59" s="102" t="e">
        <f t="shared" si="28"/>
        <v>#REF!</v>
      </c>
      <c r="AF59" s="108" t="e">
        <f t="shared" si="61"/>
        <v>#REF!</v>
      </c>
      <c r="AG59" s="102" t="e">
        <f t="shared" si="62"/>
        <v>#REF!</v>
      </c>
      <c r="AH59" s="102"/>
      <c r="AI59" s="102" t="e">
        <f t="shared" si="29"/>
        <v>#REF!</v>
      </c>
      <c r="AJ59" s="102" t="e">
        <f t="shared" si="30"/>
        <v>#REF!</v>
      </c>
      <c r="AK59" s="102" t="e">
        <f t="shared" si="31"/>
        <v>#REF!</v>
      </c>
      <c r="AL59" s="102" t="e">
        <f t="shared" si="32"/>
        <v>#REF!</v>
      </c>
      <c r="AM59" s="102" t="e">
        <f t="shared" si="33"/>
        <v>#REF!</v>
      </c>
      <c r="AN59" s="102" t="e">
        <f t="shared" si="34"/>
        <v>#REF!</v>
      </c>
      <c r="AO59" s="102" t="e">
        <f t="shared" si="35"/>
        <v>#REF!</v>
      </c>
      <c r="AP59" s="102" t="e">
        <f t="shared" si="36"/>
        <v>#REF!</v>
      </c>
      <c r="AQ59" s="102" t="e">
        <f t="shared" si="37"/>
        <v>#REF!</v>
      </c>
      <c r="AR59" s="102" t="e">
        <f t="shared" si="38"/>
        <v>#REF!</v>
      </c>
      <c r="AT59" s="102" t="e">
        <f t="shared" si="39"/>
        <v>#REF!</v>
      </c>
      <c r="AU59" s="102" t="e">
        <f t="shared" si="40"/>
        <v>#REF!</v>
      </c>
      <c r="AV59" s="102" t="e">
        <f t="shared" si="41"/>
        <v>#REF!</v>
      </c>
      <c r="AW59" s="102" t="e">
        <f t="shared" si="42"/>
        <v>#REF!</v>
      </c>
      <c r="AX59" s="102" t="e">
        <f t="shared" si="43"/>
        <v>#REF!</v>
      </c>
      <c r="AY59" s="102" t="e">
        <f t="shared" si="44"/>
        <v>#REF!</v>
      </c>
      <c r="AZ59" s="102" t="e">
        <f t="shared" si="45"/>
        <v>#REF!</v>
      </c>
      <c r="BA59" s="102" t="e">
        <f t="shared" si="46"/>
        <v>#REF!</v>
      </c>
      <c r="BB59" s="102" t="e">
        <f t="shared" si="47"/>
        <v>#REF!</v>
      </c>
      <c r="BC59" s="102" t="e">
        <f t="shared" si="48"/>
        <v>#REF!</v>
      </c>
    </row>
    <row r="60" spans="2:68" x14ac:dyDescent="0.25">
      <c r="B60" s="54"/>
      <c r="C60" s="37"/>
      <c r="E60" s="65" t="e">
        <f>IF((ROWS(E$6:E60)-1)&gt;$C$16+$C$13-$C$15,"",(ROWS(E$6:E60)-1))</f>
        <v>#REF!</v>
      </c>
      <c r="F60" s="55" t="e">
        <f t="shared" si="14"/>
        <v>#REF!</v>
      </c>
      <c r="G60" s="55" t="e">
        <f t="shared" si="15"/>
        <v>#REF!</v>
      </c>
      <c r="H60" s="28" t="e">
        <f t="shared" si="9"/>
        <v>#REF!</v>
      </c>
      <c r="I60" s="56" t="e">
        <f t="shared" si="10"/>
        <v>#REF!</v>
      </c>
      <c r="J60" s="56" t="e">
        <f t="shared" si="16"/>
        <v>#REF!</v>
      </c>
      <c r="K60" s="57" t="e">
        <f t="shared" si="17"/>
        <v>#REF!</v>
      </c>
      <c r="L60" s="57" t="e">
        <f t="shared" si="11"/>
        <v>#REF!</v>
      </c>
      <c r="M60" s="58" t="e">
        <f t="shared" si="12"/>
        <v>#REF!</v>
      </c>
      <c r="N60" s="58" t="e">
        <f t="shared" si="18"/>
        <v>#REF!</v>
      </c>
      <c r="O60" s="58" t="e">
        <f t="shared" si="19"/>
        <v>#REF!</v>
      </c>
      <c r="P60" s="59" t="e">
        <f t="shared" si="1"/>
        <v>#REF!</v>
      </c>
      <c r="Q60" s="29" t="e">
        <f t="shared" si="20"/>
        <v>#REF!</v>
      </c>
      <c r="R60" s="100" t="e">
        <f t="shared" si="13"/>
        <v>#REF!</v>
      </c>
      <c r="S60" s="69"/>
      <c r="T60" s="69"/>
      <c r="U60" s="102"/>
      <c r="V60" s="102"/>
      <c r="W60" s="102"/>
      <c r="X60" s="102" t="e">
        <f t="shared" si="21"/>
        <v>#REF!</v>
      </c>
      <c r="Y60" s="102" t="e">
        <f t="shared" si="22"/>
        <v>#REF!</v>
      </c>
      <c r="Z60" s="102" t="e">
        <f t="shared" si="23"/>
        <v>#REF!</v>
      </c>
      <c r="AA60" s="102" t="e">
        <f t="shared" si="24"/>
        <v>#REF!</v>
      </c>
      <c r="AB60" s="102" t="e">
        <f t="shared" si="25"/>
        <v>#REF!</v>
      </c>
      <c r="AC60" s="102" t="e">
        <f t="shared" si="26"/>
        <v>#REF!</v>
      </c>
      <c r="AD60" s="102" t="e">
        <f t="shared" si="27"/>
        <v>#REF!</v>
      </c>
      <c r="AE60" s="102" t="e">
        <f t="shared" si="28"/>
        <v>#REF!</v>
      </c>
      <c r="AF60" s="108" t="e">
        <f t="shared" si="61"/>
        <v>#REF!</v>
      </c>
      <c r="AG60" s="102" t="e">
        <f t="shared" si="62"/>
        <v>#REF!</v>
      </c>
      <c r="AH60" s="102"/>
      <c r="AI60" s="102" t="e">
        <f t="shared" si="29"/>
        <v>#REF!</v>
      </c>
      <c r="AJ60" s="102" t="e">
        <f t="shared" si="30"/>
        <v>#REF!</v>
      </c>
      <c r="AK60" s="102" t="e">
        <f t="shared" si="31"/>
        <v>#REF!</v>
      </c>
      <c r="AL60" s="102" t="e">
        <f t="shared" si="32"/>
        <v>#REF!</v>
      </c>
      <c r="AM60" s="102" t="e">
        <f t="shared" si="33"/>
        <v>#REF!</v>
      </c>
      <c r="AN60" s="102" t="e">
        <f t="shared" si="34"/>
        <v>#REF!</v>
      </c>
      <c r="AO60" s="102" t="e">
        <f t="shared" si="35"/>
        <v>#REF!</v>
      </c>
      <c r="AP60" s="102" t="e">
        <f t="shared" si="36"/>
        <v>#REF!</v>
      </c>
      <c r="AQ60" s="102" t="e">
        <f t="shared" si="37"/>
        <v>#REF!</v>
      </c>
      <c r="AR60" s="102" t="e">
        <f t="shared" si="38"/>
        <v>#REF!</v>
      </c>
      <c r="AT60" s="102" t="e">
        <f t="shared" si="39"/>
        <v>#REF!</v>
      </c>
      <c r="AU60" s="102" t="e">
        <f t="shared" si="40"/>
        <v>#REF!</v>
      </c>
      <c r="AV60" s="102" t="e">
        <f t="shared" si="41"/>
        <v>#REF!</v>
      </c>
      <c r="AW60" s="102" t="e">
        <f t="shared" si="42"/>
        <v>#REF!</v>
      </c>
      <c r="AX60" s="102" t="e">
        <f t="shared" si="43"/>
        <v>#REF!</v>
      </c>
      <c r="AY60" s="102" t="e">
        <f t="shared" si="44"/>
        <v>#REF!</v>
      </c>
      <c r="AZ60" s="102" t="e">
        <f t="shared" si="45"/>
        <v>#REF!</v>
      </c>
      <c r="BA60" s="102" t="e">
        <f t="shared" si="46"/>
        <v>#REF!</v>
      </c>
      <c r="BB60" s="102" t="e">
        <f t="shared" si="47"/>
        <v>#REF!</v>
      </c>
      <c r="BC60" s="102" t="e">
        <f t="shared" si="48"/>
        <v>#REF!</v>
      </c>
    </row>
    <row r="61" spans="2:68" x14ac:dyDescent="0.25">
      <c r="B61" s="54"/>
      <c r="C61" s="37"/>
      <c r="E61" s="65" t="e">
        <f>IF((ROWS(E$6:E61)-1)&gt;$C$16+$C$13-$C$15,"",(ROWS(E$6:E61)-1))</f>
        <v>#REF!</v>
      </c>
      <c r="F61" s="55" t="e">
        <f t="shared" si="14"/>
        <v>#REF!</v>
      </c>
      <c r="G61" s="55" t="e">
        <f t="shared" si="15"/>
        <v>#REF!</v>
      </c>
      <c r="H61" s="28" t="e">
        <f t="shared" si="9"/>
        <v>#REF!</v>
      </c>
      <c r="I61" s="56" t="e">
        <f t="shared" si="10"/>
        <v>#REF!</v>
      </c>
      <c r="J61" s="56" t="e">
        <f t="shared" si="16"/>
        <v>#REF!</v>
      </c>
      <c r="K61" s="57" t="e">
        <f t="shared" si="17"/>
        <v>#REF!</v>
      </c>
      <c r="L61" s="57" t="e">
        <f t="shared" si="11"/>
        <v>#REF!</v>
      </c>
      <c r="M61" s="58" t="e">
        <f t="shared" si="12"/>
        <v>#REF!</v>
      </c>
      <c r="N61" s="58" t="e">
        <f t="shared" si="18"/>
        <v>#REF!</v>
      </c>
      <c r="O61" s="58" t="e">
        <f t="shared" si="19"/>
        <v>#REF!</v>
      </c>
      <c r="P61" s="59" t="e">
        <f t="shared" si="1"/>
        <v>#REF!</v>
      </c>
      <c r="Q61" s="29" t="e">
        <f t="shared" si="20"/>
        <v>#REF!</v>
      </c>
      <c r="R61" s="100" t="e">
        <f t="shared" si="13"/>
        <v>#REF!</v>
      </c>
      <c r="S61" s="69"/>
      <c r="T61" s="69"/>
      <c r="U61" s="102"/>
      <c r="V61" s="102"/>
      <c r="W61" s="102"/>
      <c r="X61" s="102" t="e">
        <f t="shared" si="21"/>
        <v>#REF!</v>
      </c>
      <c r="Y61" s="102" t="e">
        <f t="shared" si="22"/>
        <v>#REF!</v>
      </c>
      <c r="Z61" s="102" t="e">
        <f t="shared" si="23"/>
        <v>#REF!</v>
      </c>
      <c r="AA61" s="102" t="e">
        <f t="shared" si="24"/>
        <v>#REF!</v>
      </c>
      <c r="AB61" s="102" t="e">
        <f t="shared" si="25"/>
        <v>#REF!</v>
      </c>
      <c r="AC61" s="102" t="e">
        <f t="shared" si="26"/>
        <v>#REF!</v>
      </c>
      <c r="AD61" s="102" t="e">
        <f t="shared" si="27"/>
        <v>#REF!</v>
      </c>
      <c r="AE61" s="102" t="e">
        <f t="shared" si="28"/>
        <v>#REF!</v>
      </c>
      <c r="AF61" s="108" t="e">
        <f t="shared" si="61"/>
        <v>#REF!</v>
      </c>
      <c r="AG61" s="102" t="e">
        <f t="shared" si="62"/>
        <v>#REF!</v>
      </c>
      <c r="AH61" s="102"/>
      <c r="AI61" s="102" t="e">
        <f t="shared" si="29"/>
        <v>#REF!</v>
      </c>
      <c r="AJ61" s="102" t="e">
        <f t="shared" si="30"/>
        <v>#REF!</v>
      </c>
      <c r="AK61" s="102" t="e">
        <f t="shared" si="31"/>
        <v>#REF!</v>
      </c>
      <c r="AL61" s="102" t="e">
        <f t="shared" si="32"/>
        <v>#REF!</v>
      </c>
      <c r="AM61" s="102" t="e">
        <f t="shared" si="33"/>
        <v>#REF!</v>
      </c>
      <c r="AN61" s="102" t="e">
        <f t="shared" si="34"/>
        <v>#REF!</v>
      </c>
      <c r="AO61" s="102" t="e">
        <f t="shared" si="35"/>
        <v>#REF!</v>
      </c>
      <c r="AP61" s="102" t="e">
        <f t="shared" si="36"/>
        <v>#REF!</v>
      </c>
      <c r="AQ61" s="102" t="e">
        <f t="shared" si="37"/>
        <v>#REF!</v>
      </c>
      <c r="AR61" s="102" t="e">
        <f t="shared" si="38"/>
        <v>#REF!</v>
      </c>
      <c r="AT61" s="102" t="e">
        <f t="shared" si="39"/>
        <v>#REF!</v>
      </c>
      <c r="AU61" s="102" t="e">
        <f t="shared" si="40"/>
        <v>#REF!</v>
      </c>
      <c r="AV61" s="102" t="e">
        <f t="shared" si="41"/>
        <v>#REF!</v>
      </c>
      <c r="AW61" s="102" t="e">
        <f t="shared" si="42"/>
        <v>#REF!</v>
      </c>
      <c r="AX61" s="102" t="e">
        <f t="shared" si="43"/>
        <v>#REF!</v>
      </c>
      <c r="AY61" s="102" t="e">
        <f t="shared" si="44"/>
        <v>#REF!</v>
      </c>
      <c r="AZ61" s="102" t="e">
        <f t="shared" si="45"/>
        <v>#REF!</v>
      </c>
      <c r="BA61" s="102" t="e">
        <f t="shared" si="46"/>
        <v>#REF!</v>
      </c>
      <c r="BB61" s="102" t="e">
        <f t="shared" si="47"/>
        <v>#REF!</v>
      </c>
      <c r="BC61" s="102" t="e">
        <f t="shared" si="48"/>
        <v>#REF!</v>
      </c>
    </row>
    <row r="62" spans="2:68" x14ac:dyDescent="0.25">
      <c r="B62" s="46"/>
      <c r="C62" s="37"/>
      <c r="E62" s="65" t="e">
        <f>IF((ROWS(E$6:E62)-1)&gt;$C$16+$C$13-$C$15,"",(ROWS(E$6:E62)-1))</f>
        <v>#REF!</v>
      </c>
      <c r="F62" s="55" t="e">
        <f t="shared" si="14"/>
        <v>#REF!</v>
      </c>
      <c r="G62" s="55" t="e">
        <f t="shared" si="15"/>
        <v>#REF!</v>
      </c>
      <c r="H62" s="28" t="e">
        <f t="shared" si="9"/>
        <v>#REF!</v>
      </c>
      <c r="I62" s="56" t="e">
        <f t="shared" si="10"/>
        <v>#REF!</v>
      </c>
      <c r="J62" s="56" t="e">
        <f t="shared" si="16"/>
        <v>#REF!</v>
      </c>
      <c r="K62" s="57" t="e">
        <f t="shared" si="17"/>
        <v>#REF!</v>
      </c>
      <c r="L62" s="57" t="e">
        <f t="shared" si="11"/>
        <v>#REF!</v>
      </c>
      <c r="M62" s="58" t="e">
        <f t="shared" si="12"/>
        <v>#REF!</v>
      </c>
      <c r="N62" s="58" t="e">
        <f t="shared" si="18"/>
        <v>#REF!</v>
      </c>
      <c r="O62" s="58" t="e">
        <f t="shared" si="19"/>
        <v>#REF!</v>
      </c>
      <c r="P62" s="59" t="e">
        <f t="shared" si="1"/>
        <v>#REF!</v>
      </c>
      <c r="Q62" s="29" t="e">
        <f t="shared" si="20"/>
        <v>#REF!</v>
      </c>
      <c r="R62" s="100" t="e">
        <f t="shared" si="13"/>
        <v>#REF!</v>
      </c>
      <c r="S62" s="69"/>
      <c r="T62" s="69"/>
      <c r="U62" s="102"/>
      <c r="V62" s="102"/>
      <c r="W62" s="102"/>
      <c r="X62" s="102" t="e">
        <f t="shared" si="21"/>
        <v>#REF!</v>
      </c>
      <c r="Y62" s="102" t="e">
        <f t="shared" si="22"/>
        <v>#REF!</v>
      </c>
      <c r="Z62" s="102" t="e">
        <f t="shared" si="23"/>
        <v>#REF!</v>
      </c>
      <c r="AA62" s="102" t="e">
        <f t="shared" si="24"/>
        <v>#REF!</v>
      </c>
      <c r="AB62" s="102" t="e">
        <f t="shared" si="25"/>
        <v>#REF!</v>
      </c>
      <c r="AC62" s="102" t="e">
        <f t="shared" si="26"/>
        <v>#REF!</v>
      </c>
      <c r="AD62" s="102" t="e">
        <f t="shared" si="27"/>
        <v>#REF!</v>
      </c>
      <c r="AE62" s="102" t="e">
        <f t="shared" si="28"/>
        <v>#REF!</v>
      </c>
      <c r="AF62" s="108" t="e">
        <f t="shared" si="61"/>
        <v>#REF!</v>
      </c>
      <c r="AG62" s="102" t="e">
        <f t="shared" si="62"/>
        <v>#REF!</v>
      </c>
      <c r="AH62" s="102"/>
      <c r="AI62" s="102" t="e">
        <f t="shared" si="29"/>
        <v>#REF!</v>
      </c>
      <c r="AJ62" s="102" t="e">
        <f t="shared" si="30"/>
        <v>#REF!</v>
      </c>
      <c r="AK62" s="102" t="e">
        <f t="shared" si="31"/>
        <v>#REF!</v>
      </c>
      <c r="AL62" s="102" t="e">
        <f t="shared" si="32"/>
        <v>#REF!</v>
      </c>
      <c r="AM62" s="102" t="e">
        <f t="shared" si="33"/>
        <v>#REF!</v>
      </c>
      <c r="AN62" s="102" t="e">
        <f t="shared" si="34"/>
        <v>#REF!</v>
      </c>
      <c r="AO62" s="102" t="e">
        <f t="shared" si="35"/>
        <v>#REF!</v>
      </c>
      <c r="AP62" s="102" t="e">
        <f t="shared" si="36"/>
        <v>#REF!</v>
      </c>
      <c r="AQ62" s="102" t="e">
        <f t="shared" si="37"/>
        <v>#REF!</v>
      </c>
      <c r="AR62" s="102" t="e">
        <f t="shared" si="38"/>
        <v>#REF!</v>
      </c>
      <c r="AT62" s="102" t="e">
        <f t="shared" si="39"/>
        <v>#REF!</v>
      </c>
      <c r="AU62" s="102" t="e">
        <f t="shared" si="40"/>
        <v>#REF!</v>
      </c>
      <c r="AV62" s="102" t="e">
        <f t="shared" si="41"/>
        <v>#REF!</v>
      </c>
      <c r="AW62" s="102" t="e">
        <f t="shared" si="42"/>
        <v>#REF!</v>
      </c>
      <c r="AX62" s="102" t="e">
        <f t="shared" si="43"/>
        <v>#REF!</v>
      </c>
      <c r="AY62" s="102" t="e">
        <f t="shared" si="44"/>
        <v>#REF!</v>
      </c>
      <c r="AZ62" s="102" t="e">
        <f t="shared" si="45"/>
        <v>#REF!</v>
      </c>
      <c r="BA62" s="102" t="e">
        <f t="shared" si="46"/>
        <v>#REF!</v>
      </c>
      <c r="BB62" s="102" t="e">
        <f t="shared" si="47"/>
        <v>#REF!</v>
      </c>
      <c r="BC62" s="102" t="e">
        <f t="shared" si="48"/>
        <v>#REF!</v>
      </c>
    </row>
    <row r="63" spans="2:68" x14ac:dyDescent="0.25">
      <c r="B63" s="46"/>
      <c r="C63" s="37"/>
      <c r="E63" s="65" t="e">
        <f>IF((ROWS(E$6:E63)-1)&gt;$C$16+$C$13-$C$15,"",(ROWS(E$6:E63)-1))</f>
        <v>#REF!</v>
      </c>
      <c r="F63" s="55" t="e">
        <f t="shared" si="14"/>
        <v>#REF!</v>
      </c>
      <c r="G63" s="55" t="e">
        <f t="shared" si="15"/>
        <v>#REF!</v>
      </c>
      <c r="H63" s="28" t="e">
        <f t="shared" si="9"/>
        <v>#REF!</v>
      </c>
      <c r="I63" s="56" t="e">
        <f t="shared" si="10"/>
        <v>#REF!</v>
      </c>
      <c r="J63" s="56" t="e">
        <f t="shared" si="16"/>
        <v>#REF!</v>
      </c>
      <c r="K63" s="57" t="e">
        <f t="shared" si="17"/>
        <v>#REF!</v>
      </c>
      <c r="L63" s="57" t="e">
        <f t="shared" si="11"/>
        <v>#REF!</v>
      </c>
      <c r="M63" s="58" t="e">
        <f t="shared" si="12"/>
        <v>#REF!</v>
      </c>
      <c r="N63" s="58" t="e">
        <f t="shared" si="18"/>
        <v>#REF!</v>
      </c>
      <c r="O63" s="58" t="e">
        <f t="shared" si="19"/>
        <v>#REF!</v>
      </c>
      <c r="P63" s="59" t="e">
        <f t="shared" si="1"/>
        <v>#REF!</v>
      </c>
      <c r="Q63" s="29" t="e">
        <f t="shared" si="20"/>
        <v>#REF!</v>
      </c>
      <c r="R63" s="100" t="e">
        <f t="shared" si="13"/>
        <v>#REF!</v>
      </c>
      <c r="S63" s="69"/>
      <c r="T63" s="69"/>
      <c r="U63" s="102"/>
      <c r="V63" s="102"/>
      <c r="W63" s="102"/>
      <c r="X63" s="102" t="e">
        <f t="shared" si="21"/>
        <v>#REF!</v>
      </c>
      <c r="Y63" s="102" t="e">
        <f t="shared" si="22"/>
        <v>#REF!</v>
      </c>
      <c r="Z63" s="102" t="e">
        <f t="shared" si="23"/>
        <v>#REF!</v>
      </c>
      <c r="AA63" s="102" t="e">
        <f t="shared" si="24"/>
        <v>#REF!</v>
      </c>
      <c r="AB63" s="102" t="e">
        <f t="shared" si="25"/>
        <v>#REF!</v>
      </c>
      <c r="AC63" s="102" t="e">
        <f t="shared" si="26"/>
        <v>#REF!</v>
      </c>
      <c r="AD63" s="102" t="e">
        <f t="shared" si="27"/>
        <v>#REF!</v>
      </c>
      <c r="AE63" s="102" t="e">
        <f t="shared" si="28"/>
        <v>#REF!</v>
      </c>
      <c r="AF63" s="108" t="e">
        <f t="shared" si="61"/>
        <v>#REF!</v>
      </c>
      <c r="AG63" s="102" t="e">
        <f t="shared" si="62"/>
        <v>#REF!</v>
      </c>
      <c r="AH63" s="102"/>
      <c r="AI63" s="102" t="e">
        <f t="shared" si="29"/>
        <v>#REF!</v>
      </c>
      <c r="AJ63" s="102" t="e">
        <f t="shared" si="30"/>
        <v>#REF!</v>
      </c>
      <c r="AK63" s="102" t="e">
        <f t="shared" si="31"/>
        <v>#REF!</v>
      </c>
      <c r="AL63" s="102" t="e">
        <f t="shared" si="32"/>
        <v>#REF!</v>
      </c>
      <c r="AM63" s="102" t="e">
        <f t="shared" si="33"/>
        <v>#REF!</v>
      </c>
      <c r="AN63" s="102" t="e">
        <f t="shared" si="34"/>
        <v>#REF!</v>
      </c>
      <c r="AO63" s="102" t="e">
        <f t="shared" si="35"/>
        <v>#REF!</v>
      </c>
      <c r="AP63" s="102" t="e">
        <f t="shared" si="36"/>
        <v>#REF!</v>
      </c>
      <c r="AQ63" s="102" t="e">
        <f t="shared" si="37"/>
        <v>#REF!</v>
      </c>
      <c r="AR63" s="102" t="e">
        <f t="shared" si="38"/>
        <v>#REF!</v>
      </c>
      <c r="AT63" s="102" t="e">
        <f t="shared" si="39"/>
        <v>#REF!</v>
      </c>
      <c r="AU63" s="102" t="e">
        <f t="shared" si="40"/>
        <v>#REF!</v>
      </c>
      <c r="AV63" s="102" t="e">
        <f t="shared" si="41"/>
        <v>#REF!</v>
      </c>
      <c r="AW63" s="102" t="e">
        <f t="shared" si="42"/>
        <v>#REF!</v>
      </c>
      <c r="AX63" s="102" t="e">
        <f t="shared" si="43"/>
        <v>#REF!</v>
      </c>
      <c r="AY63" s="102" t="e">
        <f t="shared" si="44"/>
        <v>#REF!</v>
      </c>
      <c r="AZ63" s="102" t="e">
        <f t="shared" si="45"/>
        <v>#REF!</v>
      </c>
      <c r="BA63" s="102" t="e">
        <f t="shared" si="46"/>
        <v>#REF!</v>
      </c>
      <c r="BB63" s="102" t="e">
        <f t="shared" si="47"/>
        <v>#REF!</v>
      </c>
      <c r="BC63" s="102" t="e">
        <f t="shared" si="48"/>
        <v>#REF!</v>
      </c>
    </row>
    <row r="64" spans="2:68" x14ac:dyDescent="0.25">
      <c r="E64" s="65" t="e">
        <f>IF((ROWS(E$6:E64)-1)&gt;$C$16+$C$13-$C$15,"",(ROWS(E$6:E64)-1))</f>
        <v>#REF!</v>
      </c>
      <c r="F64" s="55" t="e">
        <f t="shared" si="14"/>
        <v>#REF!</v>
      </c>
      <c r="G64" s="55" t="e">
        <f t="shared" si="15"/>
        <v>#REF!</v>
      </c>
      <c r="H64" s="28" t="e">
        <f t="shared" si="9"/>
        <v>#REF!</v>
      </c>
      <c r="I64" s="56" t="e">
        <f t="shared" si="10"/>
        <v>#REF!</v>
      </c>
      <c r="J64" s="56" t="e">
        <f t="shared" si="16"/>
        <v>#REF!</v>
      </c>
      <c r="K64" s="57" t="e">
        <f t="shared" si="17"/>
        <v>#REF!</v>
      </c>
      <c r="L64" s="57" t="e">
        <f t="shared" si="11"/>
        <v>#REF!</v>
      </c>
      <c r="M64" s="58" t="e">
        <f t="shared" si="12"/>
        <v>#REF!</v>
      </c>
      <c r="N64" s="58" t="e">
        <f t="shared" si="18"/>
        <v>#REF!</v>
      </c>
      <c r="O64" s="58" t="e">
        <f t="shared" si="19"/>
        <v>#REF!</v>
      </c>
      <c r="P64" s="59" t="e">
        <f t="shared" si="1"/>
        <v>#REF!</v>
      </c>
      <c r="Q64" s="29" t="e">
        <f t="shared" si="20"/>
        <v>#REF!</v>
      </c>
      <c r="R64" s="100" t="e">
        <f t="shared" si="13"/>
        <v>#REF!</v>
      </c>
      <c r="S64" s="69"/>
      <c r="T64" s="69"/>
      <c r="U64" s="102"/>
      <c r="V64" s="102"/>
      <c r="W64" s="102"/>
      <c r="X64" s="102" t="e">
        <f t="shared" si="21"/>
        <v>#REF!</v>
      </c>
      <c r="Y64" s="102" t="e">
        <f t="shared" si="22"/>
        <v>#REF!</v>
      </c>
      <c r="Z64" s="102" t="e">
        <f t="shared" si="23"/>
        <v>#REF!</v>
      </c>
      <c r="AA64" s="102" t="e">
        <f t="shared" si="24"/>
        <v>#REF!</v>
      </c>
      <c r="AB64" s="102" t="e">
        <f t="shared" si="25"/>
        <v>#REF!</v>
      </c>
      <c r="AC64" s="102" t="e">
        <f t="shared" si="26"/>
        <v>#REF!</v>
      </c>
      <c r="AD64" s="102" t="e">
        <f t="shared" si="27"/>
        <v>#REF!</v>
      </c>
      <c r="AE64" s="102" t="e">
        <f t="shared" si="28"/>
        <v>#REF!</v>
      </c>
      <c r="AF64" s="108" t="e">
        <f t="shared" si="61"/>
        <v>#REF!</v>
      </c>
      <c r="AG64" s="102" t="e">
        <f t="shared" si="62"/>
        <v>#REF!</v>
      </c>
      <c r="AH64" s="102"/>
      <c r="AI64" s="102" t="e">
        <f t="shared" si="29"/>
        <v>#REF!</v>
      </c>
      <c r="AJ64" s="102" t="e">
        <f t="shared" si="30"/>
        <v>#REF!</v>
      </c>
      <c r="AK64" s="102" t="e">
        <f t="shared" si="31"/>
        <v>#REF!</v>
      </c>
      <c r="AL64" s="102" t="e">
        <f t="shared" si="32"/>
        <v>#REF!</v>
      </c>
      <c r="AM64" s="102" t="e">
        <f t="shared" si="33"/>
        <v>#REF!</v>
      </c>
      <c r="AN64" s="102" t="e">
        <f t="shared" si="34"/>
        <v>#REF!</v>
      </c>
      <c r="AO64" s="102" t="e">
        <f t="shared" si="35"/>
        <v>#REF!</v>
      </c>
      <c r="AP64" s="102" t="e">
        <f t="shared" si="36"/>
        <v>#REF!</v>
      </c>
      <c r="AQ64" s="102" t="e">
        <f t="shared" si="37"/>
        <v>#REF!</v>
      </c>
      <c r="AR64" s="102" t="e">
        <f t="shared" si="38"/>
        <v>#REF!</v>
      </c>
      <c r="AT64" s="102" t="e">
        <f t="shared" si="39"/>
        <v>#REF!</v>
      </c>
      <c r="AU64" s="102" t="e">
        <f t="shared" si="40"/>
        <v>#REF!</v>
      </c>
      <c r="AV64" s="102" t="e">
        <f t="shared" si="41"/>
        <v>#REF!</v>
      </c>
      <c r="AW64" s="102" t="e">
        <f t="shared" si="42"/>
        <v>#REF!</v>
      </c>
      <c r="AX64" s="102" t="e">
        <f t="shared" si="43"/>
        <v>#REF!</v>
      </c>
      <c r="AY64" s="102" t="e">
        <f t="shared" si="44"/>
        <v>#REF!</v>
      </c>
      <c r="AZ64" s="102" t="e">
        <f t="shared" si="45"/>
        <v>#REF!</v>
      </c>
      <c r="BA64" s="102" t="e">
        <f t="shared" si="46"/>
        <v>#REF!</v>
      </c>
      <c r="BB64" s="102" t="e">
        <f t="shared" si="47"/>
        <v>#REF!</v>
      </c>
      <c r="BC64" s="102" t="e">
        <f t="shared" si="48"/>
        <v>#REF!</v>
      </c>
    </row>
    <row r="65" spans="5:55" x14ac:dyDescent="0.25">
      <c r="E65" s="65" t="e">
        <f>IF((ROWS(E$6:E65)-1)&gt;$C$16+$C$13-$C$15,"",(ROWS(E$6:E65)-1))</f>
        <v>#REF!</v>
      </c>
      <c r="F65" s="55" t="e">
        <f t="shared" si="14"/>
        <v>#REF!</v>
      </c>
      <c r="G65" s="55" t="e">
        <f t="shared" si="15"/>
        <v>#REF!</v>
      </c>
      <c r="H65" s="28" t="e">
        <f t="shared" si="9"/>
        <v>#REF!</v>
      </c>
      <c r="I65" s="56" t="e">
        <f t="shared" si="10"/>
        <v>#REF!</v>
      </c>
      <c r="J65" s="56" t="e">
        <f t="shared" si="16"/>
        <v>#REF!</v>
      </c>
      <c r="K65" s="57" t="e">
        <f t="shared" si="17"/>
        <v>#REF!</v>
      </c>
      <c r="L65" s="57" t="e">
        <f t="shared" si="11"/>
        <v>#REF!</v>
      </c>
      <c r="M65" s="58" t="e">
        <f t="shared" si="12"/>
        <v>#REF!</v>
      </c>
      <c r="N65" s="58" t="e">
        <f t="shared" si="18"/>
        <v>#REF!</v>
      </c>
      <c r="O65" s="58" t="e">
        <f t="shared" si="19"/>
        <v>#REF!</v>
      </c>
      <c r="P65" s="59" t="e">
        <f t="shared" si="1"/>
        <v>#REF!</v>
      </c>
      <c r="Q65" s="29" t="e">
        <f t="shared" si="20"/>
        <v>#REF!</v>
      </c>
      <c r="R65" s="100" t="e">
        <f t="shared" si="13"/>
        <v>#REF!</v>
      </c>
      <c r="S65" s="69"/>
      <c r="T65" s="69"/>
      <c r="U65" s="102"/>
      <c r="V65" s="102"/>
      <c r="W65" s="102"/>
      <c r="X65" s="102" t="e">
        <f t="shared" si="21"/>
        <v>#REF!</v>
      </c>
      <c r="Y65" s="102" t="e">
        <f t="shared" si="22"/>
        <v>#REF!</v>
      </c>
      <c r="Z65" s="102" t="e">
        <f t="shared" si="23"/>
        <v>#REF!</v>
      </c>
      <c r="AA65" s="102" t="e">
        <f t="shared" si="24"/>
        <v>#REF!</v>
      </c>
      <c r="AB65" s="102" t="e">
        <f t="shared" si="25"/>
        <v>#REF!</v>
      </c>
      <c r="AC65" s="102" t="e">
        <f t="shared" si="26"/>
        <v>#REF!</v>
      </c>
      <c r="AD65" s="102" t="e">
        <f t="shared" si="27"/>
        <v>#REF!</v>
      </c>
      <c r="AE65" s="102" t="e">
        <f t="shared" si="28"/>
        <v>#REF!</v>
      </c>
      <c r="AF65" s="108" t="e">
        <f t="shared" si="61"/>
        <v>#REF!</v>
      </c>
      <c r="AG65" s="102" t="e">
        <f t="shared" si="62"/>
        <v>#REF!</v>
      </c>
      <c r="AH65" s="102"/>
      <c r="AI65" s="102" t="e">
        <f t="shared" si="29"/>
        <v>#REF!</v>
      </c>
      <c r="AJ65" s="102" t="e">
        <f t="shared" si="30"/>
        <v>#REF!</v>
      </c>
      <c r="AK65" s="102" t="e">
        <f t="shared" si="31"/>
        <v>#REF!</v>
      </c>
      <c r="AL65" s="102" t="e">
        <f t="shared" si="32"/>
        <v>#REF!</v>
      </c>
      <c r="AM65" s="102" t="e">
        <f t="shared" si="33"/>
        <v>#REF!</v>
      </c>
      <c r="AN65" s="102" t="e">
        <f t="shared" si="34"/>
        <v>#REF!</v>
      </c>
      <c r="AO65" s="102" t="e">
        <f t="shared" si="35"/>
        <v>#REF!</v>
      </c>
      <c r="AP65" s="102" t="e">
        <f t="shared" si="36"/>
        <v>#REF!</v>
      </c>
      <c r="AQ65" s="102" t="e">
        <f t="shared" si="37"/>
        <v>#REF!</v>
      </c>
      <c r="AR65" s="102" t="e">
        <f t="shared" si="38"/>
        <v>#REF!</v>
      </c>
      <c r="AT65" s="102" t="e">
        <f t="shared" si="39"/>
        <v>#REF!</v>
      </c>
      <c r="AU65" s="102" t="e">
        <f t="shared" si="40"/>
        <v>#REF!</v>
      </c>
      <c r="AV65" s="102" t="e">
        <f t="shared" si="41"/>
        <v>#REF!</v>
      </c>
      <c r="AW65" s="102" t="e">
        <f t="shared" si="42"/>
        <v>#REF!</v>
      </c>
      <c r="AX65" s="102" t="e">
        <f t="shared" si="43"/>
        <v>#REF!</v>
      </c>
      <c r="AY65" s="102" t="e">
        <f t="shared" si="44"/>
        <v>#REF!</v>
      </c>
      <c r="AZ65" s="102" t="e">
        <f t="shared" si="45"/>
        <v>#REF!</v>
      </c>
      <c r="BA65" s="102" t="e">
        <f t="shared" si="46"/>
        <v>#REF!</v>
      </c>
      <c r="BB65" s="102" t="e">
        <f t="shared" si="47"/>
        <v>#REF!</v>
      </c>
      <c r="BC65" s="102" t="e">
        <f t="shared" si="48"/>
        <v>#REF!</v>
      </c>
    </row>
    <row r="66" spans="5:55" x14ac:dyDescent="0.25">
      <c r="E66" s="65" t="e">
        <f>IF((ROWS(E$6:E66)-1)&gt;$C$16+$C$13-$C$15,"",(ROWS(E$6:E66)-1))</f>
        <v>#REF!</v>
      </c>
      <c r="F66" s="55" t="e">
        <f t="shared" si="14"/>
        <v>#REF!</v>
      </c>
      <c r="G66" s="55" t="e">
        <f t="shared" si="15"/>
        <v>#REF!</v>
      </c>
      <c r="H66" s="28" t="e">
        <f t="shared" si="9"/>
        <v>#REF!</v>
      </c>
      <c r="I66" s="56" t="e">
        <f t="shared" si="10"/>
        <v>#REF!</v>
      </c>
      <c r="J66" s="56" t="e">
        <f t="shared" si="16"/>
        <v>#REF!</v>
      </c>
      <c r="K66" s="57" t="e">
        <f t="shared" si="17"/>
        <v>#REF!</v>
      </c>
      <c r="L66" s="57" t="e">
        <f t="shared" si="11"/>
        <v>#REF!</v>
      </c>
      <c r="M66" s="58" t="e">
        <f t="shared" si="12"/>
        <v>#REF!</v>
      </c>
      <c r="N66" s="58" t="e">
        <f t="shared" si="18"/>
        <v>#REF!</v>
      </c>
      <c r="O66" s="58" t="e">
        <f t="shared" si="19"/>
        <v>#REF!</v>
      </c>
      <c r="P66" s="59" t="e">
        <f t="shared" si="1"/>
        <v>#REF!</v>
      </c>
      <c r="Q66" s="29" t="e">
        <f t="shared" si="20"/>
        <v>#REF!</v>
      </c>
      <c r="R66" s="100" t="e">
        <f t="shared" si="13"/>
        <v>#REF!</v>
      </c>
      <c r="S66" s="69"/>
      <c r="T66" s="69"/>
      <c r="U66" s="102"/>
      <c r="V66" s="102"/>
      <c r="W66" s="102"/>
      <c r="X66" s="102" t="e">
        <f t="shared" si="21"/>
        <v>#REF!</v>
      </c>
      <c r="Y66" s="102" t="e">
        <f t="shared" si="22"/>
        <v>#REF!</v>
      </c>
      <c r="Z66" s="102" t="e">
        <f t="shared" si="23"/>
        <v>#REF!</v>
      </c>
      <c r="AA66" s="102" t="e">
        <f t="shared" si="24"/>
        <v>#REF!</v>
      </c>
      <c r="AB66" s="102" t="e">
        <f t="shared" si="25"/>
        <v>#REF!</v>
      </c>
      <c r="AC66" s="102" t="e">
        <f t="shared" si="26"/>
        <v>#REF!</v>
      </c>
      <c r="AD66" s="102" t="e">
        <f t="shared" si="27"/>
        <v>#REF!</v>
      </c>
      <c r="AE66" s="102" t="e">
        <f t="shared" si="28"/>
        <v>#REF!</v>
      </c>
      <c r="AF66" s="108" t="e">
        <f t="shared" si="61"/>
        <v>#REF!</v>
      </c>
      <c r="AG66" s="102" t="e">
        <f t="shared" si="62"/>
        <v>#REF!</v>
      </c>
      <c r="AH66" s="102"/>
      <c r="AI66" s="102" t="e">
        <f t="shared" si="29"/>
        <v>#REF!</v>
      </c>
      <c r="AJ66" s="102" t="e">
        <f t="shared" si="30"/>
        <v>#REF!</v>
      </c>
      <c r="AK66" s="102" t="e">
        <f t="shared" si="31"/>
        <v>#REF!</v>
      </c>
      <c r="AL66" s="102" t="e">
        <f t="shared" si="32"/>
        <v>#REF!</v>
      </c>
      <c r="AM66" s="102" t="e">
        <f t="shared" si="33"/>
        <v>#REF!</v>
      </c>
      <c r="AN66" s="102" t="e">
        <f t="shared" si="34"/>
        <v>#REF!</v>
      </c>
      <c r="AO66" s="102" t="e">
        <f t="shared" si="35"/>
        <v>#REF!</v>
      </c>
      <c r="AP66" s="102" t="e">
        <f t="shared" si="36"/>
        <v>#REF!</v>
      </c>
      <c r="AQ66" s="102" t="e">
        <f t="shared" si="37"/>
        <v>#REF!</v>
      </c>
      <c r="AR66" s="102" t="e">
        <f t="shared" si="38"/>
        <v>#REF!</v>
      </c>
      <c r="AT66" s="102" t="e">
        <f t="shared" si="39"/>
        <v>#REF!</v>
      </c>
      <c r="AU66" s="102" t="e">
        <f t="shared" si="40"/>
        <v>#REF!</v>
      </c>
      <c r="AV66" s="102" t="e">
        <f t="shared" si="41"/>
        <v>#REF!</v>
      </c>
      <c r="AW66" s="102" t="e">
        <f t="shared" si="42"/>
        <v>#REF!</v>
      </c>
      <c r="AX66" s="102" t="e">
        <f t="shared" si="43"/>
        <v>#REF!</v>
      </c>
      <c r="AY66" s="102" t="e">
        <f t="shared" si="44"/>
        <v>#REF!</v>
      </c>
      <c r="AZ66" s="102" t="e">
        <f t="shared" si="45"/>
        <v>#REF!</v>
      </c>
      <c r="BA66" s="102" t="e">
        <f t="shared" si="46"/>
        <v>#REF!</v>
      </c>
      <c r="BB66" s="102" t="e">
        <f t="shared" si="47"/>
        <v>#REF!</v>
      </c>
      <c r="BC66" s="102" t="e">
        <f t="shared" si="48"/>
        <v>#REF!</v>
      </c>
    </row>
    <row r="67" spans="5:55" x14ac:dyDescent="0.25">
      <c r="E67" s="65" t="e">
        <f>IF((ROWS(E$6:E67)-1)&gt;$C$16+$C$13-$C$15,"",(ROWS(E$6:E67)-1))</f>
        <v>#REF!</v>
      </c>
      <c r="F67" s="55" t="e">
        <f t="shared" si="14"/>
        <v>#REF!</v>
      </c>
      <c r="G67" s="55" t="e">
        <f t="shared" si="15"/>
        <v>#REF!</v>
      </c>
      <c r="H67" s="28" t="e">
        <f t="shared" si="9"/>
        <v>#REF!</v>
      </c>
      <c r="I67" s="56" t="e">
        <f t="shared" si="10"/>
        <v>#REF!</v>
      </c>
      <c r="J67" s="56" t="e">
        <f t="shared" si="16"/>
        <v>#REF!</v>
      </c>
      <c r="K67" s="57" t="e">
        <f t="shared" si="17"/>
        <v>#REF!</v>
      </c>
      <c r="L67" s="57" t="e">
        <f t="shared" si="11"/>
        <v>#REF!</v>
      </c>
      <c r="M67" s="58" t="e">
        <f t="shared" si="12"/>
        <v>#REF!</v>
      </c>
      <c r="N67" s="58" t="e">
        <f t="shared" si="18"/>
        <v>#REF!</v>
      </c>
      <c r="O67" s="58" t="e">
        <f t="shared" si="19"/>
        <v>#REF!</v>
      </c>
      <c r="P67" s="59" t="e">
        <f t="shared" si="1"/>
        <v>#REF!</v>
      </c>
      <c r="Q67" s="29" t="e">
        <f t="shared" si="20"/>
        <v>#REF!</v>
      </c>
      <c r="R67" s="100" t="e">
        <f t="shared" si="13"/>
        <v>#REF!</v>
      </c>
      <c r="S67" s="69"/>
      <c r="T67" s="69"/>
      <c r="U67" s="102"/>
      <c r="V67" s="102"/>
      <c r="W67" s="102"/>
      <c r="X67" s="102" t="e">
        <f t="shared" si="21"/>
        <v>#REF!</v>
      </c>
      <c r="Y67" s="102" t="e">
        <f t="shared" si="22"/>
        <v>#REF!</v>
      </c>
      <c r="Z67" s="102" t="e">
        <f t="shared" si="23"/>
        <v>#REF!</v>
      </c>
      <c r="AA67" s="102" t="e">
        <f t="shared" si="24"/>
        <v>#REF!</v>
      </c>
      <c r="AB67" s="102" t="e">
        <f t="shared" si="25"/>
        <v>#REF!</v>
      </c>
      <c r="AC67" s="102" t="e">
        <f t="shared" si="26"/>
        <v>#REF!</v>
      </c>
      <c r="AD67" s="102" t="e">
        <f t="shared" si="27"/>
        <v>#REF!</v>
      </c>
      <c r="AE67" s="102" t="e">
        <f t="shared" si="28"/>
        <v>#REF!</v>
      </c>
      <c r="AF67" s="108" t="e">
        <f t="shared" si="61"/>
        <v>#REF!</v>
      </c>
      <c r="AG67" s="102" t="e">
        <f t="shared" si="62"/>
        <v>#REF!</v>
      </c>
      <c r="AH67" s="102"/>
      <c r="AI67" s="102" t="e">
        <f t="shared" si="29"/>
        <v>#REF!</v>
      </c>
      <c r="AJ67" s="102" t="e">
        <f t="shared" si="30"/>
        <v>#REF!</v>
      </c>
      <c r="AK67" s="102" t="e">
        <f t="shared" si="31"/>
        <v>#REF!</v>
      </c>
      <c r="AL67" s="102" t="e">
        <f t="shared" si="32"/>
        <v>#REF!</v>
      </c>
      <c r="AM67" s="102" t="e">
        <f t="shared" si="33"/>
        <v>#REF!</v>
      </c>
      <c r="AN67" s="102" t="e">
        <f t="shared" si="34"/>
        <v>#REF!</v>
      </c>
      <c r="AO67" s="102" t="e">
        <f t="shared" si="35"/>
        <v>#REF!</v>
      </c>
      <c r="AP67" s="102" t="e">
        <f t="shared" si="36"/>
        <v>#REF!</v>
      </c>
      <c r="AQ67" s="102" t="e">
        <f t="shared" si="37"/>
        <v>#REF!</v>
      </c>
      <c r="AR67" s="102" t="e">
        <f t="shared" si="38"/>
        <v>#REF!</v>
      </c>
      <c r="AT67" s="102" t="e">
        <f t="shared" si="39"/>
        <v>#REF!</v>
      </c>
      <c r="AU67" s="102" t="e">
        <f t="shared" si="40"/>
        <v>#REF!</v>
      </c>
      <c r="AV67" s="102" t="e">
        <f t="shared" si="41"/>
        <v>#REF!</v>
      </c>
      <c r="AW67" s="102" t="e">
        <f t="shared" si="42"/>
        <v>#REF!</v>
      </c>
      <c r="AX67" s="102" t="e">
        <f t="shared" si="43"/>
        <v>#REF!</v>
      </c>
      <c r="AY67" s="102" t="e">
        <f t="shared" si="44"/>
        <v>#REF!</v>
      </c>
      <c r="AZ67" s="102" t="e">
        <f t="shared" si="45"/>
        <v>#REF!</v>
      </c>
      <c r="BA67" s="102" t="e">
        <f t="shared" si="46"/>
        <v>#REF!</v>
      </c>
      <c r="BB67" s="102" t="e">
        <f t="shared" si="47"/>
        <v>#REF!</v>
      </c>
      <c r="BC67" s="102" t="e">
        <f t="shared" si="48"/>
        <v>#REF!</v>
      </c>
    </row>
    <row r="68" spans="5:55" x14ac:dyDescent="0.25">
      <c r="E68" s="65" t="e">
        <f>IF((ROWS(E$6:E68)-1)&gt;$C$16+$C$13-$C$15,"",(ROWS(E$6:E68)-1))</f>
        <v>#REF!</v>
      </c>
      <c r="F68" s="55" t="e">
        <f t="shared" si="14"/>
        <v>#REF!</v>
      </c>
      <c r="G68" s="55" t="e">
        <f t="shared" si="15"/>
        <v>#REF!</v>
      </c>
      <c r="H68" s="28" t="e">
        <f t="shared" si="9"/>
        <v>#REF!</v>
      </c>
      <c r="I68" s="56" t="e">
        <f t="shared" si="10"/>
        <v>#REF!</v>
      </c>
      <c r="J68" s="56" t="e">
        <f t="shared" si="16"/>
        <v>#REF!</v>
      </c>
      <c r="K68" s="57" t="e">
        <f t="shared" si="17"/>
        <v>#REF!</v>
      </c>
      <c r="L68" s="57" t="e">
        <f t="shared" si="11"/>
        <v>#REF!</v>
      </c>
      <c r="M68" s="58" t="e">
        <f t="shared" si="12"/>
        <v>#REF!</v>
      </c>
      <c r="N68" s="58" t="e">
        <f t="shared" si="18"/>
        <v>#REF!</v>
      </c>
      <c r="O68" s="58" t="e">
        <f t="shared" si="19"/>
        <v>#REF!</v>
      </c>
      <c r="P68" s="59" t="e">
        <f t="shared" si="1"/>
        <v>#REF!</v>
      </c>
      <c r="Q68" s="29" t="e">
        <f t="shared" si="20"/>
        <v>#REF!</v>
      </c>
      <c r="R68" s="100" t="e">
        <f t="shared" si="13"/>
        <v>#REF!</v>
      </c>
      <c r="S68" s="69"/>
      <c r="T68" s="69"/>
      <c r="U68" s="102"/>
      <c r="V68" s="102"/>
      <c r="W68" s="102"/>
      <c r="X68" s="102" t="e">
        <f t="shared" si="21"/>
        <v>#REF!</v>
      </c>
      <c r="Y68" s="102" t="e">
        <f t="shared" si="22"/>
        <v>#REF!</v>
      </c>
      <c r="Z68" s="102" t="e">
        <f t="shared" si="23"/>
        <v>#REF!</v>
      </c>
      <c r="AA68" s="102" t="e">
        <f t="shared" si="24"/>
        <v>#REF!</v>
      </c>
      <c r="AB68" s="102" t="e">
        <f t="shared" si="25"/>
        <v>#REF!</v>
      </c>
      <c r="AC68" s="102" t="e">
        <f t="shared" si="26"/>
        <v>#REF!</v>
      </c>
      <c r="AD68" s="102" t="e">
        <f t="shared" si="27"/>
        <v>#REF!</v>
      </c>
      <c r="AE68" s="102" t="e">
        <f t="shared" si="28"/>
        <v>#REF!</v>
      </c>
      <c r="AF68" s="108" t="e">
        <f t="shared" si="61"/>
        <v>#REF!</v>
      </c>
      <c r="AG68" s="102" t="e">
        <f t="shared" si="62"/>
        <v>#REF!</v>
      </c>
      <c r="AH68" s="102"/>
      <c r="AI68" s="102" t="e">
        <f t="shared" si="29"/>
        <v>#REF!</v>
      </c>
      <c r="AJ68" s="102" t="e">
        <f t="shared" si="30"/>
        <v>#REF!</v>
      </c>
      <c r="AK68" s="102" t="e">
        <f t="shared" si="31"/>
        <v>#REF!</v>
      </c>
      <c r="AL68" s="102" t="e">
        <f t="shared" si="32"/>
        <v>#REF!</v>
      </c>
      <c r="AM68" s="102" t="e">
        <f t="shared" si="33"/>
        <v>#REF!</v>
      </c>
      <c r="AN68" s="102" t="e">
        <f t="shared" si="34"/>
        <v>#REF!</v>
      </c>
      <c r="AO68" s="102" t="e">
        <f t="shared" si="35"/>
        <v>#REF!</v>
      </c>
      <c r="AP68" s="102" t="e">
        <f t="shared" si="36"/>
        <v>#REF!</v>
      </c>
      <c r="AQ68" s="102" t="e">
        <f t="shared" si="37"/>
        <v>#REF!</v>
      </c>
      <c r="AR68" s="102" t="e">
        <f t="shared" si="38"/>
        <v>#REF!</v>
      </c>
      <c r="AT68" s="102" t="e">
        <f t="shared" si="39"/>
        <v>#REF!</v>
      </c>
      <c r="AU68" s="102" t="e">
        <f t="shared" si="40"/>
        <v>#REF!</v>
      </c>
      <c r="AV68" s="102" t="e">
        <f t="shared" si="41"/>
        <v>#REF!</v>
      </c>
      <c r="AW68" s="102" t="e">
        <f t="shared" si="42"/>
        <v>#REF!</v>
      </c>
      <c r="AX68" s="102" t="e">
        <f t="shared" si="43"/>
        <v>#REF!</v>
      </c>
      <c r="AY68" s="102" t="e">
        <f t="shared" si="44"/>
        <v>#REF!</v>
      </c>
      <c r="AZ68" s="102" t="e">
        <f t="shared" si="45"/>
        <v>#REF!</v>
      </c>
      <c r="BA68" s="102" t="e">
        <f t="shared" si="46"/>
        <v>#REF!</v>
      </c>
      <c r="BB68" s="102" t="e">
        <f t="shared" si="47"/>
        <v>#REF!</v>
      </c>
      <c r="BC68" s="102" t="e">
        <f t="shared" si="48"/>
        <v>#REF!</v>
      </c>
    </row>
    <row r="69" spans="5:55" x14ac:dyDescent="0.25">
      <c r="E69" s="65" t="e">
        <f>IF((ROWS(E$6:E69)-1)&gt;$C$16+$C$13-$C$15,"",(ROWS(E$6:E69)-1))</f>
        <v>#REF!</v>
      </c>
      <c r="F69" s="55" t="e">
        <f t="shared" si="14"/>
        <v>#REF!</v>
      </c>
      <c r="G69" s="55" t="e">
        <f t="shared" si="15"/>
        <v>#REF!</v>
      </c>
      <c r="H69" s="28" t="e">
        <f t="shared" si="9"/>
        <v>#REF!</v>
      </c>
      <c r="I69" s="56" t="e">
        <f t="shared" si="10"/>
        <v>#REF!</v>
      </c>
      <c r="J69" s="56" t="e">
        <f t="shared" si="16"/>
        <v>#REF!</v>
      </c>
      <c r="K69" s="57" t="e">
        <f t="shared" si="17"/>
        <v>#REF!</v>
      </c>
      <c r="L69" s="57" t="e">
        <f t="shared" si="11"/>
        <v>#REF!</v>
      </c>
      <c r="M69" s="58" t="e">
        <f t="shared" si="12"/>
        <v>#REF!</v>
      </c>
      <c r="N69" s="58" t="e">
        <f t="shared" si="18"/>
        <v>#REF!</v>
      </c>
      <c r="O69" s="58" t="e">
        <f t="shared" si="19"/>
        <v>#REF!</v>
      </c>
      <c r="P69" s="59" t="e">
        <f t="shared" si="1"/>
        <v>#REF!</v>
      </c>
      <c r="Q69" s="29" t="e">
        <f t="shared" si="20"/>
        <v>#REF!</v>
      </c>
      <c r="R69" s="100" t="e">
        <f t="shared" si="13"/>
        <v>#REF!</v>
      </c>
      <c r="S69" s="69"/>
      <c r="T69" s="69"/>
      <c r="U69" s="102"/>
      <c r="V69" s="102"/>
      <c r="W69" s="102"/>
      <c r="X69" s="102" t="e">
        <f t="shared" si="21"/>
        <v>#REF!</v>
      </c>
      <c r="Y69" s="102" t="e">
        <f t="shared" si="22"/>
        <v>#REF!</v>
      </c>
      <c r="Z69" s="102" t="e">
        <f t="shared" si="23"/>
        <v>#REF!</v>
      </c>
      <c r="AA69" s="102" t="e">
        <f t="shared" si="24"/>
        <v>#REF!</v>
      </c>
      <c r="AB69" s="102" t="e">
        <f t="shared" si="25"/>
        <v>#REF!</v>
      </c>
      <c r="AC69" s="102" t="e">
        <f t="shared" si="26"/>
        <v>#REF!</v>
      </c>
      <c r="AD69" s="102" t="e">
        <f t="shared" si="27"/>
        <v>#REF!</v>
      </c>
      <c r="AE69" s="102" t="e">
        <f t="shared" si="28"/>
        <v>#REF!</v>
      </c>
      <c r="AF69" s="108" t="e">
        <f t="shared" si="61"/>
        <v>#REF!</v>
      </c>
      <c r="AG69" s="102" t="e">
        <f t="shared" si="62"/>
        <v>#REF!</v>
      </c>
      <c r="AH69" s="102"/>
      <c r="AI69" s="102" t="e">
        <f t="shared" si="29"/>
        <v>#REF!</v>
      </c>
      <c r="AJ69" s="102" t="e">
        <f t="shared" si="30"/>
        <v>#REF!</v>
      </c>
      <c r="AK69" s="102" t="e">
        <f t="shared" si="31"/>
        <v>#REF!</v>
      </c>
      <c r="AL69" s="102" t="e">
        <f t="shared" si="32"/>
        <v>#REF!</v>
      </c>
      <c r="AM69" s="102" t="e">
        <f t="shared" si="33"/>
        <v>#REF!</v>
      </c>
      <c r="AN69" s="102" t="e">
        <f t="shared" si="34"/>
        <v>#REF!</v>
      </c>
      <c r="AO69" s="102" t="e">
        <f t="shared" si="35"/>
        <v>#REF!</v>
      </c>
      <c r="AP69" s="102" t="e">
        <f t="shared" si="36"/>
        <v>#REF!</v>
      </c>
      <c r="AQ69" s="102" t="e">
        <f t="shared" si="37"/>
        <v>#REF!</v>
      </c>
      <c r="AR69" s="102" t="e">
        <f t="shared" si="38"/>
        <v>#REF!</v>
      </c>
      <c r="AT69" s="102" t="e">
        <f t="shared" si="39"/>
        <v>#REF!</v>
      </c>
      <c r="AU69" s="102" t="e">
        <f t="shared" si="40"/>
        <v>#REF!</v>
      </c>
      <c r="AV69" s="102" t="e">
        <f t="shared" si="41"/>
        <v>#REF!</v>
      </c>
      <c r="AW69" s="102" t="e">
        <f t="shared" si="42"/>
        <v>#REF!</v>
      </c>
      <c r="AX69" s="102" t="e">
        <f t="shared" si="43"/>
        <v>#REF!</v>
      </c>
      <c r="AY69" s="102" t="e">
        <f t="shared" si="44"/>
        <v>#REF!</v>
      </c>
      <c r="AZ69" s="102" t="e">
        <f t="shared" si="45"/>
        <v>#REF!</v>
      </c>
      <c r="BA69" s="102" t="e">
        <f t="shared" si="46"/>
        <v>#REF!</v>
      </c>
      <c r="BB69" s="102" t="e">
        <f t="shared" si="47"/>
        <v>#REF!</v>
      </c>
      <c r="BC69" s="102" t="e">
        <f t="shared" si="48"/>
        <v>#REF!</v>
      </c>
    </row>
    <row r="70" spans="5:55" x14ac:dyDescent="0.25">
      <c r="E70" s="65" t="e">
        <f>IF((ROWS(E$6:E70)-1)&gt;$C$16+$C$13-$C$15,"",(ROWS(E$6:E70)-1))</f>
        <v>#REF!</v>
      </c>
      <c r="F70" s="55" t="e">
        <f t="shared" si="14"/>
        <v>#REF!</v>
      </c>
      <c r="G70" s="55" t="e">
        <f t="shared" si="15"/>
        <v>#REF!</v>
      </c>
      <c r="H70" s="28" t="e">
        <f t="shared" si="9"/>
        <v>#REF!</v>
      </c>
      <c r="I70" s="56" t="e">
        <f t="shared" si="10"/>
        <v>#REF!</v>
      </c>
      <c r="J70" s="56" t="e">
        <f t="shared" si="16"/>
        <v>#REF!</v>
      </c>
      <c r="K70" s="57" t="e">
        <f t="shared" si="17"/>
        <v>#REF!</v>
      </c>
      <c r="L70" s="57" t="e">
        <f t="shared" si="11"/>
        <v>#REF!</v>
      </c>
      <c r="M70" s="58" t="e">
        <f t="shared" si="12"/>
        <v>#REF!</v>
      </c>
      <c r="N70" s="58" t="e">
        <f t="shared" si="18"/>
        <v>#REF!</v>
      </c>
      <c r="O70" s="58" t="e">
        <f t="shared" si="19"/>
        <v>#REF!</v>
      </c>
      <c r="P70" s="59" t="e">
        <f t="shared" ref="P70:P133" si="63">IF(E70="","",$C$23)</f>
        <v>#REF!</v>
      </c>
      <c r="Q70" s="29" t="e">
        <f t="shared" si="20"/>
        <v>#REF!</v>
      </c>
      <c r="R70" s="100" t="e">
        <f t="shared" si="13"/>
        <v>#REF!</v>
      </c>
      <c r="S70" s="69"/>
      <c r="T70" s="69"/>
      <c r="U70" s="102"/>
      <c r="V70" s="102"/>
      <c r="W70" s="102"/>
      <c r="X70" s="102" t="e">
        <f t="shared" si="21"/>
        <v>#REF!</v>
      </c>
      <c r="Y70" s="102" t="e">
        <f t="shared" si="22"/>
        <v>#REF!</v>
      </c>
      <c r="Z70" s="102" t="e">
        <f t="shared" si="23"/>
        <v>#REF!</v>
      </c>
      <c r="AA70" s="102" t="e">
        <f t="shared" si="24"/>
        <v>#REF!</v>
      </c>
      <c r="AB70" s="102" t="e">
        <f t="shared" si="25"/>
        <v>#REF!</v>
      </c>
      <c r="AC70" s="102" t="e">
        <f t="shared" si="26"/>
        <v>#REF!</v>
      </c>
      <c r="AD70" s="102" t="e">
        <f t="shared" si="27"/>
        <v>#REF!</v>
      </c>
      <c r="AE70" s="102" t="e">
        <f t="shared" si="28"/>
        <v>#REF!</v>
      </c>
      <c r="AF70" s="108" t="e">
        <f t="shared" si="61"/>
        <v>#REF!</v>
      </c>
      <c r="AG70" s="102" t="e">
        <f t="shared" si="62"/>
        <v>#REF!</v>
      </c>
      <c r="AH70" s="102"/>
      <c r="AI70" s="102" t="e">
        <f t="shared" si="29"/>
        <v>#REF!</v>
      </c>
      <c r="AJ70" s="102" t="e">
        <f t="shared" si="30"/>
        <v>#REF!</v>
      </c>
      <c r="AK70" s="102" t="e">
        <f t="shared" si="31"/>
        <v>#REF!</v>
      </c>
      <c r="AL70" s="102" t="e">
        <f t="shared" si="32"/>
        <v>#REF!</v>
      </c>
      <c r="AM70" s="102" t="e">
        <f t="shared" si="33"/>
        <v>#REF!</v>
      </c>
      <c r="AN70" s="102" t="e">
        <f t="shared" si="34"/>
        <v>#REF!</v>
      </c>
      <c r="AO70" s="102" t="e">
        <f t="shared" si="35"/>
        <v>#REF!</v>
      </c>
      <c r="AP70" s="102" t="e">
        <f t="shared" si="36"/>
        <v>#REF!</v>
      </c>
      <c r="AQ70" s="102" t="e">
        <f t="shared" si="37"/>
        <v>#REF!</v>
      </c>
      <c r="AR70" s="102" t="e">
        <f t="shared" si="38"/>
        <v>#REF!</v>
      </c>
      <c r="AT70" s="102" t="e">
        <f t="shared" si="39"/>
        <v>#REF!</v>
      </c>
      <c r="AU70" s="102" t="e">
        <f t="shared" si="40"/>
        <v>#REF!</v>
      </c>
      <c r="AV70" s="102" t="e">
        <f t="shared" si="41"/>
        <v>#REF!</v>
      </c>
      <c r="AW70" s="102" t="e">
        <f t="shared" si="42"/>
        <v>#REF!</v>
      </c>
      <c r="AX70" s="102" t="e">
        <f t="shared" si="43"/>
        <v>#REF!</v>
      </c>
      <c r="AY70" s="102" t="e">
        <f t="shared" si="44"/>
        <v>#REF!</v>
      </c>
      <c r="AZ70" s="102" t="e">
        <f t="shared" si="45"/>
        <v>#REF!</v>
      </c>
      <c r="BA70" s="102" t="e">
        <f t="shared" si="46"/>
        <v>#REF!</v>
      </c>
      <c r="BB70" s="102" t="e">
        <f t="shared" si="47"/>
        <v>#REF!</v>
      </c>
      <c r="BC70" s="102" t="e">
        <f t="shared" si="48"/>
        <v>#REF!</v>
      </c>
    </row>
    <row r="71" spans="5:55" x14ac:dyDescent="0.25">
      <c r="E71" s="65" t="e">
        <f>IF((ROWS(E$6:E71)-1)&gt;$C$16+$C$13-$C$15,"",(ROWS(E$6:E71)-1))</f>
        <v>#REF!</v>
      </c>
      <c r="F71" s="55" t="e">
        <f t="shared" si="14"/>
        <v>#REF!</v>
      </c>
      <c r="G71" s="55" t="e">
        <f t="shared" ref="G71:G134" si="64" xml:space="preserve">
IF(E71="","",
IF($C$6="mjesečno",AG71,
IF($C$6="tromjesečno",AR71,
IF($C$6="polugodišnje",BC71,
IF($C$6="godišnje",BP71)))))</f>
        <v>#REF!</v>
      </c>
      <c r="H71" s="28" t="e">
        <f t="shared" ref="H71:H134" si="65">IF(E71="","",
IF($C$5=0,0,
IF($C$24="m SBD / g SBD",G71-F71,
IF($C$24="m SBD / g 360",G71-F71,
IF($C$24="m SBD / g 365",G71-F71,
IF($C$24="m 30 / g SBD",$C$41,
IF($C$24="m 30 / g 360",$C$41,
IF($C$24="m 30 / g 365",$C$41))))))))</f>
        <v>#REF!</v>
      </c>
      <c r="I71" s="56" t="e">
        <f t="shared" ref="I71:I134" si="66">IF(E71="","",$C$20)</f>
        <v>#REF!</v>
      </c>
      <c r="J71" s="56" t="e">
        <f t="shared" si="16"/>
        <v>#REF!</v>
      </c>
      <c r="K71" s="57" t="e">
        <f t="shared" si="17"/>
        <v>#REF!</v>
      </c>
      <c r="L71" s="57" t="e">
        <f t="shared" si="11"/>
        <v>#REF!</v>
      </c>
      <c r="M71" s="58" t="e">
        <f t="shared" ref="M71:M134" si="67">IF(E71="","",
IF($C$24="m SBD / g SBD",(H71*I71*K70)/(DATE(YEAR(G71),12,31)-DATE(YEAR(G71),1,1)+1),
IF($C$24="m SBD / g 360",(H71*I71*K70)/360,
IF($C$24="m SBD / g 365",(H71*I71*K70)/365,
IF($C$24="m 30 / g SBD",($C$41*I71*K70)/(DATE(YEAR(G71),12,31)-DATE(YEAR(G71),1,1)+1),
IF($C$24="m 30 / g 360",($C$41*I71*K70)/360,
IF($C$24="m 30 / g 365",($C$41*I71*K70)/365,
)))))))</f>
        <v>#REF!</v>
      </c>
      <c r="N71" s="58" t="e">
        <f t="shared" si="18"/>
        <v>#REF!</v>
      </c>
      <c r="O71" s="58" t="e">
        <f t="shared" si="19"/>
        <v>#REF!</v>
      </c>
      <c r="P71" s="59" t="e">
        <f t="shared" si="63"/>
        <v>#REF!</v>
      </c>
      <c r="Q71" s="29" t="e">
        <f t="shared" si="20"/>
        <v>#REF!</v>
      </c>
      <c r="R71" s="100" t="e">
        <f t="shared" ref="R71:R134" si="68">IF(E71="","",IF($C$5=0,"",IF(F71&lt;$C$8,"INTERKALARNA","REDOVNA")))</f>
        <v>#REF!</v>
      </c>
      <c r="S71" s="69"/>
      <c r="T71" s="69"/>
      <c r="U71" s="102"/>
      <c r="V71" s="102"/>
      <c r="W71" s="102"/>
      <c r="X71" s="102" t="e">
        <f t="shared" si="21"/>
        <v>#REF!</v>
      </c>
      <c r="Y71" s="102" t="e">
        <f t="shared" si="22"/>
        <v>#REF!</v>
      </c>
      <c r="Z71" s="102" t="e">
        <f t="shared" si="23"/>
        <v>#REF!</v>
      </c>
      <c r="AA71" s="102" t="e">
        <f t="shared" si="24"/>
        <v>#REF!</v>
      </c>
      <c r="AB71" s="102" t="e">
        <f t="shared" si="25"/>
        <v>#REF!</v>
      </c>
      <c r="AC71" s="102" t="e">
        <f t="shared" si="26"/>
        <v>#REF!</v>
      </c>
      <c r="AD71" s="102" t="e">
        <f t="shared" si="27"/>
        <v>#REF!</v>
      </c>
      <c r="AE71" s="102" t="e">
        <f t="shared" si="28"/>
        <v>#REF!</v>
      </c>
      <c r="AF71" s="108" t="e">
        <f t="shared" si="61"/>
        <v>#REF!</v>
      </c>
      <c r="AG71" s="102" t="e">
        <f t="shared" si="62"/>
        <v>#REF!</v>
      </c>
      <c r="AH71" s="102"/>
      <c r="AI71" s="102" t="e">
        <f t="shared" si="29"/>
        <v>#REF!</v>
      </c>
      <c r="AJ71" s="102" t="e">
        <f t="shared" si="30"/>
        <v>#REF!</v>
      </c>
      <c r="AK71" s="102" t="e">
        <f t="shared" si="31"/>
        <v>#REF!</v>
      </c>
      <c r="AL71" s="102" t="e">
        <f t="shared" si="32"/>
        <v>#REF!</v>
      </c>
      <c r="AM71" s="102" t="e">
        <f t="shared" si="33"/>
        <v>#REF!</v>
      </c>
      <c r="AN71" s="102" t="e">
        <f t="shared" si="34"/>
        <v>#REF!</v>
      </c>
      <c r="AO71" s="102" t="e">
        <f t="shared" si="35"/>
        <v>#REF!</v>
      </c>
      <c r="AP71" s="102" t="e">
        <f t="shared" si="36"/>
        <v>#REF!</v>
      </c>
      <c r="AQ71" s="102" t="e">
        <f t="shared" si="37"/>
        <v>#REF!</v>
      </c>
      <c r="AR71" s="102" t="e">
        <f t="shared" si="38"/>
        <v>#REF!</v>
      </c>
      <c r="AT71" s="102" t="e">
        <f t="shared" si="39"/>
        <v>#REF!</v>
      </c>
      <c r="AU71" s="102" t="e">
        <f t="shared" si="40"/>
        <v>#REF!</v>
      </c>
      <c r="AV71" s="102" t="e">
        <f t="shared" si="41"/>
        <v>#REF!</v>
      </c>
      <c r="AW71" s="102" t="e">
        <f t="shared" si="42"/>
        <v>#REF!</v>
      </c>
      <c r="AX71" s="102" t="e">
        <f t="shared" si="43"/>
        <v>#REF!</v>
      </c>
      <c r="AY71" s="102" t="e">
        <f t="shared" si="44"/>
        <v>#REF!</v>
      </c>
      <c r="AZ71" s="102" t="e">
        <f t="shared" si="45"/>
        <v>#REF!</v>
      </c>
      <c r="BA71" s="102" t="e">
        <f t="shared" si="46"/>
        <v>#REF!</v>
      </c>
      <c r="BB71" s="102" t="e">
        <f t="shared" si="47"/>
        <v>#REF!</v>
      </c>
      <c r="BC71" s="102" t="e">
        <f t="shared" si="48"/>
        <v>#REF!</v>
      </c>
    </row>
    <row r="72" spans="5:55" x14ac:dyDescent="0.25">
      <c r="E72" s="65" t="e">
        <f>IF((ROWS(E$6:E72)-1)&gt;$C$16+$C$13-$C$15,"",(ROWS(E$6:E72)-1))</f>
        <v>#REF!</v>
      </c>
      <c r="F72" s="55" t="e">
        <f t="shared" ref="F72:F135" si="69">IF(E72="","",G71)</f>
        <v>#REF!</v>
      </c>
      <c r="G72" s="55" t="e">
        <f t="shared" si="64"/>
        <v>#REF!</v>
      </c>
      <c r="H72" s="28" t="e">
        <f t="shared" si="65"/>
        <v>#REF!</v>
      </c>
      <c r="I72" s="56" t="e">
        <f t="shared" si="66"/>
        <v>#REF!</v>
      </c>
      <c r="J72" s="56" t="e">
        <f t="shared" ref="J72:J135" si="70">IF(E72="","",$C$18)</f>
        <v>#REF!</v>
      </c>
      <c r="K72" s="57" t="e">
        <f t="shared" ref="K72:K135" si="71">IF(E72="","",TRUNC((K71-L72),5))</f>
        <v>#REF!</v>
      </c>
      <c r="L72" s="57" t="e">
        <f t="shared" ref="L72:L135" si="72" xml:space="preserve">
IF(E72="","",
IF(AND($C$8&gt;$C$9,E72&gt;$C$13),$C$5/($C$16-1),
IF(E72&gt;$C$13,$C$5/$C$16,0)))</f>
        <v>#REF!</v>
      </c>
      <c r="M72" s="58" t="e">
        <f t="shared" si="67"/>
        <v>#REF!</v>
      </c>
      <c r="N72" s="58" t="e">
        <f t="shared" ref="N72:N135" si="73">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4">IF(E72="","",IF(M72&lt;N72,0,M72-N72))</f>
        <v>#REF!</v>
      </c>
      <c r="P72" s="59" t="e">
        <f t="shared" si="63"/>
        <v>#REF!</v>
      </c>
      <c r="Q72" s="29" t="e">
        <f t="shared" ref="Q72:Q135" si="75">IF(E72="","",O72/(1+P72)^(E72+$C$33))</f>
        <v>#REF!</v>
      </c>
      <c r="R72" s="100" t="e">
        <f t="shared" si="68"/>
        <v>#REF!</v>
      </c>
      <c r="S72" s="69"/>
      <c r="T72" s="69"/>
      <c r="U72" s="102"/>
      <c r="V72" s="102"/>
      <c r="W72" s="102"/>
      <c r="X72" s="102" t="e">
        <f t="shared" ref="X72:X135" si="76">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102" t="e">
        <f t="shared" ref="Y72:Y135" si="77">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102" t="e">
        <f t="shared" ref="Z72:Z135" si="78">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102" t="e">
        <f t="shared" ref="AA72:AA135" si="79">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102" t="e">
        <f t="shared" ref="AB72:AB135" si="80">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102" t="e">
        <f t="shared" ref="AC72:AC135" si="81">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102" t="e">
        <f t="shared" ref="AD72:AD135" si="82">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102" t="e">
        <f t="shared" ref="AE72:AE135" si="83">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108" t="e">
        <f t="shared" si="61"/>
        <v>#REF!</v>
      </c>
      <c r="AG72" s="102" t="e">
        <f t="shared" si="62"/>
        <v>#REF!</v>
      </c>
      <c r="AH72" s="102"/>
      <c r="AI72" s="102" t="e">
        <f t="shared" ref="AI72:AI135" si="84">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102" t="e">
        <f t="shared" ref="AJ72:AJ135" si="85">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102" t="e">
        <f t="shared" ref="AK72:AK135" si="86">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102" t="e">
        <f t="shared" ref="AL72:AL135" si="87">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102" t="e">
        <f t="shared" ref="AM72:AM135" si="88">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102" t="e">
        <f t="shared" ref="AN72:AN135" si="89">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102" t="e">
        <f t="shared" ref="AO72:AO135" si="90">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102" t="e">
        <f t="shared" ref="AP72:AP135" si="91">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102" t="e">
        <f t="shared" ref="AQ72:AQ135" si="92">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102" t="e">
        <f t="shared" ref="AR72:AR135" si="93"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102" t="e">
        <f t="shared" ref="AT72:AT106" si="94">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102" t="e">
        <f t="shared" ref="AU72:AU106" si="95">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102" t="e">
        <f t="shared" ref="AV72:AV106" si="96">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102" t="e">
        <f t="shared" ref="AW72:AW106" si="97">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102" t="e">
        <f t="shared" ref="AX72:AX106" si="98">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102" t="e">
        <f t="shared" ref="AY72:AY106" si="99">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102" t="e">
        <f t="shared" ref="AZ72:AZ106" si="100">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102" t="e">
        <f t="shared" ref="BA72:BA106" si="101">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102" t="e">
        <f t="shared" ref="BB72:BB106" si="102">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102" t="e">
        <f t="shared" ref="BC72:BC106" si="103">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5:55" x14ac:dyDescent="0.25">
      <c r="E73" s="65" t="e">
        <f>IF((ROWS(E$6:E73)-1)&gt;$C$16+$C$13-$C$15,"",(ROWS(E$6:E73)-1))</f>
        <v>#REF!</v>
      </c>
      <c r="F73" s="55" t="e">
        <f t="shared" si="69"/>
        <v>#REF!</v>
      </c>
      <c r="G73" s="55" t="e">
        <f t="shared" si="64"/>
        <v>#REF!</v>
      </c>
      <c r="H73" s="28" t="e">
        <f t="shared" si="65"/>
        <v>#REF!</v>
      </c>
      <c r="I73" s="56" t="e">
        <f t="shared" si="66"/>
        <v>#REF!</v>
      </c>
      <c r="J73" s="56" t="e">
        <f t="shared" si="70"/>
        <v>#REF!</v>
      </c>
      <c r="K73" s="57" t="e">
        <f t="shared" si="71"/>
        <v>#REF!</v>
      </c>
      <c r="L73" s="57" t="e">
        <f t="shared" si="72"/>
        <v>#REF!</v>
      </c>
      <c r="M73" s="58" t="e">
        <f t="shared" si="67"/>
        <v>#REF!</v>
      </c>
      <c r="N73" s="58" t="e">
        <f t="shared" si="73"/>
        <v>#REF!</v>
      </c>
      <c r="O73" s="58" t="e">
        <f t="shared" si="74"/>
        <v>#REF!</v>
      </c>
      <c r="P73" s="59" t="e">
        <f t="shared" si="63"/>
        <v>#REF!</v>
      </c>
      <c r="Q73" s="29" t="e">
        <f t="shared" si="75"/>
        <v>#REF!</v>
      </c>
      <c r="R73" s="100" t="e">
        <f t="shared" si="68"/>
        <v>#REF!</v>
      </c>
      <c r="S73" s="69"/>
      <c r="T73" s="69"/>
      <c r="U73" s="102"/>
      <c r="V73" s="102"/>
      <c r="W73" s="102"/>
      <c r="X73" s="102" t="e">
        <f t="shared" si="76"/>
        <v>#REF!</v>
      </c>
      <c r="Y73" s="102" t="e">
        <f t="shared" si="77"/>
        <v>#REF!</v>
      </c>
      <c r="Z73" s="102" t="e">
        <f t="shared" si="78"/>
        <v>#REF!</v>
      </c>
      <c r="AA73" s="102" t="e">
        <f t="shared" si="79"/>
        <v>#REF!</v>
      </c>
      <c r="AB73" s="102" t="e">
        <f t="shared" si="80"/>
        <v>#REF!</v>
      </c>
      <c r="AC73" s="102" t="e">
        <f t="shared" si="81"/>
        <v>#REF!</v>
      </c>
      <c r="AD73" s="102" t="e">
        <f t="shared" si="82"/>
        <v>#REF!</v>
      </c>
      <c r="AE73" s="102" t="e">
        <f t="shared" si="83"/>
        <v>#REF!</v>
      </c>
      <c r="AF73" s="108" t="e">
        <f t="shared" ref="AF73:AF136" si="104">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102" t="e">
        <f t="shared" ref="AG73:AG136" si="105">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102"/>
      <c r="AI73" s="102" t="e">
        <f t="shared" si="84"/>
        <v>#REF!</v>
      </c>
      <c r="AJ73" s="102" t="e">
        <f t="shared" si="85"/>
        <v>#REF!</v>
      </c>
      <c r="AK73" s="102" t="e">
        <f t="shared" si="86"/>
        <v>#REF!</v>
      </c>
      <c r="AL73" s="102" t="e">
        <f t="shared" si="87"/>
        <v>#REF!</v>
      </c>
      <c r="AM73" s="102" t="e">
        <f t="shared" si="88"/>
        <v>#REF!</v>
      </c>
      <c r="AN73" s="102" t="e">
        <f t="shared" si="89"/>
        <v>#REF!</v>
      </c>
      <c r="AO73" s="102" t="e">
        <f t="shared" si="90"/>
        <v>#REF!</v>
      </c>
      <c r="AP73" s="102" t="e">
        <f t="shared" si="91"/>
        <v>#REF!</v>
      </c>
      <c r="AQ73" s="102" t="e">
        <f t="shared" si="92"/>
        <v>#REF!</v>
      </c>
      <c r="AR73" s="102" t="e">
        <f t="shared" si="93"/>
        <v>#REF!</v>
      </c>
      <c r="AT73" s="102" t="e">
        <f t="shared" si="94"/>
        <v>#REF!</v>
      </c>
      <c r="AU73" s="102" t="e">
        <f t="shared" si="95"/>
        <v>#REF!</v>
      </c>
      <c r="AV73" s="102" t="e">
        <f t="shared" si="96"/>
        <v>#REF!</v>
      </c>
      <c r="AW73" s="102" t="e">
        <f t="shared" si="97"/>
        <v>#REF!</v>
      </c>
      <c r="AX73" s="102" t="e">
        <f t="shared" si="98"/>
        <v>#REF!</v>
      </c>
      <c r="AY73" s="102" t="e">
        <f t="shared" si="99"/>
        <v>#REF!</v>
      </c>
      <c r="AZ73" s="102" t="e">
        <f t="shared" si="100"/>
        <v>#REF!</v>
      </c>
      <c r="BA73" s="102" t="e">
        <f t="shared" si="101"/>
        <v>#REF!</v>
      </c>
      <c r="BB73" s="102" t="e">
        <f t="shared" si="102"/>
        <v>#REF!</v>
      </c>
      <c r="BC73" s="102" t="e">
        <f t="shared" si="103"/>
        <v>#REF!</v>
      </c>
    </row>
    <row r="74" spans="5:55" x14ac:dyDescent="0.25">
      <c r="E74" s="65" t="e">
        <f>IF((ROWS(E$6:E74)-1)&gt;$C$16+$C$13-$C$15,"",(ROWS(E$6:E74)-1))</f>
        <v>#REF!</v>
      </c>
      <c r="F74" s="55" t="e">
        <f t="shared" si="69"/>
        <v>#REF!</v>
      </c>
      <c r="G74" s="55" t="e">
        <f t="shared" si="64"/>
        <v>#REF!</v>
      </c>
      <c r="H74" s="28" t="e">
        <f t="shared" si="65"/>
        <v>#REF!</v>
      </c>
      <c r="I74" s="56" t="e">
        <f t="shared" si="66"/>
        <v>#REF!</v>
      </c>
      <c r="J74" s="56" t="e">
        <f t="shared" si="70"/>
        <v>#REF!</v>
      </c>
      <c r="K74" s="57" t="e">
        <f t="shared" si="71"/>
        <v>#REF!</v>
      </c>
      <c r="L74" s="57" t="e">
        <f t="shared" si="72"/>
        <v>#REF!</v>
      </c>
      <c r="M74" s="58" t="e">
        <f t="shared" si="67"/>
        <v>#REF!</v>
      </c>
      <c r="N74" s="58" t="e">
        <f t="shared" si="73"/>
        <v>#REF!</v>
      </c>
      <c r="O74" s="58" t="e">
        <f t="shared" si="74"/>
        <v>#REF!</v>
      </c>
      <c r="P74" s="59" t="e">
        <f t="shared" si="63"/>
        <v>#REF!</v>
      </c>
      <c r="Q74" s="29" t="e">
        <f t="shared" si="75"/>
        <v>#REF!</v>
      </c>
      <c r="R74" s="100" t="e">
        <f t="shared" si="68"/>
        <v>#REF!</v>
      </c>
      <c r="S74" s="69"/>
      <c r="T74" s="69"/>
      <c r="U74" s="102"/>
      <c r="V74" s="102"/>
      <c r="W74" s="102"/>
      <c r="X74" s="102" t="e">
        <f t="shared" si="76"/>
        <v>#REF!</v>
      </c>
      <c r="Y74" s="102" t="e">
        <f t="shared" si="77"/>
        <v>#REF!</v>
      </c>
      <c r="Z74" s="102" t="e">
        <f t="shared" si="78"/>
        <v>#REF!</v>
      </c>
      <c r="AA74" s="102" t="e">
        <f t="shared" si="79"/>
        <v>#REF!</v>
      </c>
      <c r="AB74" s="102" t="e">
        <f t="shared" si="80"/>
        <v>#REF!</v>
      </c>
      <c r="AC74" s="102" t="e">
        <f t="shared" si="81"/>
        <v>#REF!</v>
      </c>
      <c r="AD74" s="102" t="e">
        <f t="shared" si="82"/>
        <v>#REF!</v>
      </c>
      <c r="AE74" s="102" t="e">
        <f t="shared" si="83"/>
        <v>#REF!</v>
      </c>
      <c r="AF74" s="108" t="e">
        <f t="shared" si="104"/>
        <v>#REF!</v>
      </c>
      <c r="AG74" s="102" t="e">
        <f t="shared" si="105"/>
        <v>#REF!</v>
      </c>
      <c r="AH74" s="102"/>
      <c r="AI74" s="102" t="e">
        <f t="shared" si="84"/>
        <v>#REF!</v>
      </c>
      <c r="AJ74" s="102" t="e">
        <f t="shared" si="85"/>
        <v>#REF!</v>
      </c>
      <c r="AK74" s="102" t="e">
        <f t="shared" si="86"/>
        <v>#REF!</v>
      </c>
      <c r="AL74" s="102" t="e">
        <f t="shared" si="87"/>
        <v>#REF!</v>
      </c>
      <c r="AM74" s="102" t="e">
        <f t="shared" si="88"/>
        <v>#REF!</v>
      </c>
      <c r="AN74" s="102" t="e">
        <f t="shared" si="89"/>
        <v>#REF!</v>
      </c>
      <c r="AO74" s="102" t="e">
        <f t="shared" si="90"/>
        <v>#REF!</v>
      </c>
      <c r="AP74" s="102" t="e">
        <f t="shared" si="91"/>
        <v>#REF!</v>
      </c>
      <c r="AQ74" s="102" t="e">
        <f t="shared" si="92"/>
        <v>#REF!</v>
      </c>
      <c r="AR74" s="102" t="e">
        <f t="shared" si="93"/>
        <v>#REF!</v>
      </c>
      <c r="AT74" s="102" t="e">
        <f t="shared" si="94"/>
        <v>#REF!</v>
      </c>
      <c r="AU74" s="102" t="e">
        <f t="shared" si="95"/>
        <v>#REF!</v>
      </c>
      <c r="AV74" s="102" t="e">
        <f t="shared" si="96"/>
        <v>#REF!</v>
      </c>
      <c r="AW74" s="102" t="e">
        <f t="shared" si="97"/>
        <v>#REF!</v>
      </c>
      <c r="AX74" s="102" t="e">
        <f t="shared" si="98"/>
        <v>#REF!</v>
      </c>
      <c r="AY74" s="102" t="e">
        <f t="shared" si="99"/>
        <v>#REF!</v>
      </c>
      <c r="AZ74" s="102" t="e">
        <f t="shared" si="100"/>
        <v>#REF!</v>
      </c>
      <c r="BA74" s="102" t="e">
        <f t="shared" si="101"/>
        <v>#REF!</v>
      </c>
      <c r="BB74" s="102" t="e">
        <f t="shared" si="102"/>
        <v>#REF!</v>
      </c>
      <c r="BC74" s="102" t="e">
        <f t="shared" si="103"/>
        <v>#REF!</v>
      </c>
    </row>
    <row r="75" spans="5:55" x14ac:dyDescent="0.25">
      <c r="E75" s="65" t="e">
        <f>IF((ROWS(E$6:E75)-1)&gt;$C$16+$C$13-$C$15,"",(ROWS(E$6:E75)-1))</f>
        <v>#REF!</v>
      </c>
      <c r="F75" s="55" t="e">
        <f t="shared" si="69"/>
        <v>#REF!</v>
      </c>
      <c r="G75" s="55" t="e">
        <f t="shared" si="64"/>
        <v>#REF!</v>
      </c>
      <c r="H75" s="28" t="e">
        <f t="shared" si="65"/>
        <v>#REF!</v>
      </c>
      <c r="I75" s="56" t="e">
        <f t="shared" si="66"/>
        <v>#REF!</v>
      </c>
      <c r="J75" s="56" t="e">
        <f t="shared" si="70"/>
        <v>#REF!</v>
      </c>
      <c r="K75" s="57" t="e">
        <f t="shared" si="71"/>
        <v>#REF!</v>
      </c>
      <c r="L75" s="57" t="e">
        <f t="shared" si="72"/>
        <v>#REF!</v>
      </c>
      <c r="M75" s="58" t="e">
        <f t="shared" si="67"/>
        <v>#REF!</v>
      </c>
      <c r="N75" s="58" t="e">
        <f t="shared" si="73"/>
        <v>#REF!</v>
      </c>
      <c r="O75" s="58" t="e">
        <f t="shared" si="74"/>
        <v>#REF!</v>
      </c>
      <c r="P75" s="59" t="e">
        <f t="shared" si="63"/>
        <v>#REF!</v>
      </c>
      <c r="Q75" s="29" t="e">
        <f t="shared" si="75"/>
        <v>#REF!</v>
      </c>
      <c r="R75" s="100" t="e">
        <f t="shared" si="68"/>
        <v>#REF!</v>
      </c>
      <c r="S75" s="69"/>
      <c r="T75" s="69"/>
      <c r="U75" s="102"/>
      <c r="V75" s="102"/>
      <c r="W75" s="102"/>
      <c r="X75" s="102" t="e">
        <f t="shared" si="76"/>
        <v>#REF!</v>
      </c>
      <c r="Y75" s="102" t="e">
        <f t="shared" si="77"/>
        <v>#REF!</v>
      </c>
      <c r="Z75" s="102" t="e">
        <f t="shared" si="78"/>
        <v>#REF!</v>
      </c>
      <c r="AA75" s="102" t="e">
        <f t="shared" si="79"/>
        <v>#REF!</v>
      </c>
      <c r="AB75" s="102" t="e">
        <f t="shared" si="80"/>
        <v>#REF!</v>
      </c>
      <c r="AC75" s="102" t="e">
        <f t="shared" si="81"/>
        <v>#REF!</v>
      </c>
      <c r="AD75" s="102" t="e">
        <f t="shared" si="82"/>
        <v>#REF!</v>
      </c>
      <c r="AE75" s="102" t="e">
        <f t="shared" si="83"/>
        <v>#REF!</v>
      </c>
      <c r="AF75" s="108" t="e">
        <f t="shared" si="104"/>
        <v>#REF!</v>
      </c>
      <c r="AG75" s="102" t="e">
        <f t="shared" si="105"/>
        <v>#REF!</v>
      </c>
      <c r="AH75" s="102"/>
      <c r="AI75" s="102" t="e">
        <f t="shared" si="84"/>
        <v>#REF!</v>
      </c>
      <c r="AJ75" s="102" t="e">
        <f t="shared" si="85"/>
        <v>#REF!</v>
      </c>
      <c r="AK75" s="102" t="e">
        <f t="shared" si="86"/>
        <v>#REF!</v>
      </c>
      <c r="AL75" s="102" t="e">
        <f t="shared" si="87"/>
        <v>#REF!</v>
      </c>
      <c r="AM75" s="102" t="e">
        <f t="shared" si="88"/>
        <v>#REF!</v>
      </c>
      <c r="AN75" s="102" t="e">
        <f t="shared" si="89"/>
        <v>#REF!</v>
      </c>
      <c r="AO75" s="102" t="e">
        <f t="shared" si="90"/>
        <v>#REF!</v>
      </c>
      <c r="AP75" s="102" t="e">
        <f t="shared" si="91"/>
        <v>#REF!</v>
      </c>
      <c r="AQ75" s="102" t="e">
        <f t="shared" si="92"/>
        <v>#REF!</v>
      </c>
      <c r="AR75" s="102" t="e">
        <f t="shared" si="93"/>
        <v>#REF!</v>
      </c>
      <c r="AT75" s="102" t="e">
        <f t="shared" si="94"/>
        <v>#REF!</v>
      </c>
      <c r="AU75" s="102" t="e">
        <f t="shared" si="95"/>
        <v>#REF!</v>
      </c>
      <c r="AV75" s="102" t="e">
        <f t="shared" si="96"/>
        <v>#REF!</v>
      </c>
      <c r="AW75" s="102" t="e">
        <f t="shared" si="97"/>
        <v>#REF!</v>
      </c>
      <c r="AX75" s="102" t="e">
        <f t="shared" si="98"/>
        <v>#REF!</v>
      </c>
      <c r="AY75" s="102" t="e">
        <f t="shared" si="99"/>
        <v>#REF!</v>
      </c>
      <c r="AZ75" s="102" t="e">
        <f t="shared" si="100"/>
        <v>#REF!</v>
      </c>
      <c r="BA75" s="102" t="e">
        <f t="shared" si="101"/>
        <v>#REF!</v>
      </c>
      <c r="BB75" s="102" t="e">
        <f t="shared" si="102"/>
        <v>#REF!</v>
      </c>
      <c r="BC75" s="102" t="e">
        <f t="shared" si="103"/>
        <v>#REF!</v>
      </c>
    </row>
    <row r="76" spans="5:55" x14ac:dyDescent="0.25">
      <c r="E76" s="65" t="e">
        <f>IF((ROWS(E$6:E76)-1)&gt;$C$16+$C$13-$C$15,"",(ROWS(E$6:E76)-1))</f>
        <v>#REF!</v>
      </c>
      <c r="F76" s="55" t="e">
        <f t="shared" si="69"/>
        <v>#REF!</v>
      </c>
      <c r="G76" s="55" t="e">
        <f t="shared" si="64"/>
        <v>#REF!</v>
      </c>
      <c r="H76" s="28" t="e">
        <f t="shared" si="65"/>
        <v>#REF!</v>
      </c>
      <c r="I76" s="56" t="e">
        <f t="shared" si="66"/>
        <v>#REF!</v>
      </c>
      <c r="J76" s="56" t="e">
        <f t="shared" si="70"/>
        <v>#REF!</v>
      </c>
      <c r="K76" s="57" t="e">
        <f t="shared" si="71"/>
        <v>#REF!</v>
      </c>
      <c r="L76" s="57" t="e">
        <f t="shared" si="72"/>
        <v>#REF!</v>
      </c>
      <c r="M76" s="58" t="e">
        <f t="shared" si="67"/>
        <v>#REF!</v>
      </c>
      <c r="N76" s="58" t="e">
        <f t="shared" si="73"/>
        <v>#REF!</v>
      </c>
      <c r="O76" s="58" t="e">
        <f t="shared" si="74"/>
        <v>#REF!</v>
      </c>
      <c r="P76" s="59" t="e">
        <f t="shared" si="63"/>
        <v>#REF!</v>
      </c>
      <c r="Q76" s="29" t="e">
        <f t="shared" si="75"/>
        <v>#REF!</v>
      </c>
      <c r="R76" s="100" t="e">
        <f t="shared" si="68"/>
        <v>#REF!</v>
      </c>
      <c r="S76" s="69"/>
      <c r="T76" s="69"/>
      <c r="U76" s="102"/>
      <c r="V76" s="102"/>
      <c r="W76" s="102"/>
      <c r="X76" s="102" t="e">
        <f t="shared" si="76"/>
        <v>#REF!</v>
      </c>
      <c r="Y76" s="102" t="e">
        <f t="shared" si="77"/>
        <v>#REF!</v>
      </c>
      <c r="Z76" s="102" t="e">
        <f t="shared" si="78"/>
        <v>#REF!</v>
      </c>
      <c r="AA76" s="102" t="e">
        <f t="shared" si="79"/>
        <v>#REF!</v>
      </c>
      <c r="AB76" s="102" t="e">
        <f t="shared" si="80"/>
        <v>#REF!</v>
      </c>
      <c r="AC76" s="102" t="e">
        <f t="shared" si="81"/>
        <v>#REF!</v>
      </c>
      <c r="AD76" s="102" t="e">
        <f t="shared" si="82"/>
        <v>#REF!</v>
      </c>
      <c r="AE76" s="102" t="e">
        <f t="shared" si="83"/>
        <v>#REF!</v>
      </c>
      <c r="AF76" s="108" t="e">
        <f t="shared" si="104"/>
        <v>#REF!</v>
      </c>
      <c r="AG76" s="102" t="e">
        <f t="shared" si="105"/>
        <v>#REF!</v>
      </c>
      <c r="AH76" s="102"/>
      <c r="AI76" s="102" t="e">
        <f t="shared" si="84"/>
        <v>#REF!</v>
      </c>
      <c r="AJ76" s="102" t="e">
        <f t="shared" si="85"/>
        <v>#REF!</v>
      </c>
      <c r="AK76" s="102" t="e">
        <f t="shared" si="86"/>
        <v>#REF!</v>
      </c>
      <c r="AL76" s="102" t="e">
        <f t="shared" si="87"/>
        <v>#REF!</v>
      </c>
      <c r="AM76" s="102" t="e">
        <f t="shared" si="88"/>
        <v>#REF!</v>
      </c>
      <c r="AN76" s="102" t="e">
        <f t="shared" si="89"/>
        <v>#REF!</v>
      </c>
      <c r="AO76" s="102" t="e">
        <f t="shared" si="90"/>
        <v>#REF!</v>
      </c>
      <c r="AP76" s="102" t="e">
        <f t="shared" si="91"/>
        <v>#REF!</v>
      </c>
      <c r="AQ76" s="102" t="e">
        <f t="shared" si="92"/>
        <v>#REF!</v>
      </c>
      <c r="AR76" s="102" t="e">
        <f t="shared" si="93"/>
        <v>#REF!</v>
      </c>
      <c r="AT76" s="102" t="e">
        <f t="shared" si="94"/>
        <v>#REF!</v>
      </c>
      <c r="AU76" s="102" t="e">
        <f t="shared" si="95"/>
        <v>#REF!</v>
      </c>
      <c r="AV76" s="102" t="e">
        <f t="shared" si="96"/>
        <v>#REF!</v>
      </c>
      <c r="AW76" s="102" t="e">
        <f t="shared" si="97"/>
        <v>#REF!</v>
      </c>
      <c r="AX76" s="102" t="e">
        <f t="shared" si="98"/>
        <v>#REF!</v>
      </c>
      <c r="AY76" s="102" t="e">
        <f t="shared" si="99"/>
        <v>#REF!</v>
      </c>
      <c r="AZ76" s="102" t="e">
        <f t="shared" si="100"/>
        <v>#REF!</v>
      </c>
      <c r="BA76" s="102" t="e">
        <f t="shared" si="101"/>
        <v>#REF!</v>
      </c>
      <c r="BB76" s="102" t="e">
        <f t="shared" si="102"/>
        <v>#REF!</v>
      </c>
      <c r="BC76" s="102" t="e">
        <f t="shared" si="103"/>
        <v>#REF!</v>
      </c>
    </row>
    <row r="77" spans="5:55" x14ac:dyDescent="0.25">
      <c r="E77" s="65" t="e">
        <f>IF((ROWS(E$6:E77)-1)&gt;$C$16+$C$13-$C$15,"",(ROWS(E$6:E77)-1))</f>
        <v>#REF!</v>
      </c>
      <c r="F77" s="55" t="e">
        <f t="shared" si="69"/>
        <v>#REF!</v>
      </c>
      <c r="G77" s="55" t="e">
        <f t="shared" si="64"/>
        <v>#REF!</v>
      </c>
      <c r="H77" s="28" t="e">
        <f t="shared" si="65"/>
        <v>#REF!</v>
      </c>
      <c r="I77" s="56" t="e">
        <f t="shared" si="66"/>
        <v>#REF!</v>
      </c>
      <c r="J77" s="56" t="e">
        <f t="shared" si="70"/>
        <v>#REF!</v>
      </c>
      <c r="K77" s="57" t="e">
        <f t="shared" si="71"/>
        <v>#REF!</v>
      </c>
      <c r="L77" s="57" t="e">
        <f t="shared" si="72"/>
        <v>#REF!</v>
      </c>
      <c r="M77" s="58" t="e">
        <f t="shared" si="67"/>
        <v>#REF!</v>
      </c>
      <c r="N77" s="58" t="e">
        <f t="shared" si="73"/>
        <v>#REF!</v>
      </c>
      <c r="O77" s="58" t="e">
        <f t="shared" si="74"/>
        <v>#REF!</v>
      </c>
      <c r="P77" s="59" t="e">
        <f t="shared" si="63"/>
        <v>#REF!</v>
      </c>
      <c r="Q77" s="29" t="e">
        <f t="shared" si="75"/>
        <v>#REF!</v>
      </c>
      <c r="R77" s="100" t="e">
        <f t="shared" si="68"/>
        <v>#REF!</v>
      </c>
      <c r="S77" s="69"/>
      <c r="T77" s="69"/>
      <c r="U77" s="102"/>
      <c r="V77" s="102"/>
      <c r="W77" s="102"/>
      <c r="X77" s="102" t="e">
        <f t="shared" si="76"/>
        <v>#REF!</v>
      </c>
      <c r="Y77" s="102" t="e">
        <f t="shared" si="77"/>
        <v>#REF!</v>
      </c>
      <c r="Z77" s="102" t="e">
        <f t="shared" si="78"/>
        <v>#REF!</v>
      </c>
      <c r="AA77" s="102" t="e">
        <f t="shared" si="79"/>
        <v>#REF!</v>
      </c>
      <c r="AB77" s="102" t="e">
        <f t="shared" si="80"/>
        <v>#REF!</v>
      </c>
      <c r="AC77" s="102" t="e">
        <f t="shared" si="81"/>
        <v>#REF!</v>
      </c>
      <c r="AD77" s="102" t="e">
        <f t="shared" si="82"/>
        <v>#REF!</v>
      </c>
      <c r="AE77" s="102" t="e">
        <f t="shared" si="83"/>
        <v>#REF!</v>
      </c>
      <c r="AF77" s="108" t="e">
        <f t="shared" si="104"/>
        <v>#REF!</v>
      </c>
      <c r="AG77" s="102" t="e">
        <f t="shared" si="105"/>
        <v>#REF!</v>
      </c>
      <c r="AH77" s="102"/>
      <c r="AI77" s="102" t="e">
        <f t="shared" si="84"/>
        <v>#REF!</v>
      </c>
      <c r="AJ77" s="102" t="e">
        <f t="shared" si="85"/>
        <v>#REF!</v>
      </c>
      <c r="AK77" s="102" t="e">
        <f t="shared" si="86"/>
        <v>#REF!</v>
      </c>
      <c r="AL77" s="102" t="e">
        <f t="shared" si="87"/>
        <v>#REF!</v>
      </c>
      <c r="AM77" s="102" t="e">
        <f t="shared" si="88"/>
        <v>#REF!</v>
      </c>
      <c r="AN77" s="102" t="e">
        <f t="shared" si="89"/>
        <v>#REF!</v>
      </c>
      <c r="AO77" s="102" t="e">
        <f t="shared" si="90"/>
        <v>#REF!</v>
      </c>
      <c r="AP77" s="102" t="e">
        <f t="shared" si="91"/>
        <v>#REF!</v>
      </c>
      <c r="AQ77" s="102" t="e">
        <f t="shared" si="92"/>
        <v>#REF!</v>
      </c>
      <c r="AR77" s="102" t="e">
        <f t="shared" si="93"/>
        <v>#REF!</v>
      </c>
      <c r="AT77" s="102" t="e">
        <f t="shared" si="94"/>
        <v>#REF!</v>
      </c>
      <c r="AU77" s="102" t="e">
        <f t="shared" si="95"/>
        <v>#REF!</v>
      </c>
      <c r="AV77" s="102" t="e">
        <f t="shared" si="96"/>
        <v>#REF!</v>
      </c>
      <c r="AW77" s="102" t="e">
        <f t="shared" si="97"/>
        <v>#REF!</v>
      </c>
      <c r="AX77" s="102" t="e">
        <f t="shared" si="98"/>
        <v>#REF!</v>
      </c>
      <c r="AY77" s="102" t="e">
        <f t="shared" si="99"/>
        <v>#REF!</v>
      </c>
      <c r="AZ77" s="102" t="e">
        <f t="shared" si="100"/>
        <v>#REF!</v>
      </c>
      <c r="BA77" s="102" t="e">
        <f t="shared" si="101"/>
        <v>#REF!</v>
      </c>
      <c r="BB77" s="102" t="e">
        <f t="shared" si="102"/>
        <v>#REF!</v>
      </c>
      <c r="BC77" s="102" t="e">
        <f t="shared" si="103"/>
        <v>#REF!</v>
      </c>
    </row>
    <row r="78" spans="5:55" x14ac:dyDescent="0.25">
      <c r="E78" s="65" t="e">
        <f>IF((ROWS(E$6:E78)-1)&gt;$C$16+$C$13-$C$15,"",(ROWS(E$6:E78)-1))</f>
        <v>#REF!</v>
      </c>
      <c r="F78" s="55" t="e">
        <f t="shared" si="69"/>
        <v>#REF!</v>
      </c>
      <c r="G78" s="55" t="e">
        <f t="shared" si="64"/>
        <v>#REF!</v>
      </c>
      <c r="H78" s="28" t="e">
        <f t="shared" si="65"/>
        <v>#REF!</v>
      </c>
      <c r="I78" s="56" t="e">
        <f t="shared" si="66"/>
        <v>#REF!</v>
      </c>
      <c r="J78" s="56" t="e">
        <f t="shared" si="70"/>
        <v>#REF!</v>
      </c>
      <c r="K78" s="57" t="e">
        <f t="shared" si="71"/>
        <v>#REF!</v>
      </c>
      <c r="L78" s="57" t="e">
        <f t="shared" si="72"/>
        <v>#REF!</v>
      </c>
      <c r="M78" s="58" t="e">
        <f t="shared" si="67"/>
        <v>#REF!</v>
      </c>
      <c r="N78" s="58" t="e">
        <f t="shared" si="73"/>
        <v>#REF!</v>
      </c>
      <c r="O78" s="58" t="e">
        <f t="shared" si="74"/>
        <v>#REF!</v>
      </c>
      <c r="P78" s="59" t="e">
        <f t="shared" si="63"/>
        <v>#REF!</v>
      </c>
      <c r="Q78" s="29" t="e">
        <f t="shared" si="75"/>
        <v>#REF!</v>
      </c>
      <c r="R78" s="100" t="e">
        <f t="shared" si="68"/>
        <v>#REF!</v>
      </c>
      <c r="S78" s="69"/>
      <c r="T78" s="69"/>
      <c r="U78" s="102"/>
      <c r="V78" s="102"/>
      <c r="W78" s="102"/>
      <c r="X78" s="102" t="e">
        <f t="shared" si="76"/>
        <v>#REF!</v>
      </c>
      <c r="Y78" s="102" t="e">
        <f t="shared" si="77"/>
        <v>#REF!</v>
      </c>
      <c r="Z78" s="102" t="e">
        <f t="shared" si="78"/>
        <v>#REF!</v>
      </c>
      <c r="AA78" s="102" t="e">
        <f t="shared" si="79"/>
        <v>#REF!</v>
      </c>
      <c r="AB78" s="102" t="e">
        <f t="shared" si="80"/>
        <v>#REF!</v>
      </c>
      <c r="AC78" s="102" t="e">
        <f t="shared" si="81"/>
        <v>#REF!</v>
      </c>
      <c r="AD78" s="102" t="e">
        <f t="shared" si="82"/>
        <v>#REF!</v>
      </c>
      <c r="AE78" s="102" t="e">
        <f t="shared" si="83"/>
        <v>#REF!</v>
      </c>
      <c r="AF78" s="108" t="e">
        <f t="shared" si="104"/>
        <v>#REF!</v>
      </c>
      <c r="AG78" s="102" t="e">
        <f t="shared" si="105"/>
        <v>#REF!</v>
      </c>
      <c r="AH78" s="102"/>
      <c r="AI78" s="102" t="e">
        <f t="shared" si="84"/>
        <v>#REF!</v>
      </c>
      <c r="AJ78" s="102" t="e">
        <f t="shared" si="85"/>
        <v>#REF!</v>
      </c>
      <c r="AK78" s="102" t="e">
        <f t="shared" si="86"/>
        <v>#REF!</v>
      </c>
      <c r="AL78" s="102" t="e">
        <f t="shared" si="87"/>
        <v>#REF!</v>
      </c>
      <c r="AM78" s="102" t="e">
        <f t="shared" si="88"/>
        <v>#REF!</v>
      </c>
      <c r="AN78" s="102" t="e">
        <f t="shared" si="89"/>
        <v>#REF!</v>
      </c>
      <c r="AO78" s="102" t="e">
        <f t="shared" si="90"/>
        <v>#REF!</v>
      </c>
      <c r="AP78" s="102" t="e">
        <f t="shared" si="91"/>
        <v>#REF!</v>
      </c>
      <c r="AQ78" s="102" t="e">
        <f t="shared" si="92"/>
        <v>#REF!</v>
      </c>
      <c r="AR78" s="102" t="e">
        <f t="shared" si="93"/>
        <v>#REF!</v>
      </c>
      <c r="AT78" s="102" t="e">
        <f t="shared" si="94"/>
        <v>#REF!</v>
      </c>
      <c r="AU78" s="102" t="e">
        <f t="shared" si="95"/>
        <v>#REF!</v>
      </c>
      <c r="AV78" s="102" t="e">
        <f t="shared" si="96"/>
        <v>#REF!</v>
      </c>
      <c r="AW78" s="102" t="e">
        <f t="shared" si="97"/>
        <v>#REF!</v>
      </c>
      <c r="AX78" s="102" t="e">
        <f t="shared" si="98"/>
        <v>#REF!</v>
      </c>
      <c r="AY78" s="102" t="e">
        <f t="shared" si="99"/>
        <v>#REF!</v>
      </c>
      <c r="AZ78" s="102" t="e">
        <f t="shared" si="100"/>
        <v>#REF!</v>
      </c>
      <c r="BA78" s="102" t="e">
        <f t="shared" si="101"/>
        <v>#REF!</v>
      </c>
      <c r="BB78" s="102" t="e">
        <f t="shared" si="102"/>
        <v>#REF!</v>
      </c>
      <c r="BC78" s="102" t="e">
        <f t="shared" si="103"/>
        <v>#REF!</v>
      </c>
    </row>
    <row r="79" spans="5:55" x14ac:dyDescent="0.25">
      <c r="E79" s="65" t="e">
        <f>IF((ROWS(E$6:E79)-1)&gt;$C$16+$C$13-$C$15,"",(ROWS(E$6:E79)-1))</f>
        <v>#REF!</v>
      </c>
      <c r="F79" s="55" t="e">
        <f t="shared" si="69"/>
        <v>#REF!</v>
      </c>
      <c r="G79" s="55" t="e">
        <f t="shared" si="64"/>
        <v>#REF!</v>
      </c>
      <c r="H79" s="28" t="e">
        <f t="shared" si="65"/>
        <v>#REF!</v>
      </c>
      <c r="I79" s="56" t="e">
        <f t="shared" si="66"/>
        <v>#REF!</v>
      </c>
      <c r="J79" s="56" t="e">
        <f t="shared" si="70"/>
        <v>#REF!</v>
      </c>
      <c r="K79" s="57" t="e">
        <f t="shared" si="71"/>
        <v>#REF!</v>
      </c>
      <c r="L79" s="57" t="e">
        <f t="shared" si="72"/>
        <v>#REF!</v>
      </c>
      <c r="M79" s="58" t="e">
        <f t="shared" si="67"/>
        <v>#REF!</v>
      </c>
      <c r="N79" s="58" t="e">
        <f t="shared" si="73"/>
        <v>#REF!</v>
      </c>
      <c r="O79" s="58" t="e">
        <f t="shared" si="74"/>
        <v>#REF!</v>
      </c>
      <c r="P79" s="59" t="e">
        <f t="shared" si="63"/>
        <v>#REF!</v>
      </c>
      <c r="Q79" s="29" t="e">
        <f t="shared" si="75"/>
        <v>#REF!</v>
      </c>
      <c r="R79" s="100" t="e">
        <f t="shared" si="68"/>
        <v>#REF!</v>
      </c>
      <c r="S79" s="69"/>
      <c r="T79" s="69"/>
      <c r="U79" s="102"/>
      <c r="V79" s="102"/>
      <c r="W79" s="102"/>
      <c r="X79" s="102" t="e">
        <f t="shared" si="76"/>
        <v>#REF!</v>
      </c>
      <c r="Y79" s="102" t="e">
        <f t="shared" si="77"/>
        <v>#REF!</v>
      </c>
      <c r="Z79" s="102" t="e">
        <f t="shared" si="78"/>
        <v>#REF!</v>
      </c>
      <c r="AA79" s="102" t="e">
        <f t="shared" si="79"/>
        <v>#REF!</v>
      </c>
      <c r="AB79" s="102" t="e">
        <f t="shared" si="80"/>
        <v>#REF!</v>
      </c>
      <c r="AC79" s="102" t="e">
        <f t="shared" si="81"/>
        <v>#REF!</v>
      </c>
      <c r="AD79" s="102" t="e">
        <f t="shared" si="82"/>
        <v>#REF!</v>
      </c>
      <c r="AE79" s="102" t="e">
        <f t="shared" si="83"/>
        <v>#REF!</v>
      </c>
      <c r="AF79" s="108" t="e">
        <f t="shared" si="104"/>
        <v>#REF!</v>
      </c>
      <c r="AG79" s="102" t="e">
        <f t="shared" si="105"/>
        <v>#REF!</v>
      </c>
      <c r="AH79" s="102"/>
      <c r="AI79" s="102" t="e">
        <f t="shared" si="84"/>
        <v>#REF!</v>
      </c>
      <c r="AJ79" s="102" t="e">
        <f t="shared" si="85"/>
        <v>#REF!</v>
      </c>
      <c r="AK79" s="102" t="e">
        <f t="shared" si="86"/>
        <v>#REF!</v>
      </c>
      <c r="AL79" s="102" t="e">
        <f t="shared" si="87"/>
        <v>#REF!</v>
      </c>
      <c r="AM79" s="102" t="e">
        <f t="shared" si="88"/>
        <v>#REF!</v>
      </c>
      <c r="AN79" s="102" t="e">
        <f t="shared" si="89"/>
        <v>#REF!</v>
      </c>
      <c r="AO79" s="102" t="e">
        <f t="shared" si="90"/>
        <v>#REF!</v>
      </c>
      <c r="AP79" s="102" t="e">
        <f t="shared" si="91"/>
        <v>#REF!</v>
      </c>
      <c r="AQ79" s="102" t="e">
        <f t="shared" si="92"/>
        <v>#REF!</v>
      </c>
      <c r="AR79" s="102" t="e">
        <f t="shared" si="93"/>
        <v>#REF!</v>
      </c>
      <c r="AT79" s="102" t="e">
        <f t="shared" si="94"/>
        <v>#REF!</v>
      </c>
      <c r="AU79" s="102" t="e">
        <f t="shared" si="95"/>
        <v>#REF!</v>
      </c>
      <c r="AV79" s="102" t="e">
        <f t="shared" si="96"/>
        <v>#REF!</v>
      </c>
      <c r="AW79" s="102" t="e">
        <f t="shared" si="97"/>
        <v>#REF!</v>
      </c>
      <c r="AX79" s="102" t="e">
        <f t="shared" si="98"/>
        <v>#REF!</v>
      </c>
      <c r="AY79" s="102" t="e">
        <f t="shared" si="99"/>
        <v>#REF!</v>
      </c>
      <c r="AZ79" s="102" t="e">
        <f t="shared" si="100"/>
        <v>#REF!</v>
      </c>
      <c r="BA79" s="102" t="e">
        <f t="shared" si="101"/>
        <v>#REF!</v>
      </c>
      <c r="BB79" s="102" t="e">
        <f t="shared" si="102"/>
        <v>#REF!</v>
      </c>
      <c r="BC79" s="102" t="e">
        <f t="shared" si="103"/>
        <v>#REF!</v>
      </c>
    </row>
    <row r="80" spans="5:55" x14ac:dyDescent="0.25">
      <c r="E80" s="65" t="e">
        <f>IF((ROWS(E$6:E80)-1)&gt;$C$16+$C$13-$C$15,"",(ROWS(E$6:E80)-1))</f>
        <v>#REF!</v>
      </c>
      <c r="F80" s="55" t="e">
        <f t="shared" si="69"/>
        <v>#REF!</v>
      </c>
      <c r="G80" s="55" t="e">
        <f t="shared" si="64"/>
        <v>#REF!</v>
      </c>
      <c r="H80" s="28" t="e">
        <f t="shared" si="65"/>
        <v>#REF!</v>
      </c>
      <c r="I80" s="56" t="e">
        <f t="shared" si="66"/>
        <v>#REF!</v>
      </c>
      <c r="J80" s="56" t="e">
        <f t="shared" si="70"/>
        <v>#REF!</v>
      </c>
      <c r="K80" s="57" t="e">
        <f t="shared" si="71"/>
        <v>#REF!</v>
      </c>
      <c r="L80" s="57" t="e">
        <f t="shared" si="72"/>
        <v>#REF!</v>
      </c>
      <c r="M80" s="58" t="e">
        <f t="shared" si="67"/>
        <v>#REF!</v>
      </c>
      <c r="N80" s="58" t="e">
        <f t="shared" si="73"/>
        <v>#REF!</v>
      </c>
      <c r="O80" s="58" t="e">
        <f t="shared" si="74"/>
        <v>#REF!</v>
      </c>
      <c r="P80" s="59" t="e">
        <f t="shared" si="63"/>
        <v>#REF!</v>
      </c>
      <c r="Q80" s="29" t="e">
        <f t="shared" si="75"/>
        <v>#REF!</v>
      </c>
      <c r="R80" s="100" t="e">
        <f t="shared" si="68"/>
        <v>#REF!</v>
      </c>
      <c r="S80" s="69"/>
      <c r="T80" s="69"/>
      <c r="U80" s="102"/>
      <c r="V80" s="102"/>
      <c r="W80" s="102"/>
      <c r="X80" s="102" t="e">
        <f t="shared" si="76"/>
        <v>#REF!</v>
      </c>
      <c r="Y80" s="102" t="e">
        <f t="shared" si="77"/>
        <v>#REF!</v>
      </c>
      <c r="Z80" s="102" t="e">
        <f t="shared" si="78"/>
        <v>#REF!</v>
      </c>
      <c r="AA80" s="102" t="e">
        <f t="shared" si="79"/>
        <v>#REF!</v>
      </c>
      <c r="AB80" s="102" t="e">
        <f t="shared" si="80"/>
        <v>#REF!</v>
      </c>
      <c r="AC80" s="102" t="e">
        <f t="shared" si="81"/>
        <v>#REF!</v>
      </c>
      <c r="AD80" s="102" t="e">
        <f t="shared" si="82"/>
        <v>#REF!</v>
      </c>
      <c r="AE80" s="102" t="e">
        <f t="shared" si="83"/>
        <v>#REF!</v>
      </c>
      <c r="AF80" s="108" t="e">
        <f t="shared" si="104"/>
        <v>#REF!</v>
      </c>
      <c r="AG80" s="102" t="e">
        <f t="shared" si="105"/>
        <v>#REF!</v>
      </c>
      <c r="AH80" s="102"/>
      <c r="AI80" s="102" t="e">
        <f t="shared" si="84"/>
        <v>#REF!</v>
      </c>
      <c r="AJ80" s="102" t="e">
        <f t="shared" si="85"/>
        <v>#REF!</v>
      </c>
      <c r="AK80" s="102" t="e">
        <f t="shared" si="86"/>
        <v>#REF!</v>
      </c>
      <c r="AL80" s="102" t="e">
        <f t="shared" si="87"/>
        <v>#REF!</v>
      </c>
      <c r="AM80" s="102" t="e">
        <f t="shared" si="88"/>
        <v>#REF!</v>
      </c>
      <c r="AN80" s="102" t="e">
        <f t="shared" si="89"/>
        <v>#REF!</v>
      </c>
      <c r="AO80" s="102" t="e">
        <f t="shared" si="90"/>
        <v>#REF!</v>
      </c>
      <c r="AP80" s="102" t="e">
        <f t="shared" si="91"/>
        <v>#REF!</v>
      </c>
      <c r="AQ80" s="102" t="e">
        <f t="shared" si="92"/>
        <v>#REF!</v>
      </c>
      <c r="AR80" s="102" t="e">
        <f t="shared" si="93"/>
        <v>#REF!</v>
      </c>
      <c r="AT80" s="102" t="e">
        <f t="shared" si="94"/>
        <v>#REF!</v>
      </c>
      <c r="AU80" s="102" t="e">
        <f t="shared" si="95"/>
        <v>#REF!</v>
      </c>
      <c r="AV80" s="102" t="e">
        <f t="shared" si="96"/>
        <v>#REF!</v>
      </c>
      <c r="AW80" s="102" t="e">
        <f t="shared" si="97"/>
        <v>#REF!</v>
      </c>
      <c r="AX80" s="102" t="e">
        <f t="shared" si="98"/>
        <v>#REF!</v>
      </c>
      <c r="AY80" s="102" t="e">
        <f t="shared" si="99"/>
        <v>#REF!</v>
      </c>
      <c r="AZ80" s="102" t="e">
        <f t="shared" si="100"/>
        <v>#REF!</v>
      </c>
      <c r="BA80" s="102" t="e">
        <f t="shared" si="101"/>
        <v>#REF!</v>
      </c>
      <c r="BB80" s="102" t="e">
        <f t="shared" si="102"/>
        <v>#REF!</v>
      </c>
      <c r="BC80" s="102" t="e">
        <f t="shared" si="103"/>
        <v>#REF!</v>
      </c>
    </row>
    <row r="81" spans="5:55" x14ac:dyDescent="0.25">
      <c r="E81" s="65" t="e">
        <f>IF((ROWS(E$6:E81)-1)&gt;$C$16+$C$13-$C$15,"",(ROWS(E$6:E81)-1))</f>
        <v>#REF!</v>
      </c>
      <c r="F81" s="55" t="e">
        <f t="shared" si="69"/>
        <v>#REF!</v>
      </c>
      <c r="G81" s="55" t="e">
        <f t="shared" si="64"/>
        <v>#REF!</v>
      </c>
      <c r="H81" s="28" t="e">
        <f t="shared" si="65"/>
        <v>#REF!</v>
      </c>
      <c r="I81" s="56" t="e">
        <f t="shared" si="66"/>
        <v>#REF!</v>
      </c>
      <c r="J81" s="56" t="e">
        <f t="shared" si="70"/>
        <v>#REF!</v>
      </c>
      <c r="K81" s="57" t="e">
        <f t="shared" si="71"/>
        <v>#REF!</v>
      </c>
      <c r="L81" s="57" t="e">
        <f t="shared" si="72"/>
        <v>#REF!</v>
      </c>
      <c r="M81" s="58" t="e">
        <f t="shared" si="67"/>
        <v>#REF!</v>
      </c>
      <c r="N81" s="58" t="e">
        <f t="shared" si="73"/>
        <v>#REF!</v>
      </c>
      <c r="O81" s="58" t="e">
        <f t="shared" si="74"/>
        <v>#REF!</v>
      </c>
      <c r="P81" s="59" t="e">
        <f t="shared" si="63"/>
        <v>#REF!</v>
      </c>
      <c r="Q81" s="29" t="e">
        <f t="shared" si="75"/>
        <v>#REF!</v>
      </c>
      <c r="R81" s="100" t="e">
        <f t="shared" si="68"/>
        <v>#REF!</v>
      </c>
      <c r="S81" s="69"/>
      <c r="T81" s="69"/>
      <c r="U81" s="102"/>
      <c r="V81" s="102"/>
      <c r="W81" s="102"/>
      <c r="X81" s="102" t="e">
        <f t="shared" si="76"/>
        <v>#REF!</v>
      </c>
      <c r="Y81" s="102" t="e">
        <f t="shared" si="77"/>
        <v>#REF!</v>
      </c>
      <c r="Z81" s="102" t="e">
        <f t="shared" si="78"/>
        <v>#REF!</v>
      </c>
      <c r="AA81" s="102" t="e">
        <f t="shared" si="79"/>
        <v>#REF!</v>
      </c>
      <c r="AB81" s="102" t="e">
        <f t="shared" si="80"/>
        <v>#REF!</v>
      </c>
      <c r="AC81" s="102" t="e">
        <f t="shared" si="81"/>
        <v>#REF!</v>
      </c>
      <c r="AD81" s="102" t="e">
        <f t="shared" si="82"/>
        <v>#REF!</v>
      </c>
      <c r="AE81" s="102" t="e">
        <f t="shared" si="83"/>
        <v>#REF!</v>
      </c>
      <c r="AF81" s="108" t="e">
        <f t="shared" si="104"/>
        <v>#REF!</v>
      </c>
      <c r="AG81" s="102" t="e">
        <f t="shared" si="105"/>
        <v>#REF!</v>
      </c>
      <c r="AH81" s="102"/>
      <c r="AI81" s="102" t="e">
        <f t="shared" si="84"/>
        <v>#REF!</v>
      </c>
      <c r="AJ81" s="102" t="e">
        <f t="shared" si="85"/>
        <v>#REF!</v>
      </c>
      <c r="AK81" s="102" t="e">
        <f t="shared" si="86"/>
        <v>#REF!</v>
      </c>
      <c r="AL81" s="102" t="e">
        <f t="shared" si="87"/>
        <v>#REF!</v>
      </c>
      <c r="AM81" s="102" t="e">
        <f t="shared" si="88"/>
        <v>#REF!</v>
      </c>
      <c r="AN81" s="102" t="e">
        <f t="shared" si="89"/>
        <v>#REF!</v>
      </c>
      <c r="AO81" s="102" t="e">
        <f t="shared" si="90"/>
        <v>#REF!</v>
      </c>
      <c r="AP81" s="102" t="e">
        <f t="shared" si="91"/>
        <v>#REF!</v>
      </c>
      <c r="AQ81" s="102" t="e">
        <f t="shared" si="92"/>
        <v>#REF!</v>
      </c>
      <c r="AR81" s="102" t="e">
        <f t="shared" si="93"/>
        <v>#REF!</v>
      </c>
      <c r="AT81" s="102" t="e">
        <f t="shared" si="94"/>
        <v>#REF!</v>
      </c>
      <c r="AU81" s="102" t="e">
        <f t="shared" si="95"/>
        <v>#REF!</v>
      </c>
      <c r="AV81" s="102" t="e">
        <f t="shared" si="96"/>
        <v>#REF!</v>
      </c>
      <c r="AW81" s="102" t="e">
        <f t="shared" si="97"/>
        <v>#REF!</v>
      </c>
      <c r="AX81" s="102" t="e">
        <f t="shared" si="98"/>
        <v>#REF!</v>
      </c>
      <c r="AY81" s="102" t="e">
        <f t="shared" si="99"/>
        <v>#REF!</v>
      </c>
      <c r="AZ81" s="102" t="e">
        <f t="shared" si="100"/>
        <v>#REF!</v>
      </c>
      <c r="BA81" s="102" t="e">
        <f t="shared" si="101"/>
        <v>#REF!</v>
      </c>
      <c r="BB81" s="102" t="e">
        <f t="shared" si="102"/>
        <v>#REF!</v>
      </c>
      <c r="BC81" s="102" t="e">
        <f t="shared" si="103"/>
        <v>#REF!</v>
      </c>
    </row>
    <row r="82" spans="5:55" x14ac:dyDescent="0.25">
      <c r="E82" s="65" t="e">
        <f>IF((ROWS(E$6:E82)-1)&gt;$C$16+$C$13-$C$15,"",(ROWS(E$6:E82)-1))</f>
        <v>#REF!</v>
      </c>
      <c r="F82" s="55" t="e">
        <f t="shared" si="69"/>
        <v>#REF!</v>
      </c>
      <c r="G82" s="55" t="e">
        <f t="shared" si="64"/>
        <v>#REF!</v>
      </c>
      <c r="H82" s="28" t="e">
        <f t="shared" si="65"/>
        <v>#REF!</v>
      </c>
      <c r="I82" s="56" t="e">
        <f t="shared" si="66"/>
        <v>#REF!</v>
      </c>
      <c r="J82" s="56" t="e">
        <f t="shared" si="70"/>
        <v>#REF!</v>
      </c>
      <c r="K82" s="57" t="e">
        <f t="shared" si="71"/>
        <v>#REF!</v>
      </c>
      <c r="L82" s="57" t="e">
        <f t="shared" si="72"/>
        <v>#REF!</v>
      </c>
      <c r="M82" s="58" t="e">
        <f t="shared" si="67"/>
        <v>#REF!</v>
      </c>
      <c r="N82" s="58" t="e">
        <f t="shared" si="73"/>
        <v>#REF!</v>
      </c>
      <c r="O82" s="58" t="e">
        <f t="shared" si="74"/>
        <v>#REF!</v>
      </c>
      <c r="P82" s="59" t="e">
        <f t="shared" si="63"/>
        <v>#REF!</v>
      </c>
      <c r="Q82" s="29" t="e">
        <f t="shared" si="75"/>
        <v>#REF!</v>
      </c>
      <c r="R82" s="100" t="e">
        <f t="shared" si="68"/>
        <v>#REF!</v>
      </c>
      <c r="S82" s="69"/>
      <c r="T82" s="69"/>
      <c r="U82" s="102"/>
      <c r="V82" s="102"/>
      <c r="W82" s="102"/>
      <c r="X82" s="102" t="e">
        <f t="shared" si="76"/>
        <v>#REF!</v>
      </c>
      <c r="Y82" s="102" t="e">
        <f t="shared" si="77"/>
        <v>#REF!</v>
      </c>
      <c r="Z82" s="102" t="e">
        <f t="shared" si="78"/>
        <v>#REF!</v>
      </c>
      <c r="AA82" s="102" t="e">
        <f t="shared" si="79"/>
        <v>#REF!</v>
      </c>
      <c r="AB82" s="102" t="e">
        <f t="shared" si="80"/>
        <v>#REF!</v>
      </c>
      <c r="AC82" s="102" t="e">
        <f t="shared" si="81"/>
        <v>#REF!</v>
      </c>
      <c r="AD82" s="102" t="e">
        <f t="shared" si="82"/>
        <v>#REF!</v>
      </c>
      <c r="AE82" s="102" t="e">
        <f t="shared" si="83"/>
        <v>#REF!</v>
      </c>
      <c r="AF82" s="108" t="e">
        <f t="shared" si="104"/>
        <v>#REF!</v>
      </c>
      <c r="AG82" s="102" t="e">
        <f t="shared" si="105"/>
        <v>#REF!</v>
      </c>
      <c r="AH82" s="102"/>
      <c r="AI82" s="102" t="e">
        <f t="shared" si="84"/>
        <v>#REF!</v>
      </c>
      <c r="AJ82" s="102" t="e">
        <f t="shared" si="85"/>
        <v>#REF!</v>
      </c>
      <c r="AK82" s="102" t="e">
        <f t="shared" si="86"/>
        <v>#REF!</v>
      </c>
      <c r="AL82" s="102" t="e">
        <f t="shared" si="87"/>
        <v>#REF!</v>
      </c>
      <c r="AM82" s="102" t="e">
        <f t="shared" si="88"/>
        <v>#REF!</v>
      </c>
      <c r="AN82" s="102" t="e">
        <f t="shared" si="89"/>
        <v>#REF!</v>
      </c>
      <c r="AO82" s="102" t="e">
        <f t="shared" si="90"/>
        <v>#REF!</v>
      </c>
      <c r="AP82" s="102" t="e">
        <f t="shared" si="91"/>
        <v>#REF!</v>
      </c>
      <c r="AQ82" s="102" t="e">
        <f t="shared" si="92"/>
        <v>#REF!</v>
      </c>
      <c r="AR82" s="102" t="e">
        <f t="shared" si="93"/>
        <v>#REF!</v>
      </c>
      <c r="AT82" s="102" t="e">
        <f t="shared" si="94"/>
        <v>#REF!</v>
      </c>
      <c r="AU82" s="102" t="e">
        <f t="shared" si="95"/>
        <v>#REF!</v>
      </c>
      <c r="AV82" s="102" t="e">
        <f t="shared" si="96"/>
        <v>#REF!</v>
      </c>
      <c r="AW82" s="102" t="e">
        <f t="shared" si="97"/>
        <v>#REF!</v>
      </c>
      <c r="AX82" s="102" t="e">
        <f t="shared" si="98"/>
        <v>#REF!</v>
      </c>
      <c r="AY82" s="102" t="e">
        <f t="shared" si="99"/>
        <v>#REF!</v>
      </c>
      <c r="AZ82" s="102" t="e">
        <f t="shared" si="100"/>
        <v>#REF!</v>
      </c>
      <c r="BA82" s="102" t="e">
        <f t="shared" si="101"/>
        <v>#REF!</v>
      </c>
      <c r="BB82" s="102" t="e">
        <f t="shared" si="102"/>
        <v>#REF!</v>
      </c>
      <c r="BC82" s="102" t="e">
        <f t="shared" si="103"/>
        <v>#REF!</v>
      </c>
    </row>
    <row r="83" spans="5:55" x14ac:dyDescent="0.25">
      <c r="E83" s="65" t="e">
        <f>IF((ROWS(E$6:E83)-1)&gt;$C$16+$C$13-$C$15,"",(ROWS(E$6:E83)-1))</f>
        <v>#REF!</v>
      </c>
      <c r="F83" s="55" t="e">
        <f t="shared" si="69"/>
        <v>#REF!</v>
      </c>
      <c r="G83" s="55" t="e">
        <f t="shared" si="64"/>
        <v>#REF!</v>
      </c>
      <c r="H83" s="28" t="e">
        <f t="shared" si="65"/>
        <v>#REF!</v>
      </c>
      <c r="I83" s="56" t="e">
        <f t="shared" si="66"/>
        <v>#REF!</v>
      </c>
      <c r="J83" s="56" t="e">
        <f t="shared" si="70"/>
        <v>#REF!</v>
      </c>
      <c r="K83" s="57" t="e">
        <f t="shared" si="71"/>
        <v>#REF!</v>
      </c>
      <c r="L83" s="57" t="e">
        <f t="shared" si="72"/>
        <v>#REF!</v>
      </c>
      <c r="M83" s="58" t="e">
        <f t="shared" si="67"/>
        <v>#REF!</v>
      </c>
      <c r="N83" s="58" t="e">
        <f t="shared" si="73"/>
        <v>#REF!</v>
      </c>
      <c r="O83" s="58" t="e">
        <f t="shared" si="74"/>
        <v>#REF!</v>
      </c>
      <c r="P83" s="59" t="e">
        <f t="shared" si="63"/>
        <v>#REF!</v>
      </c>
      <c r="Q83" s="29" t="e">
        <f t="shared" si="75"/>
        <v>#REF!</v>
      </c>
      <c r="R83" s="100" t="e">
        <f t="shared" si="68"/>
        <v>#REF!</v>
      </c>
      <c r="S83" s="69"/>
      <c r="T83" s="69"/>
      <c r="U83" s="102"/>
      <c r="V83" s="102"/>
      <c r="W83" s="102"/>
      <c r="X83" s="102" t="e">
        <f t="shared" si="76"/>
        <v>#REF!</v>
      </c>
      <c r="Y83" s="102" t="e">
        <f t="shared" si="77"/>
        <v>#REF!</v>
      </c>
      <c r="Z83" s="102" t="e">
        <f t="shared" si="78"/>
        <v>#REF!</v>
      </c>
      <c r="AA83" s="102" t="e">
        <f t="shared" si="79"/>
        <v>#REF!</v>
      </c>
      <c r="AB83" s="102" t="e">
        <f t="shared" si="80"/>
        <v>#REF!</v>
      </c>
      <c r="AC83" s="102" t="e">
        <f t="shared" si="81"/>
        <v>#REF!</v>
      </c>
      <c r="AD83" s="102" t="e">
        <f t="shared" si="82"/>
        <v>#REF!</v>
      </c>
      <c r="AE83" s="102" t="e">
        <f t="shared" si="83"/>
        <v>#REF!</v>
      </c>
      <c r="AF83" s="108" t="e">
        <f t="shared" si="104"/>
        <v>#REF!</v>
      </c>
      <c r="AG83" s="102" t="e">
        <f t="shared" si="105"/>
        <v>#REF!</v>
      </c>
      <c r="AH83" s="102"/>
      <c r="AI83" s="102" t="e">
        <f t="shared" si="84"/>
        <v>#REF!</v>
      </c>
      <c r="AJ83" s="102" t="e">
        <f t="shared" si="85"/>
        <v>#REF!</v>
      </c>
      <c r="AK83" s="102" t="e">
        <f t="shared" si="86"/>
        <v>#REF!</v>
      </c>
      <c r="AL83" s="102" t="e">
        <f t="shared" si="87"/>
        <v>#REF!</v>
      </c>
      <c r="AM83" s="102" t="e">
        <f t="shared" si="88"/>
        <v>#REF!</v>
      </c>
      <c r="AN83" s="102" t="e">
        <f t="shared" si="89"/>
        <v>#REF!</v>
      </c>
      <c r="AO83" s="102" t="e">
        <f t="shared" si="90"/>
        <v>#REF!</v>
      </c>
      <c r="AP83" s="102" t="e">
        <f t="shared" si="91"/>
        <v>#REF!</v>
      </c>
      <c r="AQ83" s="102" t="e">
        <f t="shared" si="92"/>
        <v>#REF!</v>
      </c>
      <c r="AR83" s="102" t="e">
        <f t="shared" si="93"/>
        <v>#REF!</v>
      </c>
      <c r="AT83" s="102" t="e">
        <f t="shared" si="94"/>
        <v>#REF!</v>
      </c>
      <c r="AU83" s="102" t="e">
        <f t="shared" si="95"/>
        <v>#REF!</v>
      </c>
      <c r="AV83" s="102" t="e">
        <f t="shared" si="96"/>
        <v>#REF!</v>
      </c>
      <c r="AW83" s="102" t="e">
        <f t="shared" si="97"/>
        <v>#REF!</v>
      </c>
      <c r="AX83" s="102" t="e">
        <f t="shared" si="98"/>
        <v>#REF!</v>
      </c>
      <c r="AY83" s="102" t="e">
        <f t="shared" si="99"/>
        <v>#REF!</v>
      </c>
      <c r="AZ83" s="102" t="e">
        <f t="shared" si="100"/>
        <v>#REF!</v>
      </c>
      <c r="BA83" s="102" t="e">
        <f t="shared" si="101"/>
        <v>#REF!</v>
      </c>
      <c r="BB83" s="102" t="e">
        <f t="shared" si="102"/>
        <v>#REF!</v>
      </c>
      <c r="BC83" s="102" t="e">
        <f t="shared" si="103"/>
        <v>#REF!</v>
      </c>
    </row>
    <row r="84" spans="5:55" x14ac:dyDescent="0.25">
      <c r="E84" s="65" t="e">
        <f>IF((ROWS(E$6:E84)-1)&gt;$C$16+$C$13-$C$15,"",(ROWS(E$6:E84)-1))</f>
        <v>#REF!</v>
      </c>
      <c r="F84" s="55" t="e">
        <f t="shared" si="69"/>
        <v>#REF!</v>
      </c>
      <c r="G84" s="55" t="e">
        <f t="shared" si="64"/>
        <v>#REF!</v>
      </c>
      <c r="H84" s="28" t="e">
        <f t="shared" si="65"/>
        <v>#REF!</v>
      </c>
      <c r="I84" s="56" t="e">
        <f t="shared" si="66"/>
        <v>#REF!</v>
      </c>
      <c r="J84" s="56" t="e">
        <f t="shared" si="70"/>
        <v>#REF!</v>
      </c>
      <c r="K84" s="57" t="e">
        <f t="shared" si="71"/>
        <v>#REF!</v>
      </c>
      <c r="L84" s="57" t="e">
        <f t="shared" si="72"/>
        <v>#REF!</v>
      </c>
      <c r="M84" s="58" t="e">
        <f t="shared" si="67"/>
        <v>#REF!</v>
      </c>
      <c r="N84" s="58" t="e">
        <f t="shared" si="73"/>
        <v>#REF!</v>
      </c>
      <c r="O84" s="58" t="e">
        <f t="shared" si="74"/>
        <v>#REF!</v>
      </c>
      <c r="P84" s="59" t="e">
        <f t="shared" si="63"/>
        <v>#REF!</v>
      </c>
      <c r="Q84" s="29" t="e">
        <f t="shared" si="75"/>
        <v>#REF!</v>
      </c>
      <c r="R84" s="100" t="e">
        <f t="shared" si="68"/>
        <v>#REF!</v>
      </c>
      <c r="S84" s="69"/>
      <c r="T84" s="69"/>
      <c r="U84" s="102"/>
      <c r="V84" s="102"/>
      <c r="W84" s="102"/>
      <c r="X84" s="102" t="e">
        <f t="shared" si="76"/>
        <v>#REF!</v>
      </c>
      <c r="Y84" s="102" t="e">
        <f t="shared" si="77"/>
        <v>#REF!</v>
      </c>
      <c r="Z84" s="102" t="e">
        <f t="shared" si="78"/>
        <v>#REF!</v>
      </c>
      <c r="AA84" s="102" t="e">
        <f t="shared" si="79"/>
        <v>#REF!</v>
      </c>
      <c r="AB84" s="102" t="e">
        <f t="shared" si="80"/>
        <v>#REF!</v>
      </c>
      <c r="AC84" s="102" t="e">
        <f t="shared" si="81"/>
        <v>#REF!</v>
      </c>
      <c r="AD84" s="102" t="e">
        <f t="shared" si="82"/>
        <v>#REF!</v>
      </c>
      <c r="AE84" s="102" t="e">
        <f t="shared" si="83"/>
        <v>#REF!</v>
      </c>
      <c r="AF84" s="108" t="e">
        <f t="shared" si="104"/>
        <v>#REF!</v>
      </c>
      <c r="AG84" s="102" t="e">
        <f t="shared" si="105"/>
        <v>#REF!</v>
      </c>
      <c r="AH84" s="102"/>
      <c r="AI84" s="102" t="e">
        <f t="shared" si="84"/>
        <v>#REF!</v>
      </c>
      <c r="AJ84" s="102" t="e">
        <f t="shared" si="85"/>
        <v>#REF!</v>
      </c>
      <c r="AK84" s="102" t="e">
        <f t="shared" si="86"/>
        <v>#REF!</v>
      </c>
      <c r="AL84" s="102" t="e">
        <f t="shared" si="87"/>
        <v>#REF!</v>
      </c>
      <c r="AM84" s="102" t="e">
        <f t="shared" si="88"/>
        <v>#REF!</v>
      </c>
      <c r="AN84" s="102" t="e">
        <f t="shared" si="89"/>
        <v>#REF!</v>
      </c>
      <c r="AO84" s="102" t="e">
        <f t="shared" si="90"/>
        <v>#REF!</v>
      </c>
      <c r="AP84" s="102" t="e">
        <f t="shared" si="91"/>
        <v>#REF!</v>
      </c>
      <c r="AQ84" s="102" t="e">
        <f t="shared" si="92"/>
        <v>#REF!</v>
      </c>
      <c r="AR84" s="102" t="e">
        <f t="shared" si="93"/>
        <v>#REF!</v>
      </c>
      <c r="AT84" s="102" t="e">
        <f t="shared" si="94"/>
        <v>#REF!</v>
      </c>
      <c r="AU84" s="102" t="e">
        <f t="shared" si="95"/>
        <v>#REF!</v>
      </c>
      <c r="AV84" s="102" t="e">
        <f t="shared" si="96"/>
        <v>#REF!</v>
      </c>
      <c r="AW84" s="102" t="e">
        <f t="shared" si="97"/>
        <v>#REF!</v>
      </c>
      <c r="AX84" s="102" t="e">
        <f t="shared" si="98"/>
        <v>#REF!</v>
      </c>
      <c r="AY84" s="102" t="e">
        <f t="shared" si="99"/>
        <v>#REF!</v>
      </c>
      <c r="AZ84" s="102" t="e">
        <f t="shared" si="100"/>
        <v>#REF!</v>
      </c>
      <c r="BA84" s="102" t="e">
        <f t="shared" si="101"/>
        <v>#REF!</v>
      </c>
      <c r="BB84" s="102" t="e">
        <f t="shared" si="102"/>
        <v>#REF!</v>
      </c>
      <c r="BC84" s="102" t="e">
        <f t="shared" si="103"/>
        <v>#REF!</v>
      </c>
    </row>
    <row r="85" spans="5:55" x14ac:dyDescent="0.25">
      <c r="E85" s="65" t="e">
        <f>IF((ROWS(E$6:E85)-1)&gt;$C$16+$C$13-$C$15,"",(ROWS(E$6:E85)-1))</f>
        <v>#REF!</v>
      </c>
      <c r="F85" s="55" t="e">
        <f t="shared" si="69"/>
        <v>#REF!</v>
      </c>
      <c r="G85" s="55" t="e">
        <f t="shared" si="64"/>
        <v>#REF!</v>
      </c>
      <c r="H85" s="28" t="e">
        <f t="shared" si="65"/>
        <v>#REF!</v>
      </c>
      <c r="I85" s="56" t="e">
        <f t="shared" si="66"/>
        <v>#REF!</v>
      </c>
      <c r="J85" s="56" t="e">
        <f t="shared" si="70"/>
        <v>#REF!</v>
      </c>
      <c r="K85" s="57" t="e">
        <f t="shared" si="71"/>
        <v>#REF!</v>
      </c>
      <c r="L85" s="57" t="e">
        <f t="shared" si="72"/>
        <v>#REF!</v>
      </c>
      <c r="M85" s="58" t="e">
        <f t="shared" si="67"/>
        <v>#REF!</v>
      </c>
      <c r="N85" s="58" t="e">
        <f t="shared" si="73"/>
        <v>#REF!</v>
      </c>
      <c r="O85" s="58" t="e">
        <f t="shared" si="74"/>
        <v>#REF!</v>
      </c>
      <c r="P85" s="59" t="e">
        <f t="shared" si="63"/>
        <v>#REF!</v>
      </c>
      <c r="Q85" s="29" t="e">
        <f t="shared" si="75"/>
        <v>#REF!</v>
      </c>
      <c r="R85" s="100" t="e">
        <f t="shared" si="68"/>
        <v>#REF!</v>
      </c>
      <c r="S85" s="69"/>
      <c r="T85" s="69"/>
      <c r="U85" s="102"/>
      <c r="V85" s="102"/>
      <c r="W85" s="102"/>
      <c r="X85" s="102" t="e">
        <f t="shared" si="76"/>
        <v>#REF!</v>
      </c>
      <c r="Y85" s="102" t="e">
        <f t="shared" si="77"/>
        <v>#REF!</v>
      </c>
      <c r="Z85" s="102" t="e">
        <f t="shared" si="78"/>
        <v>#REF!</v>
      </c>
      <c r="AA85" s="102" t="e">
        <f t="shared" si="79"/>
        <v>#REF!</v>
      </c>
      <c r="AB85" s="102" t="e">
        <f t="shared" si="80"/>
        <v>#REF!</v>
      </c>
      <c r="AC85" s="102" t="e">
        <f t="shared" si="81"/>
        <v>#REF!</v>
      </c>
      <c r="AD85" s="102" t="e">
        <f t="shared" si="82"/>
        <v>#REF!</v>
      </c>
      <c r="AE85" s="102" t="e">
        <f t="shared" si="83"/>
        <v>#REF!</v>
      </c>
      <c r="AF85" s="108" t="e">
        <f t="shared" si="104"/>
        <v>#REF!</v>
      </c>
      <c r="AG85" s="102" t="e">
        <f t="shared" si="105"/>
        <v>#REF!</v>
      </c>
      <c r="AH85" s="102"/>
      <c r="AI85" s="102" t="e">
        <f t="shared" si="84"/>
        <v>#REF!</v>
      </c>
      <c r="AJ85" s="102" t="e">
        <f t="shared" si="85"/>
        <v>#REF!</v>
      </c>
      <c r="AK85" s="102" t="e">
        <f t="shared" si="86"/>
        <v>#REF!</v>
      </c>
      <c r="AL85" s="102" t="e">
        <f t="shared" si="87"/>
        <v>#REF!</v>
      </c>
      <c r="AM85" s="102" t="e">
        <f t="shared" si="88"/>
        <v>#REF!</v>
      </c>
      <c r="AN85" s="102" t="e">
        <f t="shared" si="89"/>
        <v>#REF!</v>
      </c>
      <c r="AO85" s="102" t="e">
        <f t="shared" si="90"/>
        <v>#REF!</v>
      </c>
      <c r="AP85" s="102" t="e">
        <f t="shared" si="91"/>
        <v>#REF!</v>
      </c>
      <c r="AQ85" s="102" t="e">
        <f t="shared" si="92"/>
        <v>#REF!</v>
      </c>
      <c r="AR85" s="102" t="e">
        <f t="shared" si="93"/>
        <v>#REF!</v>
      </c>
      <c r="AT85" s="102" t="e">
        <f t="shared" si="94"/>
        <v>#REF!</v>
      </c>
      <c r="AU85" s="102" t="e">
        <f t="shared" si="95"/>
        <v>#REF!</v>
      </c>
      <c r="AV85" s="102" t="e">
        <f t="shared" si="96"/>
        <v>#REF!</v>
      </c>
      <c r="AW85" s="102" t="e">
        <f t="shared" si="97"/>
        <v>#REF!</v>
      </c>
      <c r="AX85" s="102" t="e">
        <f t="shared" si="98"/>
        <v>#REF!</v>
      </c>
      <c r="AY85" s="102" t="e">
        <f t="shared" si="99"/>
        <v>#REF!</v>
      </c>
      <c r="AZ85" s="102" t="e">
        <f t="shared" si="100"/>
        <v>#REF!</v>
      </c>
      <c r="BA85" s="102" t="e">
        <f t="shared" si="101"/>
        <v>#REF!</v>
      </c>
      <c r="BB85" s="102" t="e">
        <f t="shared" si="102"/>
        <v>#REF!</v>
      </c>
      <c r="BC85" s="102" t="e">
        <f t="shared" si="103"/>
        <v>#REF!</v>
      </c>
    </row>
    <row r="86" spans="5:55" x14ac:dyDescent="0.25">
      <c r="E86" s="65" t="e">
        <f>IF((ROWS(E$6:E86)-1)&gt;$C$16+$C$13-$C$15,"",(ROWS(E$6:E86)-1))</f>
        <v>#REF!</v>
      </c>
      <c r="F86" s="55" t="e">
        <f t="shared" si="69"/>
        <v>#REF!</v>
      </c>
      <c r="G86" s="55" t="e">
        <f t="shared" si="64"/>
        <v>#REF!</v>
      </c>
      <c r="H86" s="28" t="e">
        <f t="shared" si="65"/>
        <v>#REF!</v>
      </c>
      <c r="I86" s="56" t="e">
        <f t="shared" si="66"/>
        <v>#REF!</v>
      </c>
      <c r="J86" s="56" t="e">
        <f t="shared" si="70"/>
        <v>#REF!</v>
      </c>
      <c r="K86" s="57" t="e">
        <f t="shared" si="71"/>
        <v>#REF!</v>
      </c>
      <c r="L86" s="57" t="e">
        <f t="shared" si="72"/>
        <v>#REF!</v>
      </c>
      <c r="M86" s="58" t="e">
        <f t="shared" si="67"/>
        <v>#REF!</v>
      </c>
      <c r="N86" s="58" t="e">
        <f t="shared" si="73"/>
        <v>#REF!</v>
      </c>
      <c r="O86" s="58" t="e">
        <f t="shared" si="74"/>
        <v>#REF!</v>
      </c>
      <c r="P86" s="59" t="e">
        <f t="shared" si="63"/>
        <v>#REF!</v>
      </c>
      <c r="Q86" s="29" t="e">
        <f t="shared" si="75"/>
        <v>#REF!</v>
      </c>
      <c r="R86" s="100" t="e">
        <f t="shared" si="68"/>
        <v>#REF!</v>
      </c>
      <c r="S86" s="69"/>
      <c r="T86" s="69"/>
      <c r="U86" s="102"/>
      <c r="V86" s="102"/>
      <c r="W86" s="102"/>
      <c r="X86" s="102" t="e">
        <f t="shared" si="76"/>
        <v>#REF!</v>
      </c>
      <c r="Y86" s="102" t="e">
        <f t="shared" si="77"/>
        <v>#REF!</v>
      </c>
      <c r="Z86" s="102" t="e">
        <f t="shared" si="78"/>
        <v>#REF!</v>
      </c>
      <c r="AA86" s="102" t="e">
        <f t="shared" si="79"/>
        <v>#REF!</v>
      </c>
      <c r="AB86" s="102" t="e">
        <f t="shared" si="80"/>
        <v>#REF!</v>
      </c>
      <c r="AC86" s="102" t="e">
        <f t="shared" si="81"/>
        <v>#REF!</v>
      </c>
      <c r="AD86" s="102" t="e">
        <f t="shared" si="82"/>
        <v>#REF!</v>
      </c>
      <c r="AE86" s="102" t="e">
        <f t="shared" si="83"/>
        <v>#REF!</v>
      </c>
      <c r="AF86" s="108" t="e">
        <f t="shared" si="104"/>
        <v>#REF!</v>
      </c>
      <c r="AG86" s="102" t="e">
        <f t="shared" si="105"/>
        <v>#REF!</v>
      </c>
      <c r="AH86" s="102"/>
      <c r="AI86" s="102" t="e">
        <f t="shared" si="84"/>
        <v>#REF!</v>
      </c>
      <c r="AJ86" s="102" t="e">
        <f t="shared" si="85"/>
        <v>#REF!</v>
      </c>
      <c r="AK86" s="102" t="e">
        <f t="shared" si="86"/>
        <v>#REF!</v>
      </c>
      <c r="AL86" s="102" t="e">
        <f t="shared" si="87"/>
        <v>#REF!</v>
      </c>
      <c r="AM86" s="102" t="e">
        <f t="shared" si="88"/>
        <v>#REF!</v>
      </c>
      <c r="AN86" s="102" t="e">
        <f t="shared" si="89"/>
        <v>#REF!</v>
      </c>
      <c r="AO86" s="102" t="e">
        <f t="shared" si="90"/>
        <v>#REF!</v>
      </c>
      <c r="AP86" s="102" t="e">
        <f t="shared" si="91"/>
        <v>#REF!</v>
      </c>
      <c r="AQ86" s="102" t="e">
        <f t="shared" si="92"/>
        <v>#REF!</v>
      </c>
      <c r="AR86" s="102" t="e">
        <f t="shared" si="93"/>
        <v>#REF!</v>
      </c>
      <c r="AT86" s="102" t="e">
        <f t="shared" si="94"/>
        <v>#REF!</v>
      </c>
      <c r="AU86" s="102" t="e">
        <f t="shared" si="95"/>
        <v>#REF!</v>
      </c>
      <c r="AV86" s="102" t="e">
        <f t="shared" si="96"/>
        <v>#REF!</v>
      </c>
      <c r="AW86" s="102" t="e">
        <f t="shared" si="97"/>
        <v>#REF!</v>
      </c>
      <c r="AX86" s="102" t="e">
        <f t="shared" si="98"/>
        <v>#REF!</v>
      </c>
      <c r="AY86" s="102" t="e">
        <f t="shared" si="99"/>
        <v>#REF!</v>
      </c>
      <c r="AZ86" s="102" t="e">
        <f t="shared" si="100"/>
        <v>#REF!</v>
      </c>
      <c r="BA86" s="102" t="e">
        <f t="shared" si="101"/>
        <v>#REF!</v>
      </c>
      <c r="BB86" s="102" t="e">
        <f t="shared" si="102"/>
        <v>#REF!</v>
      </c>
      <c r="BC86" s="102" t="e">
        <f t="shared" si="103"/>
        <v>#REF!</v>
      </c>
    </row>
    <row r="87" spans="5:55" x14ac:dyDescent="0.25">
      <c r="E87" s="65" t="e">
        <f>IF((ROWS(E$6:E87)-1)&gt;$C$16+$C$13-$C$15,"",(ROWS(E$6:E87)-1))</f>
        <v>#REF!</v>
      </c>
      <c r="F87" s="55" t="e">
        <f t="shared" si="69"/>
        <v>#REF!</v>
      </c>
      <c r="G87" s="55" t="e">
        <f t="shared" si="64"/>
        <v>#REF!</v>
      </c>
      <c r="H87" s="28" t="e">
        <f t="shared" si="65"/>
        <v>#REF!</v>
      </c>
      <c r="I87" s="56" t="e">
        <f t="shared" si="66"/>
        <v>#REF!</v>
      </c>
      <c r="J87" s="56" t="e">
        <f t="shared" si="70"/>
        <v>#REF!</v>
      </c>
      <c r="K87" s="57" t="e">
        <f t="shared" si="71"/>
        <v>#REF!</v>
      </c>
      <c r="L87" s="57" t="e">
        <f t="shared" si="72"/>
        <v>#REF!</v>
      </c>
      <c r="M87" s="58" t="e">
        <f t="shared" si="67"/>
        <v>#REF!</v>
      </c>
      <c r="N87" s="58" t="e">
        <f t="shared" si="73"/>
        <v>#REF!</v>
      </c>
      <c r="O87" s="58" t="e">
        <f t="shared" si="74"/>
        <v>#REF!</v>
      </c>
      <c r="P87" s="59" t="e">
        <f t="shared" si="63"/>
        <v>#REF!</v>
      </c>
      <c r="Q87" s="29" t="e">
        <f t="shared" si="75"/>
        <v>#REF!</v>
      </c>
      <c r="R87" s="100" t="e">
        <f t="shared" si="68"/>
        <v>#REF!</v>
      </c>
      <c r="S87" s="69"/>
      <c r="T87" s="69"/>
      <c r="U87" s="102"/>
      <c r="V87" s="102"/>
      <c r="W87" s="102"/>
      <c r="X87" s="102" t="e">
        <f t="shared" si="76"/>
        <v>#REF!</v>
      </c>
      <c r="Y87" s="102" t="e">
        <f t="shared" si="77"/>
        <v>#REF!</v>
      </c>
      <c r="Z87" s="102" t="e">
        <f t="shared" si="78"/>
        <v>#REF!</v>
      </c>
      <c r="AA87" s="102" t="e">
        <f t="shared" si="79"/>
        <v>#REF!</v>
      </c>
      <c r="AB87" s="102" t="e">
        <f t="shared" si="80"/>
        <v>#REF!</v>
      </c>
      <c r="AC87" s="102" t="e">
        <f t="shared" si="81"/>
        <v>#REF!</v>
      </c>
      <c r="AD87" s="102" t="e">
        <f t="shared" si="82"/>
        <v>#REF!</v>
      </c>
      <c r="AE87" s="102" t="e">
        <f t="shared" si="83"/>
        <v>#REF!</v>
      </c>
      <c r="AF87" s="108" t="e">
        <f t="shared" si="104"/>
        <v>#REF!</v>
      </c>
      <c r="AG87" s="102" t="e">
        <f t="shared" si="105"/>
        <v>#REF!</v>
      </c>
      <c r="AH87" s="102"/>
      <c r="AI87" s="102" t="e">
        <f t="shared" si="84"/>
        <v>#REF!</v>
      </c>
      <c r="AJ87" s="102" t="e">
        <f t="shared" si="85"/>
        <v>#REF!</v>
      </c>
      <c r="AK87" s="102" t="e">
        <f t="shared" si="86"/>
        <v>#REF!</v>
      </c>
      <c r="AL87" s="102" t="e">
        <f t="shared" si="87"/>
        <v>#REF!</v>
      </c>
      <c r="AM87" s="102" t="e">
        <f t="shared" si="88"/>
        <v>#REF!</v>
      </c>
      <c r="AN87" s="102" t="e">
        <f t="shared" si="89"/>
        <v>#REF!</v>
      </c>
      <c r="AO87" s="102" t="e">
        <f t="shared" si="90"/>
        <v>#REF!</v>
      </c>
      <c r="AP87" s="102" t="e">
        <f t="shared" si="91"/>
        <v>#REF!</v>
      </c>
      <c r="AQ87" s="102" t="e">
        <f t="shared" si="92"/>
        <v>#REF!</v>
      </c>
      <c r="AR87" s="102" t="e">
        <f t="shared" si="93"/>
        <v>#REF!</v>
      </c>
      <c r="AT87" s="102" t="e">
        <f t="shared" si="94"/>
        <v>#REF!</v>
      </c>
      <c r="AU87" s="102" t="e">
        <f t="shared" si="95"/>
        <v>#REF!</v>
      </c>
      <c r="AV87" s="102" t="e">
        <f t="shared" si="96"/>
        <v>#REF!</v>
      </c>
      <c r="AW87" s="102" t="e">
        <f t="shared" si="97"/>
        <v>#REF!</v>
      </c>
      <c r="AX87" s="102" t="e">
        <f t="shared" si="98"/>
        <v>#REF!</v>
      </c>
      <c r="AY87" s="102" t="e">
        <f t="shared" si="99"/>
        <v>#REF!</v>
      </c>
      <c r="AZ87" s="102" t="e">
        <f t="shared" si="100"/>
        <v>#REF!</v>
      </c>
      <c r="BA87" s="102" t="e">
        <f t="shared" si="101"/>
        <v>#REF!</v>
      </c>
      <c r="BB87" s="102" t="e">
        <f t="shared" si="102"/>
        <v>#REF!</v>
      </c>
      <c r="BC87" s="102" t="e">
        <f t="shared" si="103"/>
        <v>#REF!</v>
      </c>
    </row>
    <row r="88" spans="5:55" x14ac:dyDescent="0.25">
      <c r="E88" s="65" t="e">
        <f>IF((ROWS(E$6:E88)-1)&gt;$C$16+$C$13-$C$15,"",(ROWS(E$6:E88)-1))</f>
        <v>#REF!</v>
      </c>
      <c r="F88" s="55" t="e">
        <f t="shared" si="69"/>
        <v>#REF!</v>
      </c>
      <c r="G88" s="55" t="e">
        <f t="shared" si="64"/>
        <v>#REF!</v>
      </c>
      <c r="H88" s="28" t="e">
        <f t="shared" si="65"/>
        <v>#REF!</v>
      </c>
      <c r="I88" s="56" t="e">
        <f t="shared" si="66"/>
        <v>#REF!</v>
      </c>
      <c r="J88" s="56" t="e">
        <f t="shared" si="70"/>
        <v>#REF!</v>
      </c>
      <c r="K88" s="57" t="e">
        <f t="shared" si="71"/>
        <v>#REF!</v>
      </c>
      <c r="L88" s="57" t="e">
        <f t="shared" si="72"/>
        <v>#REF!</v>
      </c>
      <c r="M88" s="58" t="e">
        <f t="shared" si="67"/>
        <v>#REF!</v>
      </c>
      <c r="N88" s="58" t="e">
        <f t="shared" si="73"/>
        <v>#REF!</v>
      </c>
      <c r="O88" s="58" t="e">
        <f t="shared" si="74"/>
        <v>#REF!</v>
      </c>
      <c r="P88" s="59" t="e">
        <f t="shared" si="63"/>
        <v>#REF!</v>
      </c>
      <c r="Q88" s="29" t="e">
        <f t="shared" si="75"/>
        <v>#REF!</v>
      </c>
      <c r="R88" s="100" t="e">
        <f t="shared" si="68"/>
        <v>#REF!</v>
      </c>
      <c r="S88" s="69"/>
      <c r="T88" s="69"/>
      <c r="U88" s="102"/>
      <c r="V88" s="102"/>
      <c r="W88" s="102"/>
      <c r="X88" s="102" t="e">
        <f t="shared" si="76"/>
        <v>#REF!</v>
      </c>
      <c r="Y88" s="102" t="e">
        <f t="shared" si="77"/>
        <v>#REF!</v>
      </c>
      <c r="Z88" s="102" t="e">
        <f t="shared" si="78"/>
        <v>#REF!</v>
      </c>
      <c r="AA88" s="102" t="e">
        <f t="shared" si="79"/>
        <v>#REF!</v>
      </c>
      <c r="AB88" s="102" t="e">
        <f t="shared" si="80"/>
        <v>#REF!</v>
      </c>
      <c r="AC88" s="102" t="e">
        <f t="shared" si="81"/>
        <v>#REF!</v>
      </c>
      <c r="AD88" s="102" t="e">
        <f t="shared" si="82"/>
        <v>#REF!</v>
      </c>
      <c r="AE88" s="102" t="e">
        <f t="shared" si="83"/>
        <v>#REF!</v>
      </c>
      <c r="AF88" s="108" t="e">
        <f t="shared" si="104"/>
        <v>#REF!</v>
      </c>
      <c r="AG88" s="102" t="e">
        <f t="shared" si="105"/>
        <v>#REF!</v>
      </c>
      <c r="AH88" s="102"/>
      <c r="AI88" s="102" t="e">
        <f t="shared" si="84"/>
        <v>#REF!</v>
      </c>
      <c r="AJ88" s="102" t="e">
        <f t="shared" si="85"/>
        <v>#REF!</v>
      </c>
      <c r="AK88" s="102" t="e">
        <f t="shared" si="86"/>
        <v>#REF!</v>
      </c>
      <c r="AL88" s="102" t="e">
        <f t="shared" si="87"/>
        <v>#REF!</v>
      </c>
      <c r="AM88" s="102" t="e">
        <f t="shared" si="88"/>
        <v>#REF!</v>
      </c>
      <c r="AN88" s="102" t="e">
        <f t="shared" si="89"/>
        <v>#REF!</v>
      </c>
      <c r="AO88" s="102" t="e">
        <f t="shared" si="90"/>
        <v>#REF!</v>
      </c>
      <c r="AP88" s="102" t="e">
        <f t="shared" si="91"/>
        <v>#REF!</v>
      </c>
      <c r="AQ88" s="102" t="e">
        <f t="shared" si="92"/>
        <v>#REF!</v>
      </c>
      <c r="AR88" s="102" t="e">
        <f t="shared" si="93"/>
        <v>#REF!</v>
      </c>
      <c r="AT88" s="102" t="e">
        <f t="shared" si="94"/>
        <v>#REF!</v>
      </c>
      <c r="AU88" s="102" t="e">
        <f t="shared" si="95"/>
        <v>#REF!</v>
      </c>
      <c r="AV88" s="102" t="e">
        <f t="shared" si="96"/>
        <v>#REF!</v>
      </c>
      <c r="AW88" s="102" t="e">
        <f t="shared" si="97"/>
        <v>#REF!</v>
      </c>
      <c r="AX88" s="102" t="e">
        <f t="shared" si="98"/>
        <v>#REF!</v>
      </c>
      <c r="AY88" s="102" t="e">
        <f t="shared" si="99"/>
        <v>#REF!</v>
      </c>
      <c r="AZ88" s="102" t="e">
        <f t="shared" si="100"/>
        <v>#REF!</v>
      </c>
      <c r="BA88" s="102" t="e">
        <f t="shared" si="101"/>
        <v>#REF!</v>
      </c>
      <c r="BB88" s="102" t="e">
        <f t="shared" si="102"/>
        <v>#REF!</v>
      </c>
      <c r="BC88" s="102" t="e">
        <f t="shared" si="103"/>
        <v>#REF!</v>
      </c>
    </row>
    <row r="89" spans="5:55" x14ac:dyDescent="0.25">
      <c r="E89" s="65" t="e">
        <f>IF((ROWS(E$6:E89)-1)&gt;$C$16+$C$13-$C$15,"",(ROWS(E$6:E89)-1))</f>
        <v>#REF!</v>
      </c>
      <c r="F89" s="55" t="e">
        <f t="shared" si="69"/>
        <v>#REF!</v>
      </c>
      <c r="G89" s="55" t="e">
        <f t="shared" si="64"/>
        <v>#REF!</v>
      </c>
      <c r="H89" s="28" t="e">
        <f t="shared" si="65"/>
        <v>#REF!</v>
      </c>
      <c r="I89" s="56" t="e">
        <f t="shared" si="66"/>
        <v>#REF!</v>
      </c>
      <c r="J89" s="56" t="e">
        <f t="shared" si="70"/>
        <v>#REF!</v>
      </c>
      <c r="K89" s="57" t="e">
        <f t="shared" si="71"/>
        <v>#REF!</v>
      </c>
      <c r="L89" s="57" t="e">
        <f t="shared" si="72"/>
        <v>#REF!</v>
      </c>
      <c r="M89" s="58" t="e">
        <f t="shared" si="67"/>
        <v>#REF!</v>
      </c>
      <c r="N89" s="58" t="e">
        <f t="shared" si="73"/>
        <v>#REF!</v>
      </c>
      <c r="O89" s="58" t="e">
        <f t="shared" si="74"/>
        <v>#REF!</v>
      </c>
      <c r="P89" s="59" t="e">
        <f t="shared" si="63"/>
        <v>#REF!</v>
      </c>
      <c r="Q89" s="29" t="e">
        <f t="shared" si="75"/>
        <v>#REF!</v>
      </c>
      <c r="R89" s="100" t="e">
        <f t="shared" si="68"/>
        <v>#REF!</v>
      </c>
      <c r="S89" s="69"/>
      <c r="T89" s="69"/>
      <c r="U89" s="102"/>
      <c r="V89" s="102"/>
      <c r="W89" s="102"/>
      <c r="X89" s="102" t="e">
        <f t="shared" si="76"/>
        <v>#REF!</v>
      </c>
      <c r="Y89" s="102" t="e">
        <f t="shared" si="77"/>
        <v>#REF!</v>
      </c>
      <c r="Z89" s="102" t="e">
        <f t="shared" si="78"/>
        <v>#REF!</v>
      </c>
      <c r="AA89" s="102" t="e">
        <f t="shared" si="79"/>
        <v>#REF!</v>
      </c>
      <c r="AB89" s="102" t="e">
        <f t="shared" si="80"/>
        <v>#REF!</v>
      </c>
      <c r="AC89" s="102" t="e">
        <f t="shared" si="81"/>
        <v>#REF!</v>
      </c>
      <c r="AD89" s="102" t="e">
        <f t="shared" si="82"/>
        <v>#REF!</v>
      </c>
      <c r="AE89" s="102" t="e">
        <f t="shared" si="83"/>
        <v>#REF!</v>
      </c>
      <c r="AF89" s="108" t="e">
        <f t="shared" si="104"/>
        <v>#REF!</v>
      </c>
      <c r="AG89" s="102" t="e">
        <f t="shared" si="105"/>
        <v>#REF!</v>
      </c>
      <c r="AH89" s="102"/>
      <c r="AI89" s="102" t="e">
        <f t="shared" si="84"/>
        <v>#REF!</v>
      </c>
      <c r="AJ89" s="102" t="e">
        <f t="shared" si="85"/>
        <v>#REF!</v>
      </c>
      <c r="AK89" s="102" t="e">
        <f t="shared" si="86"/>
        <v>#REF!</v>
      </c>
      <c r="AL89" s="102" t="e">
        <f t="shared" si="87"/>
        <v>#REF!</v>
      </c>
      <c r="AM89" s="102" t="e">
        <f t="shared" si="88"/>
        <v>#REF!</v>
      </c>
      <c r="AN89" s="102" t="e">
        <f t="shared" si="89"/>
        <v>#REF!</v>
      </c>
      <c r="AO89" s="102" t="e">
        <f t="shared" si="90"/>
        <v>#REF!</v>
      </c>
      <c r="AP89" s="102" t="e">
        <f t="shared" si="91"/>
        <v>#REF!</v>
      </c>
      <c r="AQ89" s="102" t="e">
        <f t="shared" si="92"/>
        <v>#REF!</v>
      </c>
      <c r="AR89" s="102" t="e">
        <f t="shared" si="93"/>
        <v>#REF!</v>
      </c>
      <c r="AT89" s="102" t="e">
        <f t="shared" si="94"/>
        <v>#REF!</v>
      </c>
      <c r="AU89" s="102" t="e">
        <f t="shared" si="95"/>
        <v>#REF!</v>
      </c>
      <c r="AV89" s="102" t="e">
        <f t="shared" si="96"/>
        <v>#REF!</v>
      </c>
      <c r="AW89" s="102" t="e">
        <f t="shared" si="97"/>
        <v>#REF!</v>
      </c>
      <c r="AX89" s="102" t="e">
        <f t="shared" si="98"/>
        <v>#REF!</v>
      </c>
      <c r="AY89" s="102" t="e">
        <f t="shared" si="99"/>
        <v>#REF!</v>
      </c>
      <c r="AZ89" s="102" t="e">
        <f t="shared" si="100"/>
        <v>#REF!</v>
      </c>
      <c r="BA89" s="102" t="e">
        <f t="shared" si="101"/>
        <v>#REF!</v>
      </c>
      <c r="BB89" s="102" t="e">
        <f t="shared" si="102"/>
        <v>#REF!</v>
      </c>
      <c r="BC89" s="102" t="e">
        <f t="shared" si="103"/>
        <v>#REF!</v>
      </c>
    </row>
    <row r="90" spans="5:55" x14ac:dyDescent="0.25">
      <c r="E90" s="65" t="e">
        <f>IF((ROWS(E$6:E90)-1)&gt;$C$16+$C$13-$C$15,"",(ROWS(E$6:E90)-1))</f>
        <v>#REF!</v>
      </c>
      <c r="F90" s="55" t="e">
        <f t="shared" si="69"/>
        <v>#REF!</v>
      </c>
      <c r="G90" s="55" t="e">
        <f t="shared" si="64"/>
        <v>#REF!</v>
      </c>
      <c r="H90" s="28" t="e">
        <f t="shared" si="65"/>
        <v>#REF!</v>
      </c>
      <c r="I90" s="56" t="e">
        <f t="shared" si="66"/>
        <v>#REF!</v>
      </c>
      <c r="J90" s="56" t="e">
        <f t="shared" si="70"/>
        <v>#REF!</v>
      </c>
      <c r="K90" s="57" t="e">
        <f t="shared" si="71"/>
        <v>#REF!</v>
      </c>
      <c r="L90" s="57" t="e">
        <f t="shared" si="72"/>
        <v>#REF!</v>
      </c>
      <c r="M90" s="58" t="e">
        <f t="shared" si="67"/>
        <v>#REF!</v>
      </c>
      <c r="N90" s="58" t="e">
        <f t="shared" si="73"/>
        <v>#REF!</v>
      </c>
      <c r="O90" s="58" t="e">
        <f t="shared" si="74"/>
        <v>#REF!</v>
      </c>
      <c r="P90" s="59" t="e">
        <f t="shared" si="63"/>
        <v>#REF!</v>
      </c>
      <c r="Q90" s="29" t="e">
        <f t="shared" si="75"/>
        <v>#REF!</v>
      </c>
      <c r="R90" s="100" t="e">
        <f t="shared" si="68"/>
        <v>#REF!</v>
      </c>
      <c r="S90" s="69"/>
      <c r="T90" s="69"/>
      <c r="U90" s="102"/>
      <c r="V90" s="102"/>
      <c r="W90" s="102"/>
      <c r="X90" s="102" t="e">
        <f t="shared" si="76"/>
        <v>#REF!</v>
      </c>
      <c r="Y90" s="102" t="e">
        <f t="shared" si="77"/>
        <v>#REF!</v>
      </c>
      <c r="Z90" s="102" t="e">
        <f t="shared" si="78"/>
        <v>#REF!</v>
      </c>
      <c r="AA90" s="102" t="e">
        <f t="shared" si="79"/>
        <v>#REF!</v>
      </c>
      <c r="AB90" s="102" t="e">
        <f t="shared" si="80"/>
        <v>#REF!</v>
      </c>
      <c r="AC90" s="102" t="e">
        <f t="shared" si="81"/>
        <v>#REF!</v>
      </c>
      <c r="AD90" s="102" t="e">
        <f t="shared" si="82"/>
        <v>#REF!</v>
      </c>
      <c r="AE90" s="102" t="e">
        <f t="shared" si="83"/>
        <v>#REF!</v>
      </c>
      <c r="AF90" s="108" t="e">
        <f t="shared" si="104"/>
        <v>#REF!</v>
      </c>
      <c r="AG90" s="102" t="e">
        <f t="shared" si="105"/>
        <v>#REF!</v>
      </c>
      <c r="AH90" s="102"/>
      <c r="AI90" s="102" t="e">
        <f t="shared" si="84"/>
        <v>#REF!</v>
      </c>
      <c r="AJ90" s="102" t="e">
        <f t="shared" si="85"/>
        <v>#REF!</v>
      </c>
      <c r="AK90" s="102" t="e">
        <f t="shared" si="86"/>
        <v>#REF!</v>
      </c>
      <c r="AL90" s="102" t="e">
        <f t="shared" si="87"/>
        <v>#REF!</v>
      </c>
      <c r="AM90" s="102" t="e">
        <f t="shared" si="88"/>
        <v>#REF!</v>
      </c>
      <c r="AN90" s="102" t="e">
        <f t="shared" si="89"/>
        <v>#REF!</v>
      </c>
      <c r="AO90" s="102" t="e">
        <f t="shared" si="90"/>
        <v>#REF!</v>
      </c>
      <c r="AP90" s="102" t="e">
        <f t="shared" si="91"/>
        <v>#REF!</v>
      </c>
      <c r="AQ90" s="102" t="e">
        <f t="shared" si="92"/>
        <v>#REF!</v>
      </c>
      <c r="AR90" s="102" t="e">
        <f t="shared" si="93"/>
        <v>#REF!</v>
      </c>
      <c r="AT90" s="102" t="e">
        <f t="shared" si="94"/>
        <v>#REF!</v>
      </c>
      <c r="AU90" s="102" t="e">
        <f t="shared" si="95"/>
        <v>#REF!</v>
      </c>
      <c r="AV90" s="102" t="e">
        <f t="shared" si="96"/>
        <v>#REF!</v>
      </c>
      <c r="AW90" s="102" t="e">
        <f t="shared" si="97"/>
        <v>#REF!</v>
      </c>
      <c r="AX90" s="102" t="e">
        <f t="shared" si="98"/>
        <v>#REF!</v>
      </c>
      <c r="AY90" s="102" t="e">
        <f t="shared" si="99"/>
        <v>#REF!</v>
      </c>
      <c r="AZ90" s="102" t="e">
        <f t="shared" si="100"/>
        <v>#REF!</v>
      </c>
      <c r="BA90" s="102" t="e">
        <f t="shared" si="101"/>
        <v>#REF!</v>
      </c>
      <c r="BB90" s="102" t="e">
        <f t="shared" si="102"/>
        <v>#REF!</v>
      </c>
      <c r="BC90" s="102" t="e">
        <f t="shared" si="103"/>
        <v>#REF!</v>
      </c>
    </row>
    <row r="91" spans="5:55" x14ac:dyDescent="0.25">
      <c r="E91" s="65" t="e">
        <f>IF((ROWS(E$6:E91)-1)&gt;$C$16+$C$13-$C$15,"",(ROWS(E$6:E91)-1))</f>
        <v>#REF!</v>
      </c>
      <c r="F91" s="55" t="e">
        <f t="shared" si="69"/>
        <v>#REF!</v>
      </c>
      <c r="G91" s="55" t="e">
        <f t="shared" si="64"/>
        <v>#REF!</v>
      </c>
      <c r="H91" s="28" t="e">
        <f t="shared" si="65"/>
        <v>#REF!</v>
      </c>
      <c r="I91" s="56" t="e">
        <f t="shared" si="66"/>
        <v>#REF!</v>
      </c>
      <c r="J91" s="56" t="e">
        <f t="shared" si="70"/>
        <v>#REF!</v>
      </c>
      <c r="K91" s="57" t="e">
        <f t="shared" si="71"/>
        <v>#REF!</v>
      </c>
      <c r="L91" s="57" t="e">
        <f t="shared" si="72"/>
        <v>#REF!</v>
      </c>
      <c r="M91" s="58" t="e">
        <f t="shared" si="67"/>
        <v>#REF!</v>
      </c>
      <c r="N91" s="58" t="e">
        <f t="shared" si="73"/>
        <v>#REF!</v>
      </c>
      <c r="O91" s="58" t="e">
        <f t="shared" si="74"/>
        <v>#REF!</v>
      </c>
      <c r="P91" s="59" t="e">
        <f t="shared" si="63"/>
        <v>#REF!</v>
      </c>
      <c r="Q91" s="29" t="e">
        <f t="shared" si="75"/>
        <v>#REF!</v>
      </c>
      <c r="R91" s="100" t="e">
        <f t="shared" si="68"/>
        <v>#REF!</v>
      </c>
      <c r="S91" s="69"/>
      <c r="T91" s="69"/>
      <c r="U91" s="102"/>
      <c r="V91" s="102"/>
      <c r="W91" s="102"/>
      <c r="X91" s="102" t="e">
        <f t="shared" si="76"/>
        <v>#REF!</v>
      </c>
      <c r="Y91" s="102" t="e">
        <f t="shared" si="77"/>
        <v>#REF!</v>
      </c>
      <c r="Z91" s="102" t="e">
        <f t="shared" si="78"/>
        <v>#REF!</v>
      </c>
      <c r="AA91" s="102" t="e">
        <f t="shared" si="79"/>
        <v>#REF!</v>
      </c>
      <c r="AB91" s="102" t="e">
        <f t="shared" si="80"/>
        <v>#REF!</v>
      </c>
      <c r="AC91" s="102" t="e">
        <f t="shared" si="81"/>
        <v>#REF!</v>
      </c>
      <c r="AD91" s="102" t="e">
        <f t="shared" si="82"/>
        <v>#REF!</v>
      </c>
      <c r="AE91" s="102" t="e">
        <f t="shared" si="83"/>
        <v>#REF!</v>
      </c>
      <c r="AF91" s="108" t="e">
        <f t="shared" si="104"/>
        <v>#REF!</v>
      </c>
      <c r="AG91" s="102" t="e">
        <f t="shared" si="105"/>
        <v>#REF!</v>
      </c>
      <c r="AH91" s="102"/>
      <c r="AI91" s="102" t="e">
        <f t="shared" si="84"/>
        <v>#REF!</v>
      </c>
      <c r="AJ91" s="102" t="e">
        <f t="shared" si="85"/>
        <v>#REF!</v>
      </c>
      <c r="AK91" s="102" t="e">
        <f t="shared" si="86"/>
        <v>#REF!</v>
      </c>
      <c r="AL91" s="102" t="e">
        <f t="shared" si="87"/>
        <v>#REF!</v>
      </c>
      <c r="AM91" s="102" t="e">
        <f t="shared" si="88"/>
        <v>#REF!</v>
      </c>
      <c r="AN91" s="102" t="e">
        <f t="shared" si="89"/>
        <v>#REF!</v>
      </c>
      <c r="AO91" s="102" t="e">
        <f t="shared" si="90"/>
        <v>#REF!</v>
      </c>
      <c r="AP91" s="102" t="e">
        <f t="shared" si="91"/>
        <v>#REF!</v>
      </c>
      <c r="AQ91" s="102" t="e">
        <f t="shared" si="92"/>
        <v>#REF!</v>
      </c>
      <c r="AR91" s="102" t="e">
        <f t="shared" si="93"/>
        <v>#REF!</v>
      </c>
      <c r="AT91" s="102" t="e">
        <f t="shared" si="94"/>
        <v>#REF!</v>
      </c>
      <c r="AU91" s="102" t="e">
        <f t="shared" si="95"/>
        <v>#REF!</v>
      </c>
      <c r="AV91" s="102" t="e">
        <f t="shared" si="96"/>
        <v>#REF!</v>
      </c>
      <c r="AW91" s="102" t="e">
        <f t="shared" si="97"/>
        <v>#REF!</v>
      </c>
      <c r="AX91" s="102" t="e">
        <f t="shared" si="98"/>
        <v>#REF!</v>
      </c>
      <c r="AY91" s="102" t="e">
        <f t="shared" si="99"/>
        <v>#REF!</v>
      </c>
      <c r="AZ91" s="102" t="e">
        <f t="shared" si="100"/>
        <v>#REF!</v>
      </c>
      <c r="BA91" s="102" t="e">
        <f t="shared" si="101"/>
        <v>#REF!</v>
      </c>
      <c r="BB91" s="102" t="e">
        <f t="shared" si="102"/>
        <v>#REF!</v>
      </c>
      <c r="BC91" s="102" t="e">
        <f t="shared" si="103"/>
        <v>#REF!</v>
      </c>
    </row>
    <row r="92" spans="5:55" x14ac:dyDescent="0.25">
      <c r="E92" s="65" t="e">
        <f>IF((ROWS(E$6:E92)-1)&gt;$C$16+$C$13-$C$15,"",(ROWS(E$6:E92)-1))</f>
        <v>#REF!</v>
      </c>
      <c r="F92" s="55" t="e">
        <f t="shared" si="69"/>
        <v>#REF!</v>
      </c>
      <c r="G92" s="55" t="e">
        <f t="shared" si="64"/>
        <v>#REF!</v>
      </c>
      <c r="H92" s="28" t="e">
        <f t="shared" si="65"/>
        <v>#REF!</v>
      </c>
      <c r="I92" s="56" t="e">
        <f t="shared" si="66"/>
        <v>#REF!</v>
      </c>
      <c r="J92" s="56" t="e">
        <f t="shared" si="70"/>
        <v>#REF!</v>
      </c>
      <c r="K92" s="57" t="e">
        <f t="shared" si="71"/>
        <v>#REF!</v>
      </c>
      <c r="L92" s="57" t="e">
        <f t="shared" si="72"/>
        <v>#REF!</v>
      </c>
      <c r="M92" s="58" t="e">
        <f t="shared" si="67"/>
        <v>#REF!</v>
      </c>
      <c r="N92" s="58" t="e">
        <f t="shared" si="73"/>
        <v>#REF!</v>
      </c>
      <c r="O92" s="58" t="e">
        <f t="shared" si="74"/>
        <v>#REF!</v>
      </c>
      <c r="P92" s="59" t="e">
        <f t="shared" si="63"/>
        <v>#REF!</v>
      </c>
      <c r="Q92" s="29" t="e">
        <f t="shared" si="75"/>
        <v>#REF!</v>
      </c>
      <c r="R92" s="100" t="e">
        <f t="shared" si="68"/>
        <v>#REF!</v>
      </c>
      <c r="S92" s="69"/>
      <c r="T92" s="69"/>
      <c r="U92" s="102"/>
      <c r="V92" s="102"/>
      <c r="W92" s="102"/>
      <c r="X92" s="102" t="e">
        <f t="shared" si="76"/>
        <v>#REF!</v>
      </c>
      <c r="Y92" s="102" t="e">
        <f t="shared" si="77"/>
        <v>#REF!</v>
      </c>
      <c r="Z92" s="102" t="e">
        <f t="shared" si="78"/>
        <v>#REF!</v>
      </c>
      <c r="AA92" s="102" t="e">
        <f t="shared" si="79"/>
        <v>#REF!</v>
      </c>
      <c r="AB92" s="102" t="e">
        <f t="shared" si="80"/>
        <v>#REF!</v>
      </c>
      <c r="AC92" s="102" t="e">
        <f t="shared" si="81"/>
        <v>#REF!</v>
      </c>
      <c r="AD92" s="102" t="e">
        <f t="shared" si="82"/>
        <v>#REF!</v>
      </c>
      <c r="AE92" s="102" t="e">
        <f t="shared" si="83"/>
        <v>#REF!</v>
      </c>
      <c r="AF92" s="108" t="e">
        <f t="shared" si="104"/>
        <v>#REF!</v>
      </c>
      <c r="AG92" s="102" t="e">
        <f t="shared" si="105"/>
        <v>#REF!</v>
      </c>
      <c r="AH92" s="102"/>
      <c r="AI92" s="102" t="e">
        <f t="shared" si="84"/>
        <v>#REF!</v>
      </c>
      <c r="AJ92" s="102" t="e">
        <f t="shared" si="85"/>
        <v>#REF!</v>
      </c>
      <c r="AK92" s="102" t="e">
        <f t="shared" si="86"/>
        <v>#REF!</v>
      </c>
      <c r="AL92" s="102" t="e">
        <f t="shared" si="87"/>
        <v>#REF!</v>
      </c>
      <c r="AM92" s="102" t="e">
        <f t="shared" si="88"/>
        <v>#REF!</v>
      </c>
      <c r="AN92" s="102" t="e">
        <f t="shared" si="89"/>
        <v>#REF!</v>
      </c>
      <c r="AO92" s="102" t="e">
        <f t="shared" si="90"/>
        <v>#REF!</v>
      </c>
      <c r="AP92" s="102" t="e">
        <f t="shared" si="91"/>
        <v>#REF!</v>
      </c>
      <c r="AQ92" s="102" t="e">
        <f t="shared" si="92"/>
        <v>#REF!</v>
      </c>
      <c r="AR92" s="102" t="e">
        <f t="shared" si="93"/>
        <v>#REF!</v>
      </c>
      <c r="AT92" s="102" t="e">
        <f t="shared" si="94"/>
        <v>#REF!</v>
      </c>
      <c r="AU92" s="102" t="e">
        <f t="shared" si="95"/>
        <v>#REF!</v>
      </c>
      <c r="AV92" s="102" t="e">
        <f t="shared" si="96"/>
        <v>#REF!</v>
      </c>
      <c r="AW92" s="102" t="e">
        <f t="shared" si="97"/>
        <v>#REF!</v>
      </c>
      <c r="AX92" s="102" t="e">
        <f t="shared" si="98"/>
        <v>#REF!</v>
      </c>
      <c r="AY92" s="102" t="e">
        <f t="shared" si="99"/>
        <v>#REF!</v>
      </c>
      <c r="AZ92" s="102" t="e">
        <f t="shared" si="100"/>
        <v>#REF!</v>
      </c>
      <c r="BA92" s="102" t="e">
        <f t="shared" si="101"/>
        <v>#REF!</v>
      </c>
      <c r="BB92" s="102" t="e">
        <f t="shared" si="102"/>
        <v>#REF!</v>
      </c>
      <c r="BC92" s="102" t="e">
        <f t="shared" si="103"/>
        <v>#REF!</v>
      </c>
    </row>
    <row r="93" spans="5:55" x14ac:dyDescent="0.25">
      <c r="E93" s="65" t="e">
        <f>IF((ROWS(E$6:E93)-1)&gt;$C$16+$C$13-$C$15,"",(ROWS(E$6:E93)-1))</f>
        <v>#REF!</v>
      </c>
      <c r="F93" s="55" t="e">
        <f t="shared" si="69"/>
        <v>#REF!</v>
      </c>
      <c r="G93" s="55" t="e">
        <f t="shared" si="64"/>
        <v>#REF!</v>
      </c>
      <c r="H93" s="28" t="e">
        <f t="shared" si="65"/>
        <v>#REF!</v>
      </c>
      <c r="I93" s="56" t="e">
        <f t="shared" si="66"/>
        <v>#REF!</v>
      </c>
      <c r="J93" s="56" t="e">
        <f t="shared" si="70"/>
        <v>#REF!</v>
      </c>
      <c r="K93" s="57" t="e">
        <f t="shared" si="71"/>
        <v>#REF!</v>
      </c>
      <c r="L93" s="57" t="e">
        <f t="shared" si="72"/>
        <v>#REF!</v>
      </c>
      <c r="M93" s="58" t="e">
        <f t="shared" si="67"/>
        <v>#REF!</v>
      </c>
      <c r="N93" s="58" t="e">
        <f t="shared" si="73"/>
        <v>#REF!</v>
      </c>
      <c r="O93" s="58" t="e">
        <f t="shared" si="74"/>
        <v>#REF!</v>
      </c>
      <c r="P93" s="59" t="e">
        <f t="shared" si="63"/>
        <v>#REF!</v>
      </c>
      <c r="Q93" s="29" t="e">
        <f t="shared" si="75"/>
        <v>#REF!</v>
      </c>
      <c r="R93" s="100" t="e">
        <f t="shared" si="68"/>
        <v>#REF!</v>
      </c>
      <c r="S93" s="69"/>
      <c r="T93" s="69"/>
      <c r="U93" s="102"/>
      <c r="V93" s="102"/>
      <c r="W93" s="102"/>
      <c r="X93" s="102" t="e">
        <f t="shared" si="76"/>
        <v>#REF!</v>
      </c>
      <c r="Y93" s="102" t="e">
        <f t="shared" si="77"/>
        <v>#REF!</v>
      </c>
      <c r="Z93" s="102" t="e">
        <f t="shared" si="78"/>
        <v>#REF!</v>
      </c>
      <c r="AA93" s="102" t="e">
        <f t="shared" si="79"/>
        <v>#REF!</v>
      </c>
      <c r="AB93" s="102" t="e">
        <f t="shared" si="80"/>
        <v>#REF!</v>
      </c>
      <c r="AC93" s="102" t="e">
        <f t="shared" si="81"/>
        <v>#REF!</v>
      </c>
      <c r="AD93" s="102" t="e">
        <f t="shared" si="82"/>
        <v>#REF!</v>
      </c>
      <c r="AE93" s="102" t="e">
        <f t="shared" si="83"/>
        <v>#REF!</v>
      </c>
      <c r="AF93" s="108" t="e">
        <f t="shared" si="104"/>
        <v>#REF!</v>
      </c>
      <c r="AG93" s="102" t="e">
        <f t="shared" si="105"/>
        <v>#REF!</v>
      </c>
      <c r="AH93" s="102"/>
      <c r="AI93" s="102" t="e">
        <f t="shared" si="84"/>
        <v>#REF!</v>
      </c>
      <c r="AJ93" s="102" t="e">
        <f t="shared" si="85"/>
        <v>#REF!</v>
      </c>
      <c r="AK93" s="102" t="e">
        <f t="shared" si="86"/>
        <v>#REF!</v>
      </c>
      <c r="AL93" s="102" t="e">
        <f t="shared" si="87"/>
        <v>#REF!</v>
      </c>
      <c r="AM93" s="102" t="e">
        <f t="shared" si="88"/>
        <v>#REF!</v>
      </c>
      <c r="AN93" s="102" t="e">
        <f t="shared" si="89"/>
        <v>#REF!</v>
      </c>
      <c r="AO93" s="102" t="e">
        <f t="shared" si="90"/>
        <v>#REF!</v>
      </c>
      <c r="AP93" s="102" t="e">
        <f t="shared" si="91"/>
        <v>#REF!</v>
      </c>
      <c r="AQ93" s="102" t="e">
        <f t="shared" si="92"/>
        <v>#REF!</v>
      </c>
      <c r="AR93" s="102" t="e">
        <f t="shared" si="93"/>
        <v>#REF!</v>
      </c>
      <c r="AT93" s="102" t="e">
        <f t="shared" si="94"/>
        <v>#REF!</v>
      </c>
      <c r="AU93" s="102" t="e">
        <f t="shared" si="95"/>
        <v>#REF!</v>
      </c>
      <c r="AV93" s="102" t="e">
        <f t="shared" si="96"/>
        <v>#REF!</v>
      </c>
      <c r="AW93" s="102" t="e">
        <f t="shared" si="97"/>
        <v>#REF!</v>
      </c>
      <c r="AX93" s="102" t="e">
        <f t="shared" si="98"/>
        <v>#REF!</v>
      </c>
      <c r="AY93" s="102" t="e">
        <f t="shared" si="99"/>
        <v>#REF!</v>
      </c>
      <c r="AZ93" s="102" t="e">
        <f t="shared" si="100"/>
        <v>#REF!</v>
      </c>
      <c r="BA93" s="102" t="e">
        <f t="shared" si="101"/>
        <v>#REF!</v>
      </c>
      <c r="BB93" s="102" t="e">
        <f t="shared" si="102"/>
        <v>#REF!</v>
      </c>
      <c r="BC93" s="102" t="e">
        <f t="shared" si="103"/>
        <v>#REF!</v>
      </c>
    </row>
    <row r="94" spans="5:55" x14ac:dyDescent="0.25">
      <c r="E94" s="65" t="e">
        <f>IF((ROWS(E$6:E94)-1)&gt;$C$16+$C$13-$C$15,"",(ROWS(E$6:E94)-1))</f>
        <v>#REF!</v>
      </c>
      <c r="F94" s="55" t="e">
        <f t="shared" si="69"/>
        <v>#REF!</v>
      </c>
      <c r="G94" s="55" t="e">
        <f t="shared" si="64"/>
        <v>#REF!</v>
      </c>
      <c r="H94" s="28" t="e">
        <f t="shared" si="65"/>
        <v>#REF!</v>
      </c>
      <c r="I94" s="56" t="e">
        <f t="shared" si="66"/>
        <v>#REF!</v>
      </c>
      <c r="J94" s="56" t="e">
        <f t="shared" si="70"/>
        <v>#REF!</v>
      </c>
      <c r="K94" s="57" t="e">
        <f t="shared" si="71"/>
        <v>#REF!</v>
      </c>
      <c r="L94" s="57" t="e">
        <f t="shared" si="72"/>
        <v>#REF!</v>
      </c>
      <c r="M94" s="58" t="e">
        <f t="shared" si="67"/>
        <v>#REF!</v>
      </c>
      <c r="N94" s="58" t="e">
        <f t="shared" si="73"/>
        <v>#REF!</v>
      </c>
      <c r="O94" s="58" t="e">
        <f t="shared" si="74"/>
        <v>#REF!</v>
      </c>
      <c r="P94" s="59" t="e">
        <f t="shared" si="63"/>
        <v>#REF!</v>
      </c>
      <c r="Q94" s="29" t="e">
        <f t="shared" si="75"/>
        <v>#REF!</v>
      </c>
      <c r="R94" s="100" t="e">
        <f t="shared" si="68"/>
        <v>#REF!</v>
      </c>
      <c r="S94" s="69"/>
      <c r="T94" s="69"/>
      <c r="U94" s="102"/>
      <c r="V94" s="102"/>
      <c r="W94" s="102"/>
      <c r="X94" s="102" t="e">
        <f t="shared" si="76"/>
        <v>#REF!</v>
      </c>
      <c r="Y94" s="102" t="e">
        <f t="shared" si="77"/>
        <v>#REF!</v>
      </c>
      <c r="Z94" s="102" t="e">
        <f t="shared" si="78"/>
        <v>#REF!</v>
      </c>
      <c r="AA94" s="102" t="e">
        <f t="shared" si="79"/>
        <v>#REF!</v>
      </c>
      <c r="AB94" s="102" t="e">
        <f t="shared" si="80"/>
        <v>#REF!</v>
      </c>
      <c r="AC94" s="102" t="e">
        <f t="shared" si="81"/>
        <v>#REF!</v>
      </c>
      <c r="AD94" s="102" t="e">
        <f t="shared" si="82"/>
        <v>#REF!</v>
      </c>
      <c r="AE94" s="102" t="e">
        <f t="shared" si="83"/>
        <v>#REF!</v>
      </c>
      <c r="AF94" s="108" t="e">
        <f t="shared" si="104"/>
        <v>#REF!</v>
      </c>
      <c r="AG94" s="102" t="e">
        <f t="shared" si="105"/>
        <v>#REF!</v>
      </c>
      <c r="AH94" s="102"/>
      <c r="AI94" s="102" t="e">
        <f t="shared" si="84"/>
        <v>#REF!</v>
      </c>
      <c r="AJ94" s="102" t="e">
        <f t="shared" si="85"/>
        <v>#REF!</v>
      </c>
      <c r="AK94" s="102" t="e">
        <f t="shared" si="86"/>
        <v>#REF!</v>
      </c>
      <c r="AL94" s="102" t="e">
        <f t="shared" si="87"/>
        <v>#REF!</v>
      </c>
      <c r="AM94" s="102" t="e">
        <f t="shared" si="88"/>
        <v>#REF!</v>
      </c>
      <c r="AN94" s="102" t="e">
        <f t="shared" si="89"/>
        <v>#REF!</v>
      </c>
      <c r="AO94" s="102" t="e">
        <f t="shared" si="90"/>
        <v>#REF!</v>
      </c>
      <c r="AP94" s="102" t="e">
        <f t="shared" si="91"/>
        <v>#REF!</v>
      </c>
      <c r="AQ94" s="102" t="e">
        <f t="shared" si="92"/>
        <v>#REF!</v>
      </c>
      <c r="AR94" s="102" t="e">
        <f t="shared" si="93"/>
        <v>#REF!</v>
      </c>
      <c r="AT94" s="102" t="e">
        <f t="shared" si="94"/>
        <v>#REF!</v>
      </c>
      <c r="AU94" s="102" t="e">
        <f t="shared" si="95"/>
        <v>#REF!</v>
      </c>
      <c r="AV94" s="102" t="e">
        <f t="shared" si="96"/>
        <v>#REF!</v>
      </c>
      <c r="AW94" s="102" t="e">
        <f t="shared" si="97"/>
        <v>#REF!</v>
      </c>
      <c r="AX94" s="102" t="e">
        <f t="shared" si="98"/>
        <v>#REF!</v>
      </c>
      <c r="AY94" s="102" t="e">
        <f t="shared" si="99"/>
        <v>#REF!</v>
      </c>
      <c r="AZ94" s="102" t="e">
        <f t="shared" si="100"/>
        <v>#REF!</v>
      </c>
      <c r="BA94" s="102" t="e">
        <f t="shared" si="101"/>
        <v>#REF!</v>
      </c>
      <c r="BB94" s="102" t="e">
        <f t="shared" si="102"/>
        <v>#REF!</v>
      </c>
      <c r="BC94" s="102" t="e">
        <f t="shared" si="103"/>
        <v>#REF!</v>
      </c>
    </row>
    <row r="95" spans="5:55" x14ac:dyDescent="0.25">
      <c r="E95" s="65" t="e">
        <f>IF((ROWS(E$6:E95)-1)&gt;$C$16+$C$13-$C$15,"",(ROWS(E$6:E95)-1))</f>
        <v>#REF!</v>
      </c>
      <c r="F95" s="55" t="e">
        <f t="shared" si="69"/>
        <v>#REF!</v>
      </c>
      <c r="G95" s="55" t="e">
        <f t="shared" si="64"/>
        <v>#REF!</v>
      </c>
      <c r="H95" s="28" t="e">
        <f t="shared" si="65"/>
        <v>#REF!</v>
      </c>
      <c r="I95" s="56" t="e">
        <f t="shared" si="66"/>
        <v>#REF!</v>
      </c>
      <c r="J95" s="56" t="e">
        <f t="shared" si="70"/>
        <v>#REF!</v>
      </c>
      <c r="K95" s="57" t="e">
        <f t="shared" si="71"/>
        <v>#REF!</v>
      </c>
      <c r="L95" s="57" t="e">
        <f t="shared" si="72"/>
        <v>#REF!</v>
      </c>
      <c r="M95" s="58" t="e">
        <f t="shared" si="67"/>
        <v>#REF!</v>
      </c>
      <c r="N95" s="58" t="e">
        <f t="shared" si="73"/>
        <v>#REF!</v>
      </c>
      <c r="O95" s="58" t="e">
        <f t="shared" si="74"/>
        <v>#REF!</v>
      </c>
      <c r="P95" s="59" t="e">
        <f t="shared" si="63"/>
        <v>#REF!</v>
      </c>
      <c r="Q95" s="29" t="e">
        <f t="shared" si="75"/>
        <v>#REF!</v>
      </c>
      <c r="R95" s="100" t="e">
        <f t="shared" si="68"/>
        <v>#REF!</v>
      </c>
      <c r="S95" s="69"/>
      <c r="T95" s="69"/>
      <c r="U95" s="102"/>
      <c r="V95" s="102"/>
      <c r="W95" s="102"/>
      <c r="X95" s="102" t="e">
        <f t="shared" si="76"/>
        <v>#REF!</v>
      </c>
      <c r="Y95" s="102" t="e">
        <f t="shared" si="77"/>
        <v>#REF!</v>
      </c>
      <c r="Z95" s="102" t="e">
        <f t="shared" si="78"/>
        <v>#REF!</v>
      </c>
      <c r="AA95" s="102" t="e">
        <f t="shared" si="79"/>
        <v>#REF!</v>
      </c>
      <c r="AB95" s="102" t="e">
        <f t="shared" si="80"/>
        <v>#REF!</v>
      </c>
      <c r="AC95" s="102" t="e">
        <f t="shared" si="81"/>
        <v>#REF!</v>
      </c>
      <c r="AD95" s="102" t="e">
        <f t="shared" si="82"/>
        <v>#REF!</v>
      </c>
      <c r="AE95" s="102" t="e">
        <f t="shared" si="83"/>
        <v>#REF!</v>
      </c>
      <c r="AF95" s="108" t="e">
        <f t="shared" si="104"/>
        <v>#REF!</v>
      </c>
      <c r="AG95" s="102" t="e">
        <f t="shared" si="105"/>
        <v>#REF!</v>
      </c>
      <c r="AH95" s="102"/>
      <c r="AI95" s="102" t="e">
        <f t="shared" si="84"/>
        <v>#REF!</v>
      </c>
      <c r="AJ95" s="102" t="e">
        <f t="shared" si="85"/>
        <v>#REF!</v>
      </c>
      <c r="AK95" s="102" t="e">
        <f t="shared" si="86"/>
        <v>#REF!</v>
      </c>
      <c r="AL95" s="102" t="e">
        <f t="shared" si="87"/>
        <v>#REF!</v>
      </c>
      <c r="AM95" s="102" t="e">
        <f t="shared" si="88"/>
        <v>#REF!</v>
      </c>
      <c r="AN95" s="102" t="e">
        <f t="shared" si="89"/>
        <v>#REF!</v>
      </c>
      <c r="AO95" s="102" t="e">
        <f t="shared" si="90"/>
        <v>#REF!</v>
      </c>
      <c r="AP95" s="102" t="e">
        <f t="shared" si="91"/>
        <v>#REF!</v>
      </c>
      <c r="AQ95" s="102" t="e">
        <f t="shared" si="92"/>
        <v>#REF!</v>
      </c>
      <c r="AR95" s="102" t="e">
        <f t="shared" si="93"/>
        <v>#REF!</v>
      </c>
      <c r="AT95" s="102" t="e">
        <f t="shared" si="94"/>
        <v>#REF!</v>
      </c>
      <c r="AU95" s="102" t="e">
        <f t="shared" si="95"/>
        <v>#REF!</v>
      </c>
      <c r="AV95" s="102" t="e">
        <f t="shared" si="96"/>
        <v>#REF!</v>
      </c>
      <c r="AW95" s="102" t="e">
        <f t="shared" si="97"/>
        <v>#REF!</v>
      </c>
      <c r="AX95" s="102" t="e">
        <f t="shared" si="98"/>
        <v>#REF!</v>
      </c>
      <c r="AY95" s="102" t="e">
        <f t="shared" si="99"/>
        <v>#REF!</v>
      </c>
      <c r="AZ95" s="102" t="e">
        <f t="shared" si="100"/>
        <v>#REF!</v>
      </c>
      <c r="BA95" s="102" t="e">
        <f t="shared" si="101"/>
        <v>#REF!</v>
      </c>
      <c r="BB95" s="102" t="e">
        <f t="shared" si="102"/>
        <v>#REF!</v>
      </c>
      <c r="BC95" s="102" t="e">
        <f t="shared" si="103"/>
        <v>#REF!</v>
      </c>
    </row>
    <row r="96" spans="5:55" x14ac:dyDescent="0.25">
      <c r="E96" s="65" t="e">
        <f>IF((ROWS(E$6:E96)-1)&gt;$C$16+$C$13-$C$15,"",(ROWS(E$6:E96)-1))</f>
        <v>#REF!</v>
      </c>
      <c r="F96" s="55" t="e">
        <f t="shared" si="69"/>
        <v>#REF!</v>
      </c>
      <c r="G96" s="55" t="e">
        <f t="shared" si="64"/>
        <v>#REF!</v>
      </c>
      <c r="H96" s="28" t="e">
        <f t="shared" si="65"/>
        <v>#REF!</v>
      </c>
      <c r="I96" s="56" t="e">
        <f t="shared" si="66"/>
        <v>#REF!</v>
      </c>
      <c r="J96" s="56" t="e">
        <f t="shared" si="70"/>
        <v>#REF!</v>
      </c>
      <c r="K96" s="57" t="e">
        <f t="shared" si="71"/>
        <v>#REF!</v>
      </c>
      <c r="L96" s="57" t="e">
        <f t="shared" si="72"/>
        <v>#REF!</v>
      </c>
      <c r="M96" s="58" t="e">
        <f t="shared" si="67"/>
        <v>#REF!</v>
      </c>
      <c r="N96" s="58" t="e">
        <f t="shared" si="73"/>
        <v>#REF!</v>
      </c>
      <c r="O96" s="58" t="e">
        <f t="shared" si="74"/>
        <v>#REF!</v>
      </c>
      <c r="P96" s="59" t="e">
        <f t="shared" si="63"/>
        <v>#REF!</v>
      </c>
      <c r="Q96" s="29" t="e">
        <f t="shared" si="75"/>
        <v>#REF!</v>
      </c>
      <c r="R96" s="100" t="e">
        <f t="shared" si="68"/>
        <v>#REF!</v>
      </c>
      <c r="S96" s="69"/>
      <c r="T96" s="69"/>
      <c r="U96" s="102"/>
      <c r="V96" s="102"/>
      <c r="W96" s="102"/>
      <c r="X96" s="102" t="e">
        <f t="shared" si="76"/>
        <v>#REF!</v>
      </c>
      <c r="Y96" s="102" t="e">
        <f t="shared" si="77"/>
        <v>#REF!</v>
      </c>
      <c r="Z96" s="102" t="e">
        <f t="shared" si="78"/>
        <v>#REF!</v>
      </c>
      <c r="AA96" s="102" t="e">
        <f t="shared" si="79"/>
        <v>#REF!</v>
      </c>
      <c r="AB96" s="102" t="e">
        <f t="shared" si="80"/>
        <v>#REF!</v>
      </c>
      <c r="AC96" s="102" t="e">
        <f t="shared" si="81"/>
        <v>#REF!</v>
      </c>
      <c r="AD96" s="102" t="e">
        <f t="shared" si="82"/>
        <v>#REF!</v>
      </c>
      <c r="AE96" s="102" t="e">
        <f t="shared" si="83"/>
        <v>#REF!</v>
      </c>
      <c r="AF96" s="108" t="e">
        <f t="shared" si="104"/>
        <v>#REF!</v>
      </c>
      <c r="AG96" s="102" t="e">
        <f t="shared" si="105"/>
        <v>#REF!</v>
      </c>
      <c r="AH96" s="102"/>
      <c r="AI96" s="102" t="e">
        <f t="shared" si="84"/>
        <v>#REF!</v>
      </c>
      <c r="AJ96" s="102" t="e">
        <f t="shared" si="85"/>
        <v>#REF!</v>
      </c>
      <c r="AK96" s="102" t="e">
        <f t="shared" si="86"/>
        <v>#REF!</v>
      </c>
      <c r="AL96" s="102" t="e">
        <f t="shared" si="87"/>
        <v>#REF!</v>
      </c>
      <c r="AM96" s="102" t="e">
        <f t="shared" si="88"/>
        <v>#REF!</v>
      </c>
      <c r="AN96" s="102" t="e">
        <f t="shared" si="89"/>
        <v>#REF!</v>
      </c>
      <c r="AO96" s="102" t="e">
        <f t="shared" si="90"/>
        <v>#REF!</v>
      </c>
      <c r="AP96" s="102" t="e">
        <f t="shared" si="91"/>
        <v>#REF!</v>
      </c>
      <c r="AQ96" s="102" t="e">
        <f t="shared" si="92"/>
        <v>#REF!</v>
      </c>
      <c r="AR96" s="102" t="e">
        <f t="shared" si="93"/>
        <v>#REF!</v>
      </c>
      <c r="AT96" s="102" t="e">
        <f t="shared" si="94"/>
        <v>#REF!</v>
      </c>
      <c r="AU96" s="102" t="e">
        <f t="shared" si="95"/>
        <v>#REF!</v>
      </c>
      <c r="AV96" s="102" t="e">
        <f t="shared" si="96"/>
        <v>#REF!</v>
      </c>
      <c r="AW96" s="102" t="e">
        <f t="shared" si="97"/>
        <v>#REF!</v>
      </c>
      <c r="AX96" s="102" t="e">
        <f t="shared" si="98"/>
        <v>#REF!</v>
      </c>
      <c r="AY96" s="102" t="e">
        <f t="shared" si="99"/>
        <v>#REF!</v>
      </c>
      <c r="AZ96" s="102" t="e">
        <f t="shared" si="100"/>
        <v>#REF!</v>
      </c>
      <c r="BA96" s="102" t="e">
        <f t="shared" si="101"/>
        <v>#REF!</v>
      </c>
      <c r="BB96" s="102" t="e">
        <f t="shared" si="102"/>
        <v>#REF!</v>
      </c>
      <c r="BC96" s="102" t="e">
        <f t="shared" si="103"/>
        <v>#REF!</v>
      </c>
    </row>
    <row r="97" spans="5:55" x14ac:dyDescent="0.25">
      <c r="E97" s="65" t="e">
        <f>IF((ROWS(E$6:E97)-1)&gt;$C$16+$C$13-$C$15,"",(ROWS(E$6:E97)-1))</f>
        <v>#REF!</v>
      </c>
      <c r="F97" s="55" t="e">
        <f t="shared" si="69"/>
        <v>#REF!</v>
      </c>
      <c r="G97" s="55" t="e">
        <f t="shared" si="64"/>
        <v>#REF!</v>
      </c>
      <c r="H97" s="28" t="e">
        <f t="shared" si="65"/>
        <v>#REF!</v>
      </c>
      <c r="I97" s="56" t="e">
        <f t="shared" si="66"/>
        <v>#REF!</v>
      </c>
      <c r="J97" s="56" t="e">
        <f t="shared" si="70"/>
        <v>#REF!</v>
      </c>
      <c r="K97" s="57" t="e">
        <f t="shared" si="71"/>
        <v>#REF!</v>
      </c>
      <c r="L97" s="57" t="e">
        <f t="shared" si="72"/>
        <v>#REF!</v>
      </c>
      <c r="M97" s="58" t="e">
        <f t="shared" si="67"/>
        <v>#REF!</v>
      </c>
      <c r="N97" s="58" t="e">
        <f t="shared" si="73"/>
        <v>#REF!</v>
      </c>
      <c r="O97" s="58" t="e">
        <f t="shared" si="74"/>
        <v>#REF!</v>
      </c>
      <c r="P97" s="59" t="e">
        <f t="shared" si="63"/>
        <v>#REF!</v>
      </c>
      <c r="Q97" s="29" t="e">
        <f t="shared" si="75"/>
        <v>#REF!</v>
      </c>
      <c r="R97" s="100" t="e">
        <f t="shared" si="68"/>
        <v>#REF!</v>
      </c>
      <c r="S97" s="69"/>
      <c r="T97" s="69"/>
      <c r="U97" s="102"/>
      <c r="V97" s="102"/>
      <c r="W97" s="102"/>
      <c r="X97" s="102" t="e">
        <f t="shared" si="76"/>
        <v>#REF!</v>
      </c>
      <c r="Y97" s="102" t="e">
        <f t="shared" si="77"/>
        <v>#REF!</v>
      </c>
      <c r="Z97" s="102" t="e">
        <f t="shared" si="78"/>
        <v>#REF!</v>
      </c>
      <c r="AA97" s="102" t="e">
        <f t="shared" si="79"/>
        <v>#REF!</v>
      </c>
      <c r="AB97" s="102" t="e">
        <f t="shared" si="80"/>
        <v>#REF!</v>
      </c>
      <c r="AC97" s="102" t="e">
        <f t="shared" si="81"/>
        <v>#REF!</v>
      </c>
      <c r="AD97" s="102" t="e">
        <f t="shared" si="82"/>
        <v>#REF!</v>
      </c>
      <c r="AE97" s="102" t="e">
        <f t="shared" si="83"/>
        <v>#REF!</v>
      </c>
      <c r="AF97" s="108" t="e">
        <f t="shared" si="104"/>
        <v>#REF!</v>
      </c>
      <c r="AG97" s="102" t="e">
        <f t="shared" si="105"/>
        <v>#REF!</v>
      </c>
      <c r="AH97" s="102"/>
      <c r="AI97" s="102" t="e">
        <f t="shared" si="84"/>
        <v>#REF!</v>
      </c>
      <c r="AJ97" s="102" t="e">
        <f t="shared" si="85"/>
        <v>#REF!</v>
      </c>
      <c r="AK97" s="102" t="e">
        <f t="shared" si="86"/>
        <v>#REF!</v>
      </c>
      <c r="AL97" s="102" t="e">
        <f t="shared" si="87"/>
        <v>#REF!</v>
      </c>
      <c r="AM97" s="102" t="e">
        <f t="shared" si="88"/>
        <v>#REF!</v>
      </c>
      <c r="AN97" s="102" t="e">
        <f t="shared" si="89"/>
        <v>#REF!</v>
      </c>
      <c r="AO97" s="102" t="e">
        <f t="shared" si="90"/>
        <v>#REF!</v>
      </c>
      <c r="AP97" s="102" t="e">
        <f t="shared" si="91"/>
        <v>#REF!</v>
      </c>
      <c r="AQ97" s="102" t="e">
        <f t="shared" si="92"/>
        <v>#REF!</v>
      </c>
      <c r="AR97" s="102" t="e">
        <f t="shared" si="93"/>
        <v>#REF!</v>
      </c>
      <c r="AT97" s="102" t="e">
        <f t="shared" si="94"/>
        <v>#REF!</v>
      </c>
      <c r="AU97" s="102" t="e">
        <f t="shared" si="95"/>
        <v>#REF!</v>
      </c>
      <c r="AV97" s="102" t="e">
        <f t="shared" si="96"/>
        <v>#REF!</v>
      </c>
      <c r="AW97" s="102" t="e">
        <f t="shared" si="97"/>
        <v>#REF!</v>
      </c>
      <c r="AX97" s="102" t="e">
        <f t="shared" si="98"/>
        <v>#REF!</v>
      </c>
      <c r="AY97" s="102" t="e">
        <f t="shared" si="99"/>
        <v>#REF!</v>
      </c>
      <c r="AZ97" s="102" t="e">
        <f t="shared" si="100"/>
        <v>#REF!</v>
      </c>
      <c r="BA97" s="102" t="e">
        <f t="shared" si="101"/>
        <v>#REF!</v>
      </c>
      <c r="BB97" s="102" t="e">
        <f t="shared" si="102"/>
        <v>#REF!</v>
      </c>
      <c r="BC97" s="102" t="e">
        <f t="shared" si="103"/>
        <v>#REF!</v>
      </c>
    </row>
    <row r="98" spans="5:55" x14ac:dyDescent="0.25">
      <c r="E98" s="65" t="e">
        <f>IF((ROWS(E$6:E98)-1)&gt;$C$16+$C$13-$C$15,"",(ROWS(E$6:E98)-1))</f>
        <v>#REF!</v>
      </c>
      <c r="F98" s="55" t="e">
        <f t="shared" si="69"/>
        <v>#REF!</v>
      </c>
      <c r="G98" s="55" t="e">
        <f t="shared" si="64"/>
        <v>#REF!</v>
      </c>
      <c r="H98" s="28" t="e">
        <f t="shared" si="65"/>
        <v>#REF!</v>
      </c>
      <c r="I98" s="56" t="e">
        <f t="shared" si="66"/>
        <v>#REF!</v>
      </c>
      <c r="J98" s="56" t="e">
        <f t="shared" si="70"/>
        <v>#REF!</v>
      </c>
      <c r="K98" s="57" t="e">
        <f t="shared" si="71"/>
        <v>#REF!</v>
      </c>
      <c r="L98" s="57" t="e">
        <f t="shared" si="72"/>
        <v>#REF!</v>
      </c>
      <c r="M98" s="58" t="e">
        <f t="shared" si="67"/>
        <v>#REF!</v>
      </c>
      <c r="N98" s="58" t="e">
        <f t="shared" si="73"/>
        <v>#REF!</v>
      </c>
      <c r="O98" s="58" t="e">
        <f t="shared" si="74"/>
        <v>#REF!</v>
      </c>
      <c r="P98" s="59" t="e">
        <f t="shared" si="63"/>
        <v>#REF!</v>
      </c>
      <c r="Q98" s="29" t="e">
        <f t="shared" si="75"/>
        <v>#REF!</v>
      </c>
      <c r="R98" s="100" t="e">
        <f t="shared" si="68"/>
        <v>#REF!</v>
      </c>
      <c r="S98" s="69"/>
      <c r="T98" s="69"/>
      <c r="U98" s="102"/>
      <c r="V98" s="102"/>
      <c r="W98" s="102"/>
      <c r="X98" s="102" t="e">
        <f t="shared" si="76"/>
        <v>#REF!</v>
      </c>
      <c r="Y98" s="102" t="e">
        <f t="shared" si="77"/>
        <v>#REF!</v>
      </c>
      <c r="Z98" s="102" t="e">
        <f t="shared" si="78"/>
        <v>#REF!</v>
      </c>
      <c r="AA98" s="102" t="e">
        <f t="shared" si="79"/>
        <v>#REF!</v>
      </c>
      <c r="AB98" s="102" t="e">
        <f t="shared" si="80"/>
        <v>#REF!</v>
      </c>
      <c r="AC98" s="102" t="e">
        <f t="shared" si="81"/>
        <v>#REF!</v>
      </c>
      <c r="AD98" s="102" t="e">
        <f t="shared" si="82"/>
        <v>#REF!</v>
      </c>
      <c r="AE98" s="102" t="e">
        <f t="shared" si="83"/>
        <v>#REF!</v>
      </c>
      <c r="AF98" s="108" t="e">
        <f t="shared" si="104"/>
        <v>#REF!</v>
      </c>
      <c r="AG98" s="102" t="e">
        <f t="shared" si="105"/>
        <v>#REF!</v>
      </c>
      <c r="AH98" s="102"/>
      <c r="AI98" s="102" t="e">
        <f t="shared" si="84"/>
        <v>#REF!</v>
      </c>
      <c r="AJ98" s="102" t="e">
        <f t="shared" si="85"/>
        <v>#REF!</v>
      </c>
      <c r="AK98" s="102" t="e">
        <f t="shared" si="86"/>
        <v>#REF!</v>
      </c>
      <c r="AL98" s="102" t="e">
        <f t="shared" si="87"/>
        <v>#REF!</v>
      </c>
      <c r="AM98" s="102" t="e">
        <f t="shared" si="88"/>
        <v>#REF!</v>
      </c>
      <c r="AN98" s="102" t="e">
        <f t="shared" si="89"/>
        <v>#REF!</v>
      </c>
      <c r="AO98" s="102" t="e">
        <f t="shared" si="90"/>
        <v>#REF!</v>
      </c>
      <c r="AP98" s="102" t="e">
        <f t="shared" si="91"/>
        <v>#REF!</v>
      </c>
      <c r="AQ98" s="102" t="e">
        <f t="shared" si="92"/>
        <v>#REF!</v>
      </c>
      <c r="AR98" s="102" t="e">
        <f t="shared" si="93"/>
        <v>#REF!</v>
      </c>
      <c r="AT98" s="102" t="e">
        <f t="shared" si="94"/>
        <v>#REF!</v>
      </c>
      <c r="AU98" s="102" t="e">
        <f t="shared" si="95"/>
        <v>#REF!</v>
      </c>
      <c r="AV98" s="102" t="e">
        <f t="shared" si="96"/>
        <v>#REF!</v>
      </c>
      <c r="AW98" s="102" t="e">
        <f t="shared" si="97"/>
        <v>#REF!</v>
      </c>
      <c r="AX98" s="102" t="e">
        <f t="shared" si="98"/>
        <v>#REF!</v>
      </c>
      <c r="AY98" s="102" t="e">
        <f t="shared" si="99"/>
        <v>#REF!</v>
      </c>
      <c r="AZ98" s="102" t="e">
        <f t="shared" si="100"/>
        <v>#REF!</v>
      </c>
      <c r="BA98" s="102" t="e">
        <f t="shared" si="101"/>
        <v>#REF!</v>
      </c>
      <c r="BB98" s="102" t="e">
        <f t="shared" si="102"/>
        <v>#REF!</v>
      </c>
      <c r="BC98" s="102" t="e">
        <f t="shared" si="103"/>
        <v>#REF!</v>
      </c>
    </row>
    <row r="99" spans="5:55" x14ac:dyDescent="0.25">
      <c r="E99" s="65" t="e">
        <f>IF((ROWS(E$6:E99)-1)&gt;$C$16+$C$13-$C$15,"",(ROWS(E$6:E99)-1))</f>
        <v>#REF!</v>
      </c>
      <c r="F99" s="55" t="e">
        <f t="shared" si="69"/>
        <v>#REF!</v>
      </c>
      <c r="G99" s="55" t="e">
        <f t="shared" si="64"/>
        <v>#REF!</v>
      </c>
      <c r="H99" s="28" t="e">
        <f t="shared" si="65"/>
        <v>#REF!</v>
      </c>
      <c r="I99" s="56" t="e">
        <f t="shared" si="66"/>
        <v>#REF!</v>
      </c>
      <c r="J99" s="56" t="e">
        <f t="shared" si="70"/>
        <v>#REF!</v>
      </c>
      <c r="K99" s="57" t="e">
        <f t="shared" si="71"/>
        <v>#REF!</v>
      </c>
      <c r="L99" s="57" t="e">
        <f t="shared" si="72"/>
        <v>#REF!</v>
      </c>
      <c r="M99" s="58" t="e">
        <f t="shared" si="67"/>
        <v>#REF!</v>
      </c>
      <c r="N99" s="58" t="e">
        <f t="shared" si="73"/>
        <v>#REF!</v>
      </c>
      <c r="O99" s="58" t="e">
        <f t="shared" si="74"/>
        <v>#REF!</v>
      </c>
      <c r="P99" s="59" t="e">
        <f t="shared" si="63"/>
        <v>#REF!</v>
      </c>
      <c r="Q99" s="29" t="e">
        <f t="shared" si="75"/>
        <v>#REF!</v>
      </c>
      <c r="R99" s="100" t="e">
        <f t="shared" si="68"/>
        <v>#REF!</v>
      </c>
      <c r="S99" s="69"/>
      <c r="T99" s="69"/>
      <c r="U99" s="102"/>
      <c r="V99" s="102"/>
      <c r="W99" s="102"/>
      <c r="X99" s="102" t="e">
        <f t="shared" si="76"/>
        <v>#REF!</v>
      </c>
      <c r="Y99" s="102" t="e">
        <f t="shared" si="77"/>
        <v>#REF!</v>
      </c>
      <c r="Z99" s="102" t="e">
        <f t="shared" si="78"/>
        <v>#REF!</v>
      </c>
      <c r="AA99" s="102" t="e">
        <f t="shared" si="79"/>
        <v>#REF!</v>
      </c>
      <c r="AB99" s="102" t="e">
        <f t="shared" si="80"/>
        <v>#REF!</v>
      </c>
      <c r="AC99" s="102" t="e">
        <f t="shared" si="81"/>
        <v>#REF!</v>
      </c>
      <c r="AD99" s="102" t="e">
        <f t="shared" si="82"/>
        <v>#REF!</v>
      </c>
      <c r="AE99" s="102" t="e">
        <f t="shared" si="83"/>
        <v>#REF!</v>
      </c>
      <c r="AF99" s="108" t="e">
        <f t="shared" si="104"/>
        <v>#REF!</v>
      </c>
      <c r="AG99" s="102" t="e">
        <f t="shared" si="105"/>
        <v>#REF!</v>
      </c>
      <c r="AH99" s="102"/>
      <c r="AI99" s="102" t="e">
        <f t="shared" si="84"/>
        <v>#REF!</v>
      </c>
      <c r="AJ99" s="102" t="e">
        <f t="shared" si="85"/>
        <v>#REF!</v>
      </c>
      <c r="AK99" s="102" t="e">
        <f t="shared" si="86"/>
        <v>#REF!</v>
      </c>
      <c r="AL99" s="102" t="e">
        <f t="shared" si="87"/>
        <v>#REF!</v>
      </c>
      <c r="AM99" s="102" t="e">
        <f t="shared" si="88"/>
        <v>#REF!</v>
      </c>
      <c r="AN99" s="102" t="e">
        <f t="shared" si="89"/>
        <v>#REF!</v>
      </c>
      <c r="AO99" s="102" t="e">
        <f t="shared" si="90"/>
        <v>#REF!</v>
      </c>
      <c r="AP99" s="102" t="e">
        <f t="shared" si="91"/>
        <v>#REF!</v>
      </c>
      <c r="AQ99" s="102" t="e">
        <f t="shared" si="92"/>
        <v>#REF!</v>
      </c>
      <c r="AR99" s="102" t="e">
        <f t="shared" si="93"/>
        <v>#REF!</v>
      </c>
      <c r="AT99" s="102" t="e">
        <f t="shared" si="94"/>
        <v>#REF!</v>
      </c>
      <c r="AU99" s="102" t="e">
        <f t="shared" si="95"/>
        <v>#REF!</v>
      </c>
      <c r="AV99" s="102" t="e">
        <f t="shared" si="96"/>
        <v>#REF!</v>
      </c>
      <c r="AW99" s="102" t="e">
        <f t="shared" si="97"/>
        <v>#REF!</v>
      </c>
      <c r="AX99" s="102" t="e">
        <f t="shared" si="98"/>
        <v>#REF!</v>
      </c>
      <c r="AY99" s="102" t="e">
        <f t="shared" si="99"/>
        <v>#REF!</v>
      </c>
      <c r="AZ99" s="102" t="e">
        <f t="shared" si="100"/>
        <v>#REF!</v>
      </c>
      <c r="BA99" s="102" t="e">
        <f t="shared" si="101"/>
        <v>#REF!</v>
      </c>
      <c r="BB99" s="102" t="e">
        <f t="shared" si="102"/>
        <v>#REF!</v>
      </c>
      <c r="BC99" s="102" t="e">
        <f t="shared" si="103"/>
        <v>#REF!</v>
      </c>
    </row>
    <row r="100" spans="5:55" x14ac:dyDescent="0.25">
      <c r="E100" s="65" t="e">
        <f>IF((ROWS(E$6:E100)-1)&gt;$C$16+$C$13-$C$15,"",(ROWS(E$6:E100)-1))</f>
        <v>#REF!</v>
      </c>
      <c r="F100" s="55" t="e">
        <f t="shared" si="69"/>
        <v>#REF!</v>
      </c>
      <c r="G100" s="55" t="e">
        <f t="shared" si="64"/>
        <v>#REF!</v>
      </c>
      <c r="H100" s="28" t="e">
        <f t="shared" si="65"/>
        <v>#REF!</v>
      </c>
      <c r="I100" s="56" t="e">
        <f t="shared" si="66"/>
        <v>#REF!</v>
      </c>
      <c r="J100" s="56" t="e">
        <f t="shared" si="70"/>
        <v>#REF!</v>
      </c>
      <c r="K100" s="57" t="e">
        <f t="shared" si="71"/>
        <v>#REF!</v>
      </c>
      <c r="L100" s="57" t="e">
        <f t="shared" si="72"/>
        <v>#REF!</v>
      </c>
      <c r="M100" s="58" t="e">
        <f t="shared" si="67"/>
        <v>#REF!</v>
      </c>
      <c r="N100" s="58" t="e">
        <f t="shared" si="73"/>
        <v>#REF!</v>
      </c>
      <c r="O100" s="58" t="e">
        <f t="shared" si="74"/>
        <v>#REF!</v>
      </c>
      <c r="P100" s="59" t="e">
        <f t="shared" si="63"/>
        <v>#REF!</v>
      </c>
      <c r="Q100" s="29" t="e">
        <f t="shared" si="75"/>
        <v>#REF!</v>
      </c>
      <c r="R100" s="100" t="e">
        <f t="shared" si="68"/>
        <v>#REF!</v>
      </c>
      <c r="S100" s="69"/>
      <c r="T100" s="69"/>
      <c r="U100" s="102"/>
      <c r="V100" s="102"/>
      <c r="W100" s="102"/>
      <c r="X100" s="102" t="e">
        <f t="shared" si="76"/>
        <v>#REF!</v>
      </c>
      <c r="Y100" s="102" t="e">
        <f t="shared" si="77"/>
        <v>#REF!</v>
      </c>
      <c r="Z100" s="102" t="e">
        <f t="shared" si="78"/>
        <v>#REF!</v>
      </c>
      <c r="AA100" s="102" t="e">
        <f t="shared" si="79"/>
        <v>#REF!</v>
      </c>
      <c r="AB100" s="102" t="e">
        <f t="shared" si="80"/>
        <v>#REF!</v>
      </c>
      <c r="AC100" s="102" t="e">
        <f t="shared" si="81"/>
        <v>#REF!</v>
      </c>
      <c r="AD100" s="102" t="e">
        <f t="shared" si="82"/>
        <v>#REF!</v>
      </c>
      <c r="AE100" s="102" t="e">
        <f t="shared" si="83"/>
        <v>#REF!</v>
      </c>
      <c r="AF100" s="108" t="e">
        <f t="shared" si="104"/>
        <v>#REF!</v>
      </c>
      <c r="AG100" s="102" t="e">
        <f t="shared" si="105"/>
        <v>#REF!</v>
      </c>
      <c r="AH100" s="102"/>
      <c r="AI100" s="102" t="e">
        <f t="shared" si="84"/>
        <v>#REF!</v>
      </c>
      <c r="AJ100" s="102" t="e">
        <f t="shared" si="85"/>
        <v>#REF!</v>
      </c>
      <c r="AK100" s="102" t="e">
        <f t="shared" si="86"/>
        <v>#REF!</v>
      </c>
      <c r="AL100" s="102" t="e">
        <f t="shared" si="87"/>
        <v>#REF!</v>
      </c>
      <c r="AM100" s="102" t="e">
        <f t="shared" si="88"/>
        <v>#REF!</v>
      </c>
      <c r="AN100" s="102" t="e">
        <f t="shared" si="89"/>
        <v>#REF!</v>
      </c>
      <c r="AO100" s="102" t="e">
        <f t="shared" si="90"/>
        <v>#REF!</v>
      </c>
      <c r="AP100" s="102" t="e">
        <f t="shared" si="91"/>
        <v>#REF!</v>
      </c>
      <c r="AQ100" s="102" t="e">
        <f t="shared" si="92"/>
        <v>#REF!</v>
      </c>
      <c r="AR100" s="102" t="e">
        <f t="shared" si="93"/>
        <v>#REF!</v>
      </c>
      <c r="AT100" s="102" t="e">
        <f t="shared" si="94"/>
        <v>#REF!</v>
      </c>
      <c r="AU100" s="102" t="e">
        <f t="shared" si="95"/>
        <v>#REF!</v>
      </c>
      <c r="AV100" s="102" t="e">
        <f t="shared" si="96"/>
        <v>#REF!</v>
      </c>
      <c r="AW100" s="102" t="e">
        <f t="shared" si="97"/>
        <v>#REF!</v>
      </c>
      <c r="AX100" s="102" t="e">
        <f t="shared" si="98"/>
        <v>#REF!</v>
      </c>
      <c r="AY100" s="102" t="e">
        <f t="shared" si="99"/>
        <v>#REF!</v>
      </c>
      <c r="AZ100" s="102" t="e">
        <f t="shared" si="100"/>
        <v>#REF!</v>
      </c>
      <c r="BA100" s="102" t="e">
        <f t="shared" si="101"/>
        <v>#REF!</v>
      </c>
      <c r="BB100" s="102" t="e">
        <f t="shared" si="102"/>
        <v>#REF!</v>
      </c>
      <c r="BC100" s="102" t="e">
        <f t="shared" si="103"/>
        <v>#REF!</v>
      </c>
    </row>
    <row r="101" spans="5:55" x14ac:dyDescent="0.25">
      <c r="E101" s="65" t="e">
        <f>IF((ROWS(E$6:E101)-1)&gt;$C$16+$C$13-$C$15,"",(ROWS(E$6:E101)-1))</f>
        <v>#REF!</v>
      </c>
      <c r="F101" s="55" t="e">
        <f t="shared" si="69"/>
        <v>#REF!</v>
      </c>
      <c r="G101" s="55" t="e">
        <f t="shared" si="64"/>
        <v>#REF!</v>
      </c>
      <c r="H101" s="28" t="e">
        <f t="shared" si="65"/>
        <v>#REF!</v>
      </c>
      <c r="I101" s="56" t="e">
        <f t="shared" si="66"/>
        <v>#REF!</v>
      </c>
      <c r="J101" s="56" t="e">
        <f t="shared" si="70"/>
        <v>#REF!</v>
      </c>
      <c r="K101" s="57" t="e">
        <f t="shared" si="71"/>
        <v>#REF!</v>
      </c>
      <c r="L101" s="57" t="e">
        <f t="shared" si="72"/>
        <v>#REF!</v>
      </c>
      <c r="M101" s="58" t="e">
        <f t="shared" si="67"/>
        <v>#REF!</v>
      </c>
      <c r="N101" s="58" t="e">
        <f t="shared" si="73"/>
        <v>#REF!</v>
      </c>
      <c r="O101" s="58" t="e">
        <f t="shared" si="74"/>
        <v>#REF!</v>
      </c>
      <c r="P101" s="59" t="e">
        <f t="shared" si="63"/>
        <v>#REF!</v>
      </c>
      <c r="Q101" s="29" t="e">
        <f t="shared" si="75"/>
        <v>#REF!</v>
      </c>
      <c r="R101" s="100" t="e">
        <f t="shared" si="68"/>
        <v>#REF!</v>
      </c>
      <c r="S101" s="69"/>
      <c r="T101" s="69"/>
      <c r="U101" s="102"/>
      <c r="V101" s="102"/>
      <c r="W101" s="102"/>
      <c r="X101" s="102" t="e">
        <f t="shared" si="76"/>
        <v>#REF!</v>
      </c>
      <c r="Y101" s="102" t="e">
        <f t="shared" si="77"/>
        <v>#REF!</v>
      </c>
      <c r="Z101" s="102" t="e">
        <f t="shared" si="78"/>
        <v>#REF!</v>
      </c>
      <c r="AA101" s="102" t="e">
        <f t="shared" si="79"/>
        <v>#REF!</v>
      </c>
      <c r="AB101" s="102" t="e">
        <f t="shared" si="80"/>
        <v>#REF!</v>
      </c>
      <c r="AC101" s="102" t="e">
        <f t="shared" si="81"/>
        <v>#REF!</v>
      </c>
      <c r="AD101" s="102" t="e">
        <f t="shared" si="82"/>
        <v>#REF!</v>
      </c>
      <c r="AE101" s="102" t="e">
        <f t="shared" si="83"/>
        <v>#REF!</v>
      </c>
      <c r="AF101" s="108" t="e">
        <f t="shared" si="104"/>
        <v>#REF!</v>
      </c>
      <c r="AG101" s="102" t="e">
        <f t="shared" si="105"/>
        <v>#REF!</v>
      </c>
      <c r="AH101" s="102"/>
      <c r="AI101" s="102" t="e">
        <f t="shared" si="84"/>
        <v>#REF!</v>
      </c>
      <c r="AJ101" s="102" t="e">
        <f t="shared" si="85"/>
        <v>#REF!</v>
      </c>
      <c r="AK101" s="102" t="e">
        <f t="shared" si="86"/>
        <v>#REF!</v>
      </c>
      <c r="AL101" s="102" t="e">
        <f t="shared" si="87"/>
        <v>#REF!</v>
      </c>
      <c r="AM101" s="102" t="e">
        <f t="shared" si="88"/>
        <v>#REF!</v>
      </c>
      <c r="AN101" s="102" t="e">
        <f t="shared" si="89"/>
        <v>#REF!</v>
      </c>
      <c r="AO101" s="102" t="e">
        <f t="shared" si="90"/>
        <v>#REF!</v>
      </c>
      <c r="AP101" s="102" t="e">
        <f t="shared" si="91"/>
        <v>#REF!</v>
      </c>
      <c r="AQ101" s="102" t="e">
        <f t="shared" si="92"/>
        <v>#REF!</v>
      </c>
      <c r="AR101" s="102" t="e">
        <f t="shared" si="93"/>
        <v>#REF!</v>
      </c>
      <c r="AT101" s="102" t="e">
        <f t="shared" si="94"/>
        <v>#REF!</v>
      </c>
      <c r="AU101" s="102" t="e">
        <f t="shared" si="95"/>
        <v>#REF!</v>
      </c>
      <c r="AV101" s="102" t="e">
        <f t="shared" si="96"/>
        <v>#REF!</v>
      </c>
      <c r="AW101" s="102" t="e">
        <f t="shared" si="97"/>
        <v>#REF!</v>
      </c>
      <c r="AX101" s="102" t="e">
        <f t="shared" si="98"/>
        <v>#REF!</v>
      </c>
      <c r="AY101" s="102" t="e">
        <f t="shared" si="99"/>
        <v>#REF!</v>
      </c>
      <c r="AZ101" s="102" t="e">
        <f t="shared" si="100"/>
        <v>#REF!</v>
      </c>
      <c r="BA101" s="102" t="e">
        <f t="shared" si="101"/>
        <v>#REF!</v>
      </c>
      <c r="BB101" s="102" t="e">
        <f t="shared" si="102"/>
        <v>#REF!</v>
      </c>
      <c r="BC101" s="102" t="e">
        <f t="shared" si="103"/>
        <v>#REF!</v>
      </c>
    </row>
    <row r="102" spans="5:55" x14ac:dyDescent="0.25">
      <c r="E102" s="65" t="e">
        <f>IF((ROWS(E$6:E102)-1)&gt;$C$16+$C$13-$C$15,"",(ROWS(E$6:E102)-1))</f>
        <v>#REF!</v>
      </c>
      <c r="F102" s="55" t="e">
        <f t="shared" si="69"/>
        <v>#REF!</v>
      </c>
      <c r="G102" s="55" t="e">
        <f t="shared" si="64"/>
        <v>#REF!</v>
      </c>
      <c r="H102" s="28" t="e">
        <f t="shared" si="65"/>
        <v>#REF!</v>
      </c>
      <c r="I102" s="56" t="e">
        <f t="shared" si="66"/>
        <v>#REF!</v>
      </c>
      <c r="J102" s="56" t="e">
        <f t="shared" si="70"/>
        <v>#REF!</v>
      </c>
      <c r="K102" s="57" t="e">
        <f t="shared" si="71"/>
        <v>#REF!</v>
      </c>
      <c r="L102" s="57" t="e">
        <f t="shared" si="72"/>
        <v>#REF!</v>
      </c>
      <c r="M102" s="58" t="e">
        <f t="shared" si="67"/>
        <v>#REF!</v>
      </c>
      <c r="N102" s="58" t="e">
        <f t="shared" si="73"/>
        <v>#REF!</v>
      </c>
      <c r="O102" s="58" t="e">
        <f t="shared" si="74"/>
        <v>#REF!</v>
      </c>
      <c r="P102" s="59" t="e">
        <f t="shared" si="63"/>
        <v>#REF!</v>
      </c>
      <c r="Q102" s="29" t="e">
        <f t="shared" si="75"/>
        <v>#REF!</v>
      </c>
      <c r="R102" s="100" t="e">
        <f t="shared" si="68"/>
        <v>#REF!</v>
      </c>
      <c r="S102" s="69"/>
      <c r="T102" s="69"/>
      <c r="U102" s="102"/>
      <c r="V102" s="102"/>
      <c r="W102" s="102"/>
      <c r="X102" s="102" t="e">
        <f t="shared" si="76"/>
        <v>#REF!</v>
      </c>
      <c r="Y102" s="102" t="e">
        <f t="shared" si="77"/>
        <v>#REF!</v>
      </c>
      <c r="Z102" s="102" t="e">
        <f t="shared" si="78"/>
        <v>#REF!</v>
      </c>
      <c r="AA102" s="102" t="e">
        <f t="shared" si="79"/>
        <v>#REF!</v>
      </c>
      <c r="AB102" s="102" t="e">
        <f t="shared" si="80"/>
        <v>#REF!</v>
      </c>
      <c r="AC102" s="102" t="e">
        <f t="shared" si="81"/>
        <v>#REF!</v>
      </c>
      <c r="AD102" s="102" t="e">
        <f t="shared" si="82"/>
        <v>#REF!</v>
      </c>
      <c r="AE102" s="102" t="e">
        <f t="shared" si="83"/>
        <v>#REF!</v>
      </c>
      <c r="AF102" s="108" t="e">
        <f t="shared" si="104"/>
        <v>#REF!</v>
      </c>
      <c r="AG102" s="102" t="e">
        <f t="shared" si="105"/>
        <v>#REF!</v>
      </c>
      <c r="AH102" s="102"/>
      <c r="AI102" s="102" t="e">
        <f t="shared" si="84"/>
        <v>#REF!</v>
      </c>
      <c r="AJ102" s="102" t="e">
        <f t="shared" si="85"/>
        <v>#REF!</v>
      </c>
      <c r="AK102" s="102" t="e">
        <f t="shared" si="86"/>
        <v>#REF!</v>
      </c>
      <c r="AL102" s="102" t="e">
        <f t="shared" si="87"/>
        <v>#REF!</v>
      </c>
      <c r="AM102" s="102" t="e">
        <f t="shared" si="88"/>
        <v>#REF!</v>
      </c>
      <c r="AN102" s="102" t="e">
        <f t="shared" si="89"/>
        <v>#REF!</v>
      </c>
      <c r="AO102" s="102" t="e">
        <f t="shared" si="90"/>
        <v>#REF!</v>
      </c>
      <c r="AP102" s="102" t="e">
        <f t="shared" si="91"/>
        <v>#REF!</v>
      </c>
      <c r="AQ102" s="102" t="e">
        <f t="shared" si="92"/>
        <v>#REF!</v>
      </c>
      <c r="AR102" s="102" t="e">
        <f t="shared" si="93"/>
        <v>#REF!</v>
      </c>
      <c r="AT102" s="102" t="e">
        <f t="shared" si="94"/>
        <v>#REF!</v>
      </c>
      <c r="AU102" s="102" t="e">
        <f t="shared" si="95"/>
        <v>#REF!</v>
      </c>
      <c r="AV102" s="102" t="e">
        <f t="shared" si="96"/>
        <v>#REF!</v>
      </c>
      <c r="AW102" s="102" t="e">
        <f t="shared" si="97"/>
        <v>#REF!</v>
      </c>
      <c r="AX102" s="102" t="e">
        <f t="shared" si="98"/>
        <v>#REF!</v>
      </c>
      <c r="AY102" s="102" t="e">
        <f t="shared" si="99"/>
        <v>#REF!</v>
      </c>
      <c r="AZ102" s="102" t="e">
        <f t="shared" si="100"/>
        <v>#REF!</v>
      </c>
      <c r="BA102" s="102" t="e">
        <f t="shared" si="101"/>
        <v>#REF!</v>
      </c>
      <c r="BB102" s="102" t="e">
        <f t="shared" si="102"/>
        <v>#REF!</v>
      </c>
      <c r="BC102" s="102" t="e">
        <f t="shared" si="103"/>
        <v>#REF!</v>
      </c>
    </row>
    <row r="103" spans="5:55" x14ac:dyDescent="0.25">
      <c r="E103" s="65" t="e">
        <f>IF((ROWS(E$6:E103)-1)&gt;$C$16+$C$13-$C$15,"",(ROWS(E$6:E103)-1))</f>
        <v>#REF!</v>
      </c>
      <c r="F103" s="55" t="e">
        <f t="shared" si="69"/>
        <v>#REF!</v>
      </c>
      <c r="G103" s="55" t="e">
        <f t="shared" si="64"/>
        <v>#REF!</v>
      </c>
      <c r="H103" s="28" t="e">
        <f t="shared" si="65"/>
        <v>#REF!</v>
      </c>
      <c r="I103" s="56" t="e">
        <f t="shared" si="66"/>
        <v>#REF!</v>
      </c>
      <c r="J103" s="56" t="e">
        <f t="shared" si="70"/>
        <v>#REF!</v>
      </c>
      <c r="K103" s="57" t="e">
        <f t="shared" si="71"/>
        <v>#REF!</v>
      </c>
      <c r="L103" s="57" t="e">
        <f t="shared" si="72"/>
        <v>#REF!</v>
      </c>
      <c r="M103" s="58" t="e">
        <f t="shared" si="67"/>
        <v>#REF!</v>
      </c>
      <c r="N103" s="58" t="e">
        <f t="shared" si="73"/>
        <v>#REF!</v>
      </c>
      <c r="O103" s="58" t="e">
        <f t="shared" si="74"/>
        <v>#REF!</v>
      </c>
      <c r="P103" s="59" t="e">
        <f t="shared" si="63"/>
        <v>#REF!</v>
      </c>
      <c r="Q103" s="29" t="e">
        <f t="shared" si="75"/>
        <v>#REF!</v>
      </c>
      <c r="R103" s="100" t="e">
        <f t="shared" si="68"/>
        <v>#REF!</v>
      </c>
      <c r="S103" s="69"/>
      <c r="T103" s="69"/>
      <c r="U103" s="102"/>
      <c r="V103" s="102"/>
      <c r="W103" s="102"/>
      <c r="X103" s="102" t="e">
        <f t="shared" si="76"/>
        <v>#REF!</v>
      </c>
      <c r="Y103" s="102" t="e">
        <f t="shared" si="77"/>
        <v>#REF!</v>
      </c>
      <c r="Z103" s="102" t="e">
        <f t="shared" si="78"/>
        <v>#REF!</v>
      </c>
      <c r="AA103" s="102" t="e">
        <f t="shared" si="79"/>
        <v>#REF!</v>
      </c>
      <c r="AB103" s="102" t="e">
        <f t="shared" si="80"/>
        <v>#REF!</v>
      </c>
      <c r="AC103" s="102" t="e">
        <f t="shared" si="81"/>
        <v>#REF!</v>
      </c>
      <c r="AD103" s="102" t="e">
        <f t="shared" si="82"/>
        <v>#REF!</v>
      </c>
      <c r="AE103" s="102" t="e">
        <f t="shared" si="83"/>
        <v>#REF!</v>
      </c>
      <c r="AF103" s="108" t="e">
        <f t="shared" si="104"/>
        <v>#REF!</v>
      </c>
      <c r="AG103" s="102" t="e">
        <f t="shared" si="105"/>
        <v>#REF!</v>
      </c>
      <c r="AH103" s="102"/>
      <c r="AI103" s="102" t="e">
        <f t="shared" si="84"/>
        <v>#REF!</v>
      </c>
      <c r="AJ103" s="102" t="e">
        <f t="shared" si="85"/>
        <v>#REF!</v>
      </c>
      <c r="AK103" s="102" t="e">
        <f t="shared" si="86"/>
        <v>#REF!</v>
      </c>
      <c r="AL103" s="102" t="e">
        <f t="shared" si="87"/>
        <v>#REF!</v>
      </c>
      <c r="AM103" s="102" t="e">
        <f t="shared" si="88"/>
        <v>#REF!</v>
      </c>
      <c r="AN103" s="102" t="e">
        <f t="shared" si="89"/>
        <v>#REF!</v>
      </c>
      <c r="AO103" s="102" t="e">
        <f t="shared" si="90"/>
        <v>#REF!</v>
      </c>
      <c r="AP103" s="102" t="e">
        <f t="shared" si="91"/>
        <v>#REF!</v>
      </c>
      <c r="AQ103" s="102" t="e">
        <f t="shared" si="92"/>
        <v>#REF!</v>
      </c>
      <c r="AR103" s="102" t="e">
        <f t="shared" si="93"/>
        <v>#REF!</v>
      </c>
      <c r="AT103" s="102" t="e">
        <f t="shared" si="94"/>
        <v>#REF!</v>
      </c>
      <c r="AU103" s="102" t="e">
        <f t="shared" si="95"/>
        <v>#REF!</v>
      </c>
      <c r="AV103" s="102" t="e">
        <f t="shared" si="96"/>
        <v>#REF!</v>
      </c>
      <c r="AW103" s="102" t="e">
        <f t="shared" si="97"/>
        <v>#REF!</v>
      </c>
      <c r="AX103" s="102" t="e">
        <f t="shared" si="98"/>
        <v>#REF!</v>
      </c>
      <c r="AY103" s="102" t="e">
        <f t="shared" si="99"/>
        <v>#REF!</v>
      </c>
      <c r="AZ103" s="102" t="e">
        <f t="shared" si="100"/>
        <v>#REF!</v>
      </c>
      <c r="BA103" s="102" t="e">
        <f t="shared" si="101"/>
        <v>#REF!</v>
      </c>
      <c r="BB103" s="102" t="e">
        <f t="shared" si="102"/>
        <v>#REF!</v>
      </c>
      <c r="BC103" s="102" t="e">
        <f t="shared" si="103"/>
        <v>#REF!</v>
      </c>
    </row>
    <row r="104" spans="5:55" x14ac:dyDescent="0.25">
      <c r="E104" s="65" t="e">
        <f>IF((ROWS(E$6:E104)-1)&gt;$C$16+$C$13-$C$15,"",(ROWS(E$6:E104)-1))</f>
        <v>#REF!</v>
      </c>
      <c r="F104" s="55" t="e">
        <f t="shared" si="69"/>
        <v>#REF!</v>
      </c>
      <c r="G104" s="55" t="e">
        <f t="shared" si="64"/>
        <v>#REF!</v>
      </c>
      <c r="H104" s="28" t="e">
        <f t="shared" si="65"/>
        <v>#REF!</v>
      </c>
      <c r="I104" s="56" t="e">
        <f t="shared" si="66"/>
        <v>#REF!</v>
      </c>
      <c r="J104" s="56" t="e">
        <f t="shared" si="70"/>
        <v>#REF!</v>
      </c>
      <c r="K104" s="57" t="e">
        <f t="shared" si="71"/>
        <v>#REF!</v>
      </c>
      <c r="L104" s="57" t="e">
        <f t="shared" si="72"/>
        <v>#REF!</v>
      </c>
      <c r="M104" s="58" t="e">
        <f t="shared" si="67"/>
        <v>#REF!</v>
      </c>
      <c r="N104" s="58" t="e">
        <f t="shared" si="73"/>
        <v>#REF!</v>
      </c>
      <c r="O104" s="58" t="e">
        <f t="shared" si="74"/>
        <v>#REF!</v>
      </c>
      <c r="P104" s="59" t="e">
        <f t="shared" si="63"/>
        <v>#REF!</v>
      </c>
      <c r="Q104" s="29" t="e">
        <f t="shared" si="75"/>
        <v>#REF!</v>
      </c>
      <c r="R104" s="100" t="e">
        <f t="shared" si="68"/>
        <v>#REF!</v>
      </c>
      <c r="S104" s="69"/>
      <c r="T104" s="69"/>
      <c r="U104" s="102"/>
      <c r="V104" s="102"/>
      <c r="W104" s="102"/>
      <c r="X104" s="102" t="e">
        <f t="shared" si="76"/>
        <v>#REF!</v>
      </c>
      <c r="Y104" s="102" t="e">
        <f t="shared" si="77"/>
        <v>#REF!</v>
      </c>
      <c r="Z104" s="102" t="e">
        <f t="shared" si="78"/>
        <v>#REF!</v>
      </c>
      <c r="AA104" s="102" t="e">
        <f t="shared" si="79"/>
        <v>#REF!</v>
      </c>
      <c r="AB104" s="102" t="e">
        <f t="shared" si="80"/>
        <v>#REF!</v>
      </c>
      <c r="AC104" s="102" t="e">
        <f t="shared" si="81"/>
        <v>#REF!</v>
      </c>
      <c r="AD104" s="102" t="e">
        <f t="shared" si="82"/>
        <v>#REF!</v>
      </c>
      <c r="AE104" s="102" t="e">
        <f t="shared" si="83"/>
        <v>#REF!</v>
      </c>
      <c r="AF104" s="108" t="e">
        <f t="shared" si="104"/>
        <v>#REF!</v>
      </c>
      <c r="AG104" s="102" t="e">
        <f t="shared" si="105"/>
        <v>#REF!</v>
      </c>
      <c r="AH104" s="102"/>
      <c r="AI104" s="102" t="e">
        <f t="shared" si="84"/>
        <v>#REF!</v>
      </c>
      <c r="AJ104" s="102" t="e">
        <f t="shared" si="85"/>
        <v>#REF!</v>
      </c>
      <c r="AK104" s="102" t="e">
        <f t="shared" si="86"/>
        <v>#REF!</v>
      </c>
      <c r="AL104" s="102" t="e">
        <f t="shared" si="87"/>
        <v>#REF!</v>
      </c>
      <c r="AM104" s="102" t="e">
        <f t="shared" si="88"/>
        <v>#REF!</v>
      </c>
      <c r="AN104" s="102" t="e">
        <f t="shared" si="89"/>
        <v>#REF!</v>
      </c>
      <c r="AO104" s="102" t="e">
        <f t="shared" si="90"/>
        <v>#REF!</v>
      </c>
      <c r="AP104" s="102" t="e">
        <f t="shared" si="91"/>
        <v>#REF!</v>
      </c>
      <c r="AQ104" s="102" t="e">
        <f t="shared" si="92"/>
        <v>#REF!</v>
      </c>
      <c r="AR104" s="102" t="e">
        <f t="shared" si="93"/>
        <v>#REF!</v>
      </c>
      <c r="AT104" s="102" t="e">
        <f t="shared" si="94"/>
        <v>#REF!</v>
      </c>
      <c r="AU104" s="102" t="e">
        <f t="shared" si="95"/>
        <v>#REF!</v>
      </c>
      <c r="AV104" s="102" t="e">
        <f t="shared" si="96"/>
        <v>#REF!</v>
      </c>
      <c r="AW104" s="102" t="e">
        <f t="shared" si="97"/>
        <v>#REF!</v>
      </c>
      <c r="AX104" s="102" t="e">
        <f t="shared" si="98"/>
        <v>#REF!</v>
      </c>
      <c r="AY104" s="102" t="e">
        <f t="shared" si="99"/>
        <v>#REF!</v>
      </c>
      <c r="AZ104" s="102" t="e">
        <f t="shared" si="100"/>
        <v>#REF!</v>
      </c>
      <c r="BA104" s="102" t="e">
        <f t="shared" si="101"/>
        <v>#REF!</v>
      </c>
      <c r="BB104" s="102" t="e">
        <f t="shared" si="102"/>
        <v>#REF!</v>
      </c>
      <c r="BC104" s="102" t="e">
        <f t="shared" si="103"/>
        <v>#REF!</v>
      </c>
    </row>
    <row r="105" spans="5:55" x14ac:dyDescent="0.25">
      <c r="E105" s="65" t="e">
        <f>IF((ROWS(E$6:E105)-1)&gt;$C$16+$C$13-$C$15,"",(ROWS(E$6:E105)-1))</f>
        <v>#REF!</v>
      </c>
      <c r="F105" s="55" t="e">
        <f t="shared" si="69"/>
        <v>#REF!</v>
      </c>
      <c r="G105" s="55" t="e">
        <f t="shared" si="64"/>
        <v>#REF!</v>
      </c>
      <c r="H105" s="28" t="e">
        <f t="shared" si="65"/>
        <v>#REF!</v>
      </c>
      <c r="I105" s="56" t="e">
        <f t="shared" si="66"/>
        <v>#REF!</v>
      </c>
      <c r="J105" s="56" t="e">
        <f t="shared" si="70"/>
        <v>#REF!</v>
      </c>
      <c r="K105" s="57" t="e">
        <f t="shared" si="71"/>
        <v>#REF!</v>
      </c>
      <c r="L105" s="57" t="e">
        <f t="shared" si="72"/>
        <v>#REF!</v>
      </c>
      <c r="M105" s="58" t="e">
        <f t="shared" si="67"/>
        <v>#REF!</v>
      </c>
      <c r="N105" s="58" t="e">
        <f t="shared" si="73"/>
        <v>#REF!</v>
      </c>
      <c r="O105" s="58" t="e">
        <f t="shared" si="74"/>
        <v>#REF!</v>
      </c>
      <c r="P105" s="59" t="e">
        <f t="shared" si="63"/>
        <v>#REF!</v>
      </c>
      <c r="Q105" s="29" t="e">
        <f t="shared" si="75"/>
        <v>#REF!</v>
      </c>
      <c r="R105" s="100" t="e">
        <f t="shared" si="68"/>
        <v>#REF!</v>
      </c>
      <c r="S105" s="69"/>
      <c r="T105" s="69"/>
      <c r="U105" s="102"/>
      <c r="V105" s="102"/>
      <c r="W105" s="102"/>
      <c r="X105" s="102" t="e">
        <f t="shared" si="76"/>
        <v>#REF!</v>
      </c>
      <c r="Y105" s="102" t="e">
        <f t="shared" si="77"/>
        <v>#REF!</v>
      </c>
      <c r="Z105" s="102" t="e">
        <f t="shared" si="78"/>
        <v>#REF!</v>
      </c>
      <c r="AA105" s="102" t="e">
        <f t="shared" si="79"/>
        <v>#REF!</v>
      </c>
      <c r="AB105" s="102" t="e">
        <f t="shared" si="80"/>
        <v>#REF!</v>
      </c>
      <c r="AC105" s="102" t="e">
        <f t="shared" si="81"/>
        <v>#REF!</v>
      </c>
      <c r="AD105" s="102" t="e">
        <f t="shared" si="82"/>
        <v>#REF!</v>
      </c>
      <c r="AE105" s="102" t="e">
        <f t="shared" si="83"/>
        <v>#REF!</v>
      </c>
      <c r="AF105" s="108" t="e">
        <f t="shared" si="104"/>
        <v>#REF!</v>
      </c>
      <c r="AG105" s="102" t="e">
        <f t="shared" si="105"/>
        <v>#REF!</v>
      </c>
      <c r="AH105" s="102"/>
      <c r="AI105" s="102" t="e">
        <f t="shared" si="84"/>
        <v>#REF!</v>
      </c>
      <c r="AJ105" s="102" t="e">
        <f t="shared" si="85"/>
        <v>#REF!</v>
      </c>
      <c r="AK105" s="102" t="e">
        <f t="shared" si="86"/>
        <v>#REF!</v>
      </c>
      <c r="AL105" s="102" t="e">
        <f t="shared" si="87"/>
        <v>#REF!</v>
      </c>
      <c r="AM105" s="102" t="e">
        <f t="shared" si="88"/>
        <v>#REF!</v>
      </c>
      <c r="AN105" s="102" t="e">
        <f t="shared" si="89"/>
        <v>#REF!</v>
      </c>
      <c r="AO105" s="102" t="e">
        <f t="shared" si="90"/>
        <v>#REF!</v>
      </c>
      <c r="AP105" s="102" t="e">
        <f t="shared" si="91"/>
        <v>#REF!</v>
      </c>
      <c r="AQ105" s="102" t="e">
        <f t="shared" si="92"/>
        <v>#REF!</v>
      </c>
      <c r="AR105" s="102" t="e">
        <f t="shared" si="93"/>
        <v>#REF!</v>
      </c>
      <c r="AT105" s="102" t="e">
        <f t="shared" si="94"/>
        <v>#REF!</v>
      </c>
      <c r="AU105" s="102" t="e">
        <f t="shared" si="95"/>
        <v>#REF!</v>
      </c>
      <c r="AV105" s="102" t="e">
        <f t="shared" si="96"/>
        <v>#REF!</v>
      </c>
      <c r="AW105" s="102" t="e">
        <f t="shared" si="97"/>
        <v>#REF!</v>
      </c>
      <c r="AX105" s="102" t="e">
        <f t="shared" si="98"/>
        <v>#REF!</v>
      </c>
      <c r="AY105" s="102" t="e">
        <f t="shared" si="99"/>
        <v>#REF!</v>
      </c>
      <c r="AZ105" s="102" t="e">
        <f t="shared" si="100"/>
        <v>#REF!</v>
      </c>
      <c r="BA105" s="102" t="e">
        <f t="shared" si="101"/>
        <v>#REF!</v>
      </c>
      <c r="BB105" s="102" t="e">
        <f t="shared" si="102"/>
        <v>#REF!</v>
      </c>
      <c r="BC105" s="102" t="e">
        <f t="shared" si="103"/>
        <v>#REF!</v>
      </c>
    </row>
    <row r="106" spans="5:55" x14ac:dyDescent="0.25">
      <c r="E106" s="65" t="e">
        <f>IF((ROWS(E$6:E106)-1)&gt;$C$16+$C$13-$C$15,"",(ROWS(E$6:E106)-1))</f>
        <v>#REF!</v>
      </c>
      <c r="F106" s="55" t="e">
        <f t="shared" si="69"/>
        <v>#REF!</v>
      </c>
      <c r="G106" s="55" t="e">
        <f t="shared" si="64"/>
        <v>#REF!</v>
      </c>
      <c r="H106" s="28" t="e">
        <f t="shared" si="65"/>
        <v>#REF!</v>
      </c>
      <c r="I106" s="56" t="e">
        <f t="shared" si="66"/>
        <v>#REF!</v>
      </c>
      <c r="J106" s="56" t="e">
        <f t="shared" si="70"/>
        <v>#REF!</v>
      </c>
      <c r="K106" s="57" t="e">
        <f t="shared" si="71"/>
        <v>#REF!</v>
      </c>
      <c r="L106" s="57" t="e">
        <f t="shared" si="72"/>
        <v>#REF!</v>
      </c>
      <c r="M106" s="58" t="e">
        <f t="shared" si="67"/>
        <v>#REF!</v>
      </c>
      <c r="N106" s="58" t="e">
        <f t="shared" si="73"/>
        <v>#REF!</v>
      </c>
      <c r="O106" s="58" t="e">
        <f t="shared" si="74"/>
        <v>#REF!</v>
      </c>
      <c r="P106" s="59" t="e">
        <f t="shared" si="63"/>
        <v>#REF!</v>
      </c>
      <c r="Q106" s="29" t="e">
        <f t="shared" si="75"/>
        <v>#REF!</v>
      </c>
      <c r="R106" s="100" t="e">
        <f t="shared" si="68"/>
        <v>#REF!</v>
      </c>
      <c r="S106" s="69"/>
      <c r="T106" s="69"/>
      <c r="U106" s="102"/>
      <c r="V106" s="102"/>
      <c r="W106" s="102"/>
      <c r="X106" s="102" t="e">
        <f t="shared" si="76"/>
        <v>#REF!</v>
      </c>
      <c r="Y106" s="102" t="e">
        <f t="shared" si="77"/>
        <v>#REF!</v>
      </c>
      <c r="Z106" s="102" t="e">
        <f t="shared" si="78"/>
        <v>#REF!</v>
      </c>
      <c r="AA106" s="102" t="e">
        <f t="shared" si="79"/>
        <v>#REF!</v>
      </c>
      <c r="AB106" s="102" t="e">
        <f t="shared" si="80"/>
        <v>#REF!</v>
      </c>
      <c r="AC106" s="102" t="e">
        <f t="shared" si="81"/>
        <v>#REF!</v>
      </c>
      <c r="AD106" s="102" t="e">
        <f t="shared" si="82"/>
        <v>#REF!</v>
      </c>
      <c r="AE106" s="102" t="e">
        <f t="shared" si="83"/>
        <v>#REF!</v>
      </c>
      <c r="AF106" s="108" t="e">
        <f t="shared" si="104"/>
        <v>#REF!</v>
      </c>
      <c r="AG106" s="102" t="e">
        <f t="shared" si="105"/>
        <v>#REF!</v>
      </c>
      <c r="AH106" s="102"/>
      <c r="AI106" s="102" t="e">
        <f t="shared" si="84"/>
        <v>#REF!</v>
      </c>
      <c r="AJ106" s="102" t="e">
        <f t="shared" si="85"/>
        <v>#REF!</v>
      </c>
      <c r="AK106" s="102" t="e">
        <f t="shared" si="86"/>
        <v>#REF!</v>
      </c>
      <c r="AL106" s="102" t="e">
        <f t="shared" si="87"/>
        <v>#REF!</v>
      </c>
      <c r="AM106" s="102" t="e">
        <f t="shared" si="88"/>
        <v>#REF!</v>
      </c>
      <c r="AN106" s="102" t="e">
        <f t="shared" si="89"/>
        <v>#REF!</v>
      </c>
      <c r="AO106" s="102" t="e">
        <f t="shared" si="90"/>
        <v>#REF!</v>
      </c>
      <c r="AP106" s="102" t="e">
        <f t="shared" si="91"/>
        <v>#REF!</v>
      </c>
      <c r="AQ106" s="102" t="e">
        <f t="shared" si="92"/>
        <v>#REF!</v>
      </c>
      <c r="AR106" s="102" t="e">
        <f t="shared" si="93"/>
        <v>#REF!</v>
      </c>
      <c r="AT106" s="102" t="e">
        <f t="shared" si="94"/>
        <v>#REF!</v>
      </c>
      <c r="AU106" s="102" t="e">
        <f t="shared" si="95"/>
        <v>#REF!</v>
      </c>
      <c r="AV106" s="102" t="e">
        <f t="shared" si="96"/>
        <v>#REF!</v>
      </c>
      <c r="AW106" s="102" t="e">
        <f t="shared" si="97"/>
        <v>#REF!</v>
      </c>
      <c r="AX106" s="102" t="e">
        <f t="shared" si="98"/>
        <v>#REF!</v>
      </c>
      <c r="AY106" s="102" t="e">
        <f t="shared" si="99"/>
        <v>#REF!</v>
      </c>
      <c r="AZ106" s="102" t="e">
        <f t="shared" si="100"/>
        <v>#REF!</v>
      </c>
      <c r="BA106" s="102" t="e">
        <f t="shared" si="101"/>
        <v>#REF!</v>
      </c>
      <c r="BB106" s="102" t="e">
        <f t="shared" si="102"/>
        <v>#REF!</v>
      </c>
      <c r="BC106" s="102" t="e">
        <f t="shared" si="103"/>
        <v>#REF!</v>
      </c>
    </row>
    <row r="107" spans="5:55" x14ac:dyDescent="0.25">
      <c r="E107" s="65" t="e">
        <f>IF((ROWS(E$6:E107)-1)&gt;$C$16+$C$13-$C$15,"",(ROWS(E$6:E107)-1))</f>
        <v>#REF!</v>
      </c>
      <c r="F107" s="55" t="e">
        <f t="shared" si="69"/>
        <v>#REF!</v>
      </c>
      <c r="G107" s="55" t="e">
        <f t="shared" si="64"/>
        <v>#REF!</v>
      </c>
      <c r="H107" s="28" t="e">
        <f t="shared" si="65"/>
        <v>#REF!</v>
      </c>
      <c r="I107" s="56" t="e">
        <f t="shared" si="66"/>
        <v>#REF!</v>
      </c>
      <c r="J107" s="56" t="e">
        <f t="shared" si="70"/>
        <v>#REF!</v>
      </c>
      <c r="K107" s="57" t="e">
        <f t="shared" si="71"/>
        <v>#REF!</v>
      </c>
      <c r="L107" s="57" t="e">
        <f t="shared" si="72"/>
        <v>#REF!</v>
      </c>
      <c r="M107" s="58" t="e">
        <f t="shared" si="67"/>
        <v>#REF!</v>
      </c>
      <c r="N107" s="58" t="e">
        <f t="shared" si="73"/>
        <v>#REF!</v>
      </c>
      <c r="O107" s="58" t="e">
        <f t="shared" si="74"/>
        <v>#REF!</v>
      </c>
      <c r="P107" s="59" t="e">
        <f t="shared" si="63"/>
        <v>#REF!</v>
      </c>
      <c r="Q107" s="29" t="e">
        <f t="shared" si="75"/>
        <v>#REF!</v>
      </c>
      <c r="R107" s="100" t="e">
        <f t="shared" si="68"/>
        <v>#REF!</v>
      </c>
      <c r="S107" s="69"/>
      <c r="T107" s="69"/>
      <c r="U107" s="102"/>
      <c r="V107" s="102"/>
      <c r="W107" s="102"/>
      <c r="X107" s="102" t="e">
        <f t="shared" si="76"/>
        <v>#REF!</v>
      </c>
      <c r="Y107" s="102" t="e">
        <f t="shared" si="77"/>
        <v>#REF!</v>
      </c>
      <c r="Z107" s="102" t="e">
        <f t="shared" si="78"/>
        <v>#REF!</v>
      </c>
      <c r="AA107" s="102" t="e">
        <f t="shared" si="79"/>
        <v>#REF!</v>
      </c>
      <c r="AB107" s="102" t="e">
        <f t="shared" si="80"/>
        <v>#REF!</v>
      </c>
      <c r="AC107" s="102" t="e">
        <f t="shared" si="81"/>
        <v>#REF!</v>
      </c>
      <c r="AD107" s="102" t="e">
        <f t="shared" si="82"/>
        <v>#REF!</v>
      </c>
      <c r="AE107" s="102" t="e">
        <f t="shared" si="83"/>
        <v>#REF!</v>
      </c>
      <c r="AF107" s="108" t="e">
        <f t="shared" si="104"/>
        <v>#REF!</v>
      </c>
      <c r="AG107" s="102" t="e">
        <f t="shared" si="105"/>
        <v>#REF!</v>
      </c>
      <c r="AH107" s="102"/>
      <c r="AI107" s="102" t="e">
        <f t="shared" si="84"/>
        <v>#REF!</v>
      </c>
      <c r="AJ107" s="102" t="e">
        <f t="shared" si="85"/>
        <v>#REF!</v>
      </c>
      <c r="AK107" s="102" t="e">
        <f t="shared" si="86"/>
        <v>#REF!</v>
      </c>
      <c r="AL107" s="102" t="e">
        <f t="shared" si="87"/>
        <v>#REF!</v>
      </c>
      <c r="AM107" s="102" t="e">
        <f t="shared" si="88"/>
        <v>#REF!</v>
      </c>
      <c r="AN107" s="102" t="e">
        <f t="shared" si="89"/>
        <v>#REF!</v>
      </c>
      <c r="AO107" s="102" t="e">
        <f t="shared" si="90"/>
        <v>#REF!</v>
      </c>
      <c r="AP107" s="102" t="e">
        <f t="shared" si="91"/>
        <v>#REF!</v>
      </c>
      <c r="AQ107" s="102" t="e">
        <f t="shared" si="92"/>
        <v>#REF!</v>
      </c>
      <c r="AR107" s="102" t="e">
        <f t="shared" si="93"/>
        <v>#REF!</v>
      </c>
    </row>
    <row r="108" spans="5:55" x14ac:dyDescent="0.25">
      <c r="E108" s="65" t="e">
        <f>IF((ROWS(E$6:E108)-1)&gt;$C$16+$C$13-$C$15,"",(ROWS(E$6:E108)-1))</f>
        <v>#REF!</v>
      </c>
      <c r="F108" s="55" t="e">
        <f t="shared" si="69"/>
        <v>#REF!</v>
      </c>
      <c r="G108" s="55" t="e">
        <f t="shared" si="64"/>
        <v>#REF!</v>
      </c>
      <c r="H108" s="28" t="e">
        <f t="shared" si="65"/>
        <v>#REF!</v>
      </c>
      <c r="I108" s="56" t="e">
        <f t="shared" si="66"/>
        <v>#REF!</v>
      </c>
      <c r="J108" s="56" t="e">
        <f t="shared" si="70"/>
        <v>#REF!</v>
      </c>
      <c r="K108" s="57" t="e">
        <f t="shared" si="71"/>
        <v>#REF!</v>
      </c>
      <c r="L108" s="57" t="e">
        <f t="shared" si="72"/>
        <v>#REF!</v>
      </c>
      <c r="M108" s="58" t="e">
        <f t="shared" si="67"/>
        <v>#REF!</v>
      </c>
      <c r="N108" s="58" t="e">
        <f t="shared" si="73"/>
        <v>#REF!</v>
      </c>
      <c r="O108" s="58" t="e">
        <f t="shared" si="74"/>
        <v>#REF!</v>
      </c>
      <c r="P108" s="59" t="e">
        <f t="shared" si="63"/>
        <v>#REF!</v>
      </c>
      <c r="Q108" s="29" t="e">
        <f t="shared" si="75"/>
        <v>#REF!</v>
      </c>
      <c r="R108" s="100" t="e">
        <f t="shared" si="68"/>
        <v>#REF!</v>
      </c>
      <c r="S108" s="69"/>
      <c r="T108" s="69"/>
      <c r="U108" s="102"/>
      <c r="V108" s="102"/>
      <c r="W108" s="102"/>
      <c r="X108" s="102" t="e">
        <f t="shared" si="76"/>
        <v>#REF!</v>
      </c>
      <c r="Y108" s="102" t="e">
        <f t="shared" si="77"/>
        <v>#REF!</v>
      </c>
      <c r="Z108" s="102" t="e">
        <f t="shared" si="78"/>
        <v>#REF!</v>
      </c>
      <c r="AA108" s="102" t="e">
        <f t="shared" si="79"/>
        <v>#REF!</v>
      </c>
      <c r="AB108" s="102" t="e">
        <f t="shared" si="80"/>
        <v>#REF!</v>
      </c>
      <c r="AC108" s="102" t="e">
        <f t="shared" si="81"/>
        <v>#REF!</v>
      </c>
      <c r="AD108" s="102" t="e">
        <f t="shared" si="82"/>
        <v>#REF!</v>
      </c>
      <c r="AE108" s="102" t="e">
        <f t="shared" si="83"/>
        <v>#REF!</v>
      </c>
      <c r="AF108" s="108" t="e">
        <f t="shared" si="104"/>
        <v>#REF!</v>
      </c>
      <c r="AG108" s="102" t="e">
        <f t="shared" si="105"/>
        <v>#REF!</v>
      </c>
      <c r="AH108" s="102"/>
      <c r="AI108" s="102" t="e">
        <f t="shared" si="84"/>
        <v>#REF!</v>
      </c>
      <c r="AJ108" s="102" t="e">
        <f t="shared" si="85"/>
        <v>#REF!</v>
      </c>
      <c r="AK108" s="102" t="e">
        <f t="shared" si="86"/>
        <v>#REF!</v>
      </c>
      <c r="AL108" s="102" t="e">
        <f t="shared" si="87"/>
        <v>#REF!</v>
      </c>
      <c r="AM108" s="102" t="e">
        <f t="shared" si="88"/>
        <v>#REF!</v>
      </c>
      <c r="AN108" s="102" t="e">
        <f t="shared" si="89"/>
        <v>#REF!</v>
      </c>
      <c r="AO108" s="102" t="e">
        <f t="shared" si="90"/>
        <v>#REF!</v>
      </c>
      <c r="AP108" s="102" t="e">
        <f t="shared" si="91"/>
        <v>#REF!</v>
      </c>
      <c r="AQ108" s="102" t="e">
        <f t="shared" si="92"/>
        <v>#REF!</v>
      </c>
      <c r="AR108" s="102" t="e">
        <f t="shared" si="93"/>
        <v>#REF!</v>
      </c>
    </row>
    <row r="109" spans="5:55" x14ac:dyDescent="0.25">
      <c r="E109" s="65" t="e">
        <f>IF((ROWS(E$6:E109)-1)&gt;$C$16+$C$13-$C$15,"",(ROWS(E$6:E109)-1))</f>
        <v>#REF!</v>
      </c>
      <c r="F109" s="55" t="e">
        <f t="shared" si="69"/>
        <v>#REF!</v>
      </c>
      <c r="G109" s="55" t="e">
        <f t="shared" si="64"/>
        <v>#REF!</v>
      </c>
      <c r="H109" s="28" t="e">
        <f t="shared" si="65"/>
        <v>#REF!</v>
      </c>
      <c r="I109" s="56" t="e">
        <f t="shared" si="66"/>
        <v>#REF!</v>
      </c>
      <c r="J109" s="56" t="e">
        <f t="shared" si="70"/>
        <v>#REF!</v>
      </c>
      <c r="K109" s="57" t="e">
        <f t="shared" si="71"/>
        <v>#REF!</v>
      </c>
      <c r="L109" s="57" t="e">
        <f t="shared" si="72"/>
        <v>#REF!</v>
      </c>
      <c r="M109" s="58" t="e">
        <f t="shared" si="67"/>
        <v>#REF!</v>
      </c>
      <c r="N109" s="58" t="e">
        <f t="shared" si="73"/>
        <v>#REF!</v>
      </c>
      <c r="O109" s="58" t="e">
        <f t="shared" si="74"/>
        <v>#REF!</v>
      </c>
      <c r="P109" s="59" t="e">
        <f t="shared" si="63"/>
        <v>#REF!</v>
      </c>
      <c r="Q109" s="29" t="e">
        <f t="shared" si="75"/>
        <v>#REF!</v>
      </c>
      <c r="R109" s="100" t="e">
        <f t="shared" si="68"/>
        <v>#REF!</v>
      </c>
      <c r="S109" s="69"/>
      <c r="T109" s="69"/>
      <c r="U109" s="102"/>
      <c r="V109" s="102"/>
      <c r="W109" s="102"/>
      <c r="X109" s="102" t="e">
        <f t="shared" si="76"/>
        <v>#REF!</v>
      </c>
      <c r="Y109" s="102" t="e">
        <f t="shared" si="77"/>
        <v>#REF!</v>
      </c>
      <c r="Z109" s="102" t="e">
        <f t="shared" si="78"/>
        <v>#REF!</v>
      </c>
      <c r="AA109" s="102" t="e">
        <f t="shared" si="79"/>
        <v>#REF!</v>
      </c>
      <c r="AB109" s="102" t="e">
        <f t="shared" si="80"/>
        <v>#REF!</v>
      </c>
      <c r="AC109" s="102" t="e">
        <f t="shared" si="81"/>
        <v>#REF!</v>
      </c>
      <c r="AD109" s="102" t="e">
        <f t="shared" si="82"/>
        <v>#REF!</v>
      </c>
      <c r="AE109" s="102" t="e">
        <f t="shared" si="83"/>
        <v>#REF!</v>
      </c>
      <c r="AF109" s="108" t="e">
        <f t="shared" si="104"/>
        <v>#REF!</v>
      </c>
      <c r="AG109" s="102" t="e">
        <f t="shared" si="105"/>
        <v>#REF!</v>
      </c>
      <c r="AH109" s="102"/>
      <c r="AI109" s="102" t="e">
        <f t="shared" si="84"/>
        <v>#REF!</v>
      </c>
      <c r="AJ109" s="102" t="e">
        <f t="shared" si="85"/>
        <v>#REF!</v>
      </c>
      <c r="AK109" s="102" t="e">
        <f t="shared" si="86"/>
        <v>#REF!</v>
      </c>
      <c r="AL109" s="102" t="e">
        <f t="shared" si="87"/>
        <v>#REF!</v>
      </c>
      <c r="AM109" s="102" t="e">
        <f t="shared" si="88"/>
        <v>#REF!</v>
      </c>
      <c r="AN109" s="102" t="e">
        <f t="shared" si="89"/>
        <v>#REF!</v>
      </c>
      <c r="AO109" s="102" t="e">
        <f t="shared" si="90"/>
        <v>#REF!</v>
      </c>
      <c r="AP109" s="102" t="e">
        <f t="shared" si="91"/>
        <v>#REF!</v>
      </c>
      <c r="AQ109" s="102" t="e">
        <f t="shared" si="92"/>
        <v>#REF!</v>
      </c>
      <c r="AR109" s="102" t="e">
        <f t="shared" si="93"/>
        <v>#REF!</v>
      </c>
    </row>
    <row r="110" spans="5:55" x14ac:dyDescent="0.25">
      <c r="E110" s="65" t="e">
        <f>IF((ROWS(E$6:E110)-1)&gt;$C$16+$C$13-$C$15,"",(ROWS(E$6:E110)-1))</f>
        <v>#REF!</v>
      </c>
      <c r="F110" s="55" t="e">
        <f t="shared" si="69"/>
        <v>#REF!</v>
      </c>
      <c r="G110" s="55" t="e">
        <f t="shared" si="64"/>
        <v>#REF!</v>
      </c>
      <c r="H110" s="28" t="e">
        <f t="shared" si="65"/>
        <v>#REF!</v>
      </c>
      <c r="I110" s="56" t="e">
        <f t="shared" si="66"/>
        <v>#REF!</v>
      </c>
      <c r="J110" s="56" t="e">
        <f t="shared" si="70"/>
        <v>#REF!</v>
      </c>
      <c r="K110" s="57" t="e">
        <f t="shared" si="71"/>
        <v>#REF!</v>
      </c>
      <c r="L110" s="57" t="e">
        <f t="shared" si="72"/>
        <v>#REF!</v>
      </c>
      <c r="M110" s="58" t="e">
        <f t="shared" si="67"/>
        <v>#REF!</v>
      </c>
      <c r="N110" s="58" t="e">
        <f t="shared" si="73"/>
        <v>#REF!</v>
      </c>
      <c r="O110" s="58" t="e">
        <f t="shared" si="74"/>
        <v>#REF!</v>
      </c>
      <c r="P110" s="59" t="e">
        <f t="shared" si="63"/>
        <v>#REF!</v>
      </c>
      <c r="Q110" s="29" t="e">
        <f t="shared" si="75"/>
        <v>#REF!</v>
      </c>
      <c r="R110" s="100" t="e">
        <f t="shared" si="68"/>
        <v>#REF!</v>
      </c>
      <c r="S110" s="69"/>
      <c r="T110" s="69"/>
      <c r="U110" s="102"/>
      <c r="V110" s="102"/>
      <c r="W110" s="102"/>
      <c r="X110" s="102" t="e">
        <f t="shared" si="76"/>
        <v>#REF!</v>
      </c>
      <c r="Y110" s="102" t="e">
        <f t="shared" si="77"/>
        <v>#REF!</v>
      </c>
      <c r="Z110" s="102" t="e">
        <f t="shared" si="78"/>
        <v>#REF!</v>
      </c>
      <c r="AA110" s="102" t="e">
        <f t="shared" si="79"/>
        <v>#REF!</v>
      </c>
      <c r="AB110" s="102" t="e">
        <f t="shared" si="80"/>
        <v>#REF!</v>
      </c>
      <c r="AC110" s="102" t="e">
        <f t="shared" si="81"/>
        <v>#REF!</v>
      </c>
      <c r="AD110" s="102" t="e">
        <f t="shared" si="82"/>
        <v>#REF!</v>
      </c>
      <c r="AE110" s="102" t="e">
        <f t="shared" si="83"/>
        <v>#REF!</v>
      </c>
      <c r="AF110" s="108" t="e">
        <f t="shared" si="104"/>
        <v>#REF!</v>
      </c>
      <c r="AG110" s="102" t="e">
        <f t="shared" si="105"/>
        <v>#REF!</v>
      </c>
      <c r="AH110" s="102"/>
      <c r="AI110" s="102" t="e">
        <f t="shared" si="84"/>
        <v>#REF!</v>
      </c>
      <c r="AJ110" s="102" t="e">
        <f t="shared" si="85"/>
        <v>#REF!</v>
      </c>
      <c r="AK110" s="102" t="e">
        <f t="shared" si="86"/>
        <v>#REF!</v>
      </c>
      <c r="AL110" s="102" t="e">
        <f t="shared" si="87"/>
        <v>#REF!</v>
      </c>
      <c r="AM110" s="102" t="e">
        <f t="shared" si="88"/>
        <v>#REF!</v>
      </c>
      <c r="AN110" s="102" t="e">
        <f t="shared" si="89"/>
        <v>#REF!</v>
      </c>
      <c r="AO110" s="102" t="e">
        <f t="shared" si="90"/>
        <v>#REF!</v>
      </c>
      <c r="AP110" s="102" t="e">
        <f t="shared" si="91"/>
        <v>#REF!</v>
      </c>
      <c r="AQ110" s="102" t="e">
        <f t="shared" si="92"/>
        <v>#REF!</v>
      </c>
      <c r="AR110" s="102" t="e">
        <f t="shared" si="93"/>
        <v>#REF!</v>
      </c>
    </row>
    <row r="111" spans="5:55" x14ac:dyDescent="0.25">
      <c r="E111" s="65" t="e">
        <f>IF((ROWS(E$6:E111)-1)&gt;$C$16+$C$13-$C$15,"",(ROWS(E$6:E111)-1))</f>
        <v>#REF!</v>
      </c>
      <c r="F111" s="55" t="e">
        <f t="shared" si="69"/>
        <v>#REF!</v>
      </c>
      <c r="G111" s="55" t="e">
        <f t="shared" si="64"/>
        <v>#REF!</v>
      </c>
      <c r="H111" s="28" t="e">
        <f t="shared" si="65"/>
        <v>#REF!</v>
      </c>
      <c r="I111" s="56" t="e">
        <f t="shared" si="66"/>
        <v>#REF!</v>
      </c>
      <c r="J111" s="56" t="e">
        <f t="shared" si="70"/>
        <v>#REF!</v>
      </c>
      <c r="K111" s="57" t="e">
        <f t="shared" si="71"/>
        <v>#REF!</v>
      </c>
      <c r="L111" s="57" t="e">
        <f t="shared" si="72"/>
        <v>#REF!</v>
      </c>
      <c r="M111" s="58" t="e">
        <f t="shared" si="67"/>
        <v>#REF!</v>
      </c>
      <c r="N111" s="58" t="e">
        <f t="shared" si="73"/>
        <v>#REF!</v>
      </c>
      <c r="O111" s="58" t="e">
        <f t="shared" si="74"/>
        <v>#REF!</v>
      </c>
      <c r="P111" s="59" t="e">
        <f t="shared" si="63"/>
        <v>#REF!</v>
      </c>
      <c r="Q111" s="29" t="e">
        <f t="shared" si="75"/>
        <v>#REF!</v>
      </c>
      <c r="R111" s="100" t="e">
        <f t="shared" si="68"/>
        <v>#REF!</v>
      </c>
      <c r="S111" s="69"/>
      <c r="T111" s="69"/>
      <c r="U111" s="102"/>
      <c r="V111" s="102"/>
      <c r="W111" s="102"/>
      <c r="X111" s="102" t="e">
        <f t="shared" si="76"/>
        <v>#REF!</v>
      </c>
      <c r="Y111" s="102" t="e">
        <f t="shared" si="77"/>
        <v>#REF!</v>
      </c>
      <c r="Z111" s="102" t="e">
        <f t="shared" si="78"/>
        <v>#REF!</v>
      </c>
      <c r="AA111" s="102" t="e">
        <f t="shared" si="79"/>
        <v>#REF!</v>
      </c>
      <c r="AB111" s="102" t="e">
        <f t="shared" si="80"/>
        <v>#REF!</v>
      </c>
      <c r="AC111" s="102" t="e">
        <f t="shared" si="81"/>
        <v>#REF!</v>
      </c>
      <c r="AD111" s="102" t="e">
        <f t="shared" si="82"/>
        <v>#REF!</v>
      </c>
      <c r="AE111" s="102" t="e">
        <f t="shared" si="83"/>
        <v>#REF!</v>
      </c>
      <c r="AF111" s="108" t="e">
        <f t="shared" si="104"/>
        <v>#REF!</v>
      </c>
      <c r="AG111" s="102" t="e">
        <f t="shared" si="105"/>
        <v>#REF!</v>
      </c>
      <c r="AH111" s="102"/>
      <c r="AI111" s="102" t="e">
        <f t="shared" si="84"/>
        <v>#REF!</v>
      </c>
      <c r="AJ111" s="102" t="e">
        <f t="shared" si="85"/>
        <v>#REF!</v>
      </c>
      <c r="AK111" s="102" t="e">
        <f t="shared" si="86"/>
        <v>#REF!</v>
      </c>
      <c r="AL111" s="102" t="e">
        <f t="shared" si="87"/>
        <v>#REF!</v>
      </c>
      <c r="AM111" s="102" t="e">
        <f t="shared" si="88"/>
        <v>#REF!</v>
      </c>
      <c r="AN111" s="102" t="e">
        <f t="shared" si="89"/>
        <v>#REF!</v>
      </c>
      <c r="AO111" s="102" t="e">
        <f t="shared" si="90"/>
        <v>#REF!</v>
      </c>
      <c r="AP111" s="102" t="e">
        <f t="shared" si="91"/>
        <v>#REF!</v>
      </c>
      <c r="AQ111" s="102" t="e">
        <f t="shared" si="92"/>
        <v>#REF!</v>
      </c>
      <c r="AR111" s="102" t="e">
        <f t="shared" si="93"/>
        <v>#REF!</v>
      </c>
    </row>
    <row r="112" spans="5:55" x14ac:dyDescent="0.25">
      <c r="E112" s="65" t="e">
        <f>IF((ROWS(E$6:E112)-1)&gt;$C$16+$C$13-$C$15,"",(ROWS(E$6:E112)-1))</f>
        <v>#REF!</v>
      </c>
      <c r="F112" s="55" t="e">
        <f t="shared" si="69"/>
        <v>#REF!</v>
      </c>
      <c r="G112" s="55" t="e">
        <f t="shared" si="64"/>
        <v>#REF!</v>
      </c>
      <c r="H112" s="28" t="e">
        <f t="shared" si="65"/>
        <v>#REF!</v>
      </c>
      <c r="I112" s="56" t="e">
        <f t="shared" si="66"/>
        <v>#REF!</v>
      </c>
      <c r="J112" s="56" t="e">
        <f t="shared" si="70"/>
        <v>#REF!</v>
      </c>
      <c r="K112" s="57" t="e">
        <f t="shared" si="71"/>
        <v>#REF!</v>
      </c>
      <c r="L112" s="57" t="e">
        <f t="shared" si="72"/>
        <v>#REF!</v>
      </c>
      <c r="M112" s="58" t="e">
        <f t="shared" si="67"/>
        <v>#REF!</v>
      </c>
      <c r="N112" s="58" t="e">
        <f t="shared" si="73"/>
        <v>#REF!</v>
      </c>
      <c r="O112" s="58" t="e">
        <f t="shared" si="74"/>
        <v>#REF!</v>
      </c>
      <c r="P112" s="59" t="e">
        <f t="shared" si="63"/>
        <v>#REF!</v>
      </c>
      <c r="Q112" s="29" t="e">
        <f t="shared" si="75"/>
        <v>#REF!</v>
      </c>
      <c r="R112" s="100" t="e">
        <f t="shared" si="68"/>
        <v>#REF!</v>
      </c>
      <c r="S112" s="69"/>
      <c r="T112" s="69"/>
      <c r="U112" s="102"/>
      <c r="V112" s="102"/>
      <c r="W112" s="102"/>
      <c r="X112" s="102" t="e">
        <f t="shared" si="76"/>
        <v>#REF!</v>
      </c>
      <c r="Y112" s="102" t="e">
        <f t="shared" si="77"/>
        <v>#REF!</v>
      </c>
      <c r="Z112" s="102" t="e">
        <f t="shared" si="78"/>
        <v>#REF!</v>
      </c>
      <c r="AA112" s="102" t="e">
        <f t="shared" si="79"/>
        <v>#REF!</v>
      </c>
      <c r="AB112" s="102" t="e">
        <f t="shared" si="80"/>
        <v>#REF!</v>
      </c>
      <c r="AC112" s="102" t="e">
        <f t="shared" si="81"/>
        <v>#REF!</v>
      </c>
      <c r="AD112" s="102" t="e">
        <f t="shared" si="82"/>
        <v>#REF!</v>
      </c>
      <c r="AE112" s="102" t="e">
        <f t="shared" si="83"/>
        <v>#REF!</v>
      </c>
      <c r="AF112" s="108" t="e">
        <f t="shared" si="104"/>
        <v>#REF!</v>
      </c>
      <c r="AG112" s="102" t="e">
        <f t="shared" si="105"/>
        <v>#REF!</v>
      </c>
      <c r="AH112" s="102"/>
      <c r="AI112" s="102" t="e">
        <f t="shared" si="84"/>
        <v>#REF!</v>
      </c>
      <c r="AJ112" s="102" t="e">
        <f t="shared" si="85"/>
        <v>#REF!</v>
      </c>
      <c r="AK112" s="102" t="e">
        <f t="shared" si="86"/>
        <v>#REF!</v>
      </c>
      <c r="AL112" s="102" t="e">
        <f t="shared" si="87"/>
        <v>#REF!</v>
      </c>
      <c r="AM112" s="102" t="e">
        <f t="shared" si="88"/>
        <v>#REF!</v>
      </c>
      <c r="AN112" s="102" t="e">
        <f t="shared" si="89"/>
        <v>#REF!</v>
      </c>
      <c r="AO112" s="102" t="e">
        <f t="shared" si="90"/>
        <v>#REF!</v>
      </c>
      <c r="AP112" s="102" t="e">
        <f t="shared" si="91"/>
        <v>#REF!</v>
      </c>
      <c r="AQ112" s="102" t="e">
        <f t="shared" si="92"/>
        <v>#REF!</v>
      </c>
      <c r="AR112" s="102" t="e">
        <f t="shared" si="93"/>
        <v>#REF!</v>
      </c>
    </row>
    <row r="113" spans="5:44" x14ac:dyDescent="0.25">
      <c r="E113" s="65" t="e">
        <f>IF((ROWS(E$6:E113)-1)&gt;$C$16+$C$13-$C$15,"",(ROWS(E$6:E113)-1))</f>
        <v>#REF!</v>
      </c>
      <c r="F113" s="55" t="e">
        <f t="shared" si="69"/>
        <v>#REF!</v>
      </c>
      <c r="G113" s="55" t="e">
        <f t="shared" si="64"/>
        <v>#REF!</v>
      </c>
      <c r="H113" s="28" t="e">
        <f t="shared" si="65"/>
        <v>#REF!</v>
      </c>
      <c r="I113" s="56" t="e">
        <f t="shared" si="66"/>
        <v>#REF!</v>
      </c>
      <c r="J113" s="56" t="e">
        <f t="shared" si="70"/>
        <v>#REF!</v>
      </c>
      <c r="K113" s="57" t="e">
        <f t="shared" si="71"/>
        <v>#REF!</v>
      </c>
      <c r="L113" s="57" t="e">
        <f t="shared" si="72"/>
        <v>#REF!</v>
      </c>
      <c r="M113" s="58" t="e">
        <f t="shared" si="67"/>
        <v>#REF!</v>
      </c>
      <c r="N113" s="58" t="e">
        <f t="shared" si="73"/>
        <v>#REF!</v>
      </c>
      <c r="O113" s="58" t="e">
        <f t="shared" si="74"/>
        <v>#REF!</v>
      </c>
      <c r="P113" s="59" t="e">
        <f t="shared" si="63"/>
        <v>#REF!</v>
      </c>
      <c r="Q113" s="29" t="e">
        <f t="shared" si="75"/>
        <v>#REF!</v>
      </c>
      <c r="R113" s="100" t="e">
        <f t="shared" si="68"/>
        <v>#REF!</v>
      </c>
      <c r="S113" s="69"/>
      <c r="T113" s="69"/>
      <c r="U113" s="102"/>
      <c r="V113" s="102"/>
      <c r="W113" s="102"/>
      <c r="X113" s="102" t="e">
        <f t="shared" si="76"/>
        <v>#REF!</v>
      </c>
      <c r="Y113" s="102" t="e">
        <f t="shared" si="77"/>
        <v>#REF!</v>
      </c>
      <c r="Z113" s="102" t="e">
        <f t="shared" si="78"/>
        <v>#REF!</v>
      </c>
      <c r="AA113" s="102" t="e">
        <f t="shared" si="79"/>
        <v>#REF!</v>
      </c>
      <c r="AB113" s="102" t="e">
        <f t="shared" si="80"/>
        <v>#REF!</v>
      </c>
      <c r="AC113" s="102" t="e">
        <f t="shared" si="81"/>
        <v>#REF!</v>
      </c>
      <c r="AD113" s="102" t="e">
        <f t="shared" si="82"/>
        <v>#REF!</v>
      </c>
      <c r="AE113" s="102" t="e">
        <f t="shared" si="83"/>
        <v>#REF!</v>
      </c>
      <c r="AF113" s="108" t="e">
        <f t="shared" si="104"/>
        <v>#REF!</v>
      </c>
      <c r="AG113" s="102" t="e">
        <f t="shared" si="105"/>
        <v>#REF!</v>
      </c>
      <c r="AH113" s="102"/>
      <c r="AI113" s="102" t="e">
        <f t="shared" si="84"/>
        <v>#REF!</v>
      </c>
      <c r="AJ113" s="102" t="e">
        <f t="shared" si="85"/>
        <v>#REF!</v>
      </c>
      <c r="AK113" s="102" t="e">
        <f t="shared" si="86"/>
        <v>#REF!</v>
      </c>
      <c r="AL113" s="102" t="e">
        <f t="shared" si="87"/>
        <v>#REF!</v>
      </c>
      <c r="AM113" s="102" t="e">
        <f t="shared" si="88"/>
        <v>#REF!</v>
      </c>
      <c r="AN113" s="102" t="e">
        <f t="shared" si="89"/>
        <v>#REF!</v>
      </c>
      <c r="AO113" s="102" t="e">
        <f t="shared" si="90"/>
        <v>#REF!</v>
      </c>
      <c r="AP113" s="102" t="e">
        <f t="shared" si="91"/>
        <v>#REF!</v>
      </c>
      <c r="AQ113" s="102" t="e">
        <f t="shared" si="92"/>
        <v>#REF!</v>
      </c>
      <c r="AR113" s="102" t="e">
        <f t="shared" si="93"/>
        <v>#REF!</v>
      </c>
    </row>
    <row r="114" spans="5:44" x14ac:dyDescent="0.25">
      <c r="E114" s="65" t="e">
        <f>IF((ROWS(E$6:E114)-1)&gt;$C$16+$C$13-$C$15,"",(ROWS(E$6:E114)-1))</f>
        <v>#REF!</v>
      </c>
      <c r="F114" s="55" t="e">
        <f t="shared" si="69"/>
        <v>#REF!</v>
      </c>
      <c r="G114" s="55" t="e">
        <f t="shared" si="64"/>
        <v>#REF!</v>
      </c>
      <c r="H114" s="28" t="e">
        <f t="shared" si="65"/>
        <v>#REF!</v>
      </c>
      <c r="I114" s="56" t="e">
        <f t="shared" si="66"/>
        <v>#REF!</v>
      </c>
      <c r="J114" s="56" t="e">
        <f t="shared" si="70"/>
        <v>#REF!</v>
      </c>
      <c r="K114" s="57" t="e">
        <f t="shared" si="71"/>
        <v>#REF!</v>
      </c>
      <c r="L114" s="57" t="e">
        <f t="shared" si="72"/>
        <v>#REF!</v>
      </c>
      <c r="M114" s="58" t="e">
        <f t="shared" si="67"/>
        <v>#REF!</v>
      </c>
      <c r="N114" s="58" t="e">
        <f t="shared" si="73"/>
        <v>#REF!</v>
      </c>
      <c r="O114" s="58" t="e">
        <f t="shared" si="74"/>
        <v>#REF!</v>
      </c>
      <c r="P114" s="59" t="e">
        <f t="shared" si="63"/>
        <v>#REF!</v>
      </c>
      <c r="Q114" s="29" t="e">
        <f t="shared" si="75"/>
        <v>#REF!</v>
      </c>
      <c r="R114" s="100" t="e">
        <f t="shared" si="68"/>
        <v>#REF!</v>
      </c>
      <c r="S114" s="69"/>
      <c r="T114" s="69"/>
      <c r="U114" s="102"/>
      <c r="V114" s="102"/>
      <c r="W114" s="102"/>
      <c r="X114" s="102" t="e">
        <f t="shared" si="76"/>
        <v>#REF!</v>
      </c>
      <c r="Y114" s="102" t="e">
        <f t="shared" si="77"/>
        <v>#REF!</v>
      </c>
      <c r="Z114" s="102" t="e">
        <f t="shared" si="78"/>
        <v>#REF!</v>
      </c>
      <c r="AA114" s="102" t="e">
        <f t="shared" si="79"/>
        <v>#REF!</v>
      </c>
      <c r="AB114" s="102" t="e">
        <f t="shared" si="80"/>
        <v>#REF!</v>
      </c>
      <c r="AC114" s="102" t="e">
        <f t="shared" si="81"/>
        <v>#REF!</v>
      </c>
      <c r="AD114" s="102" t="e">
        <f t="shared" si="82"/>
        <v>#REF!</v>
      </c>
      <c r="AE114" s="102" t="e">
        <f t="shared" si="83"/>
        <v>#REF!</v>
      </c>
      <c r="AF114" s="108" t="e">
        <f t="shared" si="104"/>
        <v>#REF!</v>
      </c>
      <c r="AG114" s="102" t="e">
        <f t="shared" si="105"/>
        <v>#REF!</v>
      </c>
      <c r="AH114" s="102"/>
      <c r="AI114" s="102" t="e">
        <f t="shared" si="84"/>
        <v>#REF!</v>
      </c>
      <c r="AJ114" s="102" t="e">
        <f t="shared" si="85"/>
        <v>#REF!</v>
      </c>
      <c r="AK114" s="102" t="e">
        <f t="shared" si="86"/>
        <v>#REF!</v>
      </c>
      <c r="AL114" s="102" t="e">
        <f t="shared" si="87"/>
        <v>#REF!</v>
      </c>
      <c r="AM114" s="102" t="e">
        <f t="shared" si="88"/>
        <v>#REF!</v>
      </c>
      <c r="AN114" s="102" t="e">
        <f t="shared" si="89"/>
        <v>#REF!</v>
      </c>
      <c r="AO114" s="102" t="e">
        <f t="shared" si="90"/>
        <v>#REF!</v>
      </c>
      <c r="AP114" s="102" t="e">
        <f t="shared" si="91"/>
        <v>#REF!</v>
      </c>
      <c r="AQ114" s="102" t="e">
        <f t="shared" si="92"/>
        <v>#REF!</v>
      </c>
      <c r="AR114" s="102" t="e">
        <f t="shared" si="93"/>
        <v>#REF!</v>
      </c>
    </row>
    <row r="115" spans="5:44" x14ac:dyDescent="0.25">
      <c r="E115" s="65" t="e">
        <f>IF((ROWS(E$6:E115)-1)&gt;$C$16+$C$13-$C$15,"",(ROWS(E$6:E115)-1))</f>
        <v>#REF!</v>
      </c>
      <c r="F115" s="55" t="e">
        <f t="shared" si="69"/>
        <v>#REF!</v>
      </c>
      <c r="G115" s="55" t="e">
        <f t="shared" si="64"/>
        <v>#REF!</v>
      </c>
      <c r="H115" s="28" t="e">
        <f t="shared" si="65"/>
        <v>#REF!</v>
      </c>
      <c r="I115" s="56" t="e">
        <f t="shared" si="66"/>
        <v>#REF!</v>
      </c>
      <c r="J115" s="56" t="e">
        <f t="shared" si="70"/>
        <v>#REF!</v>
      </c>
      <c r="K115" s="57" t="e">
        <f t="shared" si="71"/>
        <v>#REF!</v>
      </c>
      <c r="L115" s="57" t="e">
        <f t="shared" si="72"/>
        <v>#REF!</v>
      </c>
      <c r="M115" s="58" t="e">
        <f t="shared" si="67"/>
        <v>#REF!</v>
      </c>
      <c r="N115" s="58" t="e">
        <f t="shared" si="73"/>
        <v>#REF!</v>
      </c>
      <c r="O115" s="58" t="e">
        <f t="shared" si="74"/>
        <v>#REF!</v>
      </c>
      <c r="P115" s="59" t="e">
        <f t="shared" si="63"/>
        <v>#REF!</v>
      </c>
      <c r="Q115" s="29" t="e">
        <f t="shared" si="75"/>
        <v>#REF!</v>
      </c>
      <c r="R115" s="100" t="e">
        <f t="shared" si="68"/>
        <v>#REF!</v>
      </c>
      <c r="S115" s="69"/>
      <c r="T115" s="69"/>
      <c r="U115" s="102"/>
      <c r="V115" s="102"/>
      <c r="W115" s="102"/>
      <c r="X115" s="102" t="e">
        <f t="shared" si="76"/>
        <v>#REF!</v>
      </c>
      <c r="Y115" s="102" t="e">
        <f t="shared" si="77"/>
        <v>#REF!</v>
      </c>
      <c r="Z115" s="102" t="e">
        <f t="shared" si="78"/>
        <v>#REF!</v>
      </c>
      <c r="AA115" s="102" t="e">
        <f t="shared" si="79"/>
        <v>#REF!</v>
      </c>
      <c r="AB115" s="102" t="e">
        <f t="shared" si="80"/>
        <v>#REF!</v>
      </c>
      <c r="AC115" s="102" t="e">
        <f t="shared" si="81"/>
        <v>#REF!</v>
      </c>
      <c r="AD115" s="102" t="e">
        <f t="shared" si="82"/>
        <v>#REF!</v>
      </c>
      <c r="AE115" s="102" t="e">
        <f t="shared" si="83"/>
        <v>#REF!</v>
      </c>
      <c r="AF115" s="108" t="e">
        <f t="shared" si="104"/>
        <v>#REF!</v>
      </c>
      <c r="AG115" s="102" t="e">
        <f t="shared" si="105"/>
        <v>#REF!</v>
      </c>
      <c r="AH115" s="102"/>
      <c r="AI115" s="102" t="e">
        <f t="shared" si="84"/>
        <v>#REF!</v>
      </c>
      <c r="AJ115" s="102" t="e">
        <f t="shared" si="85"/>
        <v>#REF!</v>
      </c>
      <c r="AK115" s="102" t="e">
        <f t="shared" si="86"/>
        <v>#REF!</v>
      </c>
      <c r="AL115" s="102" t="e">
        <f t="shared" si="87"/>
        <v>#REF!</v>
      </c>
      <c r="AM115" s="102" t="e">
        <f t="shared" si="88"/>
        <v>#REF!</v>
      </c>
      <c r="AN115" s="102" t="e">
        <f t="shared" si="89"/>
        <v>#REF!</v>
      </c>
      <c r="AO115" s="102" t="e">
        <f t="shared" si="90"/>
        <v>#REF!</v>
      </c>
      <c r="AP115" s="102" t="e">
        <f t="shared" si="91"/>
        <v>#REF!</v>
      </c>
      <c r="AQ115" s="102" t="e">
        <f t="shared" si="92"/>
        <v>#REF!</v>
      </c>
      <c r="AR115" s="102" t="e">
        <f t="shared" si="93"/>
        <v>#REF!</v>
      </c>
    </row>
    <row r="116" spans="5:44" x14ac:dyDescent="0.25">
      <c r="E116" s="65" t="e">
        <f>IF((ROWS(E$6:E116)-1)&gt;$C$16+$C$13-$C$15,"",(ROWS(E$6:E116)-1))</f>
        <v>#REF!</v>
      </c>
      <c r="F116" s="55" t="e">
        <f t="shared" si="69"/>
        <v>#REF!</v>
      </c>
      <c r="G116" s="55" t="e">
        <f t="shared" si="64"/>
        <v>#REF!</v>
      </c>
      <c r="H116" s="28" t="e">
        <f t="shared" si="65"/>
        <v>#REF!</v>
      </c>
      <c r="I116" s="56" t="e">
        <f t="shared" si="66"/>
        <v>#REF!</v>
      </c>
      <c r="J116" s="56" t="e">
        <f t="shared" si="70"/>
        <v>#REF!</v>
      </c>
      <c r="K116" s="57" t="e">
        <f t="shared" si="71"/>
        <v>#REF!</v>
      </c>
      <c r="L116" s="57" t="e">
        <f t="shared" si="72"/>
        <v>#REF!</v>
      </c>
      <c r="M116" s="58" t="e">
        <f t="shared" si="67"/>
        <v>#REF!</v>
      </c>
      <c r="N116" s="58" t="e">
        <f t="shared" si="73"/>
        <v>#REF!</v>
      </c>
      <c r="O116" s="58" t="e">
        <f t="shared" si="74"/>
        <v>#REF!</v>
      </c>
      <c r="P116" s="59" t="e">
        <f t="shared" si="63"/>
        <v>#REF!</v>
      </c>
      <c r="Q116" s="29" t="e">
        <f t="shared" si="75"/>
        <v>#REF!</v>
      </c>
      <c r="R116" s="100" t="e">
        <f t="shared" si="68"/>
        <v>#REF!</v>
      </c>
      <c r="S116" s="69"/>
      <c r="T116" s="69"/>
      <c r="U116" s="102"/>
      <c r="V116" s="102"/>
      <c r="W116" s="102"/>
      <c r="X116" s="102" t="e">
        <f t="shared" si="76"/>
        <v>#REF!</v>
      </c>
      <c r="Y116" s="102" t="e">
        <f t="shared" si="77"/>
        <v>#REF!</v>
      </c>
      <c r="Z116" s="102" t="e">
        <f t="shared" si="78"/>
        <v>#REF!</v>
      </c>
      <c r="AA116" s="102" t="e">
        <f t="shared" si="79"/>
        <v>#REF!</v>
      </c>
      <c r="AB116" s="102" t="e">
        <f t="shared" si="80"/>
        <v>#REF!</v>
      </c>
      <c r="AC116" s="102" t="e">
        <f t="shared" si="81"/>
        <v>#REF!</v>
      </c>
      <c r="AD116" s="102" t="e">
        <f t="shared" si="82"/>
        <v>#REF!</v>
      </c>
      <c r="AE116" s="102" t="e">
        <f t="shared" si="83"/>
        <v>#REF!</v>
      </c>
      <c r="AF116" s="108" t="e">
        <f t="shared" si="104"/>
        <v>#REF!</v>
      </c>
      <c r="AG116" s="102" t="e">
        <f t="shared" si="105"/>
        <v>#REF!</v>
      </c>
      <c r="AH116" s="102"/>
      <c r="AI116" s="102" t="e">
        <f t="shared" si="84"/>
        <v>#REF!</v>
      </c>
      <c r="AJ116" s="102" t="e">
        <f t="shared" si="85"/>
        <v>#REF!</v>
      </c>
      <c r="AK116" s="102" t="e">
        <f t="shared" si="86"/>
        <v>#REF!</v>
      </c>
      <c r="AL116" s="102" t="e">
        <f t="shared" si="87"/>
        <v>#REF!</v>
      </c>
      <c r="AM116" s="102" t="e">
        <f t="shared" si="88"/>
        <v>#REF!</v>
      </c>
      <c r="AN116" s="102" t="e">
        <f t="shared" si="89"/>
        <v>#REF!</v>
      </c>
      <c r="AO116" s="102" t="e">
        <f t="shared" si="90"/>
        <v>#REF!</v>
      </c>
      <c r="AP116" s="102" t="e">
        <f t="shared" si="91"/>
        <v>#REF!</v>
      </c>
      <c r="AQ116" s="102" t="e">
        <f t="shared" si="92"/>
        <v>#REF!</v>
      </c>
      <c r="AR116" s="102" t="e">
        <f t="shared" si="93"/>
        <v>#REF!</v>
      </c>
    </row>
    <row r="117" spans="5:44" x14ac:dyDescent="0.25">
      <c r="E117" s="65" t="e">
        <f>IF((ROWS(E$6:E117)-1)&gt;$C$16+$C$13-$C$15,"",(ROWS(E$6:E117)-1))</f>
        <v>#REF!</v>
      </c>
      <c r="F117" s="55" t="e">
        <f t="shared" si="69"/>
        <v>#REF!</v>
      </c>
      <c r="G117" s="55" t="e">
        <f t="shared" si="64"/>
        <v>#REF!</v>
      </c>
      <c r="H117" s="28" t="e">
        <f t="shared" si="65"/>
        <v>#REF!</v>
      </c>
      <c r="I117" s="56" t="e">
        <f t="shared" si="66"/>
        <v>#REF!</v>
      </c>
      <c r="J117" s="56" t="e">
        <f t="shared" si="70"/>
        <v>#REF!</v>
      </c>
      <c r="K117" s="57" t="e">
        <f t="shared" si="71"/>
        <v>#REF!</v>
      </c>
      <c r="L117" s="57" t="e">
        <f t="shared" si="72"/>
        <v>#REF!</v>
      </c>
      <c r="M117" s="58" t="e">
        <f t="shared" si="67"/>
        <v>#REF!</v>
      </c>
      <c r="N117" s="58" t="e">
        <f t="shared" si="73"/>
        <v>#REF!</v>
      </c>
      <c r="O117" s="58" t="e">
        <f t="shared" si="74"/>
        <v>#REF!</v>
      </c>
      <c r="P117" s="59" t="e">
        <f t="shared" si="63"/>
        <v>#REF!</v>
      </c>
      <c r="Q117" s="29" t="e">
        <f t="shared" si="75"/>
        <v>#REF!</v>
      </c>
      <c r="R117" s="100" t="e">
        <f t="shared" si="68"/>
        <v>#REF!</v>
      </c>
      <c r="S117" s="69"/>
      <c r="T117" s="69"/>
      <c r="U117" s="102"/>
      <c r="V117" s="102"/>
      <c r="W117" s="102"/>
      <c r="X117" s="102" t="e">
        <f t="shared" si="76"/>
        <v>#REF!</v>
      </c>
      <c r="Y117" s="102" t="e">
        <f t="shared" si="77"/>
        <v>#REF!</v>
      </c>
      <c r="Z117" s="102" t="e">
        <f t="shared" si="78"/>
        <v>#REF!</v>
      </c>
      <c r="AA117" s="102" t="e">
        <f t="shared" si="79"/>
        <v>#REF!</v>
      </c>
      <c r="AB117" s="102" t="e">
        <f t="shared" si="80"/>
        <v>#REF!</v>
      </c>
      <c r="AC117" s="102" t="e">
        <f t="shared" si="81"/>
        <v>#REF!</v>
      </c>
      <c r="AD117" s="102" t="e">
        <f t="shared" si="82"/>
        <v>#REF!</v>
      </c>
      <c r="AE117" s="102" t="e">
        <f t="shared" si="83"/>
        <v>#REF!</v>
      </c>
      <c r="AF117" s="108" t="e">
        <f t="shared" si="104"/>
        <v>#REF!</v>
      </c>
      <c r="AG117" s="102" t="e">
        <f t="shared" si="105"/>
        <v>#REF!</v>
      </c>
      <c r="AI117" s="102" t="e">
        <f t="shared" si="84"/>
        <v>#REF!</v>
      </c>
      <c r="AJ117" s="102" t="e">
        <f t="shared" si="85"/>
        <v>#REF!</v>
      </c>
      <c r="AK117" s="102" t="e">
        <f t="shared" si="86"/>
        <v>#REF!</v>
      </c>
      <c r="AL117" s="102" t="e">
        <f t="shared" si="87"/>
        <v>#REF!</v>
      </c>
      <c r="AM117" s="102" t="e">
        <f t="shared" si="88"/>
        <v>#REF!</v>
      </c>
      <c r="AN117" s="102" t="e">
        <f t="shared" si="89"/>
        <v>#REF!</v>
      </c>
      <c r="AO117" s="102" t="e">
        <f t="shared" si="90"/>
        <v>#REF!</v>
      </c>
      <c r="AP117" s="102" t="e">
        <f t="shared" si="91"/>
        <v>#REF!</v>
      </c>
      <c r="AQ117" s="102" t="e">
        <f t="shared" si="92"/>
        <v>#REF!</v>
      </c>
      <c r="AR117" s="102" t="e">
        <f t="shared" si="93"/>
        <v>#REF!</v>
      </c>
    </row>
    <row r="118" spans="5:44" x14ac:dyDescent="0.25">
      <c r="E118" s="65" t="e">
        <f>IF((ROWS(E$6:E118)-1)&gt;$C$16+$C$13-$C$15,"",(ROWS(E$6:E118)-1))</f>
        <v>#REF!</v>
      </c>
      <c r="F118" s="55" t="e">
        <f t="shared" si="69"/>
        <v>#REF!</v>
      </c>
      <c r="G118" s="55" t="e">
        <f t="shared" si="64"/>
        <v>#REF!</v>
      </c>
      <c r="H118" s="28" t="e">
        <f t="shared" si="65"/>
        <v>#REF!</v>
      </c>
      <c r="I118" s="56" t="e">
        <f t="shared" si="66"/>
        <v>#REF!</v>
      </c>
      <c r="J118" s="56" t="e">
        <f t="shared" si="70"/>
        <v>#REF!</v>
      </c>
      <c r="K118" s="57" t="e">
        <f t="shared" si="71"/>
        <v>#REF!</v>
      </c>
      <c r="L118" s="57" t="e">
        <f t="shared" si="72"/>
        <v>#REF!</v>
      </c>
      <c r="M118" s="58" t="e">
        <f t="shared" si="67"/>
        <v>#REF!</v>
      </c>
      <c r="N118" s="58" t="e">
        <f t="shared" si="73"/>
        <v>#REF!</v>
      </c>
      <c r="O118" s="58" t="e">
        <f t="shared" si="74"/>
        <v>#REF!</v>
      </c>
      <c r="P118" s="59" t="e">
        <f t="shared" si="63"/>
        <v>#REF!</v>
      </c>
      <c r="Q118" s="29" t="e">
        <f t="shared" si="75"/>
        <v>#REF!</v>
      </c>
      <c r="R118" s="100" t="e">
        <f t="shared" si="68"/>
        <v>#REF!</v>
      </c>
      <c r="S118" s="69"/>
      <c r="T118" s="69"/>
      <c r="U118" s="102"/>
      <c r="V118" s="102"/>
      <c r="W118" s="102"/>
      <c r="X118" s="102" t="e">
        <f t="shared" si="76"/>
        <v>#REF!</v>
      </c>
      <c r="Y118" s="102" t="e">
        <f t="shared" si="77"/>
        <v>#REF!</v>
      </c>
      <c r="Z118" s="102" t="e">
        <f t="shared" si="78"/>
        <v>#REF!</v>
      </c>
      <c r="AA118" s="102" t="e">
        <f t="shared" si="79"/>
        <v>#REF!</v>
      </c>
      <c r="AB118" s="102" t="e">
        <f t="shared" si="80"/>
        <v>#REF!</v>
      </c>
      <c r="AC118" s="102" t="e">
        <f t="shared" si="81"/>
        <v>#REF!</v>
      </c>
      <c r="AD118" s="102" t="e">
        <f t="shared" si="82"/>
        <v>#REF!</v>
      </c>
      <c r="AE118" s="102" t="e">
        <f t="shared" si="83"/>
        <v>#REF!</v>
      </c>
      <c r="AF118" s="108" t="e">
        <f t="shared" si="104"/>
        <v>#REF!</v>
      </c>
      <c r="AG118" s="102" t="e">
        <f t="shared" si="105"/>
        <v>#REF!</v>
      </c>
      <c r="AI118" s="102" t="e">
        <f t="shared" si="84"/>
        <v>#REF!</v>
      </c>
      <c r="AJ118" s="102" t="e">
        <f t="shared" si="85"/>
        <v>#REF!</v>
      </c>
      <c r="AK118" s="102" t="e">
        <f t="shared" si="86"/>
        <v>#REF!</v>
      </c>
      <c r="AL118" s="102" t="e">
        <f t="shared" si="87"/>
        <v>#REF!</v>
      </c>
      <c r="AM118" s="102" t="e">
        <f t="shared" si="88"/>
        <v>#REF!</v>
      </c>
      <c r="AN118" s="102" t="e">
        <f t="shared" si="89"/>
        <v>#REF!</v>
      </c>
      <c r="AO118" s="102" t="e">
        <f t="shared" si="90"/>
        <v>#REF!</v>
      </c>
      <c r="AP118" s="102" t="e">
        <f t="shared" si="91"/>
        <v>#REF!</v>
      </c>
      <c r="AQ118" s="102" t="e">
        <f t="shared" si="92"/>
        <v>#REF!</v>
      </c>
      <c r="AR118" s="102" t="e">
        <f t="shared" si="93"/>
        <v>#REF!</v>
      </c>
    </row>
    <row r="119" spans="5:44" x14ac:dyDescent="0.25">
      <c r="E119" s="65" t="e">
        <f>IF((ROWS(E$6:E119)-1)&gt;$C$16+$C$13-$C$15,"",(ROWS(E$6:E119)-1))</f>
        <v>#REF!</v>
      </c>
      <c r="F119" s="55" t="e">
        <f t="shared" si="69"/>
        <v>#REF!</v>
      </c>
      <c r="G119" s="55" t="e">
        <f t="shared" si="64"/>
        <v>#REF!</v>
      </c>
      <c r="H119" s="28" t="e">
        <f t="shared" si="65"/>
        <v>#REF!</v>
      </c>
      <c r="I119" s="56" t="e">
        <f t="shared" si="66"/>
        <v>#REF!</v>
      </c>
      <c r="J119" s="56" t="e">
        <f t="shared" si="70"/>
        <v>#REF!</v>
      </c>
      <c r="K119" s="57" t="e">
        <f t="shared" si="71"/>
        <v>#REF!</v>
      </c>
      <c r="L119" s="57" t="e">
        <f t="shared" si="72"/>
        <v>#REF!</v>
      </c>
      <c r="M119" s="58" t="e">
        <f t="shared" si="67"/>
        <v>#REF!</v>
      </c>
      <c r="N119" s="58" t="e">
        <f t="shared" si="73"/>
        <v>#REF!</v>
      </c>
      <c r="O119" s="58" t="e">
        <f t="shared" si="74"/>
        <v>#REF!</v>
      </c>
      <c r="P119" s="59" t="e">
        <f t="shared" si="63"/>
        <v>#REF!</v>
      </c>
      <c r="Q119" s="29" t="e">
        <f t="shared" si="75"/>
        <v>#REF!</v>
      </c>
      <c r="R119" s="100" t="e">
        <f t="shared" si="68"/>
        <v>#REF!</v>
      </c>
      <c r="S119" s="69"/>
      <c r="T119" s="69"/>
      <c r="U119" s="102"/>
      <c r="V119" s="102"/>
      <c r="W119" s="102"/>
      <c r="X119" s="102" t="e">
        <f t="shared" si="76"/>
        <v>#REF!</v>
      </c>
      <c r="Y119" s="102" t="e">
        <f t="shared" si="77"/>
        <v>#REF!</v>
      </c>
      <c r="Z119" s="102" t="e">
        <f t="shared" si="78"/>
        <v>#REF!</v>
      </c>
      <c r="AA119" s="102" t="e">
        <f t="shared" si="79"/>
        <v>#REF!</v>
      </c>
      <c r="AB119" s="102" t="e">
        <f t="shared" si="80"/>
        <v>#REF!</v>
      </c>
      <c r="AC119" s="102" t="e">
        <f t="shared" si="81"/>
        <v>#REF!</v>
      </c>
      <c r="AD119" s="102" t="e">
        <f t="shared" si="82"/>
        <v>#REF!</v>
      </c>
      <c r="AE119" s="102" t="e">
        <f t="shared" si="83"/>
        <v>#REF!</v>
      </c>
      <c r="AF119" s="108" t="e">
        <f t="shared" si="104"/>
        <v>#REF!</v>
      </c>
      <c r="AG119" s="102" t="e">
        <f t="shared" si="105"/>
        <v>#REF!</v>
      </c>
      <c r="AI119" s="102" t="e">
        <f t="shared" si="84"/>
        <v>#REF!</v>
      </c>
      <c r="AJ119" s="102" t="e">
        <f t="shared" si="85"/>
        <v>#REF!</v>
      </c>
      <c r="AK119" s="102" t="e">
        <f t="shared" si="86"/>
        <v>#REF!</v>
      </c>
      <c r="AL119" s="102" t="e">
        <f t="shared" si="87"/>
        <v>#REF!</v>
      </c>
      <c r="AM119" s="102" t="e">
        <f t="shared" si="88"/>
        <v>#REF!</v>
      </c>
      <c r="AN119" s="102" t="e">
        <f t="shared" si="89"/>
        <v>#REF!</v>
      </c>
      <c r="AO119" s="102" t="e">
        <f t="shared" si="90"/>
        <v>#REF!</v>
      </c>
      <c r="AP119" s="102" t="e">
        <f t="shared" si="91"/>
        <v>#REF!</v>
      </c>
      <c r="AQ119" s="102" t="e">
        <f t="shared" si="92"/>
        <v>#REF!</v>
      </c>
      <c r="AR119" s="102" t="e">
        <f t="shared" si="93"/>
        <v>#REF!</v>
      </c>
    </row>
    <row r="120" spans="5:44" x14ac:dyDescent="0.25">
      <c r="E120" s="65" t="e">
        <f>IF((ROWS(E$6:E120)-1)&gt;$C$16+$C$13-$C$15,"",(ROWS(E$6:E120)-1))</f>
        <v>#REF!</v>
      </c>
      <c r="F120" s="55" t="e">
        <f t="shared" si="69"/>
        <v>#REF!</v>
      </c>
      <c r="G120" s="55" t="e">
        <f t="shared" si="64"/>
        <v>#REF!</v>
      </c>
      <c r="H120" s="28" t="e">
        <f t="shared" si="65"/>
        <v>#REF!</v>
      </c>
      <c r="I120" s="56" t="e">
        <f t="shared" si="66"/>
        <v>#REF!</v>
      </c>
      <c r="J120" s="56" t="e">
        <f t="shared" si="70"/>
        <v>#REF!</v>
      </c>
      <c r="K120" s="57" t="e">
        <f t="shared" si="71"/>
        <v>#REF!</v>
      </c>
      <c r="L120" s="57" t="e">
        <f t="shared" si="72"/>
        <v>#REF!</v>
      </c>
      <c r="M120" s="58" t="e">
        <f t="shared" si="67"/>
        <v>#REF!</v>
      </c>
      <c r="N120" s="58" t="e">
        <f t="shared" si="73"/>
        <v>#REF!</v>
      </c>
      <c r="O120" s="58" t="e">
        <f t="shared" si="74"/>
        <v>#REF!</v>
      </c>
      <c r="P120" s="59" t="e">
        <f t="shared" si="63"/>
        <v>#REF!</v>
      </c>
      <c r="Q120" s="29" t="e">
        <f t="shared" si="75"/>
        <v>#REF!</v>
      </c>
      <c r="R120" s="100" t="e">
        <f t="shared" si="68"/>
        <v>#REF!</v>
      </c>
      <c r="S120" s="69"/>
      <c r="T120" s="69"/>
      <c r="U120" s="102"/>
      <c r="V120" s="102"/>
      <c r="W120" s="102"/>
      <c r="X120" s="102" t="e">
        <f t="shared" si="76"/>
        <v>#REF!</v>
      </c>
      <c r="Y120" s="102" t="e">
        <f t="shared" si="77"/>
        <v>#REF!</v>
      </c>
      <c r="Z120" s="102" t="e">
        <f t="shared" si="78"/>
        <v>#REF!</v>
      </c>
      <c r="AA120" s="102" t="e">
        <f t="shared" si="79"/>
        <v>#REF!</v>
      </c>
      <c r="AB120" s="102" t="e">
        <f t="shared" si="80"/>
        <v>#REF!</v>
      </c>
      <c r="AC120" s="102" t="e">
        <f t="shared" si="81"/>
        <v>#REF!</v>
      </c>
      <c r="AD120" s="102" t="e">
        <f t="shared" si="82"/>
        <v>#REF!</v>
      </c>
      <c r="AE120" s="102" t="e">
        <f t="shared" si="83"/>
        <v>#REF!</v>
      </c>
      <c r="AF120" s="108" t="e">
        <f t="shared" si="104"/>
        <v>#REF!</v>
      </c>
      <c r="AG120" s="102" t="e">
        <f t="shared" si="105"/>
        <v>#REF!</v>
      </c>
      <c r="AI120" s="102" t="e">
        <f t="shared" si="84"/>
        <v>#REF!</v>
      </c>
      <c r="AJ120" s="102" t="e">
        <f t="shared" si="85"/>
        <v>#REF!</v>
      </c>
      <c r="AK120" s="102" t="e">
        <f t="shared" si="86"/>
        <v>#REF!</v>
      </c>
      <c r="AL120" s="102" t="e">
        <f t="shared" si="87"/>
        <v>#REF!</v>
      </c>
      <c r="AM120" s="102" t="e">
        <f t="shared" si="88"/>
        <v>#REF!</v>
      </c>
      <c r="AN120" s="102" t="e">
        <f t="shared" si="89"/>
        <v>#REF!</v>
      </c>
      <c r="AO120" s="102" t="e">
        <f t="shared" si="90"/>
        <v>#REF!</v>
      </c>
      <c r="AP120" s="102" t="e">
        <f t="shared" si="91"/>
        <v>#REF!</v>
      </c>
      <c r="AQ120" s="102" t="e">
        <f t="shared" si="92"/>
        <v>#REF!</v>
      </c>
      <c r="AR120" s="102" t="e">
        <f t="shared" si="93"/>
        <v>#REF!</v>
      </c>
    </row>
    <row r="121" spans="5:44" x14ac:dyDescent="0.25">
      <c r="E121" s="65" t="e">
        <f>IF((ROWS(E$6:E121)-1)&gt;$C$16+$C$13-$C$15,"",(ROWS(E$6:E121)-1))</f>
        <v>#REF!</v>
      </c>
      <c r="F121" s="55" t="e">
        <f t="shared" si="69"/>
        <v>#REF!</v>
      </c>
      <c r="G121" s="55" t="e">
        <f t="shared" si="64"/>
        <v>#REF!</v>
      </c>
      <c r="H121" s="28" t="e">
        <f t="shared" si="65"/>
        <v>#REF!</v>
      </c>
      <c r="I121" s="56" t="e">
        <f t="shared" si="66"/>
        <v>#REF!</v>
      </c>
      <c r="J121" s="56" t="e">
        <f t="shared" si="70"/>
        <v>#REF!</v>
      </c>
      <c r="K121" s="57" t="e">
        <f t="shared" si="71"/>
        <v>#REF!</v>
      </c>
      <c r="L121" s="57" t="e">
        <f t="shared" si="72"/>
        <v>#REF!</v>
      </c>
      <c r="M121" s="58" t="e">
        <f t="shared" si="67"/>
        <v>#REF!</v>
      </c>
      <c r="N121" s="58" t="e">
        <f t="shared" si="73"/>
        <v>#REF!</v>
      </c>
      <c r="O121" s="58" t="e">
        <f t="shared" si="74"/>
        <v>#REF!</v>
      </c>
      <c r="P121" s="59" t="e">
        <f t="shared" si="63"/>
        <v>#REF!</v>
      </c>
      <c r="Q121" s="29" t="e">
        <f t="shared" si="75"/>
        <v>#REF!</v>
      </c>
      <c r="R121" s="100" t="e">
        <f t="shared" si="68"/>
        <v>#REF!</v>
      </c>
      <c r="S121" s="69"/>
      <c r="T121" s="69"/>
      <c r="U121" s="102"/>
      <c r="V121" s="102"/>
      <c r="W121" s="102"/>
      <c r="X121" s="102" t="e">
        <f t="shared" si="76"/>
        <v>#REF!</v>
      </c>
      <c r="Y121" s="102" t="e">
        <f t="shared" si="77"/>
        <v>#REF!</v>
      </c>
      <c r="Z121" s="102" t="e">
        <f t="shared" si="78"/>
        <v>#REF!</v>
      </c>
      <c r="AA121" s="102" t="e">
        <f t="shared" si="79"/>
        <v>#REF!</v>
      </c>
      <c r="AB121" s="102" t="e">
        <f t="shared" si="80"/>
        <v>#REF!</v>
      </c>
      <c r="AC121" s="102" t="e">
        <f t="shared" si="81"/>
        <v>#REF!</v>
      </c>
      <c r="AD121" s="102" t="e">
        <f t="shared" si="82"/>
        <v>#REF!</v>
      </c>
      <c r="AE121" s="102" t="e">
        <f t="shared" si="83"/>
        <v>#REF!</v>
      </c>
      <c r="AF121" s="108" t="e">
        <f t="shared" si="104"/>
        <v>#REF!</v>
      </c>
      <c r="AG121" s="102" t="e">
        <f t="shared" si="105"/>
        <v>#REF!</v>
      </c>
      <c r="AI121" s="102" t="e">
        <f t="shared" si="84"/>
        <v>#REF!</v>
      </c>
      <c r="AJ121" s="102" t="e">
        <f t="shared" si="85"/>
        <v>#REF!</v>
      </c>
      <c r="AK121" s="102" t="e">
        <f t="shared" si="86"/>
        <v>#REF!</v>
      </c>
      <c r="AL121" s="102" t="e">
        <f t="shared" si="87"/>
        <v>#REF!</v>
      </c>
      <c r="AM121" s="102" t="e">
        <f t="shared" si="88"/>
        <v>#REF!</v>
      </c>
      <c r="AN121" s="102" t="e">
        <f t="shared" si="89"/>
        <v>#REF!</v>
      </c>
      <c r="AO121" s="102" t="e">
        <f t="shared" si="90"/>
        <v>#REF!</v>
      </c>
      <c r="AP121" s="102" t="e">
        <f t="shared" si="91"/>
        <v>#REF!</v>
      </c>
      <c r="AQ121" s="102" t="e">
        <f t="shared" si="92"/>
        <v>#REF!</v>
      </c>
      <c r="AR121" s="102" t="e">
        <f t="shared" si="93"/>
        <v>#REF!</v>
      </c>
    </row>
    <row r="122" spans="5:44" x14ac:dyDescent="0.25">
      <c r="E122" s="65" t="e">
        <f>IF((ROWS(E$6:E122)-1)&gt;$C$16+$C$13-$C$15,"",(ROWS(E$6:E122)-1))</f>
        <v>#REF!</v>
      </c>
      <c r="F122" s="55" t="e">
        <f t="shared" si="69"/>
        <v>#REF!</v>
      </c>
      <c r="G122" s="55" t="e">
        <f t="shared" si="64"/>
        <v>#REF!</v>
      </c>
      <c r="H122" s="28" t="e">
        <f t="shared" si="65"/>
        <v>#REF!</v>
      </c>
      <c r="I122" s="56" t="e">
        <f t="shared" si="66"/>
        <v>#REF!</v>
      </c>
      <c r="J122" s="56" t="e">
        <f t="shared" si="70"/>
        <v>#REF!</v>
      </c>
      <c r="K122" s="57" t="e">
        <f t="shared" si="71"/>
        <v>#REF!</v>
      </c>
      <c r="L122" s="57" t="e">
        <f t="shared" si="72"/>
        <v>#REF!</v>
      </c>
      <c r="M122" s="58" t="e">
        <f t="shared" si="67"/>
        <v>#REF!</v>
      </c>
      <c r="N122" s="58" t="e">
        <f t="shared" si="73"/>
        <v>#REF!</v>
      </c>
      <c r="O122" s="58" t="e">
        <f t="shared" si="74"/>
        <v>#REF!</v>
      </c>
      <c r="P122" s="59" t="e">
        <f t="shared" si="63"/>
        <v>#REF!</v>
      </c>
      <c r="Q122" s="29" t="e">
        <f t="shared" si="75"/>
        <v>#REF!</v>
      </c>
      <c r="R122" s="100" t="e">
        <f t="shared" si="68"/>
        <v>#REF!</v>
      </c>
      <c r="S122" s="69"/>
      <c r="T122" s="69"/>
      <c r="U122" s="102"/>
      <c r="V122" s="102"/>
      <c r="W122" s="102"/>
      <c r="X122" s="102" t="e">
        <f t="shared" si="76"/>
        <v>#REF!</v>
      </c>
      <c r="Y122" s="102" t="e">
        <f t="shared" si="77"/>
        <v>#REF!</v>
      </c>
      <c r="Z122" s="102" t="e">
        <f t="shared" si="78"/>
        <v>#REF!</v>
      </c>
      <c r="AA122" s="102" t="e">
        <f t="shared" si="79"/>
        <v>#REF!</v>
      </c>
      <c r="AB122" s="102" t="e">
        <f t="shared" si="80"/>
        <v>#REF!</v>
      </c>
      <c r="AC122" s="102" t="e">
        <f t="shared" si="81"/>
        <v>#REF!</v>
      </c>
      <c r="AD122" s="102" t="e">
        <f t="shared" si="82"/>
        <v>#REF!</v>
      </c>
      <c r="AE122" s="102" t="e">
        <f t="shared" si="83"/>
        <v>#REF!</v>
      </c>
      <c r="AF122" s="108" t="e">
        <f t="shared" si="104"/>
        <v>#REF!</v>
      </c>
      <c r="AG122" s="102" t="e">
        <f t="shared" si="105"/>
        <v>#REF!</v>
      </c>
      <c r="AI122" s="102" t="e">
        <f t="shared" si="84"/>
        <v>#REF!</v>
      </c>
      <c r="AJ122" s="102" t="e">
        <f t="shared" si="85"/>
        <v>#REF!</v>
      </c>
      <c r="AK122" s="102" t="e">
        <f t="shared" si="86"/>
        <v>#REF!</v>
      </c>
      <c r="AL122" s="102" t="e">
        <f t="shared" si="87"/>
        <v>#REF!</v>
      </c>
      <c r="AM122" s="102" t="e">
        <f t="shared" si="88"/>
        <v>#REF!</v>
      </c>
      <c r="AN122" s="102" t="e">
        <f t="shared" si="89"/>
        <v>#REF!</v>
      </c>
      <c r="AO122" s="102" t="e">
        <f t="shared" si="90"/>
        <v>#REF!</v>
      </c>
      <c r="AP122" s="102" t="e">
        <f t="shared" si="91"/>
        <v>#REF!</v>
      </c>
      <c r="AQ122" s="102" t="e">
        <f t="shared" si="92"/>
        <v>#REF!</v>
      </c>
      <c r="AR122" s="102" t="e">
        <f t="shared" si="93"/>
        <v>#REF!</v>
      </c>
    </row>
    <row r="123" spans="5:44" x14ac:dyDescent="0.25">
      <c r="E123" s="65" t="e">
        <f>IF((ROWS(E$6:E123)-1)&gt;$C$16+$C$13-$C$15,"",(ROWS(E$6:E123)-1))</f>
        <v>#REF!</v>
      </c>
      <c r="F123" s="55" t="e">
        <f t="shared" si="69"/>
        <v>#REF!</v>
      </c>
      <c r="G123" s="55" t="e">
        <f t="shared" si="64"/>
        <v>#REF!</v>
      </c>
      <c r="H123" s="28" t="e">
        <f t="shared" si="65"/>
        <v>#REF!</v>
      </c>
      <c r="I123" s="56" t="e">
        <f t="shared" si="66"/>
        <v>#REF!</v>
      </c>
      <c r="J123" s="56" t="e">
        <f t="shared" si="70"/>
        <v>#REF!</v>
      </c>
      <c r="K123" s="57" t="e">
        <f t="shared" si="71"/>
        <v>#REF!</v>
      </c>
      <c r="L123" s="57" t="e">
        <f t="shared" si="72"/>
        <v>#REF!</v>
      </c>
      <c r="M123" s="58" t="e">
        <f t="shared" si="67"/>
        <v>#REF!</v>
      </c>
      <c r="N123" s="58" t="e">
        <f t="shared" si="73"/>
        <v>#REF!</v>
      </c>
      <c r="O123" s="58" t="e">
        <f t="shared" si="74"/>
        <v>#REF!</v>
      </c>
      <c r="P123" s="59" t="e">
        <f t="shared" si="63"/>
        <v>#REF!</v>
      </c>
      <c r="Q123" s="29" t="e">
        <f t="shared" si="75"/>
        <v>#REF!</v>
      </c>
      <c r="R123" s="100" t="e">
        <f t="shared" si="68"/>
        <v>#REF!</v>
      </c>
      <c r="S123" s="69"/>
      <c r="T123" s="69"/>
      <c r="U123" s="102"/>
      <c r="V123" s="102"/>
      <c r="W123" s="102"/>
      <c r="X123" s="102" t="e">
        <f t="shared" si="76"/>
        <v>#REF!</v>
      </c>
      <c r="Y123" s="102" t="e">
        <f t="shared" si="77"/>
        <v>#REF!</v>
      </c>
      <c r="Z123" s="102" t="e">
        <f t="shared" si="78"/>
        <v>#REF!</v>
      </c>
      <c r="AA123" s="102" t="e">
        <f t="shared" si="79"/>
        <v>#REF!</v>
      </c>
      <c r="AB123" s="102" t="e">
        <f t="shared" si="80"/>
        <v>#REF!</v>
      </c>
      <c r="AC123" s="102" t="e">
        <f t="shared" si="81"/>
        <v>#REF!</v>
      </c>
      <c r="AD123" s="102" t="e">
        <f t="shared" si="82"/>
        <v>#REF!</v>
      </c>
      <c r="AE123" s="102" t="e">
        <f t="shared" si="83"/>
        <v>#REF!</v>
      </c>
      <c r="AF123" s="108" t="e">
        <f t="shared" si="104"/>
        <v>#REF!</v>
      </c>
      <c r="AG123" s="102" t="e">
        <f t="shared" si="105"/>
        <v>#REF!</v>
      </c>
      <c r="AI123" s="102" t="e">
        <f t="shared" si="84"/>
        <v>#REF!</v>
      </c>
      <c r="AJ123" s="102" t="e">
        <f t="shared" si="85"/>
        <v>#REF!</v>
      </c>
      <c r="AK123" s="102" t="e">
        <f t="shared" si="86"/>
        <v>#REF!</v>
      </c>
      <c r="AL123" s="102" t="e">
        <f t="shared" si="87"/>
        <v>#REF!</v>
      </c>
      <c r="AM123" s="102" t="e">
        <f t="shared" si="88"/>
        <v>#REF!</v>
      </c>
      <c r="AN123" s="102" t="e">
        <f t="shared" si="89"/>
        <v>#REF!</v>
      </c>
      <c r="AO123" s="102" t="e">
        <f t="shared" si="90"/>
        <v>#REF!</v>
      </c>
      <c r="AP123" s="102" t="e">
        <f t="shared" si="91"/>
        <v>#REF!</v>
      </c>
      <c r="AQ123" s="102" t="e">
        <f t="shared" si="92"/>
        <v>#REF!</v>
      </c>
      <c r="AR123" s="102" t="e">
        <f t="shared" si="93"/>
        <v>#REF!</v>
      </c>
    </row>
    <row r="124" spans="5:44" x14ac:dyDescent="0.25">
      <c r="E124" s="65" t="e">
        <f>IF((ROWS(E$6:E124)-1)&gt;$C$16+$C$13-$C$15,"",(ROWS(E$6:E124)-1))</f>
        <v>#REF!</v>
      </c>
      <c r="F124" s="55" t="e">
        <f t="shared" si="69"/>
        <v>#REF!</v>
      </c>
      <c r="G124" s="55" t="e">
        <f t="shared" si="64"/>
        <v>#REF!</v>
      </c>
      <c r="H124" s="28" t="e">
        <f t="shared" si="65"/>
        <v>#REF!</v>
      </c>
      <c r="I124" s="56" t="e">
        <f t="shared" si="66"/>
        <v>#REF!</v>
      </c>
      <c r="J124" s="56" t="e">
        <f t="shared" si="70"/>
        <v>#REF!</v>
      </c>
      <c r="K124" s="57" t="e">
        <f t="shared" si="71"/>
        <v>#REF!</v>
      </c>
      <c r="L124" s="57" t="e">
        <f t="shared" si="72"/>
        <v>#REF!</v>
      </c>
      <c r="M124" s="58" t="e">
        <f t="shared" si="67"/>
        <v>#REF!</v>
      </c>
      <c r="N124" s="58" t="e">
        <f t="shared" si="73"/>
        <v>#REF!</v>
      </c>
      <c r="O124" s="58" t="e">
        <f t="shared" si="74"/>
        <v>#REF!</v>
      </c>
      <c r="P124" s="59" t="e">
        <f t="shared" si="63"/>
        <v>#REF!</v>
      </c>
      <c r="Q124" s="29" t="e">
        <f t="shared" si="75"/>
        <v>#REF!</v>
      </c>
      <c r="R124" s="100" t="e">
        <f t="shared" si="68"/>
        <v>#REF!</v>
      </c>
      <c r="S124" s="69"/>
      <c r="T124" s="69"/>
      <c r="U124" s="102"/>
      <c r="V124" s="102"/>
      <c r="W124" s="102"/>
      <c r="X124" s="102" t="e">
        <f t="shared" si="76"/>
        <v>#REF!</v>
      </c>
      <c r="Y124" s="102" t="e">
        <f t="shared" si="77"/>
        <v>#REF!</v>
      </c>
      <c r="Z124" s="102" t="e">
        <f t="shared" si="78"/>
        <v>#REF!</v>
      </c>
      <c r="AA124" s="102" t="e">
        <f t="shared" si="79"/>
        <v>#REF!</v>
      </c>
      <c r="AB124" s="102" t="e">
        <f t="shared" si="80"/>
        <v>#REF!</v>
      </c>
      <c r="AC124" s="102" t="e">
        <f t="shared" si="81"/>
        <v>#REF!</v>
      </c>
      <c r="AD124" s="102" t="e">
        <f t="shared" si="82"/>
        <v>#REF!</v>
      </c>
      <c r="AE124" s="102" t="e">
        <f t="shared" si="83"/>
        <v>#REF!</v>
      </c>
      <c r="AF124" s="108" t="e">
        <f t="shared" si="104"/>
        <v>#REF!</v>
      </c>
      <c r="AG124" s="102" t="e">
        <f t="shared" si="105"/>
        <v>#REF!</v>
      </c>
      <c r="AI124" s="102" t="e">
        <f t="shared" si="84"/>
        <v>#REF!</v>
      </c>
      <c r="AJ124" s="102" t="e">
        <f t="shared" si="85"/>
        <v>#REF!</v>
      </c>
      <c r="AK124" s="102" t="e">
        <f t="shared" si="86"/>
        <v>#REF!</v>
      </c>
      <c r="AL124" s="102" t="e">
        <f t="shared" si="87"/>
        <v>#REF!</v>
      </c>
      <c r="AM124" s="102" t="e">
        <f t="shared" si="88"/>
        <v>#REF!</v>
      </c>
      <c r="AN124" s="102" t="e">
        <f t="shared" si="89"/>
        <v>#REF!</v>
      </c>
      <c r="AO124" s="102" t="e">
        <f t="shared" si="90"/>
        <v>#REF!</v>
      </c>
      <c r="AP124" s="102" t="e">
        <f t="shared" si="91"/>
        <v>#REF!</v>
      </c>
      <c r="AQ124" s="102" t="e">
        <f t="shared" si="92"/>
        <v>#REF!</v>
      </c>
      <c r="AR124" s="102" t="e">
        <f t="shared" si="93"/>
        <v>#REF!</v>
      </c>
    </row>
    <row r="125" spans="5:44" x14ac:dyDescent="0.25">
      <c r="E125" s="65" t="e">
        <f>IF((ROWS(E$6:E125)-1)&gt;$C$16+$C$13-$C$15,"",(ROWS(E$6:E125)-1))</f>
        <v>#REF!</v>
      </c>
      <c r="F125" s="55" t="e">
        <f t="shared" si="69"/>
        <v>#REF!</v>
      </c>
      <c r="G125" s="55" t="e">
        <f t="shared" si="64"/>
        <v>#REF!</v>
      </c>
      <c r="H125" s="28" t="e">
        <f t="shared" si="65"/>
        <v>#REF!</v>
      </c>
      <c r="I125" s="56" t="e">
        <f t="shared" si="66"/>
        <v>#REF!</v>
      </c>
      <c r="J125" s="56" t="e">
        <f t="shared" si="70"/>
        <v>#REF!</v>
      </c>
      <c r="K125" s="57" t="e">
        <f t="shared" si="71"/>
        <v>#REF!</v>
      </c>
      <c r="L125" s="57" t="e">
        <f t="shared" si="72"/>
        <v>#REF!</v>
      </c>
      <c r="M125" s="58" t="e">
        <f t="shared" si="67"/>
        <v>#REF!</v>
      </c>
      <c r="N125" s="58" t="e">
        <f t="shared" si="73"/>
        <v>#REF!</v>
      </c>
      <c r="O125" s="58" t="e">
        <f t="shared" si="74"/>
        <v>#REF!</v>
      </c>
      <c r="P125" s="59" t="e">
        <f t="shared" si="63"/>
        <v>#REF!</v>
      </c>
      <c r="Q125" s="29" t="e">
        <f t="shared" si="75"/>
        <v>#REF!</v>
      </c>
      <c r="R125" s="100" t="e">
        <f t="shared" si="68"/>
        <v>#REF!</v>
      </c>
      <c r="S125" s="69"/>
      <c r="T125" s="69"/>
      <c r="U125" s="102"/>
      <c r="V125" s="102"/>
      <c r="W125" s="102"/>
      <c r="X125" s="102" t="e">
        <f t="shared" si="76"/>
        <v>#REF!</v>
      </c>
      <c r="Y125" s="102" t="e">
        <f t="shared" si="77"/>
        <v>#REF!</v>
      </c>
      <c r="Z125" s="102" t="e">
        <f t="shared" si="78"/>
        <v>#REF!</v>
      </c>
      <c r="AA125" s="102" t="e">
        <f t="shared" si="79"/>
        <v>#REF!</v>
      </c>
      <c r="AB125" s="102" t="e">
        <f t="shared" si="80"/>
        <v>#REF!</v>
      </c>
      <c r="AC125" s="102" t="e">
        <f t="shared" si="81"/>
        <v>#REF!</v>
      </c>
      <c r="AD125" s="102" t="e">
        <f t="shared" si="82"/>
        <v>#REF!</v>
      </c>
      <c r="AE125" s="102" t="e">
        <f t="shared" si="83"/>
        <v>#REF!</v>
      </c>
      <c r="AF125" s="108" t="e">
        <f t="shared" si="104"/>
        <v>#REF!</v>
      </c>
      <c r="AG125" s="102" t="e">
        <f t="shared" si="105"/>
        <v>#REF!</v>
      </c>
      <c r="AI125" s="102" t="e">
        <f t="shared" si="84"/>
        <v>#REF!</v>
      </c>
      <c r="AJ125" s="102" t="e">
        <f t="shared" si="85"/>
        <v>#REF!</v>
      </c>
      <c r="AK125" s="102" t="e">
        <f t="shared" si="86"/>
        <v>#REF!</v>
      </c>
      <c r="AL125" s="102" t="e">
        <f t="shared" si="87"/>
        <v>#REF!</v>
      </c>
      <c r="AM125" s="102" t="e">
        <f t="shared" si="88"/>
        <v>#REF!</v>
      </c>
      <c r="AN125" s="102" t="e">
        <f t="shared" si="89"/>
        <v>#REF!</v>
      </c>
      <c r="AO125" s="102" t="e">
        <f t="shared" si="90"/>
        <v>#REF!</v>
      </c>
      <c r="AP125" s="102" t="e">
        <f t="shared" si="91"/>
        <v>#REF!</v>
      </c>
      <c r="AQ125" s="102" t="e">
        <f t="shared" si="92"/>
        <v>#REF!</v>
      </c>
      <c r="AR125" s="102" t="e">
        <f t="shared" si="93"/>
        <v>#REF!</v>
      </c>
    </row>
    <row r="126" spans="5:44" x14ac:dyDescent="0.25">
      <c r="E126" s="65" t="e">
        <f>IF((ROWS(E$6:E126)-1)&gt;$C$16+$C$13-$C$15,"",(ROWS(E$6:E126)-1))</f>
        <v>#REF!</v>
      </c>
      <c r="F126" s="55" t="e">
        <f t="shared" si="69"/>
        <v>#REF!</v>
      </c>
      <c r="G126" s="55" t="e">
        <f t="shared" si="64"/>
        <v>#REF!</v>
      </c>
      <c r="H126" s="28" t="e">
        <f t="shared" si="65"/>
        <v>#REF!</v>
      </c>
      <c r="I126" s="56" t="e">
        <f t="shared" si="66"/>
        <v>#REF!</v>
      </c>
      <c r="J126" s="56" t="e">
        <f t="shared" si="70"/>
        <v>#REF!</v>
      </c>
      <c r="K126" s="57" t="e">
        <f t="shared" si="71"/>
        <v>#REF!</v>
      </c>
      <c r="L126" s="57" t="e">
        <f t="shared" si="72"/>
        <v>#REF!</v>
      </c>
      <c r="M126" s="58" t="e">
        <f t="shared" si="67"/>
        <v>#REF!</v>
      </c>
      <c r="N126" s="58" t="e">
        <f t="shared" si="73"/>
        <v>#REF!</v>
      </c>
      <c r="O126" s="58" t="e">
        <f t="shared" si="74"/>
        <v>#REF!</v>
      </c>
      <c r="P126" s="59" t="e">
        <f t="shared" si="63"/>
        <v>#REF!</v>
      </c>
      <c r="Q126" s="29" t="e">
        <f t="shared" si="75"/>
        <v>#REF!</v>
      </c>
      <c r="R126" s="100" t="e">
        <f t="shared" si="68"/>
        <v>#REF!</v>
      </c>
      <c r="S126" s="69"/>
      <c r="T126" s="69"/>
      <c r="U126" s="102"/>
      <c r="V126" s="102"/>
      <c r="W126" s="102"/>
      <c r="X126" s="102" t="e">
        <f t="shared" si="76"/>
        <v>#REF!</v>
      </c>
      <c r="Y126" s="102" t="e">
        <f t="shared" si="77"/>
        <v>#REF!</v>
      </c>
      <c r="Z126" s="102" t="e">
        <f t="shared" si="78"/>
        <v>#REF!</v>
      </c>
      <c r="AA126" s="102" t="e">
        <f t="shared" si="79"/>
        <v>#REF!</v>
      </c>
      <c r="AB126" s="102" t="e">
        <f t="shared" si="80"/>
        <v>#REF!</v>
      </c>
      <c r="AC126" s="102" t="e">
        <f t="shared" si="81"/>
        <v>#REF!</v>
      </c>
      <c r="AD126" s="102" t="e">
        <f t="shared" si="82"/>
        <v>#REF!</v>
      </c>
      <c r="AE126" s="102" t="e">
        <f t="shared" si="83"/>
        <v>#REF!</v>
      </c>
      <c r="AF126" s="108" t="e">
        <f t="shared" si="104"/>
        <v>#REF!</v>
      </c>
      <c r="AG126" s="102" t="e">
        <f t="shared" si="105"/>
        <v>#REF!</v>
      </c>
      <c r="AI126" s="102" t="e">
        <f t="shared" si="84"/>
        <v>#REF!</v>
      </c>
      <c r="AJ126" s="102" t="e">
        <f t="shared" si="85"/>
        <v>#REF!</v>
      </c>
      <c r="AK126" s="102" t="e">
        <f t="shared" si="86"/>
        <v>#REF!</v>
      </c>
      <c r="AL126" s="102" t="e">
        <f t="shared" si="87"/>
        <v>#REF!</v>
      </c>
      <c r="AM126" s="102" t="e">
        <f t="shared" si="88"/>
        <v>#REF!</v>
      </c>
      <c r="AN126" s="102" t="e">
        <f t="shared" si="89"/>
        <v>#REF!</v>
      </c>
      <c r="AO126" s="102" t="e">
        <f t="shared" si="90"/>
        <v>#REF!</v>
      </c>
      <c r="AP126" s="102" t="e">
        <f t="shared" si="91"/>
        <v>#REF!</v>
      </c>
      <c r="AQ126" s="102" t="e">
        <f t="shared" si="92"/>
        <v>#REF!</v>
      </c>
      <c r="AR126" s="102" t="e">
        <f t="shared" si="93"/>
        <v>#REF!</v>
      </c>
    </row>
    <row r="127" spans="5:44" x14ac:dyDescent="0.25">
      <c r="E127" s="65" t="e">
        <f>IF((ROWS(E$6:E127)-1)&gt;$C$16+$C$13-$C$15,"",(ROWS(E$6:E127)-1))</f>
        <v>#REF!</v>
      </c>
      <c r="F127" s="55" t="e">
        <f t="shared" si="69"/>
        <v>#REF!</v>
      </c>
      <c r="G127" s="55" t="e">
        <f t="shared" si="64"/>
        <v>#REF!</v>
      </c>
      <c r="H127" s="28" t="e">
        <f t="shared" si="65"/>
        <v>#REF!</v>
      </c>
      <c r="I127" s="56" t="e">
        <f t="shared" si="66"/>
        <v>#REF!</v>
      </c>
      <c r="J127" s="56" t="e">
        <f t="shared" si="70"/>
        <v>#REF!</v>
      </c>
      <c r="K127" s="57" t="e">
        <f t="shared" si="71"/>
        <v>#REF!</v>
      </c>
      <c r="L127" s="57" t="e">
        <f t="shared" si="72"/>
        <v>#REF!</v>
      </c>
      <c r="M127" s="58" t="e">
        <f t="shared" si="67"/>
        <v>#REF!</v>
      </c>
      <c r="N127" s="58" t="e">
        <f t="shared" si="73"/>
        <v>#REF!</v>
      </c>
      <c r="O127" s="58" t="e">
        <f t="shared" si="74"/>
        <v>#REF!</v>
      </c>
      <c r="P127" s="59" t="e">
        <f t="shared" si="63"/>
        <v>#REF!</v>
      </c>
      <c r="Q127" s="29" t="e">
        <f t="shared" si="75"/>
        <v>#REF!</v>
      </c>
      <c r="R127" s="100" t="e">
        <f t="shared" si="68"/>
        <v>#REF!</v>
      </c>
      <c r="S127" s="69"/>
      <c r="T127" s="69"/>
      <c r="U127" s="102"/>
      <c r="V127" s="102"/>
      <c r="W127" s="102"/>
      <c r="X127" s="102" t="e">
        <f t="shared" si="76"/>
        <v>#REF!</v>
      </c>
      <c r="Y127" s="102" t="e">
        <f t="shared" si="77"/>
        <v>#REF!</v>
      </c>
      <c r="Z127" s="102" t="e">
        <f t="shared" si="78"/>
        <v>#REF!</v>
      </c>
      <c r="AA127" s="102" t="e">
        <f t="shared" si="79"/>
        <v>#REF!</v>
      </c>
      <c r="AB127" s="102" t="e">
        <f t="shared" si="80"/>
        <v>#REF!</v>
      </c>
      <c r="AC127" s="102" t="e">
        <f t="shared" si="81"/>
        <v>#REF!</v>
      </c>
      <c r="AD127" s="102" t="e">
        <f t="shared" si="82"/>
        <v>#REF!</v>
      </c>
      <c r="AE127" s="102" t="e">
        <f t="shared" si="83"/>
        <v>#REF!</v>
      </c>
      <c r="AF127" s="108" t="e">
        <f t="shared" si="104"/>
        <v>#REF!</v>
      </c>
      <c r="AG127" s="102" t="e">
        <f t="shared" si="105"/>
        <v>#REF!</v>
      </c>
      <c r="AI127" s="102" t="e">
        <f t="shared" si="84"/>
        <v>#REF!</v>
      </c>
      <c r="AJ127" s="102" t="e">
        <f t="shared" si="85"/>
        <v>#REF!</v>
      </c>
      <c r="AK127" s="102" t="e">
        <f t="shared" si="86"/>
        <v>#REF!</v>
      </c>
      <c r="AL127" s="102" t="e">
        <f t="shared" si="87"/>
        <v>#REF!</v>
      </c>
      <c r="AM127" s="102" t="e">
        <f t="shared" si="88"/>
        <v>#REF!</v>
      </c>
      <c r="AN127" s="102" t="e">
        <f t="shared" si="89"/>
        <v>#REF!</v>
      </c>
      <c r="AO127" s="102" t="e">
        <f t="shared" si="90"/>
        <v>#REF!</v>
      </c>
      <c r="AP127" s="102" t="e">
        <f t="shared" si="91"/>
        <v>#REF!</v>
      </c>
      <c r="AQ127" s="102" t="e">
        <f t="shared" si="92"/>
        <v>#REF!</v>
      </c>
      <c r="AR127" s="102" t="e">
        <f t="shared" si="93"/>
        <v>#REF!</v>
      </c>
    </row>
    <row r="128" spans="5:44" x14ac:dyDescent="0.25">
      <c r="E128" s="65" t="e">
        <f>IF((ROWS(E$6:E128)-1)&gt;$C$16+$C$13-$C$15,"",(ROWS(E$6:E128)-1))</f>
        <v>#REF!</v>
      </c>
      <c r="F128" s="55" t="e">
        <f t="shared" si="69"/>
        <v>#REF!</v>
      </c>
      <c r="G128" s="55" t="e">
        <f t="shared" si="64"/>
        <v>#REF!</v>
      </c>
      <c r="H128" s="28" t="e">
        <f t="shared" si="65"/>
        <v>#REF!</v>
      </c>
      <c r="I128" s="56" t="e">
        <f t="shared" si="66"/>
        <v>#REF!</v>
      </c>
      <c r="J128" s="56" t="e">
        <f t="shared" si="70"/>
        <v>#REF!</v>
      </c>
      <c r="K128" s="57" t="e">
        <f t="shared" si="71"/>
        <v>#REF!</v>
      </c>
      <c r="L128" s="57" t="e">
        <f t="shared" si="72"/>
        <v>#REF!</v>
      </c>
      <c r="M128" s="58" t="e">
        <f t="shared" si="67"/>
        <v>#REF!</v>
      </c>
      <c r="N128" s="58" t="e">
        <f t="shared" si="73"/>
        <v>#REF!</v>
      </c>
      <c r="O128" s="58" t="e">
        <f t="shared" si="74"/>
        <v>#REF!</v>
      </c>
      <c r="P128" s="59" t="e">
        <f t="shared" si="63"/>
        <v>#REF!</v>
      </c>
      <c r="Q128" s="29" t="e">
        <f t="shared" si="75"/>
        <v>#REF!</v>
      </c>
      <c r="R128" s="100" t="e">
        <f t="shared" si="68"/>
        <v>#REF!</v>
      </c>
      <c r="S128" s="69"/>
      <c r="T128" s="69"/>
      <c r="U128" s="102"/>
      <c r="V128" s="102"/>
      <c r="W128" s="102"/>
      <c r="X128" s="102" t="e">
        <f t="shared" si="76"/>
        <v>#REF!</v>
      </c>
      <c r="Y128" s="102" t="e">
        <f t="shared" si="77"/>
        <v>#REF!</v>
      </c>
      <c r="Z128" s="102" t="e">
        <f t="shared" si="78"/>
        <v>#REF!</v>
      </c>
      <c r="AA128" s="102" t="e">
        <f t="shared" si="79"/>
        <v>#REF!</v>
      </c>
      <c r="AB128" s="102" t="e">
        <f t="shared" si="80"/>
        <v>#REF!</v>
      </c>
      <c r="AC128" s="102" t="e">
        <f t="shared" si="81"/>
        <v>#REF!</v>
      </c>
      <c r="AD128" s="102" t="e">
        <f t="shared" si="82"/>
        <v>#REF!</v>
      </c>
      <c r="AE128" s="102" t="e">
        <f t="shared" si="83"/>
        <v>#REF!</v>
      </c>
      <c r="AF128" s="108" t="e">
        <f t="shared" si="104"/>
        <v>#REF!</v>
      </c>
      <c r="AG128" s="102" t="e">
        <f t="shared" si="105"/>
        <v>#REF!</v>
      </c>
      <c r="AI128" s="102" t="e">
        <f t="shared" si="84"/>
        <v>#REF!</v>
      </c>
      <c r="AJ128" s="102" t="e">
        <f t="shared" si="85"/>
        <v>#REF!</v>
      </c>
      <c r="AK128" s="102" t="e">
        <f t="shared" si="86"/>
        <v>#REF!</v>
      </c>
      <c r="AL128" s="102" t="e">
        <f t="shared" si="87"/>
        <v>#REF!</v>
      </c>
      <c r="AM128" s="102" t="e">
        <f t="shared" si="88"/>
        <v>#REF!</v>
      </c>
      <c r="AN128" s="102" t="e">
        <f t="shared" si="89"/>
        <v>#REF!</v>
      </c>
      <c r="AO128" s="102" t="e">
        <f t="shared" si="90"/>
        <v>#REF!</v>
      </c>
      <c r="AP128" s="102" t="e">
        <f t="shared" si="91"/>
        <v>#REF!</v>
      </c>
      <c r="AQ128" s="102" t="e">
        <f t="shared" si="92"/>
        <v>#REF!</v>
      </c>
      <c r="AR128" s="102" t="e">
        <f t="shared" si="93"/>
        <v>#REF!</v>
      </c>
    </row>
    <row r="129" spans="5:44" x14ac:dyDescent="0.25">
      <c r="E129" s="65" t="e">
        <f>IF((ROWS(E$6:E129)-1)&gt;$C$16+$C$13-$C$15,"",(ROWS(E$6:E129)-1))</f>
        <v>#REF!</v>
      </c>
      <c r="F129" s="55" t="e">
        <f t="shared" si="69"/>
        <v>#REF!</v>
      </c>
      <c r="G129" s="55" t="e">
        <f t="shared" si="64"/>
        <v>#REF!</v>
      </c>
      <c r="H129" s="28" t="e">
        <f t="shared" si="65"/>
        <v>#REF!</v>
      </c>
      <c r="I129" s="56" t="e">
        <f t="shared" si="66"/>
        <v>#REF!</v>
      </c>
      <c r="J129" s="56" t="e">
        <f t="shared" si="70"/>
        <v>#REF!</v>
      </c>
      <c r="K129" s="57" t="e">
        <f t="shared" si="71"/>
        <v>#REF!</v>
      </c>
      <c r="L129" s="57" t="e">
        <f t="shared" si="72"/>
        <v>#REF!</v>
      </c>
      <c r="M129" s="58" t="e">
        <f t="shared" si="67"/>
        <v>#REF!</v>
      </c>
      <c r="N129" s="58" t="e">
        <f t="shared" si="73"/>
        <v>#REF!</v>
      </c>
      <c r="O129" s="58" t="e">
        <f t="shared" si="74"/>
        <v>#REF!</v>
      </c>
      <c r="P129" s="59" t="e">
        <f t="shared" si="63"/>
        <v>#REF!</v>
      </c>
      <c r="Q129" s="29" t="e">
        <f t="shared" si="75"/>
        <v>#REF!</v>
      </c>
      <c r="R129" s="100" t="e">
        <f t="shared" si="68"/>
        <v>#REF!</v>
      </c>
      <c r="S129" s="69"/>
      <c r="T129" s="69"/>
      <c r="U129" s="102"/>
      <c r="V129" s="102"/>
      <c r="W129" s="102"/>
      <c r="X129" s="102" t="e">
        <f t="shared" si="76"/>
        <v>#REF!</v>
      </c>
      <c r="Y129" s="102" t="e">
        <f t="shared" si="77"/>
        <v>#REF!</v>
      </c>
      <c r="Z129" s="102" t="e">
        <f t="shared" si="78"/>
        <v>#REF!</v>
      </c>
      <c r="AA129" s="102" t="e">
        <f t="shared" si="79"/>
        <v>#REF!</v>
      </c>
      <c r="AB129" s="102" t="e">
        <f t="shared" si="80"/>
        <v>#REF!</v>
      </c>
      <c r="AC129" s="102" t="e">
        <f t="shared" si="81"/>
        <v>#REF!</v>
      </c>
      <c r="AD129" s="102" t="e">
        <f t="shared" si="82"/>
        <v>#REF!</v>
      </c>
      <c r="AE129" s="102" t="e">
        <f t="shared" si="83"/>
        <v>#REF!</v>
      </c>
      <c r="AF129" s="108" t="e">
        <f t="shared" si="104"/>
        <v>#REF!</v>
      </c>
      <c r="AG129" s="102" t="e">
        <f t="shared" si="105"/>
        <v>#REF!</v>
      </c>
      <c r="AI129" s="102" t="e">
        <f t="shared" si="84"/>
        <v>#REF!</v>
      </c>
      <c r="AJ129" s="102" t="e">
        <f t="shared" si="85"/>
        <v>#REF!</v>
      </c>
      <c r="AK129" s="102" t="e">
        <f t="shared" si="86"/>
        <v>#REF!</v>
      </c>
      <c r="AL129" s="102" t="e">
        <f t="shared" si="87"/>
        <v>#REF!</v>
      </c>
      <c r="AM129" s="102" t="e">
        <f t="shared" si="88"/>
        <v>#REF!</v>
      </c>
      <c r="AN129" s="102" t="e">
        <f t="shared" si="89"/>
        <v>#REF!</v>
      </c>
      <c r="AO129" s="102" t="e">
        <f t="shared" si="90"/>
        <v>#REF!</v>
      </c>
      <c r="AP129" s="102" t="e">
        <f t="shared" si="91"/>
        <v>#REF!</v>
      </c>
      <c r="AQ129" s="102" t="e">
        <f t="shared" si="92"/>
        <v>#REF!</v>
      </c>
      <c r="AR129" s="102" t="e">
        <f t="shared" si="93"/>
        <v>#REF!</v>
      </c>
    </row>
    <row r="130" spans="5:44" x14ac:dyDescent="0.25">
      <c r="E130" s="65" t="e">
        <f>IF((ROWS(E$6:E130)-1)&gt;$C$16+$C$13-$C$15,"",(ROWS(E$6:E130)-1))</f>
        <v>#REF!</v>
      </c>
      <c r="F130" s="55" t="e">
        <f t="shared" si="69"/>
        <v>#REF!</v>
      </c>
      <c r="G130" s="55" t="e">
        <f t="shared" si="64"/>
        <v>#REF!</v>
      </c>
      <c r="H130" s="28" t="e">
        <f t="shared" si="65"/>
        <v>#REF!</v>
      </c>
      <c r="I130" s="56" t="e">
        <f t="shared" si="66"/>
        <v>#REF!</v>
      </c>
      <c r="J130" s="56" t="e">
        <f t="shared" si="70"/>
        <v>#REF!</v>
      </c>
      <c r="K130" s="57" t="e">
        <f t="shared" si="71"/>
        <v>#REF!</v>
      </c>
      <c r="L130" s="57" t="e">
        <f t="shared" si="72"/>
        <v>#REF!</v>
      </c>
      <c r="M130" s="58" t="e">
        <f t="shared" si="67"/>
        <v>#REF!</v>
      </c>
      <c r="N130" s="58" t="e">
        <f t="shared" si="73"/>
        <v>#REF!</v>
      </c>
      <c r="O130" s="58" t="e">
        <f t="shared" si="74"/>
        <v>#REF!</v>
      </c>
      <c r="P130" s="59" t="e">
        <f t="shared" si="63"/>
        <v>#REF!</v>
      </c>
      <c r="Q130" s="29" t="e">
        <f t="shared" si="75"/>
        <v>#REF!</v>
      </c>
      <c r="R130" s="100" t="e">
        <f t="shared" si="68"/>
        <v>#REF!</v>
      </c>
      <c r="S130" s="69"/>
      <c r="T130" s="69"/>
      <c r="U130" s="102"/>
      <c r="V130" s="102"/>
      <c r="W130" s="102"/>
      <c r="X130" s="102" t="e">
        <f t="shared" si="76"/>
        <v>#REF!</v>
      </c>
      <c r="Y130" s="102" t="e">
        <f t="shared" si="77"/>
        <v>#REF!</v>
      </c>
      <c r="Z130" s="102" t="e">
        <f t="shared" si="78"/>
        <v>#REF!</v>
      </c>
      <c r="AA130" s="102" t="e">
        <f t="shared" si="79"/>
        <v>#REF!</v>
      </c>
      <c r="AB130" s="102" t="e">
        <f t="shared" si="80"/>
        <v>#REF!</v>
      </c>
      <c r="AC130" s="102" t="e">
        <f t="shared" si="81"/>
        <v>#REF!</v>
      </c>
      <c r="AD130" s="102" t="e">
        <f t="shared" si="82"/>
        <v>#REF!</v>
      </c>
      <c r="AE130" s="102" t="e">
        <f t="shared" si="83"/>
        <v>#REF!</v>
      </c>
      <c r="AF130" s="108" t="e">
        <f t="shared" si="104"/>
        <v>#REF!</v>
      </c>
      <c r="AG130" s="102" t="e">
        <f t="shared" si="105"/>
        <v>#REF!</v>
      </c>
      <c r="AI130" s="102" t="e">
        <f t="shared" si="84"/>
        <v>#REF!</v>
      </c>
      <c r="AJ130" s="102" t="e">
        <f t="shared" si="85"/>
        <v>#REF!</v>
      </c>
      <c r="AK130" s="102" t="e">
        <f t="shared" si="86"/>
        <v>#REF!</v>
      </c>
      <c r="AL130" s="102" t="e">
        <f t="shared" si="87"/>
        <v>#REF!</v>
      </c>
      <c r="AM130" s="102" t="e">
        <f t="shared" si="88"/>
        <v>#REF!</v>
      </c>
      <c r="AN130" s="102" t="e">
        <f t="shared" si="89"/>
        <v>#REF!</v>
      </c>
      <c r="AO130" s="102" t="e">
        <f t="shared" si="90"/>
        <v>#REF!</v>
      </c>
      <c r="AP130" s="102" t="e">
        <f t="shared" si="91"/>
        <v>#REF!</v>
      </c>
      <c r="AQ130" s="102" t="e">
        <f t="shared" si="92"/>
        <v>#REF!</v>
      </c>
      <c r="AR130" s="102" t="e">
        <f t="shared" si="93"/>
        <v>#REF!</v>
      </c>
    </row>
    <row r="131" spans="5:44" x14ac:dyDescent="0.25">
      <c r="E131" s="65" t="e">
        <f>IF((ROWS(E$6:E131)-1)&gt;$C$16+$C$13-$C$15,"",(ROWS(E$6:E131)-1))</f>
        <v>#REF!</v>
      </c>
      <c r="F131" s="55" t="e">
        <f t="shared" si="69"/>
        <v>#REF!</v>
      </c>
      <c r="G131" s="55" t="e">
        <f t="shared" si="64"/>
        <v>#REF!</v>
      </c>
      <c r="H131" s="28" t="e">
        <f t="shared" si="65"/>
        <v>#REF!</v>
      </c>
      <c r="I131" s="56" t="e">
        <f t="shared" si="66"/>
        <v>#REF!</v>
      </c>
      <c r="J131" s="56" t="e">
        <f t="shared" si="70"/>
        <v>#REF!</v>
      </c>
      <c r="K131" s="57" t="e">
        <f t="shared" si="71"/>
        <v>#REF!</v>
      </c>
      <c r="L131" s="57" t="e">
        <f t="shared" si="72"/>
        <v>#REF!</v>
      </c>
      <c r="M131" s="58" t="e">
        <f t="shared" si="67"/>
        <v>#REF!</v>
      </c>
      <c r="N131" s="58" t="e">
        <f t="shared" si="73"/>
        <v>#REF!</v>
      </c>
      <c r="O131" s="58" t="e">
        <f t="shared" si="74"/>
        <v>#REF!</v>
      </c>
      <c r="P131" s="59" t="e">
        <f t="shared" si="63"/>
        <v>#REF!</v>
      </c>
      <c r="Q131" s="29" t="e">
        <f t="shared" si="75"/>
        <v>#REF!</v>
      </c>
      <c r="R131" s="100" t="e">
        <f t="shared" si="68"/>
        <v>#REF!</v>
      </c>
      <c r="S131" s="69"/>
      <c r="T131" s="69"/>
      <c r="U131" s="102"/>
      <c r="V131" s="102"/>
      <c r="W131" s="102"/>
      <c r="X131" s="102" t="e">
        <f t="shared" si="76"/>
        <v>#REF!</v>
      </c>
      <c r="Y131" s="102" t="e">
        <f t="shared" si="77"/>
        <v>#REF!</v>
      </c>
      <c r="Z131" s="102" t="e">
        <f t="shared" si="78"/>
        <v>#REF!</v>
      </c>
      <c r="AA131" s="102" t="e">
        <f t="shared" si="79"/>
        <v>#REF!</v>
      </c>
      <c r="AB131" s="102" t="e">
        <f t="shared" si="80"/>
        <v>#REF!</v>
      </c>
      <c r="AC131" s="102" t="e">
        <f t="shared" si="81"/>
        <v>#REF!</v>
      </c>
      <c r="AD131" s="102" t="e">
        <f t="shared" si="82"/>
        <v>#REF!</v>
      </c>
      <c r="AE131" s="102" t="e">
        <f t="shared" si="83"/>
        <v>#REF!</v>
      </c>
      <c r="AF131" s="108" t="e">
        <f t="shared" si="104"/>
        <v>#REF!</v>
      </c>
      <c r="AG131" s="102" t="e">
        <f t="shared" si="105"/>
        <v>#REF!</v>
      </c>
      <c r="AI131" s="102" t="e">
        <f t="shared" si="84"/>
        <v>#REF!</v>
      </c>
      <c r="AJ131" s="102" t="e">
        <f t="shared" si="85"/>
        <v>#REF!</v>
      </c>
      <c r="AK131" s="102" t="e">
        <f t="shared" si="86"/>
        <v>#REF!</v>
      </c>
      <c r="AL131" s="102" t="e">
        <f t="shared" si="87"/>
        <v>#REF!</v>
      </c>
      <c r="AM131" s="102" t="e">
        <f t="shared" si="88"/>
        <v>#REF!</v>
      </c>
      <c r="AN131" s="102" t="e">
        <f t="shared" si="89"/>
        <v>#REF!</v>
      </c>
      <c r="AO131" s="102" t="e">
        <f t="shared" si="90"/>
        <v>#REF!</v>
      </c>
      <c r="AP131" s="102" t="e">
        <f t="shared" si="91"/>
        <v>#REF!</v>
      </c>
      <c r="AQ131" s="102" t="e">
        <f t="shared" si="92"/>
        <v>#REF!</v>
      </c>
      <c r="AR131" s="102" t="e">
        <f t="shared" si="93"/>
        <v>#REF!</v>
      </c>
    </row>
    <row r="132" spans="5:44" x14ac:dyDescent="0.25">
      <c r="E132" s="65" t="e">
        <f>IF((ROWS(E$6:E132)-1)&gt;$C$16+$C$13-$C$15,"",(ROWS(E$6:E132)-1))</f>
        <v>#REF!</v>
      </c>
      <c r="F132" s="55" t="e">
        <f t="shared" si="69"/>
        <v>#REF!</v>
      </c>
      <c r="G132" s="55" t="e">
        <f t="shared" si="64"/>
        <v>#REF!</v>
      </c>
      <c r="H132" s="28" t="e">
        <f t="shared" si="65"/>
        <v>#REF!</v>
      </c>
      <c r="I132" s="56" t="e">
        <f t="shared" si="66"/>
        <v>#REF!</v>
      </c>
      <c r="J132" s="56" t="e">
        <f t="shared" si="70"/>
        <v>#REF!</v>
      </c>
      <c r="K132" s="57" t="e">
        <f t="shared" si="71"/>
        <v>#REF!</v>
      </c>
      <c r="L132" s="57" t="e">
        <f t="shared" si="72"/>
        <v>#REF!</v>
      </c>
      <c r="M132" s="58" t="e">
        <f t="shared" si="67"/>
        <v>#REF!</v>
      </c>
      <c r="N132" s="58" t="e">
        <f t="shared" si="73"/>
        <v>#REF!</v>
      </c>
      <c r="O132" s="58" t="e">
        <f t="shared" si="74"/>
        <v>#REF!</v>
      </c>
      <c r="P132" s="59" t="e">
        <f t="shared" si="63"/>
        <v>#REF!</v>
      </c>
      <c r="Q132" s="29" t="e">
        <f t="shared" si="75"/>
        <v>#REF!</v>
      </c>
      <c r="R132" s="100" t="e">
        <f t="shared" si="68"/>
        <v>#REF!</v>
      </c>
      <c r="S132" s="69"/>
      <c r="T132" s="69"/>
      <c r="U132" s="102"/>
      <c r="V132" s="102"/>
      <c r="W132" s="102"/>
      <c r="X132" s="102" t="e">
        <f t="shared" si="76"/>
        <v>#REF!</v>
      </c>
      <c r="Y132" s="102" t="e">
        <f t="shared" si="77"/>
        <v>#REF!</v>
      </c>
      <c r="Z132" s="102" t="e">
        <f t="shared" si="78"/>
        <v>#REF!</v>
      </c>
      <c r="AA132" s="102" t="e">
        <f t="shared" si="79"/>
        <v>#REF!</v>
      </c>
      <c r="AB132" s="102" t="e">
        <f t="shared" si="80"/>
        <v>#REF!</v>
      </c>
      <c r="AC132" s="102" t="e">
        <f t="shared" si="81"/>
        <v>#REF!</v>
      </c>
      <c r="AD132" s="102" t="e">
        <f t="shared" si="82"/>
        <v>#REF!</v>
      </c>
      <c r="AE132" s="102" t="e">
        <f t="shared" si="83"/>
        <v>#REF!</v>
      </c>
      <c r="AF132" s="108" t="e">
        <f t="shared" si="104"/>
        <v>#REF!</v>
      </c>
      <c r="AG132" s="102" t="e">
        <f t="shared" si="105"/>
        <v>#REF!</v>
      </c>
      <c r="AI132" s="102" t="e">
        <f t="shared" si="84"/>
        <v>#REF!</v>
      </c>
      <c r="AJ132" s="102" t="e">
        <f t="shared" si="85"/>
        <v>#REF!</v>
      </c>
      <c r="AK132" s="102" t="e">
        <f t="shared" si="86"/>
        <v>#REF!</v>
      </c>
      <c r="AL132" s="102" t="e">
        <f t="shared" si="87"/>
        <v>#REF!</v>
      </c>
      <c r="AM132" s="102" t="e">
        <f t="shared" si="88"/>
        <v>#REF!</v>
      </c>
      <c r="AN132" s="102" t="e">
        <f t="shared" si="89"/>
        <v>#REF!</v>
      </c>
      <c r="AO132" s="102" t="e">
        <f t="shared" si="90"/>
        <v>#REF!</v>
      </c>
      <c r="AP132" s="102" t="e">
        <f t="shared" si="91"/>
        <v>#REF!</v>
      </c>
      <c r="AQ132" s="102" t="e">
        <f t="shared" si="92"/>
        <v>#REF!</v>
      </c>
      <c r="AR132" s="102" t="e">
        <f t="shared" si="93"/>
        <v>#REF!</v>
      </c>
    </row>
    <row r="133" spans="5:44" x14ac:dyDescent="0.25">
      <c r="E133" s="65" t="e">
        <f>IF((ROWS(E$6:E133)-1)&gt;$C$16+$C$13-$C$15,"",(ROWS(E$6:E133)-1))</f>
        <v>#REF!</v>
      </c>
      <c r="F133" s="55" t="e">
        <f t="shared" si="69"/>
        <v>#REF!</v>
      </c>
      <c r="G133" s="55" t="e">
        <f t="shared" si="64"/>
        <v>#REF!</v>
      </c>
      <c r="H133" s="28" t="e">
        <f t="shared" si="65"/>
        <v>#REF!</v>
      </c>
      <c r="I133" s="56" t="e">
        <f t="shared" si="66"/>
        <v>#REF!</v>
      </c>
      <c r="J133" s="56" t="e">
        <f t="shared" si="70"/>
        <v>#REF!</v>
      </c>
      <c r="K133" s="57" t="e">
        <f t="shared" si="71"/>
        <v>#REF!</v>
      </c>
      <c r="L133" s="57" t="e">
        <f t="shared" si="72"/>
        <v>#REF!</v>
      </c>
      <c r="M133" s="58" t="e">
        <f t="shared" si="67"/>
        <v>#REF!</v>
      </c>
      <c r="N133" s="58" t="e">
        <f t="shared" si="73"/>
        <v>#REF!</v>
      </c>
      <c r="O133" s="58" t="e">
        <f t="shared" si="74"/>
        <v>#REF!</v>
      </c>
      <c r="P133" s="59" t="e">
        <f t="shared" si="63"/>
        <v>#REF!</v>
      </c>
      <c r="Q133" s="29" t="e">
        <f t="shared" si="75"/>
        <v>#REF!</v>
      </c>
      <c r="R133" s="100" t="e">
        <f t="shared" si="68"/>
        <v>#REF!</v>
      </c>
      <c r="S133" s="69"/>
      <c r="T133" s="69"/>
      <c r="U133" s="102"/>
      <c r="V133" s="102"/>
      <c r="W133" s="102"/>
      <c r="X133" s="102" t="e">
        <f t="shared" si="76"/>
        <v>#REF!</v>
      </c>
      <c r="Y133" s="102" t="e">
        <f t="shared" si="77"/>
        <v>#REF!</v>
      </c>
      <c r="Z133" s="102" t="e">
        <f t="shared" si="78"/>
        <v>#REF!</v>
      </c>
      <c r="AA133" s="102" t="e">
        <f t="shared" si="79"/>
        <v>#REF!</v>
      </c>
      <c r="AB133" s="102" t="e">
        <f t="shared" si="80"/>
        <v>#REF!</v>
      </c>
      <c r="AC133" s="102" t="e">
        <f t="shared" si="81"/>
        <v>#REF!</v>
      </c>
      <c r="AD133" s="102" t="e">
        <f t="shared" si="82"/>
        <v>#REF!</v>
      </c>
      <c r="AE133" s="102" t="e">
        <f t="shared" si="83"/>
        <v>#REF!</v>
      </c>
      <c r="AF133" s="108" t="e">
        <f t="shared" si="104"/>
        <v>#REF!</v>
      </c>
      <c r="AG133" s="102" t="e">
        <f t="shared" si="105"/>
        <v>#REF!</v>
      </c>
      <c r="AI133" s="102" t="e">
        <f t="shared" si="84"/>
        <v>#REF!</v>
      </c>
      <c r="AJ133" s="102" t="e">
        <f t="shared" si="85"/>
        <v>#REF!</v>
      </c>
      <c r="AK133" s="102" t="e">
        <f t="shared" si="86"/>
        <v>#REF!</v>
      </c>
      <c r="AL133" s="102" t="e">
        <f t="shared" si="87"/>
        <v>#REF!</v>
      </c>
      <c r="AM133" s="102" t="e">
        <f t="shared" si="88"/>
        <v>#REF!</v>
      </c>
      <c r="AN133" s="102" t="e">
        <f t="shared" si="89"/>
        <v>#REF!</v>
      </c>
      <c r="AO133" s="102" t="e">
        <f t="shared" si="90"/>
        <v>#REF!</v>
      </c>
      <c r="AP133" s="102" t="e">
        <f t="shared" si="91"/>
        <v>#REF!</v>
      </c>
      <c r="AQ133" s="102" t="e">
        <f t="shared" si="92"/>
        <v>#REF!</v>
      </c>
      <c r="AR133" s="102" t="e">
        <f t="shared" si="93"/>
        <v>#REF!</v>
      </c>
    </row>
    <row r="134" spans="5:44" x14ac:dyDescent="0.25">
      <c r="E134" s="65" t="e">
        <f>IF((ROWS(E$6:E134)-1)&gt;$C$16+$C$13-$C$15,"",(ROWS(E$6:E134)-1))</f>
        <v>#REF!</v>
      </c>
      <c r="F134" s="55" t="e">
        <f t="shared" si="69"/>
        <v>#REF!</v>
      </c>
      <c r="G134" s="55" t="e">
        <f t="shared" si="64"/>
        <v>#REF!</v>
      </c>
      <c r="H134" s="28" t="e">
        <f t="shared" si="65"/>
        <v>#REF!</v>
      </c>
      <c r="I134" s="56" t="e">
        <f t="shared" si="66"/>
        <v>#REF!</v>
      </c>
      <c r="J134" s="56" t="e">
        <f t="shared" si="70"/>
        <v>#REF!</v>
      </c>
      <c r="K134" s="57" t="e">
        <f t="shared" si="71"/>
        <v>#REF!</v>
      </c>
      <c r="L134" s="57" t="e">
        <f t="shared" si="72"/>
        <v>#REF!</v>
      </c>
      <c r="M134" s="58" t="e">
        <f t="shared" si="67"/>
        <v>#REF!</v>
      </c>
      <c r="N134" s="58" t="e">
        <f t="shared" si="73"/>
        <v>#REF!</v>
      </c>
      <c r="O134" s="58" t="e">
        <f t="shared" si="74"/>
        <v>#REF!</v>
      </c>
      <c r="P134" s="59" t="e">
        <f t="shared" ref="P134:P197" si="106">IF(E134="","",$C$23)</f>
        <v>#REF!</v>
      </c>
      <c r="Q134" s="29" t="e">
        <f t="shared" si="75"/>
        <v>#REF!</v>
      </c>
      <c r="R134" s="100" t="e">
        <f t="shared" si="68"/>
        <v>#REF!</v>
      </c>
      <c r="S134" s="69"/>
      <c r="T134" s="69"/>
      <c r="U134" s="102"/>
      <c r="V134" s="102"/>
      <c r="W134" s="102"/>
      <c r="X134" s="102" t="e">
        <f t="shared" si="76"/>
        <v>#REF!</v>
      </c>
      <c r="Y134" s="102" t="e">
        <f t="shared" si="77"/>
        <v>#REF!</v>
      </c>
      <c r="Z134" s="102" t="e">
        <f t="shared" si="78"/>
        <v>#REF!</v>
      </c>
      <c r="AA134" s="102" t="e">
        <f t="shared" si="79"/>
        <v>#REF!</v>
      </c>
      <c r="AB134" s="102" t="e">
        <f t="shared" si="80"/>
        <v>#REF!</v>
      </c>
      <c r="AC134" s="102" t="e">
        <f t="shared" si="81"/>
        <v>#REF!</v>
      </c>
      <c r="AD134" s="102" t="e">
        <f t="shared" si="82"/>
        <v>#REF!</v>
      </c>
      <c r="AE134" s="102" t="e">
        <f t="shared" si="83"/>
        <v>#REF!</v>
      </c>
      <c r="AF134" s="108" t="e">
        <f t="shared" si="104"/>
        <v>#REF!</v>
      </c>
      <c r="AG134" s="102" t="e">
        <f t="shared" si="105"/>
        <v>#REF!</v>
      </c>
      <c r="AI134" s="102" t="e">
        <f t="shared" si="84"/>
        <v>#REF!</v>
      </c>
      <c r="AJ134" s="102" t="e">
        <f t="shared" si="85"/>
        <v>#REF!</v>
      </c>
      <c r="AK134" s="102" t="e">
        <f t="shared" si="86"/>
        <v>#REF!</v>
      </c>
      <c r="AL134" s="102" t="e">
        <f t="shared" si="87"/>
        <v>#REF!</v>
      </c>
      <c r="AM134" s="102" t="e">
        <f t="shared" si="88"/>
        <v>#REF!</v>
      </c>
      <c r="AN134" s="102" t="e">
        <f t="shared" si="89"/>
        <v>#REF!</v>
      </c>
      <c r="AO134" s="102" t="e">
        <f t="shared" si="90"/>
        <v>#REF!</v>
      </c>
      <c r="AP134" s="102" t="e">
        <f t="shared" si="91"/>
        <v>#REF!</v>
      </c>
      <c r="AQ134" s="102" t="e">
        <f t="shared" si="92"/>
        <v>#REF!</v>
      </c>
      <c r="AR134" s="102" t="e">
        <f t="shared" si="93"/>
        <v>#REF!</v>
      </c>
    </row>
    <row r="135" spans="5:44" x14ac:dyDescent="0.25">
      <c r="E135" s="65" t="e">
        <f>IF((ROWS(E$6:E135)-1)&gt;$C$16+$C$13-$C$15,"",(ROWS(E$6:E135)-1))</f>
        <v>#REF!</v>
      </c>
      <c r="F135" s="55" t="e">
        <f t="shared" si="69"/>
        <v>#REF!</v>
      </c>
      <c r="G135" s="55" t="e">
        <f t="shared" ref="G135:G198" si="107" xml:space="preserve">
IF(E135="","",
IF($C$6="mjesečno",AG135,
IF($C$6="tromjesečno",AR135,
IF($C$6="polugodišnje",BC135,
IF($C$6="godišnje",BP135)))))</f>
        <v>#REF!</v>
      </c>
      <c r="H135" s="28" t="e">
        <f t="shared" ref="H135:H198" si="108">IF(E135="","",
IF($C$5=0,0,
IF($C$24="m SBD / g SBD",G135-F135,
IF($C$24="m SBD / g 360",G135-F135,
IF($C$24="m SBD / g 365",G135-F135,
IF($C$24="m 30 / g SBD",$C$41,
IF($C$24="m 30 / g 360",$C$41,
IF($C$24="m 30 / g 365",$C$41))))))))</f>
        <v>#REF!</v>
      </c>
      <c r="I135" s="56" t="e">
        <f t="shared" ref="I135:I198" si="109">IF(E135="","",$C$20)</f>
        <v>#REF!</v>
      </c>
      <c r="J135" s="56" t="e">
        <f t="shared" si="70"/>
        <v>#REF!</v>
      </c>
      <c r="K135" s="57" t="e">
        <f t="shared" si="71"/>
        <v>#REF!</v>
      </c>
      <c r="L135" s="57" t="e">
        <f t="shared" si="72"/>
        <v>#REF!</v>
      </c>
      <c r="M135" s="58" t="e">
        <f t="shared" ref="M135:M198" si="110">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73"/>
        <v>#REF!</v>
      </c>
      <c r="O135" s="58" t="e">
        <f t="shared" si="74"/>
        <v>#REF!</v>
      </c>
      <c r="P135" s="59" t="e">
        <f t="shared" si="106"/>
        <v>#REF!</v>
      </c>
      <c r="Q135" s="29" t="e">
        <f t="shared" si="75"/>
        <v>#REF!</v>
      </c>
      <c r="R135" s="100" t="e">
        <f t="shared" ref="R135:R198" si="111">IF(E135="","",IF($C$5=0,"",IF(F135&lt;$C$8,"INTERKALARNA","REDOVNA")))</f>
        <v>#REF!</v>
      </c>
      <c r="S135" s="69"/>
      <c r="T135" s="69"/>
      <c r="U135" s="102"/>
      <c r="V135" s="102"/>
      <c r="W135" s="102"/>
      <c r="X135" s="102" t="e">
        <f t="shared" si="76"/>
        <v>#REF!</v>
      </c>
      <c r="Y135" s="102" t="e">
        <f t="shared" si="77"/>
        <v>#REF!</v>
      </c>
      <c r="Z135" s="102" t="e">
        <f t="shared" si="78"/>
        <v>#REF!</v>
      </c>
      <c r="AA135" s="102" t="e">
        <f t="shared" si="79"/>
        <v>#REF!</v>
      </c>
      <c r="AB135" s="102" t="e">
        <f t="shared" si="80"/>
        <v>#REF!</v>
      </c>
      <c r="AC135" s="102" t="e">
        <f t="shared" si="81"/>
        <v>#REF!</v>
      </c>
      <c r="AD135" s="102" t="e">
        <f t="shared" si="82"/>
        <v>#REF!</v>
      </c>
      <c r="AE135" s="102" t="e">
        <f t="shared" si="83"/>
        <v>#REF!</v>
      </c>
      <c r="AF135" s="108" t="e">
        <f t="shared" si="104"/>
        <v>#REF!</v>
      </c>
      <c r="AG135" s="102" t="e">
        <f t="shared" si="105"/>
        <v>#REF!</v>
      </c>
      <c r="AI135" s="102" t="e">
        <f t="shared" si="84"/>
        <v>#REF!</v>
      </c>
      <c r="AJ135" s="102" t="e">
        <f t="shared" si="85"/>
        <v>#REF!</v>
      </c>
      <c r="AK135" s="102" t="e">
        <f t="shared" si="86"/>
        <v>#REF!</v>
      </c>
      <c r="AL135" s="102" t="e">
        <f t="shared" si="87"/>
        <v>#REF!</v>
      </c>
      <c r="AM135" s="102" t="e">
        <f t="shared" si="88"/>
        <v>#REF!</v>
      </c>
      <c r="AN135" s="102" t="e">
        <f t="shared" si="89"/>
        <v>#REF!</v>
      </c>
      <c r="AO135" s="102" t="e">
        <f t="shared" si="90"/>
        <v>#REF!</v>
      </c>
      <c r="AP135" s="102" t="e">
        <f t="shared" si="91"/>
        <v>#REF!</v>
      </c>
      <c r="AQ135" s="102" t="e">
        <f t="shared" si="92"/>
        <v>#REF!</v>
      </c>
      <c r="AR135" s="102" t="e">
        <f t="shared" si="93"/>
        <v>#REF!</v>
      </c>
    </row>
    <row r="136" spans="5:44" x14ac:dyDescent="0.25">
      <c r="E136" s="65" t="e">
        <f>IF((ROWS(E$6:E136)-1)&gt;$C$16+$C$13-$C$15,"",(ROWS(E$6:E136)-1))</f>
        <v>#REF!</v>
      </c>
      <c r="F136" s="55" t="e">
        <f t="shared" ref="F136:F199" si="112">IF(E136="","",G135)</f>
        <v>#REF!</v>
      </c>
      <c r="G136" s="55" t="e">
        <f t="shared" si="107"/>
        <v>#REF!</v>
      </c>
      <c r="H136" s="28" t="e">
        <f t="shared" si="108"/>
        <v>#REF!</v>
      </c>
      <c r="I136" s="56" t="e">
        <f t="shared" si="109"/>
        <v>#REF!</v>
      </c>
      <c r="J136" s="56" t="e">
        <f t="shared" ref="J136:J199" si="113">IF(E136="","",$C$18)</f>
        <v>#REF!</v>
      </c>
      <c r="K136" s="57" t="e">
        <f t="shared" ref="K136:K199" si="114">IF(E136="","",TRUNC((K135-L136),5))</f>
        <v>#REF!</v>
      </c>
      <c r="L136" s="57" t="e">
        <f t="shared" ref="L136:L199" si="115" xml:space="preserve">
IF(E136="","",
IF(AND($C$8&gt;$C$9,E136&gt;$C$13),$C$5/($C$16-1),
IF(E136&gt;$C$13,$C$5/$C$16,0)))</f>
        <v>#REF!</v>
      </c>
      <c r="M136" s="58" t="e">
        <f t="shared" si="110"/>
        <v>#REF!</v>
      </c>
      <c r="N136" s="58" t="e">
        <f t="shared" ref="N136:N199" si="116">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7">IF(E136="","",IF(M136&lt;N136,0,M136-N136))</f>
        <v>#REF!</v>
      </c>
      <c r="P136" s="59" t="e">
        <f t="shared" si="106"/>
        <v>#REF!</v>
      </c>
      <c r="Q136" s="29" t="e">
        <f t="shared" ref="Q136:Q199" si="118">IF(E136="","",O136/(1+P136)^(E136+$C$33))</f>
        <v>#REF!</v>
      </c>
      <c r="R136" s="100" t="e">
        <f t="shared" si="111"/>
        <v>#REF!</v>
      </c>
      <c r="S136" s="69"/>
      <c r="T136" s="69"/>
      <c r="U136" s="102"/>
      <c r="V136" s="102"/>
      <c r="W136" s="102"/>
      <c r="X136" s="102" t="e">
        <f t="shared" ref="X136:X199" si="119">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102" t="e">
        <f t="shared" ref="Y136:Y199" si="120">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102" t="e">
        <f t="shared" ref="Z136:Z199" si="121">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102" t="e">
        <f t="shared" ref="AA136:AA199" si="122">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102" t="e">
        <f t="shared" ref="AB136:AB199" si="123">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102" t="e">
        <f t="shared" ref="AC136:AC199" si="124">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102" t="e">
        <f t="shared" ref="AD136:AD199" si="125">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102" t="e">
        <f t="shared" ref="AE136:AE199" si="126">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108" t="e">
        <f t="shared" si="104"/>
        <v>#REF!</v>
      </c>
      <c r="AG136" s="102" t="e">
        <f t="shared" si="105"/>
        <v>#REF!</v>
      </c>
      <c r="AI136" s="102" t="e">
        <f t="shared" ref="AI136:AI199" si="127">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102" t="e">
        <f t="shared" ref="AJ136:AJ199" si="128">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102" t="e">
        <f t="shared" ref="AK136:AK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102" t="e">
        <f t="shared" ref="AL136:AL199" si="130">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102" t="e">
        <f t="shared" ref="AM136:AM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102" t="e">
        <f t="shared" ref="AN136:AN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102" t="e">
        <f t="shared" ref="AO136:AO199" si="133">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102" t="e">
        <f t="shared" ref="AP136:AP199" si="134">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102" t="e">
        <f t="shared" ref="AQ136:AQ199" si="135">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102" t="e">
        <f t="shared" ref="AR136:AR199" si="136"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5:44" x14ac:dyDescent="0.25">
      <c r="E137" s="65" t="e">
        <f>IF((ROWS(E$6:E137)-1)&gt;$C$16+$C$13-$C$15,"",(ROWS(E$6:E137)-1))</f>
        <v>#REF!</v>
      </c>
      <c r="F137" s="55" t="e">
        <f t="shared" si="112"/>
        <v>#REF!</v>
      </c>
      <c r="G137" s="55" t="e">
        <f t="shared" si="107"/>
        <v>#REF!</v>
      </c>
      <c r="H137" s="28" t="e">
        <f t="shared" si="108"/>
        <v>#REF!</v>
      </c>
      <c r="I137" s="56" t="e">
        <f t="shared" si="109"/>
        <v>#REF!</v>
      </c>
      <c r="J137" s="56" t="e">
        <f t="shared" si="113"/>
        <v>#REF!</v>
      </c>
      <c r="K137" s="57" t="e">
        <f t="shared" si="114"/>
        <v>#REF!</v>
      </c>
      <c r="L137" s="57" t="e">
        <f t="shared" si="115"/>
        <v>#REF!</v>
      </c>
      <c r="M137" s="58" t="e">
        <f t="shared" si="110"/>
        <v>#REF!</v>
      </c>
      <c r="N137" s="58" t="e">
        <f t="shared" si="116"/>
        <v>#REF!</v>
      </c>
      <c r="O137" s="58" t="e">
        <f t="shared" si="117"/>
        <v>#REF!</v>
      </c>
      <c r="P137" s="59" t="e">
        <f t="shared" si="106"/>
        <v>#REF!</v>
      </c>
      <c r="Q137" s="29" t="e">
        <f t="shared" si="118"/>
        <v>#REF!</v>
      </c>
      <c r="R137" s="100" t="e">
        <f t="shared" si="111"/>
        <v>#REF!</v>
      </c>
      <c r="S137" s="69"/>
      <c r="T137" s="69"/>
      <c r="U137" s="102"/>
      <c r="V137" s="102"/>
      <c r="W137" s="102"/>
      <c r="X137" s="102" t="e">
        <f t="shared" si="119"/>
        <v>#REF!</v>
      </c>
      <c r="Y137" s="102" t="e">
        <f t="shared" si="120"/>
        <v>#REF!</v>
      </c>
      <c r="Z137" s="102" t="e">
        <f t="shared" si="121"/>
        <v>#REF!</v>
      </c>
      <c r="AA137" s="102" t="e">
        <f t="shared" si="122"/>
        <v>#REF!</v>
      </c>
      <c r="AB137" s="102" t="e">
        <f t="shared" si="123"/>
        <v>#REF!</v>
      </c>
      <c r="AC137" s="102" t="e">
        <f t="shared" si="124"/>
        <v>#REF!</v>
      </c>
      <c r="AD137" s="102" t="e">
        <f t="shared" si="125"/>
        <v>#REF!</v>
      </c>
      <c r="AE137" s="102" t="e">
        <f t="shared" si="126"/>
        <v>#REF!</v>
      </c>
      <c r="AF137" s="108" t="e">
        <f t="shared" ref="AF137:AF200" si="137">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102" t="e">
        <f t="shared" ref="AG137:AG200" si="138">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102" t="e">
        <f t="shared" si="127"/>
        <v>#REF!</v>
      </c>
      <c r="AJ137" s="102" t="e">
        <f t="shared" si="128"/>
        <v>#REF!</v>
      </c>
      <c r="AK137" s="102" t="e">
        <f t="shared" si="129"/>
        <v>#REF!</v>
      </c>
      <c r="AL137" s="102" t="e">
        <f t="shared" si="130"/>
        <v>#REF!</v>
      </c>
      <c r="AM137" s="102" t="e">
        <f t="shared" si="131"/>
        <v>#REF!</v>
      </c>
      <c r="AN137" s="102" t="e">
        <f t="shared" si="132"/>
        <v>#REF!</v>
      </c>
      <c r="AO137" s="102" t="e">
        <f t="shared" si="133"/>
        <v>#REF!</v>
      </c>
      <c r="AP137" s="102" t="e">
        <f t="shared" si="134"/>
        <v>#REF!</v>
      </c>
      <c r="AQ137" s="102" t="e">
        <f t="shared" si="135"/>
        <v>#REF!</v>
      </c>
      <c r="AR137" s="102" t="e">
        <f t="shared" si="136"/>
        <v>#REF!</v>
      </c>
    </row>
    <row r="138" spans="5:44" x14ac:dyDescent="0.25">
      <c r="E138" s="65" t="e">
        <f>IF((ROWS(E$6:E138)-1)&gt;$C$16+$C$13-$C$15,"",(ROWS(E$6:E138)-1))</f>
        <v>#REF!</v>
      </c>
      <c r="F138" s="55" t="e">
        <f t="shared" si="112"/>
        <v>#REF!</v>
      </c>
      <c r="G138" s="55" t="e">
        <f t="shared" si="107"/>
        <v>#REF!</v>
      </c>
      <c r="H138" s="28" t="e">
        <f t="shared" si="108"/>
        <v>#REF!</v>
      </c>
      <c r="I138" s="56" t="e">
        <f t="shared" si="109"/>
        <v>#REF!</v>
      </c>
      <c r="J138" s="56" t="e">
        <f t="shared" si="113"/>
        <v>#REF!</v>
      </c>
      <c r="K138" s="57" t="e">
        <f t="shared" si="114"/>
        <v>#REF!</v>
      </c>
      <c r="L138" s="57" t="e">
        <f t="shared" si="115"/>
        <v>#REF!</v>
      </c>
      <c r="M138" s="58" t="e">
        <f t="shared" si="110"/>
        <v>#REF!</v>
      </c>
      <c r="N138" s="58" t="e">
        <f t="shared" si="116"/>
        <v>#REF!</v>
      </c>
      <c r="O138" s="58" t="e">
        <f t="shared" si="117"/>
        <v>#REF!</v>
      </c>
      <c r="P138" s="59" t="e">
        <f t="shared" si="106"/>
        <v>#REF!</v>
      </c>
      <c r="Q138" s="29" t="e">
        <f t="shared" si="118"/>
        <v>#REF!</v>
      </c>
      <c r="R138" s="100" t="e">
        <f t="shared" si="111"/>
        <v>#REF!</v>
      </c>
      <c r="S138" s="69"/>
      <c r="T138" s="69"/>
      <c r="U138" s="102"/>
      <c r="V138" s="102"/>
      <c r="W138" s="102"/>
      <c r="X138" s="102" t="e">
        <f t="shared" si="119"/>
        <v>#REF!</v>
      </c>
      <c r="Y138" s="102" t="e">
        <f t="shared" si="120"/>
        <v>#REF!</v>
      </c>
      <c r="Z138" s="102" t="e">
        <f t="shared" si="121"/>
        <v>#REF!</v>
      </c>
      <c r="AA138" s="102" t="e">
        <f t="shared" si="122"/>
        <v>#REF!</v>
      </c>
      <c r="AB138" s="102" t="e">
        <f t="shared" si="123"/>
        <v>#REF!</v>
      </c>
      <c r="AC138" s="102" t="e">
        <f t="shared" si="124"/>
        <v>#REF!</v>
      </c>
      <c r="AD138" s="102" t="e">
        <f t="shared" si="125"/>
        <v>#REF!</v>
      </c>
      <c r="AE138" s="102" t="e">
        <f t="shared" si="126"/>
        <v>#REF!</v>
      </c>
      <c r="AF138" s="108" t="e">
        <f t="shared" si="137"/>
        <v>#REF!</v>
      </c>
      <c r="AG138" s="102" t="e">
        <f t="shared" si="138"/>
        <v>#REF!</v>
      </c>
      <c r="AI138" s="102" t="e">
        <f t="shared" si="127"/>
        <v>#REF!</v>
      </c>
      <c r="AJ138" s="102" t="e">
        <f t="shared" si="128"/>
        <v>#REF!</v>
      </c>
      <c r="AK138" s="102" t="e">
        <f t="shared" si="129"/>
        <v>#REF!</v>
      </c>
      <c r="AL138" s="102" t="e">
        <f t="shared" si="130"/>
        <v>#REF!</v>
      </c>
      <c r="AM138" s="102" t="e">
        <f t="shared" si="131"/>
        <v>#REF!</v>
      </c>
      <c r="AN138" s="102" t="e">
        <f t="shared" si="132"/>
        <v>#REF!</v>
      </c>
      <c r="AO138" s="102" t="e">
        <f t="shared" si="133"/>
        <v>#REF!</v>
      </c>
      <c r="AP138" s="102" t="e">
        <f t="shared" si="134"/>
        <v>#REF!</v>
      </c>
      <c r="AQ138" s="102" t="e">
        <f t="shared" si="135"/>
        <v>#REF!</v>
      </c>
      <c r="AR138" s="102" t="e">
        <f t="shared" si="136"/>
        <v>#REF!</v>
      </c>
    </row>
    <row r="139" spans="5:44" x14ac:dyDescent="0.25">
      <c r="E139" s="65" t="e">
        <f>IF((ROWS(E$6:E139)-1)&gt;$C$16+$C$13-$C$15,"",(ROWS(E$6:E139)-1))</f>
        <v>#REF!</v>
      </c>
      <c r="F139" s="55" t="e">
        <f t="shared" si="112"/>
        <v>#REF!</v>
      </c>
      <c r="G139" s="55" t="e">
        <f t="shared" si="107"/>
        <v>#REF!</v>
      </c>
      <c r="H139" s="28" t="e">
        <f t="shared" si="108"/>
        <v>#REF!</v>
      </c>
      <c r="I139" s="56" t="e">
        <f t="shared" si="109"/>
        <v>#REF!</v>
      </c>
      <c r="J139" s="56" t="e">
        <f t="shared" si="113"/>
        <v>#REF!</v>
      </c>
      <c r="K139" s="57" t="e">
        <f t="shared" si="114"/>
        <v>#REF!</v>
      </c>
      <c r="L139" s="57" t="e">
        <f t="shared" si="115"/>
        <v>#REF!</v>
      </c>
      <c r="M139" s="58" t="e">
        <f t="shared" si="110"/>
        <v>#REF!</v>
      </c>
      <c r="N139" s="58" t="e">
        <f t="shared" si="116"/>
        <v>#REF!</v>
      </c>
      <c r="O139" s="58" t="e">
        <f t="shared" si="117"/>
        <v>#REF!</v>
      </c>
      <c r="P139" s="59" t="e">
        <f t="shared" si="106"/>
        <v>#REF!</v>
      </c>
      <c r="Q139" s="29" t="e">
        <f t="shared" si="118"/>
        <v>#REF!</v>
      </c>
      <c r="R139" s="100" t="e">
        <f t="shared" si="111"/>
        <v>#REF!</v>
      </c>
      <c r="S139" s="69"/>
      <c r="T139" s="69"/>
      <c r="U139" s="102"/>
      <c r="V139" s="102"/>
      <c r="W139" s="102"/>
      <c r="X139" s="102" t="e">
        <f t="shared" si="119"/>
        <v>#REF!</v>
      </c>
      <c r="Y139" s="102" t="e">
        <f t="shared" si="120"/>
        <v>#REF!</v>
      </c>
      <c r="Z139" s="102" t="e">
        <f t="shared" si="121"/>
        <v>#REF!</v>
      </c>
      <c r="AA139" s="102" t="e">
        <f t="shared" si="122"/>
        <v>#REF!</v>
      </c>
      <c r="AB139" s="102" t="e">
        <f t="shared" si="123"/>
        <v>#REF!</v>
      </c>
      <c r="AC139" s="102" t="e">
        <f t="shared" si="124"/>
        <v>#REF!</v>
      </c>
      <c r="AD139" s="102" t="e">
        <f t="shared" si="125"/>
        <v>#REF!</v>
      </c>
      <c r="AE139" s="102" t="e">
        <f t="shared" si="126"/>
        <v>#REF!</v>
      </c>
      <c r="AF139" s="108" t="e">
        <f t="shared" si="137"/>
        <v>#REF!</v>
      </c>
      <c r="AG139" s="102" t="e">
        <f t="shared" si="138"/>
        <v>#REF!</v>
      </c>
      <c r="AI139" s="102" t="e">
        <f t="shared" si="127"/>
        <v>#REF!</v>
      </c>
      <c r="AJ139" s="102" t="e">
        <f t="shared" si="128"/>
        <v>#REF!</v>
      </c>
      <c r="AK139" s="102" t="e">
        <f t="shared" si="129"/>
        <v>#REF!</v>
      </c>
      <c r="AL139" s="102" t="e">
        <f t="shared" si="130"/>
        <v>#REF!</v>
      </c>
      <c r="AM139" s="102" t="e">
        <f t="shared" si="131"/>
        <v>#REF!</v>
      </c>
      <c r="AN139" s="102" t="e">
        <f t="shared" si="132"/>
        <v>#REF!</v>
      </c>
      <c r="AO139" s="102" t="e">
        <f t="shared" si="133"/>
        <v>#REF!</v>
      </c>
      <c r="AP139" s="102" t="e">
        <f t="shared" si="134"/>
        <v>#REF!</v>
      </c>
      <c r="AQ139" s="102" t="e">
        <f t="shared" si="135"/>
        <v>#REF!</v>
      </c>
      <c r="AR139" s="102" t="e">
        <f t="shared" si="136"/>
        <v>#REF!</v>
      </c>
    </row>
    <row r="140" spans="5:44" x14ac:dyDescent="0.25">
      <c r="E140" s="65" t="e">
        <f>IF((ROWS(E$6:E140)-1)&gt;$C$16+$C$13-$C$15,"",(ROWS(E$6:E140)-1))</f>
        <v>#REF!</v>
      </c>
      <c r="F140" s="55" t="e">
        <f t="shared" si="112"/>
        <v>#REF!</v>
      </c>
      <c r="G140" s="55" t="e">
        <f t="shared" si="107"/>
        <v>#REF!</v>
      </c>
      <c r="H140" s="28" t="e">
        <f t="shared" si="108"/>
        <v>#REF!</v>
      </c>
      <c r="I140" s="56" t="e">
        <f t="shared" si="109"/>
        <v>#REF!</v>
      </c>
      <c r="J140" s="56" t="e">
        <f t="shared" si="113"/>
        <v>#REF!</v>
      </c>
      <c r="K140" s="57" t="e">
        <f t="shared" si="114"/>
        <v>#REF!</v>
      </c>
      <c r="L140" s="57" t="e">
        <f t="shared" si="115"/>
        <v>#REF!</v>
      </c>
      <c r="M140" s="58" t="e">
        <f t="shared" si="110"/>
        <v>#REF!</v>
      </c>
      <c r="N140" s="58" t="e">
        <f t="shared" si="116"/>
        <v>#REF!</v>
      </c>
      <c r="O140" s="58" t="e">
        <f t="shared" si="117"/>
        <v>#REF!</v>
      </c>
      <c r="P140" s="59" t="e">
        <f t="shared" si="106"/>
        <v>#REF!</v>
      </c>
      <c r="Q140" s="29" t="e">
        <f t="shared" si="118"/>
        <v>#REF!</v>
      </c>
      <c r="R140" s="100" t="e">
        <f t="shared" si="111"/>
        <v>#REF!</v>
      </c>
      <c r="S140" s="69"/>
      <c r="T140" s="69"/>
      <c r="U140" s="102"/>
      <c r="V140" s="102"/>
      <c r="W140" s="102"/>
      <c r="X140" s="102" t="e">
        <f t="shared" si="119"/>
        <v>#REF!</v>
      </c>
      <c r="Y140" s="102" t="e">
        <f t="shared" si="120"/>
        <v>#REF!</v>
      </c>
      <c r="Z140" s="102" t="e">
        <f t="shared" si="121"/>
        <v>#REF!</v>
      </c>
      <c r="AA140" s="102" t="e">
        <f t="shared" si="122"/>
        <v>#REF!</v>
      </c>
      <c r="AB140" s="102" t="e">
        <f t="shared" si="123"/>
        <v>#REF!</v>
      </c>
      <c r="AC140" s="102" t="e">
        <f t="shared" si="124"/>
        <v>#REF!</v>
      </c>
      <c r="AD140" s="102" t="e">
        <f t="shared" si="125"/>
        <v>#REF!</v>
      </c>
      <c r="AE140" s="102" t="e">
        <f t="shared" si="126"/>
        <v>#REF!</v>
      </c>
      <c r="AF140" s="108" t="e">
        <f t="shared" si="137"/>
        <v>#REF!</v>
      </c>
      <c r="AG140" s="102" t="e">
        <f t="shared" si="138"/>
        <v>#REF!</v>
      </c>
      <c r="AI140" s="102" t="e">
        <f t="shared" si="127"/>
        <v>#REF!</v>
      </c>
      <c r="AJ140" s="102" t="e">
        <f t="shared" si="128"/>
        <v>#REF!</v>
      </c>
      <c r="AK140" s="102" t="e">
        <f t="shared" si="129"/>
        <v>#REF!</v>
      </c>
      <c r="AL140" s="102" t="e">
        <f t="shared" si="130"/>
        <v>#REF!</v>
      </c>
      <c r="AM140" s="102" t="e">
        <f t="shared" si="131"/>
        <v>#REF!</v>
      </c>
      <c r="AN140" s="102" t="e">
        <f t="shared" si="132"/>
        <v>#REF!</v>
      </c>
      <c r="AO140" s="102" t="e">
        <f t="shared" si="133"/>
        <v>#REF!</v>
      </c>
      <c r="AP140" s="102" t="e">
        <f t="shared" si="134"/>
        <v>#REF!</v>
      </c>
      <c r="AQ140" s="102" t="e">
        <f t="shared" si="135"/>
        <v>#REF!</v>
      </c>
      <c r="AR140" s="102" t="e">
        <f t="shared" si="136"/>
        <v>#REF!</v>
      </c>
    </row>
    <row r="141" spans="5:44" x14ac:dyDescent="0.25">
      <c r="E141" s="65" t="e">
        <f>IF((ROWS(E$6:E141)-1)&gt;$C$16+$C$13-$C$15,"",(ROWS(E$6:E141)-1))</f>
        <v>#REF!</v>
      </c>
      <c r="F141" s="55" t="e">
        <f t="shared" si="112"/>
        <v>#REF!</v>
      </c>
      <c r="G141" s="55" t="e">
        <f t="shared" si="107"/>
        <v>#REF!</v>
      </c>
      <c r="H141" s="28" t="e">
        <f t="shared" si="108"/>
        <v>#REF!</v>
      </c>
      <c r="I141" s="56" t="e">
        <f t="shared" si="109"/>
        <v>#REF!</v>
      </c>
      <c r="J141" s="56" t="e">
        <f t="shared" si="113"/>
        <v>#REF!</v>
      </c>
      <c r="K141" s="57" t="e">
        <f t="shared" si="114"/>
        <v>#REF!</v>
      </c>
      <c r="L141" s="57" t="e">
        <f t="shared" si="115"/>
        <v>#REF!</v>
      </c>
      <c r="M141" s="58" t="e">
        <f t="shared" si="110"/>
        <v>#REF!</v>
      </c>
      <c r="N141" s="58" t="e">
        <f t="shared" si="116"/>
        <v>#REF!</v>
      </c>
      <c r="O141" s="58" t="e">
        <f t="shared" si="117"/>
        <v>#REF!</v>
      </c>
      <c r="P141" s="59" t="e">
        <f t="shared" si="106"/>
        <v>#REF!</v>
      </c>
      <c r="Q141" s="29" t="e">
        <f t="shared" si="118"/>
        <v>#REF!</v>
      </c>
      <c r="R141" s="100" t="e">
        <f t="shared" si="111"/>
        <v>#REF!</v>
      </c>
      <c r="S141" s="69"/>
      <c r="T141" s="69"/>
      <c r="U141" s="102"/>
      <c r="V141" s="102"/>
      <c r="W141" s="102"/>
      <c r="X141" s="102" t="e">
        <f t="shared" si="119"/>
        <v>#REF!</v>
      </c>
      <c r="Y141" s="102" t="e">
        <f t="shared" si="120"/>
        <v>#REF!</v>
      </c>
      <c r="Z141" s="102" t="e">
        <f t="shared" si="121"/>
        <v>#REF!</v>
      </c>
      <c r="AA141" s="102" t="e">
        <f t="shared" si="122"/>
        <v>#REF!</v>
      </c>
      <c r="AB141" s="102" t="e">
        <f t="shared" si="123"/>
        <v>#REF!</v>
      </c>
      <c r="AC141" s="102" t="e">
        <f t="shared" si="124"/>
        <v>#REF!</v>
      </c>
      <c r="AD141" s="102" t="e">
        <f t="shared" si="125"/>
        <v>#REF!</v>
      </c>
      <c r="AE141" s="102" t="e">
        <f t="shared" si="126"/>
        <v>#REF!</v>
      </c>
      <c r="AF141" s="108" t="e">
        <f t="shared" si="137"/>
        <v>#REF!</v>
      </c>
      <c r="AG141" s="102" t="e">
        <f t="shared" si="138"/>
        <v>#REF!</v>
      </c>
      <c r="AI141" s="102" t="e">
        <f t="shared" si="127"/>
        <v>#REF!</v>
      </c>
      <c r="AJ141" s="102" t="e">
        <f t="shared" si="128"/>
        <v>#REF!</v>
      </c>
      <c r="AK141" s="102" t="e">
        <f t="shared" si="129"/>
        <v>#REF!</v>
      </c>
      <c r="AL141" s="102" t="e">
        <f t="shared" si="130"/>
        <v>#REF!</v>
      </c>
      <c r="AM141" s="102" t="e">
        <f t="shared" si="131"/>
        <v>#REF!</v>
      </c>
      <c r="AN141" s="102" t="e">
        <f t="shared" si="132"/>
        <v>#REF!</v>
      </c>
      <c r="AO141" s="102" t="e">
        <f t="shared" si="133"/>
        <v>#REF!</v>
      </c>
      <c r="AP141" s="102" t="e">
        <f t="shared" si="134"/>
        <v>#REF!</v>
      </c>
      <c r="AQ141" s="102" t="e">
        <f t="shared" si="135"/>
        <v>#REF!</v>
      </c>
      <c r="AR141" s="102" t="e">
        <f t="shared" si="136"/>
        <v>#REF!</v>
      </c>
    </row>
    <row r="142" spans="5:44" x14ac:dyDescent="0.25">
      <c r="E142" s="65" t="e">
        <f>IF((ROWS(E$6:E142)-1)&gt;$C$16+$C$13-$C$15,"",(ROWS(E$6:E142)-1))</f>
        <v>#REF!</v>
      </c>
      <c r="F142" s="55" t="e">
        <f t="shared" si="112"/>
        <v>#REF!</v>
      </c>
      <c r="G142" s="55" t="e">
        <f t="shared" si="107"/>
        <v>#REF!</v>
      </c>
      <c r="H142" s="28" t="e">
        <f t="shared" si="108"/>
        <v>#REF!</v>
      </c>
      <c r="I142" s="56" t="e">
        <f t="shared" si="109"/>
        <v>#REF!</v>
      </c>
      <c r="J142" s="56" t="e">
        <f t="shared" si="113"/>
        <v>#REF!</v>
      </c>
      <c r="K142" s="57" t="e">
        <f t="shared" si="114"/>
        <v>#REF!</v>
      </c>
      <c r="L142" s="57" t="e">
        <f t="shared" si="115"/>
        <v>#REF!</v>
      </c>
      <c r="M142" s="58" t="e">
        <f t="shared" si="110"/>
        <v>#REF!</v>
      </c>
      <c r="N142" s="58" t="e">
        <f t="shared" si="116"/>
        <v>#REF!</v>
      </c>
      <c r="O142" s="58" t="e">
        <f t="shared" si="117"/>
        <v>#REF!</v>
      </c>
      <c r="P142" s="59" t="e">
        <f t="shared" si="106"/>
        <v>#REF!</v>
      </c>
      <c r="Q142" s="29" t="e">
        <f t="shared" si="118"/>
        <v>#REF!</v>
      </c>
      <c r="R142" s="100" t="e">
        <f t="shared" si="111"/>
        <v>#REF!</v>
      </c>
      <c r="S142" s="69"/>
      <c r="T142" s="69"/>
      <c r="U142" s="102"/>
      <c r="V142" s="102"/>
      <c r="W142" s="102"/>
      <c r="X142" s="102" t="e">
        <f t="shared" si="119"/>
        <v>#REF!</v>
      </c>
      <c r="Y142" s="102" t="e">
        <f t="shared" si="120"/>
        <v>#REF!</v>
      </c>
      <c r="Z142" s="102" t="e">
        <f t="shared" si="121"/>
        <v>#REF!</v>
      </c>
      <c r="AA142" s="102" t="e">
        <f t="shared" si="122"/>
        <v>#REF!</v>
      </c>
      <c r="AB142" s="102" t="e">
        <f t="shared" si="123"/>
        <v>#REF!</v>
      </c>
      <c r="AC142" s="102" t="e">
        <f t="shared" si="124"/>
        <v>#REF!</v>
      </c>
      <c r="AD142" s="102" t="e">
        <f t="shared" si="125"/>
        <v>#REF!</v>
      </c>
      <c r="AE142" s="102" t="e">
        <f t="shared" si="126"/>
        <v>#REF!</v>
      </c>
      <c r="AF142" s="108" t="e">
        <f t="shared" si="137"/>
        <v>#REF!</v>
      </c>
      <c r="AG142" s="102" t="e">
        <f t="shared" si="138"/>
        <v>#REF!</v>
      </c>
      <c r="AI142" s="102" t="e">
        <f t="shared" si="127"/>
        <v>#REF!</v>
      </c>
      <c r="AJ142" s="102" t="e">
        <f t="shared" si="128"/>
        <v>#REF!</v>
      </c>
      <c r="AK142" s="102" t="e">
        <f t="shared" si="129"/>
        <v>#REF!</v>
      </c>
      <c r="AL142" s="102" t="e">
        <f t="shared" si="130"/>
        <v>#REF!</v>
      </c>
      <c r="AM142" s="102" t="e">
        <f t="shared" si="131"/>
        <v>#REF!</v>
      </c>
      <c r="AN142" s="102" t="e">
        <f t="shared" si="132"/>
        <v>#REF!</v>
      </c>
      <c r="AO142" s="102" t="e">
        <f t="shared" si="133"/>
        <v>#REF!</v>
      </c>
      <c r="AP142" s="102" t="e">
        <f t="shared" si="134"/>
        <v>#REF!</v>
      </c>
      <c r="AQ142" s="102" t="e">
        <f t="shared" si="135"/>
        <v>#REF!</v>
      </c>
      <c r="AR142" s="102" t="e">
        <f t="shared" si="136"/>
        <v>#REF!</v>
      </c>
    </row>
    <row r="143" spans="5:44" x14ac:dyDescent="0.25">
      <c r="E143" s="65" t="e">
        <f>IF((ROWS(E$6:E143)-1)&gt;$C$16+$C$13-$C$15,"",(ROWS(E$6:E143)-1))</f>
        <v>#REF!</v>
      </c>
      <c r="F143" s="55" t="e">
        <f t="shared" si="112"/>
        <v>#REF!</v>
      </c>
      <c r="G143" s="55" t="e">
        <f t="shared" si="107"/>
        <v>#REF!</v>
      </c>
      <c r="H143" s="28" t="e">
        <f t="shared" si="108"/>
        <v>#REF!</v>
      </c>
      <c r="I143" s="56" t="e">
        <f t="shared" si="109"/>
        <v>#REF!</v>
      </c>
      <c r="J143" s="56" t="e">
        <f t="shared" si="113"/>
        <v>#REF!</v>
      </c>
      <c r="K143" s="57" t="e">
        <f t="shared" si="114"/>
        <v>#REF!</v>
      </c>
      <c r="L143" s="57" t="e">
        <f t="shared" si="115"/>
        <v>#REF!</v>
      </c>
      <c r="M143" s="58" t="e">
        <f t="shared" si="110"/>
        <v>#REF!</v>
      </c>
      <c r="N143" s="58" t="e">
        <f t="shared" si="116"/>
        <v>#REF!</v>
      </c>
      <c r="O143" s="58" t="e">
        <f t="shared" si="117"/>
        <v>#REF!</v>
      </c>
      <c r="P143" s="59" t="e">
        <f t="shared" si="106"/>
        <v>#REF!</v>
      </c>
      <c r="Q143" s="29" t="e">
        <f t="shared" si="118"/>
        <v>#REF!</v>
      </c>
      <c r="R143" s="100" t="e">
        <f t="shared" si="111"/>
        <v>#REF!</v>
      </c>
      <c r="S143" s="69"/>
      <c r="T143" s="69"/>
      <c r="U143" s="102"/>
      <c r="V143" s="102"/>
      <c r="W143" s="102"/>
      <c r="X143" s="102" t="e">
        <f t="shared" si="119"/>
        <v>#REF!</v>
      </c>
      <c r="Y143" s="102" t="e">
        <f t="shared" si="120"/>
        <v>#REF!</v>
      </c>
      <c r="Z143" s="102" t="e">
        <f t="shared" si="121"/>
        <v>#REF!</v>
      </c>
      <c r="AA143" s="102" t="e">
        <f t="shared" si="122"/>
        <v>#REF!</v>
      </c>
      <c r="AB143" s="102" t="e">
        <f t="shared" si="123"/>
        <v>#REF!</v>
      </c>
      <c r="AC143" s="102" t="e">
        <f t="shared" si="124"/>
        <v>#REF!</v>
      </c>
      <c r="AD143" s="102" t="e">
        <f t="shared" si="125"/>
        <v>#REF!</v>
      </c>
      <c r="AE143" s="102" t="e">
        <f t="shared" si="126"/>
        <v>#REF!</v>
      </c>
      <c r="AF143" s="108" t="e">
        <f t="shared" si="137"/>
        <v>#REF!</v>
      </c>
      <c r="AG143" s="102" t="e">
        <f t="shared" si="138"/>
        <v>#REF!</v>
      </c>
      <c r="AI143" s="102" t="e">
        <f t="shared" si="127"/>
        <v>#REF!</v>
      </c>
      <c r="AJ143" s="102" t="e">
        <f t="shared" si="128"/>
        <v>#REF!</v>
      </c>
      <c r="AK143" s="102" t="e">
        <f t="shared" si="129"/>
        <v>#REF!</v>
      </c>
      <c r="AL143" s="102" t="e">
        <f t="shared" si="130"/>
        <v>#REF!</v>
      </c>
      <c r="AM143" s="102" t="e">
        <f t="shared" si="131"/>
        <v>#REF!</v>
      </c>
      <c r="AN143" s="102" t="e">
        <f t="shared" si="132"/>
        <v>#REF!</v>
      </c>
      <c r="AO143" s="102" t="e">
        <f t="shared" si="133"/>
        <v>#REF!</v>
      </c>
      <c r="AP143" s="102" t="e">
        <f t="shared" si="134"/>
        <v>#REF!</v>
      </c>
      <c r="AQ143" s="102" t="e">
        <f t="shared" si="135"/>
        <v>#REF!</v>
      </c>
      <c r="AR143" s="102" t="e">
        <f t="shared" si="136"/>
        <v>#REF!</v>
      </c>
    </row>
    <row r="144" spans="5:44" x14ac:dyDescent="0.25">
      <c r="E144" s="65" t="e">
        <f>IF((ROWS(E$6:E144)-1)&gt;$C$16+$C$13-$C$15,"",(ROWS(E$6:E144)-1))</f>
        <v>#REF!</v>
      </c>
      <c r="F144" s="55" t="e">
        <f t="shared" si="112"/>
        <v>#REF!</v>
      </c>
      <c r="G144" s="55" t="e">
        <f t="shared" si="107"/>
        <v>#REF!</v>
      </c>
      <c r="H144" s="28" t="e">
        <f t="shared" si="108"/>
        <v>#REF!</v>
      </c>
      <c r="I144" s="56" t="e">
        <f t="shared" si="109"/>
        <v>#REF!</v>
      </c>
      <c r="J144" s="56" t="e">
        <f t="shared" si="113"/>
        <v>#REF!</v>
      </c>
      <c r="K144" s="57" t="e">
        <f t="shared" si="114"/>
        <v>#REF!</v>
      </c>
      <c r="L144" s="57" t="e">
        <f t="shared" si="115"/>
        <v>#REF!</v>
      </c>
      <c r="M144" s="58" t="e">
        <f t="shared" si="110"/>
        <v>#REF!</v>
      </c>
      <c r="N144" s="58" t="e">
        <f t="shared" si="116"/>
        <v>#REF!</v>
      </c>
      <c r="O144" s="58" t="e">
        <f t="shared" si="117"/>
        <v>#REF!</v>
      </c>
      <c r="P144" s="59" t="e">
        <f t="shared" si="106"/>
        <v>#REF!</v>
      </c>
      <c r="Q144" s="29" t="e">
        <f t="shared" si="118"/>
        <v>#REF!</v>
      </c>
      <c r="R144" s="100" t="e">
        <f t="shared" si="111"/>
        <v>#REF!</v>
      </c>
      <c r="S144" s="69"/>
      <c r="T144" s="69"/>
      <c r="U144" s="102"/>
      <c r="V144" s="102"/>
      <c r="W144" s="102"/>
      <c r="X144" s="102" t="e">
        <f t="shared" si="119"/>
        <v>#REF!</v>
      </c>
      <c r="Y144" s="102" t="e">
        <f t="shared" si="120"/>
        <v>#REF!</v>
      </c>
      <c r="Z144" s="102" t="e">
        <f t="shared" si="121"/>
        <v>#REF!</v>
      </c>
      <c r="AA144" s="102" t="e">
        <f t="shared" si="122"/>
        <v>#REF!</v>
      </c>
      <c r="AB144" s="102" t="e">
        <f t="shared" si="123"/>
        <v>#REF!</v>
      </c>
      <c r="AC144" s="102" t="e">
        <f t="shared" si="124"/>
        <v>#REF!</v>
      </c>
      <c r="AD144" s="102" t="e">
        <f t="shared" si="125"/>
        <v>#REF!</v>
      </c>
      <c r="AE144" s="102" t="e">
        <f t="shared" si="126"/>
        <v>#REF!</v>
      </c>
      <c r="AF144" s="108" t="e">
        <f t="shared" si="137"/>
        <v>#REF!</v>
      </c>
      <c r="AG144" s="102" t="e">
        <f t="shared" si="138"/>
        <v>#REF!</v>
      </c>
      <c r="AI144" s="102" t="e">
        <f t="shared" si="127"/>
        <v>#REF!</v>
      </c>
      <c r="AJ144" s="102" t="e">
        <f t="shared" si="128"/>
        <v>#REF!</v>
      </c>
      <c r="AK144" s="102" t="e">
        <f t="shared" si="129"/>
        <v>#REF!</v>
      </c>
      <c r="AL144" s="102" t="e">
        <f t="shared" si="130"/>
        <v>#REF!</v>
      </c>
      <c r="AM144" s="102" t="e">
        <f t="shared" si="131"/>
        <v>#REF!</v>
      </c>
      <c r="AN144" s="102" t="e">
        <f t="shared" si="132"/>
        <v>#REF!</v>
      </c>
      <c r="AO144" s="102" t="e">
        <f t="shared" si="133"/>
        <v>#REF!</v>
      </c>
      <c r="AP144" s="102" t="e">
        <f t="shared" si="134"/>
        <v>#REF!</v>
      </c>
      <c r="AQ144" s="102" t="e">
        <f t="shared" si="135"/>
        <v>#REF!</v>
      </c>
      <c r="AR144" s="102" t="e">
        <f t="shared" si="136"/>
        <v>#REF!</v>
      </c>
    </row>
    <row r="145" spans="5:44" x14ac:dyDescent="0.25">
      <c r="E145" s="65" t="e">
        <f>IF((ROWS(E$6:E145)-1)&gt;$C$16+$C$13-$C$15,"",(ROWS(E$6:E145)-1))</f>
        <v>#REF!</v>
      </c>
      <c r="F145" s="55" t="e">
        <f t="shared" si="112"/>
        <v>#REF!</v>
      </c>
      <c r="G145" s="55" t="e">
        <f t="shared" si="107"/>
        <v>#REF!</v>
      </c>
      <c r="H145" s="28" t="e">
        <f t="shared" si="108"/>
        <v>#REF!</v>
      </c>
      <c r="I145" s="56" t="e">
        <f t="shared" si="109"/>
        <v>#REF!</v>
      </c>
      <c r="J145" s="56" t="e">
        <f t="shared" si="113"/>
        <v>#REF!</v>
      </c>
      <c r="K145" s="57" t="e">
        <f t="shared" si="114"/>
        <v>#REF!</v>
      </c>
      <c r="L145" s="57" t="e">
        <f t="shared" si="115"/>
        <v>#REF!</v>
      </c>
      <c r="M145" s="58" t="e">
        <f t="shared" si="110"/>
        <v>#REF!</v>
      </c>
      <c r="N145" s="58" t="e">
        <f t="shared" si="116"/>
        <v>#REF!</v>
      </c>
      <c r="O145" s="58" t="e">
        <f t="shared" si="117"/>
        <v>#REF!</v>
      </c>
      <c r="P145" s="59" t="e">
        <f t="shared" si="106"/>
        <v>#REF!</v>
      </c>
      <c r="Q145" s="29" t="e">
        <f t="shared" si="118"/>
        <v>#REF!</v>
      </c>
      <c r="R145" s="100" t="e">
        <f t="shared" si="111"/>
        <v>#REF!</v>
      </c>
      <c r="S145" s="69"/>
      <c r="T145" s="69"/>
      <c r="U145" s="102"/>
      <c r="V145" s="102"/>
      <c r="W145" s="102"/>
      <c r="X145" s="102" t="e">
        <f t="shared" si="119"/>
        <v>#REF!</v>
      </c>
      <c r="Y145" s="102" t="e">
        <f t="shared" si="120"/>
        <v>#REF!</v>
      </c>
      <c r="Z145" s="102" t="e">
        <f t="shared" si="121"/>
        <v>#REF!</v>
      </c>
      <c r="AA145" s="102" t="e">
        <f t="shared" si="122"/>
        <v>#REF!</v>
      </c>
      <c r="AB145" s="102" t="e">
        <f t="shared" si="123"/>
        <v>#REF!</v>
      </c>
      <c r="AC145" s="102" t="e">
        <f t="shared" si="124"/>
        <v>#REF!</v>
      </c>
      <c r="AD145" s="102" t="e">
        <f t="shared" si="125"/>
        <v>#REF!</v>
      </c>
      <c r="AE145" s="102" t="e">
        <f t="shared" si="126"/>
        <v>#REF!</v>
      </c>
      <c r="AF145" s="108" t="e">
        <f t="shared" si="137"/>
        <v>#REF!</v>
      </c>
      <c r="AG145" s="102" t="e">
        <f t="shared" si="138"/>
        <v>#REF!</v>
      </c>
      <c r="AI145" s="102" t="e">
        <f t="shared" si="127"/>
        <v>#REF!</v>
      </c>
      <c r="AJ145" s="102" t="e">
        <f t="shared" si="128"/>
        <v>#REF!</v>
      </c>
      <c r="AK145" s="102" t="e">
        <f t="shared" si="129"/>
        <v>#REF!</v>
      </c>
      <c r="AL145" s="102" t="e">
        <f t="shared" si="130"/>
        <v>#REF!</v>
      </c>
      <c r="AM145" s="102" t="e">
        <f t="shared" si="131"/>
        <v>#REF!</v>
      </c>
      <c r="AN145" s="102" t="e">
        <f t="shared" si="132"/>
        <v>#REF!</v>
      </c>
      <c r="AO145" s="102" t="e">
        <f t="shared" si="133"/>
        <v>#REF!</v>
      </c>
      <c r="AP145" s="102" t="e">
        <f t="shared" si="134"/>
        <v>#REF!</v>
      </c>
      <c r="AQ145" s="102" t="e">
        <f t="shared" si="135"/>
        <v>#REF!</v>
      </c>
      <c r="AR145" s="102" t="e">
        <f t="shared" si="136"/>
        <v>#REF!</v>
      </c>
    </row>
    <row r="146" spans="5:44" x14ac:dyDescent="0.25">
      <c r="E146" s="65" t="e">
        <f>IF((ROWS(E$6:E146)-1)&gt;$C$16+$C$13-$C$15,"",(ROWS(E$6:E146)-1))</f>
        <v>#REF!</v>
      </c>
      <c r="F146" s="55" t="e">
        <f t="shared" si="112"/>
        <v>#REF!</v>
      </c>
      <c r="G146" s="55" t="e">
        <f t="shared" si="107"/>
        <v>#REF!</v>
      </c>
      <c r="H146" s="28" t="e">
        <f t="shared" si="108"/>
        <v>#REF!</v>
      </c>
      <c r="I146" s="56" t="e">
        <f t="shared" si="109"/>
        <v>#REF!</v>
      </c>
      <c r="J146" s="56" t="e">
        <f t="shared" si="113"/>
        <v>#REF!</v>
      </c>
      <c r="K146" s="57" t="e">
        <f t="shared" si="114"/>
        <v>#REF!</v>
      </c>
      <c r="L146" s="57" t="e">
        <f t="shared" si="115"/>
        <v>#REF!</v>
      </c>
      <c r="M146" s="58" t="e">
        <f t="shared" si="110"/>
        <v>#REF!</v>
      </c>
      <c r="N146" s="58" t="e">
        <f t="shared" si="116"/>
        <v>#REF!</v>
      </c>
      <c r="O146" s="58" t="e">
        <f t="shared" si="117"/>
        <v>#REF!</v>
      </c>
      <c r="P146" s="59" t="e">
        <f t="shared" si="106"/>
        <v>#REF!</v>
      </c>
      <c r="Q146" s="29" t="e">
        <f t="shared" si="118"/>
        <v>#REF!</v>
      </c>
      <c r="R146" s="100" t="e">
        <f t="shared" si="111"/>
        <v>#REF!</v>
      </c>
      <c r="S146" s="69"/>
      <c r="T146" s="69"/>
      <c r="U146" s="102"/>
      <c r="V146" s="102"/>
      <c r="W146" s="102"/>
      <c r="X146" s="102" t="e">
        <f t="shared" si="119"/>
        <v>#REF!</v>
      </c>
      <c r="Y146" s="102" t="e">
        <f t="shared" si="120"/>
        <v>#REF!</v>
      </c>
      <c r="Z146" s="102" t="e">
        <f t="shared" si="121"/>
        <v>#REF!</v>
      </c>
      <c r="AA146" s="102" t="e">
        <f t="shared" si="122"/>
        <v>#REF!</v>
      </c>
      <c r="AB146" s="102" t="e">
        <f t="shared" si="123"/>
        <v>#REF!</v>
      </c>
      <c r="AC146" s="102" t="e">
        <f t="shared" si="124"/>
        <v>#REF!</v>
      </c>
      <c r="AD146" s="102" t="e">
        <f t="shared" si="125"/>
        <v>#REF!</v>
      </c>
      <c r="AE146" s="102" t="e">
        <f t="shared" si="126"/>
        <v>#REF!</v>
      </c>
      <c r="AF146" s="108" t="e">
        <f t="shared" si="137"/>
        <v>#REF!</v>
      </c>
      <c r="AG146" s="102" t="e">
        <f t="shared" si="138"/>
        <v>#REF!</v>
      </c>
      <c r="AI146" s="102" t="e">
        <f t="shared" si="127"/>
        <v>#REF!</v>
      </c>
      <c r="AJ146" s="102" t="e">
        <f t="shared" si="128"/>
        <v>#REF!</v>
      </c>
      <c r="AK146" s="102" t="e">
        <f t="shared" si="129"/>
        <v>#REF!</v>
      </c>
      <c r="AL146" s="102" t="e">
        <f t="shared" si="130"/>
        <v>#REF!</v>
      </c>
      <c r="AM146" s="102" t="e">
        <f t="shared" si="131"/>
        <v>#REF!</v>
      </c>
      <c r="AN146" s="102" t="e">
        <f t="shared" si="132"/>
        <v>#REF!</v>
      </c>
      <c r="AO146" s="102" t="e">
        <f t="shared" si="133"/>
        <v>#REF!</v>
      </c>
      <c r="AP146" s="102" t="e">
        <f t="shared" si="134"/>
        <v>#REF!</v>
      </c>
      <c r="AQ146" s="102" t="e">
        <f t="shared" si="135"/>
        <v>#REF!</v>
      </c>
      <c r="AR146" s="102" t="e">
        <f t="shared" si="136"/>
        <v>#REF!</v>
      </c>
    </row>
    <row r="147" spans="5:44" x14ac:dyDescent="0.25">
      <c r="E147" s="65" t="e">
        <f>IF((ROWS(E$6:E147)-1)&gt;$C$16+$C$13-$C$15,"",(ROWS(E$6:E147)-1))</f>
        <v>#REF!</v>
      </c>
      <c r="F147" s="55" t="e">
        <f t="shared" si="112"/>
        <v>#REF!</v>
      </c>
      <c r="G147" s="55" t="e">
        <f t="shared" si="107"/>
        <v>#REF!</v>
      </c>
      <c r="H147" s="28" t="e">
        <f t="shared" si="108"/>
        <v>#REF!</v>
      </c>
      <c r="I147" s="56" t="e">
        <f t="shared" si="109"/>
        <v>#REF!</v>
      </c>
      <c r="J147" s="56" t="e">
        <f t="shared" si="113"/>
        <v>#REF!</v>
      </c>
      <c r="K147" s="57" t="e">
        <f t="shared" si="114"/>
        <v>#REF!</v>
      </c>
      <c r="L147" s="57" t="e">
        <f t="shared" si="115"/>
        <v>#REF!</v>
      </c>
      <c r="M147" s="58" t="e">
        <f t="shared" si="110"/>
        <v>#REF!</v>
      </c>
      <c r="N147" s="58" t="e">
        <f t="shared" si="116"/>
        <v>#REF!</v>
      </c>
      <c r="O147" s="58" t="e">
        <f t="shared" si="117"/>
        <v>#REF!</v>
      </c>
      <c r="P147" s="59" t="e">
        <f t="shared" si="106"/>
        <v>#REF!</v>
      </c>
      <c r="Q147" s="29" t="e">
        <f t="shared" si="118"/>
        <v>#REF!</v>
      </c>
      <c r="R147" s="100" t="e">
        <f t="shared" si="111"/>
        <v>#REF!</v>
      </c>
      <c r="S147" s="69"/>
      <c r="T147" s="69"/>
      <c r="U147" s="102"/>
      <c r="V147" s="102"/>
      <c r="W147" s="102"/>
      <c r="X147" s="102" t="e">
        <f t="shared" si="119"/>
        <v>#REF!</v>
      </c>
      <c r="Y147" s="102" t="e">
        <f t="shared" si="120"/>
        <v>#REF!</v>
      </c>
      <c r="Z147" s="102" t="e">
        <f t="shared" si="121"/>
        <v>#REF!</v>
      </c>
      <c r="AA147" s="102" t="e">
        <f t="shared" si="122"/>
        <v>#REF!</v>
      </c>
      <c r="AB147" s="102" t="e">
        <f t="shared" si="123"/>
        <v>#REF!</v>
      </c>
      <c r="AC147" s="102" t="e">
        <f t="shared" si="124"/>
        <v>#REF!</v>
      </c>
      <c r="AD147" s="102" t="e">
        <f t="shared" si="125"/>
        <v>#REF!</v>
      </c>
      <c r="AE147" s="102" t="e">
        <f t="shared" si="126"/>
        <v>#REF!</v>
      </c>
      <c r="AF147" s="108" t="e">
        <f t="shared" si="137"/>
        <v>#REF!</v>
      </c>
      <c r="AG147" s="102" t="e">
        <f t="shared" si="138"/>
        <v>#REF!</v>
      </c>
      <c r="AI147" s="102" t="e">
        <f t="shared" si="127"/>
        <v>#REF!</v>
      </c>
      <c r="AJ147" s="102" t="e">
        <f t="shared" si="128"/>
        <v>#REF!</v>
      </c>
      <c r="AK147" s="102" t="e">
        <f t="shared" si="129"/>
        <v>#REF!</v>
      </c>
      <c r="AL147" s="102" t="e">
        <f t="shared" si="130"/>
        <v>#REF!</v>
      </c>
      <c r="AM147" s="102" t="e">
        <f t="shared" si="131"/>
        <v>#REF!</v>
      </c>
      <c r="AN147" s="102" t="e">
        <f t="shared" si="132"/>
        <v>#REF!</v>
      </c>
      <c r="AO147" s="102" t="e">
        <f t="shared" si="133"/>
        <v>#REF!</v>
      </c>
      <c r="AP147" s="102" t="e">
        <f t="shared" si="134"/>
        <v>#REF!</v>
      </c>
      <c r="AQ147" s="102" t="e">
        <f t="shared" si="135"/>
        <v>#REF!</v>
      </c>
      <c r="AR147" s="102" t="e">
        <f t="shared" si="136"/>
        <v>#REF!</v>
      </c>
    </row>
    <row r="148" spans="5:44" x14ac:dyDescent="0.25">
      <c r="E148" s="65" t="e">
        <f>IF((ROWS(E$6:E148)-1)&gt;$C$16+$C$13-$C$15,"",(ROWS(E$6:E148)-1))</f>
        <v>#REF!</v>
      </c>
      <c r="F148" s="55" t="e">
        <f t="shared" si="112"/>
        <v>#REF!</v>
      </c>
      <c r="G148" s="55" t="e">
        <f t="shared" si="107"/>
        <v>#REF!</v>
      </c>
      <c r="H148" s="28" t="e">
        <f t="shared" si="108"/>
        <v>#REF!</v>
      </c>
      <c r="I148" s="56" t="e">
        <f t="shared" si="109"/>
        <v>#REF!</v>
      </c>
      <c r="J148" s="56" t="e">
        <f t="shared" si="113"/>
        <v>#REF!</v>
      </c>
      <c r="K148" s="57" t="e">
        <f t="shared" si="114"/>
        <v>#REF!</v>
      </c>
      <c r="L148" s="57" t="e">
        <f t="shared" si="115"/>
        <v>#REF!</v>
      </c>
      <c r="M148" s="58" t="e">
        <f t="shared" si="110"/>
        <v>#REF!</v>
      </c>
      <c r="N148" s="58" t="e">
        <f t="shared" si="116"/>
        <v>#REF!</v>
      </c>
      <c r="O148" s="58" t="e">
        <f t="shared" si="117"/>
        <v>#REF!</v>
      </c>
      <c r="P148" s="59" t="e">
        <f t="shared" si="106"/>
        <v>#REF!</v>
      </c>
      <c r="Q148" s="29" t="e">
        <f t="shared" si="118"/>
        <v>#REF!</v>
      </c>
      <c r="R148" s="100" t="e">
        <f t="shared" si="111"/>
        <v>#REF!</v>
      </c>
      <c r="S148" s="69"/>
      <c r="T148" s="69"/>
      <c r="U148" s="102"/>
      <c r="V148" s="102"/>
      <c r="W148" s="102"/>
      <c r="X148" s="102" t="e">
        <f t="shared" si="119"/>
        <v>#REF!</v>
      </c>
      <c r="Y148" s="102" t="e">
        <f t="shared" si="120"/>
        <v>#REF!</v>
      </c>
      <c r="Z148" s="102" t="e">
        <f t="shared" si="121"/>
        <v>#REF!</v>
      </c>
      <c r="AA148" s="102" t="e">
        <f t="shared" si="122"/>
        <v>#REF!</v>
      </c>
      <c r="AB148" s="102" t="e">
        <f t="shared" si="123"/>
        <v>#REF!</v>
      </c>
      <c r="AC148" s="102" t="e">
        <f t="shared" si="124"/>
        <v>#REF!</v>
      </c>
      <c r="AD148" s="102" t="e">
        <f t="shared" si="125"/>
        <v>#REF!</v>
      </c>
      <c r="AE148" s="102" t="e">
        <f t="shared" si="126"/>
        <v>#REF!</v>
      </c>
      <c r="AF148" s="108" t="e">
        <f t="shared" si="137"/>
        <v>#REF!</v>
      </c>
      <c r="AG148" s="102" t="e">
        <f t="shared" si="138"/>
        <v>#REF!</v>
      </c>
      <c r="AI148" s="102" t="e">
        <f t="shared" si="127"/>
        <v>#REF!</v>
      </c>
      <c r="AJ148" s="102" t="e">
        <f t="shared" si="128"/>
        <v>#REF!</v>
      </c>
      <c r="AK148" s="102" t="e">
        <f t="shared" si="129"/>
        <v>#REF!</v>
      </c>
      <c r="AL148" s="102" t="e">
        <f t="shared" si="130"/>
        <v>#REF!</v>
      </c>
      <c r="AM148" s="102" t="e">
        <f t="shared" si="131"/>
        <v>#REF!</v>
      </c>
      <c r="AN148" s="102" t="e">
        <f t="shared" si="132"/>
        <v>#REF!</v>
      </c>
      <c r="AO148" s="102" t="e">
        <f t="shared" si="133"/>
        <v>#REF!</v>
      </c>
      <c r="AP148" s="102" t="e">
        <f t="shared" si="134"/>
        <v>#REF!</v>
      </c>
      <c r="AQ148" s="102" t="e">
        <f t="shared" si="135"/>
        <v>#REF!</v>
      </c>
      <c r="AR148" s="102" t="e">
        <f t="shared" si="136"/>
        <v>#REF!</v>
      </c>
    </row>
    <row r="149" spans="5:44" x14ac:dyDescent="0.25">
      <c r="E149" s="65" t="e">
        <f>IF((ROWS(E$6:E149)-1)&gt;$C$16+$C$13-$C$15,"",(ROWS(E$6:E149)-1))</f>
        <v>#REF!</v>
      </c>
      <c r="F149" s="55" t="e">
        <f t="shared" si="112"/>
        <v>#REF!</v>
      </c>
      <c r="G149" s="55" t="e">
        <f t="shared" si="107"/>
        <v>#REF!</v>
      </c>
      <c r="H149" s="28" t="e">
        <f t="shared" si="108"/>
        <v>#REF!</v>
      </c>
      <c r="I149" s="56" t="e">
        <f t="shared" si="109"/>
        <v>#REF!</v>
      </c>
      <c r="J149" s="56" t="e">
        <f t="shared" si="113"/>
        <v>#REF!</v>
      </c>
      <c r="K149" s="57" t="e">
        <f t="shared" si="114"/>
        <v>#REF!</v>
      </c>
      <c r="L149" s="57" t="e">
        <f t="shared" si="115"/>
        <v>#REF!</v>
      </c>
      <c r="M149" s="58" t="e">
        <f t="shared" si="110"/>
        <v>#REF!</v>
      </c>
      <c r="N149" s="58" t="e">
        <f t="shared" si="116"/>
        <v>#REF!</v>
      </c>
      <c r="O149" s="58" t="e">
        <f t="shared" si="117"/>
        <v>#REF!</v>
      </c>
      <c r="P149" s="59" t="e">
        <f t="shared" si="106"/>
        <v>#REF!</v>
      </c>
      <c r="Q149" s="29" t="e">
        <f t="shared" si="118"/>
        <v>#REF!</v>
      </c>
      <c r="R149" s="100" t="e">
        <f t="shared" si="111"/>
        <v>#REF!</v>
      </c>
      <c r="S149" s="69"/>
      <c r="T149" s="69"/>
      <c r="U149" s="102"/>
      <c r="V149" s="102"/>
      <c r="W149" s="102"/>
      <c r="X149" s="102" t="e">
        <f t="shared" si="119"/>
        <v>#REF!</v>
      </c>
      <c r="Y149" s="102" t="e">
        <f t="shared" si="120"/>
        <v>#REF!</v>
      </c>
      <c r="Z149" s="102" t="e">
        <f t="shared" si="121"/>
        <v>#REF!</v>
      </c>
      <c r="AA149" s="102" t="e">
        <f t="shared" si="122"/>
        <v>#REF!</v>
      </c>
      <c r="AB149" s="102" t="e">
        <f t="shared" si="123"/>
        <v>#REF!</v>
      </c>
      <c r="AC149" s="102" t="e">
        <f t="shared" si="124"/>
        <v>#REF!</v>
      </c>
      <c r="AD149" s="102" t="e">
        <f t="shared" si="125"/>
        <v>#REF!</v>
      </c>
      <c r="AE149" s="102" t="e">
        <f t="shared" si="126"/>
        <v>#REF!</v>
      </c>
      <c r="AF149" s="108" t="e">
        <f t="shared" si="137"/>
        <v>#REF!</v>
      </c>
      <c r="AG149" s="102" t="e">
        <f t="shared" si="138"/>
        <v>#REF!</v>
      </c>
      <c r="AI149" s="102" t="e">
        <f t="shared" si="127"/>
        <v>#REF!</v>
      </c>
      <c r="AJ149" s="102" t="e">
        <f t="shared" si="128"/>
        <v>#REF!</v>
      </c>
      <c r="AK149" s="102" t="e">
        <f t="shared" si="129"/>
        <v>#REF!</v>
      </c>
      <c r="AL149" s="102" t="e">
        <f t="shared" si="130"/>
        <v>#REF!</v>
      </c>
      <c r="AM149" s="102" t="e">
        <f t="shared" si="131"/>
        <v>#REF!</v>
      </c>
      <c r="AN149" s="102" t="e">
        <f t="shared" si="132"/>
        <v>#REF!</v>
      </c>
      <c r="AO149" s="102" t="e">
        <f t="shared" si="133"/>
        <v>#REF!</v>
      </c>
      <c r="AP149" s="102" t="e">
        <f t="shared" si="134"/>
        <v>#REF!</v>
      </c>
      <c r="AQ149" s="102" t="e">
        <f t="shared" si="135"/>
        <v>#REF!</v>
      </c>
      <c r="AR149" s="102" t="e">
        <f t="shared" si="136"/>
        <v>#REF!</v>
      </c>
    </row>
    <row r="150" spans="5:44" x14ac:dyDescent="0.25">
      <c r="E150" s="65" t="e">
        <f>IF((ROWS(E$6:E150)-1)&gt;$C$16+$C$13-$C$15,"",(ROWS(E$6:E150)-1))</f>
        <v>#REF!</v>
      </c>
      <c r="F150" s="55" t="e">
        <f t="shared" si="112"/>
        <v>#REF!</v>
      </c>
      <c r="G150" s="55" t="e">
        <f t="shared" si="107"/>
        <v>#REF!</v>
      </c>
      <c r="H150" s="28" t="e">
        <f t="shared" si="108"/>
        <v>#REF!</v>
      </c>
      <c r="I150" s="56" t="e">
        <f t="shared" si="109"/>
        <v>#REF!</v>
      </c>
      <c r="J150" s="56" t="e">
        <f t="shared" si="113"/>
        <v>#REF!</v>
      </c>
      <c r="K150" s="57" t="e">
        <f t="shared" si="114"/>
        <v>#REF!</v>
      </c>
      <c r="L150" s="57" t="e">
        <f t="shared" si="115"/>
        <v>#REF!</v>
      </c>
      <c r="M150" s="58" t="e">
        <f t="shared" si="110"/>
        <v>#REF!</v>
      </c>
      <c r="N150" s="58" t="e">
        <f t="shared" si="116"/>
        <v>#REF!</v>
      </c>
      <c r="O150" s="58" t="e">
        <f t="shared" si="117"/>
        <v>#REF!</v>
      </c>
      <c r="P150" s="59" t="e">
        <f t="shared" si="106"/>
        <v>#REF!</v>
      </c>
      <c r="Q150" s="29" t="e">
        <f t="shared" si="118"/>
        <v>#REF!</v>
      </c>
      <c r="R150" s="100" t="e">
        <f t="shared" si="111"/>
        <v>#REF!</v>
      </c>
      <c r="S150" s="69"/>
      <c r="T150" s="69"/>
      <c r="U150" s="102"/>
      <c r="V150" s="102"/>
      <c r="W150" s="102"/>
      <c r="X150" s="102" t="e">
        <f t="shared" si="119"/>
        <v>#REF!</v>
      </c>
      <c r="Y150" s="102" t="e">
        <f t="shared" si="120"/>
        <v>#REF!</v>
      </c>
      <c r="Z150" s="102" t="e">
        <f t="shared" si="121"/>
        <v>#REF!</v>
      </c>
      <c r="AA150" s="102" t="e">
        <f t="shared" si="122"/>
        <v>#REF!</v>
      </c>
      <c r="AB150" s="102" t="e">
        <f t="shared" si="123"/>
        <v>#REF!</v>
      </c>
      <c r="AC150" s="102" t="e">
        <f t="shared" si="124"/>
        <v>#REF!</v>
      </c>
      <c r="AD150" s="102" t="e">
        <f t="shared" si="125"/>
        <v>#REF!</v>
      </c>
      <c r="AE150" s="102" t="e">
        <f t="shared" si="126"/>
        <v>#REF!</v>
      </c>
      <c r="AF150" s="108" t="e">
        <f t="shared" si="137"/>
        <v>#REF!</v>
      </c>
      <c r="AG150" s="102" t="e">
        <f t="shared" si="138"/>
        <v>#REF!</v>
      </c>
      <c r="AI150" s="102" t="e">
        <f t="shared" si="127"/>
        <v>#REF!</v>
      </c>
      <c r="AJ150" s="102" t="e">
        <f t="shared" si="128"/>
        <v>#REF!</v>
      </c>
      <c r="AK150" s="102" t="e">
        <f t="shared" si="129"/>
        <v>#REF!</v>
      </c>
      <c r="AL150" s="102" t="e">
        <f t="shared" si="130"/>
        <v>#REF!</v>
      </c>
      <c r="AM150" s="102" t="e">
        <f t="shared" si="131"/>
        <v>#REF!</v>
      </c>
      <c r="AN150" s="102" t="e">
        <f t="shared" si="132"/>
        <v>#REF!</v>
      </c>
      <c r="AO150" s="102" t="e">
        <f t="shared" si="133"/>
        <v>#REF!</v>
      </c>
      <c r="AP150" s="102" t="e">
        <f t="shared" si="134"/>
        <v>#REF!</v>
      </c>
      <c r="AQ150" s="102" t="e">
        <f t="shared" si="135"/>
        <v>#REF!</v>
      </c>
      <c r="AR150" s="102" t="e">
        <f t="shared" si="136"/>
        <v>#REF!</v>
      </c>
    </row>
    <row r="151" spans="5:44" x14ac:dyDescent="0.25">
      <c r="E151" s="65" t="e">
        <f>IF((ROWS(E$6:E151)-1)&gt;$C$16+$C$13-$C$15,"",(ROWS(E$6:E151)-1))</f>
        <v>#REF!</v>
      </c>
      <c r="F151" s="55" t="e">
        <f t="shared" si="112"/>
        <v>#REF!</v>
      </c>
      <c r="G151" s="55" t="e">
        <f t="shared" si="107"/>
        <v>#REF!</v>
      </c>
      <c r="H151" s="28" t="e">
        <f t="shared" si="108"/>
        <v>#REF!</v>
      </c>
      <c r="I151" s="56" t="e">
        <f t="shared" si="109"/>
        <v>#REF!</v>
      </c>
      <c r="J151" s="56" t="e">
        <f t="shared" si="113"/>
        <v>#REF!</v>
      </c>
      <c r="K151" s="57" t="e">
        <f t="shared" si="114"/>
        <v>#REF!</v>
      </c>
      <c r="L151" s="57" t="e">
        <f t="shared" si="115"/>
        <v>#REF!</v>
      </c>
      <c r="M151" s="58" t="e">
        <f t="shared" si="110"/>
        <v>#REF!</v>
      </c>
      <c r="N151" s="58" t="e">
        <f t="shared" si="116"/>
        <v>#REF!</v>
      </c>
      <c r="O151" s="58" t="e">
        <f t="shared" si="117"/>
        <v>#REF!</v>
      </c>
      <c r="P151" s="59" t="e">
        <f t="shared" si="106"/>
        <v>#REF!</v>
      </c>
      <c r="Q151" s="29" t="e">
        <f t="shared" si="118"/>
        <v>#REF!</v>
      </c>
      <c r="R151" s="100" t="e">
        <f t="shared" si="111"/>
        <v>#REF!</v>
      </c>
      <c r="S151" s="69"/>
      <c r="T151" s="69"/>
      <c r="U151" s="102"/>
      <c r="V151" s="102"/>
      <c r="W151" s="102"/>
      <c r="X151" s="102" t="e">
        <f t="shared" si="119"/>
        <v>#REF!</v>
      </c>
      <c r="Y151" s="102" t="e">
        <f t="shared" si="120"/>
        <v>#REF!</v>
      </c>
      <c r="Z151" s="102" t="e">
        <f t="shared" si="121"/>
        <v>#REF!</v>
      </c>
      <c r="AA151" s="102" t="e">
        <f t="shared" si="122"/>
        <v>#REF!</v>
      </c>
      <c r="AB151" s="102" t="e">
        <f t="shared" si="123"/>
        <v>#REF!</v>
      </c>
      <c r="AC151" s="102" t="e">
        <f t="shared" si="124"/>
        <v>#REF!</v>
      </c>
      <c r="AD151" s="102" t="e">
        <f t="shared" si="125"/>
        <v>#REF!</v>
      </c>
      <c r="AE151" s="102" t="e">
        <f t="shared" si="126"/>
        <v>#REF!</v>
      </c>
      <c r="AF151" s="108" t="e">
        <f t="shared" si="137"/>
        <v>#REF!</v>
      </c>
      <c r="AG151" s="102" t="e">
        <f t="shared" si="138"/>
        <v>#REF!</v>
      </c>
      <c r="AI151" s="102" t="e">
        <f t="shared" si="127"/>
        <v>#REF!</v>
      </c>
      <c r="AJ151" s="102" t="e">
        <f t="shared" si="128"/>
        <v>#REF!</v>
      </c>
      <c r="AK151" s="102" t="e">
        <f t="shared" si="129"/>
        <v>#REF!</v>
      </c>
      <c r="AL151" s="102" t="e">
        <f t="shared" si="130"/>
        <v>#REF!</v>
      </c>
      <c r="AM151" s="102" t="e">
        <f t="shared" si="131"/>
        <v>#REF!</v>
      </c>
      <c r="AN151" s="102" t="e">
        <f t="shared" si="132"/>
        <v>#REF!</v>
      </c>
      <c r="AO151" s="102" t="e">
        <f t="shared" si="133"/>
        <v>#REF!</v>
      </c>
      <c r="AP151" s="102" t="e">
        <f t="shared" si="134"/>
        <v>#REF!</v>
      </c>
      <c r="AQ151" s="102" t="e">
        <f t="shared" si="135"/>
        <v>#REF!</v>
      </c>
      <c r="AR151" s="102" t="e">
        <f t="shared" si="136"/>
        <v>#REF!</v>
      </c>
    </row>
    <row r="152" spans="5:44" x14ac:dyDescent="0.25">
      <c r="E152" s="65" t="e">
        <f>IF((ROWS(E$6:E152)-1)&gt;$C$16+$C$13-$C$15,"",(ROWS(E$6:E152)-1))</f>
        <v>#REF!</v>
      </c>
      <c r="F152" s="55" t="e">
        <f t="shared" si="112"/>
        <v>#REF!</v>
      </c>
      <c r="G152" s="55" t="e">
        <f t="shared" si="107"/>
        <v>#REF!</v>
      </c>
      <c r="H152" s="28" t="e">
        <f t="shared" si="108"/>
        <v>#REF!</v>
      </c>
      <c r="I152" s="56" t="e">
        <f t="shared" si="109"/>
        <v>#REF!</v>
      </c>
      <c r="J152" s="56" t="e">
        <f t="shared" si="113"/>
        <v>#REF!</v>
      </c>
      <c r="K152" s="57" t="e">
        <f t="shared" si="114"/>
        <v>#REF!</v>
      </c>
      <c r="L152" s="57" t="e">
        <f t="shared" si="115"/>
        <v>#REF!</v>
      </c>
      <c r="M152" s="58" t="e">
        <f t="shared" si="110"/>
        <v>#REF!</v>
      </c>
      <c r="N152" s="58" t="e">
        <f t="shared" si="116"/>
        <v>#REF!</v>
      </c>
      <c r="O152" s="58" t="e">
        <f t="shared" si="117"/>
        <v>#REF!</v>
      </c>
      <c r="P152" s="59" t="e">
        <f t="shared" si="106"/>
        <v>#REF!</v>
      </c>
      <c r="Q152" s="29" t="e">
        <f t="shared" si="118"/>
        <v>#REF!</v>
      </c>
      <c r="R152" s="100" t="e">
        <f t="shared" si="111"/>
        <v>#REF!</v>
      </c>
      <c r="S152" s="69"/>
      <c r="T152" s="69"/>
      <c r="U152" s="102"/>
      <c r="V152" s="102"/>
      <c r="W152" s="102"/>
      <c r="X152" s="102" t="e">
        <f t="shared" si="119"/>
        <v>#REF!</v>
      </c>
      <c r="Y152" s="102" t="e">
        <f t="shared" si="120"/>
        <v>#REF!</v>
      </c>
      <c r="Z152" s="102" t="e">
        <f t="shared" si="121"/>
        <v>#REF!</v>
      </c>
      <c r="AA152" s="102" t="e">
        <f t="shared" si="122"/>
        <v>#REF!</v>
      </c>
      <c r="AB152" s="102" t="e">
        <f t="shared" si="123"/>
        <v>#REF!</v>
      </c>
      <c r="AC152" s="102" t="e">
        <f t="shared" si="124"/>
        <v>#REF!</v>
      </c>
      <c r="AD152" s="102" t="e">
        <f t="shared" si="125"/>
        <v>#REF!</v>
      </c>
      <c r="AE152" s="102" t="e">
        <f t="shared" si="126"/>
        <v>#REF!</v>
      </c>
      <c r="AF152" s="108" t="e">
        <f t="shared" si="137"/>
        <v>#REF!</v>
      </c>
      <c r="AG152" s="102" t="e">
        <f t="shared" si="138"/>
        <v>#REF!</v>
      </c>
      <c r="AI152" s="102" t="e">
        <f t="shared" si="127"/>
        <v>#REF!</v>
      </c>
      <c r="AJ152" s="102" t="e">
        <f t="shared" si="128"/>
        <v>#REF!</v>
      </c>
      <c r="AK152" s="102" t="e">
        <f t="shared" si="129"/>
        <v>#REF!</v>
      </c>
      <c r="AL152" s="102" t="e">
        <f t="shared" si="130"/>
        <v>#REF!</v>
      </c>
      <c r="AM152" s="102" t="e">
        <f t="shared" si="131"/>
        <v>#REF!</v>
      </c>
      <c r="AN152" s="102" t="e">
        <f t="shared" si="132"/>
        <v>#REF!</v>
      </c>
      <c r="AO152" s="102" t="e">
        <f t="shared" si="133"/>
        <v>#REF!</v>
      </c>
      <c r="AP152" s="102" t="e">
        <f t="shared" si="134"/>
        <v>#REF!</v>
      </c>
      <c r="AQ152" s="102" t="e">
        <f t="shared" si="135"/>
        <v>#REF!</v>
      </c>
      <c r="AR152" s="102" t="e">
        <f t="shared" si="136"/>
        <v>#REF!</v>
      </c>
    </row>
    <row r="153" spans="5:44" x14ac:dyDescent="0.25">
      <c r="E153" s="65" t="e">
        <f>IF((ROWS(E$6:E153)-1)&gt;$C$16+$C$13-$C$15,"",(ROWS(E$6:E153)-1))</f>
        <v>#REF!</v>
      </c>
      <c r="F153" s="55" t="e">
        <f t="shared" si="112"/>
        <v>#REF!</v>
      </c>
      <c r="G153" s="55" t="e">
        <f t="shared" si="107"/>
        <v>#REF!</v>
      </c>
      <c r="H153" s="28" t="e">
        <f t="shared" si="108"/>
        <v>#REF!</v>
      </c>
      <c r="I153" s="56" t="e">
        <f t="shared" si="109"/>
        <v>#REF!</v>
      </c>
      <c r="J153" s="56" t="e">
        <f t="shared" si="113"/>
        <v>#REF!</v>
      </c>
      <c r="K153" s="57" t="e">
        <f t="shared" si="114"/>
        <v>#REF!</v>
      </c>
      <c r="L153" s="57" t="e">
        <f t="shared" si="115"/>
        <v>#REF!</v>
      </c>
      <c r="M153" s="58" t="e">
        <f t="shared" si="110"/>
        <v>#REF!</v>
      </c>
      <c r="N153" s="58" t="e">
        <f t="shared" si="116"/>
        <v>#REF!</v>
      </c>
      <c r="O153" s="58" t="e">
        <f t="shared" si="117"/>
        <v>#REF!</v>
      </c>
      <c r="P153" s="59" t="e">
        <f t="shared" si="106"/>
        <v>#REF!</v>
      </c>
      <c r="Q153" s="29" t="e">
        <f t="shared" si="118"/>
        <v>#REF!</v>
      </c>
      <c r="R153" s="100" t="e">
        <f t="shared" si="111"/>
        <v>#REF!</v>
      </c>
      <c r="S153" s="69"/>
      <c r="T153" s="69"/>
      <c r="U153" s="102"/>
      <c r="V153" s="102"/>
      <c r="W153" s="102"/>
      <c r="X153" s="102" t="e">
        <f t="shared" si="119"/>
        <v>#REF!</v>
      </c>
      <c r="Y153" s="102" t="e">
        <f t="shared" si="120"/>
        <v>#REF!</v>
      </c>
      <c r="Z153" s="102" t="e">
        <f t="shared" si="121"/>
        <v>#REF!</v>
      </c>
      <c r="AA153" s="102" t="e">
        <f t="shared" si="122"/>
        <v>#REF!</v>
      </c>
      <c r="AB153" s="102" t="e">
        <f t="shared" si="123"/>
        <v>#REF!</v>
      </c>
      <c r="AC153" s="102" t="e">
        <f t="shared" si="124"/>
        <v>#REF!</v>
      </c>
      <c r="AD153" s="102" t="e">
        <f t="shared" si="125"/>
        <v>#REF!</v>
      </c>
      <c r="AE153" s="102" t="e">
        <f t="shared" si="126"/>
        <v>#REF!</v>
      </c>
      <c r="AF153" s="108" t="e">
        <f t="shared" si="137"/>
        <v>#REF!</v>
      </c>
      <c r="AG153" s="102" t="e">
        <f t="shared" si="138"/>
        <v>#REF!</v>
      </c>
      <c r="AI153" s="102" t="e">
        <f t="shared" si="127"/>
        <v>#REF!</v>
      </c>
      <c r="AJ153" s="102" t="e">
        <f t="shared" si="128"/>
        <v>#REF!</v>
      </c>
      <c r="AK153" s="102" t="e">
        <f t="shared" si="129"/>
        <v>#REF!</v>
      </c>
      <c r="AL153" s="102" t="e">
        <f t="shared" si="130"/>
        <v>#REF!</v>
      </c>
      <c r="AM153" s="102" t="e">
        <f t="shared" si="131"/>
        <v>#REF!</v>
      </c>
      <c r="AN153" s="102" t="e">
        <f t="shared" si="132"/>
        <v>#REF!</v>
      </c>
      <c r="AO153" s="102" t="e">
        <f t="shared" si="133"/>
        <v>#REF!</v>
      </c>
      <c r="AP153" s="102" t="e">
        <f t="shared" si="134"/>
        <v>#REF!</v>
      </c>
      <c r="AQ153" s="102" t="e">
        <f t="shared" si="135"/>
        <v>#REF!</v>
      </c>
      <c r="AR153" s="102" t="e">
        <f t="shared" si="136"/>
        <v>#REF!</v>
      </c>
    </row>
    <row r="154" spans="5:44" x14ac:dyDescent="0.25">
      <c r="E154" s="65" t="e">
        <f>IF((ROWS(E$6:E154)-1)&gt;$C$16+$C$13-$C$15,"",(ROWS(E$6:E154)-1))</f>
        <v>#REF!</v>
      </c>
      <c r="F154" s="55" t="e">
        <f t="shared" si="112"/>
        <v>#REF!</v>
      </c>
      <c r="G154" s="55" t="e">
        <f t="shared" si="107"/>
        <v>#REF!</v>
      </c>
      <c r="H154" s="28" t="e">
        <f t="shared" si="108"/>
        <v>#REF!</v>
      </c>
      <c r="I154" s="56" t="e">
        <f t="shared" si="109"/>
        <v>#REF!</v>
      </c>
      <c r="J154" s="56" t="e">
        <f t="shared" si="113"/>
        <v>#REF!</v>
      </c>
      <c r="K154" s="57" t="e">
        <f t="shared" si="114"/>
        <v>#REF!</v>
      </c>
      <c r="L154" s="57" t="e">
        <f t="shared" si="115"/>
        <v>#REF!</v>
      </c>
      <c r="M154" s="58" t="e">
        <f t="shared" si="110"/>
        <v>#REF!</v>
      </c>
      <c r="N154" s="58" t="e">
        <f t="shared" si="116"/>
        <v>#REF!</v>
      </c>
      <c r="O154" s="58" t="e">
        <f t="shared" si="117"/>
        <v>#REF!</v>
      </c>
      <c r="P154" s="59" t="e">
        <f t="shared" si="106"/>
        <v>#REF!</v>
      </c>
      <c r="Q154" s="29" t="e">
        <f t="shared" si="118"/>
        <v>#REF!</v>
      </c>
      <c r="R154" s="100" t="e">
        <f t="shared" si="111"/>
        <v>#REF!</v>
      </c>
      <c r="S154" s="69"/>
      <c r="T154" s="69"/>
      <c r="U154" s="102"/>
      <c r="V154" s="102"/>
      <c r="W154" s="102"/>
      <c r="X154" s="102" t="e">
        <f t="shared" si="119"/>
        <v>#REF!</v>
      </c>
      <c r="Y154" s="102" t="e">
        <f t="shared" si="120"/>
        <v>#REF!</v>
      </c>
      <c r="Z154" s="102" t="e">
        <f t="shared" si="121"/>
        <v>#REF!</v>
      </c>
      <c r="AA154" s="102" t="e">
        <f t="shared" si="122"/>
        <v>#REF!</v>
      </c>
      <c r="AB154" s="102" t="e">
        <f t="shared" si="123"/>
        <v>#REF!</v>
      </c>
      <c r="AC154" s="102" t="e">
        <f t="shared" si="124"/>
        <v>#REF!</v>
      </c>
      <c r="AD154" s="102" t="e">
        <f t="shared" si="125"/>
        <v>#REF!</v>
      </c>
      <c r="AE154" s="102" t="e">
        <f t="shared" si="126"/>
        <v>#REF!</v>
      </c>
      <c r="AF154" s="108" t="e">
        <f t="shared" si="137"/>
        <v>#REF!</v>
      </c>
      <c r="AG154" s="102" t="e">
        <f t="shared" si="138"/>
        <v>#REF!</v>
      </c>
      <c r="AI154" s="102" t="e">
        <f t="shared" si="127"/>
        <v>#REF!</v>
      </c>
      <c r="AJ154" s="102" t="e">
        <f t="shared" si="128"/>
        <v>#REF!</v>
      </c>
      <c r="AK154" s="102" t="e">
        <f t="shared" si="129"/>
        <v>#REF!</v>
      </c>
      <c r="AL154" s="102" t="e">
        <f t="shared" si="130"/>
        <v>#REF!</v>
      </c>
      <c r="AM154" s="102" t="e">
        <f t="shared" si="131"/>
        <v>#REF!</v>
      </c>
      <c r="AN154" s="102" t="e">
        <f t="shared" si="132"/>
        <v>#REF!</v>
      </c>
      <c r="AO154" s="102" t="e">
        <f t="shared" si="133"/>
        <v>#REF!</v>
      </c>
      <c r="AP154" s="102" t="e">
        <f t="shared" si="134"/>
        <v>#REF!</v>
      </c>
      <c r="AQ154" s="102" t="e">
        <f t="shared" si="135"/>
        <v>#REF!</v>
      </c>
      <c r="AR154" s="102" t="e">
        <f t="shared" si="136"/>
        <v>#REF!</v>
      </c>
    </row>
    <row r="155" spans="5:44" x14ac:dyDescent="0.25">
      <c r="E155" s="65" t="e">
        <f>IF((ROWS(E$6:E155)-1)&gt;$C$16+$C$13-$C$15,"",(ROWS(E$6:E155)-1))</f>
        <v>#REF!</v>
      </c>
      <c r="F155" s="55" t="e">
        <f t="shared" si="112"/>
        <v>#REF!</v>
      </c>
      <c r="G155" s="55" t="e">
        <f t="shared" si="107"/>
        <v>#REF!</v>
      </c>
      <c r="H155" s="28" t="e">
        <f t="shared" si="108"/>
        <v>#REF!</v>
      </c>
      <c r="I155" s="56" t="e">
        <f t="shared" si="109"/>
        <v>#REF!</v>
      </c>
      <c r="J155" s="56" t="e">
        <f t="shared" si="113"/>
        <v>#REF!</v>
      </c>
      <c r="K155" s="57" t="e">
        <f t="shared" si="114"/>
        <v>#REF!</v>
      </c>
      <c r="L155" s="57" t="e">
        <f t="shared" si="115"/>
        <v>#REF!</v>
      </c>
      <c r="M155" s="58" t="e">
        <f t="shared" si="110"/>
        <v>#REF!</v>
      </c>
      <c r="N155" s="58" t="e">
        <f t="shared" si="116"/>
        <v>#REF!</v>
      </c>
      <c r="O155" s="58" t="e">
        <f t="shared" si="117"/>
        <v>#REF!</v>
      </c>
      <c r="P155" s="59" t="e">
        <f t="shared" si="106"/>
        <v>#REF!</v>
      </c>
      <c r="Q155" s="29" t="e">
        <f t="shared" si="118"/>
        <v>#REF!</v>
      </c>
      <c r="R155" s="100" t="e">
        <f t="shared" si="111"/>
        <v>#REF!</v>
      </c>
      <c r="S155" s="69"/>
      <c r="T155" s="69"/>
      <c r="U155" s="102"/>
      <c r="V155" s="102"/>
      <c r="W155" s="102"/>
      <c r="X155" s="102" t="e">
        <f t="shared" si="119"/>
        <v>#REF!</v>
      </c>
      <c r="Y155" s="102" t="e">
        <f t="shared" si="120"/>
        <v>#REF!</v>
      </c>
      <c r="Z155" s="102" t="e">
        <f t="shared" si="121"/>
        <v>#REF!</v>
      </c>
      <c r="AA155" s="102" t="e">
        <f t="shared" si="122"/>
        <v>#REF!</v>
      </c>
      <c r="AB155" s="102" t="e">
        <f t="shared" si="123"/>
        <v>#REF!</v>
      </c>
      <c r="AC155" s="102" t="e">
        <f t="shared" si="124"/>
        <v>#REF!</v>
      </c>
      <c r="AD155" s="102" t="e">
        <f t="shared" si="125"/>
        <v>#REF!</v>
      </c>
      <c r="AE155" s="102" t="e">
        <f t="shared" si="126"/>
        <v>#REF!</v>
      </c>
      <c r="AF155" s="108" t="e">
        <f t="shared" si="137"/>
        <v>#REF!</v>
      </c>
      <c r="AG155" s="102" t="e">
        <f t="shared" si="138"/>
        <v>#REF!</v>
      </c>
      <c r="AI155" s="102" t="e">
        <f t="shared" si="127"/>
        <v>#REF!</v>
      </c>
      <c r="AJ155" s="102" t="e">
        <f t="shared" si="128"/>
        <v>#REF!</v>
      </c>
      <c r="AK155" s="102" t="e">
        <f t="shared" si="129"/>
        <v>#REF!</v>
      </c>
      <c r="AL155" s="102" t="e">
        <f t="shared" si="130"/>
        <v>#REF!</v>
      </c>
      <c r="AM155" s="102" t="e">
        <f t="shared" si="131"/>
        <v>#REF!</v>
      </c>
      <c r="AN155" s="102" t="e">
        <f t="shared" si="132"/>
        <v>#REF!</v>
      </c>
      <c r="AO155" s="102" t="e">
        <f t="shared" si="133"/>
        <v>#REF!</v>
      </c>
      <c r="AP155" s="102" t="e">
        <f t="shared" si="134"/>
        <v>#REF!</v>
      </c>
      <c r="AQ155" s="102" t="e">
        <f t="shared" si="135"/>
        <v>#REF!</v>
      </c>
      <c r="AR155" s="102" t="e">
        <f t="shared" si="136"/>
        <v>#REF!</v>
      </c>
    </row>
    <row r="156" spans="5:44" x14ac:dyDescent="0.25">
      <c r="E156" s="65" t="e">
        <f>IF((ROWS(E$6:E156)-1)&gt;$C$16+$C$13-$C$15,"",(ROWS(E$6:E156)-1))</f>
        <v>#REF!</v>
      </c>
      <c r="F156" s="55" t="e">
        <f t="shared" si="112"/>
        <v>#REF!</v>
      </c>
      <c r="G156" s="55" t="e">
        <f t="shared" si="107"/>
        <v>#REF!</v>
      </c>
      <c r="H156" s="28" t="e">
        <f t="shared" si="108"/>
        <v>#REF!</v>
      </c>
      <c r="I156" s="56" t="e">
        <f t="shared" si="109"/>
        <v>#REF!</v>
      </c>
      <c r="J156" s="56" t="e">
        <f t="shared" si="113"/>
        <v>#REF!</v>
      </c>
      <c r="K156" s="57" t="e">
        <f t="shared" si="114"/>
        <v>#REF!</v>
      </c>
      <c r="L156" s="57" t="e">
        <f t="shared" si="115"/>
        <v>#REF!</v>
      </c>
      <c r="M156" s="58" t="e">
        <f t="shared" si="110"/>
        <v>#REF!</v>
      </c>
      <c r="N156" s="58" t="e">
        <f t="shared" si="116"/>
        <v>#REF!</v>
      </c>
      <c r="O156" s="58" t="e">
        <f t="shared" si="117"/>
        <v>#REF!</v>
      </c>
      <c r="P156" s="59" t="e">
        <f t="shared" si="106"/>
        <v>#REF!</v>
      </c>
      <c r="Q156" s="29" t="e">
        <f t="shared" si="118"/>
        <v>#REF!</v>
      </c>
      <c r="R156" s="100" t="e">
        <f t="shared" si="111"/>
        <v>#REF!</v>
      </c>
      <c r="S156" s="69"/>
      <c r="T156" s="69"/>
      <c r="U156" s="102"/>
      <c r="V156" s="102"/>
      <c r="W156" s="102"/>
      <c r="X156" s="102" t="e">
        <f t="shared" si="119"/>
        <v>#REF!</v>
      </c>
      <c r="Y156" s="102" t="e">
        <f t="shared" si="120"/>
        <v>#REF!</v>
      </c>
      <c r="Z156" s="102" t="e">
        <f t="shared" si="121"/>
        <v>#REF!</v>
      </c>
      <c r="AA156" s="102" t="e">
        <f t="shared" si="122"/>
        <v>#REF!</v>
      </c>
      <c r="AB156" s="102" t="e">
        <f t="shared" si="123"/>
        <v>#REF!</v>
      </c>
      <c r="AC156" s="102" t="e">
        <f t="shared" si="124"/>
        <v>#REF!</v>
      </c>
      <c r="AD156" s="102" t="e">
        <f t="shared" si="125"/>
        <v>#REF!</v>
      </c>
      <c r="AE156" s="102" t="e">
        <f t="shared" si="126"/>
        <v>#REF!</v>
      </c>
      <c r="AF156" s="108" t="e">
        <f t="shared" si="137"/>
        <v>#REF!</v>
      </c>
      <c r="AG156" s="102" t="e">
        <f t="shared" si="138"/>
        <v>#REF!</v>
      </c>
      <c r="AI156" s="102" t="e">
        <f t="shared" si="127"/>
        <v>#REF!</v>
      </c>
      <c r="AJ156" s="102" t="e">
        <f t="shared" si="128"/>
        <v>#REF!</v>
      </c>
      <c r="AK156" s="102" t="e">
        <f t="shared" si="129"/>
        <v>#REF!</v>
      </c>
      <c r="AL156" s="102" t="e">
        <f t="shared" si="130"/>
        <v>#REF!</v>
      </c>
      <c r="AM156" s="102" t="e">
        <f t="shared" si="131"/>
        <v>#REF!</v>
      </c>
      <c r="AN156" s="102" t="e">
        <f t="shared" si="132"/>
        <v>#REF!</v>
      </c>
      <c r="AO156" s="102" t="e">
        <f t="shared" si="133"/>
        <v>#REF!</v>
      </c>
      <c r="AP156" s="102" t="e">
        <f t="shared" si="134"/>
        <v>#REF!</v>
      </c>
      <c r="AQ156" s="102" t="e">
        <f t="shared" si="135"/>
        <v>#REF!</v>
      </c>
      <c r="AR156" s="102" t="e">
        <f t="shared" si="136"/>
        <v>#REF!</v>
      </c>
    </row>
    <row r="157" spans="5:44" x14ac:dyDescent="0.25">
      <c r="E157" s="65" t="e">
        <f>IF((ROWS(E$6:E157)-1)&gt;$C$16+$C$13-$C$15,"",(ROWS(E$6:E157)-1))</f>
        <v>#REF!</v>
      </c>
      <c r="F157" s="55" t="e">
        <f t="shared" si="112"/>
        <v>#REF!</v>
      </c>
      <c r="G157" s="55" t="e">
        <f t="shared" si="107"/>
        <v>#REF!</v>
      </c>
      <c r="H157" s="28" t="e">
        <f t="shared" si="108"/>
        <v>#REF!</v>
      </c>
      <c r="I157" s="56" t="e">
        <f t="shared" si="109"/>
        <v>#REF!</v>
      </c>
      <c r="J157" s="56" t="e">
        <f t="shared" si="113"/>
        <v>#REF!</v>
      </c>
      <c r="K157" s="57" t="e">
        <f t="shared" si="114"/>
        <v>#REF!</v>
      </c>
      <c r="L157" s="57" t="e">
        <f t="shared" si="115"/>
        <v>#REF!</v>
      </c>
      <c r="M157" s="58" t="e">
        <f t="shared" si="110"/>
        <v>#REF!</v>
      </c>
      <c r="N157" s="58" t="e">
        <f t="shared" si="116"/>
        <v>#REF!</v>
      </c>
      <c r="O157" s="58" t="e">
        <f t="shared" si="117"/>
        <v>#REF!</v>
      </c>
      <c r="P157" s="59" t="e">
        <f t="shared" si="106"/>
        <v>#REF!</v>
      </c>
      <c r="Q157" s="29" t="e">
        <f t="shared" si="118"/>
        <v>#REF!</v>
      </c>
      <c r="R157" s="100" t="e">
        <f t="shared" si="111"/>
        <v>#REF!</v>
      </c>
      <c r="S157" s="69"/>
      <c r="T157" s="69"/>
      <c r="U157" s="102"/>
      <c r="V157" s="102"/>
      <c r="W157" s="102"/>
      <c r="X157" s="102" t="e">
        <f t="shared" si="119"/>
        <v>#REF!</v>
      </c>
      <c r="Y157" s="102" t="e">
        <f t="shared" si="120"/>
        <v>#REF!</v>
      </c>
      <c r="Z157" s="102" t="e">
        <f t="shared" si="121"/>
        <v>#REF!</v>
      </c>
      <c r="AA157" s="102" t="e">
        <f t="shared" si="122"/>
        <v>#REF!</v>
      </c>
      <c r="AB157" s="102" t="e">
        <f t="shared" si="123"/>
        <v>#REF!</v>
      </c>
      <c r="AC157" s="102" t="e">
        <f t="shared" si="124"/>
        <v>#REF!</v>
      </c>
      <c r="AD157" s="102" t="e">
        <f t="shared" si="125"/>
        <v>#REF!</v>
      </c>
      <c r="AE157" s="102" t="e">
        <f t="shared" si="126"/>
        <v>#REF!</v>
      </c>
      <c r="AF157" s="108" t="e">
        <f t="shared" si="137"/>
        <v>#REF!</v>
      </c>
      <c r="AG157" s="102" t="e">
        <f t="shared" si="138"/>
        <v>#REF!</v>
      </c>
      <c r="AI157" s="102" t="e">
        <f t="shared" si="127"/>
        <v>#REF!</v>
      </c>
      <c r="AJ157" s="102" t="e">
        <f t="shared" si="128"/>
        <v>#REF!</v>
      </c>
      <c r="AK157" s="102" t="e">
        <f t="shared" si="129"/>
        <v>#REF!</v>
      </c>
      <c r="AL157" s="102" t="e">
        <f t="shared" si="130"/>
        <v>#REF!</v>
      </c>
      <c r="AM157" s="102" t="e">
        <f t="shared" si="131"/>
        <v>#REF!</v>
      </c>
      <c r="AN157" s="102" t="e">
        <f t="shared" si="132"/>
        <v>#REF!</v>
      </c>
      <c r="AO157" s="102" t="e">
        <f t="shared" si="133"/>
        <v>#REF!</v>
      </c>
      <c r="AP157" s="102" t="e">
        <f t="shared" si="134"/>
        <v>#REF!</v>
      </c>
      <c r="AQ157" s="102" t="e">
        <f t="shared" si="135"/>
        <v>#REF!</v>
      </c>
      <c r="AR157" s="102" t="e">
        <f t="shared" si="136"/>
        <v>#REF!</v>
      </c>
    </row>
    <row r="158" spans="5:44" x14ac:dyDescent="0.25">
      <c r="E158" s="65" t="e">
        <f>IF((ROWS(E$6:E158)-1)&gt;$C$16+$C$13-$C$15,"",(ROWS(E$6:E158)-1))</f>
        <v>#REF!</v>
      </c>
      <c r="F158" s="55" t="e">
        <f t="shared" si="112"/>
        <v>#REF!</v>
      </c>
      <c r="G158" s="55" t="e">
        <f t="shared" si="107"/>
        <v>#REF!</v>
      </c>
      <c r="H158" s="28" t="e">
        <f t="shared" si="108"/>
        <v>#REF!</v>
      </c>
      <c r="I158" s="56" t="e">
        <f t="shared" si="109"/>
        <v>#REF!</v>
      </c>
      <c r="J158" s="56" t="e">
        <f t="shared" si="113"/>
        <v>#REF!</v>
      </c>
      <c r="K158" s="57" t="e">
        <f t="shared" si="114"/>
        <v>#REF!</v>
      </c>
      <c r="L158" s="57" t="e">
        <f t="shared" si="115"/>
        <v>#REF!</v>
      </c>
      <c r="M158" s="58" t="e">
        <f t="shared" si="110"/>
        <v>#REF!</v>
      </c>
      <c r="N158" s="58" t="e">
        <f t="shared" si="116"/>
        <v>#REF!</v>
      </c>
      <c r="O158" s="58" t="e">
        <f t="shared" si="117"/>
        <v>#REF!</v>
      </c>
      <c r="P158" s="59" t="e">
        <f t="shared" si="106"/>
        <v>#REF!</v>
      </c>
      <c r="Q158" s="29" t="e">
        <f t="shared" si="118"/>
        <v>#REF!</v>
      </c>
      <c r="R158" s="100" t="e">
        <f t="shared" si="111"/>
        <v>#REF!</v>
      </c>
      <c r="S158" s="69"/>
      <c r="T158" s="69"/>
      <c r="U158" s="102"/>
      <c r="V158" s="102"/>
      <c r="W158" s="102"/>
      <c r="X158" s="102" t="e">
        <f t="shared" si="119"/>
        <v>#REF!</v>
      </c>
      <c r="Y158" s="102" t="e">
        <f t="shared" si="120"/>
        <v>#REF!</v>
      </c>
      <c r="Z158" s="102" t="e">
        <f t="shared" si="121"/>
        <v>#REF!</v>
      </c>
      <c r="AA158" s="102" t="e">
        <f t="shared" si="122"/>
        <v>#REF!</v>
      </c>
      <c r="AB158" s="102" t="e">
        <f t="shared" si="123"/>
        <v>#REF!</v>
      </c>
      <c r="AC158" s="102" t="e">
        <f t="shared" si="124"/>
        <v>#REF!</v>
      </c>
      <c r="AD158" s="102" t="e">
        <f t="shared" si="125"/>
        <v>#REF!</v>
      </c>
      <c r="AE158" s="102" t="e">
        <f t="shared" si="126"/>
        <v>#REF!</v>
      </c>
      <c r="AF158" s="108" t="e">
        <f t="shared" si="137"/>
        <v>#REF!</v>
      </c>
      <c r="AG158" s="102" t="e">
        <f t="shared" si="138"/>
        <v>#REF!</v>
      </c>
      <c r="AI158" s="102" t="e">
        <f t="shared" si="127"/>
        <v>#REF!</v>
      </c>
      <c r="AJ158" s="102" t="e">
        <f t="shared" si="128"/>
        <v>#REF!</v>
      </c>
      <c r="AK158" s="102" t="e">
        <f t="shared" si="129"/>
        <v>#REF!</v>
      </c>
      <c r="AL158" s="102" t="e">
        <f t="shared" si="130"/>
        <v>#REF!</v>
      </c>
      <c r="AM158" s="102" t="e">
        <f t="shared" si="131"/>
        <v>#REF!</v>
      </c>
      <c r="AN158" s="102" t="e">
        <f t="shared" si="132"/>
        <v>#REF!</v>
      </c>
      <c r="AO158" s="102" t="e">
        <f t="shared" si="133"/>
        <v>#REF!</v>
      </c>
      <c r="AP158" s="102" t="e">
        <f t="shared" si="134"/>
        <v>#REF!</v>
      </c>
      <c r="AQ158" s="102" t="e">
        <f t="shared" si="135"/>
        <v>#REF!</v>
      </c>
      <c r="AR158" s="102" t="e">
        <f t="shared" si="136"/>
        <v>#REF!</v>
      </c>
    </row>
    <row r="159" spans="5:44" x14ac:dyDescent="0.25">
      <c r="E159" s="65" t="e">
        <f>IF((ROWS(E$6:E159)-1)&gt;$C$16+$C$13-$C$15,"",(ROWS(E$6:E159)-1))</f>
        <v>#REF!</v>
      </c>
      <c r="F159" s="55" t="e">
        <f t="shared" si="112"/>
        <v>#REF!</v>
      </c>
      <c r="G159" s="55" t="e">
        <f t="shared" si="107"/>
        <v>#REF!</v>
      </c>
      <c r="H159" s="28" t="e">
        <f t="shared" si="108"/>
        <v>#REF!</v>
      </c>
      <c r="I159" s="56" t="e">
        <f t="shared" si="109"/>
        <v>#REF!</v>
      </c>
      <c r="J159" s="56" t="e">
        <f t="shared" si="113"/>
        <v>#REF!</v>
      </c>
      <c r="K159" s="57" t="e">
        <f t="shared" si="114"/>
        <v>#REF!</v>
      </c>
      <c r="L159" s="57" t="e">
        <f t="shared" si="115"/>
        <v>#REF!</v>
      </c>
      <c r="M159" s="58" t="e">
        <f t="shared" si="110"/>
        <v>#REF!</v>
      </c>
      <c r="N159" s="58" t="e">
        <f t="shared" si="116"/>
        <v>#REF!</v>
      </c>
      <c r="O159" s="58" t="e">
        <f t="shared" si="117"/>
        <v>#REF!</v>
      </c>
      <c r="P159" s="59" t="e">
        <f t="shared" si="106"/>
        <v>#REF!</v>
      </c>
      <c r="Q159" s="29" t="e">
        <f t="shared" si="118"/>
        <v>#REF!</v>
      </c>
      <c r="R159" s="100" t="e">
        <f t="shared" si="111"/>
        <v>#REF!</v>
      </c>
      <c r="S159" s="69"/>
      <c r="T159" s="69"/>
      <c r="U159" s="102"/>
      <c r="V159" s="102"/>
      <c r="W159" s="102"/>
      <c r="X159" s="102" t="e">
        <f t="shared" si="119"/>
        <v>#REF!</v>
      </c>
      <c r="Y159" s="102" t="e">
        <f t="shared" si="120"/>
        <v>#REF!</v>
      </c>
      <c r="Z159" s="102" t="e">
        <f t="shared" si="121"/>
        <v>#REF!</v>
      </c>
      <c r="AA159" s="102" t="e">
        <f t="shared" si="122"/>
        <v>#REF!</v>
      </c>
      <c r="AB159" s="102" t="e">
        <f t="shared" si="123"/>
        <v>#REF!</v>
      </c>
      <c r="AC159" s="102" t="e">
        <f t="shared" si="124"/>
        <v>#REF!</v>
      </c>
      <c r="AD159" s="102" t="e">
        <f t="shared" si="125"/>
        <v>#REF!</v>
      </c>
      <c r="AE159" s="102" t="e">
        <f t="shared" si="126"/>
        <v>#REF!</v>
      </c>
      <c r="AF159" s="108" t="e">
        <f t="shared" si="137"/>
        <v>#REF!</v>
      </c>
      <c r="AG159" s="102" t="e">
        <f t="shared" si="138"/>
        <v>#REF!</v>
      </c>
      <c r="AI159" s="102" t="e">
        <f t="shared" si="127"/>
        <v>#REF!</v>
      </c>
      <c r="AJ159" s="102" t="e">
        <f t="shared" si="128"/>
        <v>#REF!</v>
      </c>
      <c r="AK159" s="102" t="e">
        <f t="shared" si="129"/>
        <v>#REF!</v>
      </c>
      <c r="AL159" s="102" t="e">
        <f t="shared" si="130"/>
        <v>#REF!</v>
      </c>
      <c r="AM159" s="102" t="e">
        <f t="shared" si="131"/>
        <v>#REF!</v>
      </c>
      <c r="AN159" s="102" t="e">
        <f t="shared" si="132"/>
        <v>#REF!</v>
      </c>
      <c r="AO159" s="102" t="e">
        <f t="shared" si="133"/>
        <v>#REF!</v>
      </c>
      <c r="AP159" s="102" t="e">
        <f t="shared" si="134"/>
        <v>#REF!</v>
      </c>
      <c r="AQ159" s="102" t="e">
        <f t="shared" si="135"/>
        <v>#REF!</v>
      </c>
      <c r="AR159" s="102" t="e">
        <f t="shared" si="136"/>
        <v>#REF!</v>
      </c>
    </row>
    <row r="160" spans="5:44" x14ac:dyDescent="0.25">
      <c r="E160" s="65" t="e">
        <f>IF((ROWS(E$6:E160)-1)&gt;$C$16+$C$13-$C$15,"",(ROWS(E$6:E160)-1))</f>
        <v>#REF!</v>
      </c>
      <c r="F160" s="55" t="e">
        <f t="shared" si="112"/>
        <v>#REF!</v>
      </c>
      <c r="G160" s="55" t="e">
        <f t="shared" si="107"/>
        <v>#REF!</v>
      </c>
      <c r="H160" s="28" t="e">
        <f t="shared" si="108"/>
        <v>#REF!</v>
      </c>
      <c r="I160" s="56" t="e">
        <f t="shared" si="109"/>
        <v>#REF!</v>
      </c>
      <c r="J160" s="56" t="e">
        <f t="shared" si="113"/>
        <v>#REF!</v>
      </c>
      <c r="K160" s="57" t="e">
        <f t="shared" si="114"/>
        <v>#REF!</v>
      </c>
      <c r="L160" s="57" t="e">
        <f t="shared" si="115"/>
        <v>#REF!</v>
      </c>
      <c r="M160" s="58" t="e">
        <f t="shared" si="110"/>
        <v>#REF!</v>
      </c>
      <c r="N160" s="58" t="e">
        <f t="shared" si="116"/>
        <v>#REF!</v>
      </c>
      <c r="O160" s="58" t="e">
        <f t="shared" si="117"/>
        <v>#REF!</v>
      </c>
      <c r="P160" s="59" t="e">
        <f t="shared" si="106"/>
        <v>#REF!</v>
      </c>
      <c r="Q160" s="29" t="e">
        <f t="shared" si="118"/>
        <v>#REF!</v>
      </c>
      <c r="R160" s="100" t="e">
        <f t="shared" si="111"/>
        <v>#REF!</v>
      </c>
      <c r="S160" s="69"/>
      <c r="T160" s="69"/>
      <c r="U160" s="102"/>
      <c r="V160" s="102"/>
      <c r="W160" s="102"/>
      <c r="X160" s="102" t="e">
        <f t="shared" si="119"/>
        <v>#REF!</v>
      </c>
      <c r="Y160" s="102" t="e">
        <f t="shared" si="120"/>
        <v>#REF!</v>
      </c>
      <c r="Z160" s="102" t="e">
        <f t="shared" si="121"/>
        <v>#REF!</v>
      </c>
      <c r="AA160" s="102" t="e">
        <f t="shared" si="122"/>
        <v>#REF!</v>
      </c>
      <c r="AB160" s="102" t="e">
        <f t="shared" si="123"/>
        <v>#REF!</v>
      </c>
      <c r="AC160" s="102" t="e">
        <f t="shared" si="124"/>
        <v>#REF!</v>
      </c>
      <c r="AD160" s="102" t="e">
        <f t="shared" si="125"/>
        <v>#REF!</v>
      </c>
      <c r="AE160" s="102" t="e">
        <f t="shared" si="126"/>
        <v>#REF!</v>
      </c>
      <c r="AF160" s="108" t="e">
        <f t="shared" si="137"/>
        <v>#REF!</v>
      </c>
      <c r="AG160" s="102" t="e">
        <f t="shared" si="138"/>
        <v>#REF!</v>
      </c>
      <c r="AI160" s="102" t="e">
        <f t="shared" si="127"/>
        <v>#REF!</v>
      </c>
      <c r="AJ160" s="102" t="e">
        <f t="shared" si="128"/>
        <v>#REF!</v>
      </c>
      <c r="AK160" s="102" t="e">
        <f t="shared" si="129"/>
        <v>#REF!</v>
      </c>
      <c r="AL160" s="102" t="e">
        <f t="shared" si="130"/>
        <v>#REF!</v>
      </c>
      <c r="AM160" s="102" t="e">
        <f t="shared" si="131"/>
        <v>#REF!</v>
      </c>
      <c r="AN160" s="102" t="e">
        <f t="shared" si="132"/>
        <v>#REF!</v>
      </c>
      <c r="AO160" s="102" t="e">
        <f t="shared" si="133"/>
        <v>#REF!</v>
      </c>
      <c r="AP160" s="102" t="e">
        <f t="shared" si="134"/>
        <v>#REF!</v>
      </c>
      <c r="AQ160" s="102" t="e">
        <f t="shared" si="135"/>
        <v>#REF!</v>
      </c>
      <c r="AR160" s="102" t="e">
        <f t="shared" si="136"/>
        <v>#REF!</v>
      </c>
    </row>
    <row r="161" spans="5:44" x14ac:dyDescent="0.25">
      <c r="E161" s="65" t="e">
        <f>IF((ROWS(E$6:E161)-1)&gt;$C$16+$C$13-$C$15,"",(ROWS(E$6:E161)-1))</f>
        <v>#REF!</v>
      </c>
      <c r="F161" s="55" t="e">
        <f t="shared" si="112"/>
        <v>#REF!</v>
      </c>
      <c r="G161" s="55" t="e">
        <f t="shared" si="107"/>
        <v>#REF!</v>
      </c>
      <c r="H161" s="28" t="e">
        <f t="shared" si="108"/>
        <v>#REF!</v>
      </c>
      <c r="I161" s="56" t="e">
        <f t="shared" si="109"/>
        <v>#REF!</v>
      </c>
      <c r="J161" s="56" t="e">
        <f t="shared" si="113"/>
        <v>#REF!</v>
      </c>
      <c r="K161" s="57" t="e">
        <f t="shared" si="114"/>
        <v>#REF!</v>
      </c>
      <c r="L161" s="57" t="e">
        <f t="shared" si="115"/>
        <v>#REF!</v>
      </c>
      <c r="M161" s="58" t="e">
        <f t="shared" si="110"/>
        <v>#REF!</v>
      </c>
      <c r="N161" s="58" t="e">
        <f t="shared" si="116"/>
        <v>#REF!</v>
      </c>
      <c r="O161" s="58" t="e">
        <f t="shared" si="117"/>
        <v>#REF!</v>
      </c>
      <c r="P161" s="59" t="e">
        <f t="shared" si="106"/>
        <v>#REF!</v>
      </c>
      <c r="Q161" s="29" t="e">
        <f t="shared" si="118"/>
        <v>#REF!</v>
      </c>
      <c r="R161" s="100" t="e">
        <f t="shared" si="111"/>
        <v>#REF!</v>
      </c>
      <c r="S161" s="69"/>
      <c r="T161" s="69"/>
      <c r="U161" s="102"/>
      <c r="V161" s="102"/>
      <c r="W161" s="102"/>
      <c r="X161" s="102" t="e">
        <f t="shared" si="119"/>
        <v>#REF!</v>
      </c>
      <c r="Y161" s="102" t="e">
        <f t="shared" si="120"/>
        <v>#REF!</v>
      </c>
      <c r="Z161" s="102" t="e">
        <f t="shared" si="121"/>
        <v>#REF!</v>
      </c>
      <c r="AA161" s="102" t="e">
        <f t="shared" si="122"/>
        <v>#REF!</v>
      </c>
      <c r="AB161" s="102" t="e">
        <f t="shared" si="123"/>
        <v>#REF!</v>
      </c>
      <c r="AC161" s="102" t="e">
        <f t="shared" si="124"/>
        <v>#REF!</v>
      </c>
      <c r="AD161" s="102" t="e">
        <f t="shared" si="125"/>
        <v>#REF!</v>
      </c>
      <c r="AE161" s="102" t="e">
        <f t="shared" si="126"/>
        <v>#REF!</v>
      </c>
      <c r="AF161" s="108" t="e">
        <f t="shared" si="137"/>
        <v>#REF!</v>
      </c>
      <c r="AG161" s="102" t="e">
        <f t="shared" si="138"/>
        <v>#REF!</v>
      </c>
      <c r="AI161" s="102" t="e">
        <f t="shared" si="127"/>
        <v>#REF!</v>
      </c>
      <c r="AJ161" s="102" t="e">
        <f t="shared" si="128"/>
        <v>#REF!</v>
      </c>
      <c r="AK161" s="102" t="e">
        <f t="shared" si="129"/>
        <v>#REF!</v>
      </c>
      <c r="AL161" s="102" t="e">
        <f t="shared" si="130"/>
        <v>#REF!</v>
      </c>
      <c r="AM161" s="102" t="e">
        <f t="shared" si="131"/>
        <v>#REF!</v>
      </c>
      <c r="AN161" s="102" t="e">
        <f t="shared" si="132"/>
        <v>#REF!</v>
      </c>
      <c r="AO161" s="102" t="e">
        <f t="shared" si="133"/>
        <v>#REF!</v>
      </c>
      <c r="AP161" s="102" t="e">
        <f t="shared" si="134"/>
        <v>#REF!</v>
      </c>
      <c r="AQ161" s="102" t="e">
        <f t="shared" si="135"/>
        <v>#REF!</v>
      </c>
      <c r="AR161" s="102" t="e">
        <f t="shared" si="136"/>
        <v>#REF!</v>
      </c>
    </row>
    <row r="162" spans="5:44" x14ac:dyDescent="0.25">
      <c r="E162" s="65" t="e">
        <f>IF((ROWS(E$6:E162)-1)&gt;$C$16+$C$13-$C$15,"",(ROWS(E$6:E162)-1))</f>
        <v>#REF!</v>
      </c>
      <c r="F162" s="55" t="e">
        <f t="shared" si="112"/>
        <v>#REF!</v>
      </c>
      <c r="G162" s="55" t="e">
        <f t="shared" si="107"/>
        <v>#REF!</v>
      </c>
      <c r="H162" s="28" t="e">
        <f t="shared" si="108"/>
        <v>#REF!</v>
      </c>
      <c r="I162" s="56" t="e">
        <f t="shared" si="109"/>
        <v>#REF!</v>
      </c>
      <c r="J162" s="56" t="e">
        <f t="shared" si="113"/>
        <v>#REF!</v>
      </c>
      <c r="K162" s="57" t="e">
        <f t="shared" si="114"/>
        <v>#REF!</v>
      </c>
      <c r="L162" s="57" t="e">
        <f t="shared" si="115"/>
        <v>#REF!</v>
      </c>
      <c r="M162" s="58" t="e">
        <f t="shared" si="110"/>
        <v>#REF!</v>
      </c>
      <c r="N162" s="58" t="e">
        <f t="shared" si="116"/>
        <v>#REF!</v>
      </c>
      <c r="O162" s="58" t="e">
        <f t="shared" si="117"/>
        <v>#REF!</v>
      </c>
      <c r="P162" s="59" t="e">
        <f t="shared" si="106"/>
        <v>#REF!</v>
      </c>
      <c r="Q162" s="29" t="e">
        <f t="shared" si="118"/>
        <v>#REF!</v>
      </c>
      <c r="R162" s="100" t="e">
        <f t="shared" si="111"/>
        <v>#REF!</v>
      </c>
      <c r="S162" s="69"/>
      <c r="T162" s="69"/>
      <c r="U162" s="102"/>
      <c r="V162" s="102"/>
      <c r="W162" s="102"/>
      <c r="X162" s="102" t="e">
        <f t="shared" si="119"/>
        <v>#REF!</v>
      </c>
      <c r="Y162" s="102" t="e">
        <f t="shared" si="120"/>
        <v>#REF!</v>
      </c>
      <c r="Z162" s="102" t="e">
        <f t="shared" si="121"/>
        <v>#REF!</v>
      </c>
      <c r="AA162" s="102" t="e">
        <f t="shared" si="122"/>
        <v>#REF!</v>
      </c>
      <c r="AB162" s="102" t="e">
        <f t="shared" si="123"/>
        <v>#REF!</v>
      </c>
      <c r="AC162" s="102" t="e">
        <f t="shared" si="124"/>
        <v>#REF!</v>
      </c>
      <c r="AD162" s="102" t="e">
        <f t="shared" si="125"/>
        <v>#REF!</v>
      </c>
      <c r="AE162" s="102" t="e">
        <f t="shared" si="126"/>
        <v>#REF!</v>
      </c>
      <c r="AF162" s="108" t="e">
        <f t="shared" si="137"/>
        <v>#REF!</v>
      </c>
      <c r="AG162" s="102" t="e">
        <f t="shared" si="138"/>
        <v>#REF!</v>
      </c>
      <c r="AI162" s="102" t="e">
        <f t="shared" si="127"/>
        <v>#REF!</v>
      </c>
      <c r="AJ162" s="102" t="e">
        <f t="shared" si="128"/>
        <v>#REF!</v>
      </c>
      <c r="AK162" s="102" t="e">
        <f t="shared" si="129"/>
        <v>#REF!</v>
      </c>
      <c r="AL162" s="102" t="e">
        <f t="shared" si="130"/>
        <v>#REF!</v>
      </c>
      <c r="AM162" s="102" t="e">
        <f t="shared" si="131"/>
        <v>#REF!</v>
      </c>
      <c r="AN162" s="102" t="e">
        <f t="shared" si="132"/>
        <v>#REF!</v>
      </c>
      <c r="AO162" s="102" t="e">
        <f t="shared" si="133"/>
        <v>#REF!</v>
      </c>
      <c r="AP162" s="102" t="e">
        <f t="shared" si="134"/>
        <v>#REF!</v>
      </c>
      <c r="AQ162" s="102" t="e">
        <f t="shared" si="135"/>
        <v>#REF!</v>
      </c>
      <c r="AR162" s="102" t="e">
        <f t="shared" si="136"/>
        <v>#REF!</v>
      </c>
    </row>
    <row r="163" spans="5:44" x14ac:dyDescent="0.25">
      <c r="E163" s="65" t="e">
        <f>IF((ROWS(E$6:E163)-1)&gt;$C$16+$C$13-$C$15,"",(ROWS(E$6:E163)-1))</f>
        <v>#REF!</v>
      </c>
      <c r="F163" s="55" t="e">
        <f t="shared" si="112"/>
        <v>#REF!</v>
      </c>
      <c r="G163" s="55" t="e">
        <f t="shared" si="107"/>
        <v>#REF!</v>
      </c>
      <c r="H163" s="28" t="e">
        <f t="shared" si="108"/>
        <v>#REF!</v>
      </c>
      <c r="I163" s="56" t="e">
        <f t="shared" si="109"/>
        <v>#REF!</v>
      </c>
      <c r="J163" s="56" t="e">
        <f t="shared" si="113"/>
        <v>#REF!</v>
      </c>
      <c r="K163" s="57" t="e">
        <f t="shared" si="114"/>
        <v>#REF!</v>
      </c>
      <c r="L163" s="57" t="e">
        <f t="shared" si="115"/>
        <v>#REF!</v>
      </c>
      <c r="M163" s="58" t="e">
        <f t="shared" si="110"/>
        <v>#REF!</v>
      </c>
      <c r="N163" s="58" t="e">
        <f t="shared" si="116"/>
        <v>#REF!</v>
      </c>
      <c r="O163" s="58" t="e">
        <f t="shared" si="117"/>
        <v>#REF!</v>
      </c>
      <c r="P163" s="59" t="e">
        <f t="shared" si="106"/>
        <v>#REF!</v>
      </c>
      <c r="Q163" s="29" t="e">
        <f t="shared" si="118"/>
        <v>#REF!</v>
      </c>
      <c r="R163" s="100" t="e">
        <f t="shared" si="111"/>
        <v>#REF!</v>
      </c>
      <c r="S163" s="69"/>
      <c r="T163" s="69"/>
      <c r="U163" s="102"/>
      <c r="V163" s="102"/>
      <c r="W163" s="102"/>
      <c r="X163" s="102" t="e">
        <f t="shared" si="119"/>
        <v>#REF!</v>
      </c>
      <c r="Y163" s="102" t="e">
        <f t="shared" si="120"/>
        <v>#REF!</v>
      </c>
      <c r="Z163" s="102" t="e">
        <f t="shared" si="121"/>
        <v>#REF!</v>
      </c>
      <c r="AA163" s="102" t="e">
        <f t="shared" si="122"/>
        <v>#REF!</v>
      </c>
      <c r="AB163" s="102" t="e">
        <f t="shared" si="123"/>
        <v>#REF!</v>
      </c>
      <c r="AC163" s="102" t="e">
        <f t="shared" si="124"/>
        <v>#REF!</v>
      </c>
      <c r="AD163" s="102" t="e">
        <f t="shared" si="125"/>
        <v>#REF!</v>
      </c>
      <c r="AE163" s="102" t="e">
        <f t="shared" si="126"/>
        <v>#REF!</v>
      </c>
      <c r="AF163" s="108" t="e">
        <f t="shared" si="137"/>
        <v>#REF!</v>
      </c>
      <c r="AG163" s="102" t="e">
        <f t="shared" si="138"/>
        <v>#REF!</v>
      </c>
      <c r="AI163" s="102" t="e">
        <f t="shared" si="127"/>
        <v>#REF!</v>
      </c>
      <c r="AJ163" s="102" t="e">
        <f t="shared" si="128"/>
        <v>#REF!</v>
      </c>
      <c r="AK163" s="102" t="e">
        <f t="shared" si="129"/>
        <v>#REF!</v>
      </c>
      <c r="AL163" s="102" t="e">
        <f t="shared" si="130"/>
        <v>#REF!</v>
      </c>
      <c r="AM163" s="102" t="e">
        <f t="shared" si="131"/>
        <v>#REF!</v>
      </c>
      <c r="AN163" s="102" t="e">
        <f t="shared" si="132"/>
        <v>#REF!</v>
      </c>
      <c r="AO163" s="102" t="e">
        <f t="shared" si="133"/>
        <v>#REF!</v>
      </c>
      <c r="AP163" s="102" t="e">
        <f t="shared" si="134"/>
        <v>#REF!</v>
      </c>
      <c r="AQ163" s="102" t="e">
        <f t="shared" si="135"/>
        <v>#REF!</v>
      </c>
      <c r="AR163" s="102" t="e">
        <f t="shared" si="136"/>
        <v>#REF!</v>
      </c>
    </row>
    <row r="164" spans="5:44" x14ac:dyDescent="0.25">
      <c r="E164" s="65" t="e">
        <f>IF((ROWS(E$6:E164)-1)&gt;$C$16+$C$13-$C$15,"",(ROWS(E$6:E164)-1))</f>
        <v>#REF!</v>
      </c>
      <c r="F164" s="55" t="e">
        <f t="shared" si="112"/>
        <v>#REF!</v>
      </c>
      <c r="G164" s="55" t="e">
        <f t="shared" si="107"/>
        <v>#REF!</v>
      </c>
      <c r="H164" s="28" t="e">
        <f t="shared" si="108"/>
        <v>#REF!</v>
      </c>
      <c r="I164" s="56" t="e">
        <f t="shared" si="109"/>
        <v>#REF!</v>
      </c>
      <c r="J164" s="56" t="e">
        <f t="shared" si="113"/>
        <v>#REF!</v>
      </c>
      <c r="K164" s="57" t="e">
        <f t="shared" si="114"/>
        <v>#REF!</v>
      </c>
      <c r="L164" s="57" t="e">
        <f t="shared" si="115"/>
        <v>#REF!</v>
      </c>
      <c r="M164" s="58" t="e">
        <f t="shared" si="110"/>
        <v>#REF!</v>
      </c>
      <c r="N164" s="58" t="e">
        <f t="shared" si="116"/>
        <v>#REF!</v>
      </c>
      <c r="O164" s="58" t="e">
        <f t="shared" si="117"/>
        <v>#REF!</v>
      </c>
      <c r="P164" s="59" t="e">
        <f t="shared" si="106"/>
        <v>#REF!</v>
      </c>
      <c r="Q164" s="29" t="e">
        <f t="shared" si="118"/>
        <v>#REF!</v>
      </c>
      <c r="R164" s="100" t="e">
        <f t="shared" si="111"/>
        <v>#REF!</v>
      </c>
      <c r="S164" s="69"/>
      <c r="T164" s="69"/>
      <c r="U164" s="102"/>
      <c r="V164" s="102"/>
      <c r="W164" s="102"/>
      <c r="X164" s="102" t="e">
        <f t="shared" si="119"/>
        <v>#REF!</v>
      </c>
      <c r="Y164" s="102" t="e">
        <f t="shared" si="120"/>
        <v>#REF!</v>
      </c>
      <c r="Z164" s="102" t="e">
        <f t="shared" si="121"/>
        <v>#REF!</v>
      </c>
      <c r="AA164" s="102" t="e">
        <f t="shared" si="122"/>
        <v>#REF!</v>
      </c>
      <c r="AB164" s="102" t="e">
        <f t="shared" si="123"/>
        <v>#REF!</v>
      </c>
      <c r="AC164" s="102" t="e">
        <f t="shared" si="124"/>
        <v>#REF!</v>
      </c>
      <c r="AD164" s="102" t="e">
        <f t="shared" si="125"/>
        <v>#REF!</v>
      </c>
      <c r="AE164" s="102" t="e">
        <f t="shared" si="126"/>
        <v>#REF!</v>
      </c>
      <c r="AF164" s="108" t="e">
        <f t="shared" si="137"/>
        <v>#REF!</v>
      </c>
      <c r="AG164" s="102" t="e">
        <f t="shared" si="138"/>
        <v>#REF!</v>
      </c>
      <c r="AI164" s="102" t="e">
        <f t="shared" si="127"/>
        <v>#REF!</v>
      </c>
      <c r="AJ164" s="102" t="e">
        <f t="shared" si="128"/>
        <v>#REF!</v>
      </c>
      <c r="AK164" s="102" t="e">
        <f t="shared" si="129"/>
        <v>#REF!</v>
      </c>
      <c r="AL164" s="102" t="e">
        <f t="shared" si="130"/>
        <v>#REF!</v>
      </c>
      <c r="AM164" s="102" t="e">
        <f t="shared" si="131"/>
        <v>#REF!</v>
      </c>
      <c r="AN164" s="102" t="e">
        <f t="shared" si="132"/>
        <v>#REF!</v>
      </c>
      <c r="AO164" s="102" t="e">
        <f t="shared" si="133"/>
        <v>#REF!</v>
      </c>
      <c r="AP164" s="102" t="e">
        <f t="shared" si="134"/>
        <v>#REF!</v>
      </c>
      <c r="AQ164" s="102" t="e">
        <f t="shared" si="135"/>
        <v>#REF!</v>
      </c>
      <c r="AR164" s="102" t="e">
        <f t="shared" si="136"/>
        <v>#REF!</v>
      </c>
    </row>
    <row r="165" spans="5:44" x14ac:dyDescent="0.25">
      <c r="E165" s="65" t="e">
        <f>IF((ROWS(E$6:E165)-1)&gt;$C$16+$C$13-$C$15,"",(ROWS(E$6:E165)-1))</f>
        <v>#REF!</v>
      </c>
      <c r="F165" s="55" t="e">
        <f t="shared" si="112"/>
        <v>#REF!</v>
      </c>
      <c r="G165" s="55" t="e">
        <f t="shared" si="107"/>
        <v>#REF!</v>
      </c>
      <c r="H165" s="28" t="e">
        <f t="shared" si="108"/>
        <v>#REF!</v>
      </c>
      <c r="I165" s="56" t="e">
        <f t="shared" si="109"/>
        <v>#REF!</v>
      </c>
      <c r="J165" s="56" t="e">
        <f t="shared" si="113"/>
        <v>#REF!</v>
      </c>
      <c r="K165" s="57" t="e">
        <f t="shared" si="114"/>
        <v>#REF!</v>
      </c>
      <c r="L165" s="57" t="e">
        <f t="shared" si="115"/>
        <v>#REF!</v>
      </c>
      <c r="M165" s="58" t="e">
        <f t="shared" si="110"/>
        <v>#REF!</v>
      </c>
      <c r="N165" s="58" t="e">
        <f t="shared" si="116"/>
        <v>#REF!</v>
      </c>
      <c r="O165" s="58" t="e">
        <f t="shared" si="117"/>
        <v>#REF!</v>
      </c>
      <c r="P165" s="59" t="e">
        <f t="shared" si="106"/>
        <v>#REF!</v>
      </c>
      <c r="Q165" s="29" t="e">
        <f t="shared" si="118"/>
        <v>#REF!</v>
      </c>
      <c r="R165" s="100" t="e">
        <f t="shared" si="111"/>
        <v>#REF!</v>
      </c>
      <c r="S165" s="69"/>
      <c r="T165" s="69"/>
      <c r="U165" s="102"/>
      <c r="V165" s="102"/>
      <c r="W165" s="102"/>
      <c r="X165" s="102" t="e">
        <f t="shared" si="119"/>
        <v>#REF!</v>
      </c>
      <c r="Y165" s="102" t="e">
        <f t="shared" si="120"/>
        <v>#REF!</v>
      </c>
      <c r="Z165" s="102" t="e">
        <f t="shared" si="121"/>
        <v>#REF!</v>
      </c>
      <c r="AA165" s="102" t="e">
        <f t="shared" si="122"/>
        <v>#REF!</v>
      </c>
      <c r="AB165" s="102" t="e">
        <f t="shared" si="123"/>
        <v>#REF!</v>
      </c>
      <c r="AC165" s="102" t="e">
        <f t="shared" si="124"/>
        <v>#REF!</v>
      </c>
      <c r="AD165" s="102" t="e">
        <f t="shared" si="125"/>
        <v>#REF!</v>
      </c>
      <c r="AE165" s="102" t="e">
        <f t="shared" si="126"/>
        <v>#REF!</v>
      </c>
      <c r="AF165" s="108" t="e">
        <f t="shared" si="137"/>
        <v>#REF!</v>
      </c>
      <c r="AG165" s="102" t="e">
        <f t="shared" si="138"/>
        <v>#REF!</v>
      </c>
      <c r="AI165" s="102" t="e">
        <f t="shared" si="127"/>
        <v>#REF!</v>
      </c>
      <c r="AJ165" s="102" t="e">
        <f t="shared" si="128"/>
        <v>#REF!</v>
      </c>
      <c r="AK165" s="102" t="e">
        <f t="shared" si="129"/>
        <v>#REF!</v>
      </c>
      <c r="AL165" s="102" t="e">
        <f t="shared" si="130"/>
        <v>#REF!</v>
      </c>
      <c r="AM165" s="102" t="e">
        <f t="shared" si="131"/>
        <v>#REF!</v>
      </c>
      <c r="AN165" s="102" t="e">
        <f t="shared" si="132"/>
        <v>#REF!</v>
      </c>
      <c r="AO165" s="102" t="e">
        <f t="shared" si="133"/>
        <v>#REF!</v>
      </c>
      <c r="AP165" s="102" t="e">
        <f t="shared" si="134"/>
        <v>#REF!</v>
      </c>
      <c r="AQ165" s="102" t="e">
        <f t="shared" si="135"/>
        <v>#REF!</v>
      </c>
      <c r="AR165" s="102" t="e">
        <f t="shared" si="136"/>
        <v>#REF!</v>
      </c>
    </row>
    <row r="166" spans="5:44" x14ac:dyDescent="0.25">
      <c r="E166" s="65" t="e">
        <f>IF((ROWS(E$6:E166)-1)&gt;$C$16+$C$13-$C$15,"",(ROWS(E$6:E166)-1))</f>
        <v>#REF!</v>
      </c>
      <c r="F166" s="55" t="e">
        <f t="shared" si="112"/>
        <v>#REF!</v>
      </c>
      <c r="G166" s="55" t="e">
        <f t="shared" si="107"/>
        <v>#REF!</v>
      </c>
      <c r="H166" s="28" t="e">
        <f t="shared" si="108"/>
        <v>#REF!</v>
      </c>
      <c r="I166" s="56" t="e">
        <f t="shared" si="109"/>
        <v>#REF!</v>
      </c>
      <c r="J166" s="56" t="e">
        <f t="shared" si="113"/>
        <v>#REF!</v>
      </c>
      <c r="K166" s="57" t="e">
        <f t="shared" si="114"/>
        <v>#REF!</v>
      </c>
      <c r="L166" s="57" t="e">
        <f t="shared" si="115"/>
        <v>#REF!</v>
      </c>
      <c r="M166" s="58" t="e">
        <f t="shared" si="110"/>
        <v>#REF!</v>
      </c>
      <c r="N166" s="58" t="e">
        <f t="shared" si="116"/>
        <v>#REF!</v>
      </c>
      <c r="O166" s="58" t="e">
        <f t="shared" si="117"/>
        <v>#REF!</v>
      </c>
      <c r="P166" s="59" t="e">
        <f t="shared" si="106"/>
        <v>#REF!</v>
      </c>
      <c r="Q166" s="29" t="e">
        <f t="shared" si="118"/>
        <v>#REF!</v>
      </c>
      <c r="R166" s="100" t="e">
        <f t="shared" si="111"/>
        <v>#REF!</v>
      </c>
      <c r="S166" s="69"/>
      <c r="T166" s="69"/>
      <c r="U166" s="102"/>
      <c r="V166" s="102"/>
      <c r="W166" s="102"/>
      <c r="X166" s="102" t="e">
        <f t="shared" si="119"/>
        <v>#REF!</v>
      </c>
      <c r="Y166" s="102" t="e">
        <f t="shared" si="120"/>
        <v>#REF!</v>
      </c>
      <c r="Z166" s="102" t="e">
        <f t="shared" si="121"/>
        <v>#REF!</v>
      </c>
      <c r="AA166" s="102" t="e">
        <f t="shared" si="122"/>
        <v>#REF!</v>
      </c>
      <c r="AB166" s="102" t="e">
        <f t="shared" si="123"/>
        <v>#REF!</v>
      </c>
      <c r="AC166" s="102" t="e">
        <f t="shared" si="124"/>
        <v>#REF!</v>
      </c>
      <c r="AD166" s="102" t="e">
        <f t="shared" si="125"/>
        <v>#REF!</v>
      </c>
      <c r="AE166" s="102" t="e">
        <f t="shared" si="126"/>
        <v>#REF!</v>
      </c>
      <c r="AF166" s="108" t="e">
        <f t="shared" si="137"/>
        <v>#REF!</v>
      </c>
      <c r="AG166" s="102" t="e">
        <f t="shared" si="138"/>
        <v>#REF!</v>
      </c>
      <c r="AI166" s="102" t="e">
        <f t="shared" si="127"/>
        <v>#REF!</v>
      </c>
      <c r="AJ166" s="102" t="e">
        <f t="shared" si="128"/>
        <v>#REF!</v>
      </c>
      <c r="AK166" s="102" t="e">
        <f t="shared" si="129"/>
        <v>#REF!</v>
      </c>
      <c r="AL166" s="102" t="e">
        <f t="shared" si="130"/>
        <v>#REF!</v>
      </c>
      <c r="AM166" s="102" t="e">
        <f t="shared" si="131"/>
        <v>#REF!</v>
      </c>
      <c r="AN166" s="102" t="e">
        <f t="shared" si="132"/>
        <v>#REF!</v>
      </c>
      <c r="AO166" s="102" t="e">
        <f t="shared" si="133"/>
        <v>#REF!</v>
      </c>
      <c r="AP166" s="102" t="e">
        <f t="shared" si="134"/>
        <v>#REF!</v>
      </c>
      <c r="AQ166" s="102" t="e">
        <f t="shared" si="135"/>
        <v>#REF!</v>
      </c>
      <c r="AR166" s="102" t="e">
        <f t="shared" si="136"/>
        <v>#REF!</v>
      </c>
    </row>
    <row r="167" spans="5:44" x14ac:dyDescent="0.25">
      <c r="E167" s="65" t="e">
        <f>IF((ROWS(E$6:E167)-1)&gt;$C$16+$C$13-$C$15,"",(ROWS(E$6:E167)-1))</f>
        <v>#REF!</v>
      </c>
      <c r="F167" s="55" t="e">
        <f t="shared" si="112"/>
        <v>#REF!</v>
      </c>
      <c r="G167" s="55" t="e">
        <f t="shared" si="107"/>
        <v>#REF!</v>
      </c>
      <c r="H167" s="28" t="e">
        <f t="shared" si="108"/>
        <v>#REF!</v>
      </c>
      <c r="I167" s="56" t="e">
        <f t="shared" si="109"/>
        <v>#REF!</v>
      </c>
      <c r="J167" s="56" t="e">
        <f t="shared" si="113"/>
        <v>#REF!</v>
      </c>
      <c r="K167" s="57" t="e">
        <f t="shared" si="114"/>
        <v>#REF!</v>
      </c>
      <c r="L167" s="57" t="e">
        <f t="shared" si="115"/>
        <v>#REF!</v>
      </c>
      <c r="M167" s="58" t="e">
        <f t="shared" si="110"/>
        <v>#REF!</v>
      </c>
      <c r="N167" s="58" t="e">
        <f t="shared" si="116"/>
        <v>#REF!</v>
      </c>
      <c r="O167" s="58" t="e">
        <f t="shared" si="117"/>
        <v>#REF!</v>
      </c>
      <c r="P167" s="59" t="e">
        <f t="shared" si="106"/>
        <v>#REF!</v>
      </c>
      <c r="Q167" s="29" t="e">
        <f t="shared" si="118"/>
        <v>#REF!</v>
      </c>
      <c r="R167" s="100" t="e">
        <f t="shared" si="111"/>
        <v>#REF!</v>
      </c>
      <c r="S167" s="69"/>
      <c r="T167" s="69"/>
      <c r="U167" s="102"/>
      <c r="V167" s="102"/>
      <c r="W167" s="102"/>
      <c r="X167" s="102" t="e">
        <f t="shared" si="119"/>
        <v>#REF!</v>
      </c>
      <c r="Y167" s="102" t="e">
        <f t="shared" si="120"/>
        <v>#REF!</v>
      </c>
      <c r="Z167" s="102" t="e">
        <f t="shared" si="121"/>
        <v>#REF!</v>
      </c>
      <c r="AA167" s="102" t="e">
        <f t="shared" si="122"/>
        <v>#REF!</v>
      </c>
      <c r="AB167" s="102" t="e">
        <f t="shared" si="123"/>
        <v>#REF!</v>
      </c>
      <c r="AC167" s="102" t="e">
        <f t="shared" si="124"/>
        <v>#REF!</v>
      </c>
      <c r="AD167" s="102" t="e">
        <f t="shared" si="125"/>
        <v>#REF!</v>
      </c>
      <c r="AE167" s="102" t="e">
        <f t="shared" si="126"/>
        <v>#REF!</v>
      </c>
      <c r="AF167" s="108" t="e">
        <f t="shared" si="137"/>
        <v>#REF!</v>
      </c>
      <c r="AG167" s="102" t="e">
        <f t="shared" si="138"/>
        <v>#REF!</v>
      </c>
      <c r="AI167" s="102" t="e">
        <f t="shared" si="127"/>
        <v>#REF!</v>
      </c>
      <c r="AJ167" s="102" t="e">
        <f t="shared" si="128"/>
        <v>#REF!</v>
      </c>
      <c r="AK167" s="102" t="e">
        <f t="shared" si="129"/>
        <v>#REF!</v>
      </c>
      <c r="AL167" s="102" t="e">
        <f t="shared" si="130"/>
        <v>#REF!</v>
      </c>
      <c r="AM167" s="102" t="e">
        <f t="shared" si="131"/>
        <v>#REF!</v>
      </c>
      <c r="AN167" s="102" t="e">
        <f t="shared" si="132"/>
        <v>#REF!</v>
      </c>
      <c r="AO167" s="102" t="e">
        <f t="shared" si="133"/>
        <v>#REF!</v>
      </c>
      <c r="AP167" s="102" t="e">
        <f t="shared" si="134"/>
        <v>#REF!</v>
      </c>
      <c r="AQ167" s="102" t="e">
        <f t="shared" si="135"/>
        <v>#REF!</v>
      </c>
      <c r="AR167" s="102" t="e">
        <f t="shared" si="136"/>
        <v>#REF!</v>
      </c>
    </row>
    <row r="168" spans="5:44" x14ac:dyDescent="0.25">
      <c r="E168" s="65" t="e">
        <f>IF((ROWS(E$6:E168)-1)&gt;$C$16+$C$13-$C$15,"",(ROWS(E$6:E168)-1))</f>
        <v>#REF!</v>
      </c>
      <c r="F168" s="55" t="e">
        <f t="shared" si="112"/>
        <v>#REF!</v>
      </c>
      <c r="G168" s="55" t="e">
        <f t="shared" si="107"/>
        <v>#REF!</v>
      </c>
      <c r="H168" s="28" t="e">
        <f t="shared" si="108"/>
        <v>#REF!</v>
      </c>
      <c r="I168" s="56" t="e">
        <f t="shared" si="109"/>
        <v>#REF!</v>
      </c>
      <c r="J168" s="56" t="e">
        <f t="shared" si="113"/>
        <v>#REF!</v>
      </c>
      <c r="K168" s="57" t="e">
        <f t="shared" si="114"/>
        <v>#REF!</v>
      </c>
      <c r="L168" s="57" t="e">
        <f t="shared" si="115"/>
        <v>#REF!</v>
      </c>
      <c r="M168" s="58" t="e">
        <f t="shared" si="110"/>
        <v>#REF!</v>
      </c>
      <c r="N168" s="58" t="e">
        <f t="shared" si="116"/>
        <v>#REF!</v>
      </c>
      <c r="O168" s="58" t="e">
        <f t="shared" si="117"/>
        <v>#REF!</v>
      </c>
      <c r="P168" s="59" t="e">
        <f t="shared" si="106"/>
        <v>#REF!</v>
      </c>
      <c r="Q168" s="29" t="e">
        <f t="shared" si="118"/>
        <v>#REF!</v>
      </c>
      <c r="R168" s="100" t="e">
        <f t="shared" si="111"/>
        <v>#REF!</v>
      </c>
      <c r="S168" s="69"/>
      <c r="T168" s="69"/>
      <c r="U168" s="102"/>
      <c r="V168" s="102"/>
      <c r="W168" s="102"/>
      <c r="X168" s="102" t="e">
        <f t="shared" si="119"/>
        <v>#REF!</v>
      </c>
      <c r="Y168" s="102" t="e">
        <f t="shared" si="120"/>
        <v>#REF!</v>
      </c>
      <c r="Z168" s="102" t="e">
        <f t="shared" si="121"/>
        <v>#REF!</v>
      </c>
      <c r="AA168" s="102" t="e">
        <f t="shared" si="122"/>
        <v>#REF!</v>
      </c>
      <c r="AB168" s="102" t="e">
        <f t="shared" si="123"/>
        <v>#REF!</v>
      </c>
      <c r="AC168" s="102" t="e">
        <f t="shared" si="124"/>
        <v>#REF!</v>
      </c>
      <c r="AD168" s="102" t="e">
        <f t="shared" si="125"/>
        <v>#REF!</v>
      </c>
      <c r="AE168" s="102" t="e">
        <f t="shared" si="126"/>
        <v>#REF!</v>
      </c>
      <c r="AF168" s="108" t="e">
        <f t="shared" si="137"/>
        <v>#REF!</v>
      </c>
      <c r="AG168" s="102" t="e">
        <f t="shared" si="138"/>
        <v>#REF!</v>
      </c>
      <c r="AI168" s="102" t="e">
        <f t="shared" si="127"/>
        <v>#REF!</v>
      </c>
      <c r="AJ168" s="102" t="e">
        <f t="shared" si="128"/>
        <v>#REF!</v>
      </c>
      <c r="AK168" s="102" t="e">
        <f t="shared" si="129"/>
        <v>#REF!</v>
      </c>
      <c r="AL168" s="102" t="e">
        <f t="shared" si="130"/>
        <v>#REF!</v>
      </c>
      <c r="AM168" s="102" t="e">
        <f t="shared" si="131"/>
        <v>#REF!</v>
      </c>
      <c r="AN168" s="102" t="e">
        <f t="shared" si="132"/>
        <v>#REF!</v>
      </c>
      <c r="AO168" s="102" t="e">
        <f t="shared" si="133"/>
        <v>#REF!</v>
      </c>
      <c r="AP168" s="102" t="e">
        <f t="shared" si="134"/>
        <v>#REF!</v>
      </c>
      <c r="AQ168" s="102" t="e">
        <f t="shared" si="135"/>
        <v>#REF!</v>
      </c>
      <c r="AR168" s="102" t="e">
        <f t="shared" si="136"/>
        <v>#REF!</v>
      </c>
    </row>
    <row r="169" spans="5:44" x14ac:dyDescent="0.25">
      <c r="E169" s="65" t="e">
        <f>IF((ROWS(E$6:E169)-1)&gt;$C$16+$C$13-$C$15,"",(ROWS(E$6:E169)-1))</f>
        <v>#REF!</v>
      </c>
      <c r="F169" s="55" t="e">
        <f t="shared" si="112"/>
        <v>#REF!</v>
      </c>
      <c r="G169" s="55" t="e">
        <f t="shared" si="107"/>
        <v>#REF!</v>
      </c>
      <c r="H169" s="28" t="e">
        <f t="shared" si="108"/>
        <v>#REF!</v>
      </c>
      <c r="I169" s="56" t="e">
        <f t="shared" si="109"/>
        <v>#REF!</v>
      </c>
      <c r="J169" s="56" t="e">
        <f t="shared" si="113"/>
        <v>#REF!</v>
      </c>
      <c r="K169" s="57" t="e">
        <f t="shared" si="114"/>
        <v>#REF!</v>
      </c>
      <c r="L169" s="57" t="e">
        <f t="shared" si="115"/>
        <v>#REF!</v>
      </c>
      <c r="M169" s="58" t="e">
        <f t="shared" si="110"/>
        <v>#REF!</v>
      </c>
      <c r="N169" s="58" t="e">
        <f t="shared" si="116"/>
        <v>#REF!</v>
      </c>
      <c r="O169" s="58" t="e">
        <f t="shared" si="117"/>
        <v>#REF!</v>
      </c>
      <c r="P169" s="59" t="e">
        <f t="shared" si="106"/>
        <v>#REF!</v>
      </c>
      <c r="Q169" s="29" t="e">
        <f t="shared" si="118"/>
        <v>#REF!</v>
      </c>
      <c r="R169" s="100" t="e">
        <f t="shared" si="111"/>
        <v>#REF!</v>
      </c>
      <c r="S169" s="69"/>
      <c r="T169" s="69"/>
      <c r="U169" s="102"/>
      <c r="V169" s="102"/>
      <c r="W169" s="102"/>
      <c r="X169" s="102" t="e">
        <f t="shared" si="119"/>
        <v>#REF!</v>
      </c>
      <c r="Y169" s="102" t="e">
        <f t="shared" si="120"/>
        <v>#REF!</v>
      </c>
      <c r="Z169" s="102" t="e">
        <f t="shared" si="121"/>
        <v>#REF!</v>
      </c>
      <c r="AA169" s="102" t="e">
        <f t="shared" si="122"/>
        <v>#REF!</v>
      </c>
      <c r="AB169" s="102" t="e">
        <f t="shared" si="123"/>
        <v>#REF!</v>
      </c>
      <c r="AC169" s="102" t="e">
        <f t="shared" si="124"/>
        <v>#REF!</v>
      </c>
      <c r="AD169" s="102" t="e">
        <f t="shared" si="125"/>
        <v>#REF!</v>
      </c>
      <c r="AE169" s="102" t="e">
        <f t="shared" si="126"/>
        <v>#REF!</v>
      </c>
      <c r="AF169" s="108" t="e">
        <f t="shared" si="137"/>
        <v>#REF!</v>
      </c>
      <c r="AG169" s="102" t="e">
        <f t="shared" si="138"/>
        <v>#REF!</v>
      </c>
      <c r="AI169" s="102" t="e">
        <f t="shared" si="127"/>
        <v>#REF!</v>
      </c>
      <c r="AJ169" s="102" t="e">
        <f t="shared" si="128"/>
        <v>#REF!</v>
      </c>
      <c r="AK169" s="102" t="e">
        <f t="shared" si="129"/>
        <v>#REF!</v>
      </c>
      <c r="AL169" s="102" t="e">
        <f t="shared" si="130"/>
        <v>#REF!</v>
      </c>
      <c r="AM169" s="102" t="e">
        <f t="shared" si="131"/>
        <v>#REF!</v>
      </c>
      <c r="AN169" s="102" t="e">
        <f t="shared" si="132"/>
        <v>#REF!</v>
      </c>
      <c r="AO169" s="102" t="e">
        <f t="shared" si="133"/>
        <v>#REF!</v>
      </c>
      <c r="AP169" s="102" t="e">
        <f t="shared" si="134"/>
        <v>#REF!</v>
      </c>
      <c r="AQ169" s="102" t="e">
        <f t="shared" si="135"/>
        <v>#REF!</v>
      </c>
      <c r="AR169" s="102" t="e">
        <f t="shared" si="136"/>
        <v>#REF!</v>
      </c>
    </row>
    <row r="170" spans="5:44" x14ac:dyDescent="0.25">
      <c r="E170" s="65" t="e">
        <f>IF((ROWS(E$6:E170)-1)&gt;$C$16+$C$13-$C$15,"",(ROWS(E$6:E170)-1))</f>
        <v>#REF!</v>
      </c>
      <c r="F170" s="55" t="e">
        <f t="shared" si="112"/>
        <v>#REF!</v>
      </c>
      <c r="G170" s="55" t="e">
        <f t="shared" si="107"/>
        <v>#REF!</v>
      </c>
      <c r="H170" s="28" t="e">
        <f t="shared" si="108"/>
        <v>#REF!</v>
      </c>
      <c r="I170" s="56" t="e">
        <f t="shared" si="109"/>
        <v>#REF!</v>
      </c>
      <c r="J170" s="56" t="e">
        <f t="shared" si="113"/>
        <v>#REF!</v>
      </c>
      <c r="K170" s="57" t="e">
        <f t="shared" si="114"/>
        <v>#REF!</v>
      </c>
      <c r="L170" s="57" t="e">
        <f t="shared" si="115"/>
        <v>#REF!</v>
      </c>
      <c r="M170" s="58" t="e">
        <f t="shared" si="110"/>
        <v>#REF!</v>
      </c>
      <c r="N170" s="58" t="e">
        <f t="shared" si="116"/>
        <v>#REF!</v>
      </c>
      <c r="O170" s="58" t="e">
        <f t="shared" si="117"/>
        <v>#REF!</v>
      </c>
      <c r="P170" s="59" t="e">
        <f t="shared" si="106"/>
        <v>#REF!</v>
      </c>
      <c r="Q170" s="29" t="e">
        <f t="shared" si="118"/>
        <v>#REF!</v>
      </c>
      <c r="R170" s="100" t="e">
        <f t="shared" si="111"/>
        <v>#REF!</v>
      </c>
      <c r="S170" s="69"/>
      <c r="T170" s="69"/>
      <c r="U170" s="102"/>
      <c r="V170" s="102"/>
      <c r="W170" s="102"/>
      <c r="X170" s="102" t="e">
        <f t="shared" si="119"/>
        <v>#REF!</v>
      </c>
      <c r="Y170" s="102" t="e">
        <f t="shared" si="120"/>
        <v>#REF!</v>
      </c>
      <c r="Z170" s="102" t="e">
        <f t="shared" si="121"/>
        <v>#REF!</v>
      </c>
      <c r="AA170" s="102" t="e">
        <f t="shared" si="122"/>
        <v>#REF!</v>
      </c>
      <c r="AB170" s="102" t="e">
        <f t="shared" si="123"/>
        <v>#REF!</v>
      </c>
      <c r="AC170" s="102" t="e">
        <f t="shared" si="124"/>
        <v>#REF!</v>
      </c>
      <c r="AD170" s="102" t="e">
        <f t="shared" si="125"/>
        <v>#REF!</v>
      </c>
      <c r="AE170" s="102" t="e">
        <f t="shared" si="126"/>
        <v>#REF!</v>
      </c>
      <c r="AF170" s="108" t="e">
        <f t="shared" si="137"/>
        <v>#REF!</v>
      </c>
      <c r="AG170" s="102" t="e">
        <f t="shared" si="138"/>
        <v>#REF!</v>
      </c>
      <c r="AI170" s="102" t="e">
        <f t="shared" si="127"/>
        <v>#REF!</v>
      </c>
      <c r="AJ170" s="102" t="e">
        <f t="shared" si="128"/>
        <v>#REF!</v>
      </c>
      <c r="AK170" s="102" t="e">
        <f t="shared" si="129"/>
        <v>#REF!</v>
      </c>
      <c r="AL170" s="102" t="e">
        <f t="shared" si="130"/>
        <v>#REF!</v>
      </c>
      <c r="AM170" s="102" t="e">
        <f t="shared" si="131"/>
        <v>#REF!</v>
      </c>
      <c r="AN170" s="102" t="e">
        <f t="shared" si="132"/>
        <v>#REF!</v>
      </c>
      <c r="AO170" s="102" t="e">
        <f t="shared" si="133"/>
        <v>#REF!</v>
      </c>
      <c r="AP170" s="102" t="e">
        <f t="shared" si="134"/>
        <v>#REF!</v>
      </c>
      <c r="AQ170" s="102" t="e">
        <f t="shared" si="135"/>
        <v>#REF!</v>
      </c>
      <c r="AR170" s="102" t="e">
        <f t="shared" si="136"/>
        <v>#REF!</v>
      </c>
    </row>
    <row r="171" spans="5:44" x14ac:dyDescent="0.25">
      <c r="E171" s="65" t="e">
        <f>IF((ROWS(E$6:E171)-1)&gt;$C$16+$C$13-$C$15,"",(ROWS(E$6:E171)-1))</f>
        <v>#REF!</v>
      </c>
      <c r="F171" s="55" t="e">
        <f t="shared" si="112"/>
        <v>#REF!</v>
      </c>
      <c r="G171" s="55" t="e">
        <f t="shared" si="107"/>
        <v>#REF!</v>
      </c>
      <c r="H171" s="28" t="e">
        <f t="shared" si="108"/>
        <v>#REF!</v>
      </c>
      <c r="I171" s="56" t="e">
        <f t="shared" si="109"/>
        <v>#REF!</v>
      </c>
      <c r="J171" s="56" t="e">
        <f t="shared" si="113"/>
        <v>#REF!</v>
      </c>
      <c r="K171" s="57" t="e">
        <f t="shared" si="114"/>
        <v>#REF!</v>
      </c>
      <c r="L171" s="57" t="e">
        <f t="shared" si="115"/>
        <v>#REF!</v>
      </c>
      <c r="M171" s="58" t="e">
        <f t="shared" si="110"/>
        <v>#REF!</v>
      </c>
      <c r="N171" s="58" t="e">
        <f t="shared" si="116"/>
        <v>#REF!</v>
      </c>
      <c r="O171" s="58" t="e">
        <f t="shared" si="117"/>
        <v>#REF!</v>
      </c>
      <c r="P171" s="59" t="e">
        <f t="shared" si="106"/>
        <v>#REF!</v>
      </c>
      <c r="Q171" s="29" t="e">
        <f t="shared" si="118"/>
        <v>#REF!</v>
      </c>
      <c r="R171" s="100" t="e">
        <f t="shared" si="111"/>
        <v>#REF!</v>
      </c>
      <c r="S171" s="69"/>
      <c r="T171" s="69"/>
      <c r="U171" s="102"/>
      <c r="V171" s="102"/>
      <c r="W171" s="102"/>
      <c r="X171" s="102" t="e">
        <f t="shared" si="119"/>
        <v>#REF!</v>
      </c>
      <c r="Y171" s="102" t="e">
        <f t="shared" si="120"/>
        <v>#REF!</v>
      </c>
      <c r="Z171" s="102" t="e">
        <f t="shared" si="121"/>
        <v>#REF!</v>
      </c>
      <c r="AA171" s="102" t="e">
        <f t="shared" si="122"/>
        <v>#REF!</v>
      </c>
      <c r="AB171" s="102" t="e">
        <f t="shared" si="123"/>
        <v>#REF!</v>
      </c>
      <c r="AC171" s="102" t="e">
        <f t="shared" si="124"/>
        <v>#REF!</v>
      </c>
      <c r="AD171" s="102" t="e">
        <f t="shared" si="125"/>
        <v>#REF!</v>
      </c>
      <c r="AE171" s="102" t="e">
        <f t="shared" si="126"/>
        <v>#REF!</v>
      </c>
      <c r="AF171" s="108" t="e">
        <f t="shared" si="137"/>
        <v>#REF!</v>
      </c>
      <c r="AG171" s="102" t="e">
        <f t="shared" si="138"/>
        <v>#REF!</v>
      </c>
      <c r="AI171" s="102" t="e">
        <f t="shared" si="127"/>
        <v>#REF!</v>
      </c>
      <c r="AJ171" s="102" t="e">
        <f t="shared" si="128"/>
        <v>#REF!</v>
      </c>
      <c r="AK171" s="102" t="e">
        <f t="shared" si="129"/>
        <v>#REF!</v>
      </c>
      <c r="AL171" s="102" t="e">
        <f t="shared" si="130"/>
        <v>#REF!</v>
      </c>
      <c r="AM171" s="102" t="e">
        <f t="shared" si="131"/>
        <v>#REF!</v>
      </c>
      <c r="AN171" s="102" t="e">
        <f t="shared" si="132"/>
        <v>#REF!</v>
      </c>
      <c r="AO171" s="102" t="e">
        <f t="shared" si="133"/>
        <v>#REF!</v>
      </c>
      <c r="AP171" s="102" t="e">
        <f t="shared" si="134"/>
        <v>#REF!</v>
      </c>
      <c r="AQ171" s="102" t="e">
        <f t="shared" si="135"/>
        <v>#REF!</v>
      </c>
      <c r="AR171" s="102" t="e">
        <f t="shared" si="136"/>
        <v>#REF!</v>
      </c>
    </row>
    <row r="172" spans="5:44" x14ac:dyDescent="0.25">
      <c r="E172" s="65" t="e">
        <f>IF((ROWS(E$6:E172)-1)&gt;$C$16+$C$13-$C$15,"",(ROWS(E$6:E172)-1))</f>
        <v>#REF!</v>
      </c>
      <c r="F172" s="55" t="e">
        <f t="shared" si="112"/>
        <v>#REF!</v>
      </c>
      <c r="G172" s="55" t="e">
        <f t="shared" si="107"/>
        <v>#REF!</v>
      </c>
      <c r="H172" s="28" t="e">
        <f t="shared" si="108"/>
        <v>#REF!</v>
      </c>
      <c r="I172" s="56" t="e">
        <f t="shared" si="109"/>
        <v>#REF!</v>
      </c>
      <c r="J172" s="56" t="e">
        <f t="shared" si="113"/>
        <v>#REF!</v>
      </c>
      <c r="K172" s="57" t="e">
        <f t="shared" si="114"/>
        <v>#REF!</v>
      </c>
      <c r="L172" s="57" t="e">
        <f t="shared" si="115"/>
        <v>#REF!</v>
      </c>
      <c r="M172" s="58" t="e">
        <f t="shared" si="110"/>
        <v>#REF!</v>
      </c>
      <c r="N172" s="58" t="e">
        <f t="shared" si="116"/>
        <v>#REF!</v>
      </c>
      <c r="O172" s="58" t="e">
        <f t="shared" si="117"/>
        <v>#REF!</v>
      </c>
      <c r="P172" s="59" t="e">
        <f t="shared" si="106"/>
        <v>#REF!</v>
      </c>
      <c r="Q172" s="29" t="e">
        <f t="shared" si="118"/>
        <v>#REF!</v>
      </c>
      <c r="R172" s="100" t="e">
        <f t="shared" si="111"/>
        <v>#REF!</v>
      </c>
      <c r="S172" s="69"/>
      <c r="T172" s="69"/>
      <c r="U172" s="102"/>
      <c r="V172" s="102"/>
      <c r="W172" s="102"/>
      <c r="X172" s="102" t="e">
        <f t="shared" si="119"/>
        <v>#REF!</v>
      </c>
      <c r="Y172" s="102" t="e">
        <f t="shared" si="120"/>
        <v>#REF!</v>
      </c>
      <c r="Z172" s="102" t="e">
        <f t="shared" si="121"/>
        <v>#REF!</v>
      </c>
      <c r="AA172" s="102" t="e">
        <f t="shared" si="122"/>
        <v>#REF!</v>
      </c>
      <c r="AB172" s="102" t="e">
        <f t="shared" si="123"/>
        <v>#REF!</v>
      </c>
      <c r="AC172" s="102" t="e">
        <f t="shared" si="124"/>
        <v>#REF!</v>
      </c>
      <c r="AD172" s="102" t="e">
        <f t="shared" si="125"/>
        <v>#REF!</v>
      </c>
      <c r="AE172" s="102" t="e">
        <f t="shared" si="126"/>
        <v>#REF!</v>
      </c>
      <c r="AF172" s="108" t="e">
        <f t="shared" si="137"/>
        <v>#REF!</v>
      </c>
      <c r="AG172" s="102" t="e">
        <f t="shared" si="138"/>
        <v>#REF!</v>
      </c>
      <c r="AI172" s="102" t="e">
        <f t="shared" si="127"/>
        <v>#REF!</v>
      </c>
      <c r="AJ172" s="102" t="e">
        <f t="shared" si="128"/>
        <v>#REF!</v>
      </c>
      <c r="AK172" s="102" t="e">
        <f t="shared" si="129"/>
        <v>#REF!</v>
      </c>
      <c r="AL172" s="102" t="e">
        <f t="shared" si="130"/>
        <v>#REF!</v>
      </c>
      <c r="AM172" s="102" t="e">
        <f t="shared" si="131"/>
        <v>#REF!</v>
      </c>
      <c r="AN172" s="102" t="e">
        <f t="shared" si="132"/>
        <v>#REF!</v>
      </c>
      <c r="AO172" s="102" t="e">
        <f t="shared" si="133"/>
        <v>#REF!</v>
      </c>
      <c r="AP172" s="102" t="e">
        <f t="shared" si="134"/>
        <v>#REF!</v>
      </c>
      <c r="AQ172" s="102" t="e">
        <f t="shared" si="135"/>
        <v>#REF!</v>
      </c>
      <c r="AR172" s="102" t="e">
        <f t="shared" si="136"/>
        <v>#REF!</v>
      </c>
    </row>
    <row r="173" spans="5:44" x14ac:dyDescent="0.25">
      <c r="E173" s="65" t="e">
        <f>IF((ROWS(E$6:E173)-1)&gt;$C$16+$C$13-$C$15,"",(ROWS(E$6:E173)-1))</f>
        <v>#REF!</v>
      </c>
      <c r="F173" s="55" t="e">
        <f t="shared" si="112"/>
        <v>#REF!</v>
      </c>
      <c r="G173" s="55" t="e">
        <f t="shared" si="107"/>
        <v>#REF!</v>
      </c>
      <c r="H173" s="28" t="e">
        <f t="shared" si="108"/>
        <v>#REF!</v>
      </c>
      <c r="I173" s="56" t="e">
        <f t="shared" si="109"/>
        <v>#REF!</v>
      </c>
      <c r="J173" s="56" t="e">
        <f t="shared" si="113"/>
        <v>#REF!</v>
      </c>
      <c r="K173" s="57" t="e">
        <f t="shared" si="114"/>
        <v>#REF!</v>
      </c>
      <c r="L173" s="57" t="e">
        <f t="shared" si="115"/>
        <v>#REF!</v>
      </c>
      <c r="M173" s="58" t="e">
        <f t="shared" si="110"/>
        <v>#REF!</v>
      </c>
      <c r="N173" s="58" t="e">
        <f t="shared" si="116"/>
        <v>#REF!</v>
      </c>
      <c r="O173" s="58" t="e">
        <f t="shared" si="117"/>
        <v>#REF!</v>
      </c>
      <c r="P173" s="59" t="e">
        <f t="shared" si="106"/>
        <v>#REF!</v>
      </c>
      <c r="Q173" s="29" t="e">
        <f t="shared" si="118"/>
        <v>#REF!</v>
      </c>
      <c r="R173" s="100" t="e">
        <f t="shared" si="111"/>
        <v>#REF!</v>
      </c>
      <c r="S173" s="69"/>
      <c r="T173" s="69"/>
      <c r="U173" s="102"/>
      <c r="V173" s="102"/>
      <c r="W173" s="102"/>
      <c r="X173" s="102" t="e">
        <f t="shared" si="119"/>
        <v>#REF!</v>
      </c>
      <c r="Y173" s="102" t="e">
        <f t="shared" si="120"/>
        <v>#REF!</v>
      </c>
      <c r="Z173" s="102" t="e">
        <f t="shared" si="121"/>
        <v>#REF!</v>
      </c>
      <c r="AA173" s="102" t="e">
        <f t="shared" si="122"/>
        <v>#REF!</v>
      </c>
      <c r="AB173" s="102" t="e">
        <f t="shared" si="123"/>
        <v>#REF!</v>
      </c>
      <c r="AC173" s="102" t="e">
        <f t="shared" si="124"/>
        <v>#REF!</v>
      </c>
      <c r="AD173" s="102" t="e">
        <f t="shared" si="125"/>
        <v>#REF!</v>
      </c>
      <c r="AE173" s="102" t="e">
        <f t="shared" si="126"/>
        <v>#REF!</v>
      </c>
      <c r="AF173" s="108" t="e">
        <f t="shared" si="137"/>
        <v>#REF!</v>
      </c>
      <c r="AG173" s="102" t="e">
        <f t="shared" si="138"/>
        <v>#REF!</v>
      </c>
      <c r="AI173" s="102" t="e">
        <f t="shared" si="127"/>
        <v>#REF!</v>
      </c>
      <c r="AJ173" s="102" t="e">
        <f t="shared" si="128"/>
        <v>#REF!</v>
      </c>
      <c r="AK173" s="102" t="e">
        <f t="shared" si="129"/>
        <v>#REF!</v>
      </c>
      <c r="AL173" s="102" t="e">
        <f t="shared" si="130"/>
        <v>#REF!</v>
      </c>
      <c r="AM173" s="102" t="e">
        <f t="shared" si="131"/>
        <v>#REF!</v>
      </c>
      <c r="AN173" s="102" t="e">
        <f t="shared" si="132"/>
        <v>#REF!</v>
      </c>
      <c r="AO173" s="102" t="e">
        <f t="shared" si="133"/>
        <v>#REF!</v>
      </c>
      <c r="AP173" s="102" t="e">
        <f t="shared" si="134"/>
        <v>#REF!</v>
      </c>
      <c r="AQ173" s="102" t="e">
        <f t="shared" si="135"/>
        <v>#REF!</v>
      </c>
      <c r="AR173" s="102" t="e">
        <f t="shared" si="136"/>
        <v>#REF!</v>
      </c>
    </row>
    <row r="174" spans="5:44" x14ac:dyDescent="0.25">
      <c r="E174" s="65" t="e">
        <f>IF((ROWS(E$6:E174)-1)&gt;$C$16+$C$13-$C$15,"",(ROWS(E$6:E174)-1))</f>
        <v>#REF!</v>
      </c>
      <c r="F174" s="55" t="e">
        <f t="shared" si="112"/>
        <v>#REF!</v>
      </c>
      <c r="G174" s="55" t="e">
        <f t="shared" si="107"/>
        <v>#REF!</v>
      </c>
      <c r="H174" s="28" t="e">
        <f t="shared" si="108"/>
        <v>#REF!</v>
      </c>
      <c r="I174" s="56" t="e">
        <f t="shared" si="109"/>
        <v>#REF!</v>
      </c>
      <c r="J174" s="56" t="e">
        <f t="shared" si="113"/>
        <v>#REF!</v>
      </c>
      <c r="K174" s="57" t="e">
        <f t="shared" si="114"/>
        <v>#REF!</v>
      </c>
      <c r="L174" s="57" t="e">
        <f t="shared" si="115"/>
        <v>#REF!</v>
      </c>
      <c r="M174" s="58" t="e">
        <f t="shared" si="110"/>
        <v>#REF!</v>
      </c>
      <c r="N174" s="58" t="e">
        <f t="shared" si="116"/>
        <v>#REF!</v>
      </c>
      <c r="O174" s="58" t="e">
        <f t="shared" si="117"/>
        <v>#REF!</v>
      </c>
      <c r="P174" s="59" t="e">
        <f t="shared" si="106"/>
        <v>#REF!</v>
      </c>
      <c r="Q174" s="29" t="e">
        <f t="shared" si="118"/>
        <v>#REF!</v>
      </c>
      <c r="R174" s="100" t="e">
        <f t="shared" si="111"/>
        <v>#REF!</v>
      </c>
      <c r="S174" s="69"/>
      <c r="T174" s="69"/>
      <c r="U174" s="102"/>
      <c r="V174" s="102"/>
      <c r="W174" s="102"/>
      <c r="X174" s="102" t="e">
        <f t="shared" si="119"/>
        <v>#REF!</v>
      </c>
      <c r="Y174" s="102" t="e">
        <f t="shared" si="120"/>
        <v>#REF!</v>
      </c>
      <c r="Z174" s="102" t="e">
        <f t="shared" si="121"/>
        <v>#REF!</v>
      </c>
      <c r="AA174" s="102" t="e">
        <f t="shared" si="122"/>
        <v>#REF!</v>
      </c>
      <c r="AB174" s="102" t="e">
        <f t="shared" si="123"/>
        <v>#REF!</v>
      </c>
      <c r="AC174" s="102" t="e">
        <f t="shared" si="124"/>
        <v>#REF!</v>
      </c>
      <c r="AD174" s="102" t="e">
        <f t="shared" si="125"/>
        <v>#REF!</v>
      </c>
      <c r="AE174" s="102" t="e">
        <f t="shared" si="126"/>
        <v>#REF!</v>
      </c>
      <c r="AF174" s="108" t="e">
        <f t="shared" si="137"/>
        <v>#REF!</v>
      </c>
      <c r="AG174" s="102" t="e">
        <f t="shared" si="138"/>
        <v>#REF!</v>
      </c>
      <c r="AI174" s="102" t="e">
        <f t="shared" si="127"/>
        <v>#REF!</v>
      </c>
      <c r="AJ174" s="102" t="e">
        <f t="shared" si="128"/>
        <v>#REF!</v>
      </c>
      <c r="AK174" s="102" t="e">
        <f t="shared" si="129"/>
        <v>#REF!</v>
      </c>
      <c r="AL174" s="102" t="e">
        <f t="shared" si="130"/>
        <v>#REF!</v>
      </c>
      <c r="AM174" s="102" t="e">
        <f t="shared" si="131"/>
        <v>#REF!</v>
      </c>
      <c r="AN174" s="102" t="e">
        <f t="shared" si="132"/>
        <v>#REF!</v>
      </c>
      <c r="AO174" s="102" t="e">
        <f t="shared" si="133"/>
        <v>#REF!</v>
      </c>
      <c r="AP174" s="102" t="e">
        <f t="shared" si="134"/>
        <v>#REF!</v>
      </c>
      <c r="AQ174" s="102" t="e">
        <f t="shared" si="135"/>
        <v>#REF!</v>
      </c>
      <c r="AR174" s="102" t="e">
        <f t="shared" si="136"/>
        <v>#REF!</v>
      </c>
    </row>
    <row r="175" spans="5:44" x14ac:dyDescent="0.25">
      <c r="E175" s="65" t="e">
        <f>IF((ROWS(E$6:E175)-1)&gt;$C$16+$C$13-$C$15,"",(ROWS(E$6:E175)-1))</f>
        <v>#REF!</v>
      </c>
      <c r="F175" s="55" t="e">
        <f t="shared" si="112"/>
        <v>#REF!</v>
      </c>
      <c r="G175" s="55" t="e">
        <f t="shared" si="107"/>
        <v>#REF!</v>
      </c>
      <c r="H175" s="28" t="e">
        <f t="shared" si="108"/>
        <v>#REF!</v>
      </c>
      <c r="I175" s="56" t="e">
        <f t="shared" si="109"/>
        <v>#REF!</v>
      </c>
      <c r="J175" s="56" t="e">
        <f t="shared" si="113"/>
        <v>#REF!</v>
      </c>
      <c r="K175" s="57" t="e">
        <f t="shared" si="114"/>
        <v>#REF!</v>
      </c>
      <c r="L175" s="57" t="e">
        <f t="shared" si="115"/>
        <v>#REF!</v>
      </c>
      <c r="M175" s="58" t="e">
        <f t="shared" si="110"/>
        <v>#REF!</v>
      </c>
      <c r="N175" s="58" t="e">
        <f t="shared" si="116"/>
        <v>#REF!</v>
      </c>
      <c r="O175" s="58" t="e">
        <f t="shared" si="117"/>
        <v>#REF!</v>
      </c>
      <c r="P175" s="59" t="e">
        <f t="shared" si="106"/>
        <v>#REF!</v>
      </c>
      <c r="Q175" s="29" t="e">
        <f t="shared" si="118"/>
        <v>#REF!</v>
      </c>
      <c r="R175" s="100" t="e">
        <f t="shared" si="111"/>
        <v>#REF!</v>
      </c>
      <c r="S175" s="69"/>
      <c r="T175" s="69"/>
      <c r="U175" s="102"/>
      <c r="V175" s="102"/>
      <c r="W175" s="102"/>
      <c r="X175" s="102" t="e">
        <f t="shared" si="119"/>
        <v>#REF!</v>
      </c>
      <c r="Y175" s="102" t="e">
        <f t="shared" si="120"/>
        <v>#REF!</v>
      </c>
      <c r="Z175" s="102" t="e">
        <f t="shared" si="121"/>
        <v>#REF!</v>
      </c>
      <c r="AA175" s="102" t="e">
        <f t="shared" si="122"/>
        <v>#REF!</v>
      </c>
      <c r="AB175" s="102" t="e">
        <f t="shared" si="123"/>
        <v>#REF!</v>
      </c>
      <c r="AC175" s="102" t="e">
        <f t="shared" si="124"/>
        <v>#REF!</v>
      </c>
      <c r="AD175" s="102" t="e">
        <f t="shared" si="125"/>
        <v>#REF!</v>
      </c>
      <c r="AE175" s="102" t="e">
        <f t="shared" si="126"/>
        <v>#REF!</v>
      </c>
      <c r="AF175" s="108" t="e">
        <f t="shared" si="137"/>
        <v>#REF!</v>
      </c>
      <c r="AG175" s="102" t="e">
        <f t="shared" si="138"/>
        <v>#REF!</v>
      </c>
      <c r="AI175" s="102" t="e">
        <f t="shared" si="127"/>
        <v>#REF!</v>
      </c>
      <c r="AJ175" s="102" t="e">
        <f t="shared" si="128"/>
        <v>#REF!</v>
      </c>
      <c r="AK175" s="102" t="e">
        <f t="shared" si="129"/>
        <v>#REF!</v>
      </c>
      <c r="AL175" s="102" t="e">
        <f t="shared" si="130"/>
        <v>#REF!</v>
      </c>
      <c r="AM175" s="102" t="e">
        <f t="shared" si="131"/>
        <v>#REF!</v>
      </c>
      <c r="AN175" s="102" t="e">
        <f t="shared" si="132"/>
        <v>#REF!</v>
      </c>
      <c r="AO175" s="102" t="e">
        <f t="shared" si="133"/>
        <v>#REF!</v>
      </c>
      <c r="AP175" s="102" t="e">
        <f t="shared" si="134"/>
        <v>#REF!</v>
      </c>
      <c r="AQ175" s="102" t="e">
        <f t="shared" si="135"/>
        <v>#REF!</v>
      </c>
      <c r="AR175" s="102" t="e">
        <f t="shared" si="136"/>
        <v>#REF!</v>
      </c>
    </row>
    <row r="176" spans="5:44" x14ac:dyDescent="0.25">
      <c r="E176" s="65" t="e">
        <f>IF((ROWS(E$6:E176)-1)&gt;$C$16+$C$13-$C$15,"",(ROWS(E$6:E176)-1))</f>
        <v>#REF!</v>
      </c>
      <c r="F176" s="55" t="e">
        <f t="shared" si="112"/>
        <v>#REF!</v>
      </c>
      <c r="G176" s="55" t="e">
        <f t="shared" si="107"/>
        <v>#REF!</v>
      </c>
      <c r="H176" s="28" t="e">
        <f t="shared" si="108"/>
        <v>#REF!</v>
      </c>
      <c r="I176" s="56" t="e">
        <f t="shared" si="109"/>
        <v>#REF!</v>
      </c>
      <c r="J176" s="56" t="e">
        <f t="shared" si="113"/>
        <v>#REF!</v>
      </c>
      <c r="K176" s="57" t="e">
        <f t="shared" si="114"/>
        <v>#REF!</v>
      </c>
      <c r="L176" s="57" t="e">
        <f t="shared" si="115"/>
        <v>#REF!</v>
      </c>
      <c r="M176" s="58" t="e">
        <f t="shared" si="110"/>
        <v>#REF!</v>
      </c>
      <c r="N176" s="58" t="e">
        <f t="shared" si="116"/>
        <v>#REF!</v>
      </c>
      <c r="O176" s="58" t="e">
        <f t="shared" si="117"/>
        <v>#REF!</v>
      </c>
      <c r="P176" s="59" t="e">
        <f t="shared" si="106"/>
        <v>#REF!</v>
      </c>
      <c r="Q176" s="29" t="e">
        <f t="shared" si="118"/>
        <v>#REF!</v>
      </c>
      <c r="R176" s="100" t="e">
        <f t="shared" si="111"/>
        <v>#REF!</v>
      </c>
      <c r="S176" s="69"/>
      <c r="T176" s="69"/>
      <c r="U176" s="102"/>
      <c r="V176" s="102"/>
      <c r="W176" s="102"/>
      <c r="X176" s="102" t="e">
        <f t="shared" si="119"/>
        <v>#REF!</v>
      </c>
      <c r="Y176" s="102" t="e">
        <f t="shared" si="120"/>
        <v>#REF!</v>
      </c>
      <c r="Z176" s="102" t="e">
        <f t="shared" si="121"/>
        <v>#REF!</v>
      </c>
      <c r="AA176" s="102" t="e">
        <f t="shared" si="122"/>
        <v>#REF!</v>
      </c>
      <c r="AB176" s="102" t="e">
        <f t="shared" si="123"/>
        <v>#REF!</v>
      </c>
      <c r="AC176" s="102" t="e">
        <f t="shared" si="124"/>
        <v>#REF!</v>
      </c>
      <c r="AD176" s="102" t="e">
        <f t="shared" si="125"/>
        <v>#REF!</v>
      </c>
      <c r="AE176" s="102" t="e">
        <f t="shared" si="126"/>
        <v>#REF!</v>
      </c>
      <c r="AF176" s="108" t="e">
        <f t="shared" si="137"/>
        <v>#REF!</v>
      </c>
      <c r="AG176" s="102" t="e">
        <f t="shared" si="138"/>
        <v>#REF!</v>
      </c>
      <c r="AI176" s="102" t="e">
        <f t="shared" si="127"/>
        <v>#REF!</v>
      </c>
      <c r="AJ176" s="102" t="e">
        <f t="shared" si="128"/>
        <v>#REF!</v>
      </c>
      <c r="AK176" s="102" t="e">
        <f t="shared" si="129"/>
        <v>#REF!</v>
      </c>
      <c r="AL176" s="102" t="e">
        <f t="shared" si="130"/>
        <v>#REF!</v>
      </c>
      <c r="AM176" s="102" t="e">
        <f t="shared" si="131"/>
        <v>#REF!</v>
      </c>
      <c r="AN176" s="102" t="e">
        <f t="shared" si="132"/>
        <v>#REF!</v>
      </c>
      <c r="AO176" s="102" t="e">
        <f t="shared" si="133"/>
        <v>#REF!</v>
      </c>
      <c r="AP176" s="102" t="e">
        <f t="shared" si="134"/>
        <v>#REF!</v>
      </c>
      <c r="AQ176" s="102" t="e">
        <f t="shared" si="135"/>
        <v>#REF!</v>
      </c>
      <c r="AR176" s="102" t="e">
        <f t="shared" si="136"/>
        <v>#REF!</v>
      </c>
    </row>
    <row r="177" spans="5:44" x14ac:dyDescent="0.25">
      <c r="E177" s="65" t="e">
        <f>IF((ROWS(E$6:E177)-1)&gt;$C$16+$C$13-$C$15,"",(ROWS(E$6:E177)-1))</f>
        <v>#REF!</v>
      </c>
      <c r="F177" s="55" t="e">
        <f t="shared" si="112"/>
        <v>#REF!</v>
      </c>
      <c r="G177" s="55" t="e">
        <f t="shared" si="107"/>
        <v>#REF!</v>
      </c>
      <c r="H177" s="28" t="e">
        <f t="shared" si="108"/>
        <v>#REF!</v>
      </c>
      <c r="I177" s="56" t="e">
        <f t="shared" si="109"/>
        <v>#REF!</v>
      </c>
      <c r="J177" s="56" t="e">
        <f t="shared" si="113"/>
        <v>#REF!</v>
      </c>
      <c r="K177" s="57" t="e">
        <f t="shared" si="114"/>
        <v>#REF!</v>
      </c>
      <c r="L177" s="57" t="e">
        <f t="shared" si="115"/>
        <v>#REF!</v>
      </c>
      <c r="M177" s="58" t="e">
        <f t="shared" si="110"/>
        <v>#REF!</v>
      </c>
      <c r="N177" s="58" t="e">
        <f t="shared" si="116"/>
        <v>#REF!</v>
      </c>
      <c r="O177" s="58" t="e">
        <f t="shared" si="117"/>
        <v>#REF!</v>
      </c>
      <c r="P177" s="59" t="e">
        <f t="shared" si="106"/>
        <v>#REF!</v>
      </c>
      <c r="Q177" s="29" t="e">
        <f t="shared" si="118"/>
        <v>#REF!</v>
      </c>
      <c r="R177" s="100" t="e">
        <f t="shared" si="111"/>
        <v>#REF!</v>
      </c>
      <c r="S177" s="69"/>
      <c r="T177" s="69"/>
      <c r="U177" s="102"/>
      <c r="V177" s="102"/>
      <c r="W177" s="102"/>
      <c r="X177" s="102" t="e">
        <f t="shared" si="119"/>
        <v>#REF!</v>
      </c>
      <c r="Y177" s="102" t="e">
        <f t="shared" si="120"/>
        <v>#REF!</v>
      </c>
      <c r="Z177" s="102" t="e">
        <f t="shared" si="121"/>
        <v>#REF!</v>
      </c>
      <c r="AA177" s="102" t="e">
        <f t="shared" si="122"/>
        <v>#REF!</v>
      </c>
      <c r="AB177" s="102" t="e">
        <f t="shared" si="123"/>
        <v>#REF!</v>
      </c>
      <c r="AC177" s="102" t="e">
        <f t="shared" si="124"/>
        <v>#REF!</v>
      </c>
      <c r="AD177" s="102" t="e">
        <f t="shared" si="125"/>
        <v>#REF!</v>
      </c>
      <c r="AE177" s="102" t="e">
        <f t="shared" si="126"/>
        <v>#REF!</v>
      </c>
      <c r="AF177" s="108" t="e">
        <f t="shared" si="137"/>
        <v>#REF!</v>
      </c>
      <c r="AG177" s="102" t="e">
        <f t="shared" si="138"/>
        <v>#REF!</v>
      </c>
      <c r="AI177" s="102" t="e">
        <f t="shared" si="127"/>
        <v>#REF!</v>
      </c>
      <c r="AJ177" s="102" t="e">
        <f t="shared" si="128"/>
        <v>#REF!</v>
      </c>
      <c r="AK177" s="102" t="e">
        <f t="shared" si="129"/>
        <v>#REF!</v>
      </c>
      <c r="AL177" s="102" t="e">
        <f t="shared" si="130"/>
        <v>#REF!</v>
      </c>
      <c r="AM177" s="102" t="e">
        <f t="shared" si="131"/>
        <v>#REF!</v>
      </c>
      <c r="AN177" s="102" t="e">
        <f t="shared" si="132"/>
        <v>#REF!</v>
      </c>
      <c r="AO177" s="102" t="e">
        <f t="shared" si="133"/>
        <v>#REF!</v>
      </c>
      <c r="AP177" s="102" t="e">
        <f t="shared" si="134"/>
        <v>#REF!</v>
      </c>
      <c r="AQ177" s="102" t="e">
        <f t="shared" si="135"/>
        <v>#REF!</v>
      </c>
      <c r="AR177" s="102" t="e">
        <f t="shared" si="136"/>
        <v>#REF!</v>
      </c>
    </row>
    <row r="178" spans="5:44" x14ac:dyDescent="0.25">
      <c r="E178" s="65" t="e">
        <f>IF((ROWS(E$6:E178)-1)&gt;$C$16+$C$13-$C$15,"",(ROWS(E$6:E178)-1))</f>
        <v>#REF!</v>
      </c>
      <c r="F178" s="55" t="e">
        <f t="shared" si="112"/>
        <v>#REF!</v>
      </c>
      <c r="G178" s="55" t="e">
        <f t="shared" si="107"/>
        <v>#REF!</v>
      </c>
      <c r="H178" s="28" t="e">
        <f t="shared" si="108"/>
        <v>#REF!</v>
      </c>
      <c r="I178" s="56" t="e">
        <f t="shared" si="109"/>
        <v>#REF!</v>
      </c>
      <c r="J178" s="56" t="e">
        <f t="shared" si="113"/>
        <v>#REF!</v>
      </c>
      <c r="K178" s="57" t="e">
        <f t="shared" si="114"/>
        <v>#REF!</v>
      </c>
      <c r="L178" s="57" t="e">
        <f t="shared" si="115"/>
        <v>#REF!</v>
      </c>
      <c r="M178" s="58" t="e">
        <f t="shared" si="110"/>
        <v>#REF!</v>
      </c>
      <c r="N178" s="58" t="e">
        <f t="shared" si="116"/>
        <v>#REF!</v>
      </c>
      <c r="O178" s="58" t="e">
        <f t="shared" si="117"/>
        <v>#REF!</v>
      </c>
      <c r="P178" s="59" t="e">
        <f t="shared" si="106"/>
        <v>#REF!</v>
      </c>
      <c r="Q178" s="29" t="e">
        <f t="shared" si="118"/>
        <v>#REF!</v>
      </c>
      <c r="R178" s="100" t="e">
        <f t="shared" si="111"/>
        <v>#REF!</v>
      </c>
      <c r="S178" s="69"/>
      <c r="T178" s="69"/>
      <c r="U178" s="102"/>
      <c r="V178" s="102"/>
      <c r="W178" s="102"/>
      <c r="X178" s="102" t="e">
        <f t="shared" si="119"/>
        <v>#REF!</v>
      </c>
      <c r="Y178" s="102" t="e">
        <f t="shared" si="120"/>
        <v>#REF!</v>
      </c>
      <c r="Z178" s="102" t="e">
        <f t="shared" si="121"/>
        <v>#REF!</v>
      </c>
      <c r="AA178" s="102" t="e">
        <f t="shared" si="122"/>
        <v>#REF!</v>
      </c>
      <c r="AB178" s="102" t="e">
        <f t="shared" si="123"/>
        <v>#REF!</v>
      </c>
      <c r="AC178" s="102" t="e">
        <f t="shared" si="124"/>
        <v>#REF!</v>
      </c>
      <c r="AD178" s="102" t="e">
        <f t="shared" si="125"/>
        <v>#REF!</v>
      </c>
      <c r="AE178" s="102" t="e">
        <f t="shared" si="126"/>
        <v>#REF!</v>
      </c>
      <c r="AF178" s="108" t="e">
        <f t="shared" si="137"/>
        <v>#REF!</v>
      </c>
      <c r="AG178" s="102" t="e">
        <f t="shared" si="138"/>
        <v>#REF!</v>
      </c>
      <c r="AI178" s="102" t="e">
        <f t="shared" si="127"/>
        <v>#REF!</v>
      </c>
      <c r="AJ178" s="102" t="e">
        <f t="shared" si="128"/>
        <v>#REF!</v>
      </c>
      <c r="AK178" s="102" t="e">
        <f t="shared" si="129"/>
        <v>#REF!</v>
      </c>
      <c r="AL178" s="102" t="e">
        <f t="shared" si="130"/>
        <v>#REF!</v>
      </c>
      <c r="AM178" s="102" t="e">
        <f t="shared" si="131"/>
        <v>#REF!</v>
      </c>
      <c r="AN178" s="102" t="e">
        <f t="shared" si="132"/>
        <v>#REF!</v>
      </c>
      <c r="AO178" s="102" t="e">
        <f t="shared" si="133"/>
        <v>#REF!</v>
      </c>
      <c r="AP178" s="102" t="e">
        <f t="shared" si="134"/>
        <v>#REF!</v>
      </c>
      <c r="AQ178" s="102" t="e">
        <f t="shared" si="135"/>
        <v>#REF!</v>
      </c>
      <c r="AR178" s="102" t="e">
        <f t="shared" si="136"/>
        <v>#REF!</v>
      </c>
    </row>
    <row r="179" spans="5:44" x14ac:dyDescent="0.25">
      <c r="E179" s="65" t="e">
        <f>IF((ROWS(E$6:E179)-1)&gt;$C$16+$C$13-$C$15,"",(ROWS(E$6:E179)-1))</f>
        <v>#REF!</v>
      </c>
      <c r="F179" s="55" t="e">
        <f t="shared" si="112"/>
        <v>#REF!</v>
      </c>
      <c r="G179" s="55" t="e">
        <f t="shared" si="107"/>
        <v>#REF!</v>
      </c>
      <c r="H179" s="28" t="e">
        <f t="shared" si="108"/>
        <v>#REF!</v>
      </c>
      <c r="I179" s="56" t="e">
        <f t="shared" si="109"/>
        <v>#REF!</v>
      </c>
      <c r="J179" s="56" t="e">
        <f t="shared" si="113"/>
        <v>#REF!</v>
      </c>
      <c r="K179" s="57" t="e">
        <f t="shared" si="114"/>
        <v>#REF!</v>
      </c>
      <c r="L179" s="57" t="e">
        <f t="shared" si="115"/>
        <v>#REF!</v>
      </c>
      <c r="M179" s="58" t="e">
        <f t="shared" si="110"/>
        <v>#REF!</v>
      </c>
      <c r="N179" s="58" t="e">
        <f t="shared" si="116"/>
        <v>#REF!</v>
      </c>
      <c r="O179" s="58" t="e">
        <f t="shared" si="117"/>
        <v>#REF!</v>
      </c>
      <c r="P179" s="59" t="e">
        <f t="shared" si="106"/>
        <v>#REF!</v>
      </c>
      <c r="Q179" s="29" t="e">
        <f t="shared" si="118"/>
        <v>#REF!</v>
      </c>
      <c r="R179" s="100" t="e">
        <f t="shared" si="111"/>
        <v>#REF!</v>
      </c>
      <c r="S179" s="69"/>
      <c r="T179" s="69"/>
      <c r="U179" s="102"/>
      <c r="V179" s="102"/>
      <c r="W179" s="102"/>
      <c r="X179" s="102" t="e">
        <f t="shared" si="119"/>
        <v>#REF!</v>
      </c>
      <c r="Y179" s="102" t="e">
        <f t="shared" si="120"/>
        <v>#REF!</v>
      </c>
      <c r="Z179" s="102" t="e">
        <f t="shared" si="121"/>
        <v>#REF!</v>
      </c>
      <c r="AA179" s="102" t="e">
        <f t="shared" si="122"/>
        <v>#REF!</v>
      </c>
      <c r="AB179" s="102" t="e">
        <f t="shared" si="123"/>
        <v>#REF!</v>
      </c>
      <c r="AC179" s="102" t="e">
        <f t="shared" si="124"/>
        <v>#REF!</v>
      </c>
      <c r="AD179" s="102" t="e">
        <f t="shared" si="125"/>
        <v>#REF!</v>
      </c>
      <c r="AE179" s="102" t="e">
        <f t="shared" si="126"/>
        <v>#REF!</v>
      </c>
      <c r="AF179" s="108" t="e">
        <f t="shared" si="137"/>
        <v>#REF!</v>
      </c>
      <c r="AG179" s="102" t="e">
        <f t="shared" si="138"/>
        <v>#REF!</v>
      </c>
      <c r="AI179" s="102" t="e">
        <f t="shared" si="127"/>
        <v>#REF!</v>
      </c>
      <c r="AJ179" s="102" t="e">
        <f t="shared" si="128"/>
        <v>#REF!</v>
      </c>
      <c r="AK179" s="102" t="e">
        <f t="shared" si="129"/>
        <v>#REF!</v>
      </c>
      <c r="AL179" s="102" t="e">
        <f t="shared" si="130"/>
        <v>#REF!</v>
      </c>
      <c r="AM179" s="102" t="e">
        <f t="shared" si="131"/>
        <v>#REF!</v>
      </c>
      <c r="AN179" s="102" t="e">
        <f t="shared" si="132"/>
        <v>#REF!</v>
      </c>
      <c r="AO179" s="102" t="e">
        <f t="shared" si="133"/>
        <v>#REF!</v>
      </c>
      <c r="AP179" s="102" t="e">
        <f t="shared" si="134"/>
        <v>#REF!</v>
      </c>
      <c r="AQ179" s="102" t="e">
        <f t="shared" si="135"/>
        <v>#REF!</v>
      </c>
      <c r="AR179" s="102" t="e">
        <f t="shared" si="136"/>
        <v>#REF!</v>
      </c>
    </row>
    <row r="180" spans="5:44" x14ac:dyDescent="0.25">
      <c r="E180" s="65" t="e">
        <f>IF((ROWS(E$6:E180)-1)&gt;$C$16+$C$13-$C$15,"",(ROWS(E$6:E180)-1))</f>
        <v>#REF!</v>
      </c>
      <c r="F180" s="55" t="e">
        <f t="shared" si="112"/>
        <v>#REF!</v>
      </c>
      <c r="G180" s="55" t="e">
        <f t="shared" si="107"/>
        <v>#REF!</v>
      </c>
      <c r="H180" s="28" t="e">
        <f t="shared" si="108"/>
        <v>#REF!</v>
      </c>
      <c r="I180" s="56" t="e">
        <f t="shared" si="109"/>
        <v>#REF!</v>
      </c>
      <c r="J180" s="56" t="e">
        <f t="shared" si="113"/>
        <v>#REF!</v>
      </c>
      <c r="K180" s="57" t="e">
        <f t="shared" si="114"/>
        <v>#REF!</v>
      </c>
      <c r="L180" s="57" t="e">
        <f t="shared" si="115"/>
        <v>#REF!</v>
      </c>
      <c r="M180" s="58" t="e">
        <f t="shared" si="110"/>
        <v>#REF!</v>
      </c>
      <c r="N180" s="58" t="e">
        <f t="shared" si="116"/>
        <v>#REF!</v>
      </c>
      <c r="O180" s="58" t="e">
        <f t="shared" si="117"/>
        <v>#REF!</v>
      </c>
      <c r="P180" s="59" t="e">
        <f t="shared" si="106"/>
        <v>#REF!</v>
      </c>
      <c r="Q180" s="29" t="e">
        <f t="shared" si="118"/>
        <v>#REF!</v>
      </c>
      <c r="R180" s="100" t="e">
        <f t="shared" si="111"/>
        <v>#REF!</v>
      </c>
      <c r="S180" s="69"/>
      <c r="T180" s="69"/>
      <c r="U180" s="102"/>
      <c r="V180" s="102"/>
      <c r="W180" s="102"/>
      <c r="X180" s="102" t="e">
        <f t="shared" si="119"/>
        <v>#REF!</v>
      </c>
      <c r="Y180" s="102" t="e">
        <f t="shared" si="120"/>
        <v>#REF!</v>
      </c>
      <c r="Z180" s="102" t="e">
        <f t="shared" si="121"/>
        <v>#REF!</v>
      </c>
      <c r="AA180" s="102" t="e">
        <f t="shared" si="122"/>
        <v>#REF!</v>
      </c>
      <c r="AB180" s="102" t="e">
        <f t="shared" si="123"/>
        <v>#REF!</v>
      </c>
      <c r="AC180" s="102" t="e">
        <f t="shared" si="124"/>
        <v>#REF!</v>
      </c>
      <c r="AD180" s="102" t="e">
        <f t="shared" si="125"/>
        <v>#REF!</v>
      </c>
      <c r="AE180" s="102" t="e">
        <f t="shared" si="126"/>
        <v>#REF!</v>
      </c>
      <c r="AF180" s="108" t="e">
        <f t="shared" si="137"/>
        <v>#REF!</v>
      </c>
      <c r="AG180" s="102" t="e">
        <f t="shared" si="138"/>
        <v>#REF!</v>
      </c>
      <c r="AI180" s="102" t="e">
        <f t="shared" si="127"/>
        <v>#REF!</v>
      </c>
      <c r="AJ180" s="102" t="e">
        <f t="shared" si="128"/>
        <v>#REF!</v>
      </c>
      <c r="AK180" s="102" t="e">
        <f t="shared" si="129"/>
        <v>#REF!</v>
      </c>
      <c r="AL180" s="102" t="e">
        <f t="shared" si="130"/>
        <v>#REF!</v>
      </c>
      <c r="AM180" s="102" t="e">
        <f t="shared" si="131"/>
        <v>#REF!</v>
      </c>
      <c r="AN180" s="102" t="e">
        <f t="shared" si="132"/>
        <v>#REF!</v>
      </c>
      <c r="AO180" s="102" t="e">
        <f t="shared" si="133"/>
        <v>#REF!</v>
      </c>
      <c r="AP180" s="102" t="e">
        <f t="shared" si="134"/>
        <v>#REF!</v>
      </c>
      <c r="AQ180" s="102" t="e">
        <f t="shared" si="135"/>
        <v>#REF!</v>
      </c>
      <c r="AR180" s="102" t="e">
        <f t="shared" si="136"/>
        <v>#REF!</v>
      </c>
    </row>
    <row r="181" spans="5:44" x14ac:dyDescent="0.25">
      <c r="E181" s="65" t="e">
        <f>IF((ROWS(E$6:E181)-1)&gt;$C$16+$C$13-$C$15,"",(ROWS(E$6:E181)-1))</f>
        <v>#REF!</v>
      </c>
      <c r="F181" s="55" t="e">
        <f t="shared" si="112"/>
        <v>#REF!</v>
      </c>
      <c r="G181" s="55" t="e">
        <f t="shared" si="107"/>
        <v>#REF!</v>
      </c>
      <c r="H181" s="28" t="e">
        <f t="shared" si="108"/>
        <v>#REF!</v>
      </c>
      <c r="I181" s="56" t="e">
        <f t="shared" si="109"/>
        <v>#REF!</v>
      </c>
      <c r="J181" s="56" t="e">
        <f t="shared" si="113"/>
        <v>#REF!</v>
      </c>
      <c r="K181" s="57" t="e">
        <f t="shared" si="114"/>
        <v>#REF!</v>
      </c>
      <c r="L181" s="57" t="e">
        <f t="shared" si="115"/>
        <v>#REF!</v>
      </c>
      <c r="M181" s="58" t="e">
        <f t="shared" si="110"/>
        <v>#REF!</v>
      </c>
      <c r="N181" s="58" t="e">
        <f t="shared" si="116"/>
        <v>#REF!</v>
      </c>
      <c r="O181" s="58" t="e">
        <f t="shared" si="117"/>
        <v>#REF!</v>
      </c>
      <c r="P181" s="59" t="e">
        <f t="shared" si="106"/>
        <v>#REF!</v>
      </c>
      <c r="Q181" s="29" t="e">
        <f t="shared" si="118"/>
        <v>#REF!</v>
      </c>
      <c r="R181" s="100" t="e">
        <f t="shared" si="111"/>
        <v>#REF!</v>
      </c>
      <c r="S181" s="69"/>
      <c r="T181" s="69"/>
      <c r="U181" s="102"/>
      <c r="V181" s="102"/>
      <c r="W181" s="102"/>
      <c r="X181" s="102" t="e">
        <f t="shared" si="119"/>
        <v>#REF!</v>
      </c>
      <c r="Y181" s="102" t="e">
        <f t="shared" si="120"/>
        <v>#REF!</v>
      </c>
      <c r="Z181" s="102" t="e">
        <f t="shared" si="121"/>
        <v>#REF!</v>
      </c>
      <c r="AA181" s="102" t="e">
        <f t="shared" si="122"/>
        <v>#REF!</v>
      </c>
      <c r="AB181" s="102" t="e">
        <f t="shared" si="123"/>
        <v>#REF!</v>
      </c>
      <c r="AC181" s="102" t="e">
        <f t="shared" si="124"/>
        <v>#REF!</v>
      </c>
      <c r="AD181" s="102" t="e">
        <f t="shared" si="125"/>
        <v>#REF!</v>
      </c>
      <c r="AE181" s="102" t="e">
        <f t="shared" si="126"/>
        <v>#REF!</v>
      </c>
      <c r="AF181" s="108" t="e">
        <f t="shared" si="137"/>
        <v>#REF!</v>
      </c>
      <c r="AG181" s="102" t="e">
        <f t="shared" si="138"/>
        <v>#REF!</v>
      </c>
      <c r="AI181" s="102" t="e">
        <f t="shared" si="127"/>
        <v>#REF!</v>
      </c>
      <c r="AJ181" s="102" t="e">
        <f t="shared" si="128"/>
        <v>#REF!</v>
      </c>
      <c r="AK181" s="102" t="e">
        <f t="shared" si="129"/>
        <v>#REF!</v>
      </c>
      <c r="AL181" s="102" t="e">
        <f t="shared" si="130"/>
        <v>#REF!</v>
      </c>
      <c r="AM181" s="102" t="e">
        <f t="shared" si="131"/>
        <v>#REF!</v>
      </c>
      <c r="AN181" s="102" t="e">
        <f t="shared" si="132"/>
        <v>#REF!</v>
      </c>
      <c r="AO181" s="102" t="e">
        <f t="shared" si="133"/>
        <v>#REF!</v>
      </c>
      <c r="AP181" s="102" t="e">
        <f t="shared" si="134"/>
        <v>#REF!</v>
      </c>
      <c r="AQ181" s="102" t="e">
        <f t="shared" si="135"/>
        <v>#REF!</v>
      </c>
      <c r="AR181" s="102" t="e">
        <f t="shared" si="136"/>
        <v>#REF!</v>
      </c>
    </row>
    <row r="182" spans="5:44" x14ac:dyDescent="0.25">
      <c r="E182" s="65" t="e">
        <f>IF((ROWS(E$6:E182)-1)&gt;$C$16+$C$13-$C$15,"",(ROWS(E$6:E182)-1))</f>
        <v>#REF!</v>
      </c>
      <c r="F182" s="55" t="e">
        <f t="shared" si="112"/>
        <v>#REF!</v>
      </c>
      <c r="G182" s="55" t="e">
        <f t="shared" si="107"/>
        <v>#REF!</v>
      </c>
      <c r="H182" s="28" t="e">
        <f t="shared" si="108"/>
        <v>#REF!</v>
      </c>
      <c r="I182" s="56" t="e">
        <f t="shared" si="109"/>
        <v>#REF!</v>
      </c>
      <c r="J182" s="56" t="e">
        <f t="shared" si="113"/>
        <v>#REF!</v>
      </c>
      <c r="K182" s="57" t="e">
        <f t="shared" si="114"/>
        <v>#REF!</v>
      </c>
      <c r="L182" s="57" t="e">
        <f t="shared" si="115"/>
        <v>#REF!</v>
      </c>
      <c r="M182" s="58" t="e">
        <f t="shared" si="110"/>
        <v>#REF!</v>
      </c>
      <c r="N182" s="58" t="e">
        <f t="shared" si="116"/>
        <v>#REF!</v>
      </c>
      <c r="O182" s="58" t="e">
        <f t="shared" si="117"/>
        <v>#REF!</v>
      </c>
      <c r="P182" s="59" t="e">
        <f t="shared" si="106"/>
        <v>#REF!</v>
      </c>
      <c r="Q182" s="29" t="e">
        <f t="shared" si="118"/>
        <v>#REF!</v>
      </c>
      <c r="R182" s="100" t="e">
        <f t="shared" si="111"/>
        <v>#REF!</v>
      </c>
      <c r="S182" s="69"/>
      <c r="T182" s="69"/>
      <c r="U182" s="102"/>
      <c r="V182" s="102"/>
      <c r="W182" s="102"/>
      <c r="X182" s="102" t="e">
        <f t="shared" si="119"/>
        <v>#REF!</v>
      </c>
      <c r="Y182" s="102" t="e">
        <f t="shared" si="120"/>
        <v>#REF!</v>
      </c>
      <c r="Z182" s="102" t="e">
        <f t="shared" si="121"/>
        <v>#REF!</v>
      </c>
      <c r="AA182" s="102" t="e">
        <f t="shared" si="122"/>
        <v>#REF!</v>
      </c>
      <c r="AB182" s="102" t="e">
        <f t="shared" si="123"/>
        <v>#REF!</v>
      </c>
      <c r="AC182" s="102" t="e">
        <f t="shared" si="124"/>
        <v>#REF!</v>
      </c>
      <c r="AD182" s="102" t="e">
        <f t="shared" si="125"/>
        <v>#REF!</v>
      </c>
      <c r="AE182" s="102" t="e">
        <f t="shared" si="126"/>
        <v>#REF!</v>
      </c>
      <c r="AF182" s="108" t="e">
        <f t="shared" si="137"/>
        <v>#REF!</v>
      </c>
      <c r="AG182" s="102" t="e">
        <f t="shared" si="138"/>
        <v>#REF!</v>
      </c>
      <c r="AI182" s="102" t="e">
        <f t="shared" si="127"/>
        <v>#REF!</v>
      </c>
      <c r="AJ182" s="102" t="e">
        <f t="shared" si="128"/>
        <v>#REF!</v>
      </c>
      <c r="AK182" s="102" t="e">
        <f t="shared" si="129"/>
        <v>#REF!</v>
      </c>
      <c r="AL182" s="102" t="e">
        <f t="shared" si="130"/>
        <v>#REF!</v>
      </c>
      <c r="AM182" s="102" t="e">
        <f t="shared" si="131"/>
        <v>#REF!</v>
      </c>
      <c r="AN182" s="102" t="e">
        <f t="shared" si="132"/>
        <v>#REF!</v>
      </c>
      <c r="AO182" s="102" t="e">
        <f t="shared" si="133"/>
        <v>#REF!</v>
      </c>
      <c r="AP182" s="102" t="e">
        <f t="shared" si="134"/>
        <v>#REF!</v>
      </c>
      <c r="AQ182" s="102" t="e">
        <f t="shared" si="135"/>
        <v>#REF!</v>
      </c>
      <c r="AR182" s="102" t="e">
        <f t="shared" si="136"/>
        <v>#REF!</v>
      </c>
    </row>
    <row r="183" spans="5:44" x14ac:dyDescent="0.25">
      <c r="E183" s="65" t="e">
        <f>IF((ROWS(E$6:E183)-1)&gt;$C$16+$C$13-$C$15,"",(ROWS(E$6:E183)-1))</f>
        <v>#REF!</v>
      </c>
      <c r="F183" s="55" t="e">
        <f t="shared" si="112"/>
        <v>#REF!</v>
      </c>
      <c r="G183" s="55" t="e">
        <f t="shared" si="107"/>
        <v>#REF!</v>
      </c>
      <c r="H183" s="28" t="e">
        <f t="shared" si="108"/>
        <v>#REF!</v>
      </c>
      <c r="I183" s="56" t="e">
        <f t="shared" si="109"/>
        <v>#REF!</v>
      </c>
      <c r="J183" s="56" t="e">
        <f t="shared" si="113"/>
        <v>#REF!</v>
      </c>
      <c r="K183" s="57" t="e">
        <f t="shared" si="114"/>
        <v>#REF!</v>
      </c>
      <c r="L183" s="57" t="e">
        <f t="shared" si="115"/>
        <v>#REF!</v>
      </c>
      <c r="M183" s="58" t="e">
        <f t="shared" si="110"/>
        <v>#REF!</v>
      </c>
      <c r="N183" s="58" t="e">
        <f t="shared" si="116"/>
        <v>#REF!</v>
      </c>
      <c r="O183" s="58" t="e">
        <f t="shared" si="117"/>
        <v>#REF!</v>
      </c>
      <c r="P183" s="59" t="e">
        <f t="shared" si="106"/>
        <v>#REF!</v>
      </c>
      <c r="Q183" s="29" t="e">
        <f t="shared" si="118"/>
        <v>#REF!</v>
      </c>
      <c r="R183" s="100" t="e">
        <f t="shared" si="111"/>
        <v>#REF!</v>
      </c>
      <c r="S183" s="69"/>
      <c r="T183" s="69"/>
      <c r="U183" s="102"/>
      <c r="V183" s="102"/>
      <c r="W183" s="102"/>
      <c r="X183" s="102" t="e">
        <f t="shared" si="119"/>
        <v>#REF!</v>
      </c>
      <c r="Y183" s="102" t="e">
        <f t="shared" si="120"/>
        <v>#REF!</v>
      </c>
      <c r="Z183" s="102" t="e">
        <f t="shared" si="121"/>
        <v>#REF!</v>
      </c>
      <c r="AA183" s="102" t="e">
        <f t="shared" si="122"/>
        <v>#REF!</v>
      </c>
      <c r="AB183" s="102" t="e">
        <f t="shared" si="123"/>
        <v>#REF!</v>
      </c>
      <c r="AC183" s="102" t="e">
        <f t="shared" si="124"/>
        <v>#REF!</v>
      </c>
      <c r="AD183" s="102" t="e">
        <f t="shared" si="125"/>
        <v>#REF!</v>
      </c>
      <c r="AE183" s="102" t="e">
        <f t="shared" si="126"/>
        <v>#REF!</v>
      </c>
      <c r="AF183" s="108" t="e">
        <f t="shared" si="137"/>
        <v>#REF!</v>
      </c>
      <c r="AG183" s="102" t="e">
        <f t="shared" si="138"/>
        <v>#REF!</v>
      </c>
      <c r="AI183" s="102" t="e">
        <f t="shared" si="127"/>
        <v>#REF!</v>
      </c>
      <c r="AJ183" s="102" t="e">
        <f t="shared" si="128"/>
        <v>#REF!</v>
      </c>
      <c r="AK183" s="102" t="e">
        <f t="shared" si="129"/>
        <v>#REF!</v>
      </c>
      <c r="AL183" s="102" t="e">
        <f t="shared" si="130"/>
        <v>#REF!</v>
      </c>
      <c r="AM183" s="102" t="e">
        <f t="shared" si="131"/>
        <v>#REF!</v>
      </c>
      <c r="AN183" s="102" t="e">
        <f t="shared" si="132"/>
        <v>#REF!</v>
      </c>
      <c r="AO183" s="102" t="e">
        <f t="shared" si="133"/>
        <v>#REF!</v>
      </c>
      <c r="AP183" s="102" t="e">
        <f t="shared" si="134"/>
        <v>#REF!</v>
      </c>
      <c r="AQ183" s="102" t="e">
        <f t="shared" si="135"/>
        <v>#REF!</v>
      </c>
      <c r="AR183" s="102" t="e">
        <f t="shared" si="136"/>
        <v>#REF!</v>
      </c>
    </row>
    <row r="184" spans="5:44" x14ac:dyDescent="0.25">
      <c r="E184" s="65" t="e">
        <f>IF((ROWS(E$6:E184)-1)&gt;$C$16+$C$13-$C$15,"",(ROWS(E$6:E184)-1))</f>
        <v>#REF!</v>
      </c>
      <c r="F184" s="55" t="e">
        <f t="shared" si="112"/>
        <v>#REF!</v>
      </c>
      <c r="G184" s="55" t="e">
        <f t="shared" si="107"/>
        <v>#REF!</v>
      </c>
      <c r="H184" s="28" t="e">
        <f t="shared" si="108"/>
        <v>#REF!</v>
      </c>
      <c r="I184" s="56" t="e">
        <f t="shared" si="109"/>
        <v>#REF!</v>
      </c>
      <c r="J184" s="56" t="e">
        <f t="shared" si="113"/>
        <v>#REF!</v>
      </c>
      <c r="K184" s="57" t="e">
        <f t="shared" si="114"/>
        <v>#REF!</v>
      </c>
      <c r="L184" s="57" t="e">
        <f t="shared" si="115"/>
        <v>#REF!</v>
      </c>
      <c r="M184" s="58" t="e">
        <f t="shared" si="110"/>
        <v>#REF!</v>
      </c>
      <c r="N184" s="58" t="e">
        <f t="shared" si="116"/>
        <v>#REF!</v>
      </c>
      <c r="O184" s="58" t="e">
        <f t="shared" si="117"/>
        <v>#REF!</v>
      </c>
      <c r="P184" s="59" t="e">
        <f t="shared" si="106"/>
        <v>#REF!</v>
      </c>
      <c r="Q184" s="29" t="e">
        <f t="shared" si="118"/>
        <v>#REF!</v>
      </c>
      <c r="R184" s="100" t="e">
        <f t="shared" si="111"/>
        <v>#REF!</v>
      </c>
      <c r="S184" s="69"/>
      <c r="T184" s="69"/>
      <c r="U184" s="102"/>
      <c r="V184" s="102"/>
      <c r="W184" s="102"/>
      <c r="X184" s="102" t="e">
        <f t="shared" si="119"/>
        <v>#REF!</v>
      </c>
      <c r="Y184" s="102" t="e">
        <f t="shared" si="120"/>
        <v>#REF!</v>
      </c>
      <c r="Z184" s="102" t="e">
        <f t="shared" si="121"/>
        <v>#REF!</v>
      </c>
      <c r="AA184" s="102" t="e">
        <f t="shared" si="122"/>
        <v>#REF!</v>
      </c>
      <c r="AB184" s="102" t="e">
        <f t="shared" si="123"/>
        <v>#REF!</v>
      </c>
      <c r="AC184" s="102" t="e">
        <f t="shared" si="124"/>
        <v>#REF!</v>
      </c>
      <c r="AD184" s="102" t="e">
        <f t="shared" si="125"/>
        <v>#REF!</v>
      </c>
      <c r="AE184" s="102" t="e">
        <f t="shared" si="126"/>
        <v>#REF!</v>
      </c>
      <c r="AF184" s="108" t="e">
        <f t="shared" si="137"/>
        <v>#REF!</v>
      </c>
      <c r="AG184" s="102" t="e">
        <f t="shared" si="138"/>
        <v>#REF!</v>
      </c>
      <c r="AI184" s="102" t="e">
        <f t="shared" si="127"/>
        <v>#REF!</v>
      </c>
      <c r="AJ184" s="102" t="e">
        <f t="shared" si="128"/>
        <v>#REF!</v>
      </c>
      <c r="AK184" s="102" t="e">
        <f t="shared" si="129"/>
        <v>#REF!</v>
      </c>
      <c r="AL184" s="102" t="e">
        <f t="shared" si="130"/>
        <v>#REF!</v>
      </c>
      <c r="AM184" s="102" t="e">
        <f t="shared" si="131"/>
        <v>#REF!</v>
      </c>
      <c r="AN184" s="102" t="e">
        <f t="shared" si="132"/>
        <v>#REF!</v>
      </c>
      <c r="AO184" s="102" t="e">
        <f t="shared" si="133"/>
        <v>#REF!</v>
      </c>
      <c r="AP184" s="102" t="e">
        <f t="shared" si="134"/>
        <v>#REF!</v>
      </c>
      <c r="AQ184" s="102" t="e">
        <f t="shared" si="135"/>
        <v>#REF!</v>
      </c>
      <c r="AR184" s="102" t="e">
        <f t="shared" si="136"/>
        <v>#REF!</v>
      </c>
    </row>
    <row r="185" spans="5:44" x14ac:dyDescent="0.25">
      <c r="E185" s="65" t="e">
        <f>IF((ROWS(E$6:E185)-1)&gt;$C$16+$C$13-$C$15,"",(ROWS(E$6:E185)-1))</f>
        <v>#REF!</v>
      </c>
      <c r="F185" s="55" t="e">
        <f t="shared" si="112"/>
        <v>#REF!</v>
      </c>
      <c r="G185" s="55" t="e">
        <f t="shared" si="107"/>
        <v>#REF!</v>
      </c>
      <c r="H185" s="28" t="e">
        <f t="shared" si="108"/>
        <v>#REF!</v>
      </c>
      <c r="I185" s="56" t="e">
        <f t="shared" si="109"/>
        <v>#REF!</v>
      </c>
      <c r="J185" s="56" t="e">
        <f t="shared" si="113"/>
        <v>#REF!</v>
      </c>
      <c r="K185" s="57" t="e">
        <f t="shared" si="114"/>
        <v>#REF!</v>
      </c>
      <c r="L185" s="57" t="e">
        <f t="shared" si="115"/>
        <v>#REF!</v>
      </c>
      <c r="M185" s="58" t="e">
        <f t="shared" si="110"/>
        <v>#REF!</v>
      </c>
      <c r="N185" s="58" t="e">
        <f t="shared" si="116"/>
        <v>#REF!</v>
      </c>
      <c r="O185" s="58" t="e">
        <f t="shared" si="117"/>
        <v>#REF!</v>
      </c>
      <c r="P185" s="59" t="e">
        <f t="shared" si="106"/>
        <v>#REF!</v>
      </c>
      <c r="Q185" s="29" t="e">
        <f t="shared" si="118"/>
        <v>#REF!</v>
      </c>
      <c r="R185" s="100" t="e">
        <f t="shared" si="111"/>
        <v>#REF!</v>
      </c>
      <c r="S185" s="69"/>
      <c r="T185" s="69"/>
      <c r="U185" s="102"/>
      <c r="V185" s="102"/>
      <c r="W185" s="102"/>
      <c r="X185" s="102" t="e">
        <f t="shared" si="119"/>
        <v>#REF!</v>
      </c>
      <c r="Y185" s="102" t="e">
        <f t="shared" si="120"/>
        <v>#REF!</v>
      </c>
      <c r="Z185" s="102" t="e">
        <f t="shared" si="121"/>
        <v>#REF!</v>
      </c>
      <c r="AA185" s="102" t="e">
        <f t="shared" si="122"/>
        <v>#REF!</v>
      </c>
      <c r="AB185" s="102" t="e">
        <f t="shared" si="123"/>
        <v>#REF!</v>
      </c>
      <c r="AC185" s="102" t="e">
        <f t="shared" si="124"/>
        <v>#REF!</v>
      </c>
      <c r="AD185" s="102" t="e">
        <f t="shared" si="125"/>
        <v>#REF!</v>
      </c>
      <c r="AE185" s="102" t="e">
        <f t="shared" si="126"/>
        <v>#REF!</v>
      </c>
      <c r="AF185" s="108" t="e">
        <f t="shared" si="137"/>
        <v>#REF!</v>
      </c>
      <c r="AG185" s="102" t="e">
        <f t="shared" si="138"/>
        <v>#REF!</v>
      </c>
      <c r="AI185" s="102" t="e">
        <f t="shared" si="127"/>
        <v>#REF!</v>
      </c>
      <c r="AJ185" s="102" t="e">
        <f t="shared" si="128"/>
        <v>#REF!</v>
      </c>
      <c r="AK185" s="102" t="e">
        <f t="shared" si="129"/>
        <v>#REF!</v>
      </c>
      <c r="AL185" s="102" t="e">
        <f t="shared" si="130"/>
        <v>#REF!</v>
      </c>
      <c r="AM185" s="102" t="e">
        <f t="shared" si="131"/>
        <v>#REF!</v>
      </c>
      <c r="AN185" s="102" t="e">
        <f t="shared" si="132"/>
        <v>#REF!</v>
      </c>
      <c r="AO185" s="102" t="e">
        <f t="shared" si="133"/>
        <v>#REF!</v>
      </c>
      <c r="AP185" s="102" t="e">
        <f t="shared" si="134"/>
        <v>#REF!</v>
      </c>
      <c r="AQ185" s="102" t="e">
        <f t="shared" si="135"/>
        <v>#REF!</v>
      </c>
      <c r="AR185" s="102" t="e">
        <f t="shared" si="136"/>
        <v>#REF!</v>
      </c>
    </row>
    <row r="186" spans="5:44" x14ac:dyDescent="0.25">
      <c r="E186" s="65" t="e">
        <f>IF((ROWS(E$6:E186)-1)&gt;$C$16+$C$13-$C$15,"",(ROWS(E$6:E186)-1))</f>
        <v>#REF!</v>
      </c>
      <c r="F186" s="55" t="e">
        <f t="shared" si="112"/>
        <v>#REF!</v>
      </c>
      <c r="G186" s="55" t="e">
        <f t="shared" si="107"/>
        <v>#REF!</v>
      </c>
      <c r="H186" s="28" t="e">
        <f t="shared" si="108"/>
        <v>#REF!</v>
      </c>
      <c r="I186" s="56" t="e">
        <f t="shared" si="109"/>
        <v>#REF!</v>
      </c>
      <c r="J186" s="56" t="e">
        <f t="shared" si="113"/>
        <v>#REF!</v>
      </c>
      <c r="K186" s="57" t="e">
        <f t="shared" si="114"/>
        <v>#REF!</v>
      </c>
      <c r="L186" s="57" t="e">
        <f t="shared" si="115"/>
        <v>#REF!</v>
      </c>
      <c r="M186" s="58" t="e">
        <f t="shared" si="110"/>
        <v>#REF!</v>
      </c>
      <c r="N186" s="58" t="e">
        <f t="shared" si="116"/>
        <v>#REF!</v>
      </c>
      <c r="O186" s="58" t="e">
        <f t="shared" si="117"/>
        <v>#REF!</v>
      </c>
      <c r="P186" s="59" t="e">
        <f t="shared" si="106"/>
        <v>#REF!</v>
      </c>
      <c r="Q186" s="29" t="e">
        <f t="shared" si="118"/>
        <v>#REF!</v>
      </c>
      <c r="R186" s="100" t="e">
        <f t="shared" si="111"/>
        <v>#REF!</v>
      </c>
      <c r="S186" s="69"/>
      <c r="T186" s="69"/>
      <c r="U186" s="102"/>
      <c r="V186" s="102"/>
      <c r="W186" s="102"/>
      <c r="X186" s="102" t="e">
        <f t="shared" si="119"/>
        <v>#REF!</v>
      </c>
      <c r="Y186" s="102" t="e">
        <f t="shared" si="120"/>
        <v>#REF!</v>
      </c>
      <c r="Z186" s="102" t="e">
        <f t="shared" si="121"/>
        <v>#REF!</v>
      </c>
      <c r="AA186" s="102" t="e">
        <f t="shared" si="122"/>
        <v>#REF!</v>
      </c>
      <c r="AB186" s="102" t="e">
        <f t="shared" si="123"/>
        <v>#REF!</v>
      </c>
      <c r="AC186" s="102" t="e">
        <f t="shared" si="124"/>
        <v>#REF!</v>
      </c>
      <c r="AD186" s="102" t="e">
        <f t="shared" si="125"/>
        <v>#REF!</v>
      </c>
      <c r="AE186" s="102" t="e">
        <f t="shared" si="126"/>
        <v>#REF!</v>
      </c>
      <c r="AF186" s="108" t="e">
        <f t="shared" si="137"/>
        <v>#REF!</v>
      </c>
      <c r="AG186" s="102" t="e">
        <f t="shared" si="138"/>
        <v>#REF!</v>
      </c>
      <c r="AI186" s="102" t="e">
        <f t="shared" si="127"/>
        <v>#REF!</v>
      </c>
      <c r="AJ186" s="102" t="e">
        <f t="shared" si="128"/>
        <v>#REF!</v>
      </c>
      <c r="AK186" s="102" t="e">
        <f t="shared" si="129"/>
        <v>#REF!</v>
      </c>
      <c r="AL186" s="102" t="e">
        <f t="shared" si="130"/>
        <v>#REF!</v>
      </c>
      <c r="AM186" s="102" t="e">
        <f t="shared" si="131"/>
        <v>#REF!</v>
      </c>
      <c r="AN186" s="102" t="e">
        <f t="shared" si="132"/>
        <v>#REF!</v>
      </c>
      <c r="AO186" s="102" t="e">
        <f t="shared" si="133"/>
        <v>#REF!</v>
      </c>
      <c r="AP186" s="102" t="e">
        <f t="shared" si="134"/>
        <v>#REF!</v>
      </c>
      <c r="AQ186" s="102" t="e">
        <f t="shared" si="135"/>
        <v>#REF!</v>
      </c>
      <c r="AR186" s="102" t="e">
        <f t="shared" si="136"/>
        <v>#REF!</v>
      </c>
    </row>
    <row r="187" spans="5:44" x14ac:dyDescent="0.25">
      <c r="E187" s="65" t="e">
        <f>IF((ROWS(E$6:E187)-1)&gt;$C$16+$C$13-$C$15,"",(ROWS(E$6:E187)-1))</f>
        <v>#REF!</v>
      </c>
      <c r="F187" s="55" t="e">
        <f t="shared" si="112"/>
        <v>#REF!</v>
      </c>
      <c r="G187" s="55" t="e">
        <f t="shared" si="107"/>
        <v>#REF!</v>
      </c>
      <c r="H187" s="28" t="e">
        <f t="shared" si="108"/>
        <v>#REF!</v>
      </c>
      <c r="I187" s="56" t="e">
        <f t="shared" si="109"/>
        <v>#REF!</v>
      </c>
      <c r="J187" s="56" t="e">
        <f t="shared" si="113"/>
        <v>#REF!</v>
      </c>
      <c r="K187" s="57" t="e">
        <f t="shared" si="114"/>
        <v>#REF!</v>
      </c>
      <c r="L187" s="57" t="e">
        <f t="shared" si="115"/>
        <v>#REF!</v>
      </c>
      <c r="M187" s="58" t="e">
        <f t="shared" si="110"/>
        <v>#REF!</v>
      </c>
      <c r="N187" s="58" t="e">
        <f t="shared" si="116"/>
        <v>#REF!</v>
      </c>
      <c r="O187" s="58" t="e">
        <f t="shared" si="117"/>
        <v>#REF!</v>
      </c>
      <c r="P187" s="59" t="e">
        <f t="shared" si="106"/>
        <v>#REF!</v>
      </c>
      <c r="Q187" s="29" t="e">
        <f t="shared" si="118"/>
        <v>#REF!</v>
      </c>
      <c r="R187" s="100" t="e">
        <f t="shared" si="111"/>
        <v>#REF!</v>
      </c>
      <c r="S187" s="69"/>
      <c r="T187" s="69"/>
      <c r="U187" s="102"/>
      <c r="V187" s="102"/>
      <c r="W187" s="102"/>
      <c r="X187" s="102" t="e">
        <f t="shared" si="119"/>
        <v>#REF!</v>
      </c>
      <c r="Y187" s="102" t="e">
        <f t="shared" si="120"/>
        <v>#REF!</v>
      </c>
      <c r="Z187" s="102" t="e">
        <f t="shared" si="121"/>
        <v>#REF!</v>
      </c>
      <c r="AA187" s="102" t="e">
        <f t="shared" si="122"/>
        <v>#REF!</v>
      </c>
      <c r="AB187" s="102" t="e">
        <f t="shared" si="123"/>
        <v>#REF!</v>
      </c>
      <c r="AC187" s="102" t="e">
        <f t="shared" si="124"/>
        <v>#REF!</v>
      </c>
      <c r="AD187" s="102" t="e">
        <f t="shared" si="125"/>
        <v>#REF!</v>
      </c>
      <c r="AE187" s="102" t="e">
        <f t="shared" si="126"/>
        <v>#REF!</v>
      </c>
      <c r="AF187" s="108" t="e">
        <f t="shared" si="137"/>
        <v>#REF!</v>
      </c>
      <c r="AG187" s="102" t="e">
        <f t="shared" si="138"/>
        <v>#REF!</v>
      </c>
      <c r="AI187" s="102" t="e">
        <f t="shared" si="127"/>
        <v>#REF!</v>
      </c>
      <c r="AJ187" s="102" t="e">
        <f t="shared" si="128"/>
        <v>#REF!</v>
      </c>
      <c r="AK187" s="102" t="e">
        <f t="shared" si="129"/>
        <v>#REF!</v>
      </c>
      <c r="AL187" s="102" t="e">
        <f t="shared" si="130"/>
        <v>#REF!</v>
      </c>
      <c r="AM187" s="102" t="e">
        <f t="shared" si="131"/>
        <v>#REF!</v>
      </c>
      <c r="AN187" s="102" t="e">
        <f t="shared" si="132"/>
        <v>#REF!</v>
      </c>
      <c r="AO187" s="102" t="e">
        <f t="shared" si="133"/>
        <v>#REF!</v>
      </c>
      <c r="AP187" s="102" t="e">
        <f t="shared" si="134"/>
        <v>#REF!</v>
      </c>
      <c r="AQ187" s="102" t="e">
        <f t="shared" si="135"/>
        <v>#REF!</v>
      </c>
      <c r="AR187" s="102" t="e">
        <f t="shared" si="136"/>
        <v>#REF!</v>
      </c>
    </row>
    <row r="188" spans="5:44" x14ac:dyDescent="0.25">
      <c r="E188" s="65" t="e">
        <f>IF((ROWS(E$6:E188)-1)&gt;$C$16+$C$13-$C$15,"",(ROWS(E$6:E188)-1))</f>
        <v>#REF!</v>
      </c>
      <c r="F188" s="55" t="e">
        <f t="shared" si="112"/>
        <v>#REF!</v>
      </c>
      <c r="G188" s="55" t="e">
        <f t="shared" si="107"/>
        <v>#REF!</v>
      </c>
      <c r="H188" s="28" t="e">
        <f t="shared" si="108"/>
        <v>#REF!</v>
      </c>
      <c r="I188" s="56" t="e">
        <f t="shared" si="109"/>
        <v>#REF!</v>
      </c>
      <c r="J188" s="56" t="e">
        <f t="shared" si="113"/>
        <v>#REF!</v>
      </c>
      <c r="K188" s="57" t="e">
        <f t="shared" si="114"/>
        <v>#REF!</v>
      </c>
      <c r="L188" s="57" t="e">
        <f t="shared" si="115"/>
        <v>#REF!</v>
      </c>
      <c r="M188" s="58" t="e">
        <f t="shared" si="110"/>
        <v>#REF!</v>
      </c>
      <c r="N188" s="58" t="e">
        <f t="shared" si="116"/>
        <v>#REF!</v>
      </c>
      <c r="O188" s="58" t="e">
        <f t="shared" si="117"/>
        <v>#REF!</v>
      </c>
      <c r="P188" s="59" t="e">
        <f t="shared" si="106"/>
        <v>#REF!</v>
      </c>
      <c r="Q188" s="29" t="e">
        <f t="shared" si="118"/>
        <v>#REF!</v>
      </c>
      <c r="R188" s="100" t="e">
        <f t="shared" si="111"/>
        <v>#REF!</v>
      </c>
      <c r="S188" s="69"/>
      <c r="T188" s="69"/>
      <c r="U188" s="102"/>
      <c r="V188" s="102"/>
      <c r="W188" s="102"/>
      <c r="X188" s="102" t="e">
        <f t="shared" si="119"/>
        <v>#REF!</v>
      </c>
      <c r="Y188" s="102" t="e">
        <f t="shared" si="120"/>
        <v>#REF!</v>
      </c>
      <c r="Z188" s="102" t="e">
        <f t="shared" si="121"/>
        <v>#REF!</v>
      </c>
      <c r="AA188" s="102" t="e">
        <f t="shared" si="122"/>
        <v>#REF!</v>
      </c>
      <c r="AB188" s="102" t="e">
        <f t="shared" si="123"/>
        <v>#REF!</v>
      </c>
      <c r="AC188" s="102" t="e">
        <f t="shared" si="124"/>
        <v>#REF!</v>
      </c>
      <c r="AD188" s="102" t="e">
        <f t="shared" si="125"/>
        <v>#REF!</v>
      </c>
      <c r="AE188" s="102" t="e">
        <f t="shared" si="126"/>
        <v>#REF!</v>
      </c>
      <c r="AF188" s="108" t="e">
        <f t="shared" si="137"/>
        <v>#REF!</v>
      </c>
      <c r="AG188" s="102" t="e">
        <f t="shared" si="138"/>
        <v>#REF!</v>
      </c>
      <c r="AI188" s="102" t="e">
        <f t="shared" si="127"/>
        <v>#REF!</v>
      </c>
      <c r="AJ188" s="102" t="e">
        <f t="shared" si="128"/>
        <v>#REF!</v>
      </c>
      <c r="AK188" s="102" t="e">
        <f t="shared" si="129"/>
        <v>#REF!</v>
      </c>
      <c r="AL188" s="102" t="e">
        <f t="shared" si="130"/>
        <v>#REF!</v>
      </c>
      <c r="AM188" s="102" t="e">
        <f t="shared" si="131"/>
        <v>#REF!</v>
      </c>
      <c r="AN188" s="102" t="e">
        <f t="shared" si="132"/>
        <v>#REF!</v>
      </c>
      <c r="AO188" s="102" t="e">
        <f t="shared" si="133"/>
        <v>#REF!</v>
      </c>
      <c r="AP188" s="102" t="e">
        <f t="shared" si="134"/>
        <v>#REF!</v>
      </c>
      <c r="AQ188" s="102" t="e">
        <f t="shared" si="135"/>
        <v>#REF!</v>
      </c>
      <c r="AR188" s="102" t="e">
        <f t="shared" si="136"/>
        <v>#REF!</v>
      </c>
    </row>
    <row r="189" spans="5:44" x14ac:dyDescent="0.25">
      <c r="E189" s="65" t="e">
        <f>IF((ROWS(E$6:E189)-1)&gt;$C$16+$C$13-$C$15,"",(ROWS(E$6:E189)-1))</f>
        <v>#REF!</v>
      </c>
      <c r="F189" s="55" t="e">
        <f t="shared" si="112"/>
        <v>#REF!</v>
      </c>
      <c r="G189" s="55" t="e">
        <f t="shared" si="107"/>
        <v>#REF!</v>
      </c>
      <c r="H189" s="28" t="e">
        <f t="shared" si="108"/>
        <v>#REF!</v>
      </c>
      <c r="I189" s="56" t="e">
        <f t="shared" si="109"/>
        <v>#REF!</v>
      </c>
      <c r="J189" s="56" t="e">
        <f t="shared" si="113"/>
        <v>#REF!</v>
      </c>
      <c r="K189" s="57" t="e">
        <f t="shared" si="114"/>
        <v>#REF!</v>
      </c>
      <c r="L189" s="57" t="e">
        <f t="shared" si="115"/>
        <v>#REF!</v>
      </c>
      <c r="M189" s="58" t="e">
        <f t="shared" si="110"/>
        <v>#REF!</v>
      </c>
      <c r="N189" s="58" t="e">
        <f t="shared" si="116"/>
        <v>#REF!</v>
      </c>
      <c r="O189" s="58" t="e">
        <f t="shared" si="117"/>
        <v>#REF!</v>
      </c>
      <c r="P189" s="59" t="e">
        <f t="shared" si="106"/>
        <v>#REF!</v>
      </c>
      <c r="Q189" s="29" t="e">
        <f t="shared" si="118"/>
        <v>#REF!</v>
      </c>
      <c r="R189" s="100" t="e">
        <f t="shared" si="111"/>
        <v>#REF!</v>
      </c>
      <c r="S189" s="69"/>
      <c r="T189" s="69"/>
      <c r="U189" s="102"/>
      <c r="V189" s="102"/>
      <c r="W189" s="102"/>
      <c r="X189" s="102" t="e">
        <f t="shared" si="119"/>
        <v>#REF!</v>
      </c>
      <c r="Y189" s="102" t="e">
        <f t="shared" si="120"/>
        <v>#REF!</v>
      </c>
      <c r="Z189" s="102" t="e">
        <f t="shared" si="121"/>
        <v>#REF!</v>
      </c>
      <c r="AA189" s="102" t="e">
        <f t="shared" si="122"/>
        <v>#REF!</v>
      </c>
      <c r="AB189" s="102" t="e">
        <f t="shared" si="123"/>
        <v>#REF!</v>
      </c>
      <c r="AC189" s="102" t="e">
        <f t="shared" si="124"/>
        <v>#REF!</v>
      </c>
      <c r="AD189" s="102" t="e">
        <f t="shared" si="125"/>
        <v>#REF!</v>
      </c>
      <c r="AE189" s="102" t="e">
        <f t="shared" si="126"/>
        <v>#REF!</v>
      </c>
      <c r="AF189" s="108" t="e">
        <f t="shared" si="137"/>
        <v>#REF!</v>
      </c>
      <c r="AG189" s="102" t="e">
        <f t="shared" si="138"/>
        <v>#REF!</v>
      </c>
      <c r="AI189" s="102" t="e">
        <f t="shared" si="127"/>
        <v>#REF!</v>
      </c>
      <c r="AJ189" s="102" t="e">
        <f t="shared" si="128"/>
        <v>#REF!</v>
      </c>
      <c r="AK189" s="102" t="e">
        <f t="shared" si="129"/>
        <v>#REF!</v>
      </c>
      <c r="AL189" s="102" t="e">
        <f t="shared" si="130"/>
        <v>#REF!</v>
      </c>
      <c r="AM189" s="102" t="e">
        <f t="shared" si="131"/>
        <v>#REF!</v>
      </c>
      <c r="AN189" s="102" t="e">
        <f t="shared" si="132"/>
        <v>#REF!</v>
      </c>
      <c r="AO189" s="102" t="e">
        <f t="shared" si="133"/>
        <v>#REF!</v>
      </c>
      <c r="AP189" s="102" t="e">
        <f t="shared" si="134"/>
        <v>#REF!</v>
      </c>
      <c r="AQ189" s="102" t="e">
        <f t="shared" si="135"/>
        <v>#REF!</v>
      </c>
      <c r="AR189" s="102" t="e">
        <f t="shared" si="136"/>
        <v>#REF!</v>
      </c>
    </row>
    <row r="190" spans="5:44" x14ac:dyDescent="0.25">
      <c r="E190" s="65" t="e">
        <f>IF((ROWS(E$6:E190)-1)&gt;$C$16+$C$13-$C$15,"",(ROWS(E$6:E190)-1))</f>
        <v>#REF!</v>
      </c>
      <c r="F190" s="55" t="e">
        <f t="shared" si="112"/>
        <v>#REF!</v>
      </c>
      <c r="G190" s="55" t="e">
        <f t="shared" si="107"/>
        <v>#REF!</v>
      </c>
      <c r="H190" s="28" t="e">
        <f t="shared" si="108"/>
        <v>#REF!</v>
      </c>
      <c r="I190" s="56" t="e">
        <f t="shared" si="109"/>
        <v>#REF!</v>
      </c>
      <c r="J190" s="56" t="e">
        <f t="shared" si="113"/>
        <v>#REF!</v>
      </c>
      <c r="K190" s="57" t="e">
        <f t="shared" si="114"/>
        <v>#REF!</v>
      </c>
      <c r="L190" s="57" t="e">
        <f t="shared" si="115"/>
        <v>#REF!</v>
      </c>
      <c r="M190" s="58" t="e">
        <f t="shared" si="110"/>
        <v>#REF!</v>
      </c>
      <c r="N190" s="58" t="e">
        <f t="shared" si="116"/>
        <v>#REF!</v>
      </c>
      <c r="O190" s="58" t="e">
        <f t="shared" si="117"/>
        <v>#REF!</v>
      </c>
      <c r="P190" s="59" t="e">
        <f t="shared" si="106"/>
        <v>#REF!</v>
      </c>
      <c r="Q190" s="29" t="e">
        <f t="shared" si="118"/>
        <v>#REF!</v>
      </c>
      <c r="R190" s="100" t="e">
        <f t="shared" si="111"/>
        <v>#REF!</v>
      </c>
      <c r="S190" s="69"/>
      <c r="T190" s="69"/>
      <c r="U190" s="102"/>
      <c r="V190" s="102"/>
      <c r="W190" s="102"/>
      <c r="X190" s="102" t="e">
        <f t="shared" si="119"/>
        <v>#REF!</v>
      </c>
      <c r="Y190" s="102" t="e">
        <f t="shared" si="120"/>
        <v>#REF!</v>
      </c>
      <c r="Z190" s="102" t="e">
        <f t="shared" si="121"/>
        <v>#REF!</v>
      </c>
      <c r="AA190" s="102" t="e">
        <f t="shared" si="122"/>
        <v>#REF!</v>
      </c>
      <c r="AB190" s="102" t="e">
        <f t="shared" si="123"/>
        <v>#REF!</v>
      </c>
      <c r="AC190" s="102" t="e">
        <f t="shared" si="124"/>
        <v>#REF!</v>
      </c>
      <c r="AD190" s="102" t="e">
        <f t="shared" si="125"/>
        <v>#REF!</v>
      </c>
      <c r="AE190" s="102" t="e">
        <f t="shared" si="126"/>
        <v>#REF!</v>
      </c>
      <c r="AF190" s="108" t="e">
        <f t="shared" si="137"/>
        <v>#REF!</v>
      </c>
      <c r="AG190" s="102" t="e">
        <f t="shared" si="138"/>
        <v>#REF!</v>
      </c>
      <c r="AI190" s="102" t="e">
        <f t="shared" si="127"/>
        <v>#REF!</v>
      </c>
      <c r="AJ190" s="102" t="e">
        <f t="shared" si="128"/>
        <v>#REF!</v>
      </c>
      <c r="AK190" s="102" t="e">
        <f t="shared" si="129"/>
        <v>#REF!</v>
      </c>
      <c r="AL190" s="102" t="e">
        <f t="shared" si="130"/>
        <v>#REF!</v>
      </c>
      <c r="AM190" s="102" t="e">
        <f t="shared" si="131"/>
        <v>#REF!</v>
      </c>
      <c r="AN190" s="102" t="e">
        <f t="shared" si="132"/>
        <v>#REF!</v>
      </c>
      <c r="AO190" s="102" t="e">
        <f t="shared" si="133"/>
        <v>#REF!</v>
      </c>
      <c r="AP190" s="102" t="e">
        <f t="shared" si="134"/>
        <v>#REF!</v>
      </c>
      <c r="AQ190" s="102" t="e">
        <f t="shared" si="135"/>
        <v>#REF!</v>
      </c>
      <c r="AR190" s="102" t="e">
        <f t="shared" si="136"/>
        <v>#REF!</v>
      </c>
    </row>
    <row r="191" spans="5:44" x14ac:dyDescent="0.25">
      <c r="E191" s="65" t="e">
        <f>IF((ROWS(E$6:E191)-1)&gt;$C$16+$C$13-$C$15,"",(ROWS(E$6:E191)-1))</f>
        <v>#REF!</v>
      </c>
      <c r="F191" s="55" t="e">
        <f t="shared" si="112"/>
        <v>#REF!</v>
      </c>
      <c r="G191" s="55" t="e">
        <f t="shared" si="107"/>
        <v>#REF!</v>
      </c>
      <c r="H191" s="28" t="e">
        <f t="shared" si="108"/>
        <v>#REF!</v>
      </c>
      <c r="I191" s="56" t="e">
        <f t="shared" si="109"/>
        <v>#REF!</v>
      </c>
      <c r="J191" s="56" t="e">
        <f t="shared" si="113"/>
        <v>#REF!</v>
      </c>
      <c r="K191" s="57" t="e">
        <f t="shared" si="114"/>
        <v>#REF!</v>
      </c>
      <c r="L191" s="57" t="e">
        <f t="shared" si="115"/>
        <v>#REF!</v>
      </c>
      <c r="M191" s="58" t="e">
        <f t="shared" si="110"/>
        <v>#REF!</v>
      </c>
      <c r="N191" s="58" t="e">
        <f t="shared" si="116"/>
        <v>#REF!</v>
      </c>
      <c r="O191" s="58" t="e">
        <f t="shared" si="117"/>
        <v>#REF!</v>
      </c>
      <c r="P191" s="59" t="e">
        <f t="shared" si="106"/>
        <v>#REF!</v>
      </c>
      <c r="Q191" s="29" t="e">
        <f t="shared" si="118"/>
        <v>#REF!</v>
      </c>
      <c r="R191" s="100" t="e">
        <f t="shared" si="111"/>
        <v>#REF!</v>
      </c>
      <c r="S191" s="69"/>
      <c r="T191" s="69"/>
      <c r="U191" s="102"/>
      <c r="V191" s="102"/>
      <c r="W191" s="102"/>
      <c r="X191" s="102" t="e">
        <f t="shared" si="119"/>
        <v>#REF!</v>
      </c>
      <c r="Y191" s="102" t="e">
        <f t="shared" si="120"/>
        <v>#REF!</v>
      </c>
      <c r="Z191" s="102" t="e">
        <f t="shared" si="121"/>
        <v>#REF!</v>
      </c>
      <c r="AA191" s="102" t="e">
        <f t="shared" si="122"/>
        <v>#REF!</v>
      </c>
      <c r="AB191" s="102" t="e">
        <f t="shared" si="123"/>
        <v>#REF!</v>
      </c>
      <c r="AC191" s="102" t="e">
        <f t="shared" si="124"/>
        <v>#REF!</v>
      </c>
      <c r="AD191" s="102" t="e">
        <f t="shared" si="125"/>
        <v>#REF!</v>
      </c>
      <c r="AE191" s="102" t="e">
        <f t="shared" si="126"/>
        <v>#REF!</v>
      </c>
      <c r="AF191" s="108" t="e">
        <f t="shared" si="137"/>
        <v>#REF!</v>
      </c>
      <c r="AG191" s="102" t="e">
        <f t="shared" si="138"/>
        <v>#REF!</v>
      </c>
      <c r="AI191" s="102" t="e">
        <f t="shared" si="127"/>
        <v>#REF!</v>
      </c>
      <c r="AJ191" s="102" t="e">
        <f t="shared" si="128"/>
        <v>#REF!</v>
      </c>
      <c r="AK191" s="102" t="e">
        <f t="shared" si="129"/>
        <v>#REF!</v>
      </c>
      <c r="AL191" s="102" t="e">
        <f t="shared" si="130"/>
        <v>#REF!</v>
      </c>
      <c r="AM191" s="102" t="e">
        <f t="shared" si="131"/>
        <v>#REF!</v>
      </c>
      <c r="AN191" s="102" t="e">
        <f t="shared" si="132"/>
        <v>#REF!</v>
      </c>
      <c r="AO191" s="102" t="e">
        <f t="shared" si="133"/>
        <v>#REF!</v>
      </c>
      <c r="AP191" s="102" t="e">
        <f t="shared" si="134"/>
        <v>#REF!</v>
      </c>
      <c r="AQ191" s="102" t="e">
        <f t="shared" si="135"/>
        <v>#REF!</v>
      </c>
      <c r="AR191" s="102" t="e">
        <f t="shared" si="136"/>
        <v>#REF!</v>
      </c>
    </row>
    <row r="192" spans="5:44" x14ac:dyDescent="0.25">
      <c r="E192" s="65" t="e">
        <f>IF((ROWS(E$6:E192)-1)&gt;$C$16+$C$13-$C$15,"",(ROWS(E$6:E192)-1))</f>
        <v>#REF!</v>
      </c>
      <c r="F192" s="55" t="e">
        <f t="shared" si="112"/>
        <v>#REF!</v>
      </c>
      <c r="G192" s="55" t="e">
        <f t="shared" si="107"/>
        <v>#REF!</v>
      </c>
      <c r="H192" s="28" t="e">
        <f t="shared" si="108"/>
        <v>#REF!</v>
      </c>
      <c r="I192" s="56" t="e">
        <f t="shared" si="109"/>
        <v>#REF!</v>
      </c>
      <c r="J192" s="56" t="e">
        <f t="shared" si="113"/>
        <v>#REF!</v>
      </c>
      <c r="K192" s="57" t="e">
        <f t="shared" si="114"/>
        <v>#REF!</v>
      </c>
      <c r="L192" s="57" t="e">
        <f t="shared" si="115"/>
        <v>#REF!</v>
      </c>
      <c r="M192" s="58" t="e">
        <f t="shared" si="110"/>
        <v>#REF!</v>
      </c>
      <c r="N192" s="58" t="e">
        <f t="shared" si="116"/>
        <v>#REF!</v>
      </c>
      <c r="O192" s="58" t="e">
        <f t="shared" si="117"/>
        <v>#REF!</v>
      </c>
      <c r="P192" s="59" t="e">
        <f t="shared" si="106"/>
        <v>#REF!</v>
      </c>
      <c r="Q192" s="29" t="e">
        <f t="shared" si="118"/>
        <v>#REF!</v>
      </c>
      <c r="R192" s="100" t="e">
        <f t="shared" si="111"/>
        <v>#REF!</v>
      </c>
      <c r="S192" s="69"/>
      <c r="T192" s="69"/>
      <c r="U192" s="102"/>
      <c r="V192" s="102"/>
      <c r="W192" s="102"/>
      <c r="X192" s="102" t="e">
        <f t="shared" si="119"/>
        <v>#REF!</v>
      </c>
      <c r="Y192" s="102" t="e">
        <f t="shared" si="120"/>
        <v>#REF!</v>
      </c>
      <c r="Z192" s="102" t="e">
        <f t="shared" si="121"/>
        <v>#REF!</v>
      </c>
      <c r="AA192" s="102" t="e">
        <f t="shared" si="122"/>
        <v>#REF!</v>
      </c>
      <c r="AB192" s="102" t="e">
        <f t="shared" si="123"/>
        <v>#REF!</v>
      </c>
      <c r="AC192" s="102" t="e">
        <f t="shared" si="124"/>
        <v>#REF!</v>
      </c>
      <c r="AD192" s="102" t="e">
        <f t="shared" si="125"/>
        <v>#REF!</v>
      </c>
      <c r="AE192" s="102" t="e">
        <f t="shared" si="126"/>
        <v>#REF!</v>
      </c>
      <c r="AF192" s="108" t="e">
        <f t="shared" si="137"/>
        <v>#REF!</v>
      </c>
      <c r="AG192" s="102" t="e">
        <f t="shared" si="138"/>
        <v>#REF!</v>
      </c>
      <c r="AI192" s="102" t="e">
        <f t="shared" si="127"/>
        <v>#REF!</v>
      </c>
      <c r="AJ192" s="102" t="e">
        <f t="shared" si="128"/>
        <v>#REF!</v>
      </c>
      <c r="AK192" s="102" t="e">
        <f t="shared" si="129"/>
        <v>#REF!</v>
      </c>
      <c r="AL192" s="102" t="e">
        <f t="shared" si="130"/>
        <v>#REF!</v>
      </c>
      <c r="AM192" s="102" t="e">
        <f t="shared" si="131"/>
        <v>#REF!</v>
      </c>
      <c r="AN192" s="102" t="e">
        <f t="shared" si="132"/>
        <v>#REF!</v>
      </c>
      <c r="AO192" s="102" t="e">
        <f t="shared" si="133"/>
        <v>#REF!</v>
      </c>
      <c r="AP192" s="102" t="e">
        <f t="shared" si="134"/>
        <v>#REF!</v>
      </c>
      <c r="AQ192" s="102" t="e">
        <f t="shared" si="135"/>
        <v>#REF!</v>
      </c>
      <c r="AR192" s="102" t="e">
        <f t="shared" si="136"/>
        <v>#REF!</v>
      </c>
    </row>
    <row r="193" spans="5:44" x14ac:dyDescent="0.25">
      <c r="E193" s="65" t="e">
        <f>IF((ROWS(E$6:E193)-1)&gt;$C$16+$C$13-$C$15,"",(ROWS(E$6:E193)-1))</f>
        <v>#REF!</v>
      </c>
      <c r="F193" s="55" t="e">
        <f t="shared" si="112"/>
        <v>#REF!</v>
      </c>
      <c r="G193" s="55" t="e">
        <f t="shared" si="107"/>
        <v>#REF!</v>
      </c>
      <c r="H193" s="28" t="e">
        <f t="shared" si="108"/>
        <v>#REF!</v>
      </c>
      <c r="I193" s="56" t="e">
        <f t="shared" si="109"/>
        <v>#REF!</v>
      </c>
      <c r="J193" s="56" t="e">
        <f t="shared" si="113"/>
        <v>#REF!</v>
      </c>
      <c r="K193" s="57" t="e">
        <f t="shared" si="114"/>
        <v>#REF!</v>
      </c>
      <c r="L193" s="57" t="e">
        <f t="shared" si="115"/>
        <v>#REF!</v>
      </c>
      <c r="M193" s="58" t="e">
        <f t="shared" si="110"/>
        <v>#REF!</v>
      </c>
      <c r="N193" s="58" t="e">
        <f t="shared" si="116"/>
        <v>#REF!</v>
      </c>
      <c r="O193" s="58" t="e">
        <f t="shared" si="117"/>
        <v>#REF!</v>
      </c>
      <c r="P193" s="59" t="e">
        <f t="shared" si="106"/>
        <v>#REF!</v>
      </c>
      <c r="Q193" s="29" t="e">
        <f t="shared" si="118"/>
        <v>#REF!</v>
      </c>
      <c r="R193" s="100" t="e">
        <f t="shared" si="111"/>
        <v>#REF!</v>
      </c>
      <c r="S193" s="69"/>
      <c r="T193" s="69"/>
      <c r="U193" s="102"/>
      <c r="V193" s="102"/>
      <c r="W193" s="102"/>
      <c r="X193" s="102" t="e">
        <f t="shared" si="119"/>
        <v>#REF!</v>
      </c>
      <c r="Y193" s="102" t="e">
        <f t="shared" si="120"/>
        <v>#REF!</v>
      </c>
      <c r="Z193" s="102" t="e">
        <f t="shared" si="121"/>
        <v>#REF!</v>
      </c>
      <c r="AA193" s="102" t="e">
        <f t="shared" si="122"/>
        <v>#REF!</v>
      </c>
      <c r="AB193" s="102" t="e">
        <f t="shared" si="123"/>
        <v>#REF!</v>
      </c>
      <c r="AC193" s="102" t="e">
        <f t="shared" si="124"/>
        <v>#REF!</v>
      </c>
      <c r="AD193" s="102" t="e">
        <f t="shared" si="125"/>
        <v>#REF!</v>
      </c>
      <c r="AE193" s="102" t="e">
        <f t="shared" si="126"/>
        <v>#REF!</v>
      </c>
      <c r="AF193" s="108" t="e">
        <f t="shared" si="137"/>
        <v>#REF!</v>
      </c>
      <c r="AG193" s="102" t="e">
        <f t="shared" si="138"/>
        <v>#REF!</v>
      </c>
      <c r="AI193" s="102" t="e">
        <f t="shared" si="127"/>
        <v>#REF!</v>
      </c>
      <c r="AJ193" s="102" t="e">
        <f t="shared" si="128"/>
        <v>#REF!</v>
      </c>
      <c r="AK193" s="102" t="e">
        <f t="shared" si="129"/>
        <v>#REF!</v>
      </c>
      <c r="AL193" s="102" t="e">
        <f t="shared" si="130"/>
        <v>#REF!</v>
      </c>
      <c r="AM193" s="102" t="e">
        <f t="shared" si="131"/>
        <v>#REF!</v>
      </c>
      <c r="AN193" s="102" t="e">
        <f t="shared" si="132"/>
        <v>#REF!</v>
      </c>
      <c r="AO193" s="102" t="e">
        <f t="shared" si="133"/>
        <v>#REF!</v>
      </c>
      <c r="AP193" s="102" t="e">
        <f t="shared" si="134"/>
        <v>#REF!</v>
      </c>
      <c r="AQ193" s="102" t="e">
        <f t="shared" si="135"/>
        <v>#REF!</v>
      </c>
      <c r="AR193" s="102" t="e">
        <f t="shared" si="136"/>
        <v>#REF!</v>
      </c>
    </row>
    <row r="194" spans="5:44" x14ac:dyDescent="0.25">
      <c r="E194" s="65" t="e">
        <f>IF((ROWS(E$6:E194)-1)&gt;$C$16+$C$13-$C$15,"",(ROWS(E$6:E194)-1))</f>
        <v>#REF!</v>
      </c>
      <c r="F194" s="55" t="e">
        <f t="shared" si="112"/>
        <v>#REF!</v>
      </c>
      <c r="G194" s="55" t="e">
        <f t="shared" si="107"/>
        <v>#REF!</v>
      </c>
      <c r="H194" s="28" t="e">
        <f t="shared" si="108"/>
        <v>#REF!</v>
      </c>
      <c r="I194" s="56" t="e">
        <f t="shared" si="109"/>
        <v>#REF!</v>
      </c>
      <c r="J194" s="56" t="e">
        <f t="shared" si="113"/>
        <v>#REF!</v>
      </c>
      <c r="K194" s="57" t="e">
        <f t="shared" si="114"/>
        <v>#REF!</v>
      </c>
      <c r="L194" s="57" t="e">
        <f t="shared" si="115"/>
        <v>#REF!</v>
      </c>
      <c r="M194" s="58" t="e">
        <f t="shared" si="110"/>
        <v>#REF!</v>
      </c>
      <c r="N194" s="58" t="e">
        <f t="shared" si="116"/>
        <v>#REF!</v>
      </c>
      <c r="O194" s="58" t="e">
        <f t="shared" si="117"/>
        <v>#REF!</v>
      </c>
      <c r="P194" s="59" t="e">
        <f t="shared" si="106"/>
        <v>#REF!</v>
      </c>
      <c r="Q194" s="29" t="e">
        <f t="shared" si="118"/>
        <v>#REF!</v>
      </c>
      <c r="R194" s="100" t="e">
        <f t="shared" si="111"/>
        <v>#REF!</v>
      </c>
      <c r="S194" s="69"/>
      <c r="T194" s="69"/>
      <c r="U194" s="102"/>
      <c r="V194" s="102"/>
      <c r="W194" s="102"/>
      <c r="X194" s="102" t="e">
        <f t="shared" si="119"/>
        <v>#REF!</v>
      </c>
      <c r="Y194" s="102" t="e">
        <f t="shared" si="120"/>
        <v>#REF!</v>
      </c>
      <c r="Z194" s="102" t="e">
        <f t="shared" si="121"/>
        <v>#REF!</v>
      </c>
      <c r="AA194" s="102" t="e">
        <f t="shared" si="122"/>
        <v>#REF!</v>
      </c>
      <c r="AB194" s="102" t="e">
        <f t="shared" si="123"/>
        <v>#REF!</v>
      </c>
      <c r="AC194" s="102" t="e">
        <f t="shared" si="124"/>
        <v>#REF!</v>
      </c>
      <c r="AD194" s="102" t="e">
        <f t="shared" si="125"/>
        <v>#REF!</v>
      </c>
      <c r="AE194" s="102" t="e">
        <f t="shared" si="126"/>
        <v>#REF!</v>
      </c>
      <c r="AF194" s="108" t="e">
        <f t="shared" si="137"/>
        <v>#REF!</v>
      </c>
      <c r="AG194" s="102" t="e">
        <f t="shared" si="138"/>
        <v>#REF!</v>
      </c>
      <c r="AI194" s="102" t="e">
        <f t="shared" si="127"/>
        <v>#REF!</v>
      </c>
      <c r="AJ194" s="102" t="e">
        <f t="shared" si="128"/>
        <v>#REF!</v>
      </c>
      <c r="AK194" s="102" t="e">
        <f t="shared" si="129"/>
        <v>#REF!</v>
      </c>
      <c r="AL194" s="102" t="e">
        <f t="shared" si="130"/>
        <v>#REF!</v>
      </c>
      <c r="AM194" s="102" t="e">
        <f t="shared" si="131"/>
        <v>#REF!</v>
      </c>
      <c r="AN194" s="102" t="e">
        <f t="shared" si="132"/>
        <v>#REF!</v>
      </c>
      <c r="AO194" s="102" t="e">
        <f t="shared" si="133"/>
        <v>#REF!</v>
      </c>
      <c r="AP194" s="102" t="e">
        <f t="shared" si="134"/>
        <v>#REF!</v>
      </c>
      <c r="AQ194" s="102" t="e">
        <f t="shared" si="135"/>
        <v>#REF!</v>
      </c>
      <c r="AR194" s="102" t="e">
        <f t="shared" si="136"/>
        <v>#REF!</v>
      </c>
    </row>
    <row r="195" spans="5:44" x14ac:dyDescent="0.25">
      <c r="E195" s="65" t="e">
        <f>IF((ROWS(E$6:E195)-1)&gt;$C$16+$C$13-$C$15,"",(ROWS(E$6:E195)-1))</f>
        <v>#REF!</v>
      </c>
      <c r="F195" s="55" t="e">
        <f t="shared" si="112"/>
        <v>#REF!</v>
      </c>
      <c r="G195" s="55" t="e">
        <f t="shared" si="107"/>
        <v>#REF!</v>
      </c>
      <c r="H195" s="28" t="e">
        <f t="shared" si="108"/>
        <v>#REF!</v>
      </c>
      <c r="I195" s="56" t="e">
        <f t="shared" si="109"/>
        <v>#REF!</v>
      </c>
      <c r="J195" s="56" t="e">
        <f t="shared" si="113"/>
        <v>#REF!</v>
      </c>
      <c r="K195" s="57" t="e">
        <f t="shared" si="114"/>
        <v>#REF!</v>
      </c>
      <c r="L195" s="57" t="e">
        <f t="shared" si="115"/>
        <v>#REF!</v>
      </c>
      <c r="M195" s="58" t="e">
        <f t="shared" si="110"/>
        <v>#REF!</v>
      </c>
      <c r="N195" s="58" t="e">
        <f t="shared" si="116"/>
        <v>#REF!</v>
      </c>
      <c r="O195" s="58" t="e">
        <f t="shared" si="117"/>
        <v>#REF!</v>
      </c>
      <c r="P195" s="59" t="e">
        <f t="shared" si="106"/>
        <v>#REF!</v>
      </c>
      <c r="Q195" s="29" t="e">
        <f t="shared" si="118"/>
        <v>#REF!</v>
      </c>
      <c r="R195" s="100" t="e">
        <f t="shared" si="111"/>
        <v>#REF!</v>
      </c>
      <c r="S195" s="69"/>
      <c r="T195" s="69"/>
      <c r="U195" s="102"/>
      <c r="V195" s="102"/>
      <c r="W195" s="102"/>
      <c r="X195" s="102" t="e">
        <f t="shared" si="119"/>
        <v>#REF!</v>
      </c>
      <c r="Y195" s="102" t="e">
        <f t="shared" si="120"/>
        <v>#REF!</v>
      </c>
      <c r="Z195" s="102" t="e">
        <f t="shared" si="121"/>
        <v>#REF!</v>
      </c>
      <c r="AA195" s="102" t="e">
        <f t="shared" si="122"/>
        <v>#REF!</v>
      </c>
      <c r="AB195" s="102" t="e">
        <f t="shared" si="123"/>
        <v>#REF!</v>
      </c>
      <c r="AC195" s="102" t="e">
        <f t="shared" si="124"/>
        <v>#REF!</v>
      </c>
      <c r="AD195" s="102" t="e">
        <f t="shared" si="125"/>
        <v>#REF!</v>
      </c>
      <c r="AE195" s="102" t="e">
        <f t="shared" si="126"/>
        <v>#REF!</v>
      </c>
      <c r="AF195" s="108" t="e">
        <f t="shared" si="137"/>
        <v>#REF!</v>
      </c>
      <c r="AG195" s="102" t="e">
        <f t="shared" si="138"/>
        <v>#REF!</v>
      </c>
      <c r="AI195" s="102" t="e">
        <f t="shared" si="127"/>
        <v>#REF!</v>
      </c>
      <c r="AJ195" s="102" t="e">
        <f t="shared" si="128"/>
        <v>#REF!</v>
      </c>
      <c r="AK195" s="102" t="e">
        <f t="shared" si="129"/>
        <v>#REF!</v>
      </c>
      <c r="AL195" s="102" t="e">
        <f t="shared" si="130"/>
        <v>#REF!</v>
      </c>
      <c r="AM195" s="102" t="e">
        <f t="shared" si="131"/>
        <v>#REF!</v>
      </c>
      <c r="AN195" s="102" t="e">
        <f t="shared" si="132"/>
        <v>#REF!</v>
      </c>
      <c r="AO195" s="102" t="e">
        <f t="shared" si="133"/>
        <v>#REF!</v>
      </c>
      <c r="AP195" s="102" t="e">
        <f t="shared" si="134"/>
        <v>#REF!</v>
      </c>
      <c r="AQ195" s="102" t="e">
        <f t="shared" si="135"/>
        <v>#REF!</v>
      </c>
      <c r="AR195" s="102" t="e">
        <f t="shared" si="136"/>
        <v>#REF!</v>
      </c>
    </row>
    <row r="196" spans="5:44" x14ac:dyDescent="0.25">
      <c r="E196" s="65" t="e">
        <f>IF((ROWS(E$6:E196)-1)&gt;$C$16+$C$13-$C$15,"",(ROWS(E$6:E196)-1))</f>
        <v>#REF!</v>
      </c>
      <c r="F196" s="55" t="e">
        <f t="shared" si="112"/>
        <v>#REF!</v>
      </c>
      <c r="G196" s="55" t="e">
        <f t="shared" si="107"/>
        <v>#REF!</v>
      </c>
      <c r="H196" s="28" t="e">
        <f t="shared" si="108"/>
        <v>#REF!</v>
      </c>
      <c r="I196" s="56" t="e">
        <f t="shared" si="109"/>
        <v>#REF!</v>
      </c>
      <c r="J196" s="56" t="e">
        <f t="shared" si="113"/>
        <v>#REF!</v>
      </c>
      <c r="K196" s="57" t="e">
        <f t="shared" si="114"/>
        <v>#REF!</v>
      </c>
      <c r="L196" s="57" t="e">
        <f t="shared" si="115"/>
        <v>#REF!</v>
      </c>
      <c r="M196" s="58" t="e">
        <f t="shared" si="110"/>
        <v>#REF!</v>
      </c>
      <c r="N196" s="58" t="e">
        <f t="shared" si="116"/>
        <v>#REF!</v>
      </c>
      <c r="O196" s="58" t="e">
        <f t="shared" si="117"/>
        <v>#REF!</v>
      </c>
      <c r="P196" s="59" t="e">
        <f t="shared" si="106"/>
        <v>#REF!</v>
      </c>
      <c r="Q196" s="29" t="e">
        <f t="shared" si="118"/>
        <v>#REF!</v>
      </c>
      <c r="R196" s="100" t="e">
        <f t="shared" si="111"/>
        <v>#REF!</v>
      </c>
      <c r="S196" s="69"/>
      <c r="T196" s="69"/>
      <c r="U196" s="102"/>
      <c r="V196" s="102"/>
      <c r="W196" s="102"/>
      <c r="X196" s="102" t="e">
        <f t="shared" si="119"/>
        <v>#REF!</v>
      </c>
      <c r="Y196" s="102" t="e">
        <f t="shared" si="120"/>
        <v>#REF!</v>
      </c>
      <c r="Z196" s="102" t="e">
        <f t="shared" si="121"/>
        <v>#REF!</v>
      </c>
      <c r="AA196" s="102" t="e">
        <f t="shared" si="122"/>
        <v>#REF!</v>
      </c>
      <c r="AB196" s="102" t="e">
        <f t="shared" si="123"/>
        <v>#REF!</v>
      </c>
      <c r="AC196" s="102" t="e">
        <f t="shared" si="124"/>
        <v>#REF!</v>
      </c>
      <c r="AD196" s="102" t="e">
        <f t="shared" si="125"/>
        <v>#REF!</v>
      </c>
      <c r="AE196" s="102" t="e">
        <f t="shared" si="126"/>
        <v>#REF!</v>
      </c>
      <c r="AF196" s="108" t="e">
        <f t="shared" si="137"/>
        <v>#REF!</v>
      </c>
      <c r="AG196" s="102" t="e">
        <f t="shared" si="138"/>
        <v>#REF!</v>
      </c>
      <c r="AI196" s="102" t="e">
        <f t="shared" si="127"/>
        <v>#REF!</v>
      </c>
      <c r="AJ196" s="102" t="e">
        <f t="shared" si="128"/>
        <v>#REF!</v>
      </c>
      <c r="AK196" s="102" t="e">
        <f t="shared" si="129"/>
        <v>#REF!</v>
      </c>
      <c r="AL196" s="102" t="e">
        <f t="shared" si="130"/>
        <v>#REF!</v>
      </c>
      <c r="AM196" s="102" t="e">
        <f t="shared" si="131"/>
        <v>#REF!</v>
      </c>
      <c r="AN196" s="102" t="e">
        <f t="shared" si="132"/>
        <v>#REF!</v>
      </c>
      <c r="AO196" s="102" t="e">
        <f t="shared" si="133"/>
        <v>#REF!</v>
      </c>
      <c r="AP196" s="102" t="e">
        <f t="shared" si="134"/>
        <v>#REF!</v>
      </c>
      <c r="AQ196" s="102" t="e">
        <f t="shared" si="135"/>
        <v>#REF!</v>
      </c>
      <c r="AR196" s="102" t="e">
        <f t="shared" si="136"/>
        <v>#REF!</v>
      </c>
    </row>
    <row r="197" spans="5:44" x14ac:dyDescent="0.25">
      <c r="E197" s="65" t="e">
        <f>IF((ROWS(E$6:E197)-1)&gt;$C$16+$C$13-$C$15,"",(ROWS(E$6:E197)-1))</f>
        <v>#REF!</v>
      </c>
      <c r="F197" s="55" t="e">
        <f t="shared" si="112"/>
        <v>#REF!</v>
      </c>
      <c r="G197" s="55" t="e">
        <f t="shared" si="107"/>
        <v>#REF!</v>
      </c>
      <c r="H197" s="28" t="e">
        <f t="shared" si="108"/>
        <v>#REF!</v>
      </c>
      <c r="I197" s="56" t="e">
        <f t="shared" si="109"/>
        <v>#REF!</v>
      </c>
      <c r="J197" s="56" t="e">
        <f t="shared" si="113"/>
        <v>#REF!</v>
      </c>
      <c r="K197" s="57" t="e">
        <f t="shared" si="114"/>
        <v>#REF!</v>
      </c>
      <c r="L197" s="57" t="e">
        <f t="shared" si="115"/>
        <v>#REF!</v>
      </c>
      <c r="M197" s="58" t="e">
        <f t="shared" si="110"/>
        <v>#REF!</v>
      </c>
      <c r="N197" s="58" t="e">
        <f t="shared" si="116"/>
        <v>#REF!</v>
      </c>
      <c r="O197" s="58" t="e">
        <f t="shared" si="117"/>
        <v>#REF!</v>
      </c>
      <c r="P197" s="59" t="e">
        <f t="shared" si="106"/>
        <v>#REF!</v>
      </c>
      <c r="Q197" s="29" t="e">
        <f t="shared" si="118"/>
        <v>#REF!</v>
      </c>
      <c r="R197" s="100" t="e">
        <f t="shared" si="111"/>
        <v>#REF!</v>
      </c>
      <c r="S197" s="69"/>
      <c r="T197" s="69"/>
      <c r="U197" s="102"/>
      <c r="V197" s="102"/>
      <c r="W197" s="102"/>
      <c r="X197" s="102" t="e">
        <f t="shared" si="119"/>
        <v>#REF!</v>
      </c>
      <c r="Y197" s="102" t="e">
        <f t="shared" si="120"/>
        <v>#REF!</v>
      </c>
      <c r="Z197" s="102" t="e">
        <f t="shared" si="121"/>
        <v>#REF!</v>
      </c>
      <c r="AA197" s="102" t="e">
        <f t="shared" si="122"/>
        <v>#REF!</v>
      </c>
      <c r="AB197" s="102" t="e">
        <f t="shared" si="123"/>
        <v>#REF!</v>
      </c>
      <c r="AC197" s="102" t="e">
        <f t="shared" si="124"/>
        <v>#REF!</v>
      </c>
      <c r="AD197" s="102" t="e">
        <f t="shared" si="125"/>
        <v>#REF!</v>
      </c>
      <c r="AE197" s="102" t="e">
        <f t="shared" si="126"/>
        <v>#REF!</v>
      </c>
      <c r="AF197" s="108" t="e">
        <f t="shared" si="137"/>
        <v>#REF!</v>
      </c>
      <c r="AG197" s="102" t="e">
        <f t="shared" si="138"/>
        <v>#REF!</v>
      </c>
      <c r="AI197" s="102" t="e">
        <f t="shared" si="127"/>
        <v>#REF!</v>
      </c>
      <c r="AJ197" s="102" t="e">
        <f t="shared" si="128"/>
        <v>#REF!</v>
      </c>
      <c r="AK197" s="102" t="e">
        <f t="shared" si="129"/>
        <v>#REF!</v>
      </c>
      <c r="AL197" s="102" t="e">
        <f t="shared" si="130"/>
        <v>#REF!</v>
      </c>
      <c r="AM197" s="102" t="e">
        <f t="shared" si="131"/>
        <v>#REF!</v>
      </c>
      <c r="AN197" s="102" t="e">
        <f t="shared" si="132"/>
        <v>#REF!</v>
      </c>
      <c r="AO197" s="102" t="e">
        <f t="shared" si="133"/>
        <v>#REF!</v>
      </c>
      <c r="AP197" s="102" t="e">
        <f t="shared" si="134"/>
        <v>#REF!</v>
      </c>
      <c r="AQ197" s="102" t="e">
        <f t="shared" si="135"/>
        <v>#REF!</v>
      </c>
      <c r="AR197" s="102" t="e">
        <f t="shared" si="136"/>
        <v>#REF!</v>
      </c>
    </row>
    <row r="198" spans="5:44" x14ac:dyDescent="0.25">
      <c r="E198" s="65" t="e">
        <f>IF((ROWS(E$6:E198)-1)&gt;$C$16+$C$13-$C$15,"",(ROWS(E$6:E198)-1))</f>
        <v>#REF!</v>
      </c>
      <c r="F198" s="55" t="e">
        <f t="shared" si="112"/>
        <v>#REF!</v>
      </c>
      <c r="G198" s="55" t="e">
        <f t="shared" si="107"/>
        <v>#REF!</v>
      </c>
      <c r="H198" s="28" t="e">
        <f t="shared" si="108"/>
        <v>#REF!</v>
      </c>
      <c r="I198" s="56" t="e">
        <f t="shared" si="109"/>
        <v>#REF!</v>
      </c>
      <c r="J198" s="56" t="e">
        <f t="shared" si="113"/>
        <v>#REF!</v>
      </c>
      <c r="K198" s="57" t="e">
        <f t="shared" si="114"/>
        <v>#REF!</v>
      </c>
      <c r="L198" s="57" t="e">
        <f t="shared" si="115"/>
        <v>#REF!</v>
      </c>
      <c r="M198" s="58" t="e">
        <f t="shared" si="110"/>
        <v>#REF!</v>
      </c>
      <c r="N198" s="58" t="e">
        <f t="shared" si="116"/>
        <v>#REF!</v>
      </c>
      <c r="O198" s="58" t="e">
        <f t="shared" si="117"/>
        <v>#REF!</v>
      </c>
      <c r="P198" s="59" t="e">
        <f t="shared" ref="P198:P261" si="139">IF(E198="","",$C$23)</f>
        <v>#REF!</v>
      </c>
      <c r="Q198" s="29" t="e">
        <f t="shared" si="118"/>
        <v>#REF!</v>
      </c>
      <c r="R198" s="100" t="e">
        <f t="shared" si="111"/>
        <v>#REF!</v>
      </c>
      <c r="S198" s="69"/>
      <c r="T198" s="69"/>
      <c r="U198" s="102"/>
      <c r="V198" s="102"/>
      <c r="W198" s="102"/>
      <c r="X198" s="102" t="e">
        <f t="shared" si="119"/>
        <v>#REF!</v>
      </c>
      <c r="Y198" s="102" t="e">
        <f t="shared" si="120"/>
        <v>#REF!</v>
      </c>
      <c r="Z198" s="102" t="e">
        <f t="shared" si="121"/>
        <v>#REF!</v>
      </c>
      <c r="AA198" s="102" t="e">
        <f t="shared" si="122"/>
        <v>#REF!</v>
      </c>
      <c r="AB198" s="102" t="e">
        <f t="shared" si="123"/>
        <v>#REF!</v>
      </c>
      <c r="AC198" s="102" t="e">
        <f t="shared" si="124"/>
        <v>#REF!</v>
      </c>
      <c r="AD198" s="102" t="e">
        <f t="shared" si="125"/>
        <v>#REF!</v>
      </c>
      <c r="AE198" s="102" t="e">
        <f t="shared" si="126"/>
        <v>#REF!</v>
      </c>
      <c r="AF198" s="108" t="e">
        <f t="shared" si="137"/>
        <v>#REF!</v>
      </c>
      <c r="AG198" s="102" t="e">
        <f t="shared" si="138"/>
        <v>#REF!</v>
      </c>
      <c r="AI198" s="102" t="e">
        <f t="shared" si="127"/>
        <v>#REF!</v>
      </c>
      <c r="AJ198" s="102" t="e">
        <f t="shared" si="128"/>
        <v>#REF!</v>
      </c>
      <c r="AK198" s="102" t="e">
        <f t="shared" si="129"/>
        <v>#REF!</v>
      </c>
      <c r="AL198" s="102" t="e">
        <f t="shared" si="130"/>
        <v>#REF!</v>
      </c>
      <c r="AM198" s="102" t="e">
        <f t="shared" si="131"/>
        <v>#REF!</v>
      </c>
      <c r="AN198" s="102" t="e">
        <f t="shared" si="132"/>
        <v>#REF!</v>
      </c>
      <c r="AO198" s="102" t="e">
        <f t="shared" si="133"/>
        <v>#REF!</v>
      </c>
      <c r="AP198" s="102" t="e">
        <f t="shared" si="134"/>
        <v>#REF!</v>
      </c>
      <c r="AQ198" s="102" t="e">
        <f t="shared" si="135"/>
        <v>#REF!</v>
      </c>
      <c r="AR198" s="102" t="e">
        <f t="shared" si="136"/>
        <v>#REF!</v>
      </c>
    </row>
    <row r="199" spans="5:44" x14ac:dyDescent="0.25">
      <c r="E199" s="65" t="e">
        <f>IF((ROWS(E$6:E199)-1)&gt;$C$16+$C$13-$C$15,"",(ROWS(E$6:E199)-1))</f>
        <v>#REF!</v>
      </c>
      <c r="F199" s="55" t="e">
        <f t="shared" si="112"/>
        <v>#REF!</v>
      </c>
      <c r="G199" s="55" t="e">
        <f t="shared" ref="G199:G262" si="140" xml:space="preserve">
IF(E199="","",
IF($C$6="mjesečno",AG199,
IF($C$6="tromjesečno",AR199,
IF($C$6="polugodišnje",BC199,
IF($C$6="godišnje",BP199)))))</f>
        <v>#REF!</v>
      </c>
      <c r="H199" s="28" t="e">
        <f t="shared" ref="H199:H262" si="141">IF(E199="","",
IF($C$5=0,0,
IF($C$24="m SBD / g SBD",G199-F199,
IF($C$24="m SBD / g 360",G199-F199,
IF($C$24="m SBD / g 365",G199-F199,
IF($C$24="m 30 / g SBD",$C$41,
IF($C$24="m 30 / g 360",$C$41,
IF($C$24="m 30 / g 365",$C$41))))))))</f>
        <v>#REF!</v>
      </c>
      <c r="I199" s="56" t="e">
        <f t="shared" ref="I199:I262" si="142">IF(E199="","",$C$20)</f>
        <v>#REF!</v>
      </c>
      <c r="J199" s="56" t="e">
        <f t="shared" si="113"/>
        <v>#REF!</v>
      </c>
      <c r="K199" s="57" t="e">
        <f t="shared" si="114"/>
        <v>#REF!</v>
      </c>
      <c r="L199" s="57" t="e">
        <f t="shared" si="115"/>
        <v>#REF!</v>
      </c>
      <c r="M199" s="58" t="e">
        <f t="shared" ref="M199:M262" si="143">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116"/>
        <v>#REF!</v>
      </c>
      <c r="O199" s="58" t="e">
        <f t="shared" si="117"/>
        <v>#REF!</v>
      </c>
      <c r="P199" s="59" t="e">
        <f t="shared" si="139"/>
        <v>#REF!</v>
      </c>
      <c r="Q199" s="29" t="e">
        <f t="shared" si="118"/>
        <v>#REF!</v>
      </c>
      <c r="R199" s="100" t="e">
        <f t="shared" ref="R199:R262" si="144">IF(E199="","",IF($C$5=0,"",IF(F199&lt;$C$8,"INTERKALARNA","REDOVNA")))</f>
        <v>#REF!</v>
      </c>
      <c r="S199" s="69"/>
      <c r="T199" s="69"/>
      <c r="U199" s="102"/>
      <c r="V199" s="102"/>
      <c r="W199" s="102"/>
      <c r="X199" s="102" t="e">
        <f t="shared" si="119"/>
        <v>#REF!</v>
      </c>
      <c r="Y199" s="102" t="e">
        <f t="shared" si="120"/>
        <v>#REF!</v>
      </c>
      <c r="Z199" s="102" t="e">
        <f t="shared" si="121"/>
        <v>#REF!</v>
      </c>
      <c r="AA199" s="102" t="e">
        <f t="shared" si="122"/>
        <v>#REF!</v>
      </c>
      <c r="AB199" s="102" t="e">
        <f t="shared" si="123"/>
        <v>#REF!</v>
      </c>
      <c r="AC199" s="102" t="e">
        <f t="shared" si="124"/>
        <v>#REF!</v>
      </c>
      <c r="AD199" s="102" t="e">
        <f t="shared" si="125"/>
        <v>#REF!</v>
      </c>
      <c r="AE199" s="102" t="e">
        <f t="shared" si="126"/>
        <v>#REF!</v>
      </c>
      <c r="AF199" s="108" t="e">
        <f t="shared" si="137"/>
        <v>#REF!</v>
      </c>
      <c r="AG199" s="102" t="e">
        <f t="shared" si="138"/>
        <v>#REF!</v>
      </c>
      <c r="AI199" s="102" t="e">
        <f t="shared" si="127"/>
        <v>#REF!</v>
      </c>
      <c r="AJ199" s="102" t="e">
        <f t="shared" si="128"/>
        <v>#REF!</v>
      </c>
      <c r="AK199" s="102" t="e">
        <f t="shared" si="129"/>
        <v>#REF!</v>
      </c>
      <c r="AL199" s="102" t="e">
        <f t="shared" si="130"/>
        <v>#REF!</v>
      </c>
      <c r="AM199" s="102" t="e">
        <f t="shared" si="131"/>
        <v>#REF!</v>
      </c>
      <c r="AN199" s="102" t="e">
        <f t="shared" si="132"/>
        <v>#REF!</v>
      </c>
      <c r="AO199" s="102" t="e">
        <f t="shared" si="133"/>
        <v>#REF!</v>
      </c>
      <c r="AP199" s="102" t="e">
        <f t="shared" si="134"/>
        <v>#REF!</v>
      </c>
      <c r="AQ199" s="102" t="e">
        <f t="shared" si="135"/>
        <v>#REF!</v>
      </c>
      <c r="AR199" s="102" t="e">
        <f t="shared" si="136"/>
        <v>#REF!</v>
      </c>
    </row>
    <row r="200" spans="5:44" x14ac:dyDescent="0.25">
      <c r="E200" s="65" t="e">
        <f>IF((ROWS(E$6:E200)-1)&gt;$C$16+$C$13-$C$15,"",(ROWS(E$6:E200)-1))</f>
        <v>#REF!</v>
      </c>
      <c r="F200" s="55" t="e">
        <f t="shared" ref="F200:F263" si="145">IF(E200="","",G199)</f>
        <v>#REF!</v>
      </c>
      <c r="G200" s="55" t="e">
        <f t="shared" si="140"/>
        <v>#REF!</v>
      </c>
      <c r="H200" s="28" t="e">
        <f t="shared" si="141"/>
        <v>#REF!</v>
      </c>
      <c r="I200" s="56" t="e">
        <f t="shared" si="142"/>
        <v>#REF!</v>
      </c>
      <c r="J200" s="56" t="e">
        <f t="shared" ref="J200:J263" si="146">IF(E200="","",$C$18)</f>
        <v>#REF!</v>
      </c>
      <c r="K200" s="57" t="e">
        <f t="shared" ref="K200:K263" si="147">IF(E200="","",TRUNC((K199-L200),5))</f>
        <v>#REF!</v>
      </c>
      <c r="L200" s="57" t="e">
        <f t="shared" ref="L200:L263" si="148" xml:space="preserve">
IF(E200="","",
IF(AND($C$8&gt;$C$9,E200&gt;$C$13),$C$5/($C$16-1),
IF(E200&gt;$C$13,$C$5/$C$16,0)))</f>
        <v>#REF!</v>
      </c>
      <c r="M200" s="58" t="e">
        <f t="shared" si="143"/>
        <v>#REF!</v>
      </c>
      <c r="N200" s="58" t="e">
        <f t="shared" ref="N200:N263" si="149">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50">IF(E200="","",IF(M200&lt;N200,0,M200-N200))</f>
        <v>#REF!</v>
      </c>
      <c r="P200" s="59" t="e">
        <f t="shared" si="139"/>
        <v>#REF!</v>
      </c>
      <c r="Q200" s="29" t="e">
        <f t="shared" ref="Q200:Q263" si="151">IF(E200="","",O200/(1+P200)^(E200+$C$33))</f>
        <v>#REF!</v>
      </c>
      <c r="R200" s="100" t="e">
        <f t="shared" si="144"/>
        <v>#REF!</v>
      </c>
      <c r="S200" s="69"/>
      <c r="T200" s="69"/>
      <c r="U200" s="102"/>
      <c r="V200" s="102"/>
      <c r="W200" s="102"/>
      <c r="X200" s="102" t="e">
        <f t="shared" ref="X200:X263" si="152">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102" t="e">
        <f t="shared" ref="Y200:Y263" si="153">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102" t="e">
        <f t="shared" ref="Z200:Z263" si="154">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102" t="e">
        <f t="shared" ref="AA200:AA263" si="155">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102" t="e">
        <f t="shared" ref="AB200:AB263" si="156">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102" t="e">
        <f t="shared" ref="AC200:AC263" si="157">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102" t="e">
        <f t="shared" ref="AD200:AD263" si="158">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102" t="e">
        <f t="shared" ref="AE200:AE263" si="15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108" t="e">
        <f t="shared" si="137"/>
        <v>#REF!</v>
      </c>
      <c r="AG200" s="102" t="e">
        <f t="shared" si="138"/>
        <v>#REF!</v>
      </c>
      <c r="AI200" s="102" t="e">
        <f t="shared" ref="AI200:AI206" si="160">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102" t="e">
        <f t="shared" ref="AJ200:AJ206" si="161">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102" t="e">
        <f t="shared" ref="AK200:AK206" si="162">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102" t="e">
        <f t="shared" ref="AL200:AL206" si="163">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102" t="e">
        <f t="shared" ref="AM200:AM206" si="164">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102" t="e">
        <f t="shared" ref="AN200:AN206" si="165">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102" t="e">
        <f t="shared" ref="AO200:AO206" si="166">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102" t="e">
        <f t="shared" ref="AP200:AP206" si="167">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102" t="e">
        <f t="shared" ref="AQ200:AQ206" si="16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102" t="e">
        <f t="shared" ref="AR200:AR206" si="169"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5:44" x14ac:dyDescent="0.25">
      <c r="E201" s="65" t="e">
        <f>IF((ROWS(E$6:E201)-1)&gt;$C$16+$C$13-$C$15,"",(ROWS(E$6:E201)-1))</f>
        <v>#REF!</v>
      </c>
      <c r="F201" s="55" t="e">
        <f t="shared" si="145"/>
        <v>#REF!</v>
      </c>
      <c r="G201" s="55" t="e">
        <f t="shared" si="140"/>
        <v>#REF!</v>
      </c>
      <c r="H201" s="28" t="e">
        <f t="shared" si="141"/>
        <v>#REF!</v>
      </c>
      <c r="I201" s="56" t="e">
        <f t="shared" si="142"/>
        <v>#REF!</v>
      </c>
      <c r="J201" s="56" t="e">
        <f t="shared" si="146"/>
        <v>#REF!</v>
      </c>
      <c r="K201" s="57" t="e">
        <f t="shared" si="147"/>
        <v>#REF!</v>
      </c>
      <c r="L201" s="57" t="e">
        <f t="shared" si="148"/>
        <v>#REF!</v>
      </c>
      <c r="M201" s="58" t="e">
        <f t="shared" si="143"/>
        <v>#REF!</v>
      </c>
      <c r="N201" s="58" t="e">
        <f t="shared" si="149"/>
        <v>#REF!</v>
      </c>
      <c r="O201" s="58" t="e">
        <f t="shared" si="150"/>
        <v>#REF!</v>
      </c>
      <c r="P201" s="59" t="e">
        <f t="shared" si="139"/>
        <v>#REF!</v>
      </c>
      <c r="Q201" s="29" t="e">
        <f t="shared" si="151"/>
        <v>#REF!</v>
      </c>
      <c r="R201" s="100" t="e">
        <f t="shared" si="144"/>
        <v>#REF!</v>
      </c>
      <c r="S201" s="69"/>
      <c r="T201" s="69"/>
      <c r="U201" s="102"/>
      <c r="V201" s="102"/>
      <c r="W201" s="102"/>
      <c r="X201" s="102" t="e">
        <f t="shared" si="152"/>
        <v>#REF!</v>
      </c>
      <c r="Y201" s="102" t="e">
        <f t="shared" si="153"/>
        <v>#REF!</v>
      </c>
      <c r="Z201" s="102" t="e">
        <f t="shared" si="154"/>
        <v>#REF!</v>
      </c>
      <c r="AA201" s="102" t="e">
        <f t="shared" si="155"/>
        <v>#REF!</v>
      </c>
      <c r="AB201" s="102" t="e">
        <f t="shared" si="156"/>
        <v>#REF!</v>
      </c>
      <c r="AC201" s="102" t="e">
        <f t="shared" si="157"/>
        <v>#REF!</v>
      </c>
      <c r="AD201" s="102" t="e">
        <f t="shared" si="158"/>
        <v>#REF!</v>
      </c>
      <c r="AE201" s="102" t="e">
        <f t="shared" si="159"/>
        <v>#REF!</v>
      </c>
      <c r="AF201" s="108" t="e">
        <f t="shared" ref="AF201:AF264" si="170">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102" t="e">
        <f t="shared" ref="AG201:AG264" si="171">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102" t="e">
        <f t="shared" si="160"/>
        <v>#REF!</v>
      </c>
      <c r="AJ201" s="102" t="e">
        <f t="shared" si="161"/>
        <v>#REF!</v>
      </c>
      <c r="AK201" s="102" t="e">
        <f t="shared" si="162"/>
        <v>#REF!</v>
      </c>
      <c r="AL201" s="102" t="e">
        <f t="shared" si="163"/>
        <v>#REF!</v>
      </c>
      <c r="AM201" s="102" t="e">
        <f t="shared" si="164"/>
        <v>#REF!</v>
      </c>
      <c r="AN201" s="102" t="e">
        <f t="shared" si="165"/>
        <v>#REF!</v>
      </c>
      <c r="AO201" s="102" t="e">
        <f t="shared" si="166"/>
        <v>#REF!</v>
      </c>
      <c r="AP201" s="102" t="e">
        <f t="shared" si="167"/>
        <v>#REF!</v>
      </c>
      <c r="AQ201" s="102" t="e">
        <f t="shared" si="168"/>
        <v>#REF!</v>
      </c>
      <c r="AR201" s="102" t="e">
        <f t="shared" si="169"/>
        <v>#REF!</v>
      </c>
    </row>
    <row r="202" spans="5:44" x14ac:dyDescent="0.25">
      <c r="E202" s="65" t="e">
        <f>IF((ROWS(E$6:E202)-1)&gt;$C$16+$C$13-$C$15,"",(ROWS(E$6:E202)-1))</f>
        <v>#REF!</v>
      </c>
      <c r="F202" s="55" t="e">
        <f t="shared" si="145"/>
        <v>#REF!</v>
      </c>
      <c r="G202" s="55" t="e">
        <f t="shared" si="140"/>
        <v>#REF!</v>
      </c>
      <c r="H202" s="28" t="e">
        <f t="shared" si="141"/>
        <v>#REF!</v>
      </c>
      <c r="I202" s="56" t="e">
        <f t="shared" si="142"/>
        <v>#REF!</v>
      </c>
      <c r="J202" s="56" t="e">
        <f t="shared" si="146"/>
        <v>#REF!</v>
      </c>
      <c r="K202" s="57" t="e">
        <f t="shared" si="147"/>
        <v>#REF!</v>
      </c>
      <c r="L202" s="57" t="e">
        <f t="shared" si="148"/>
        <v>#REF!</v>
      </c>
      <c r="M202" s="58" t="e">
        <f t="shared" si="143"/>
        <v>#REF!</v>
      </c>
      <c r="N202" s="58" t="e">
        <f t="shared" si="149"/>
        <v>#REF!</v>
      </c>
      <c r="O202" s="58" t="e">
        <f t="shared" si="150"/>
        <v>#REF!</v>
      </c>
      <c r="P202" s="59" t="e">
        <f t="shared" si="139"/>
        <v>#REF!</v>
      </c>
      <c r="Q202" s="29" t="e">
        <f t="shared" si="151"/>
        <v>#REF!</v>
      </c>
      <c r="R202" s="100" t="e">
        <f t="shared" si="144"/>
        <v>#REF!</v>
      </c>
      <c r="S202" s="69"/>
      <c r="T202" s="69"/>
      <c r="U202" s="102"/>
      <c r="V202" s="102"/>
      <c r="W202" s="102"/>
      <c r="X202" s="102" t="e">
        <f t="shared" si="152"/>
        <v>#REF!</v>
      </c>
      <c r="Y202" s="102" t="e">
        <f t="shared" si="153"/>
        <v>#REF!</v>
      </c>
      <c r="Z202" s="102" t="e">
        <f t="shared" si="154"/>
        <v>#REF!</v>
      </c>
      <c r="AA202" s="102" t="e">
        <f t="shared" si="155"/>
        <v>#REF!</v>
      </c>
      <c r="AB202" s="102" t="e">
        <f t="shared" si="156"/>
        <v>#REF!</v>
      </c>
      <c r="AC202" s="102" t="e">
        <f t="shared" si="157"/>
        <v>#REF!</v>
      </c>
      <c r="AD202" s="102" t="e">
        <f t="shared" si="158"/>
        <v>#REF!</v>
      </c>
      <c r="AE202" s="102" t="e">
        <f t="shared" si="159"/>
        <v>#REF!</v>
      </c>
      <c r="AF202" s="108" t="e">
        <f t="shared" si="170"/>
        <v>#REF!</v>
      </c>
      <c r="AG202" s="102" t="e">
        <f t="shared" si="171"/>
        <v>#REF!</v>
      </c>
      <c r="AI202" s="102" t="e">
        <f t="shared" si="160"/>
        <v>#REF!</v>
      </c>
      <c r="AJ202" s="102" t="e">
        <f t="shared" si="161"/>
        <v>#REF!</v>
      </c>
      <c r="AK202" s="102" t="e">
        <f t="shared" si="162"/>
        <v>#REF!</v>
      </c>
      <c r="AL202" s="102" t="e">
        <f t="shared" si="163"/>
        <v>#REF!</v>
      </c>
      <c r="AM202" s="102" t="e">
        <f t="shared" si="164"/>
        <v>#REF!</v>
      </c>
      <c r="AN202" s="102" t="e">
        <f t="shared" si="165"/>
        <v>#REF!</v>
      </c>
      <c r="AO202" s="102" t="e">
        <f t="shared" si="166"/>
        <v>#REF!</v>
      </c>
      <c r="AP202" s="102" t="e">
        <f t="shared" si="167"/>
        <v>#REF!</v>
      </c>
      <c r="AQ202" s="102" t="e">
        <f t="shared" si="168"/>
        <v>#REF!</v>
      </c>
      <c r="AR202" s="102" t="e">
        <f t="shared" si="169"/>
        <v>#REF!</v>
      </c>
    </row>
    <row r="203" spans="5:44" x14ac:dyDescent="0.25">
      <c r="E203" s="65" t="e">
        <f>IF((ROWS(E$6:E203)-1)&gt;$C$16+$C$13-$C$15,"",(ROWS(E$6:E203)-1))</f>
        <v>#REF!</v>
      </c>
      <c r="F203" s="55" t="e">
        <f t="shared" si="145"/>
        <v>#REF!</v>
      </c>
      <c r="G203" s="55" t="e">
        <f t="shared" si="140"/>
        <v>#REF!</v>
      </c>
      <c r="H203" s="28" t="e">
        <f t="shared" si="141"/>
        <v>#REF!</v>
      </c>
      <c r="I203" s="56" t="e">
        <f t="shared" si="142"/>
        <v>#REF!</v>
      </c>
      <c r="J203" s="56" t="e">
        <f t="shared" si="146"/>
        <v>#REF!</v>
      </c>
      <c r="K203" s="57" t="e">
        <f t="shared" si="147"/>
        <v>#REF!</v>
      </c>
      <c r="L203" s="57" t="e">
        <f t="shared" si="148"/>
        <v>#REF!</v>
      </c>
      <c r="M203" s="58" t="e">
        <f t="shared" si="143"/>
        <v>#REF!</v>
      </c>
      <c r="N203" s="58" t="e">
        <f t="shared" si="149"/>
        <v>#REF!</v>
      </c>
      <c r="O203" s="58" t="e">
        <f t="shared" si="150"/>
        <v>#REF!</v>
      </c>
      <c r="P203" s="59" t="e">
        <f t="shared" si="139"/>
        <v>#REF!</v>
      </c>
      <c r="Q203" s="29" t="e">
        <f t="shared" si="151"/>
        <v>#REF!</v>
      </c>
      <c r="R203" s="100" t="e">
        <f t="shared" si="144"/>
        <v>#REF!</v>
      </c>
      <c r="S203" s="69"/>
      <c r="T203" s="69"/>
      <c r="U203" s="102"/>
      <c r="V203" s="102"/>
      <c r="W203" s="102"/>
      <c r="X203" s="102" t="e">
        <f t="shared" si="152"/>
        <v>#REF!</v>
      </c>
      <c r="Y203" s="102" t="e">
        <f t="shared" si="153"/>
        <v>#REF!</v>
      </c>
      <c r="Z203" s="102" t="e">
        <f t="shared" si="154"/>
        <v>#REF!</v>
      </c>
      <c r="AA203" s="102" t="e">
        <f t="shared" si="155"/>
        <v>#REF!</v>
      </c>
      <c r="AB203" s="102" t="e">
        <f t="shared" si="156"/>
        <v>#REF!</v>
      </c>
      <c r="AC203" s="102" t="e">
        <f t="shared" si="157"/>
        <v>#REF!</v>
      </c>
      <c r="AD203" s="102" t="e">
        <f t="shared" si="158"/>
        <v>#REF!</v>
      </c>
      <c r="AE203" s="102" t="e">
        <f t="shared" si="159"/>
        <v>#REF!</v>
      </c>
      <c r="AF203" s="108" t="e">
        <f t="shared" si="170"/>
        <v>#REF!</v>
      </c>
      <c r="AG203" s="102" t="e">
        <f t="shared" si="171"/>
        <v>#REF!</v>
      </c>
      <c r="AI203" s="102" t="e">
        <f t="shared" si="160"/>
        <v>#REF!</v>
      </c>
      <c r="AJ203" s="102" t="e">
        <f t="shared" si="161"/>
        <v>#REF!</v>
      </c>
      <c r="AK203" s="102" t="e">
        <f t="shared" si="162"/>
        <v>#REF!</v>
      </c>
      <c r="AL203" s="102" t="e">
        <f t="shared" si="163"/>
        <v>#REF!</v>
      </c>
      <c r="AM203" s="102" t="e">
        <f t="shared" si="164"/>
        <v>#REF!</v>
      </c>
      <c r="AN203" s="102" t="e">
        <f t="shared" si="165"/>
        <v>#REF!</v>
      </c>
      <c r="AO203" s="102" t="e">
        <f t="shared" si="166"/>
        <v>#REF!</v>
      </c>
      <c r="AP203" s="102" t="e">
        <f t="shared" si="167"/>
        <v>#REF!</v>
      </c>
      <c r="AQ203" s="102" t="e">
        <f t="shared" si="168"/>
        <v>#REF!</v>
      </c>
      <c r="AR203" s="102" t="e">
        <f t="shared" si="169"/>
        <v>#REF!</v>
      </c>
    </row>
    <row r="204" spans="5:44" x14ac:dyDescent="0.25">
      <c r="E204" s="65" t="e">
        <f>IF((ROWS(E$6:E204)-1)&gt;$C$16+$C$13-$C$15,"",(ROWS(E$6:E204)-1))</f>
        <v>#REF!</v>
      </c>
      <c r="F204" s="55" t="e">
        <f t="shared" si="145"/>
        <v>#REF!</v>
      </c>
      <c r="G204" s="55" t="e">
        <f t="shared" si="140"/>
        <v>#REF!</v>
      </c>
      <c r="H204" s="28" t="e">
        <f t="shared" si="141"/>
        <v>#REF!</v>
      </c>
      <c r="I204" s="56" t="e">
        <f t="shared" si="142"/>
        <v>#REF!</v>
      </c>
      <c r="J204" s="56" t="e">
        <f t="shared" si="146"/>
        <v>#REF!</v>
      </c>
      <c r="K204" s="57" t="e">
        <f t="shared" si="147"/>
        <v>#REF!</v>
      </c>
      <c r="L204" s="57" t="e">
        <f t="shared" si="148"/>
        <v>#REF!</v>
      </c>
      <c r="M204" s="58" t="e">
        <f t="shared" si="143"/>
        <v>#REF!</v>
      </c>
      <c r="N204" s="58" t="e">
        <f t="shared" si="149"/>
        <v>#REF!</v>
      </c>
      <c r="O204" s="58" t="e">
        <f t="shared" si="150"/>
        <v>#REF!</v>
      </c>
      <c r="P204" s="59" t="e">
        <f t="shared" si="139"/>
        <v>#REF!</v>
      </c>
      <c r="Q204" s="29" t="e">
        <f t="shared" si="151"/>
        <v>#REF!</v>
      </c>
      <c r="R204" s="100" t="e">
        <f t="shared" si="144"/>
        <v>#REF!</v>
      </c>
      <c r="S204" s="69"/>
      <c r="T204" s="69"/>
      <c r="U204" s="102"/>
      <c r="V204" s="102"/>
      <c r="W204" s="102"/>
      <c r="X204" s="102" t="e">
        <f t="shared" si="152"/>
        <v>#REF!</v>
      </c>
      <c r="Y204" s="102" t="e">
        <f t="shared" si="153"/>
        <v>#REF!</v>
      </c>
      <c r="Z204" s="102" t="e">
        <f t="shared" si="154"/>
        <v>#REF!</v>
      </c>
      <c r="AA204" s="102" t="e">
        <f t="shared" si="155"/>
        <v>#REF!</v>
      </c>
      <c r="AB204" s="102" t="e">
        <f t="shared" si="156"/>
        <v>#REF!</v>
      </c>
      <c r="AC204" s="102" t="e">
        <f t="shared" si="157"/>
        <v>#REF!</v>
      </c>
      <c r="AD204" s="102" t="e">
        <f t="shared" si="158"/>
        <v>#REF!</v>
      </c>
      <c r="AE204" s="102" t="e">
        <f t="shared" si="159"/>
        <v>#REF!</v>
      </c>
      <c r="AF204" s="108" t="e">
        <f t="shared" si="170"/>
        <v>#REF!</v>
      </c>
      <c r="AG204" s="102" t="e">
        <f t="shared" si="171"/>
        <v>#REF!</v>
      </c>
      <c r="AI204" s="102" t="e">
        <f t="shared" si="160"/>
        <v>#REF!</v>
      </c>
      <c r="AJ204" s="102" t="e">
        <f t="shared" si="161"/>
        <v>#REF!</v>
      </c>
      <c r="AK204" s="102" t="e">
        <f t="shared" si="162"/>
        <v>#REF!</v>
      </c>
      <c r="AL204" s="102" t="e">
        <f t="shared" si="163"/>
        <v>#REF!</v>
      </c>
      <c r="AM204" s="102" t="e">
        <f t="shared" si="164"/>
        <v>#REF!</v>
      </c>
      <c r="AN204" s="102" t="e">
        <f t="shared" si="165"/>
        <v>#REF!</v>
      </c>
      <c r="AO204" s="102" t="e">
        <f t="shared" si="166"/>
        <v>#REF!</v>
      </c>
      <c r="AP204" s="102" t="e">
        <f t="shared" si="167"/>
        <v>#REF!</v>
      </c>
      <c r="AQ204" s="102" t="e">
        <f t="shared" si="168"/>
        <v>#REF!</v>
      </c>
      <c r="AR204" s="102" t="e">
        <f t="shared" si="169"/>
        <v>#REF!</v>
      </c>
    </row>
    <row r="205" spans="5:44" x14ac:dyDescent="0.25">
      <c r="E205" s="65" t="e">
        <f>IF((ROWS(E$6:E205)-1)&gt;$C$16+$C$13-$C$15,"",(ROWS(E$6:E205)-1))</f>
        <v>#REF!</v>
      </c>
      <c r="F205" s="55" t="e">
        <f t="shared" si="145"/>
        <v>#REF!</v>
      </c>
      <c r="G205" s="55" t="e">
        <f t="shared" si="140"/>
        <v>#REF!</v>
      </c>
      <c r="H205" s="28" t="e">
        <f t="shared" si="141"/>
        <v>#REF!</v>
      </c>
      <c r="I205" s="56" t="e">
        <f t="shared" si="142"/>
        <v>#REF!</v>
      </c>
      <c r="J205" s="56" t="e">
        <f t="shared" si="146"/>
        <v>#REF!</v>
      </c>
      <c r="K205" s="57" t="e">
        <f t="shared" si="147"/>
        <v>#REF!</v>
      </c>
      <c r="L205" s="57" t="e">
        <f t="shared" si="148"/>
        <v>#REF!</v>
      </c>
      <c r="M205" s="58" t="e">
        <f t="shared" si="143"/>
        <v>#REF!</v>
      </c>
      <c r="N205" s="58" t="e">
        <f t="shared" si="149"/>
        <v>#REF!</v>
      </c>
      <c r="O205" s="58" t="e">
        <f t="shared" si="150"/>
        <v>#REF!</v>
      </c>
      <c r="P205" s="59" t="e">
        <f t="shared" si="139"/>
        <v>#REF!</v>
      </c>
      <c r="Q205" s="29" t="e">
        <f t="shared" si="151"/>
        <v>#REF!</v>
      </c>
      <c r="R205" s="100" t="e">
        <f t="shared" si="144"/>
        <v>#REF!</v>
      </c>
      <c r="S205" s="69"/>
      <c r="T205" s="69"/>
      <c r="U205" s="102"/>
      <c r="V205" s="102"/>
      <c r="W205" s="102"/>
      <c r="X205" s="102" t="e">
        <f t="shared" si="152"/>
        <v>#REF!</v>
      </c>
      <c r="Y205" s="102" t="e">
        <f t="shared" si="153"/>
        <v>#REF!</v>
      </c>
      <c r="Z205" s="102" t="e">
        <f t="shared" si="154"/>
        <v>#REF!</v>
      </c>
      <c r="AA205" s="102" t="e">
        <f t="shared" si="155"/>
        <v>#REF!</v>
      </c>
      <c r="AB205" s="102" t="e">
        <f t="shared" si="156"/>
        <v>#REF!</v>
      </c>
      <c r="AC205" s="102" t="e">
        <f t="shared" si="157"/>
        <v>#REF!</v>
      </c>
      <c r="AD205" s="102" t="e">
        <f t="shared" si="158"/>
        <v>#REF!</v>
      </c>
      <c r="AE205" s="102" t="e">
        <f t="shared" si="159"/>
        <v>#REF!</v>
      </c>
      <c r="AF205" s="108" t="e">
        <f t="shared" si="170"/>
        <v>#REF!</v>
      </c>
      <c r="AG205" s="102" t="e">
        <f t="shared" si="171"/>
        <v>#REF!</v>
      </c>
      <c r="AI205" s="102" t="e">
        <f t="shared" si="160"/>
        <v>#REF!</v>
      </c>
      <c r="AJ205" s="102" t="e">
        <f t="shared" si="161"/>
        <v>#REF!</v>
      </c>
      <c r="AK205" s="102" t="e">
        <f t="shared" si="162"/>
        <v>#REF!</v>
      </c>
      <c r="AL205" s="102" t="e">
        <f t="shared" si="163"/>
        <v>#REF!</v>
      </c>
      <c r="AM205" s="102" t="e">
        <f t="shared" si="164"/>
        <v>#REF!</v>
      </c>
      <c r="AN205" s="102" t="e">
        <f t="shared" si="165"/>
        <v>#REF!</v>
      </c>
      <c r="AO205" s="102" t="e">
        <f t="shared" si="166"/>
        <v>#REF!</v>
      </c>
      <c r="AP205" s="102" t="e">
        <f t="shared" si="167"/>
        <v>#REF!</v>
      </c>
      <c r="AQ205" s="102" t="e">
        <f t="shared" si="168"/>
        <v>#REF!</v>
      </c>
      <c r="AR205" s="102" t="e">
        <f t="shared" si="169"/>
        <v>#REF!</v>
      </c>
    </row>
    <row r="206" spans="5:44" x14ac:dyDescent="0.25">
      <c r="E206" s="65" t="e">
        <f>IF((ROWS(E$6:E206)-1)&gt;$C$16+$C$13-$C$15,"",(ROWS(E$6:E206)-1))</f>
        <v>#REF!</v>
      </c>
      <c r="F206" s="55" t="e">
        <f t="shared" si="145"/>
        <v>#REF!</v>
      </c>
      <c r="G206" s="55" t="e">
        <f t="shared" si="140"/>
        <v>#REF!</v>
      </c>
      <c r="H206" s="28" t="e">
        <f t="shared" si="141"/>
        <v>#REF!</v>
      </c>
      <c r="I206" s="56" t="e">
        <f t="shared" si="142"/>
        <v>#REF!</v>
      </c>
      <c r="J206" s="56" t="e">
        <f t="shared" si="146"/>
        <v>#REF!</v>
      </c>
      <c r="K206" s="57" t="e">
        <f t="shared" si="147"/>
        <v>#REF!</v>
      </c>
      <c r="L206" s="57" t="e">
        <f t="shared" si="148"/>
        <v>#REF!</v>
      </c>
      <c r="M206" s="58" t="e">
        <f t="shared" si="143"/>
        <v>#REF!</v>
      </c>
      <c r="N206" s="58" t="e">
        <f t="shared" si="149"/>
        <v>#REF!</v>
      </c>
      <c r="O206" s="58" t="e">
        <f t="shared" si="150"/>
        <v>#REF!</v>
      </c>
      <c r="P206" s="59" t="e">
        <f t="shared" si="139"/>
        <v>#REF!</v>
      </c>
      <c r="Q206" s="29" t="e">
        <f t="shared" si="151"/>
        <v>#REF!</v>
      </c>
      <c r="R206" s="100" t="e">
        <f t="shared" si="144"/>
        <v>#REF!</v>
      </c>
      <c r="S206" s="69"/>
      <c r="T206" s="69"/>
      <c r="U206" s="102"/>
      <c r="V206" s="102"/>
      <c r="W206" s="102"/>
      <c r="X206" s="102" t="e">
        <f t="shared" si="152"/>
        <v>#REF!</v>
      </c>
      <c r="Y206" s="102" t="e">
        <f t="shared" si="153"/>
        <v>#REF!</v>
      </c>
      <c r="Z206" s="102" t="e">
        <f t="shared" si="154"/>
        <v>#REF!</v>
      </c>
      <c r="AA206" s="102" t="e">
        <f t="shared" si="155"/>
        <v>#REF!</v>
      </c>
      <c r="AB206" s="102" t="e">
        <f t="shared" si="156"/>
        <v>#REF!</v>
      </c>
      <c r="AC206" s="102" t="e">
        <f t="shared" si="157"/>
        <v>#REF!</v>
      </c>
      <c r="AD206" s="102" t="e">
        <f t="shared" si="158"/>
        <v>#REF!</v>
      </c>
      <c r="AE206" s="102" t="e">
        <f t="shared" si="159"/>
        <v>#REF!</v>
      </c>
      <c r="AF206" s="108" t="e">
        <f t="shared" si="170"/>
        <v>#REF!</v>
      </c>
      <c r="AG206" s="102" t="e">
        <f t="shared" si="171"/>
        <v>#REF!</v>
      </c>
      <c r="AI206" s="102" t="e">
        <f t="shared" si="160"/>
        <v>#REF!</v>
      </c>
      <c r="AJ206" s="102" t="e">
        <f t="shared" si="161"/>
        <v>#REF!</v>
      </c>
      <c r="AK206" s="102" t="e">
        <f t="shared" si="162"/>
        <v>#REF!</v>
      </c>
      <c r="AL206" s="102" t="e">
        <f t="shared" si="163"/>
        <v>#REF!</v>
      </c>
      <c r="AM206" s="102" t="e">
        <f t="shared" si="164"/>
        <v>#REF!</v>
      </c>
      <c r="AN206" s="102" t="e">
        <f t="shared" si="165"/>
        <v>#REF!</v>
      </c>
      <c r="AO206" s="102" t="e">
        <f t="shared" si="166"/>
        <v>#REF!</v>
      </c>
      <c r="AP206" s="102" t="e">
        <f t="shared" si="167"/>
        <v>#REF!</v>
      </c>
      <c r="AQ206" s="102" t="e">
        <f t="shared" si="168"/>
        <v>#REF!</v>
      </c>
      <c r="AR206" s="102" t="e">
        <f t="shared" si="169"/>
        <v>#REF!</v>
      </c>
    </row>
    <row r="207" spans="5:44" x14ac:dyDescent="0.25">
      <c r="E207" s="65" t="e">
        <f>IF((ROWS(E$6:E207)-1)&gt;$C$16+$C$13-$C$15,"",(ROWS(E$6:E207)-1))</f>
        <v>#REF!</v>
      </c>
      <c r="F207" s="55" t="e">
        <f t="shared" si="145"/>
        <v>#REF!</v>
      </c>
      <c r="G207" s="55" t="e">
        <f t="shared" si="140"/>
        <v>#REF!</v>
      </c>
      <c r="H207" s="28" t="e">
        <f t="shared" si="141"/>
        <v>#REF!</v>
      </c>
      <c r="I207" s="56" t="e">
        <f t="shared" si="142"/>
        <v>#REF!</v>
      </c>
      <c r="J207" s="56" t="e">
        <f t="shared" si="146"/>
        <v>#REF!</v>
      </c>
      <c r="K207" s="57" t="e">
        <f t="shared" si="147"/>
        <v>#REF!</v>
      </c>
      <c r="L207" s="57" t="e">
        <f t="shared" si="148"/>
        <v>#REF!</v>
      </c>
      <c r="M207" s="58" t="e">
        <f t="shared" si="143"/>
        <v>#REF!</v>
      </c>
      <c r="N207" s="58" t="e">
        <f t="shared" si="149"/>
        <v>#REF!</v>
      </c>
      <c r="O207" s="58" t="e">
        <f t="shared" si="150"/>
        <v>#REF!</v>
      </c>
      <c r="P207" s="59" t="e">
        <f t="shared" si="139"/>
        <v>#REF!</v>
      </c>
      <c r="Q207" s="29" t="e">
        <f t="shared" si="151"/>
        <v>#REF!</v>
      </c>
      <c r="R207" s="100" t="e">
        <f t="shared" si="144"/>
        <v>#REF!</v>
      </c>
      <c r="S207" s="69"/>
      <c r="T207" s="69"/>
      <c r="U207" s="102"/>
      <c r="V207" s="102"/>
      <c r="W207" s="102"/>
      <c r="X207" s="102" t="e">
        <f t="shared" si="152"/>
        <v>#REF!</v>
      </c>
      <c r="Y207" s="102" t="e">
        <f t="shared" si="153"/>
        <v>#REF!</v>
      </c>
      <c r="Z207" s="102" t="e">
        <f t="shared" si="154"/>
        <v>#REF!</v>
      </c>
      <c r="AA207" s="102" t="e">
        <f t="shared" si="155"/>
        <v>#REF!</v>
      </c>
      <c r="AB207" s="102" t="e">
        <f t="shared" si="156"/>
        <v>#REF!</v>
      </c>
      <c r="AC207" s="102" t="e">
        <f t="shared" si="157"/>
        <v>#REF!</v>
      </c>
      <c r="AD207" s="102" t="e">
        <f t="shared" si="158"/>
        <v>#REF!</v>
      </c>
      <c r="AE207" s="102" t="e">
        <f t="shared" si="159"/>
        <v>#REF!</v>
      </c>
      <c r="AF207" s="108" t="e">
        <f t="shared" si="170"/>
        <v>#REF!</v>
      </c>
      <c r="AG207" s="102" t="e">
        <f t="shared" si="171"/>
        <v>#REF!</v>
      </c>
    </row>
    <row r="208" spans="5:44" x14ac:dyDescent="0.25">
      <c r="E208" s="65" t="e">
        <f>IF((ROWS(E$6:E208)-1)&gt;$C$16+$C$13-$C$15,"",(ROWS(E$6:E208)-1))</f>
        <v>#REF!</v>
      </c>
      <c r="F208" s="55" t="e">
        <f t="shared" si="145"/>
        <v>#REF!</v>
      </c>
      <c r="G208" s="55" t="e">
        <f t="shared" si="140"/>
        <v>#REF!</v>
      </c>
      <c r="H208" s="28" t="e">
        <f t="shared" si="141"/>
        <v>#REF!</v>
      </c>
      <c r="I208" s="56" t="e">
        <f t="shared" si="142"/>
        <v>#REF!</v>
      </c>
      <c r="J208" s="56" t="e">
        <f t="shared" si="146"/>
        <v>#REF!</v>
      </c>
      <c r="K208" s="57" t="e">
        <f t="shared" si="147"/>
        <v>#REF!</v>
      </c>
      <c r="L208" s="57" t="e">
        <f t="shared" si="148"/>
        <v>#REF!</v>
      </c>
      <c r="M208" s="58" t="e">
        <f t="shared" si="143"/>
        <v>#REF!</v>
      </c>
      <c r="N208" s="58" t="e">
        <f t="shared" si="149"/>
        <v>#REF!</v>
      </c>
      <c r="O208" s="58" t="e">
        <f t="shared" si="150"/>
        <v>#REF!</v>
      </c>
      <c r="P208" s="59" t="e">
        <f t="shared" si="139"/>
        <v>#REF!</v>
      </c>
      <c r="Q208" s="29" t="e">
        <f t="shared" si="151"/>
        <v>#REF!</v>
      </c>
      <c r="R208" s="100" t="e">
        <f t="shared" si="144"/>
        <v>#REF!</v>
      </c>
      <c r="S208" s="69"/>
      <c r="T208" s="69"/>
      <c r="U208" s="102"/>
      <c r="V208" s="102"/>
      <c r="W208" s="102"/>
      <c r="X208" s="102" t="e">
        <f t="shared" si="152"/>
        <v>#REF!</v>
      </c>
      <c r="Y208" s="102" t="e">
        <f t="shared" si="153"/>
        <v>#REF!</v>
      </c>
      <c r="Z208" s="102" t="e">
        <f t="shared" si="154"/>
        <v>#REF!</v>
      </c>
      <c r="AA208" s="102" t="e">
        <f t="shared" si="155"/>
        <v>#REF!</v>
      </c>
      <c r="AB208" s="102" t="e">
        <f t="shared" si="156"/>
        <v>#REF!</v>
      </c>
      <c r="AC208" s="102" t="e">
        <f t="shared" si="157"/>
        <v>#REF!</v>
      </c>
      <c r="AD208" s="102" t="e">
        <f t="shared" si="158"/>
        <v>#REF!</v>
      </c>
      <c r="AE208" s="102" t="e">
        <f t="shared" si="159"/>
        <v>#REF!</v>
      </c>
      <c r="AF208" s="108" t="e">
        <f t="shared" si="170"/>
        <v>#REF!</v>
      </c>
      <c r="AG208" s="102" t="e">
        <f t="shared" si="171"/>
        <v>#REF!</v>
      </c>
    </row>
    <row r="209" spans="5:33" x14ac:dyDescent="0.25">
      <c r="E209" s="65" t="e">
        <f>IF((ROWS(E$6:E209)-1)&gt;$C$16+$C$13-$C$15,"",(ROWS(E$6:E209)-1))</f>
        <v>#REF!</v>
      </c>
      <c r="F209" s="55" t="e">
        <f t="shared" si="145"/>
        <v>#REF!</v>
      </c>
      <c r="G209" s="55" t="e">
        <f t="shared" si="140"/>
        <v>#REF!</v>
      </c>
      <c r="H209" s="28" t="e">
        <f t="shared" si="141"/>
        <v>#REF!</v>
      </c>
      <c r="I209" s="56" t="e">
        <f t="shared" si="142"/>
        <v>#REF!</v>
      </c>
      <c r="J209" s="56" t="e">
        <f t="shared" si="146"/>
        <v>#REF!</v>
      </c>
      <c r="K209" s="57" t="e">
        <f t="shared" si="147"/>
        <v>#REF!</v>
      </c>
      <c r="L209" s="57" t="e">
        <f t="shared" si="148"/>
        <v>#REF!</v>
      </c>
      <c r="M209" s="58" t="e">
        <f t="shared" si="143"/>
        <v>#REF!</v>
      </c>
      <c r="N209" s="58" t="e">
        <f t="shared" si="149"/>
        <v>#REF!</v>
      </c>
      <c r="O209" s="58" t="e">
        <f t="shared" si="150"/>
        <v>#REF!</v>
      </c>
      <c r="P209" s="59" t="e">
        <f t="shared" si="139"/>
        <v>#REF!</v>
      </c>
      <c r="Q209" s="29" t="e">
        <f t="shared" si="151"/>
        <v>#REF!</v>
      </c>
      <c r="R209" s="100" t="e">
        <f t="shared" si="144"/>
        <v>#REF!</v>
      </c>
      <c r="S209" s="69"/>
      <c r="T209" s="69"/>
      <c r="U209" s="102"/>
      <c r="V209" s="102"/>
      <c r="W209" s="102"/>
      <c r="X209" s="102" t="e">
        <f t="shared" si="152"/>
        <v>#REF!</v>
      </c>
      <c r="Y209" s="102" t="e">
        <f t="shared" si="153"/>
        <v>#REF!</v>
      </c>
      <c r="Z209" s="102" t="e">
        <f t="shared" si="154"/>
        <v>#REF!</v>
      </c>
      <c r="AA209" s="102" t="e">
        <f t="shared" si="155"/>
        <v>#REF!</v>
      </c>
      <c r="AB209" s="102" t="e">
        <f t="shared" si="156"/>
        <v>#REF!</v>
      </c>
      <c r="AC209" s="102" t="e">
        <f t="shared" si="157"/>
        <v>#REF!</v>
      </c>
      <c r="AD209" s="102" t="e">
        <f t="shared" si="158"/>
        <v>#REF!</v>
      </c>
      <c r="AE209" s="102" t="e">
        <f t="shared" si="159"/>
        <v>#REF!</v>
      </c>
      <c r="AF209" s="108" t="e">
        <f t="shared" si="170"/>
        <v>#REF!</v>
      </c>
      <c r="AG209" s="102" t="e">
        <f t="shared" si="171"/>
        <v>#REF!</v>
      </c>
    </row>
    <row r="210" spans="5:33" x14ac:dyDescent="0.25">
      <c r="E210" s="65" t="e">
        <f>IF((ROWS(E$6:E210)-1)&gt;$C$16+$C$13-$C$15,"",(ROWS(E$6:E210)-1))</f>
        <v>#REF!</v>
      </c>
      <c r="F210" s="55" t="e">
        <f t="shared" si="145"/>
        <v>#REF!</v>
      </c>
      <c r="G210" s="55" t="e">
        <f t="shared" si="140"/>
        <v>#REF!</v>
      </c>
      <c r="H210" s="28" t="e">
        <f t="shared" si="141"/>
        <v>#REF!</v>
      </c>
      <c r="I210" s="56" t="e">
        <f t="shared" si="142"/>
        <v>#REF!</v>
      </c>
      <c r="J210" s="56" t="e">
        <f t="shared" si="146"/>
        <v>#REF!</v>
      </c>
      <c r="K210" s="57" t="e">
        <f t="shared" si="147"/>
        <v>#REF!</v>
      </c>
      <c r="L210" s="57" t="e">
        <f t="shared" si="148"/>
        <v>#REF!</v>
      </c>
      <c r="M210" s="58" t="e">
        <f t="shared" si="143"/>
        <v>#REF!</v>
      </c>
      <c r="N210" s="58" t="e">
        <f t="shared" si="149"/>
        <v>#REF!</v>
      </c>
      <c r="O210" s="58" t="e">
        <f t="shared" si="150"/>
        <v>#REF!</v>
      </c>
      <c r="P210" s="59" t="e">
        <f t="shared" si="139"/>
        <v>#REF!</v>
      </c>
      <c r="Q210" s="29" t="e">
        <f t="shared" si="151"/>
        <v>#REF!</v>
      </c>
      <c r="R210" s="100" t="e">
        <f t="shared" si="144"/>
        <v>#REF!</v>
      </c>
      <c r="S210" s="69"/>
      <c r="T210" s="69"/>
      <c r="U210" s="102"/>
      <c r="V210" s="102"/>
      <c r="W210" s="102"/>
      <c r="X210" s="102" t="e">
        <f t="shared" si="152"/>
        <v>#REF!</v>
      </c>
      <c r="Y210" s="102" t="e">
        <f t="shared" si="153"/>
        <v>#REF!</v>
      </c>
      <c r="Z210" s="102" t="e">
        <f t="shared" si="154"/>
        <v>#REF!</v>
      </c>
      <c r="AA210" s="102" t="e">
        <f t="shared" si="155"/>
        <v>#REF!</v>
      </c>
      <c r="AB210" s="102" t="e">
        <f t="shared" si="156"/>
        <v>#REF!</v>
      </c>
      <c r="AC210" s="102" t="e">
        <f t="shared" si="157"/>
        <v>#REF!</v>
      </c>
      <c r="AD210" s="102" t="e">
        <f t="shared" si="158"/>
        <v>#REF!</v>
      </c>
      <c r="AE210" s="102" t="e">
        <f t="shared" si="159"/>
        <v>#REF!</v>
      </c>
      <c r="AF210" s="108" t="e">
        <f t="shared" si="170"/>
        <v>#REF!</v>
      </c>
      <c r="AG210" s="102" t="e">
        <f t="shared" si="171"/>
        <v>#REF!</v>
      </c>
    </row>
    <row r="211" spans="5:33" x14ac:dyDescent="0.25">
      <c r="E211" s="65" t="e">
        <f>IF((ROWS(E$6:E211)-1)&gt;$C$16+$C$13-$C$15,"",(ROWS(E$6:E211)-1))</f>
        <v>#REF!</v>
      </c>
      <c r="F211" s="55" t="e">
        <f t="shared" si="145"/>
        <v>#REF!</v>
      </c>
      <c r="G211" s="55" t="e">
        <f t="shared" si="140"/>
        <v>#REF!</v>
      </c>
      <c r="H211" s="28" t="e">
        <f t="shared" si="141"/>
        <v>#REF!</v>
      </c>
      <c r="I211" s="56" t="e">
        <f t="shared" si="142"/>
        <v>#REF!</v>
      </c>
      <c r="J211" s="56" t="e">
        <f t="shared" si="146"/>
        <v>#REF!</v>
      </c>
      <c r="K211" s="57" t="e">
        <f t="shared" si="147"/>
        <v>#REF!</v>
      </c>
      <c r="L211" s="57" t="e">
        <f t="shared" si="148"/>
        <v>#REF!</v>
      </c>
      <c r="M211" s="58" t="e">
        <f t="shared" si="143"/>
        <v>#REF!</v>
      </c>
      <c r="N211" s="58" t="e">
        <f t="shared" si="149"/>
        <v>#REF!</v>
      </c>
      <c r="O211" s="58" t="e">
        <f t="shared" si="150"/>
        <v>#REF!</v>
      </c>
      <c r="P211" s="59" t="e">
        <f t="shared" si="139"/>
        <v>#REF!</v>
      </c>
      <c r="Q211" s="29" t="e">
        <f t="shared" si="151"/>
        <v>#REF!</v>
      </c>
      <c r="R211" s="100" t="e">
        <f t="shared" si="144"/>
        <v>#REF!</v>
      </c>
      <c r="S211" s="69"/>
      <c r="T211" s="69"/>
      <c r="U211" s="102"/>
      <c r="V211" s="102"/>
      <c r="W211" s="102"/>
      <c r="X211" s="102" t="e">
        <f t="shared" si="152"/>
        <v>#REF!</v>
      </c>
      <c r="Y211" s="102" t="e">
        <f t="shared" si="153"/>
        <v>#REF!</v>
      </c>
      <c r="Z211" s="102" t="e">
        <f t="shared" si="154"/>
        <v>#REF!</v>
      </c>
      <c r="AA211" s="102" t="e">
        <f t="shared" si="155"/>
        <v>#REF!</v>
      </c>
      <c r="AB211" s="102" t="e">
        <f t="shared" si="156"/>
        <v>#REF!</v>
      </c>
      <c r="AC211" s="102" t="e">
        <f t="shared" si="157"/>
        <v>#REF!</v>
      </c>
      <c r="AD211" s="102" t="e">
        <f t="shared" si="158"/>
        <v>#REF!</v>
      </c>
      <c r="AE211" s="102" t="e">
        <f t="shared" si="159"/>
        <v>#REF!</v>
      </c>
      <c r="AF211" s="108" t="e">
        <f t="shared" si="170"/>
        <v>#REF!</v>
      </c>
      <c r="AG211" s="102" t="e">
        <f t="shared" si="171"/>
        <v>#REF!</v>
      </c>
    </row>
    <row r="212" spans="5:33" x14ac:dyDescent="0.25">
      <c r="E212" s="65" t="e">
        <f>IF((ROWS(E$6:E212)-1)&gt;$C$16+$C$13-$C$15,"",(ROWS(E$6:E212)-1))</f>
        <v>#REF!</v>
      </c>
      <c r="F212" s="55" t="e">
        <f t="shared" si="145"/>
        <v>#REF!</v>
      </c>
      <c r="G212" s="55" t="e">
        <f t="shared" si="140"/>
        <v>#REF!</v>
      </c>
      <c r="H212" s="28" t="e">
        <f t="shared" si="141"/>
        <v>#REF!</v>
      </c>
      <c r="I212" s="56" t="e">
        <f t="shared" si="142"/>
        <v>#REF!</v>
      </c>
      <c r="J212" s="56" t="e">
        <f t="shared" si="146"/>
        <v>#REF!</v>
      </c>
      <c r="K212" s="57" t="e">
        <f t="shared" si="147"/>
        <v>#REF!</v>
      </c>
      <c r="L212" s="57" t="e">
        <f t="shared" si="148"/>
        <v>#REF!</v>
      </c>
      <c r="M212" s="58" t="e">
        <f t="shared" si="143"/>
        <v>#REF!</v>
      </c>
      <c r="N212" s="58" t="e">
        <f t="shared" si="149"/>
        <v>#REF!</v>
      </c>
      <c r="O212" s="58" t="e">
        <f t="shared" si="150"/>
        <v>#REF!</v>
      </c>
      <c r="P212" s="59" t="e">
        <f t="shared" si="139"/>
        <v>#REF!</v>
      </c>
      <c r="Q212" s="29" t="e">
        <f t="shared" si="151"/>
        <v>#REF!</v>
      </c>
      <c r="R212" s="100" t="e">
        <f t="shared" si="144"/>
        <v>#REF!</v>
      </c>
      <c r="S212" s="69"/>
      <c r="T212" s="69"/>
      <c r="U212" s="102"/>
      <c r="V212" s="102"/>
      <c r="W212" s="102"/>
      <c r="X212" s="102" t="e">
        <f t="shared" si="152"/>
        <v>#REF!</v>
      </c>
      <c r="Y212" s="102" t="e">
        <f t="shared" si="153"/>
        <v>#REF!</v>
      </c>
      <c r="Z212" s="102" t="e">
        <f t="shared" si="154"/>
        <v>#REF!</v>
      </c>
      <c r="AA212" s="102" t="e">
        <f t="shared" si="155"/>
        <v>#REF!</v>
      </c>
      <c r="AB212" s="102" t="e">
        <f t="shared" si="156"/>
        <v>#REF!</v>
      </c>
      <c r="AC212" s="102" t="e">
        <f t="shared" si="157"/>
        <v>#REF!</v>
      </c>
      <c r="AD212" s="102" t="e">
        <f t="shared" si="158"/>
        <v>#REF!</v>
      </c>
      <c r="AE212" s="102" t="e">
        <f t="shared" si="159"/>
        <v>#REF!</v>
      </c>
      <c r="AF212" s="108" t="e">
        <f t="shared" si="170"/>
        <v>#REF!</v>
      </c>
      <c r="AG212" s="102" t="e">
        <f t="shared" si="171"/>
        <v>#REF!</v>
      </c>
    </row>
    <row r="213" spans="5:33" x14ac:dyDescent="0.25">
      <c r="E213" s="65" t="e">
        <f>IF((ROWS(E$6:E213)-1)&gt;$C$16+$C$13-$C$15,"",(ROWS(E$6:E213)-1))</f>
        <v>#REF!</v>
      </c>
      <c r="F213" s="55" t="e">
        <f t="shared" si="145"/>
        <v>#REF!</v>
      </c>
      <c r="G213" s="55" t="e">
        <f t="shared" si="140"/>
        <v>#REF!</v>
      </c>
      <c r="H213" s="28" t="e">
        <f t="shared" si="141"/>
        <v>#REF!</v>
      </c>
      <c r="I213" s="56" t="e">
        <f t="shared" si="142"/>
        <v>#REF!</v>
      </c>
      <c r="J213" s="56" t="e">
        <f t="shared" si="146"/>
        <v>#REF!</v>
      </c>
      <c r="K213" s="57" t="e">
        <f t="shared" si="147"/>
        <v>#REF!</v>
      </c>
      <c r="L213" s="57" t="e">
        <f t="shared" si="148"/>
        <v>#REF!</v>
      </c>
      <c r="M213" s="58" t="e">
        <f t="shared" si="143"/>
        <v>#REF!</v>
      </c>
      <c r="N213" s="58" t="e">
        <f t="shared" si="149"/>
        <v>#REF!</v>
      </c>
      <c r="O213" s="58" t="e">
        <f t="shared" si="150"/>
        <v>#REF!</v>
      </c>
      <c r="P213" s="59" t="e">
        <f t="shared" si="139"/>
        <v>#REF!</v>
      </c>
      <c r="Q213" s="29" t="e">
        <f t="shared" si="151"/>
        <v>#REF!</v>
      </c>
      <c r="R213" s="100" t="e">
        <f t="shared" si="144"/>
        <v>#REF!</v>
      </c>
      <c r="S213" s="69"/>
      <c r="T213" s="69"/>
      <c r="U213" s="102"/>
      <c r="V213" s="102"/>
      <c r="W213" s="102"/>
      <c r="X213" s="102" t="e">
        <f t="shared" si="152"/>
        <v>#REF!</v>
      </c>
      <c r="Y213" s="102" t="e">
        <f t="shared" si="153"/>
        <v>#REF!</v>
      </c>
      <c r="Z213" s="102" t="e">
        <f t="shared" si="154"/>
        <v>#REF!</v>
      </c>
      <c r="AA213" s="102" t="e">
        <f t="shared" si="155"/>
        <v>#REF!</v>
      </c>
      <c r="AB213" s="102" t="e">
        <f t="shared" si="156"/>
        <v>#REF!</v>
      </c>
      <c r="AC213" s="102" t="e">
        <f t="shared" si="157"/>
        <v>#REF!</v>
      </c>
      <c r="AD213" s="102" t="e">
        <f t="shared" si="158"/>
        <v>#REF!</v>
      </c>
      <c r="AE213" s="102" t="e">
        <f t="shared" si="159"/>
        <v>#REF!</v>
      </c>
      <c r="AF213" s="108" t="e">
        <f t="shared" si="170"/>
        <v>#REF!</v>
      </c>
      <c r="AG213" s="102" t="e">
        <f t="shared" si="171"/>
        <v>#REF!</v>
      </c>
    </row>
    <row r="214" spans="5:33" x14ac:dyDescent="0.25">
      <c r="E214" s="65" t="e">
        <f>IF((ROWS(E$6:E214)-1)&gt;$C$16+$C$13-$C$15,"",(ROWS(E$6:E214)-1))</f>
        <v>#REF!</v>
      </c>
      <c r="F214" s="55" t="e">
        <f t="shared" si="145"/>
        <v>#REF!</v>
      </c>
      <c r="G214" s="55" t="e">
        <f t="shared" si="140"/>
        <v>#REF!</v>
      </c>
      <c r="H214" s="28" t="e">
        <f t="shared" si="141"/>
        <v>#REF!</v>
      </c>
      <c r="I214" s="56" t="e">
        <f t="shared" si="142"/>
        <v>#REF!</v>
      </c>
      <c r="J214" s="56" t="e">
        <f t="shared" si="146"/>
        <v>#REF!</v>
      </c>
      <c r="K214" s="57" t="e">
        <f t="shared" si="147"/>
        <v>#REF!</v>
      </c>
      <c r="L214" s="57" t="e">
        <f t="shared" si="148"/>
        <v>#REF!</v>
      </c>
      <c r="M214" s="58" t="e">
        <f t="shared" si="143"/>
        <v>#REF!</v>
      </c>
      <c r="N214" s="58" t="e">
        <f t="shared" si="149"/>
        <v>#REF!</v>
      </c>
      <c r="O214" s="58" t="e">
        <f t="shared" si="150"/>
        <v>#REF!</v>
      </c>
      <c r="P214" s="59" t="e">
        <f t="shared" si="139"/>
        <v>#REF!</v>
      </c>
      <c r="Q214" s="29" t="e">
        <f t="shared" si="151"/>
        <v>#REF!</v>
      </c>
      <c r="R214" s="100" t="e">
        <f t="shared" si="144"/>
        <v>#REF!</v>
      </c>
      <c r="S214" s="69"/>
      <c r="T214" s="69"/>
      <c r="U214" s="102"/>
      <c r="V214" s="102"/>
      <c r="W214" s="102"/>
      <c r="X214" s="102" t="e">
        <f t="shared" si="152"/>
        <v>#REF!</v>
      </c>
      <c r="Y214" s="102" t="e">
        <f t="shared" si="153"/>
        <v>#REF!</v>
      </c>
      <c r="Z214" s="102" t="e">
        <f t="shared" si="154"/>
        <v>#REF!</v>
      </c>
      <c r="AA214" s="102" t="e">
        <f t="shared" si="155"/>
        <v>#REF!</v>
      </c>
      <c r="AB214" s="102" t="e">
        <f t="shared" si="156"/>
        <v>#REF!</v>
      </c>
      <c r="AC214" s="102" t="e">
        <f t="shared" si="157"/>
        <v>#REF!</v>
      </c>
      <c r="AD214" s="102" t="e">
        <f t="shared" si="158"/>
        <v>#REF!</v>
      </c>
      <c r="AE214" s="102" t="e">
        <f t="shared" si="159"/>
        <v>#REF!</v>
      </c>
      <c r="AF214" s="108" t="e">
        <f t="shared" si="170"/>
        <v>#REF!</v>
      </c>
      <c r="AG214" s="102" t="e">
        <f t="shared" si="171"/>
        <v>#REF!</v>
      </c>
    </row>
    <row r="215" spans="5:33" x14ac:dyDescent="0.25">
      <c r="E215" s="65" t="e">
        <f>IF((ROWS(E$6:E215)-1)&gt;$C$16+$C$13-$C$15,"",(ROWS(E$6:E215)-1))</f>
        <v>#REF!</v>
      </c>
      <c r="F215" s="55" t="e">
        <f t="shared" si="145"/>
        <v>#REF!</v>
      </c>
      <c r="G215" s="55" t="e">
        <f t="shared" si="140"/>
        <v>#REF!</v>
      </c>
      <c r="H215" s="28" t="e">
        <f t="shared" si="141"/>
        <v>#REF!</v>
      </c>
      <c r="I215" s="56" t="e">
        <f t="shared" si="142"/>
        <v>#REF!</v>
      </c>
      <c r="J215" s="56" t="e">
        <f t="shared" si="146"/>
        <v>#REF!</v>
      </c>
      <c r="K215" s="57" t="e">
        <f t="shared" si="147"/>
        <v>#REF!</v>
      </c>
      <c r="L215" s="57" t="e">
        <f t="shared" si="148"/>
        <v>#REF!</v>
      </c>
      <c r="M215" s="58" t="e">
        <f t="shared" si="143"/>
        <v>#REF!</v>
      </c>
      <c r="N215" s="58" t="e">
        <f t="shared" si="149"/>
        <v>#REF!</v>
      </c>
      <c r="O215" s="58" t="e">
        <f t="shared" si="150"/>
        <v>#REF!</v>
      </c>
      <c r="P215" s="59" t="e">
        <f t="shared" si="139"/>
        <v>#REF!</v>
      </c>
      <c r="Q215" s="29" t="e">
        <f t="shared" si="151"/>
        <v>#REF!</v>
      </c>
      <c r="R215" s="100" t="e">
        <f t="shared" si="144"/>
        <v>#REF!</v>
      </c>
      <c r="S215" s="69"/>
      <c r="T215" s="69"/>
      <c r="U215" s="102"/>
      <c r="V215" s="102"/>
      <c r="W215" s="102"/>
      <c r="X215" s="102" t="e">
        <f t="shared" si="152"/>
        <v>#REF!</v>
      </c>
      <c r="Y215" s="102" t="e">
        <f t="shared" si="153"/>
        <v>#REF!</v>
      </c>
      <c r="Z215" s="102" t="e">
        <f t="shared" si="154"/>
        <v>#REF!</v>
      </c>
      <c r="AA215" s="102" t="e">
        <f t="shared" si="155"/>
        <v>#REF!</v>
      </c>
      <c r="AB215" s="102" t="e">
        <f t="shared" si="156"/>
        <v>#REF!</v>
      </c>
      <c r="AC215" s="102" t="e">
        <f t="shared" si="157"/>
        <v>#REF!</v>
      </c>
      <c r="AD215" s="102" t="e">
        <f t="shared" si="158"/>
        <v>#REF!</v>
      </c>
      <c r="AE215" s="102" t="e">
        <f t="shared" si="159"/>
        <v>#REF!</v>
      </c>
      <c r="AF215" s="108" t="e">
        <f t="shared" si="170"/>
        <v>#REF!</v>
      </c>
      <c r="AG215" s="102" t="e">
        <f t="shared" si="171"/>
        <v>#REF!</v>
      </c>
    </row>
    <row r="216" spans="5:33" x14ac:dyDescent="0.25">
      <c r="E216" s="65" t="e">
        <f>IF((ROWS(E$6:E216)-1)&gt;$C$16+$C$13-$C$15,"",(ROWS(E$6:E216)-1))</f>
        <v>#REF!</v>
      </c>
      <c r="F216" s="55" t="e">
        <f t="shared" si="145"/>
        <v>#REF!</v>
      </c>
      <c r="G216" s="55" t="e">
        <f t="shared" si="140"/>
        <v>#REF!</v>
      </c>
      <c r="H216" s="28" t="e">
        <f t="shared" si="141"/>
        <v>#REF!</v>
      </c>
      <c r="I216" s="56" t="e">
        <f t="shared" si="142"/>
        <v>#REF!</v>
      </c>
      <c r="J216" s="56" t="e">
        <f t="shared" si="146"/>
        <v>#REF!</v>
      </c>
      <c r="K216" s="57" t="e">
        <f t="shared" si="147"/>
        <v>#REF!</v>
      </c>
      <c r="L216" s="57" t="e">
        <f t="shared" si="148"/>
        <v>#REF!</v>
      </c>
      <c r="M216" s="58" t="e">
        <f t="shared" si="143"/>
        <v>#REF!</v>
      </c>
      <c r="N216" s="58" t="e">
        <f t="shared" si="149"/>
        <v>#REF!</v>
      </c>
      <c r="O216" s="58" t="e">
        <f t="shared" si="150"/>
        <v>#REF!</v>
      </c>
      <c r="P216" s="59" t="e">
        <f t="shared" si="139"/>
        <v>#REF!</v>
      </c>
      <c r="Q216" s="29" t="e">
        <f t="shared" si="151"/>
        <v>#REF!</v>
      </c>
      <c r="R216" s="100" t="e">
        <f t="shared" si="144"/>
        <v>#REF!</v>
      </c>
      <c r="S216" s="69"/>
      <c r="T216" s="69"/>
      <c r="U216" s="102"/>
      <c r="V216" s="102"/>
      <c r="W216" s="102"/>
      <c r="X216" s="102" t="e">
        <f t="shared" si="152"/>
        <v>#REF!</v>
      </c>
      <c r="Y216" s="102" t="e">
        <f t="shared" si="153"/>
        <v>#REF!</v>
      </c>
      <c r="Z216" s="102" t="e">
        <f t="shared" si="154"/>
        <v>#REF!</v>
      </c>
      <c r="AA216" s="102" t="e">
        <f t="shared" si="155"/>
        <v>#REF!</v>
      </c>
      <c r="AB216" s="102" t="e">
        <f t="shared" si="156"/>
        <v>#REF!</v>
      </c>
      <c r="AC216" s="102" t="e">
        <f t="shared" si="157"/>
        <v>#REF!</v>
      </c>
      <c r="AD216" s="102" t="e">
        <f t="shared" si="158"/>
        <v>#REF!</v>
      </c>
      <c r="AE216" s="102" t="e">
        <f t="shared" si="159"/>
        <v>#REF!</v>
      </c>
      <c r="AF216" s="108" t="e">
        <f t="shared" si="170"/>
        <v>#REF!</v>
      </c>
      <c r="AG216" s="102" t="e">
        <f t="shared" si="171"/>
        <v>#REF!</v>
      </c>
    </row>
    <row r="217" spans="5:33" x14ac:dyDescent="0.25">
      <c r="E217" s="65" t="e">
        <f>IF((ROWS(E$6:E217)-1)&gt;$C$16+$C$13-$C$15,"",(ROWS(E$6:E217)-1))</f>
        <v>#REF!</v>
      </c>
      <c r="F217" s="55" t="e">
        <f t="shared" si="145"/>
        <v>#REF!</v>
      </c>
      <c r="G217" s="55" t="e">
        <f t="shared" si="140"/>
        <v>#REF!</v>
      </c>
      <c r="H217" s="28" t="e">
        <f t="shared" si="141"/>
        <v>#REF!</v>
      </c>
      <c r="I217" s="56" t="e">
        <f t="shared" si="142"/>
        <v>#REF!</v>
      </c>
      <c r="J217" s="56" t="e">
        <f t="shared" si="146"/>
        <v>#REF!</v>
      </c>
      <c r="K217" s="57" t="e">
        <f t="shared" si="147"/>
        <v>#REF!</v>
      </c>
      <c r="L217" s="57" t="e">
        <f t="shared" si="148"/>
        <v>#REF!</v>
      </c>
      <c r="M217" s="58" t="e">
        <f t="shared" si="143"/>
        <v>#REF!</v>
      </c>
      <c r="N217" s="58" t="e">
        <f t="shared" si="149"/>
        <v>#REF!</v>
      </c>
      <c r="O217" s="58" t="e">
        <f t="shared" si="150"/>
        <v>#REF!</v>
      </c>
      <c r="P217" s="59" t="e">
        <f t="shared" si="139"/>
        <v>#REF!</v>
      </c>
      <c r="Q217" s="29" t="e">
        <f t="shared" si="151"/>
        <v>#REF!</v>
      </c>
      <c r="R217" s="100" t="e">
        <f t="shared" si="144"/>
        <v>#REF!</v>
      </c>
      <c r="S217" s="69"/>
      <c r="T217" s="69"/>
      <c r="U217" s="102"/>
      <c r="V217" s="102"/>
      <c r="W217" s="102"/>
      <c r="X217" s="102" t="e">
        <f t="shared" si="152"/>
        <v>#REF!</v>
      </c>
      <c r="Y217" s="102" t="e">
        <f t="shared" si="153"/>
        <v>#REF!</v>
      </c>
      <c r="Z217" s="102" t="e">
        <f t="shared" si="154"/>
        <v>#REF!</v>
      </c>
      <c r="AA217" s="102" t="e">
        <f t="shared" si="155"/>
        <v>#REF!</v>
      </c>
      <c r="AB217" s="102" t="e">
        <f t="shared" si="156"/>
        <v>#REF!</v>
      </c>
      <c r="AC217" s="102" t="e">
        <f t="shared" si="157"/>
        <v>#REF!</v>
      </c>
      <c r="AD217" s="102" t="e">
        <f t="shared" si="158"/>
        <v>#REF!</v>
      </c>
      <c r="AE217" s="102" t="e">
        <f t="shared" si="159"/>
        <v>#REF!</v>
      </c>
      <c r="AF217" s="108" t="e">
        <f t="shared" si="170"/>
        <v>#REF!</v>
      </c>
      <c r="AG217" s="102" t="e">
        <f t="shared" si="171"/>
        <v>#REF!</v>
      </c>
    </row>
    <row r="218" spans="5:33" x14ac:dyDescent="0.25">
      <c r="E218" s="65" t="e">
        <f>IF((ROWS(E$6:E218)-1)&gt;$C$16+$C$13-$C$15,"",(ROWS(E$6:E218)-1))</f>
        <v>#REF!</v>
      </c>
      <c r="F218" s="55" t="e">
        <f t="shared" si="145"/>
        <v>#REF!</v>
      </c>
      <c r="G218" s="55" t="e">
        <f t="shared" si="140"/>
        <v>#REF!</v>
      </c>
      <c r="H218" s="28" t="e">
        <f t="shared" si="141"/>
        <v>#REF!</v>
      </c>
      <c r="I218" s="56" t="e">
        <f t="shared" si="142"/>
        <v>#REF!</v>
      </c>
      <c r="J218" s="56" t="e">
        <f t="shared" si="146"/>
        <v>#REF!</v>
      </c>
      <c r="K218" s="57" t="e">
        <f t="shared" si="147"/>
        <v>#REF!</v>
      </c>
      <c r="L218" s="57" t="e">
        <f t="shared" si="148"/>
        <v>#REF!</v>
      </c>
      <c r="M218" s="58" t="e">
        <f t="shared" si="143"/>
        <v>#REF!</v>
      </c>
      <c r="N218" s="58" t="e">
        <f t="shared" si="149"/>
        <v>#REF!</v>
      </c>
      <c r="O218" s="58" t="e">
        <f t="shared" si="150"/>
        <v>#REF!</v>
      </c>
      <c r="P218" s="59" t="e">
        <f t="shared" si="139"/>
        <v>#REF!</v>
      </c>
      <c r="Q218" s="29" t="e">
        <f t="shared" si="151"/>
        <v>#REF!</v>
      </c>
      <c r="R218" s="100" t="e">
        <f t="shared" si="144"/>
        <v>#REF!</v>
      </c>
      <c r="S218" s="69"/>
      <c r="T218" s="69"/>
      <c r="U218" s="102"/>
      <c r="V218" s="102"/>
      <c r="W218" s="102"/>
      <c r="X218" s="102" t="e">
        <f t="shared" si="152"/>
        <v>#REF!</v>
      </c>
      <c r="Y218" s="102" t="e">
        <f t="shared" si="153"/>
        <v>#REF!</v>
      </c>
      <c r="Z218" s="102" t="e">
        <f t="shared" si="154"/>
        <v>#REF!</v>
      </c>
      <c r="AA218" s="102" t="e">
        <f t="shared" si="155"/>
        <v>#REF!</v>
      </c>
      <c r="AB218" s="102" t="e">
        <f t="shared" si="156"/>
        <v>#REF!</v>
      </c>
      <c r="AC218" s="102" t="e">
        <f t="shared" si="157"/>
        <v>#REF!</v>
      </c>
      <c r="AD218" s="102" t="e">
        <f t="shared" si="158"/>
        <v>#REF!</v>
      </c>
      <c r="AE218" s="102" t="e">
        <f t="shared" si="159"/>
        <v>#REF!</v>
      </c>
      <c r="AF218" s="108" t="e">
        <f t="shared" si="170"/>
        <v>#REF!</v>
      </c>
      <c r="AG218" s="102" t="e">
        <f t="shared" si="171"/>
        <v>#REF!</v>
      </c>
    </row>
    <row r="219" spans="5:33" x14ac:dyDescent="0.25">
      <c r="E219" s="65" t="e">
        <f>IF((ROWS(E$6:E219)-1)&gt;$C$16+$C$13-$C$15,"",(ROWS(E$6:E219)-1))</f>
        <v>#REF!</v>
      </c>
      <c r="F219" s="55" t="e">
        <f t="shared" si="145"/>
        <v>#REF!</v>
      </c>
      <c r="G219" s="55" t="e">
        <f t="shared" si="140"/>
        <v>#REF!</v>
      </c>
      <c r="H219" s="28" t="e">
        <f t="shared" si="141"/>
        <v>#REF!</v>
      </c>
      <c r="I219" s="56" t="e">
        <f t="shared" si="142"/>
        <v>#REF!</v>
      </c>
      <c r="J219" s="56" t="e">
        <f t="shared" si="146"/>
        <v>#REF!</v>
      </c>
      <c r="K219" s="57" t="e">
        <f t="shared" si="147"/>
        <v>#REF!</v>
      </c>
      <c r="L219" s="57" t="e">
        <f t="shared" si="148"/>
        <v>#REF!</v>
      </c>
      <c r="M219" s="58" t="e">
        <f t="shared" si="143"/>
        <v>#REF!</v>
      </c>
      <c r="N219" s="58" t="e">
        <f t="shared" si="149"/>
        <v>#REF!</v>
      </c>
      <c r="O219" s="58" t="e">
        <f t="shared" si="150"/>
        <v>#REF!</v>
      </c>
      <c r="P219" s="59" t="e">
        <f t="shared" si="139"/>
        <v>#REF!</v>
      </c>
      <c r="Q219" s="29" t="e">
        <f t="shared" si="151"/>
        <v>#REF!</v>
      </c>
      <c r="R219" s="100" t="e">
        <f t="shared" si="144"/>
        <v>#REF!</v>
      </c>
      <c r="S219" s="69"/>
      <c r="T219" s="69"/>
      <c r="U219" s="102"/>
      <c r="V219" s="102"/>
      <c r="W219" s="102"/>
      <c r="X219" s="102" t="e">
        <f t="shared" si="152"/>
        <v>#REF!</v>
      </c>
      <c r="Y219" s="102" t="e">
        <f t="shared" si="153"/>
        <v>#REF!</v>
      </c>
      <c r="Z219" s="102" t="e">
        <f t="shared" si="154"/>
        <v>#REF!</v>
      </c>
      <c r="AA219" s="102" t="e">
        <f t="shared" si="155"/>
        <v>#REF!</v>
      </c>
      <c r="AB219" s="102" t="e">
        <f t="shared" si="156"/>
        <v>#REF!</v>
      </c>
      <c r="AC219" s="102" t="e">
        <f t="shared" si="157"/>
        <v>#REF!</v>
      </c>
      <c r="AD219" s="102" t="e">
        <f t="shared" si="158"/>
        <v>#REF!</v>
      </c>
      <c r="AE219" s="102" t="e">
        <f t="shared" si="159"/>
        <v>#REF!</v>
      </c>
      <c r="AF219" s="108" t="e">
        <f t="shared" si="170"/>
        <v>#REF!</v>
      </c>
      <c r="AG219" s="102" t="e">
        <f t="shared" si="171"/>
        <v>#REF!</v>
      </c>
    </row>
    <row r="220" spans="5:33" x14ac:dyDescent="0.25">
      <c r="E220" s="65" t="e">
        <f>IF((ROWS(E$6:E220)-1)&gt;$C$16+$C$13-$C$15,"",(ROWS(E$6:E220)-1))</f>
        <v>#REF!</v>
      </c>
      <c r="F220" s="55" t="e">
        <f t="shared" si="145"/>
        <v>#REF!</v>
      </c>
      <c r="G220" s="55" t="e">
        <f t="shared" si="140"/>
        <v>#REF!</v>
      </c>
      <c r="H220" s="28" t="e">
        <f t="shared" si="141"/>
        <v>#REF!</v>
      </c>
      <c r="I220" s="56" t="e">
        <f t="shared" si="142"/>
        <v>#REF!</v>
      </c>
      <c r="J220" s="56" t="e">
        <f t="shared" si="146"/>
        <v>#REF!</v>
      </c>
      <c r="K220" s="57" t="e">
        <f t="shared" si="147"/>
        <v>#REF!</v>
      </c>
      <c r="L220" s="57" t="e">
        <f t="shared" si="148"/>
        <v>#REF!</v>
      </c>
      <c r="M220" s="58" t="e">
        <f t="shared" si="143"/>
        <v>#REF!</v>
      </c>
      <c r="N220" s="58" t="e">
        <f t="shared" si="149"/>
        <v>#REF!</v>
      </c>
      <c r="O220" s="58" t="e">
        <f t="shared" si="150"/>
        <v>#REF!</v>
      </c>
      <c r="P220" s="59" t="e">
        <f t="shared" si="139"/>
        <v>#REF!</v>
      </c>
      <c r="Q220" s="29" t="e">
        <f t="shared" si="151"/>
        <v>#REF!</v>
      </c>
      <c r="R220" s="100" t="e">
        <f t="shared" si="144"/>
        <v>#REF!</v>
      </c>
      <c r="S220" s="69"/>
      <c r="T220" s="69"/>
      <c r="U220" s="102"/>
      <c r="V220" s="102"/>
      <c r="W220" s="102"/>
      <c r="X220" s="102" t="e">
        <f t="shared" si="152"/>
        <v>#REF!</v>
      </c>
      <c r="Y220" s="102" t="e">
        <f t="shared" si="153"/>
        <v>#REF!</v>
      </c>
      <c r="Z220" s="102" t="e">
        <f t="shared" si="154"/>
        <v>#REF!</v>
      </c>
      <c r="AA220" s="102" t="e">
        <f t="shared" si="155"/>
        <v>#REF!</v>
      </c>
      <c r="AB220" s="102" t="e">
        <f t="shared" si="156"/>
        <v>#REF!</v>
      </c>
      <c r="AC220" s="102" t="e">
        <f t="shared" si="157"/>
        <v>#REF!</v>
      </c>
      <c r="AD220" s="102" t="e">
        <f t="shared" si="158"/>
        <v>#REF!</v>
      </c>
      <c r="AE220" s="102" t="e">
        <f t="shared" si="159"/>
        <v>#REF!</v>
      </c>
      <c r="AF220" s="108" t="e">
        <f t="shared" si="170"/>
        <v>#REF!</v>
      </c>
      <c r="AG220" s="102" t="e">
        <f t="shared" si="171"/>
        <v>#REF!</v>
      </c>
    </row>
    <row r="221" spans="5:33" x14ac:dyDescent="0.25">
      <c r="E221" s="65" t="e">
        <f>IF((ROWS(E$6:E221)-1)&gt;$C$16+$C$13-$C$15,"",(ROWS(E$6:E221)-1))</f>
        <v>#REF!</v>
      </c>
      <c r="F221" s="55" t="e">
        <f t="shared" si="145"/>
        <v>#REF!</v>
      </c>
      <c r="G221" s="55" t="e">
        <f t="shared" si="140"/>
        <v>#REF!</v>
      </c>
      <c r="H221" s="28" t="e">
        <f t="shared" si="141"/>
        <v>#REF!</v>
      </c>
      <c r="I221" s="56" t="e">
        <f t="shared" si="142"/>
        <v>#REF!</v>
      </c>
      <c r="J221" s="56" t="e">
        <f t="shared" si="146"/>
        <v>#REF!</v>
      </c>
      <c r="K221" s="57" t="e">
        <f t="shared" si="147"/>
        <v>#REF!</v>
      </c>
      <c r="L221" s="57" t="e">
        <f t="shared" si="148"/>
        <v>#REF!</v>
      </c>
      <c r="M221" s="58" t="e">
        <f t="shared" si="143"/>
        <v>#REF!</v>
      </c>
      <c r="N221" s="58" t="e">
        <f t="shared" si="149"/>
        <v>#REF!</v>
      </c>
      <c r="O221" s="58" t="e">
        <f t="shared" si="150"/>
        <v>#REF!</v>
      </c>
      <c r="P221" s="59" t="e">
        <f t="shared" si="139"/>
        <v>#REF!</v>
      </c>
      <c r="Q221" s="29" t="e">
        <f t="shared" si="151"/>
        <v>#REF!</v>
      </c>
      <c r="R221" s="100" t="e">
        <f t="shared" si="144"/>
        <v>#REF!</v>
      </c>
      <c r="S221" s="69"/>
      <c r="T221" s="69"/>
      <c r="U221" s="102"/>
      <c r="V221" s="102"/>
      <c r="W221" s="102"/>
      <c r="X221" s="102" t="e">
        <f t="shared" si="152"/>
        <v>#REF!</v>
      </c>
      <c r="Y221" s="102" t="e">
        <f t="shared" si="153"/>
        <v>#REF!</v>
      </c>
      <c r="Z221" s="102" t="e">
        <f t="shared" si="154"/>
        <v>#REF!</v>
      </c>
      <c r="AA221" s="102" t="e">
        <f t="shared" si="155"/>
        <v>#REF!</v>
      </c>
      <c r="AB221" s="102" t="e">
        <f t="shared" si="156"/>
        <v>#REF!</v>
      </c>
      <c r="AC221" s="102" t="e">
        <f t="shared" si="157"/>
        <v>#REF!</v>
      </c>
      <c r="AD221" s="102" t="e">
        <f t="shared" si="158"/>
        <v>#REF!</v>
      </c>
      <c r="AE221" s="102" t="e">
        <f t="shared" si="159"/>
        <v>#REF!</v>
      </c>
      <c r="AF221" s="108" t="e">
        <f t="shared" si="170"/>
        <v>#REF!</v>
      </c>
      <c r="AG221" s="102" t="e">
        <f t="shared" si="171"/>
        <v>#REF!</v>
      </c>
    </row>
    <row r="222" spans="5:33" x14ac:dyDescent="0.25">
      <c r="E222" s="65" t="e">
        <f>IF((ROWS(E$6:E222)-1)&gt;$C$16+$C$13-$C$15,"",(ROWS(E$6:E222)-1))</f>
        <v>#REF!</v>
      </c>
      <c r="F222" s="55" t="e">
        <f t="shared" si="145"/>
        <v>#REF!</v>
      </c>
      <c r="G222" s="55" t="e">
        <f t="shared" si="140"/>
        <v>#REF!</v>
      </c>
      <c r="H222" s="28" t="e">
        <f t="shared" si="141"/>
        <v>#REF!</v>
      </c>
      <c r="I222" s="56" t="e">
        <f t="shared" si="142"/>
        <v>#REF!</v>
      </c>
      <c r="J222" s="56" t="e">
        <f t="shared" si="146"/>
        <v>#REF!</v>
      </c>
      <c r="K222" s="57" t="e">
        <f t="shared" si="147"/>
        <v>#REF!</v>
      </c>
      <c r="L222" s="57" t="e">
        <f t="shared" si="148"/>
        <v>#REF!</v>
      </c>
      <c r="M222" s="58" t="e">
        <f t="shared" si="143"/>
        <v>#REF!</v>
      </c>
      <c r="N222" s="58" t="e">
        <f t="shared" si="149"/>
        <v>#REF!</v>
      </c>
      <c r="O222" s="58" t="e">
        <f t="shared" si="150"/>
        <v>#REF!</v>
      </c>
      <c r="P222" s="59" t="e">
        <f t="shared" si="139"/>
        <v>#REF!</v>
      </c>
      <c r="Q222" s="29" t="e">
        <f t="shared" si="151"/>
        <v>#REF!</v>
      </c>
      <c r="R222" s="100" t="e">
        <f t="shared" si="144"/>
        <v>#REF!</v>
      </c>
      <c r="S222" s="69"/>
      <c r="T222" s="69"/>
      <c r="U222" s="102"/>
      <c r="V222" s="102"/>
      <c r="W222" s="102"/>
      <c r="X222" s="102" t="e">
        <f t="shared" si="152"/>
        <v>#REF!</v>
      </c>
      <c r="Y222" s="102" t="e">
        <f t="shared" si="153"/>
        <v>#REF!</v>
      </c>
      <c r="Z222" s="102" t="e">
        <f t="shared" si="154"/>
        <v>#REF!</v>
      </c>
      <c r="AA222" s="102" t="e">
        <f t="shared" si="155"/>
        <v>#REF!</v>
      </c>
      <c r="AB222" s="102" t="e">
        <f t="shared" si="156"/>
        <v>#REF!</v>
      </c>
      <c r="AC222" s="102" t="e">
        <f t="shared" si="157"/>
        <v>#REF!</v>
      </c>
      <c r="AD222" s="102" t="e">
        <f t="shared" si="158"/>
        <v>#REF!</v>
      </c>
      <c r="AE222" s="102" t="e">
        <f t="shared" si="159"/>
        <v>#REF!</v>
      </c>
      <c r="AF222" s="108" t="e">
        <f t="shared" si="170"/>
        <v>#REF!</v>
      </c>
      <c r="AG222" s="102" t="e">
        <f t="shared" si="171"/>
        <v>#REF!</v>
      </c>
    </row>
    <row r="223" spans="5:33" x14ac:dyDescent="0.25">
      <c r="E223" s="65" t="e">
        <f>IF((ROWS(E$6:E223)-1)&gt;$C$16+$C$13-$C$15,"",(ROWS(E$6:E223)-1))</f>
        <v>#REF!</v>
      </c>
      <c r="F223" s="55" t="e">
        <f t="shared" si="145"/>
        <v>#REF!</v>
      </c>
      <c r="G223" s="55" t="e">
        <f t="shared" si="140"/>
        <v>#REF!</v>
      </c>
      <c r="H223" s="28" t="e">
        <f t="shared" si="141"/>
        <v>#REF!</v>
      </c>
      <c r="I223" s="56" t="e">
        <f t="shared" si="142"/>
        <v>#REF!</v>
      </c>
      <c r="J223" s="56" t="e">
        <f t="shared" si="146"/>
        <v>#REF!</v>
      </c>
      <c r="K223" s="57" t="e">
        <f t="shared" si="147"/>
        <v>#REF!</v>
      </c>
      <c r="L223" s="57" t="e">
        <f t="shared" si="148"/>
        <v>#REF!</v>
      </c>
      <c r="M223" s="58" t="e">
        <f t="shared" si="143"/>
        <v>#REF!</v>
      </c>
      <c r="N223" s="58" t="e">
        <f t="shared" si="149"/>
        <v>#REF!</v>
      </c>
      <c r="O223" s="58" t="e">
        <f t="shared" si="150"/>
        <v>#REF!</v>
      </c>
      <c r="P223" s="59" t="e">
        <f t="shared" si="139"/>
        <v>#REF!</v>
      </c>
      <c r="Q223" s="29" t="e">
        <f t="shared" si="151"/>
        <v>#REF!</v>
      </c>
      <c r="R223" s="100" t="e">
        <f t="shared" si="144"/>
        <v>#REF!</v>
      </c>
      <c r="S223" s="69"/>
      <c r="T223" s="69"/>
      <c r="U223" s="102"/>
      <c r="V223" s="102"/>
      <c r="W223" s="102"/>
      <c r="X223" s="102" t="e">
        <f t="shared" si="152"/>
        <v>#REF!</v>
      </c>
      <c r="Y223" s="102" t="e">
        <f t="shared" si="153"/>
        <v>#REF!</v>
      </c>
      <c r="Z223" s="102" t="e">
        <f t="shared" si="154"/>
        <v>#REF!</v>
      </c>
      <c r="AA223" s="102" t="e">
        <f t="shared" si="155"/>
        <v>#REF!</v>
      </c>
      <c r="AB223" s="102" t="e">
        <f t="shared" si="156"/>
        <v>#REF!</v>
      </c>
      <c r="AC223" s="102" t="e">
        <f t="shared" si="157"/>
        <v>#REF!</v>
      </c>
      <c r="AD223" s="102" t="e">
        <f t="shared" si="158"/>
        <v>#REF!</v>
      </c>
      <c r="AE223" s="102" t="e">
        <f t="shared" si="159"/>
        <v>#REF!</v>
      </c>
      <c r="AF223" s="108" t="e">
        <f t="shared" si="170"/>
        <v>#REF!</v>
      </c>
      <c r="AG223" s="102" t="e">
        <f t="shared" si="171"/>
        <v>#REF!</v>
      </c>
    </row>
    <row r="224" spans="5:33" x14ac:dyDescent="0.25">
      <c r="E224" s="65" t="e">
        <f>IF((ROWS(E$6:E224)-1)&gt;$C$16+$C$13-$C$15,"",(ROWS(E$6:E224)-1))</f>
        <v>#REF!</v>
      </c>
      <c r="F224" s="55" t="e">
        <f t="shared" si="145"/>
        <v>#REF!</v>
      </c>
      <c r="G224" s="55" t="e">
        <f t="shared" si="140"/>
        <v>#REF!</v>
      </c>
      <c r="H224" s="28" t="e">
        <f t="shared" si="141"/>
        <v>#REF!</v>
      </c>
      <c r="I224" s="56" t="e">
        <f t="shared" si="142"/>
        <v>#REF!</v>
      </c>
      <c r="J224" s="56" t="e">
        <f t="shared" si="146"/>
        <v>#REF!</v>
      </c>
      <c r="K224" s="57" t="e">
        <f t="shared" si="147"/>
        <v>#REF!</v>
      </c>
      <c r="L224" s="57" t="e">
        <f t="shared" si="148"/>
        <v>#REF!</v>
      </c>
      <c r="M224" s="58" t="e">
        <f t="shared" si="143"/>
        <v>#REF!</v>
      </c>
      <c r="N224" s="58" t="e">
        <f t="shared" si="149"/>
        <v>#REF!</v>
      </c>
      <c r="O224" s="58" t="e">
        <f t="shared" si="150"/>
        <v>#REF!</v>
      </c>
      <c r="P224" s="59" t="e">
        <f t="shared" si="139"/>
        <v>#REF!</v>
      </c>
      <c r="Q224" s="29" t="e">
        <f t="shared" si="151"/>
        <v>#REF!</v>
      </c>
      <c r="R224" s="100" t="e">
        <f t="shared" si="144"/>
        <v>#REF!</v>
      </c>
      <c r="S224" s="69"/>
      <c r="T224" s="69"/>
      <c r="U224" s="102"/>
      <c r="V224" s="102"/>
      <c r="W224" s="102"/>
      <c r="X224" s="102" t="e">
        <f t="shared" si="152"/>
        <v>#REF!</v>
      </c>
      <c r="Y224" s="102" t="e">
        <f t="shared" si="153"/>
        <v>#REF!</v>
      </c>
      <c r="Z224" s="102" t="e">
        <f t="shared" si="154"/>
        <v>#REF!</v>
      </c>
      <c r="AA224" s="102" t="e">
        <f t="shared" si="155"/>
        <v>#REF!</v>
      </c>
      <c r="AB224" s="102" t="e">
        <f t="shared" si="156"/>
        <v>#REF!</v>
      </c>
      <c r="AC224" s="102" t="e">
        <f t="shared" si="157"/>
        <v>#REF!</v>
      </c>
      <c r="AD224" s="102" t="e">
        <f t="shared" si="158"/>
        <v>#REF!</v>
      </c>
      <c r="AE224" s="102" t="e">
        <f t="shared" si="159"/>
        <v>#REF!</v>
      </c>
      <c r="AF224" s="108" t="e">
        <f t="shared" si="170"/>
        <v>#REF!</v>
      </c>
      <c r="AG224" s="102" t="e">
        <f t="shared" si="171"/>
        <v>#REF!</v>
      </c>
    </row>
    <row r="225" spans="5:33" x14ac:dyDescent="0.25">
      <c r="E225" s="65" t="e">
        <f>IF((ROWS(E$6:E225)-1)&gt;$C$16+$C$13-$C$15,"",(ROWS(E$6:E225)-1))</f>
        <v>#REF!</v>
      </c>
      <c r="F225" s="55" t="e">
        <f t="shared" si="145"/>
        <v>#REF!</v>
      </c>
      <c r="G225" s="55" t="e">
        <f t="shared" si="140"/>
        <v>#REF!</v>
      </c>
      <c r="H225" s="28" t="e">
        <f t="shared" si="141"/>
        <v>#REF!</v>
      </c>
      <c r="I225" s="56" t="e">
        <f t="shared" si="142"/>
        <v>#REF!</v>
      </c>
      <c r="J225" s="56" t="e">
        <f t="shared" si="146"/>
        <v>#REF!</v>
      </c>
      <c r="K225" s="57" t="e">
        <f t="shared" si="147"/>
        <v>#REF!</v>
      </c>
      <c r="L225" s="57" t="e">
        <f t="shared" si="148"/>
        <v>#REF!</v>
      </c>
      <c r="M225" s="58" t="e">
        <f t="shared" si="143"/>
        <v>#REF!</v>
      </c>
      <c r="N225" s="58" t="e">
        <f t="shared" si="149"/>
        <v>#REF!</v>
      </c>
      <c r="O225" s="58" t="e">
        <f t="shared" si="150"/>
        <v>#REF!</v>
      </c>
      <c r="P225" s="59" t="e">
        <f t="shared" si="139"/>
        <v>#REF!</v>
      </c>
      <c r="Q225" s="29" t="e">
        <f t="shared" si="151"/>
        <v>#REF!</v>
      </c>
      <c r="R225" s="100" t="e">
        <f t="shared" si="144"/>
        <v>#REF!</v>
      </c>
      <c r="S225" s="69"/>
      <c r="T225" s="69"/>
      <c r="U225" s="102"/>
      <c r="V225" s="102"/>
      <c r="W225" s="102"/>
      <c r="X225" s="102" t="e">
        <f t="shared" si="152"/>
        <v>#REF!</v>
      </c>
      <c r="Y225" s="102" t="e">
        <f t="shared" si="153"/>
        <v>#REF!</v>
      </c>
      <c r="Z225" s="102" t="e">
        <f t="shared" si="154"/>
        <v>#REF!</v>
      </c>
      <c r="AA225" s="102" t="e">
        <f t="shared" si="155"/>
        <v>#REF!</v>
      </c>
      <c r="AB225" s="102" t="e">
        <f t="shared" si="156"/>
        <v>#REF!</v>
      </c>
      <c r="AC225" s="102" t="e">
        <f t="shared" si="157"/>
        <v>#REF!</v>
      </c>
      <c r="AD225" s="102" t="e">
        <f t="shared" si="158"/>
        <v>#REF!</v>
      </c>
      <c r="AE225" s="102" t="e">
        <f t="shared" si="159"/>
        <v>#REF!</v>
      </c>
      <c r="AF225" s="108" t="e">
        <f t="shared" si="170"/>
        <v>#REF!</v>
      </c>
      <c r="AG225" s="102" t="e">
        <f t="shared" si="171"/>
        <v>#REF!</v>
      </c>
    </row>
    <row r="226" spans="5:33" x14ac:dyDescent="0.25">
      <c r="E226" s="65" t="e">
        <f>IF((ROWS(E$6:E226)-1)&gt;$C$16+$C$13-$C$15,"",(ROWS(E$6:E226)-1))</f>
        <v>#REF!</v>
      </c>
      <c r="F226" s="55" t="e">
        <f t="shared" si="145"/>
        <v>#REF!</v>
      </c>
      <c r="G226" s="55" t="e">
        <f t="shared" si="140"/>
        <v>#REF!</v>
      </c>
      <c r="H226" s="28" t="e">
        <f t="shared" si="141"/>
        <v>#REF!</v>
      </c>
      <c r="I226" s="56" t="e">
        <f t="shared" si="142"/>
        <v>#REF!</v>
      </c>
      <c r="J226" s="56" t="e">
        <f t="shared" si="146"/>
        <v>#REF!</v>
      </c>
      <c r="K226" s="57" t="e">
        <f t="shared" si="147"/>
        <v>#REF!</v>
      </c>
      <c r="L226" s="57" t="e">
        <f t="shared" si="148"/>
        <v>#REF!</v>
      </c>
      <c r="M226" s="58" t="e">
        <f t="shared" si="143"/>
        <v>#REF!</v>
      </c>
      <c r="N226" s="58" t="e">
        <f t="shared" si="149"/>
        <v>#REF!</v>
      </c>
      <c r="O226" s="58" t="e">
        <f t="shared" si="150"/>
        <v>#REF!</v>
      </c>
      <c r="P226" s="59" t="e">
        <f t="shared" si="139"/>
        <v>#REF!</v>
      </c>
      <c r="Q226" s="29" t="e">
        <f t="shared" si="151"/>
        <v>#REF!</v>
      </c>
      <c r="R226" s="100" t="e">
        <f t="shared" si="144"/>
        <v>#REF!</v>
      </c>
      <c r="S226" s="69"/>
      <c r="T226" s="69"/>
      <c r="U226" s="102"/>
      <c r="V226" s="102"/>
      <c r="W226" s="102"/>
      <c r="X226" s="102" t="e">
        <f t="shared" si="152"/>
        <v>#REF!</v>
      </c>
      <c r="Y226" s="102" t="e">
        <f t="shared" si="153"/>
        <v>#REF!</v>
      </c>
      <c r="Z226" s="102" t="e">
        <f t="shared" si="154"/>
        <v>#REF!</v>
      </c>
      <c r="AA226" s="102" t="e">
        <f t="shared" si="155"/>
        <v>#REF!</v>
      </c>
      <c r="AB226" s="102" t="e">
        <f t="shared" si="156"/>
        <v>#REF!</v>
      </c>
      <c r="AC226" s="102" t="e">
        <f t="shared" si="157"/>
        <v>#REF!</v>
      </c>
      <c r="AD226" s="102" t="e">
        <f t="shared" si="158"/>
        <v>#REF!</v>
      </c>
      <c r="AE226" s="102" t="e">
        <f t="shared" si="159"/>
        <v>#REF!</v>
      </c>
      <c r="AF226" s="108" t="e">
        <f t="shared" si="170"/>
        <v>#REF!</v>
      </c>
      <c r="AG226" s="102" t="e">
        <f t="shared" si="171"/>
        <v>#REF!</v>
      </c>
    </row>
    <row r="227" spans="5:33" x14ac:dyDescent="0.25">
      <c r="E227" s="65" t="e">
        <f>IF((ROWS(E$6:E227)-1)&gt;$C$16+$C$13-$C$15,"",(ROWS(E$6:E227)-1))</f>
        <v>#REF!</v>
      </c>
      <c r="F227" s="55" t="e">
        <f t="shared" si="145"/>
        <v>#REF!</v>
      </c>
      <c r="G227" s="55" t="e">
        <f t="shared" si="140"/>
        <v>#REF!</v>
      </c>
      <c r="H227" s="28" t="e">
        <f t="shared" si="141"/>
        <v>#REF!</v>
      </c>
      <c r="I227" s="56" t="e">
        <f t="shared" si="142"/>
        <v>#REF!</v>
      </c>
      <c r="J227" s="56" t="e">
        <f t="shared" si="146"/>
        <v>#REF!</v>
      </c>
      <c r="K227" s="57" t="e">
        <f t="shared" si="147"/>
        <v>#REF!</v>
      </c>
      <c r="L227" s="57" t="e">
        <f t="shared" si="148"/>
        <v>#REF!</v>
      </c>
      <c r="M227" s="58" t="e">
        <f t="shared" si="143"/>
        <v>#REF!</v>
      </c>
      <c r="N227" s="58" t="e">
        <f t="shared" si="149"/>
        <v>#REF!</v>
      </c>
      <c r="O227" s="58" t="e">
        <f t="shared" si="150"/>
        <v>#REF!</v>
      </c>
      <c r="P227" s="59" t="e">
        <f t="shared" si="139"/>
        <v>#REF!</v>
      </c>
      <c r="Q227" s="29" t="e">
        <f t="shared" si="151"/>
        <v>#REF!</v>
      </c>
      <c r="R227" s="100" t="e">
        <f t="shared" si="144"/>
        <v>#REF!</v>
      </c>
      <c r="S227" s="69"/>
      <c r="T227" s="69"/>
      <c r="U227" s="102"/>
      <c r="V227" s="102"/>
      <c r="W227" s="102"/>
      <c r="X227" s="102" t="e">
        <f t="shared" si="152"/>
        <v>#REF!</v>
      </c>
      <c r="Y227" s="102" t="e">
        <f t="shared" si="153"/>
        <v>#REF!</v>
      </c>
      <c r="Z227" s="102" t="e">
        <f t="shared" si="154"/>
        <v>#REF!</v>
      </c>
      <c r="AA227" s="102" t="e">
        <f t="shared" si="155"/>
        <v>#REF!</v>
      </c>
      <c r="AB227" s="102" t="e">
        <f t="shared" si="156"/>
        <v>#REF!</v>
      </c>
      <c r="AC227" s="102" t="e">
        <f t="shared" si="157"/>
        <v>#REF!</v>
      </c>
      <c r="AD227" s="102" t="e">
        <f t="shared" si="158"/>
        <v>#REF!</v>
      </c>
      <c r="AE227" s="102" t="e">
        <f t="shared" si="159"/>
        <v>#REF!</v>
      </c>
      <c r="AF227" s="108" t="e">
        <f t="shared" si="170"/>
        <v>#REF!</v>
      </c>
      <c r="AG227" s="102" t="e">
        <f t="shared" si="171"/>
        <v>#REF!</v>
      </c>
    </row>
    <row r="228" spans="5:33" x14ac:dyDescent="0.25">
      <c r="E228" s="65" t="e">
        <f>IF((ROWS(E$6:E228)-1)&gt;$C$16+$C$13-$C$15,"",(ROWS(E$6:E228)-1))</f>
        <v>#REF!</v>
      </c>
      <c r="F228" s="55" t="e">
        <f t="shared" si="145"/>
        <v>#REF!</v>
      </c>
      <c r="G228" s="55" t="e">
        <f t="shared" si="140"/>
        <v>#REF!</v>
      </c>
      <c r="H228" s="28" t="e">
        <f t="shared" si="141"/>
        <v>#REF!</v>
      </c>
      <c r="I228" s="56" t="e">
        <f t="shared" si="142"/>
        <v>#REF!</v>
      </c>
      <c r="J228" s="56" t="e">
        <f t="shared" si="146"/>
        <v>#REF!</v>
      </c>
      <c r="K228" s="57" t="e">
        <f t="shared" si="147"/>
        <v>#REF!</v>
      </c>
      <c r="L228" s="57" t="e">
        <f t="shared" si="148"/>
        <v>#REF!</v>
      </c>
      <c r="M228" s="58" t="e">
        <f t="shared" si="143"/>
        <v>#REF!</v>
      </c>
      <c r="N228" s="58" t="e">
        <f t="shared" si="149"/>
        <v>#REF!</v>
      </c>
      <c r="O228" s="58" t="e">
        <f t="shared" si="150"/>
        <v>#REF!</v>
      </c>
      <c r="P228" s="59" t="e">
        <f t="shared" si="139"/>
        <v>#REF!</v>
      </c>
      <c r="Q228" s="29" t="e">
        <f t="shared" si="151"/>
        <v>#REF!</v>
      </c>
      <c r="R228" s="100" t="e">
        <f t="shared" si="144"/>
        <v>#REF!</v>
      </c>
      <c r="S228" s="69"/>
      <c r="T228" s="69"/>
      <c r="U228" s="102"/>
      <c r="V228" s="102"/>
      <c r="W228" s="102"/>
      <c r="X228" s="102" t="e">
        <f t="shared" si="152"/>
        <v>#REF!</v>
      </c>
      <c r="Y228" s="102" t="e">
        <f t="shared" si="153"/>
        <v>#REF!</v>
      </c>
      <c r="Z228" s="102" t="e">
        <f t="shared" si="154"/>
        <v>#REF!</v>
      </c>
      <c r="AA228" s="102" t="e">
        <f t="shared" si="155"/>
        <v>#REF!</v>
      </c>
      <c r="AB228" s="102" t="e">
        <f t="shared" si="156"/>
        <v>#REF!</v>
      </c>
      <c r="AC228" s="102" t="e">
        <f t="shared" si="157"/>
        <v>#REF!</v>
      </c>
      <c r="AD228" s="102" t="e">
        <f t="shared" si="158"/>
        <v>#REF!</v>
      </c>
      <c r="AE228" s="102" t="e">
        <f t="shared" si="159"/>
        <v>#REF!</v>
      </c>
      <c r="AF228" s="108" t="e">
        <f t="shared" si="170"/>
        <v>#REF!</v>
      </c>
      <c r="AG228" s="102" t="e">
        <f t="shared" si="171"/>
        <v>#REF!</v>
      </c>
    </row>
    <row r="229" spans="5:33" x14ac:dyDescent="0.25">
      <c r="E229" s="65" t="e">
        <f>IF((ROWS(E$6:E229)-1)&gt;$C$16+$C$13-$C$15,"",(ROWS(E$6:E229)-1))</f>
        <v>#REF!</v>
      </c>
      <c r="F229" s="55" t="e">
        <f t="shared" si="145"/>
        <v>#REF!</v>
      </c>
      <c r="G229" s="55" t="e">
        <f t="shared" si="140"/>
        <v>#REF!</v>
      </c>
      <c r="H229" s="28" t="e">
        <f t="shared" si="141"/>
        <v>#REF!</v>
      </c>
      <c r="I229" s="56" t="e">
        <f t="shared" si="142"/>
        <v>#REF!</v>
      </c>
      <c r="J229" s="56" t="e">
        <f t="shared" si="146"/>
        <v>#REF!</v>
      </c>
      <c r="K229" s="57" t="e">
        <f t="shared" si="147"/>
        <v>#REF!</v>
      </c>
      <c r="L229" s="57" t="e">
        <f t="shared" si="148"/>
        <v>#REF!</v>
      </c>
      <c r="M229" s="58" t="e">
        <f t="shared" si="143"/>
        <v>#REF!</v>
      </c>
      <c r="N229" s="58" t="e">
        <f t="shared" si="149"/>
        <v>#REF!</v>
      </c>
      <c r="O229" s="58" t="e">
        <f t="shared" si="150"/>
        <v>#REF!</v>
      </c>
      <c r="P229" s="59" t="e">
        <f t="shared" si="139"/>
        <v>#REF!</v>
      </c>
      <c r="Q229" s="29" t="e">
        <f t="shared" si="151"/>
        <v>#REF!</v>
      </c>
      <c r="R229" s="100" t="e">
        <f t="shared" si="144"/>
        <v>#REF!</v>
      </c>
      <c r="S229" s="69"/>
      <c r="T229" s="69"/>
      <c r="U229" s="102"/>
      <c r="V229" s="102"/>
      <c r="W229" s="102"/>
      <c r="X229" s="102" t="e">
        <f t="shared" si="152"/>
        <v>#REF!</v>
      </c>
      <c r="Y229" s="102" t="e">
        <f t="shared" si="153"/>
        <v>#REF!</v>
      </c>
      <c r="Z229" s="102" t="e">
        <f t="shared" si="154"/>
        <v>#REF!</v>
      </c>
      <c r="AA229" s="102" t="e">
        <f t="shared" si="155"/>
        <v>#REF!</v>
      </c>
      <c r="AB229" s="102" t="e">
        <f t="shared" si="156"/>
        <v>#REF!</v>
      </c>
      <c r="AC229" s="102" t="e">
        <f t="shared" si="157"/>
        <v>#REF!</v>
      </c>
      <c r="AD229" s="102" t="e">
        <f t="shared" si="158"/>
        <v>#REF!</v>
      </c>
      <c r="AE229" s="102" t="e">
        <f t="shared" si="159"/>
        <v>#REF!</v>
      </c>
      <c r="AF229" s="108" t="e">
        <f t="shared" si="170"/>
        <v>#REF!</v>
      </c>
      <c r="AG229" s="102" t="e">
        <f t="shared" si="171"/>
        <v>#REF!</v>
      </c>
    </row>
    <row r="230" spans="5:33" x14ac:dyDescent="0.25">
      <c r="E230" s="65" t="e">
        <f>IF((ROWS(E$6:E230)-1)&gt;$C$16+$C$13-$C$15,"",(ROWS(E$6:E230)-1))</f>
        <v>#REF!</v>
      </c>
      <c r="F230" s="55" t="e">
        <f t="shared" si="145"/>
        <v>#REF!</v>
      </c>
      <c r="G230" s="55" t="e">
        <f t="shared" si="140"/>
        <v>#REF!</v>
      </c>
      <c r="H230" s="28" t="e">
        <f t="shared" si="141"/>
        <v>#REF!</v>
      </c>
      <c r="I230" s="56" t="e">
        <f t="shared" si="142"/>
        <v>#REF!</v>
      </c>
      <c r="J230" s="56" t="e">
        <f t="shared" si="146"/>
        <v>#REF!</v>
      </c>
      <c r="K230" s="57" t="e">
        <f t="shared" si="147"/>
        <v>#REF!</v>
      </c>
      <c r="L230" s="57" t="e">
        <f t="shared" si="148"/>
        <v>#REF!</v>
      </c>
      <c r="M230" s="58" t="e">
        <f t="shared" si="143"/>
        <v>#REF!</v>
      </c>
      <c r="N230" s="58" t="e">
        <f t="shared" si="149"/>
        <v>#REF!</v>
      </c>
      <c r="O230" s="58" t="e">
        <f t="shared" si="150"/>
        <v>#REF!</v>
      </c>
      <c r="P230" s="59" t="e">
        <f t="shared" si="139"/>
        <v>#REF!</v>
      </c>
      <c r="Q230" s="29" t="e">
        <f t="shared" si="151"/>
        <v>#REF!</v>
      </c>
      <c r="R230" s="100" t="e">
        <f t="shared" si="144"/>
        <v>#REF!</v>
      </c>
      <c r="S230" s="69"/>
      <c r="T230" s="69"/>
      <c r="U230" s="102"/>
      <c r="V230" s="102"/>
      <c r="W230" s="102"/>
      <c r="X230" s="102" t="e">
        <f t="shared" si="152"/>
        <v>#REF!</v>
      </c>
      <c r="Y230" s="102" t="e">
        <f t="shared" si="153"/>
        <v>#REF!</v>
      </c>
      <c r="Z230" s="102" t="e">
        <f t="shared" si="154"/>
        <v>#REF!</v>
      </c>
      <c r="AA230" s="102" t="e">
        <f t="shared" si="155"/>
        <v>#REF!</v>
      </c>
      <c r="AB230" s="102" t="e">
        <f t="shared" si="156"/>
        <v>#REF!</v>
      </c>
      <c r="AC230" s="102" t="e">
        <f t="shared" si="157"/>
        <v>#REF!</v>
      </c>
      <c r="AD230" s="102" t="e">
        <f t="shared" si="158"/>
        <v>#REF!</v>
      </c>
      <c r="AE230" s="102" t="e">
        <f t="shared" si="159"/>
        <v>#REF!</v>
      </c>
      <c r="AF230" s="108" t="e">
        <f t="shared" si="170"/>
        <v>#REF!</v>
      </c>
      <c r="AG230" s="102" t="e">
        <f t="shared" si="171"/>
        <v>#REF!</v>
      </c>
    </row>
    <row r="231" spans="5:33" x14ac:dyDescent="0.25">
      <c r="E231" s="65" t="e">
        <f>IF((ROWS(E$6:E231)-1)&gt;$C$16+$C$13-$C$15,"",(ROWS(E$6:E231)-1))</f>
        <v>#REF!</v>
      </c>
      <c r="F231" s="55" t="e">
        <f t="shared" si="145"/>
        <v>#REF!</v>
      </c>
      <c r="G231" s="55" t="e">
        <f t="shared" si="140"/>
        <v>#REF!</v>
      </c>
      <c r="H231" s="28" t="e">
        <f t="shared" si="141"/>
        <v>#REF!</v>
      </c>
      <c r="I231" s="56" t="e">
        <f t="shared" si="142"/>
        <v>#REF!</v>
      </c>
      <c r="J231" s="56" t="e">
        <f t="shared" si="146"/>
        <v>#REF!</v>
      </c>
      <c r="K231" s="57" t="e">
        <f t="shared" si="147"/>
        <v>#REF!</v>
      </c>
      <c r="L231" s="57" t="e">
        <f t="shared" si="148"/>
        <v>#REF!</v>
      </c>
      <c r="M231" s="58" t="e">
        <f t="shared" si="143"/>
        <v>#REF!</v>
      </c>
      <c r="N231" s="58" t="e">
        <f t="shared" si="149"/>
        <v>#REF!</v>
      </c>
      <c r="O231" s="58" t="e">
        <f t="shared" si="150"/>
        <v>#REF!</v>
      </c>
      <c r="P231" s="59" t="e">
        <f t="shared" si="139"/>
        <v>#REF!</v>
      </c>
      <c r="Q231" s="29" t="e">
        <f t="shared" si="151"/>
        <v>#REF!</v>
      </c>
      <c r="R231" s="100" t="e">
        <f t="shared" si="144"/>
        <v>#REF!</v>
      </c>
      <c r="S231" s="69"/>
      <c r="T231" s="69"/>
      <c r="U231" s="102"/>
      <c r="V231" s="102"/>
      <c r="W231" s="102"/>
      <c r="X231" s="102" t="e">
        <f t="shared" si="152"/>
        <v>#REF!</v>
      </c>
      <c r="Y231" s="102" t="e">
        <f t="shared" si="153"/>
        <v>#REF!</v>
      </c>
      <c r="Z231" s="102" t="e">
        <f t="shared" si="154"/>
        <v>#REF!</v>
      </c>
      <c r="AA231" s="102" t="e">
        <f t="shared" si="155"/>
        <v>#REF!</v>
      </c>
      <c r="AB231" s="102" t="e">
        <f t="shared" si="156"/>
        <v>#REF!</v>
      </c>
      <c r="AC231" s="102" t="e">
        <f t="shared" si="157"/>
        <v>#REF!</v>
      </c>
      <c r="AD231" s="102" t="e">
        <f t="shared" si="158"/>
        <v>#REF!</v>
      </c>
      <c r="AE231" s="102" t="e">
        <f t="shared" si="159"/>
        <v>#REF!</v>
      </c>
      <c r="AF231" s="108" t="e">
        <f t="shared" si="170"/>
        <v>#REF!</v>
      </c>
      <c r="AG231" s="102" t="e">
        <f t="shared" si="171"/>
        <v>#REF!</v>
      </c>
    </row>
    <row r="232" spans="5:33" x14ac:dyDescent="0.25">
      <c r="E232" s="65" t="e">
        <f>IF((ROWS(E$6:E232)-1)&gt;$C$16+$C$13-$C$15,"",(ROWS(E$6:E232)-1))</f>
        <v>#REF!</v>
      </c>
      <c r="F232" s="55" t="e">
        <f t="shared" si="145"/>
        <v>#REF!</v>
      </c>
      <c r="G232" s="55" t="e">
        <f t="shared" si="140"/>
        <v>#REF!</v>
      </c>
      <c r="H232" s="28" t="e">
        <f t="shared" si="141"/>
        <v>#REF!</v>
      </c>
      <c r="I232" s="56" t="e">
        <f t="shared" si="142"/>
        <v>#REF!</v>
      </c>
      <c r="J232" s="56" t="e">
        <f t="shared" si="146"/>
        <v>#REF!</v>
      </c>
      <c r="K232" s="57" t="e">
        <f t="shared" si="147"/>
        <v>#REF!</v>
      </c>
      <c r="L232" s="57" t="e">
        <f t="shared" si="148"/>
        <v>#REF!</v>
      </c>
      <c r="M232" s="58" t="e">
        <f t="shared" si="143"/>
        <v>#REF!</v>
      </c>
      <c r="N232" s="58" t="e">
        <f t="shared" si="149"/>
        <v>#REF!</v>
      </c>
      <c r="O232" s="58" t="e">
        <f t="shared" si="150"/>
        <v>#REF!</v>
      </c>
      <c r="P232" s="59" t="e">
        <f t="shared" si="139"/>
        <v>#REF!</v>
      </c>
      <c r="Q232" s="29" t="e">
        <f t="shared" si="151"/>
        <v>#REF!</v>
      </c>
      <c r="R232" s="100" t="e">
        <f t="shared" si="144"/>
        <v>#REF!</v>
      </c>
      <c r="S232" s="69"/>
      <c r="T232" s="69"/>
      <c r="U232" s="102"/>
      <c r="V232" s="102"/>
      <c r="W232" s="102"/>
      <c r="X232" s="102" t="e">
        <f t="shared" si="152"/>
        <v>#REF!</v>
      </c>
      <c r="Y232" s="102" t="e">
        <f t="shared" si="153"/>
        <v>#REF!</v>
      </c>
      <c r="Z232" s="102" t="e">
        <f t="shared" si="154"/>
        <v>#REF!</v>
      </c>
      <c r="AA232" s="102" t="e">
        <f t="shared" si="155"/>
        <v>#REF!</v>
      </c>
      <c r="AB232" s="102" t="e">
        <f t="shared" si="156"/>
        <v>#REF!</v>
      </c>
      <c r="AC232" s="102" t="e">
        <f t="shared" si="157"/>
        <v>#REF!</v>
      </c>
      <c r="AD232" s="102" t="e">
        <f t="shared" si="158"/>
        <v>#REF!</v>
      </c>
      <c r="AE232" s="102" t="e">
        <f t="shared" si="159"/>
        <v>#REF!</v>
      </c>
      <c r="AF232" s="108" t="e">
        <f t="shared" si="170"/>
        <v>#REF!</v>
      </c>
      <c r="AG232" s="102" t="e">
        <f t="shared" si="171"/>
        <v>#REF!</v>
      </c>
    </row>
    <row r="233" spans="5:33" x14ac:dyDescent="0.25">
      <c r="E233" s="65" t="e">
        <f>IF((ROWS(E$6:E233)-1)&gt;$C$16+$C$13-$C$15,"",(ROWS(E$6:E233)-1))</f>
        <v>#REF!</v>
      </c>
      <c r="F233" s="55" t="e">
        <f t="shared" si="145"/>
        <v>#REF!</v>
      </c>
      <c r="G233" s="55" t="e">
        <f t="shared" si="140"/>
        <v>#REF!</v>
      </c>
      <c r="H233" s="28" t="e">
        <f t="shared" si="141"/>
        <v>#REF!</v>
      </c>
      <c r="I233" s="56" t="e">
        <f t="shared" si="142"/>
        <v>#REF!</v>
      </c>
      <c r="J233" s="56" t="e">
        <f t="shared" si="146"/>
        <v>#REF!</v>
      </c>
      <c r="K233" s="57" t="e">
        <f t="shared" si="147"/>
        <v>#REF!</v>
      </c>
      <c r="L233" s="57" t="e">
        <f t="shared" si="148"/>
        <v>#REF!</v>
      </c>
      <c r="M233" s="58" t="e">
        <f t="shared" si="143"/>
        <v>#REF!</v>
      </c>
      <c r="N233" s="58" t="e">
        <f t="shared" si="149"/>
        <v>#REF!</v>
      </c>
      <c r="O233" s="58" t="e">
        <f t="shared" si="150"/>
        <v>#REF!</v>
      </c>
      <c r="P233" s="59" t="e">
        <f t="shared" si="139"/>
        <v>#REF!</v>
      </c>
      <c r="Q233" s="29" t="e">
        <f t="shared" si="151"/>
        <v>#REF!</v>
      </c>
      <c r="R233" s="100" t="e">
        <f t="shared" si="144"/>
        <v>#REF!</v>
      </c>
      <c r="S233" s="69"/>
      <c r="T233" s="69"/>
      <c r="U233" s="102"/>
      <c r="V233" s="102"/>
      <c r="W233" s="102"/>
      <c r="X233" s="102" t="e">
        <f t="shared" si="152"/>
        <v>#REF!</v>
      </c>
      <c r="Y233" s="102" t="e">
        <f t="shared" si="153"/>
        <v>#REF!</v>
      </c>
      <c r="Z233" s="102" t="e">
        <f t="shared" si="154"/>
        <v>#REF!</v>
      </c>
      <c r="AA233" s="102" t="e">
        <f t="shared" si="155"/>
        <v>#REF!</v>
      </c>
      <c r="AB233" s="102" t="e">
        <f t="shared" si="156"/>
        <v>#REF!</v>
      </c>
      <c r="AC233" s="102" t="e">
        <f t="shared" si="157"/>
        <v>#REF!</v>
      </c>
      <c r="AD233" s="102" t="e">
        <f t="shared" si="158"/>
        <v>#REF!</v>
      </c>
      <c r="AE233" s="102" t="e">
        <f t="shared" si="159"/>
        <v>#REF!</v>
      </c>
      <c r="AF233" s="108" t="e">
        <f t="shared" si="170"/>
        <v>#REF!</v>
      </c>
      <c r="AG233" s="102" t="e">
        <f t="shared" si="171"/>
        <v>#REF!</v>
      </c>
    </row>
    <row r="234" spans="5:33" x14ac:dyDescent="0.25">
      <c r="E234" s="65" t="e">
        <f>IF((ROWS(E$6:E234)-1)&gt;$C$16+$C$13-$C$15,"",(ROWS(E$6:E234)-1))</f>
        <v>#REF!</v>
      </c>
      <c r="F234" s="55" t="e">
        <f t="shared" si="145"/>
        <v>#REF!</v>
      </c>
      <c r="G234" s="55" t="e">
        <f t="shared" si="140"/>
        <v>#REF!</v>
      </c>
      <c r="H234" s="28" t="e">
        <f t="shared" si="141"/>
        <v>#REF!</v>
      </c>
      <c r="I234" s="56" t="e">
        <f t="shared" si="142"/>
        <v>#REF!</v>
      </c>
      <c r="J234" s="56" t="e">
        <f t="shared" si="146"/>
        <v>#REF!</v>
      </c>
      <c r="K234" s="57" t="e">
        <f t="shared" si="147"/>
        <v>#REF!</v>
      </c>
      <c r="L234" s="57" t="e">
        <f t="shared" si="148"/>
        <v>#REF!</v>
      </c>
      <c r="M234" s="58" t="e">
        <f t="shared" si="143"/>
        <v>#REF!</v>
      </c>
      <c r="N234" s="58" t="e">
        <f t="shared" si="149"/>
        <v>#REF!</v>
      </c>
      <c r="O234" s="58" t="e">
        <f t="shared" si="150"/>
        <v>#REF!</v>
      </c>
      <c r="P234" s="59" t="e">
        <f t="shared" si="139"/>
        <v>#REF!</v>
      </c>
      <c r="Q234" s="29" t="e">
        <f t="shared" si="151"/>
        <v>#REF!</v>
      </c>
      <c r="R234" s="100" t="e">
        <f t="shared" si="144"/>
        <v>#REF!</v>
      </c>
      <c r="S234" s="69"/>
      <c r="T234" s="69"/>
      <c r="U234" s="102"/>
      <c r="V234" s="102"/>
      <c r="W234" s="102"/>
      <c r="X234" s="102" t="e">
        <f t="shared" si="152"/>
        <v>#REF!</v>
      </c>
      <c r="Y234" s="102" t="e">
        <f t="shared" si="153"/>
        <v>#REF!</v>
      </c>
      <c r="Z234" s="102" t="e">
        <f t="shared" si="154"/>
        <v>#REF!</v>
      </c>
      <c r="AA234" s="102" t="e">
        <f t="shared" si="155"/>
        <v>#REF!</v>
      </c>
      <c r="AB234" s="102" t="e">
        <f t="shared" si="156"/>
        <v>#REF!</v>
      </c>
      <c r="AC234" s="102" t="e">
        <f t="shared" si="157"/>
        <v>#REF!</v>
      </c>
      <c r="AD234" s="102" t="e">
        <f t="shared" si="158"/>
        <v>#REF!</v>
      </c>
      <c r="AE234" s="102" t="e">
        <f t="shared" si="159"/>
        <v>#REF!</v>
      </c>
      <c r="AF234" s="108" t="e">
        <f t="shared" si="170"/>
        <v>#REF!</v>
      </c>
      <c r="AG234" s="102" t="e">
        <f t="shared" si="171"/>
        <v>#REF!</v>
      </c>
    </row>
    <row r="235" spans="5:33" x14ac:dyDescent="0.25">
      <c r="E235" s="65" t="e">
        <f>IF((ROWS(E$6:E235)-1)&gt;$C$16+$C$13-$C$15,"",(ROWS(E$6:E235)-1))</f>
        <v>#REF!</v>
      </c>
      <c r="F235" s="55" t="e">
        <f t="shared" si="145"/>
        <v>#REF!</v>
      </c>
      <c r="G235" s="55" t="e">
        <f t="shared" si="140"/>
        <v>#REF!</v>
      </c>
      <c r="H235" s="28" t="e">
        <f t="shared" si="141"/>
        <v>#REF!</v>
      </c>
      <c r="I235" s="56" t="e">
        <f t="shared" si="142"/>
        <v>#REF!</v>
      </c>
      <c r="J235" s="56" t="e">
        <f t="shared" si="146"/>
        <v>#REF!</v>
      </c>
      <c r="K235" s="57" t="e">
        <f t="shared" si="147"/>
        <v>#REF!</v>
      </c>
      <c r="L235" s="57" t="e">
        <f t="shared" si="148"/>
        <v>#REF!</v>
      </c>
      <c r="M235" s="58" t="e">
        <f t="shared" si="143"/>
        <v>#REF!</v>
      </c>
      <c r="N235" s="58" t="e">
        <f t="shared" si="149"/>
        <v>#REF!</v>
      </c>
      <c r="O235" s="58" t="e">
        <f t="shared" si="150"/>
        <v>#REF!</v>
      </c>
      <c r="P235" s="59" t="e">
        <f t="shared" si="139"/>
        <v>#REF!</v>
      </c>
      <c r="Q235" s="29" t="e">
        <f t="shared" si="151"/>
        <v>#REF!</v>
      </c>
      <c r="R235" s="100" t="e">
        <f t="shared" si="144"/>
        <v>#REF!</v>
      </c>
      <c r="S235" s="69"/>
      <c r="T235" s="69"/>
      <c r="U235" s="102"/>
      <c r="V235" s="102"/>
      <c r="W235" s="102"/>
      <c r="X235" s="102" t="e">
        <f t="shared" si="152"/>
        <v>#REF!</v>
      </c>
      <c r="Y235" s="102" t="e">
        <f t="shared" si="153"/>
        <v>#REF!</v>
      </c>
      <c r="Z235" s="102" t="e">
        <f t="shared" si="154"/>
        <v>#REF!</v>
      </c>
      <c r="AA235" s="102" t="e">
        <f t="shared" si="155"/>
        <v>#REF!</v>
      </c>
      <c r="AB235" s="102" t="e">
        <f t="shared" si="156"/>
        <v>#REF!</v>
      </c>
      <c r="AC235" s="102" t="e">
        <f t="shared" si="157"/>
        <v>#REF!</v>
      </c>
      <c r="AD235" s="102" t="e">
        <f t="shared" si="158"/>
        <v>#REF!</v>
      </c>
      <c r="AE235" s="102" t="e">
        <f t="shared" si="159"/>
        <v>#REF!</v>
      </c>
      <c r="AF235" s="108" t="e">
        <f t="shared" si="170"/>
        <v>#REF!</v>
      </c>
      <c r="AG235" s="102" t="e">
        <f t="shared" si="171"/>
        <v>#REF!</v>
      </c>
    </row>
    <row r="236" spans="5:33" x14ac:dyDescent="0.25">
      <c r="E236" s="65" t="e">
        <f>IF((ROWS(E$6:E236)-1)&gt;$C$16+$C$13-$C$15,"",(ROWS(E$6:E236)-1))</f>
        <v>#REF!</v>
      </c>
      <c r="F236" s="55" t="e">
        <f t="shared" si="145"/>
        <v>#REF!</v>
      </c>
      <c r="G236" s="55" t="e">
        <f t="shared" si="140"/>
        <v>#REF!</v>
      </c>
      <c r="H236" s="28" t="e">
        <f t="shared" si="141"/>
        <v>#REF!</v>
      </c>
      <c r="I236" s="56" t="e">
        <f t="shared" si="142"/>
        <v>#REF!</v>
      </c>
      <c r="J236" s="56" t="e">
        <f t="shared" si="146"/>
        <v>#REF!</v>
      </c>
      <c r="K236" s="57" t="e">
        <f t="shared" si="147"/>
        <v>#REF!</v>
      </c>
      <c r="L236" s="57" t="e">
        <f t="shared" si="148"/>
        <v>#REF!</v>
      </c>
      <c r="M236" s="58" t="e">
        <f t="shared" si="143"/>
        <v>#REF!</v>
      </c>
      <c r="N236" s="58" t="e">
        <f t="shared" si="149"/>
        <v>#REF!</v>
      </c>
      <c r="O236" s="58" t="e">
        <f t="shared" si="150"/>
        <v>#REF!</v>
      </c>
      <c r="P236" s="59" t="e">
        <f t="shared" si="139"/>
        <v>#REF!</v>
      </c>
      <c r="Q236" s="29" t="e">
        <f t="shared" si="151"/>
        <v>#REF!</v>
      </c>
      <c r="R236" s="100" t="e">
        <f t="shared" si="144"/>
        <v>#REF!</v>
      </c>
      <c r="S236" s="69"/>
      <c r="T236" s="69"/>
      <c r="U236" s="102"/>
      <c r="V236" s="102"/>
      <c r="W236" s="102"/>
      <c r="X236" s="102" t="e">
        <f t="shared" si="152"/>
        <v>#REF!</v>
      </c>
      <c r="Y236" s="102" t="e">
        <f t="shared" si="153"/>
        <v>#REF!</v>
      </c>
      <c r="Z236" s="102" t="e">
        <f t="shared" si="154"/>
        <v>#REF!</v>
      </c>
      <c r="AA236" s="102" t="e">
        <f t="shared" si="155"/>
        <v>#REF!</v>
      </c>
      <c r="AB236" s="102" t="e">
        <f t="shared" si="156"/>
        <v>#REF!</v>
      </c>
      <c r="AC236" s="102" t="e">
        <f t="shared" si="157"/>
        <v>#REF!</v>
      </c>
      <c r="AD236" s="102" t="e">
        <f t="shared" si="158"/>
        <v>#REF!</v>
      </c>
      <c r="AE236" s="102" t="e">
        <f t="shared" si="159"/>
        <v>#REF!</v>
      </c>
      <c r="AF236" s="108" t="e">
        <f t="shared" si="170"/>
        <v>#REF!</v>
      </c>
      <c r="AG236" s="102" t="e">
        <f t="shared" si="171"/>
        <v>#REF!</v>
      </c>
    </row>
    <row r="237" spans="5:33" x14ac:dyDescent="0.25">
      <c r="E237" s="65" t="e">
        <f>IF((ROWS(E$6:E237)-1)&gt;$C$16+$C$13-$C$15,"",(ROWS(E$6:E237)-1))</f>
        <v>#REF!</v>
      </c>
      <c r="F237" s="55" t="e">
        <f t="shared" si="145"/>
        <v>#REF!</v>
      </c>
      <c r="G237" s="55" t="e">
        <f t="shared" si="140"/>
        <v>#REF!</v>
      </c>
      <c r="H237" s="28" t="e">
        <f t="shared" si="141"/>
        <v>#REF!</v>
      </c>
      <c r="I237" s="56" t="e">
        <f t="shared" si="142"/>
        <v>#REF!</v>
      </c>
      <c r="J237" s="56" t="e">
        <f t="shared" si="146"/>
        <v>#REF!</v>
      </c>
      <c r="K237" s="57" t="e">
        <f t="shared" si="147"/>
        <v>#REF!</v>
      </c>
      <c r="L237" s="57" t="e">
        <f t="shared" si="148"/>
        <v>#REF!</v>
      </c>
      <c r="M237" s="58" t="e">
        <f t="shared" si="143"/>
        <v>#REF!</v>
      </c>
      <c r="N237" s="58" t="e">
        <f t="shared" si="149"/>
        <v>#REF!</v>
      </c>
      <c r="O237" s="58" t="e">
        <f t="shared" si="150"/>
        <v>#REF!</v>
      </c>
      <c r="P237" s="59" t="e">
        <f t="shared" si="139"/>
        <v>#REF!</v>
      </c>
      <c r="Q237" s="29" t="e">
        <f t="shared" si="151"/>
        <v>#REF!</v>
      </c>
      <c r="R237" s="100" t="e">
        <f t="shared" si="144"/>
        <v>#REF!</v>
      </c>
      <c r="S237" s="69"/>
      <c r="T237" s="69"/>
      <c r="U237" s="102"/>
      <c r="V237" s="102"/>
      <c r="W237" s="102"/>
      <c r="X237" s="102" t="e">
        <f t="shared" si="152"/>
        <v>#REF!</v>
      </c>
      <c r="Y237" s="102" t="e">
        <f t="shared" si="153"/>
        <v>#REF!</v>
      </c>
      <c r="Z237" s="102" t="e">
        <f t="shared" si="154"/>
        <v>#REF!</v>
      </c>
      <c r="AA237" s="102" t="e">
        <f t="shared" si="155"/>
        <v>#REF!</v>
      </c>
      <c r="AB237" s="102" t="e">
        <f t="shared" si="156"/>
        <v>#REF!</v>
      </c>
      <c r="AC237" s="102" t="e">
        <f t="shared" si="157"/>
        <v>#REF!</v>
      </c>
      <c r="AD237" s="102" t="e">
        <f t="shared" si="158"/>
        <v>#REF!</v>
      </c>
      <c r="AE237" s="102" t="e">
        <f t="shared" si="159"/>
        <v>#REF!</v>
      </c>
      <c r="AF237" s="108" t="e">
        <f t="shared" si="170"/>
        <v>#REF!</v>
      </c>
      <c r="AG237" s="102" t="e">
        <f t="shared" si="171"/>
        <v>#REF!</v>
      </c>
    </row>
    <row r="238" spans="5:33" x14ac:dyDescent="0.25">
      <c r="E238" s="65" t="e">
        <f>IF((ROWS(E$6:E238)-1)&gt;$C$16+$C$13-$C$15,"",(ROWS(E$6:E238)-1))</f>
        <v>#REF!</v>
      </c>
      <c r="F238" s="55" t="e">
        <f t="shared" si="145"/>
        <v>#REF!</v>
      </c>
      <c r="G238" s="55" t="e">
        <f t="shared" si="140"/>
        <v>#REF!</v>
      </c>
      <c r="H238" s="28" t="e">
        <f t="shared" si="141"/>
        <v>#REF!</v>
      </c>
      <c r="I238" s="56" t="e">
        <f t="shared" si="142"/>
        <v>#REF!</v>
      </c>
      <c r="J238" s="56" t="e">
        <f t="shared" si="146"/>
        <v>#REF!</v>
      </c>
      <c r="K238" s="57" t="e">
        <f t="shared" si="147"/>
        <v>#REF!</v>
      </c>
      <c r="L238" s="57" t="e">
        <f t="shared" si="148"/>
        <v>#REF!</v>
      </c>
      <c r="M238" s="58" t="e">
        <f t="shared" si="143"/>
        <v>#REF!</v>
      </c>
      <c r="N238" s="58" t="e">
        <f t="shared" si="149"/>
        <v>#REF!</v>
      </c>
      <c r="O238" s="58" t="e">
        <f t="shared" si="150"/>
        <v>#REF!</v>
      </c>
      <c r="P238" s="59" t="e">
        <f t="shared" si="139"/>
        <v>#REF!</v>
      </c>
      <c r="Q238" s="29" t="e">
        <f t="shared" si="151"/>
        <v>#REF!</v>
      </c>
      <c r="R238" s="100" t="e">
        <f t="shared" si="144"/>
        <v>#REF!</v>
      </c>
      <c r="S238" s="69"/>
      <c r="T238" s="69"/>
      <c r="U238" s="102"/>
      <c r="V238" s="102"/>
      <c r="W238" s="102"/>
      <c r="X238" s="102" t="e">
        <f t="shared" si="152"/>
        <v>#REF!</v>
      </c>
      <c r="Y238" s="102" t="e">
        <f t="shared" si="153"/>
        <v>#REF!</v>
      </c>
      <c r="Z238" s="102" t="e">
        <f t="shared" si="154"/>
        <v>#REF!</v>
      </c>
      <c r="AA238" s="102" t="e">
        <f t="shared" si="155"/>
        <v>#REF!</v>
      </c>
      <c r="AB238" s="102" t="e">
        <f t="shared" si="156"/>
        <v>#REF!</v>
      </c>
      <c r="AC238" s="102" t="e">
        <f t="shared" si="157"/>
        <v>#REF!</v>
      </c>
      <c r="AD238" s="102" t="e">
        <f t="shared" si="158"/>
        <v>#REF!</v>
      </c>
      <c r="AE238" s="102" t="e">
        <f t="shared" si="159"/>
        <v>#REF!</v>
      </c>
      <c r="AF238" s="108" t="e">
        <f t="shared" si="170"/>
        <v>#REF!</v>
      </c>
      <c r="AG238" s="102" t="e">
        <f t="shared" si="171"/>
        <v>#REF!</v>
      </c>
    </row>
    <row r="239" spans="5:33" x14ac:dyDescent="0.25">
      <c r="E239" s="65" t="e">
        <f>IF((ROWS(E$6:E239)-1)&gt;$C$16+$C$13-$C$15,"",(ROWS(E$6:E239)-1))</f>
        <v>#REF!</v>
      </c>
      <c r="F239" s="55" t="e">
        <f t="shared" si="145"/>
        <v>#REF!</v>
      </c>
      <c r="G239" s="55" t="e">
        <f t="shared" si="140"/>
        <v>#REF!</v>
      </c>
      <c r="H239" s="28" t="e">
        <f t="shared" si="141"/>
        <v>#REF!</v>
      </c>
      <c r="I239" s="56" t="e">
        <f t="shared" si="142"/>
        <v>#REF!</v>
      </c>
      <c r="J239" s="56" t="e">
        <f t="shared" si="146"/>
        <v>#REF!</v>
      </c>
      <c r="K239" s="57" t="e">
        <f t="shared" si="147"/>
        <v>#REF!</v>
      </c>
      <c r="L239" s="57" t="e">
        <f t="shared" si="148"/>
        <v>#REF!</v>
      </c>
      <c r="M239" s="58" t="e">
        <f t="shared" si="143"/>
        <v>#REF!</v>
      </c>
      <c r="N239" s="58" t="e">
        <f t="shared" si="149"/>
        <v>#REF!</v>
      </c>
      <c r="O239" s="58" t="e">
        <f t="shared" si="150"/>
        <v>#REF!</v>
      </c>
      <c r="P239" s="59" t="e">
        <f t="shared" si="139"/>
        <v>#REF!</v>
      </c>
      <c r="Q239" s="29" t="e">
        <f t="shared" si="151"/>
        <v>#REF!</v>
      </c>
      <c r="R239" s="100" t="e">
        <f t="shared" si="144"/>
        <v>#REF!</v>
      </c>
      <c r="S239" s="69"/>
      <c r="T239" s="69"/>
      <c r="U239" s="102"/>
      <c r="V239" s="102"/>
      <c r="W239" s="102"/>
      <c r="X239" s="102" t="e">
        <f t="shared" si="152"/>
        <v>#REF!</v>
      </c>
      <c r="Y239" s="102" t="e">
        <f t="shared" si="153"/>
        <v>#REF!</v>
      </c>
      <c r="Z239" s="102" t="e">
        <f t="shared" si="154"/>
        <v>#REF!</v>
      </c>
      <c r="AA239" s="102" t="e">
        <f t="shared" si="155"/>
        <v>#REF!</v>
      </c>
      <c r="AB239" s="102" t="e">
        <f t="shared" si="156"/>
        <v>#REF!</v>
      </c>
      <c r="AC239" s="102" t="e">
        <f t="shared" si="157"/>
        <v>#REF!</v>
      </c>
      <c r="AD239" s="102" t="e">
        <f t="shared" si="158"/>
        <v>#REF!</v>
      </c>
      <c r="AE239" s="102" t="e">
        <f t="shared" si="159"/>
        <v>#REF!</v>
      </c>
      <c r="AF239" s="108" t="e">
        <f t="shared" si="170"/>
        <v>#REF!</v>
      </c>
      <c r="AG239" s="102" t="e">
        <f t="shared" si="171"/>
        <v>#REF!</v>
      </c>
    </row>
    <row r="240" spans="5:33" x14ac:dyDescent="0.25">
      <c r="E240" s="65" t="e">
        <f>IF((ROWS(E$6:E240)-1)&gt;$C$16+$C$13-$C$15,"",(ROWS(E$6:E240)-1))</f>
        <v>#REF!</v>
      </c>
      <c r="F240" s="55" t="e">
        <f t="shared" si="145"/>
        <v>#REF!</v>
      </c>
      <c r="G240" s="55" t="e">
        <f t="shared" si="140"/>
        <v>#REF!</v>
      </c>
      <c r="H240" s="28" t="e">
        <f t="shared" si="141"/>
        <v>#REF!</v>
      </c>
      <c r="I240" s="56" t="e">
        <f t="shared" si="142"/>
        <v>#REF!</v>
      </c>
      <c r="J240" s="56" t="e">
        <f t="shared" si="146"/>
        <v>#REF!</v>
      </c>
      <c r="K240" s="57" t="e">
        <f t="shared" si="147"/>
        <v>#REF!</v>
      </c>
      <c r="L240" s="57" t="e">
        <f t="shared" si="148"/>
        <v>#REF!</v>
      </c>
      <c r="M240" s="58" t="e">
        <f t="shared" si="143"/>
        <v>#REF!</v>
      </c>
      <c r="N240" s="58" t="e">
        <f t="shared" si="149"/>
        <v>#REF!</v>
      </c>
      <c r="O240" s="58" t="e">
        <f t="shared" si="150"/>
        <v>#REF!</v>
      </c>
      <c r="P240" s="59" t="e">
        <f t="shared" si="139"/>
        <v>#REF!</v>
      </c>
      <c r="Q240" s="29" t="e">
        <f t="shared" si="151"/>
        <v>#REF!</v>
      </c>
      <c r="R240" s="100" t="e">
        <f t="shared" si="144"/>
        <v>#REF!</v>
      </c>
      <c r="S240" s="69"/>
      <c r="T240" s="69"/>
      <c r="U240" s="102"/>
      <c r="V240" s="102"/>
      <c r="W240" s="102"/>
      <c r="X240" s="102" t="e">
        <f t="shared" si="152"/>
        <v>#REF!</v>
      </c>
      <c r="Y240" s="102" t="e">
        <f t="shared" si="153"/>
        <v>#REF!</v>
      </c>
      <c r="Z240" s="102" t="e">
        <f t="shared" si="154"/>
        <v>#REF!</v>
      </c>
      <c r="AA240" s="102" t="e">
        <f t="shared" si="155"/>
        <v>#REF!</v>
      </c>
      <c r="AB240" s="102" t="e">
        <f t="shared" si="156"/>
        <v>#REF!</v>
      </c>
      <c r="AC240" s="102" t="e">
        <f t="shared" si="157"/>
        <v>#REF!</v>
      </c>
      <c r="AD240" s="102" t="e">
        <f t="shared" si="158"/>
        <v>#REF!</v>
      </c>
      <c r="AE240" s="102" t="e">
        <f t="shared" si="159"/>
        <v>#REF!</v>
      </c>
      <c r="AF240" s="108" t="e">
        <f t="shared" si="170"/>
        <v>#REF!</v>
      </c>
      <c r="AG240" s="102" t="e">
        <f t="shared" si="171"/>
        <v>#REF!</v>
      </c>
    </row>
    <row r="241" spans="5:33" x14ac:dyDescent="0.25">
      <c r="E241" s="65" t="e">
        <f>IF((ROWS(E$6:E241)-1)&gt;$C$16+$C$13-$C$15,"",(ROWS(E$6:E241)-1))</f>
        <v>#REF!</v>
      </c>
      <c r="F241" s="55" t="e">
        <f t="shared" si="145"/>
        <v>#REF!</v>
      </c>
      <c r="G241" s="55" t="e">
        <f t="shared" si="140"/>
        <v>#REF!</v>
      </c>
      <c r="H241" s="28" t="e">
        <f t="shared" si="141"/>
        <v>#REF!</v>
      </c>
      <c r="I241" s="56" t="e">
        <f t="shared" si="142"/>
        <v>#REF!</v>
      </c>
      <c r="J241" s="56" t="e">
        <f t="shared" si="146"/>
        <v>#REF!</v>
      </c>
      <c r="K241" s="57" t="e">
        <f t="shared" si="147"/>
        <v>#REF!</v>
      </c>
      <c r="L241" s="57" t="e">
        <f t="shared" si="148"/>
        <v>#REF!</v>
      </c>
      <c r="M241" s="58" t="e">
        <f t="shared" si="143"/>
        <v>#REF!</v>
      </c>
      <c r="N241" s="58" t="e">
        <f t="shared" si="149"/>
        <v>#REF!</v>
      </c>
      <c r="O241" s="58" t="e">
        <f t="shared" si="150"/>
        <v>#REF!</v>
      </c>
      <c r="P241" s="59" t="e">
        <f t="shared" si="139"/>
        <v>#REF!</v>
      </c>
      <c r="Q241" s="29" t="e">
        <f t="shared" si="151"/>
        <v>#REF!</v>
      </c>
      <c r="R241" s="100" t="e">
        <f t="shared" si="144"/>
        <v>#REF!</v>
      </c>
      <c r="S241" s="69"/>
      <c r="T241" s="69"/>
      <c r="U241" s="102"/>
      <c r="V241" s="102"/>
      <c r="W241" s="102"/>
      <c r="X241" s="102" t="e">
        <f t="shared" si="152"/>
        <v>#REF!</v>
      </c>
      <c r="Y241" s="102" t="e">
        <f t="shared" si="153"/>
        <v>#REF!</v>
      </c>
      <c r="Z241" s="102" t="e">
        <f t="shared" si="154"/>
        <v>#REF!</v>
      </c>
      <c r="AA241" s="102" t="e">
        <f t="shared" si="155"/>
        <v>#REF!</v>
      </c>
      <c r="AB241" s="102" t="e">
        <f t="shared" si="156"/>
        <v>#REF!</v>
      </c>
      <c r="AC241" s="102" t="e">
        <f t="shared" si="157"/>
        <v>#REF!</v>
      </c>
      <c r="AD241" s="102" t="e">
        <f t="shared" si="158"/>
        <v>#REF!</v>
      </c>
      <c r="AE241" s="102" t="e">
        <f t="shared" si="159"/>
        <v>#REF!</v>
      </c>
      <c r="AF241" s="108" t="e">
        <f t="shared" si="170"/>
        <v>#REF!</v>
      </c>
      <c r="AG241" s="102" t="e">
        <f t="shared" si="171"/>
        <v>#REF!</v>
      </c>
    </row>
    <row r="242" spans="5:33" x14ac:dyDescent="0.25">
      <c r="E242" s="65" t="e">
        <f>IF((ROWS(E$6:E242)-1)&gt;$C$16+$C$13-$C$15,"",(ROWS(E$6:E242)-1))</f>
        <v>#REF!</v>
      </c>
      <c r="F242" s="55" t="e">
        <f t="shared" si="145"/>
        <v>#REF!</v>
      </c>
      <c r="G242" s="55" t="e">
        <f t="shared" si="140"/>
        <v>#REF!</v>
      </c>
      <c r="H242" s="28" t="e">
        <f t="shared" si="141"/>
        <v>#REF!</v>
      </c>
      <c r="I242" s="56" t="e">
        <f t="shared" si="142"/>
        <v>#REF!</v>
      </c>
      <c r="J242" s="56" t="e">
        <f t="shared" si="146"/>
        <v>#REF!</v>
      </c>
      <c r="K242" s="57" t="e">
        <f t="shared" si="147"/>
        <v>#REF!</v>
      </c>
      <c r="L242" s="57" t="e">
        <f t="shared" si="148"/>
        <v>#REF!</v>
      </c>
      <c r="M242" s="58" t="e">
        <f t="shared" si="143"/>
        <v>#REF!</v>
      </c>
      <c r="N242" s="58" t="e">
        <f t="shared" si="149"/>
        <v>#REF!</v>
      </c>
      <c r="O242" s="58" t="e">
        <f t="shared" si="150"/>
        <v>#REF!</v>
      </c>
      <c r="P242" s="59" t="e">
        <f t="shared" si="139"/>
        <v>#REF!</v>
      </c>
      <c r="Q242" s="29" t="e">
        <f t="shared" si="151"/>
        <v>#REF!</v>
      </c>
      <c r="R242" s="100" t="e">
        <f t="shared" si="144"/>
        <v>#REF!</v>
      </c>
      <c r="S242" s="69"/>
      <c r="T242" s="69"/>
      <c r="U242" s="102"/>
      <c r="V242" s="102"/>
      <c r="W242" s="102"/>
      <c r="X242" s="102" t="e">
        <f t="shared" si="152"/>
        <v>#REF!</v>
      </c>
      <c r="Y242" s="102" t="e">
        <f t="shared" si="153"/>
        <v>#REF!</v>
      </c>
      <c r="Z242" s="102" t="e">
        <f t="shared" si="154"/>
        <v>#REF!</v>
      </c>
      <c r="AA242" s="102" t="e">
        <f t="shared" si="155"/>
        <v>#REF!</v>
      </c>
      <c r="AB242" s="102" t="e">
        <f t="shared" si="156"/>
        <v>#REF!</v>
      </c>
      <c r="AC242" s="102" t="e">
        <f t="shared" si="157"/>
        <v>#REF!</v>
      </c>
      <c r="AD242" s="102" t="e">
        <f t="shared" si="158"/>
        <v>#REF!</v>
      </c>
      <c r="AE242" s="102" t="e">
        <f t="shared" si="159"/>
        <v>#REF!</v>
      </c>
      <c r="AF242" s="108" t="e">
        <f t="shared" si="170"/>
        <v>#REF!</v>
      </c>
      <c r="AG242" s="102" t="e">
        <f t="shared" si="171"/>
        <v>#REF!</v>
      </c>
    </row>
    <row r="243" spans="5:33" x14ac:dyDescent="0.25">
      <c r="E243" s="65" t="e">
        <f>IF((ROWS(E$6:E243)-1)&gt;$C$16+$C$13-$C$15,"",(ROWS(E$6:E243)-1))</f>
        <v>#REF!</v>
      </c>
      <c r="F243" s="55" t="e">
        <f t="shared" si="145"/>
        <v>#REF!</v>
      </c>
      <c r="G243" s="55" t="e">
        <f t="shared" si="140"/>
        <v>#REF!</v>
      </c>
      <c r="H243" s="28" t="e">
        <f t="shared" si="141"/>
        <v>#REF!</v>
      </c>
      <c r="I243" s="56" t="e">
        <f t="shared" si="142"/>
        <v>#REF!</v>
      </c>
      <c r="J243" s="56" t="e">
        <f t="shared" si="146"/>
        <v>#REF!</v>
      </c>
      <c r="K243" s="57" t="e">
        <f t="shared" si="147"/>
        <v>#REF!</v>
      </c>
      <c r="L243" s="57" t="e">
        <f t="shared" si="148"/>
        <v>#REF!</v>
      </c>
      <c r="M243" s="58" t="e">
        <f t="shared" si="143"/>
        <v>#REF!</v>
      </c>
      <c r="N243" s="58" t="e">
        <f t="shared" si="149"/>
        <v>#REF!</v>
      </c>
      <c r="O243" s="58" t="e">
        <f t="shared" si="150"/>
        <v>#REF!</v>
      </c>
      <c r="P243" s="59" t="e">
        <f t="shared" si="139"/>
        <v>#REF!</v>
      </c>
      <c r="Q243" s="29" t="e">
        <f t="shared" si="151"/>
        <v>#REF!</v>
      </c>
      <c r="R243" s="100" t="e">
        <f t="shared" si="144"/>
        <v>#REF!</v>
      </c>
      <c r="S243" s="69"/>
      <c r="T243" s="69"/>
      <c r="U243" s="102"/>
      <c r="V243" s="102"/>
      <c r="W243" s="102"/>
      <c r="X243" s="102" t="e">
        <f t="shared" si="152"/>
        <v>#REF!</v>
      </c>
      <c r="Y243" s="102" t="e">
        <f t="shared" si="153"/>
        <v>#REF!</v>
      </c>
      <c r="Z243" s="102" t="e">
        <f t="shared" si="154"/>
        <v>#REF!</v>
      </c>
      <c r="AA243" s="102" t="e">
        <f t="shared" si="155"/>
        <v>#REF!</v>
      </c>
      <c r="AB243" s="102" t="e">
        <f t="shared" si="156"/>
        <v>#REF!</v>
      </c>
      <c r="AC243" s="102" t="e">
        <f t="shared" si="157"/>
        <v>#REF!</v>
      </c>
      <c r="AD243" s="102" t="e">
        <f t="shared" si="158"/>
        <v>#REF!</v>
      </c>
      <c r="AE243" s="102" t="e">
        <f t="shared" si="159"/>
        <v>#REF!</v>
      </c>
      <c r="AF243" s="108" t="e">
        <f t="shared" si="170"/>
        <v>#REF!</v>
      </c>
      <c r="AG243" s="102" t="e">
        <f t="shared" si="171"/>
        <v>#REF!</v>
      </c>
    </row>
    <row r="244" spans="5:33" x14ac:dyDescent="0.25">
      <c r="E244" s="65" t="e">
        <f>IF((ROWS(E$6:E244)-1)&gt;$C$16+$C$13-$C$15,"",(ROWS(E$6:E244)-1))</f>
        <v>#REF!</v>
      </c>
      <c r="F244" s="55" t="e">
        <f t="shared" si="145"/>
        <v>#REF!</v>
      </c>
      <c r="G244" s="55" t="e">
        <f t="shared" si="140"/>
        <v>#REF!</v>
      </c>
      <c r="H244" s="28" t="e">
        <f t="shared" si="141"/>
        <v>#REF!</v>
      </c>
      <c r="I244" s="56" t="e">
        <f t="shared" si="142"/>
        <v>#REF!</v>
      </c>
      <c r="J244" s="56" t="e">
        <f t="shared" si="146"/>
        <v>#REF!</v>
      </c>
      <c r="K244" s="57" t="e">
        <f t="shared" si="147"/>
        <v>#REF!</v>
      </c>
      <c r="L244" s="57" t="e">
        <f t="shared" si="148"/>
        <v>#REF!</v>
      </c>
      <c r="M244" s="58" t="e">
        <f t="shared" si="143"/>
        <v>#REF!</v>
      </c>
      <c r="N244" s="58" t="e">
        <f t="shared" si="149"/>
        <v>#REF!</v>
      </c>
      <c r="O244" s="58" t="e">
        <f t="shared" si="150"/>
        <v>#REF!</v>
      </c>
      <c r="P244" s="59" t="e">
        <f t="shared" si="139"/>
        <v>#REF!</v>
      </c>
      <c r="Q244" s="29" t="e">
        <f t="shared" si="151"/>
        <v>#REF!</v>
      </c>
      <c r="R244" s="100" t="e">
        <f t="shared" si="144"/>
        <v>#REF!</v>
      </c>
      <c r="S244" s="69"/>
      <c r="T244" s="69"/>
      <c r="U244" s="102"/>
      <c r="V244" s="102"/>
      <c r="W244" s="102"/>
      <c r="X244" s="102" t="e">
        <f t="shared" si="152"/>
        <v>#REF!</v>
      </c>
      <c r="Y244" s="102" t="e">
        <f t="shared" si="153"/>
        <v>#REF!</v>
      </c>
      <c r="Z244" s="102" t="e">
        <f t="shared" si="154"/>
        <v>#REF!</v>
      </c>
      <c r="AA244" s="102" t="e">
        <f t="shared" si="155"/>
        <v>#REF!</v>
      </c>
      <c r="AB244" s="102" t="e">
        <f t="shared" si="156"/>
        <v>#REF!</v>
      </c>
      <c r="AC244" s="102" t="e">
        <f t="shared" si="157"/>
        <v>#REF!</v>
      </c>
      <c r="AD244" s="102" t="e">
        <f t="shared" si="158"/>
        <v>#REF!</v>
      </c>
      <c r="AE244" s="102" t="e">
        <f t="shared" si="159"/>
        <v>#REF!</v>
      </c>
      <c r="AF244" s="108" t="e">
        <f t="shared" si="170"/>
        <v>#REF!</v>
      </c>
      <c r="AG244" s="102" t="e">
        <f t="shared" si="171"/>
        <v>#REF!</v>
      </c>
    </row>
    <row r="245" spans="5:33" x14ac:dyDescent="0.25">
      <c r="E245" s="65" t="e">
        <f>IF((ROWS(E$6:E245)-1)&gt;$C$16+$C$13-$C$15,"",(ROWS(E$6:E245)-1))</f>
        <v>#REF!</v>
      </c>
      <c r="F245" s="55" t="e">
        <f t="shared" si="145"/>
        <v>#REF!</v>
      </c>
      <c r="G245" s="55" t="e">
        <f t="shared" si="140"/>
        <v>#REF!</v>
      </c>
      <c r="H245" s="28" t="e">
        <f t="shared" si="141"/>
        <v>#REF!</v>
      </c>
      <c r="I245" s="56" t="e">
        <f t="shared" si="142"/>
        <v>#REF!</v>
      </c>
      <c r="J245" s="56" t="e">
        <f t="shared" si="146"/>
        <v>#REF!</v>
      </c>
      <c r="K245" s="57" t="e">
        <f t="shared" si="147"/>
        <v>#REF!</v>
      </c>
      <c r="L245" s="57" t="e">
        <f t="shared" si="148"/>
        <v>#REF!</v>
      </c>
      <c r="M245" s="58" t="e">
        <f t="shared" si="143"/>
        <v>#REF!</v>
      </c>
      <c r="N245" s="58" t="e">
        <f t="shared" si="149"/>
        <v>#REF!</v>
      </c>
      <c r="O245" s="58" t="e">
        <f t="shared" si="150"/>
        <v>#REF!</v>
      </c>
      <c r="P245" s="59" t="e">
        <f t="shared" si="139"/>
        <v>#REF!</v>
      </c>
      <c r="Q245" s="29" t="e">
        <f t="shared" si="151"/>
        <v>#REF!</v>
      </c>
      <c r="R245" s="100" t="e">
        <f t="shared" si="144"/>
        <v>#REF!</v>
      </c>
      <c r="S245" s="69"/>
      <c r="T245" s="69"/>
      <c r="U245" s="102"/>
      <c r="V245" s="102"/>
      <c r="W245" s="102"/>
      <c r="X245" s="102" t="e">
        <f t="shared" si="152"/>
        <v>#REF!</v>
      </c>
      <c r="Y245" s="102" t="e">
        <f t="shared" si="153"/>
        <v>#REF!</v>
      </c>
      <c r="Z245" s="102" t="e">
        <f t="shared" si="154"/>
        <v>#REF!</v>
      </c>
      <c r="AA245" s="102" t="e">
        <f t="shared" si="155"/>
        <v>#REF!</v>
      </c>
      <c r="AB245" s="102" t="e">
        <f t="shared" si="156"/>
        <v>#REF!</v>
      </c>
      <c r="AC245" s="102" t="e">
        <f t="shared" si="157"/>
        <v>#REF!</v>
      </c>
      <c r="AD245" s="102" t="e">
        <f t="shared" si="158"/>
        <v>#REF!</v>
      </c>
      <c r="AE245" s="102" t="e">
        <f t="shared" si="159"/>
        <v>#REF!</v>
      </c>
      <c r="AF245" s="108" t="e">
        <f t="shared" si="170"/>
        <v>#REF!</v>
      </c>
      <c r="AG245" s="102" t="e">
        <f t="shared" si="171"/>
        <v>#REF!</v>
      </c>
    </row>
    <row r="246" spans="5:33" x14ac:dyDescent="0.25">
      <c r="E246" s="65" t="e">
        <f>IF((ROWS(E$6:E246)-1)&gt;$C$16+$C$13-$C$15,"",(ROWS(E$6:E246)-1))</f>
        <v>#REF!</v>
      </c>
      <c r="F246" s="55" t="e">
        <f t="shared" si="145"/>
        <v>#REF!</v>
      </c>
      <c r="G246" s="55" t="e">
        <f t="shared" si="140"/>
        <v>#REF!</v>
      </c>
      <c r="H246" s="28" t="e">
        <f t="shared" si="141"/>
        <v>#REF!</v>
      </c>
      <c r="I246" s="56" t="e">
        <f t="shared" si="142"/>
        <v>#REF!</v>
      </c>
      <c r="J246" s="56" t="e">
        <f t="shared" si="146"/>
        <v>#REF!</v>
      </c>
      <c r="K246" s="57" t="e">
        <f t="shared" si="147"/>
        <v>#REF!</v>
      </c>
      <c r="L246" s="57" t="e">
        <f t="shared" si="148"/>
        <v>#REF!</v>
      </c>
      <c r="M246" s="58" t="e">
        <f t="shared" si="143"/>
        <v>#REF!</v>
      </c>
      <c r="N246" s="58" t="e">
        <f t="shared" si="149"/>
        <v>#REF!</v>
      </c>
      <c r="O246" s="58" t="e">
        <f t="shared" si="150"/>
        <v>#REF!</v>
      </c>
      <c r="P246" s="59" t="e">
        <f t="shared" si="139"/>
        <v>#REF!</v>
      </c>
      <c r="Q246" s="29" t="e">
        <f t="shared" si="151"/>
        <v>#REF!</v>
      </c>
      <c r="R246" s="100" t="e">
        <f t="shared" si="144"/>
        <v>#REF!</v>
      </c>
      <c r="S246" s="69"/>
      <c r="T246" s="69"/>
      <c r="U246" s="102"/>
      <c r="V246" s="102"/>
      <c r="W246" s="102"/>
      <c r="X246" s="102" t="e">
        <f t="shared" si="152"/>
        <v>#REF!</v>
      </c>
      <c r="Y246" s="102" t="e">
        <f t="shared" si="153"/>
        <v>#REF!</v>
      </c>
      <c r="Z246" s="102" t="e">
        <f t="shared" si="154"/>
        <v>#REF!</v>
      </c>
      <c r="AA246" s="102" t="e">
        <f t="shared" si="155"/>
        <v>#REF!</v>
      </c>
      <c r="AB246" s="102" t="e">
        <f t="shared" si="156"/>
        <v>#REF!</v>
      </c>
      <c r="AC246" s="102" t="e">
        <f t="shared" si="157"/>
        <v>#REF!</v>
      </c>
      <c r="AD246" s="102" t="e">
        <f t="shared" si="158"/>
        <v>#REF!</v>
      </c>
      <c r="AE246" s="102" t="e">
        <f t="shared" si="159"/>
        <v>#REF!</v>
      </c>
      <c r="AF246" s="108" t="e">
        <f t="shared" si="170"/>
        <v>#REF!</v>
      </c>
      <c r="AG246" s="102" t="e">
        <f t="shared" si="171"/>
        <v>#REF!</v>
      </c>
    </row>
    <row r="247" spans="5:33" x14ac:dyDescent="0.25">
      <c r="E247" s="65" t="e">
        <f>IF((ROWS(E$6:E247)-1)&gt;$C$16+$C$13-$C$15,"",(ROWS(E$6:E247)-1))</f>
        <v>#REF!</v>
      </c>
      <c r="F247" s="55" t="e">
        <f t="shared" si="145"/>
        <v>#REF!</v>
      </c>
      <c r="G247" s="55" t="e">
        <f t="shared" si="140"/>
        <v>#REF!</v>
      </c>
      <c r="H247" s="28" t="e">
        <f t="shared" si="141"/>
        <v>#REF!</v>
      </c>
      <c r="I247" s="56" t="e">
        <f t="shared" si="142"/>
        <v>#REF!</v>
      </c>
      <c r="J247" s="56" t="e">
        <f t="shared" si="146"/>
        <v>#REF!</v>
      </c>
      <c r="K247" s="57" t="e">
        <f t="shared" si="147"/>
        <v>#REF!</v>
      </c>
      <c r="L247" s="57" t="e">
        <f t="shared" si="148"/>
        <v>#REF!</v>
      </c>
      <c r="M247" s="58" t="e">
        <f t="shared" si="143"/>
        <v>#REF!</v>
      </c>
      <c r="N247" s="58" t="e">
        <f t="shared" si="149"/>
        <v>#REF!</v>
      </c>
      <c r="O247" s="58" t="e">
        <f t="shared" si="150"/>
        <v>#REF!</v>
      </c>
      <c r="P247" s="59" t="e">
        <f t="shared" si="139"/>
        <v>#REF!</v>
      </c>
      <c r="Q247" s="29" t="e">
        <f t="shared" si="151"/>
        <v>#REF!</v>
      </c>
      <c r="R247" s="100" t="e">
        <f t="shared" si="144"/>
        <v>#REF!</v>
      </c>
      <c r="S247" s="69"/>
      <c r="T247" s="69"/>
      <c r="U247" s="102"/>
      <c r="V247" s="102"/>
      <c r="W247" s="102"/>
      <c r="X247" s="102" t="e">
        <f t="shared" si="152"/>
        <v>#REF!</v>
      </c>
      <c r="Y247" s="102" t="e">
        <f t="shared" si="153"/>
        <v>#REF!</v>
      </c>
      <c r="Z247" s="102" t="e">
        <f t="shared" si="154"/>
        <v>#REF!</v>
      </c>
      <c r="AA247" s="102" t="e">
        <f t="shared" si="155"/>
        <v>#REF!</v>
      </c>
      <c r="AB247" s="102" t="e">
        <f t="shared" si="156"/>
        <v>#REF!</v>
      </c>
      <c r="AC247" s="102" t="e">
        <f t="shared" si="157"/>
        <v>#REF!</v>
      </c>
      <c r="AD247" s="102" t="e">
        <f t="shared" si="158"/>
        <v>#REF!</v>
      </c>
      <c r="AE247" s="102" t="e">
        <f t="shared" si="159"/>
        <v>#REF!</v>
      </c>
      <c r="AF247" s="108" t="e">
        <f t="shared" si="170"/>
        <v>#REF!</v>
      </c>
      <c r="AG247" s="102" t="e">
        <f t="shared" si="171"/>
        <v>#REF!</v>
      </c>
    </row>
    <row r="248" spans="5:33" x14ac:dyDescent="0.25">
      <c r="E248" s="65" t="e">
        <f>IF((ROWS(E$6:E248)-1)&gt;$C$16+$C$13-$C$15,"",(ROWS(E$6:E248)-1))</f>
        <v>#REF!</v>
      </c>
      <c r="F248" s="55" t="e">
        <f t="shared" si="145"/>
        <v>#REF!</v>
      </c>
      <c r="G248" s="55" t="e">
        <f t="shared" si="140"/>
        <v>#REF!</v>
      </c>
      <c r="H248" s="28" t="e">
        <f t="shared" si="141"/>
        <v>#REF!</v>
      </c>
      <c r="I248" s="56" t="e">
        <f t="shared" si="142"/>
        <v>#REF!</v>
      </c>
      <c r="J248" s="56" t="e">
        <f t="shared" si="146"/>
        <v>#REF!</v>
      </c>
      <c r="K248" s="57" t="e">
        <f t="shared" si="147"/>
        <v>#REF!</v>
      </c>
      <c r="L248" s="57" t="e">
        <f t="shared" si="148"/>
        <v>#REF!</v>
      </c>
      <c r="M248" s="58" t="e">
        <f t="shared" si="143"/>
        <v>#REF!</v>
      </c>
      <c r="N248" s="58" t="e">
        <f t="shared" si="149"/>
        <v>#REF!</v>
      </c>
      <c r="O248" s="58" t="e">
        <f t="shared" si="150"/>
        <v>#REF!</v>
      </c>
      <c r="P248" s="59" t="e">
        <f t="shared" si="139"/>
        <v>#REF!</v>
      </c>
      <c r="Q248" s="29" t="e">
        <f t="shared" si="151"/>
        <v>#REF!</v>
      </c>
      <c r="R248" s="100" t="e">
        <f t="shared" si="144"/>
        <v>#REF!</v>
      </c>
      <c r="S248" s="69"/>
      <c r="T248" s="69"/>
      <c r="U248" s="102"/>
      <c r="V248" s="102"/>
      <c r="W248" s="102"/>
      <c r="X248" s="102" t="e">
        <f t="shared" si="152"/>
        <v>#REF!</v>
      </c>
      <c r="Y248" s="102" t="e">
        <f t="shared" si="153"/>
        <v>#REF!</v>
      </c>
      <c r="Z248" s="102" t="e">
        <f t="shared" si="154"/>
        <v>#REF!</v>
      </c>
      <c r="AA248" s="102" t="e">
        <f t="shared" si="155"/>
        <v>#REF!</v>
      </c>
      <c r="AB248" s="102" t="e">
        <f t="shared" si="156"/>
        <v>#REF!</v>
      </c>
      <c r="AC248" s="102" t="e">
        <f t="shared" si="157"/>
        <v>#REF!</v>
      </c>
      <c r="AD248" s="102" t="e">
        <f t="shared" si="158"/>
        <v>#REF!</v>
      </c>
      <c r="AE248" s="102" t="e">
        <f t="shared" si="159"/>
        <v>#REF!</v>
      </c>
      <c r="AF248" s="108" t="e">
        <f t="shared" si="170"/>
        <v>#REF!</v>
      </c>
      <c r="AG248" s="102" t="e">
        <f t="shared" si="171"/>
        <v>#REF!</v>
      </c>
    </row>
    <row r="249" spans="5:33" x14ac:dyDescent="0.25">
      <c r="E249" s="65" t="e">
        <f>IF((ROWS(E$6:E249)-1)&gt;$C$16+$C$13-$C$15,"",(ROWS(E$6:E249)-1))</f>
        <v>#REF!</v>
      </c>
      <c r="F249" s="55" t="e">
        <f t="shared" si="145"/>
        <v>#REF!</v>
      </c>
      <c r="G249" s="55" t="e">
        <f t="shared" si="140"/>
        <v>#REF!</v>
      </c>
      <c r="H249" s="28" t="e">
        <f t="shared" si="141"/>
        <v>#REF!</v>
      </c>
      <c r="I249" s="56" t="e">
        <f t="shared" si="142"/>
        <v>#REF!</v>
      </c>
      <c r="J249" s="56" t="e">
        <f t="shared" si="146"/>
        <v>#REF!</v>
      </c>
      <c r="K249" s="57" t="e">
        <f t="shared" si="147"/>
        <v>#REF!</v>
      </c>
      <c r="L249" s="57" t="e">
        <f t="shared" si="148"/>
        <v>#REF!</v>
      </c>
      <c r="M249" s="58" t="e">
        <f t="shared" si="143"/>
        <v>#REF!</v>
      </c>
      <c r="N249" s="58" t="e">
        <f t="shared" si="149"/>
        <v>#REF!</v>
      </c>
      <c r="O249" s="58" t="e">
        <f t="shared" si="150"/>
        <v>#REF!</v>
      </c>
      <c r="P249" s="59" t="e">
        <f t="shared" si="139"/>
        <v>#REF!</v>
      </c>
      <c r="Q249" s="29" t="e">
        <f t="shared" si="151"/>
        <v>#REF!</v>
      </c>
      <c r="R249" s="100" t="e">
        <f t="shared" si="144"/>
        <v>#REF!</v>
      </c>
      <c r="S249" s="69"/>
      <c r="T249" s="69"/>
      <c r="U249" s="102"/>
      <c r="V249" s="102"/>
      <c r="W249" s="102"/>
      <c r="X249" s="102" t="e">
        <f t="shared" si="152"/>
        <v>#REF!</v>
      </c>
      <c r="Y249" s="102" t="e">
        <f t="shared" si="153"/>
        <v>#REF!</v>
      </c>
      <c r="Z249" s="102" t="e">
        <f t="shared" si="154"/>
        <v>#REF!</v>
      </c>
      <c r="AA249" s="102" t="e">
        <f t="shared" si="155"/>
        <v>#REF!</v>
      </c>
      <c r="AB249" s="102" t="e">
        <f t="shared" si="156"/>
        <v>#REF!</v>
      </c>
      <c r="AC249" s="102" t="e">
        <f t="shared" si="157"/>
        <v>#REF!</v>
      </c>
      <c r="AD249" s="102" t="e">
        <f t="shared" si="158"/>
        <v>#REF!</v>
      </c>
      <c r="AE249" s="102" t="e">
        <f t="shared" si="159"/>
        <v>#REF!</v>
      </c>
      <c r="AF249" s="108" t="e">
        <f t="shared" si="170"/>
        <v>#REF!</v>
      </c>
      <c r="AG249" s="102" t="e">
        <f t="shared" si="171"/>
        <v>#REF!</v>
      </c>
    </row>
    <row r="250" spans="5:33" x14ac:dyDescent="0.25">
      <c r="E250" s="65" t="e">
        <f>IF((ROWS(E$6:E250)-1)&gt;$C$16+$C$13-$C$15,"",(ROWS(E$6:E250)-1))</f>
        <v>#REF!</v>
      </c>
      <c r="F250" s="55" t="e">
        <f t="shared" si="145"/>
        <v>#REF!</v>
      </c>
      <c r="G250" s="55" t="e">
        <f t="shared" si="140"/>
        <v>#REF!</v>
      </c>
      <c r="H250" s="28" t="e">
        <f t="shared" si="141"/>
        <v>#REF!</v>
      </c>
      <c r="I250" s="56" t="e">
        <f t="shared" si="142"/>
        <v>#REF!</v>
      </c>
      <c r="J250" s="56" t="e">
        <f t="shared" si="146"/>
        <v>#REF!</v>
      </c>
      <c r="K250" s="57" t="e">
        <f t="shared" si="147"/>
        <v>#REF!</v>
      </c>
      <c r="L250" s="57" t="e">
        <f t="shared" si="148"/>
        <v>#REF!</v>
      </c>
      <c r="M250" s="58" t="e">
        <f t="shared" si="143"/>
        <v>#REF!</v>
      </c>
      <c r="N250" s="58" t="e">
        <f t="shared" si="149"/>
        <v>#REF!</v>
      </c>
      <c r="O250" s="58" t="e">
        <f t="shared" si="150"/>
        <v>#REF!</v>
      </c>
      <c r="P250" s="59" t="e">
        <f t="shared" si="139"/>
        <v>#REF!</v>
      </c>
      <c r="Q250" s="29" t="e">
        <f t="shared" si="151"/>
        <v>#REF!</v>
      </c>
      <c r="R250" s="100" t="e">
        <f t="shared" si="144"/>
        <v>#REF!</v>
      </c>
      <c r="S250" s="69"/>
      <c r="T250" s="69"/>
      <c r="U250" s="102"/>
      <c r="V250" s="102"/>
      <c r="W250" s="102"/>
      <c r="X250" s="102" t="e">
        <f t="shared" si="152"/>
        <v>#REF!</v>
      </c>
      <c r="Y250" s="102" t="e">
        <f t="shared" si="153"/>
        <v>#REF!</v>
      </c>
      <c r="Z250" s="102" t="e">
        <f t="shared" si="154"/>
        <v>#REF!</v>
      </c>
      <c r="AA250" s="102" t="e">
        <f t="shared" si="155"/>
        <v>#REF!</v>
      </c>
      <c r="AB250" s="102" t="e">
        <f t="shared" si="156"/>
        <v>#REF!</v>
      </c>
      <c r="AC250" s="102" t="e">
        <f t="shared" si="157"/>
        <v>#REF!</v>
      </c>
      <c r="AD250" s="102" t="e">
        <f t="shared" si="158"/>
        <v>#REF!</v>
      </c>
      <c r="AE250" s="102" t="e">
        <f t="shared" si="159"/>
        <v>#REF!</v>
      </c>
      <c r="AF250" s="108" t="e">
        <f t="shared" si="170"/>
        <v>#REF!</v>
      </c>
      <c r="AG250" s="102" t="e">
        <f t="shared" si="171"/>
        <v>#REF!</v>
      </c>
    </row>
    <row r="251" spans="5:33" x14ac:dyDescent="0.25">
      <c r="E251" s="65" t="e">
        <f>IF((ROWS(E$6:E251)-1)&gt;$C$16+$C$13-$C$15,"",(ROWS(E$6:E251)-1))</f>
        <v>#REF!</v>
      </c>
      <c r="F251" s="55" t="e">
        <f t="shared" si="145"/>
        <v>#REF!</v>
      </c>
      <c r="G251" s="55" t="e">
        <f t="shared" si="140"/>
        <v>#REF!</v>
      </c>
      <c r="H251" s="28" t="e">
        <f t="shared" si="141"/>
        <v>#REF!</v>
      </c>
      <c r="I251" s="56" t="e">
        <f t="shared" si="142"/>
        <v>#REF!</v>
      </c>
      <c r="J251" s="56" t="e">
        <f t="shared" si="146"/>
        <v>#REF!</v>
      </c>
      <c r="K251" s="57" t="e">
        <f t="shared" si="147"/>
        <v>#REF!</v>
      </c>
      <c r="L251" s="57" t="e">
        <f t="shared" si="148"/>
        <v>#REF!</v>
      </c>
      <c r="M251" s="58" t="e">
        <f t="shared" si="143"/>
        <v>#REF!</v>
      </c>
      <c r="N251" s="58" t="e">
        <f t="shared" si="149"/>
        <v>#REF!</v>
      </c>
      <c r="O251" s="58" t="e">
        <f t="shared" si="150"/>
        <v>#REF!</v>
      </c>
      <c r="P251" s="59" t="e">
        <f t="shared" si="139"/>
        <v>#REF!</v>
      </c>
      <c r="Q251" s="29" t="e">
        <f t="shared" si="151"/>
        <v>#REF!</v>
      </c>
      <c r="R251" s="100" t="e">
        <f t="shared" si="144"/>
        <v>#REF!</v>
      </c>
      <c r="S251" s="69"/>
      <c r="T251" s="69"/>
      <c r="U251" s="102"/>
      <c r="V251" s="102"/>
      <c r="W251" s="102"/>
      <c r="X251" s="102" t="e">
        <f t="shared" si="152"/>
        <v>#REF!</v>
      </c>
      <c r="Y251" s="102" t="e">
        <f t="shared" si="153"/>
        <v>#REF!</v>
      </c>
      <c r="Z251" s="102" t="e">
        <f t="shared" si="154"/>
        <v>#REF!</v>
      </c>
      <c r="AA251" s="102" t="e">
        <f t="shared" si="155"/>
        <v>#REF!</v>
      </c>
      <c r="AB251" s="102" t="e">
        <f t="shared" si="156"/>
        <v>#REF!</v>
      </c>
      <c r="AC251" s="102" t="e">
        <f t="shared" si="157"/>
        <v>#REF!</v>
      </c>
      <c r="AD251" s="102" t="e">
        <f t="shared" si="158"/>
        <v>#REF!</v>
      </c>
      <c r="AE251" s="102" t="e">
        <f t="shared" si="159"/>
        <v>#REF!</v>
      </c>
      <c r="AF251" s="108" t="e">
        <f t="shared" si="170"/>
        <v>#REF!</v>
      </c>
      <c r="AG251" s="102" t="e">
        <f t="shared" si="171"/>
        <v>#REF!</v>
      </c>
    </row>
    <row r="252" spans="5:33" x14ac:dyDescent="0.25">
      <c r="E252" s="65" t="e">
        <f>IF((ROWS(E$6:E252)-1)&gt;$C$16+$C$13-$C$15,"",(ROWS(E$6:E252)-1))</f>
        <v>#REF!</v>
      </c>
      <c r="F252" s="55" t="e">
        <f t="shared" si="145"/>
        <v>#REF!</v>
      </c>
      <c r="G252" s="55" t="e">
        <f t="shared" si="140"/>
        <v>#REF!</v>
      </c>
      <c r="H252" s="28" t="e">
        <f t="shared" si="141"/>
        <v>#REF!</v>
      </c>
      <c r="I252" s="56" t="e">
        <f t="shared" si="142"/>
        <v>#REF!</v>
      </c>
      <c r="J252" s="56" t="e">
        <f t="shared" si="146"/>
        <v>#REF!</v>
      </c>
      <c r="K252" s="57" t="e">
        <f t="shared" si="147"/>
        <v>#REF!</v>
      </c>
      <c r="L252" s="57" t="e">
        <f t="shared" si="148"/>
        <v>#REF!</v>
      </c>
      <c r="M252" s="58" t="e">
        <f t="shared" si="143"/>
        <v>#REF!</v>
      </c>
      <c r="N252" s="58" t="e">
        <f t="shared" si="149"/>
        <v>#REF!</v>
      </c>
      <c r="O252" s="58" t="e">
        <f t="shared" si="150"/>
        <v>#REF!</v>
      </c>
      <c r="P252" s="59" t="e">
        <f t="shared" si="139"/>
        <v>#REF!</v>
      </c>
      <c r="Q252" s="29" t="e">
        <f t="shared" si="151"/>
        <v>#REF!</v>
      </c>
      <c r="R252" s="100" t="e">
        <f t="shared" si="144"/>
        <v>#REF!</v>
      </c>
      <c r="S252" s="69"/>
      <c r="T252" s="69"/>
      <c r="U252" s="102"/>
      <c r="V252" s="102"/>
      <c r="W252" s="102"/>
      <c r="X252" s="102" t="e">
        <f t="shared" si="152"/>
        <v>#REF!</v>
      </c>
      <c r="Y252" s="102" t="e">
        <f t="shared" si="153"/>
        <v>#REF!</v>
      </c>
      <c r="Z252" s="102" t="e">
        <f t="shared" si="154"/>
        <v>#REF!</v>
      </c>
      <c r="AA252" s="102" t="e">
        <f t="shared" si="155"/>
        <v>#REF!</v>
      </c>
      <c r="AB252" s="102" t="e">
        <f t="shared" si="156"/>
        <v>#REF!</v>
      </c>
      <c r="AC252" s="102" t="e">
        <f t="shared" si="157"/>
        <v>#REF!</v>
      </c>
      <c r="AD252" s="102" t="e">
        <f t="shared" si="158"/>
        <v>#REF!</v>
      </c>
      <c r="AE252" s="102" t="e">
        <f t="shared" si="159"/>
        <v>#REF!</v>
      </c>
      <c r="AF252" s="108" t="e">
        <f t="shared" si="170"/>
        <v>#REF!</v>
      </c>
      <c r="AG252" s="102" t="e">
        <f t="shared" si="171"/>
        <v>#REF!</v>
      </c>
    </row>
    <row r="253" spans="5:33" x14ac:dyDescent="0.25">
      <c r="E253" s="65" t="e">
        <f>IF((ROWS(E$6:E253)-1)&gt;$C$16+$C$13-$C$15,"",(ROWS(E$6:E253)-1))</f>
        <v>#REF!</v>
      </c>
      <c r="F253" s="55" t="e">
        <f t="shared" si="145"/>
        <v>#REF!</v>
      </c>
      <c r="G253" s="55" t="e">
        <f t="shared" si="140"/>
        <v>#REF!</v>
      </c>
      <c r="H253" s="28" t="e">
        <f t="shared" si="141"/>
        <v>#REF!</v>
      </c>
      <c r="I253" s="56" t="e">
        <f t="shared" si="142"/>
        <v>#REF!</v>
      </c>
      <c r="J253" s="56" t="e">
        <f t="shared" si="146"/>
        <v>#REF!</v>
      </c>
      <c r="K253" s="57" t="e">
        <f t="shared" si="147"/>
        <v>#REF!</v>
      </c>
      <c r="L253" s="57" t="e">
        <f t="shared" si="148"/>
        <v>#REF!</v>
      </c>
      <c r="M253" s="58" t="e">
        <f t="shared" si="143"/>
        <v>#REF!</v>
      </c>
      <c r="N253" s="58" t="e">
        <f t="shared" si="149"/>
        <v>#REF!</v>
      </c>
      <c r="O253" s="58" t="e">
        <f t="shared" si="150"/>
        <v>#REF!</v>
      </c>
      <c r="P253" s="59" t="e">
        <f t="shared" si="139"/>
        <v>#REF!</v>
      </c>
      <c r="Q253" s="29" t="e">
        <f t="shared" si="151"/>
        <v>#REF!</v>
      </c>
      <c r="R253" s="100" t="e">
        <f t="shared" si="144"/>
        <v>#REF!</v>
      </c>
      <c r="S253" s="69"/>
      <c r="T253" s="69"/>
      <c r="U253" s="102"/>
      <c r="V253" s="102"/>
      <c r="W253" s="102"/>
      <c r="X253" s="102" t="e">
        <f t="shared" si="152"/>
        <v>#REF!</v>
      </c>
      <c r="Y253" s="102" t="e">
        <f t="shared" si="153"/>
        <v>#REF!</v>
      </c>
      <c r="Z253" s="102" t="e">
        <f t="shared" si="154"/>
        <v>#REF!</v>
      </c>
      <c r="AA253" s="102" t="e">
        <f t="shared" si="155"/>
        <v>#REF!</v>
      </c>
      <c r="AB253" s="102" t="e">
        <f t="shared" si="156"/>
        <v>#REF!</v>
      </c>
      <c r="AC253" s="102" t="e">
        <f t="shared" si="157"/>
        <v>#REF!</v>
      </c>
      <c r="AD253" s="102" t="e">
        <f t="shared" si="158"/>
        <v>#REF!</v>
      </c>
      <c r="AE253" s="102" t="e">
        <f t="shared" si="159"/>
        <v>#REF!</v>
      </c>
      <c r="AF253" s="108" t="e">
        <f t="shared" si="170"/>
        <v>#REF!</v>
      </c>
      <c r="AG253" s="102" t="e">
        <f t="shared" si="171"/>
        <v>#REF!</v>
      </c>
    </row>
    <row r="254" spans="5:33" x14ac:dyDescent="0.25">
      <c r="E254" s="65" t="e">
        <f>IF((ROWS(E$6:E254)-1)&gt;$C$16+$C$13-$C$15,"",(ROWS(E$6:E254)-1))</f>
        <v>#REF!</v>
      </c>
      <c r="F254" s="55" t="e">
        <f t="shared" si="145"/>
        <v>#REF!</v>
      </c>
      <c r="G254" s="55" t="e">
        <f t="shared" si="140"/>
        <v>#REF!</v>
      </c>
      <c r="H254" s="28" t="e">
        <f t="shared" si="141"/>
        <v>#REF!</v>
      </c>
      <c r="I254" s="56" t="e">
        <f t="shared" si="142"/>
        <v>#REF!</v>
      </c>
      <c r="J254" s="56" t="e">
        <f t="shared" si="146"/>
        <v>#REF!</v>
      </c>
      <c r="K254" s="57" t="e">
        <f t="shared" si="147"/>
        <v>#REF!</v>
      </c>
      <c r="L254" s="57" t="e">
        <f t="shared" si="148"/>
        <v>#REF!</v>
      </c>
      <c r="M254" s="58" t="e">
        <f t="shared" si="143"/>
        <v>#REF!</v>
      </c>
      <c r="N254" s="58" t="e">
        <f t="shared" si="149"/>
        <v>#REF!</v>
      </c>
      <c r="O254" s="58" t="e">
        <f t="shared" si="150"/>
        <v>#REF!</v>
      </c>
      <c r="P254" s="59" t="e">
        <f t="shared" si="139"/>
        <v>#REF!</v>
      </c>
      <c r="Q254" s="29" t="e">
        <f t="shared" si="151"/>
        <v>#REF!</v>
      </c>
      <c r="R254" s="100" t="e">
        <f t="shared" si="144"/>
        <v>#REF!</v>
      </c>
      <c r="S254" s="69"/>
      <c r="T254" s="69"/>
      <c r="U254" s="102"/>
      <c r="V254" s="102"/>
      <c r="W254" s="102"/>
      <c r="X254" s="102" t="e">
        <f t="shared" si="152"/>
        <v>#REF!</v>
      </c>
      <c r="Y254" s="102" t="e">
        <f t="shared" si="153"/>
        <v>#REF!</v>
      </c>
      <c r="Z254" s="102" t="e">
        <f t="shared" si="154"/>
        <v>#REF!</v>
      </c>
      <c r="AA254" s="102" t="e">
        <f t="shared" si="155"/>
        <v>#REF!</v>
      </c>
      <c r="AB254" s="102" t="e">
        <f t="shared" si="156"/>
        <v>#REF!</v>
      </c>
      <c r="AC254" s="102" t="e">
        <f t="shared" si="157"/>
        <v>#REF!</v>
      </c>
      <c r="AD254" s="102" t="e">
        <f t="shared" si="158"/>
        <v>#REF!</v>
      </c>
      <c r="AE254" s="102" t="e">
        <f t="shared" si="159"/>
        <v>#REF!</v>
      </c>
      <c r="AF254" s="108" t="e">
        <f t="shared" si="170"/>
        <v>#REF!</v>
      </c>
      <c r="AG254" s="102" t="e">
        <f t="shared" si="171"/>
        <v>#REF!</v>
      </c>
    </row>
    <row r="255" spans="5:33" x14ac:dyDescent="0.25">
      <c r="E255" s="65" t="e">
        <f>IF((ROWS(E$6:E255)-1)&gt;$C$16+$C$13-$C$15,"",(ROWS(E$6:E255)-1))</f>
        <v>#REF!</v>
      </c>
      <c r="F255" s="55" t="e">
        <f t="shared" si="145"/>
        <v>#REF!</v>
      </c>
      <c r="G255" s="55" t="e">
        <f t="shared" si="140"/>
        <v>#REF!</v>
      </c>
      <c r="H255" s="28" t="e">
        <f t="shared" si="141"/>
        <v>#REF!</v>
      </c>
      <c r="I255" s="56" t="e">
        <f t="shared" si="142"/>
        <v>#REF!</v>
      </c>
      <c r="J255" s="56" t="e">
        <f t="shared" si="146"/>
        <v>#REF!</v>
      </c>
      <c r="K255" s="57" t="e">
        <f t="shared" si="147"/>
        <v>#REF!</v>
      </c>
      <c r="L255" s="57" t="e">
        <f t="shared" si="148"/>
        <v>#REF!</v>
      </c>
      <c r="M255" s="58" t="e">
        <f t="shared" si="143"/>
        <v>#REF!</v>
      </c>
      <c r="N255" s="58" t="e">
        <f t="shared" si="149"/>
        <v>#REF!</v>
      </c>
      <c r="O255" s="58" t="e">
        <f t="shared" si="150"/>
        <v>#REF!</v>
      </c>
      <c r="P255" s="59" t="e">
        <f t="shared" si="139"/>
        <v>#REF!</v>
      </c>
      <c r="Q255" s="29" t="e">
        <f t="shared" si="151"/>
        <v>#REF!</v>
      </c>
      <c r="R255" s="100" t="e">
        <f t="shared" si="144"/>
        <v>#REF!</v>
      </c>
      <c r="S255" s="69"/>
      <c r="T255" s="69"/>
      <c r="U255" s="102"/>
      <c r="V255" s="102"/>
      <c r="W255" s="102"/>
      <c r="X255" s="102" t="e">
        <f t="shared" si="152"/>
        <v>#REF!</v>
      </c>
      <c r="Y255" s="102" t="e">
        <f t="shared" si="153"/>
        <v>#REF!</v>
      </c>
      <c r="Z255" s="102" t="e">
        <f t="shared" si="154"/>
        <v>#REF!</v>
      </c>
      <c r="AA255" s="102" t="e">
        <f t="shared" si="155"/>
        <v>#REF!</v>
      </c>
      <c r="AB255" s="102" t="e">
        <f t="shared" si="156"/>
        <v>#REF!</v>
      </c>
      <c r="AC255" s="102" t="e">
        <f t="shared" si="157"/>
        <v>#REF!</v>
      </c>
      <c r="AD255" s="102" t="e">
        <f t="shared" si="158"/>
        <v>#REF!</v>
      </c>
      <c r="AE255" s="102" t="e">
        <f t="shared" si="159"/>
        <v>#REF!</v>
      </c>
      <c r="AF255" s="108" t="e">
        <f t="shared" si="170"/>
        <v>#REF!</v>
      </c>
      <c r="AG255" s="102" t="e">
        <f t="shared" si="171"/>
        <v>#REF!</v>
      </c>
    </row>
    <row r="256" spans="5:33" x14ac:dyDescent="0.25">
      <c r="E256" s="65" t="e">
        <f>IF((ROWS(E$6:E256)-1)&gt;$C$16+$C$13-$C$15,"",(ROWS(E$6:E256)-1))</f>
        <v>#REF!</v>
      </c>
      <c r="F256" s="55" t="e">
        <f t="shared" si="145"/>
        <v>#REF!</v>
      </c>
      <c r="G256" s="55" t="e">
        <f t="shared" si="140"/>
        <v>#REF!</v>
      </c>
      <c r="H256" s="28" t="e">
        <f t="shared" si="141"/>
        <v>#REF!</v>
      </c>
      <c r="I256" s="56" t="e">
        <f t="shared" si="142"/>
        <v>#REF!</v>
      </c>
      <c r="J256" s="56" t="e">
        <f t="shared" si="146"/>
        <v>#REF!</v>
      </c>
      <c r="K256" s="57" t="e">
        <f t="shared" si="147"/>
        <v>#REF!</v>
      </c>
      <c r="L256" s="57" t="e">
        <f t="shared" si="148"/>
        <v>#REF!</v>
      </c>
      <c r="M256" s="58" t="e">
        <f t="shared" si="143"/>
        <v>#REF!</v>
      </c>
      <c r="N256" s="58" t="e">
        <f t="shared" si="149"/>
        <v>#REF!</v>
      </c>
      <c r="O256" s="58" t="e">
        <f t="shared" si="150"/>
        <v>#REF!</v>
      </c>
      <c r="P256" s="59" t="e">
        <f t="shared" si="139"/>
        <v>#REF!</v>
      </c>
      <c r="Q256" s="29" t="e">
        <f t="shared" si="151"/>
        <v>#REF!</v>
      </c>
      <c r="R256" s="100" t="e">
        <f t="shared" si="144"/>
        <v>#REF!</v>
      </c>
      <c r="S256" s="69"/>
      <c r="T256" s="69"/>
      <c r="U256" s="102"/>
      <c r="V256" s="102"/>
      <c r="W256" s="102"/>
      <c r="X256" s="102" t="e">
        <f t="shared" si="152"/>
        <v>#REF!</v>
      </c>
      <c r="Y256" s="102" t="e">
        <f t="shared" si="153"/>
        <v>#REF!</v>
      </c>
      <c r="Z256" s="102" t="e">
        <f t="shared" si="154"/>
        <v>#REF!</v>
      </c>
      <c r="AA256" s="102" t="e">
        <f t="shared" si="155"/>
        <v>#REF!</v>
      </c>
      <c r="AB256" s="102" t="e">
        <f t="shared" si="156"/>
        <v>#REF!</v>
      </c>
      <c r="AC256" s="102" t="e">
        <f t="shared" si="157"/>
        <v>#REF!</v>
      </c>
      <c r="AD256" s="102" t="e">
        <f t="shared" si="158"/>
        <v>#REF!</v>
      </c>
      <c r="AE256" s="102" t="e">
        <f t="shared" si="159"/>
        <v>#REF!</v>
      </c>
      <c r="AF256" s="108" t="e">
        <f t="shared" si="170"/>
        <v>#REF!</v>
      </c>
      <c r="AG256" s="102" t="e">
        <f t="shared" si="171"/>
        <v>#REF!</v>
      </c>
    </row>
    <row r="257" spans="5:33" x14ac:dyDescent="0.25">
      <c r="E257" s="65" t="e">
        <f>IF((ROWS(E$6:E257)-1)&gt;$C$16+$C$13-$C$15,"",(ROWS(E$6:E257)-1))</f>
        <v>#REF!</v>
      </c>
      <c r="F257" s="55" t="e">
        <f t="shared" si="145"/>
        <v>#REF!</v>
      </c>
      <c r="G257" s="55" t="e">
        <f t="shared" si="140"/>
        <v>#REF!</v>
      </c>
      <c r="H257" s="28" t="e">
        <f t="shared" si="141"/>
        <v>#REF!</v>
      </c>
      <c r="I257" s="56" t="e">
        <f t="shared" si="142"/>
        <v>#REF!</v>
      </c>
      <c r="J257" s="56" t="e">
        <f t="shared" si="146"/>
        <v>#REF!</v>
      </c>
      <c r="K257" s="57" t="e">
        <f t="shared" si="147"/>
        <v>#REF!</v>
      </c>
      <c r="L257" s="57" t="e">
        <f t="shared" si="148"/>
        <v>#REF!</v>
      </c>
      <c r="M257" s="58" t="e">
        <f t="shared" si="143"/>
        <v>#REF!</v>
      </c>
      <c r="N257" s="58" t="e">
        <f t="shared" si="149"/>
        <v>#REF!</v>
      </c>
      <c r="O257" s="58" t="e">
        <f t="shared" si="150"/>
        <v>#REF!</v>
      </c>
      <c r="P257" s="59" t="e">
        <f t="shared" si="139"/>
        <v>#REF!</v>
      </c>
      <c r="Q257" s="29" t="e">
        <f t="shared" si="151"/>
        <v>#REF!</v>
      </c>
      <c r="R257" s="100" t="e">
        <f t="shared" si="144"/>
        <v>#REF!</v>
      </c>
      <c r="S257" s="69"/>
      <c r="T257" s="69"/>
      <c r="U257" s="102"/>
      <c r="V257" s="102"/>
      <c r="W257" s="102"/>
      <c r="X257" s="102" t="e">
        <f t="shared" si="152"/>
        <v>#REF!</v>
      </c>
      <c r="Y257" s="102" t="e">
        <f t="shared" si="153"/>
        <v>#REF!</v>
      </c>
      <c r="Z257" s="102" t="e">
        <f t="shared" si="154"/>
        <v>#REF!</v>
      </c>
      <c r="AA257" s="102" t="e">
        <f t="shared" si="155"/>
        <v>#REF!</v>
      </c>
      <c r="AB257" s="102" t="e">
        <f t="shared" si="156"/>
        <v>#REF!</v>
      </c>
      <c r="AC257" s="102" t="e">
        <f t="shared" si="157"/>
        <v>#REF!</v>
      </c>
      <c r="AD257" s="102" t="e">
        <f t="shared" si="158"/>
        <v>#REF!</v>
      </c>
      <c r="AE257" s="102" t="e">
        <f t="shared" si="159"/>
        <v>#REF!</v>
      </c>
      <c r="AF257" s="108" t="e">
        <f t="shared" si="170"/>
        <v>#REF!</v>
      </c>
      <c r="AG257" s="102" t="e">
        <f t="shared" si="171"/>
        <v>#REF!</v>
      </c>
    </row>
    <row r="258" spans="5:33" x14ac:dyDescent="0.25">
      <c r="E258" s="65" t="e">
        <f>IF((ROWS(E$6:E258)-1)&gt;$C$16+$C$13-$C$15,"",(ROWS(E$6:E258)-1))</f>
        <v>#REF!</v>
      </c>
      <c r="F258" s="55" t="e">
        <f t="shared" si="145"/>
        <v>#REF!</v>
      </c>
      <c r="G258" s="55" t="e">
        <f t="shared" si="140"/>
        <v>#REF!</v>
      </c>
      <c r="H258" s="28" t="e">
        <f t="shared" si="141"/>
        <v>#REF!</v>
      </c>
      <c r="I258" s="56" t="e">
        <f t="shared" si="142"/>
        <v>#REF!</v>
      </c>
      <c r="J258" s="56" t="e">
        <f t="shared" si="146"/>
        <v>#REF!</v>
      </c>
      <c r="K258" s="57" t="e">
        <f t="shared" si="147"/>
        <v>#REF!</v>
      </c>
      <c r="L258" s="57" t="e">
        <f t="shared" si="148"/>
        <v>#REF!</v>
      </c>
      <c r="M258" s="58" t="e">
        <f t="shared" si="143"/>
        <v>#REF!</v>
      </c>
      <c r="N258" s="58" t="e">
        <f t="shared" si="149"/>
        <v>#REF!</v>
      </c>
      <c r="O258" s="58" t="e">
        <f t="shared" si="150"/>
        <v>#REF!</v>
      </c>
      <c r="P258" s="59" t="e">
        <f t="shared" si="139"/>
        <v>#REF!</v>
      </c>
      <c r="Q258" s="29" t="e">
        <f t="shared" si="151"/>
        <v>#REF!</v>
      </c>
      <c r="R258" s="100" t="e">
        <f t="shared" si="144"/>
        <v>#REF!</v>
      </c>
      <c r="S258" s="69"/>
      <c r="T258" s="69"/>
      <c r="U258" s="102"/>
      <c r="V258" s="102"/>
      <c r="W258" s="102"/>
      <c r="X258" s="102" t="e">
        <f t="shared" si="152"/>
        <v>#REF!</v>
      </c>
      <c r="Y258" s="102" t="e">
        <f t="shared" si="153"/>
        <v>#REF!</v>
      </c>
      <c r="Z258" s="102" t="e">
        <f t="shared" si="154"/>
        <v>#REF!</v>
      </c>
      <c r="AA258" s="102" t="e">
        <f t="shared" si="155"/>
        <v>#REF!</v>
      </c>
      <c r="AB258" s="102" t="e">
        <f t="shared" si="156"/>
        <v>#REF!</v>
      </c>
      <c r="AC258" s="102" t="e">
        <f t="shared" si="157"/>
        <v>#REF!</v>
      </c>
      <c r="AD258" s="102" t="e">
        <f t="shared" si="158"/>
        <v>#REF!</v>
      </c>
      <c r="AE258" s="102" t="e">
        <f t="shared" si="159"/>
        <v>#REF!</v>
      </c>
      <c r="AF258" s="108" t="e">
        <f t="shared" si="170"/>
        <v>#REF!</v>
      </c>
      <c r="AG258" s="102" t="e">
        <f t="shared" si="171"/>
        <v>#REF!</v>
      </c>
    </row>
    <row r="259" spans="5:33" x14ac:dyDescent="0.25">
      <c r="E259" s="65" t="e">
        <f>IF((ROWS(E$6:E259)-1)&gt;$C$16+$C$13-$C$15,"",(ROWS(E$6:E259)-1))</f>
        <v>#REF!</v>
      </c>
      <c r="F259" s="55" t="e">
        <f t="shared" si="145"/>
        <v>#REF!</v>
      </c>
      <c r="G259" s="55" t="e">
        <f t="shared" si="140"/>
        <v>#REF!</v>
      </c>
      <c r="H259" s="28" t="e">
        <f t="shared" si="141"/>
        <v>#REF!</v>
      </c>
      <c r="I259" s="56" t="e">
        <f t="shared" si="142"/>
        <v>#REF!</v>
      </c>
      <c r="J259" s="56" t="e">
        <f t="shared" si="146"/>
        <v>#REF!</v>
      </c>
      <c r="K259" s="57" t="e">
        <f t="shared" si="147"/>
        <v>#REF!</v>
      </c>
      <c r="L259" s="57" t="e">
        <f t="shared" si="148"/>
        <v>#REF!</v>
      </c>
      <c r="M259" s="58" t="e">
        <f t="shared" si="143"/>
        <v>#REF!</v>
      </c>
      <c r="N259" s="58" t="e">
        <f t="shared" si="149"/>
        <v>#REF!</v>
      </c>
      <c r="O259" s="58" t="e">
        <f t="shared" si="150"/>
        <v>#REF!</v>
      </c>
      <c r="P259" s="59" t="e">
        <f t="shared" si="139"/>
        <v>#REF!</v>
      </c>
      <c r="Q259" s="29" t="e">
        <f t="shared" si="151"/>
        <v>#REF!</v>
      </c>
      <c r="R259" s="100" t="e">
        <f t="shared" si="144"/>
        <v>#REF!</v>
      </c>
      <c r="S259" s="69"/>
      <c r="T259" s="69"/>
      <c r="U259" s="102"/>
      <c r="V259" s="102"/>
      <c r="W259" s="102"/>
      <c r="X259" s="102" t="e">
        <f t="shared" si="152"/>
        <v>#REF!</v>
      </c>
      <c r="Y259" s="102" t="e">
        <f t="shared" si="153"/>
        <v>#REF!</v>
      </c>
      <c r="Z259" s="102" t="e">
        <f t="shared" si="154"/>
        <v>#REF!</v>
      </c>
      <c r="AA259" s="102" t="e">
        <f t="shared" si="155"/>
        <v>#REF!</v>
      </c>
      <c r="AB259" s="102" t="e">
        <f t="shared" si="156"/>
        <v>#REF!</v>
      </c>
      <c r="AC259" s="102" t="e">
        <f t="shared" si="157"/>
        <v>#REF!</v>
      </c>
      <c r="AD259" s="102" t="e">
        <f t="shared" si="158"/>
        <v>#REF!</v>
      </c>
      <c r="AE259" s="102" t="e">
        <f t="shared" si="159"/>
        <v>#REF!</v>
      </c>
      <c r="AF259" s="108" t="e">
        <f t="shared" si="170"/>
        <v>#REF!</v>
      </c>
      <c r="AG259" s="102" t="e">
        <f t="shared" si="171"/>
        <v>#REF!</v>
      </c>
    </row>
    <row r="260" spans="5:33" x14ac:dyDescent="0.25">
      <c r="E260" s="65" t="e">
        <f>IF((ROWS(E$6:E260)-1)&gt;$C$16+$C$13-$C$15,"",(ROWS(E$6:E260)-1))</f>
        <v>#REF!</v>
      </c>
      <c r="F260" s="55" t="e">
        <f t="shared" si="145"/>
        <v>#REF!</v>
      </c>
      <c r="G260" s="55" t="e">
        <f t="shared" si="140"/>
        <v>#REF!</v>
      </c>
      <c r="H260" s="28" t="e">
        <f t="shared" si="141"/>
        <v>#REF!</v>
      </c>
      <c r="I260" s="56" t="e">
        <f t="shared" si="142"/>
        <v>#REF!</v>
      </c>
      <c r="J260" s="56" t="e">
        <f t="shared" si="146"/>
        <v>#REF!</v>
      </c>
      <c r="K260" s="57" t="e">
        <f t="shared" si="147"/>
        <v>#REF!</v>
      </c>
      <c r="L260" s="57" t="e">
        <f t="shared" si="148"/>
        <v>#REF!</v>
      </c>
      <c r="M260" s="58" t="e">
        <f t="shared" si="143"/>
        <v>#REF!</v>
      </c>
      <c r="N260" s="58" t="e">
        <f t="shared" si="149"/>
        <v>#REF!</v>
      </c>
      <c r="O260" s="58" t="e">
        <f t="shared" si="150"/>
        <v>#REF!</v>
      </c>
      <c r="P260" s="59" t="e">
        <f t="shared" si="139"/>
        <v>#REF!</v>
      </c>
      <c r="Q260" s="29" t="e">
        <f t="shared" si="151"/>
        <v>#REF!</v>
      </c>
      <c r="R260" s="100" t="e">
        <f t="shared" si="144"/>
        <v>#REF!</v>
      </c>
      <c r="S260" s="69"/>
      <c r="T260" s="69"/>
      <c r="U260" s="102"/>
      <c r="V260" s="102"/>
      <c r="W260" s="102"/>
      <c r="X260" s="102" t="e">
        <f t="shared" si="152"/>
        <v>#REF!</v>
      </c>
      <c r="Y260" s="102" t="e">
        <f t="shared" si="153"/>
        <v>#REF!</v>
      </c>
      <c r="Z260" s="102" t="e">
        <f t="shared" si="154"/>
        <v>#REF!</v>
      </c>
      <c r="AA260" s="102" t="e">
        <f t="shared" si="155"/>
        <v>#REF!</v>
      </c>
      <c r="AB260" s="102" t="e">
        <f t="shared" si="156"/>
        <v>#REF!</v>
      </c>
      <c r="AC260" s="102" t="e">
        <f t="shared" si="157"/>
        <v>#REF!</v>
      </c>
      <c r="AD260" s="102" t="e">
        <f t="shared" si="158"/>
        <v>#REF!</v>
      </c>
      <c r="AE260" s="102" t="e">
        <f t="shared" si="159"/>
        <v>#REF!</v>
      </c>
      <c r="AF260" s="108" t="e">
        <f t="shared" si="170"/>
        <v>#REF!</v>
      </c>
      <c r="AG260" s="102" t="e">
        <f t="shared" si="171"/>
        <v>#REF!</v>
      </c>
    </row>
    <row r="261" spans="5:33" x14ac:dyDescent="0.25">
      <c r="E261" s="65" t="e">
        <f>IF((ROWS(E$6:E261)-1)&gt;$C$16+$C$13-$C$15,"",(ROWS(E$6:E261)-1))</f>
        <v>#REF!</v>
      </c>
      <c r="F261" s="55" t="e">
        <f t="shared" si="145"/>
        <v>#REF!</v>
      </c>
      <c r="G261" s="55" t="e">
        <f t="shared" si="140"/>
        <v>#REF!</v>
      </c>
      <c r="H261" s="28" t="e">
        <f t="shared" si="141"/>
        <v>#REF!</v>
      </c>
      <c r="I261" s="56" t="e">
        <f t="shared" si="142"/>
        <v>#REF!</v>
      </c>
      <c r="J261" s="56" t="e">
        <f t="shared" si="146"/>
        <v>#REF!</v>
      </c>
      <c r="K261" s="57" t="e">
        <f t="shared" si="147"/>
        <v>#REF!</v>
      </c>
      <c r="L261" s="57" t="e">
        <f t="shared" si="148"/>
        <v>#REF!</v>
      </c>
      <c r="M261" s="58" t="e">
        <f t="shared" si="143"/>
        <v>#REF!</v>
      </c>
      <c r="N261" s="58" t="e">
        <f t="shared" si="149"/>
        <v>#REF!</v>
      </c>
      <c r="O261" s="58" t="e">
        <f t="shared" si="150"/>
        <v>#REF!</v>
      </c>
      <c r="P261" s="59" t="e">
        <f t="shared" si="139"/>
        <v>#REF!</v>
      </c>
      <c r="Q261" s="29" t="e">
        <f t="shared" si="151"/>
        <v>#REF!</v>
      </c>
      <c r="R261" s="100" t="e">
        <f t="shared" si="144"/>
        <v>#REF!</v>
      </c>
      <c r="S261" s="69"/>
      <c r="T261" s="69"/>
      <c r="U261" s="102"/>
      <c r="V261" s="102"/>
      <c r="W261" s="102"/>
      <c r="X261" s="102" t="e">
        <f t="shared" si="152"/>
        <v>#REF!</v>
      </c>
      <c r="Y261" s="102" t="e">
        <f t="shared" si="153"/>
        <v>#REF!</v>
      </c>
      <c r="Z261" s="102" t="e">
        <f t="shared" si="154"/>
        <v>#REF!</v>
      </c>
      <c r="AA261" s="102" t="e">
        <f t="shared" si="155"/>
        <v>#REF!</v>
      </c>
      <c r="AB261" s="102" t="e">
        <f t="shared" si="156"/>
        <v>#REF!</v>
      </c>
      <c r="AC261" s="102" t="e">
        <f t="shared" si="157"/>
        <v>#REF!</v>
      </c>
      <c r="AD261" s="102" t="e">
        <f t="shared" si="158"/>
        <v>#REF!</v>
      </c>
      <c r="AE261" s="102" t="e">
        <f t="shared" si="159"/>
        <v>#REF!</v>
      </c>
      <c r="AF261" s="108" t="e">
        <f t="shared" si="170"/>
        <v>#REF!</v>
      </c>
      <c r="AG261" s="102" t="e">
        <f t="shared" si="171"/>
        <v>#REF!</v>
      </c>
    </row>
    <row r="262" spans="5:33" x14ac:dyDescent="0.25">
      <c r="E262" s="65" t="e">
        <f>IF((ROWS(E$6:E262)-1)&gt;$C$16+$C$13-$C$15,"",(ROWS(E$6:E262)-1))</f>
        <v>#REF!</v>
      </c>
      <c r="F262" s="55" t="e">
        <f t="shared" si="145"/>
        <v>#REF!</v>
      </c>
      <c r="G262" s="55" t="e">
        <f t="shared" si="140"/>
        <v>#REF!</v>
      </c>
      <c r="H262" s="28" t="e">
        <f t="shared" si="141"/>
        <v>#REF!</v>
      </c>
      <c r="I262" s="56" t="e">
        <f t="shared" si="142"/>
        <v>#REF!</v>
      </c>
      <c r="J262" s="56" t="e">
        <f t="shared" si="146"/>
        <v>#REF!</v>
      </c>
      <c r="K262" s="57" t="e">
        <f t="shared" si="147"/>
        <v>#REF!</v>
      </c>
      <c r="L262" s="57" t="e">
        <f t="shared" si="148"/>
        <v>#REF!</v>
      </c>
      <c r="M262" s="58" t="e">
        <f t="shared" si="143"/>
        <v>#REF!</v>
      </c>
      <c r="N262" s="58" t="e">
        <f t="shared" si="149"/>
        <v>#REF!</v>
      </c>
      <c r="O262" s="58" t="e">
        <f t="shared" si="150"/>
        <v>#REF!</v>
      </c>
      <c r="P262" s="59" t="e">
        <f t="shared" ref="P262:P325" si="172">IF(E262="","",$C$23)</f>
        <v>#REF!</v>
      </c>
      <c r="Q262" s="29" t="e">
        <f t="shared" si="151"/>
        <v>#REF!</v>
      </c>
      <c r="R262" s="100" t="e">
        <f t="shared" si="144"/>
        <v>#REF!</v>
      </c>
      <c r="S262" s="69"/>
      <c r="T262" s="69"/>
      <c r="U262" s="102"/>
      <c r="V262" s="102"/>
      <c r="W262" s="102"/>
      <c r="X262" s="102" t="e">
        <f t="shared" si="152"/>
        <v>#REF!</v>
      </c>
      <c r="Y262" s="102" t="e">
        <f t="shared" si="153"/>
        <v>#REF!</v>
      </c>
      <c r="Z262" s="102" t="e">
        <f t="shared" si="154"/>
        <v>#REF!</v>
      </c>
      <c r="AA262" s="102" t="e">
        <f t="shared" si="155"/>
        <v>#REF!</v>
      </c>
      <c r="AB262" s="102" t="e">
        <f t="shared" si="156"/>
        <v>#REF!</v>
      </c>
      <c r="AC262" s="102" t="e">
        <f t="shared" si="157"/>
        <v>#REF!</v>
      </c>
      <c r="AD262" s="102" t="e">
        <f t="shared" si="158"/>
        <v>#REF!</v>
      </c>
      <c r="AE262" s="102" t="e">
        <f t="shared" si="159"/>
        <v>#REF!</v>
      </c>
      <c r="AF262" s="108" t="e">
        <f t="shared" si="170"/>
        <v>#REF!</v>
      </c>
      <c r="AG262" s="102" t="e">
        <f t="shared" si="171"/>
        <v>#REF!</v>
      </c>
    </row>
    <row r="263" spans="5:33" x14ac:dyDescent="0.25">
      <c r="E263" s="65" t="e">
        <f>IF((ROWS(E$6:E263)-1)&gt;$C$16+$C$13-$C$15,"",(ROWS(E$6:E263)-1))</f>
        <v>#REF!</v>
      </c>
      <c r="F263" s="55" t="e">
        <f t="shared" si="145"/>
        <v>#REF!</v>
      </c>
      <c r="G263" s="55" t="e">
        <f t="shared" ref="G263:G326" si="173" xml:space="preserve">
IF(E263="","",
IF($C$6="mjesečno",AG263,
IF($C$6="tromjesečno",AR263,
IF($C$6="polugodišnje",BC263,
IF($C$6="godišnje",BP263)))))</f>
        <v>#REF!</v>
      </c>
      <c r="H263" s="28" t="e">
        <f t="shared" ref="H263:H326" si="174">IF(E263="","",
IF($C$5=0,0,
IF($C$24="m SBD / g SBD",G263-F263,
IF($C$24="m SBD / g 360",G263-F263,
IF($C$24="m SBD / g 365",G263-F263,
IF($C$24="m 30 / g SBD",$C$41,
IF($C$24="m 30 / g 360",$C$41,
IF($C$24="m 30 / g 365",$C$41))))))))</f>
        <v>#REF!</v>
      </c>
      <c r="I263" s="56" t="e">
        <f t="shared" ref="I263:I326" si="175">IF(E263="","",$C$20)</f>
        <v>#REF!</v>
      </c>
      <c r="J263" s="56" t="e">
        <f t="shared" si="146"/>
        <v>#REF!</v>
      </c>
      <c r="K263" s="57" t="e">
        <f t="shared" si="147"/>
        <v>#REF!</v>
      </c>
      <c r="L263" s="57" t="e">
        <f t="shared" si="148"/>
        <v>#REF!</v>
      </c>
      <c r="M263" s="58" t="e">
        <f t="shared" ref="M263:M326" si="176">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149"/>
        <v>#REF!</v>
      </c>
      <c r="O263" s="58" t="e">
        <f t="shared" si="150"/>
        <v>#REF!</v>
      </c>
      <c r="P263" s="59" t="e">
        <f t="shared" si="172"/>
        <v>#REF!</v>
      </c>
      <c r="Q263" s="29" t="e">
        <f t="shared" si="151"/>
        <v>#REF!</v>
      </c>
      <c r="R263" s="100" t="e">
        <f t="shared" ref="R263:R326" si="177">IF(E263="","",IF($C$5=0,"",IF(F263&lt;$C$8,"INTERKALARNA","REDOVNA")))</f>
        <v>#REF!</v>
      </c>
      <c r="S263" s="69"/>
      <c r="T263" s="69"/>
      <c r="U263" s="102"/>
      <c r="V263" s="102"/>
      <c r="W263" s="102"/>
      <c r="X263" s="102" t="e">
        <f t="shared" si="152"/>
        <v>#REF!</v>
      </c>
      <c r="Y263" s="102" t="e">
        <f t="shared" si="153"/>
        <v>#REF!</v>
      </c>
      <c r="Z263" s="102" t="e">
        <f t="shared" si="154"/>
        <v>#REF!</v>
      </c>
      <c r="AA263" s="102" t="e">
        <f t="shared" si="155"/>
        <v>#REF!</v>
      </c>
      <c r="AB263" s="102" t="e">
        <f t="shared" si="156"/>
        <v>#REF!</v>
      </c>
      <c r="AC263" s="102" t="e">
        <f t="shared" si="157"/>
        <v>#REF!</v>
      </c>
      <c r="AD263" s="102" t="e">
        <f t="shared" si="158"/>
        <v>#REF!</v>
      </c>
      <c r="AE263" s="102" t="e">
        <f t="shared" si="159"/>
        <v>#REF!</v>
      </c>
      <c r="AF263" s="108" t="e">
        <f t="shared" si="170"/>
        <v>#REF!</v>
      </c>
      <c r="AG263" s="102" t="e">
        <f t="shared" si="171"/>
        <v>#REF!</v>
      </c>
    </row>
    <row r="264" spans="5:33" x14ac:dyDescent="0.25">
      <c r="E264" s="65" t="e">
        <f>IF((ROWS(E$6:E264)-1)&gt;$C$16+$C$13-$C$15,"",(ROWS(E$6:E264)-1))</f>
        <v>#REF!</v>
      </c>
      <c r="F264" s="55" t="e">
        <f t="shared" ref="F264:F327" si="178">IF(E264="","",G263)</f>
        <v>#REF!</v>
      </c>
      <c r="G264" s="55" t="e">
        <f t="shared" si="173"/>
        <v>#REF!</v>
      </c>
      <c r="H264" s="28" t="e">
        <f t="shared" si="174"/>
        <v>#REF!</v>
      </c>
      <c r="I264" s="56" t="e">
        <f t="shared" si="175"/>
        <v>#REF!</v>
      </c>
      <c r="J264" s="56" t="e">
        <f t="shared" ref="J264:J327" si="179">IF(E264="","",$C$18)</f>
        <v>#REF!</v>
      </c>
      <c r="K264" s="57" t="e">
        <f t="shared" ref="K264:K327" si="180">IF(E264="","",TRUNC((K263-L264),5))</f>
        <v>#REF!</v>
      </c>
      <c r="L264" s="57" t="e">
        <f t="shared" ref="L264:L327" si="181" xml:space="preserve">
IF(E264="","",
IF(AND($C$8&gt;$C$9,E264&gt;$C$13),$C$5/($C$16-1),
IF(E264&gt;$C$13,$C$5/$C$16,0)))</f>
        <v>#REF!</v>
      </c>
      <c r="M264" s="58" t="e">
        <f t="shared" si="176"/>
        <v>#REF!</v>
      </c>
      <c r="N264" s="58" t="e">
        <f t="shared" ref="N264:N327" si="182">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83">IF(E264="","",IF(M264&lt;N264,0,M264-N264))</f>
        <v>#REF!</v>
      </c>
      <c r="P264" s="59" t="e">
        <f t="shared" si="172"/>
        <v>#REF!</v>
      </c>
      <c r="Q264" s="29" t="e">
        <f t="shared" ref="Q264:Q327" si="184">IF(E264="","",O264/(1+P264)^(E264+$C$33))</f>
        <v>#REF!</v>
      </c>
      <c r="R264" s="100" t="e">
        <f t="shared" si="177"/>
        <v>#REF!</v>
      </c>
      <c r="S264" s="69"/>
      <c r="T264" s="69"/>
      <c r="U264" s="102"/>
      <c r="V264" s="102"/>
      <c r="W264" s="102"/>
      <c r="X264" s="102" t="e">
        <f t="shared" ref="X264:X327" si="185">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102" t="e">
        <f t="shared" ref="Y264:Y327" si="186">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102" t="e">
        <f t="shared" ref="Z264:Z327" si="187">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102" t="e">
        <f t="shared" ref="AA264:AA327" si="188">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102" t="e">
        <f t="shared" ref="AB264:AB327" si="189">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102" t="e">
        <f t="shared" ref="AC264:AC327" si="190">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102" t="e">
        <f t="shared" ref="AD264:AD327" si="191">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102" t="e">
        <f t="shared" ref="AE264:AE327" si="192">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108" t="e">
        <f t="shared" si="170"/>
        <v>#REF!</v>
      </c>
      <c r="AG264" s="102" t="e">
        <f t="shared" si="171"/>
        <v>#REF!</v>
      </c>
    </row>
    <row r="265" spans="5:33" x14ac:dyDescent="0.25">
      <c r="E265" s="65" t="e">
        <f>IF((ROWS(E$6:E265)-1)&gt;$C$16+$C$13-$C$15,"",(ROWS(E$6:E265)-1))</f>
        <v>#REF!</v>
      </c>
      <c r="F265" s="55" t="e">
        <f t="shared" si="178"/>
        <v>#REF!</v>
      </c>
      <c r="G265" s="55" t="e">
        <f t="shared" si="173"/>
        <v>#REF!</v>
      </c>
      <c r="H265" s="28" t="e">
        <f t="shared" si="174"/>
        <v>#REF!</v>
      </c>
      <c r="I265" s="56" t="e">
        <f t="shared" si="175"/>
        <v>#REF!</v>
      </c>
      <c r="J265" s="56" t="e">
        <f t="shared" si="179"/>
        <v>#REF!</v>
      </c>
      <c r="K265" s="57" t="e">
        <f t="shared" si="180"/>
        <v>#REF!</v>
      </c>
      <c r="L265" s="57" t="e">
        <f t="shared" si="181"/>
        <v>#REF!</v>
      </c>
      <c r="M265" s="58" t="e">
        <f t="shared" si="176"/>
        <v>#REF!</v>
      </c>
      <c r="N265" s="58" t="e">
        <f t="shared" si="182"/>
        <v>#REF!</v>
      </c>
      <c r="O265" s="58" t="e">
        <f t="shared" si="183"/>
        <v>#REF!</v>
      </c>
      <c r="P265" s="59" t="e">
        <f t="shared" si="172"/>
        <v>#REF!</v>
      </c>
      <c r="Q265" s="29" t="e">
        <f t="shared" si="184"/>
        <v>#REF!</v>
      </c>
      <c r="R265" s="100" t="e">
        <f t="shared" si="177"/>
        <v>#REF!</v>
      </c>
      <c r="S265" s="69"/>
      <c r="T265" s="69"/>
      <c r="U265" s="102"/>
      <c r="V265" s="102"/>
      <c r="W265" s="102"/>
      <c r="X265" s="102" t="e">
        <f t="shared" si="185"/>
        <v>#REF!</v>
      </c>
      <c r="Y265" s="102" t="e">
        <f t="shared" si="186"/>
        <v>#REF!</v>
      </c>
      <c r="Z265" s="102" t="e">
        <f t="shared" si="187"/>
        <v>#REF!</v>
      </c>
      <c r="AA265" s="102" t="e">
        <f t="shared" si="188"/>
        <v>#REF!</v>
      </c>
      <c r="AB265" s="102" t="e">
        <f t="shared" si="189"/>
        <v>#REF!</v>
      </c>
      <c r="AC265" s="102" t="e">
        <f t="shared" si="190"/>
        <v>#REF!</v>
      </c>
      <c r="AD265" s="102" t="e">
        <f t="shared" si="191"/>
        <v>#REF!</v>
      </c>
      <c r="AE265" s="102" t="e">
        <f t="shared" si="192"/>
        <v>#REF!</v>
      </c>
      <c r="AF265" s="108" t="e">
        <f t="shared" ref="AF265:AF328" si="193">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102" t="e">
        <f t="shared" ref="AG265:AG328" si="194">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5:33" x14ac:dyDescent="0.25">
      <c r="E266" s="65" t="e">
        <f>IF((ROWS(E$6:E266)-1)&gt;$C$16+$C$13-$C$15,"",(ROWS(E$6:E266)-1))</f>
        <v>#REF!</v>
      </c>
      <c r="F266" s="55" t="e">
        <f t="shared" si="178"/>
        <v>#REF!</v>
      </c>
      <c r="G266" s="55" t="e">
        <f t="shared" si="173"/>
        <v>#REF!</v>
      </c>
      <c r="H266" s="28" t="e">
        <f t="shared" si="174"/>
        <v>#REF!</v>
      </c>
      <c r="I266" s="56" t="e">
        <f t="shared" si="175"/>
        <v>#REF!</v>
      </c>
      <c r="J266" s="56" t="e">
        <f t="shared" si="179"/>
        <v>#REF!</v>
      </c>
      <c r="K266" s="57" t="e">
        <f t="shared" si="180"/>
        <v>#REF!</v>
      </c>
      <c r="L266" s="57" t="e">
        <f t="shared" si="181"/>
        <v>#REF!</v>
      </c>
      <c r="M266" s="58" t="e">
        <f t="shared" si="176"/>
        <v>#REF!</v>
      </c>
      <c r="N266" s="58" t="e">
        <f t="shared" si="182"/>
        <v>#REF!</v>
      </c>
      <c r="O266" s="58" t="e">
        <f t="shared" si="183"/>
        <v>#REF!</v>
      </c>
      <c r="P266" s="59" t="e">
        <f t="shared" si="172"/>
        <v>#REF!</v>
      </c>
      <c r="Q266" s="29" t="e">
        <f t="shared" si="184"/>
        <v>#REF!</v>
      </c>
      <c r="R266" s="100" t="e">
        <f t="shared" si="177"/>
        <v>#REF!</v>
      </c>
      <c r="S266" s="69"/>
      <c r="T266" s="69"/>
      <c r="U266" s="102"/>
      <c r="V266" s="102"/>
      <c r="W266" s="102"/>
      <c r="X266" s="102" t="e">
        <f t="shared" si="185"/>
        <v>#REF!</v>
      </c>
      <c r="Y266" s="102" t="e">
        <f t="shared" si="186"/>
        <v>#REF!</v>
      </c>
      <c r="Z266" s="102" t="e">
        <f t="shared" si="187"/>
        <v>#REF!</v>
      </c>
      <c r="AA266" s="102" t="e">
        <f t="shared" si="188"/>
        <v>#REF!</v>
      </c>
      <c r="AB266" s="102" t="e">
        <f t="shared" si="189"/>
        <v>#REF!</v>
      </c>
      <c r="AC266" s="102" t="e">
        <f t="shared" si="190"/>
        <v>#REF!</v>
      </c>
      <c r="AD266" s="102" t="e">
        <f t="shared" si="191"/>
        <v>#REF!</v>
      </c>
      <c r="AE266" s="102" t="e">
        <f t="shared" si="192"/>
        <v>#REF!</v>
      </c>
      <c r="AF266" s="108" t="e">
        <f t="shared" si="193"/>
        <v>#REF!</v>
      </c>
      <c r="AG266" s="102" t="e">
        <f t="shared" si="194"/>
        <v>#REF!</v>
      </c>
    </row>
    <row r="267" spans="5:33" x14ac:dyDescent="0.25">
      <c r="E267" s="65" t="e">
        <f>IF((ROWS(E$6:E267)-1)&gt;$C$16+$C$13-$C$15,"",(ROWS(E$6:E267)-1))</f>
        <v>#REF!</v>
      </c>
      <c r="F267" s="55" t="e">
        <f t="shared" si="178"/>
        <v>#REF!</v>
      </c>
      <c r="G267" s="55" t="e">
        <f t="shared" si="173"/>
        <v>#REF!</v>
      </c>
      <c r="H267" s="28" t="e">
        <f t="shared" si="174"/>
        <v>#REF!</v>
      </c>
      <c r="I267" s="56" t="e">
        <f t="shared" si="175"/>
        <v>#REF!</v>
      </c>
      <c r="J267" s="56" t="e">
        <f t="shared" si="179"/>
        <v>#REF!</v>
      </c>
      <c r="K267" s="57" t="e">
        <f t="shared" si="180"/>
        <v>#REF!</v>
      </c>
      <c r="L267" s="57" t="e">
        <f t="shared" si="181"/>
        <v>#REF!</v>
      </c>
      <c r="M267" s="58" t="e">
        <f t="shared" si="176"/>
        <v>#REF!</v>
      </c>
      <c r="N267" s="58" t="e">
        <f t="shared" si="182"/>
        <v>#REF!</v>
      </c>
      <c r="O267" s="58" t="e">
        <f t="shared" si="183"/>
        <v>#REF!</v>
      </c>
      <c r="P267" s="59" t="e">
        <f t="shared" si="172"/>
        <v>#REF!</v>
      </c>
      <c r="Q267" s="29" t="e">
        <f t="shared" si="184"/>
        <v>#REF!</v>
      </c>
      <c r="R267" s="100" t="e">
        <f t="shared" si="177"/>
        <v>#REF!</v>
      </c>
      <c r="S267" s="69"/>
      <c r="T267" s="69"/>
      <c r="U267" s="102"/>
      <c r="V267" s="102"/>
      <c r="W267" s="102"/>
      <c r="X267" s="102" t="e">
        <f t="shared" si="185"/>
        <v>#REF!</v>
      </c>
      <c r="Y267" s="102" t="e">
        <f t="shared" si="186"/>
        <v>#REF!</v>
      </c>
      <c r="Z267" s="102" t="e">
        <f t="shared" si="187"/>
        <v>#REF!</v>
      </c>
      <c r="AA267" s="102" t="e">
        <f t="shared" si="188"/>
        <v>#REF!</v>
      </c>
      <c r="AB267" s="102" t="e">
        <f t="shared" si="189"/>
        <v>#REF!</v>
      </c>
      <c r="AC267" s="102" t="e">
        <f t="shared" si="190"/>
        <v>#REF!</v>
      </c>
      <c r="AD267" s="102" t="e">
        <f t="shared" si="191"/>
        <v>#REF!</v>
      </c>
      <c r="AE267" s="102" t="e">
        <f t="shared" si="192"/>
        <v>#REF!</v>
      </c>
      <c r="AF267" s="108" t="e">
        <f t="shared" si="193"/>
        <v>#REF!</v>
      </c>
      <c r="AG267" s="102" t="e">
        <f t="shared" si="194"/>
        <v>#REF!</v>
      </c>
    </row>
    <row r="268" spans="5:33" x14ac:dyDescent="0.25">
      <c r="E268" s="65" t="e">
        <f>IF((ROWS(E$6:E268)-1)&gt;$C$16+$C$13-$C$15,"",(ROWS(E$6:E268)-1))</f>
        <v>#REF!</v>
      </c>
      <c r="F268" s="55" t="e">
        <f t="shared" si="178"/>
        <v>#REF!</v>
      </c>
      <c r="G268" s="55" t="e">
        <f t="shared" si="173"/>
        <v>#REF!</v>
      </c>
      <c r="H268" s="28" t="e">
        <f t="shared" si="174"/>
        <v>#REF!</v>
      </c>
      <c r="I268" s="56" t="e">
        <f t="shared" si="175"/>
        <v>#REF!</v>
      </c>
      <c r="J268" s="56" t="e">
        <f t="shared" si="179"/>
        <v>#REF!</v>
      </c>
      <c r="K268" s="57" t="e">
        <f t="shared" si="180"/>
        <v>#REF!</v>
      </c>
      <c r="L268" s="57" t="e">
        <f t="shared" si="181"/>
        <v>#REF!</v>
      </c>
      <c r="M268" s="58" t="e">
        <f t="shared" si="176"/>
        <v>#REF!</v>
      </c>
      <c r="N268" s="58" t="e">
        <f t="shared" si="182"/>
        <v>#REF!</v>
      </c>
      <c r="O268" s="58" t="e">
        <f t="shared" si="183"/>
        <v>#REF!</v>
      </c>
      <c r="P268" s="59" t="e">
        <f t="shared" si="172"/>
        <v>#REF!</v>
      </c>
      <c r="Q268" s="29" t="e">
        <f t="shared" si="184"/>
        <v>#REF!</v>
      </c>
      <c r="R268" s="100" t="e">
        <f t="shared" si="177"/>
        <v>#REF!</v>
      </c>
      <c r="S268" s="69"/>
      <c r="T268" s="69"/>
      <c r="U268" s="102"/>
      <c r="V268" s="102"/>
      <c r="W268" s="102"/>
      <c r="X268" s="102" t="e">
        <f t="shared" si="185"/>
        <v>#REF!</v>
      </c>
      <c r="Y268" s="102" t="e">
        <f t="shared" si="186"/>
        <v>#REF!</v>
      </c>
      <c r="Z268" s="102" t="e">
        <f t="shared" si="187"/>
        <v>#REF!</v>
      </c>
      <c r="AA268" s="102" t="e">
        <f t="shared" si="188"/>
        <v>#REF!</v>
      </c>
      <c r="AB268" s="102" t="e">
        <f t="shared" si="189"/>
        <v>#REF!</v>
      </c>
      <c r="AC268" s="102" t="e">
        <f t="shared" si="190"/>
        <v>#REF!</v>
      </c>
      <c r="AD268" s="102" t="e">
        <f t="shared" si="191"/>
        <v>#REF!</v>
      </c>
      <c r="AE268" s="102" t="e">
        <f t="shared" si="192"/>
        <v>#REF!</v>
      </c>
      <c r="AF268" s="108" t="e">
        <f t="shared" si="193"/>
        <v>#REF!</v>
      </c>
      <c r="AG268" s="102" t="e">
        <f t="shared" si="194"/>
        <v>#REF!</v>
      </c>
    </row>
    <row r="269" spans="5:33" x14ac:dyDescent="0.25">
      <c r="E269" s="65" t="e">
        <f>IF((ROWS(E$6:E269)-1)&gt;$C$16+$C$13-$C$15,"",(ROWS(E$6:E269)-1))</f>
        <v>#REF!</v>
      </c>
      <c r="F269" s="55" t="e">
        <f t="shared" si="178"/>
        <v>#REF!</v>
      </c>
      <c r="G269" s="55" t="e">
        <f t="shared" si="173"/>
        <v>#REF!</v>
      </c>
      <c r="H269" s="28" t="e">
        <f t="shared" si="174"/>
        <v>#REF!</v>
      </c>
      <c r="I269" s="56" t="e">
        <f t="shared" si="175"/>
        <v>#REF!</v>
      </c>
      <c r="J269" s="56" t="e">
        <f t="shared" si="179"/>
        <v>#REF!</v>
      </c>
      <c r="K269" s="57" t="e">
        <f t="shared" si="180"/>
        <v>#REF!</v>
      </c>
      <c r="L269" s="57" t="e">
        <f t="shared" si="181"/>
        <v>#REF!</v>
      </c>
      <c r="M269" s="58" t="e">
        <f t="shared" si="176"/>
        <v>#REF!</v>
      </c>
      <c r="N269" s="58" t="e">
        <f t="shared" si="182"/>
        <v>#REF!</v>
      </c>
      <c r="O269" s="58" t="e">
        <f t="shared" si="183"/>
        <v>#REF!</v>
      </c>
      <c r="P269" s="59" t="e">
        <f t="shared" si="172"/>
        <v>#REF!</v>
      </c>
      <c r="Q269" s="29" t="e">
        <f t="shared" si="184"/>
        <v>#REF!</v>
      </c>
      <c r="R269" s="100" t="e">
        <f t="shared" si="177"/>
        <v>#REF!</v>
      </c>
      <c r="S269" s="69"/>
      <c r="T269" s="69"/>
      <c r="U269" s="102"/>
      <c r="V269" s="102"/>
      <c r="W269" s="102"/>
      <c r="X269" s="102" t="e">
        <f t="shared" si="185"/>
        <v>#REF!</v>
      </c>
      <c r="Y269" s="102" t="e">
        <f t="shared" si="186"/>
        <v>#REF!</v>
      </c>
      <c r="Z269" s="102" t="e">
        <f t="shared" si="187"/>
        <v>#REF!</v>
      </c>
      <c r="AA269" s="102" t="e">
        <f t="shared" si="188"/>
        <v>#REF!</v>
      </c>
      <c r="AB269" s="102" t="e">
        <f t="shared" si="189"/>
        <v>#REF!</v>
      </c>
      <c r="AC269" s="102" t="e">
        <f t="shared" si="190"/>
        <v>#REF!</v>
      </c>
      <c r="AD269" s="102" t="e">
        <f t="shared" si="191"/>
        <v>#REF!</v>
      </c>
      <c r="AE269" s="102" t="e">
        <f t="shared" si="192"/>
        <v>#REF!</v>
      </c>
      <c r="AF269" s="108" t="e">
        <f t="shared" si="193"/>
        <v>#REF!</v>
      </c>
      <c r="AG269" s="102" t="e">
        <f t="shared" si="194"/>
        <v>#REF!</v>
      </c>
    </row>
    <row r="270" spans="5:33" x14ac:dyDescent="0.25">
      <c r="E270" s="65" t="e">
        <f>IF((ROWS(E$6:E270)-1)&gt;$C$16+$C$13-$C$15,"",(ROWS(E$6:E270)-1))</f>
        <v>#REF!</v>
      </c>
      <c r="F270" s="55" t="e">
        <f t="shared" si="178"/>
        <v>#REF!</v>
      </c>
      <c r="G270" s="55" t="e">
        <f t="shared" si="173"/>
        <v>#REF!</v>
      </c>
      <c r="H270" s="28" t="e">
        <f t="shared" si="174"/>
        <v>#REF!</v>
      </c>
      <c r="I270" s="56" t="e">
        <f t="shared" si="175"/>
        <v>#REF!</v>
      </c>
      <c r="J270" s="56" t="e">
        <f t="shared" si="179"/>
        <v>#REF!</v>
      </c>
      <c r="K270" s="57" t="e">
        <f t="shared" si="180"/>
        <v>#REF!</v>
      </c>
      <c r="L270" s="57" t="e">
        <f t="shared" si="181"/>
        <v>#REF!</v>
      </c>
      <c r="M270" s="58" t="e">
        <f t="shared" si="176"/>
        <v>#REF!</v>
      </c>
      <c r="N270" s="58" t="e">
        <f t="shared" si="182"/>
        <v>#REF!</v>
      </c>
      <c r="O270" s="58" t="e">
        <f t="shared" si="183"/>
        <v>#REF!</v>
      </c>
      <c r="P270" s="59" t="e">
        <f t="shared" si="172"/>
        <v>#REF!</v>
      </c>
      <c r="Q270" s="29" t="e">
        <f t="shared" si="184"/>
        <v>#REF!</v>
      </c>
      <c r="R270" s="100" t="e">
        <f t="shared" si="177"/>
        <v>#REF!</v>
      </c>
      <c r="S270" s="69"/>
      <c r="T270" s="69"/>
      <c r="U270" s="102"/>
      <c r="V270" s="102"/>
      <c r="W270" s="102"/>
      <c r="X270" s="102" t="e">
        <f t="shared" si="185"/>
        <v>#REF!</v>
      </c>
      <c r="Y270" s="102" t="e">
        <f t="shared" si="186"/>
        <v>#REF!</v>
      </c>
      <c r="Z270" s="102" t="e">
        <f t="shared" si="187"/>
        <v>#REF!</v>
      </c>
      <c r="AA270" s="102" t="e">
        <f t="shared" si="188"/>
        <v>#REF!</v>
      </c>
      <c r="AB270" s="102" t="e">
        <f t="shared" si="189"/>
        <v>#REF!</v>
      </c>
      <c r="AC270" s="102" t="e">
        <f t="shared" si="190"/>
        <v>#REF!</v>
      </c>
      <c r="AD270" s="102" t="e">
        <f t="shared" si="191"/>
        <v>#REF!</v>
      </c>
      <c r="AE270" s="102" t="e">
        <f t="shared" si="192"/>
        <v>#REF!</v>
      </c>
      <c r="AF270" s="108" t="e">
        <f t="shared" si="193"/>
        <v>#REF!</v>
      </c>
      <c r="AG270" s="102" t="e">
        <f t="shared" si="194"/>
        <v>#REF!</v>
      </c>
    </row>
    <row r="271" spans="5:33" x14ac:dyDescent="0.25">
      <c r="E271" s="65" t="e">
        <f>IF((ROWS(E$6:E271)-1)&gt;$C$16+$C$13-$C$15,"",(ROWS(E$6:E271)-1))</f>
        <v>#REF!</v>
      </c>
      <c r="F271" s="55" t="e">
        <f t="shared" si="178"/>
        <v>#REF!</v>
      </c>
      <c r="G271" s="55" t="e">
        <f t="shared" si="173"/>
        <v>#REF!</v>
      </c>
      <c r="H271" s="28" t="e">
        <f t="shared" si="174"/>
        <v>#REF!</v>
      </c>
      <c r="I271" s="56" t="e">
        <f t="shared" si="175"/>
        <v>#REF!</v>
      </c>
      <c r="J271" s="56" t="e">
        <f t="shared" si="179"/>
        <v>#REF!</v>
      </c>
      <c r="K271" s="57" t="e">
        <f t="shared" si="180"/>
        <v>#REF!</v>
      </c>
      <c r="L271" s="57" t="e">
        <f t="shared" si="181"/>
        <v>#REF!</v>
      </c>
      <c r="M271" s="58" t="e">
        <f t="shared" si="176"/>
        <v>#REF!</v>
      </c>
      <c r="N271" s="58" t="e">
        <f t="shared" si="182"/>
        <v>#REF!</v>
      </c>
      <c r="O271" s="58" t="e">
        <f t="shared" si="183"/>
        <v>#REF!</v>
      </c>
      <c r="P271" s="59" t="e">
        <f t="shared" si="172"/>
        <v>#REF!</v>
      </c>
      <c r="Q271" s="29" t="e">
        <f t="shared" si="184"/>
        <v>#REF!</v>
      </c>
      <c r="R271" s="100" t="e">
        <f t="shared" si="177"/>
        <v>#REF!</v>
      </c>
      <c r="S271" s="69"/>
      <c r="T271" s="69"/>
      <c r="U271" s="102"/>
      <c r="V271" s="102"/>
      <c r="W271" s="102"/>
      <c r="X271" s="102" t="e">
        <f t="shared" si="185"/>
        <v>#REF!</v>
      </c>
      <c r="Y271" s="102" t="e">
        <f t="shared" si="186"/>
        <v>#REF!</v>
      </c>
      <c r="Z271" s="102" t="e">
        <f t="shared" si="187"/>
        <v>#REF!</v>
      </c>
      <c r="AA271" s="102" t="e">
        <f t="shared" si="188"/>
        <v>#REF!</v>
      </c>
      <c r="AB271" s="102" t="e">
        <f t="shared" si="189"/>
        <v>#REF!</v>
      </c>
      <c r="AC271" s="102" t="e">
        <f t="shared" si="190"/>
        <v>#REF!</v>
      </c>
      <c r="AD271" s="102" t="e">
        <f t="shared" si="191"/>
        <v>#REF!</v>
      </c>
      <c r="AE271" s="102" t="e">
        <f t="shared" si="192"/>
        <v>#REF!</v>
      </c>
      <c r="AF271" s="108" t="e">
        <f t="shared" si="193"/>
        <v>#REF!</v>
      </c>
      <c r="AG271" s="102" t="e">
        <f t="shared" si="194"/>
        <v>#REF!</v>
      </c>
    </row>
    <row r="272" spans="5:33" x14ac:dyDescent="0.25">
      <c r="E272" s="65" t="e">
        <f>IF((ROWS(E$6:E272)-1)&gt;$C$16+$C$13-$C$15,"",(ROWS(E$6:E272)-1))</f>
        <v>#REF!</v>
      </c>
      <c r="F272" s="55" t="e">
        <f t="shared" si="178"/>
        <v>#REF!</v>
      </c>
      <c r="G272" s="55" t="e">
        <f t="shared" si="173"/>
        <v>#REF!</v>
      </c>
      <c r="H272" s="28" t="e">
        <f t="shared" si="174"/>
        <v>#REF!</v>
      </c>
      <c r="I272" s="56" t="e">
        <f t="shared" si="175"/>
        <v>#REF!</v>
      </c>
      <c r="J272" s="56" t="e">
        <f t="shared" si="179"/>
        <v>#REF!</v>
      </c>
      <c r="K272" s="57" t="e">
        <f t="shared" si="180"/>
        <v>#REF!</v>
      </c>
      <c r="L272" s="57" t="e">
        <f t="shared" si="181"/>
        <v>#REF!</v>
      </c>
      <c r="M272" s="58" t="e">
        <f t="shared" si="176"/>
        <v>#REF!</v>
      </c>
      <c r="N272" s="58" t="e">
        <f t="shared" si="182"/>
        <v>#REF!</v>
      </c>
      <c r="O272" s="58" t="e">
        <f t="shared" si="183"/>
        <v>#REF!</v>
      </c>
      <c r="P272" s="59" t="e">
        <f t="shared" si="172"/>
        <v>#REF!</v>
      </c>
      <c r="Q272" s="29" t="e">
        <f t="shared" si="184"/>
        <v>#REF!</v>
      </c>
      <c r="R272" s="100" t="e">
        <f t="shared" si="177"/>
        <v>#REF!</v>
      </c>
      <c r="S272" s="69"/>
      <c r="T272" s="69"/>
      <c r="U272" s="102"/>
      <c r="V272" s="102"/>
      <c r="W272" s="102"/>
      <c r="X272" s="102" t="e">
        <f t="shared" si="185"/>
        <v>#REF!</v>
      </c>
      <c r="Y272" s="102" t="e">
        <f t="shared" si="186"/>
        <v>#REF!</v>
      </c>
      <c r="Z272" s="102" t="e">
        <f t="shared" si="187"/>
        <v>#REF!</v>
      </c>
      <c r="AA272" s="102" t="e">
        <f t="shared" si="188"/>
        <v>#REF!</v>
      </c>
      <c r="AB272" s="102" t="e">
        <f t="shared" si="189"/>
        <v>#REF!</v>
      </c>
      <c r="AC272" s="102" t="e">
        <f t="shared" si="190"/>
        <v>#REF!</v>
      </c>
      <c r="AD272" s="102" t="e">
        <f t="shared" si="191"/>
        <v>#REF!</v>
      </c>
      <c r="AE272" s="102" t="e">
        <f t="shared" si="192"/>
        <v>#REF!</v>
      </c>
      <c r="AF272" s="108" t="e">
        <f t="shared" si="193"/>
        <v>#REF!</v>
      </c>
      <c r="AG272" s="102" t="e">
        <f t="shared" si="194"/>
        <v>#REF!</v>
      </c>
    </row>
    <row r="273" spans="5:33" x14ac:dyDescent="0.25">
      <c r="E273" s="65" t="e">
        <f>IF((ROWS(E$6:E273)-1)&gt;$C$16+$C$13-$C$15,"",(ROWS(E$6:E273)-1))</f>
        <v>#REF!</v>
      </c>
      <c r="F273" s="55" t="e">
        <f t="shared" si="178"/>
        <v>#REF!</v>
      </c>
      <c r="G273" s="55" t="e">
        <f t="shared" si="173"/>
        <v>#REF!</v>
      </c>
      <c r="H273" s="28" t="e">
        <f t="shared" si="174"/>
        <v>#REF!</v>
      </c>
      <c r="I273" s="56" t="e">
        <f t="shared" si="175"/>
        <v>#REF!</v>
      </c>
      <c r="J273" s="56" t="e">
        <f t="shared" si="179"/>
        <v>#REF!</v>
      </c>
      <c r="K273" s="57" t="e">
        <f t="shared" si="180"/>
        <v>#REF!</v>
      </c>
      <c r="L273" s="57" t="e">
        <f t="shared" si="181"/>
        <v>#REF!</v>
      </c>
      <c r="M273" s="58" t="e">
        <f t="shared" si="176"/>
        <v>#REF!</v>
      </c>
      <c r="N273" s="58" t="e">
        <f t="shared" si="182"/>
        <v>#REF!</v>
      </c>
      <c r="O273" s="58" t="e">
        <f t="shared" si="183"/>
        <v>#REF!</v>
      </c>
      <c r="P273" s="59" t="e">
        <f t="shared" si="172"/>
        <v>#REF!</v>
      </c>
      <c r="Q273" s="29" t="e">
        <f t="shared" si="184"/>
        <v>#REF!</v>
      </c>
      <c r="R273" s="100" t="e">
        <f t="shared" si="177"/>
        <v>#REF!</v>
      </c>
      <c r="S273" s="69"/>
      <c r="T273" s="69"/>
      <c r="U273" s="102"/>
      <c r="V273" s="102"/>
      <c r="W273" s="102"/>
      <c r="X273" s="102" t="e">
        <f t="shared" si="185"/>
        <v>#REF!</v>
      </c>
      <c r="Y273" s="102" t="e">
        <f t="shared" si="186"/>
        <v>#REF!</v>
      </c>
      <c r="Z273" s="102" t="e">
        <f t="shared" si="187"/>
        <v>#REF!</v>
      </c>
      <c r="AA273" s="102" t="e">
        <f t="shared" si="188"/>
        <v>#REF!</v>
      </c>
      <c r="AB273" s="102" t="e">
        <f t="shared" si="189"/>
        <v>#REF!</v>
      </c>
      <c r="AC273" s="102" t="e">
        <f t="shared" si="190"/>
        <v>#REF!</v>
      </c>
      <c r="AD273" s="102" t="e">
        <f t="shared" si="191"/>
        <v>#REF!</v>
      </c>
      <c r="AE273" s="102" t="e">
        <f t="shared" si="192"/>
        <v>#REF!</v>
      </c>
      <c r="AF273" s="108" t="e">
        <f t="shared" si="193"/>
        <v>#REF!</v>
      </c>
      <c r="AG273" s="102" t="e">
        <f t="shared" si="194"/>
        <v>#REF!</v>
      </c>
    </row>
    <row r="274" spans="5:33" x14ac:dyDescent="0.25">
      <c r="E274" s="65" t="e">
        <f>IF((ROWS(E$6:E274)-1)&gt;$C$16+$C$13-$C$15,"",(ROWS(E$6:E274)-1))</f>
        <v>#REF!</v>
      </c>
      <c r="F274" s="55" t="e">
        <f t="shared" si="178"/>
        <v>#REF!</v>
      </c>
      <c r="G274" s="55" t="e">
        <f t="shared" si="173"/>
        <v>#REF!</v>
      </c>
      <c r="H274" s="28" t="e">
        <f t="shared" si="174"/>
        <v>#REF!</v>
      </c>
      <c r="I274" s="56" t="e">
        <f t="shared" si="175"/>
        <v>#REF!</v>
      </c>
      <c r="J274" s="56" t="e">
        <f t="shared" si="179"/>
        <v>#REF!</v>
      </c>
      <c r="K274" s="57" t="e">
        <f t="shared" si="180"/>
        <v>#REF!</v>
      </c>
      <c r="L274" s="57" t="e">
        <f t="shared" si="181"/>
        <v>#REF!</v>
      </c>
      <c r="M274" s="58" t="e">
        <f t="shared" si="176"/>
        <v>#REF!</v>
      </c>
      <c r="N274" s="58" t="e">
        <f t="shared" si="182"/>
        <v>#REF!</v>
      </c>
      <c r="O274" s="58" t="e">
        <f t="shared" si="183"/>
        <v>#REF!</v>
      </c>
      <c r="P274" s="59" t="e">
        <f t="shared" si="172"/>
        <v>#REF!</v>
      </c>
      <c r="Q274" s="29" t="e">
        <f t="shared" si="184"/>
        <v>#REF!</v>
      </c>
      <c r="R274" s="100" t="e">
        <f t="shared" si="177"/>
        <v>#REF!</v>
      </c>
      <c r="S274" s="69"/>
      <c r="T274" s="69"/>
      <c r="U274" s="102"/>
      <c r="V274" s="102"/>
      <c r="W274" s="102"/>
      <c r="X274" s="102" t="e">
        <f t="shared" si="185"/>
        <v>#REF!</v>
      </c>
      <c r="Y274" s="102" t="e">
        <f t="shared" si="186"/>
        <v>#REF!</v>
      </c>
      <c r="Z274" s="102" t="e">
        <f t="shared" si="187"/>
        <v>#REF!</v>
      </c>
      <c r="AA274" s="102" t="e">
        <f t="shared" si="188"/>
        <v>#REF!</v>
      </c>
      <c r="AB274" s="102" t="e">
        <f t="shared" si="189"/>
        <v>#REF!</v>
      </c>
      <c r="AC274" s="102" t="e">
        <f t="shared" si="190"/>
        <v>#REF!</v>
      </c>
      <c r="AD274" s="102" t="e">
        <f t="shared" si="191"/>
        <v>#REF!</v>
      </c>
      <c r="AE274" s="102" t="e">
        <f t="shared" si="192"/>
        <v>#REF!</v>
      </c>
      <c r="AF274" s="108" t="e">
        <f t="shared" si="193"/>
        <v>#REF!</v>
      </c>
      <c r="AG274" s="102" t="e">
        <f t="shared" si="194"/>
        <v>#REF!</v>
      </c>
    </row>
    <row r="275" spans="5:33" x14ac:dyDescent="0.25">
      <c r="E275" s="65" t="e">
        <f>IF((ROWS(E$6:E275)-1)&gt;$C$16+$C$13-$C$15,"",(ROWS(E$6:E275)-1))</f>
        <v>#REF!</v>
      </c>
      <c r="F275" s="55" t="e">
        <f t="shared" si="178"/>
        <v>#REF!</v>
      </c>
      <c r="G275" s="55" t="e">
        <f t="shared" si="173"/>
        <v>#REF!</v>
      </c>
      <c r="H275" s="28" t="e">
        <f t="shared" si="174"/>
        <v>#REF!</v>
      </c>
      <c r="I275" s="56" t="e">
        <f t="shared" si="175"/>
        <v>#REF!</v>
      </c>
      <c r="J275" s="56" t="e">
        <f t="shared" si="179"/>
        <v>#REF!</v>
      </c>
      <c r="K275" s="57" t="e">
        <f t="shared" si="180"/>
        <v>#REF!</v>
      </c>
      <c r="L275" s="57" t="e">
        <f t="shared" si="181"/>
        <v>#REF!</v>
      </c>
      <c r="M275" s="58" t="e">
        <f t="shared" si="176"/>
        <v>#REF!</v>
      </c>
      <c r="N275" s="58" t="e">
        <f t="shared" si="182"/>
        <v>#REF!</v>
      </c>
      <c r="O275" s="58" t="e">
        <f t="shared" si="183"/>
        <v>#REF!</v>
      </c>
      <c r="P275" s="59" t="e">
        <f t="shared" si="172"/>
        <v>#REF!</v>
      </c>
      <c r="Q275" s="29" t="e">
        <f t="shared" si="184"/>
        <v>#REF!</v>
      </c>
      <c r="R275" s="100" t="e">
        <f t="shared" si="177"/>
        <v>#REF!</v>
      </c>
      <c r="S275" s="69"/>
      <c r="T275" s="69"/>
      <c r="U275" s="102"/>
      <c r="V275" s="102"/>
      <c r="W275" s="102"/>
      <c r="X275" s="102" t="e">
        <f t="shared" si="185"/>
        <v>#REF!</v>
      </c>
      <c r="Y275" s="102" t="e">
        <f t="shared" si="186"/>
        <v>#REF!</v>
      </c>
      <c r="Z275" s="102" t="e">
        <f t="shared" si="187"/>
        <v>#REF!</v>
      </c>
      <c r="AA275" s="102" t="e">
        <f t="shared" si="188"/>
        <v>#REF!</v>
      </c>
      <c r="AB275" s="102" t="e">
        <f t="shared" si="189"/>
        <v>#REF!</v>
      </c>
      <c r="AC275" s="102" t="e">
        <f t="shared" si="190"/>
        <v>#REF!</v>
      </c>
      <c r="AD275" s="102" t="e">
        <f t="shared" si="191"/>
        <v>#REF!</v>
      </c>
      <c r="AE275" s="102" t="e">
        <f t="shared" si="192"/>
        <v>#REF!</v>
      </c>
      <c r="AF275" s="108" t="e">
        <f t="shared" si="193"/>
        <v>#REF!</v>
      </c>
      <c r="AG275" s="102" t="e">
        <f t="shared" si="194"/>
        <v>#REF!</v>
      </c>
    </row>
    <row r="276" spans="5:33" x14ac:dyDescent="0.25">
      <c r="E276" s="65" t="e">
        <f>IF((ROWS(E$6:E276)-1)&gt;$C$16+$C$13-$C$15,"",(ROWS(E$6:E276)-1))</f>
        <v>#REF!</v>
      </c>
      <c r="F276" s="55" t="e">
        <f t="shared" si="178"/>
        <v>#REF!</v>
      </c>
      <c r="G276" s="55" t="e">
        <f t="shared" si="173"/>
        <v>#REF!</v>
      </c>
      <c r="H276" s="28" t="e">
        <f t="shared" si="174"/>
        <v>#REF!</v>
      </c>
      <c r="I276" s="56" t="e">
        <f t="shared" si="175"/>
        <v>#REF!</v>
      </c>
      <c r="J276" s="56" t="e">
        <f t="shared" si="179"/>
        <v>#REF!</v>
      </c>
      <c r="K276" s="57" t="e">
        <f t="shared" si="180"/>
        <v>#REF!</v>
      </c>
      <c r="L276" s="57" t="e">
        <f t="shared" si="181"/>
        <v>#REF!</v>
      </c>
      <c r="M276" s="58" t="e">
        <f t="shared" si="176"/>
        <v>#REF!</v>
      </c>
      <c r="N276" s="58" t="e">
        <f t="shared" si="182"/>
        <v>#REF!</v>
      </c>
      <c r="O276" s="58" t="e">
        <f t="shared" si="183"/>
        <v>#REF!</v>
      </c>
      <c r="P276" s="59" t="e">
        <f t="shared" si="172"/>
        <v>#REF!</v>
      </c>
      <c r="Q276" s="29" t="e">
        <f t="shared" si="184"/>
        <v>#REF!</v>
      </c>
      <c r="R276" s="100" t="e">
        <f t="shared" si="177"/>
        <v>#REF!</v>
      </c>
      <c r="S276" s="69"/>
      <c r="T276" s="69"/>
      <c r="U276" s="102"/>
      <c r="V276" s="102"/>
      <c r="W276" s="102"/>
      <c r="X276" s="102" t="e">
        <f t="shared" si="185"/>
        <v>#REF!</v>
      </c>
      <c r="Y276" s="102" t="e">
        <f t="shared" si="186"/>
        <v>#REF!</v>
      </c>
      <c r="Z276" s="102" t="e">
        <f t="shared" si="187"/>
        <v>#REF!</v>
      </c>
      <c r="AA276" s="102" t="e">
        <f t="shared" si="188"/>
        <v>#REF!</v>
      </c>
      <c r="AB276" s="102" t="e">
        <f t="shared" si="189"/>
        <v>#REF!</v>
      </c>
      <c r="AC276" s="102" t="e">
        <f t="shared" si="190"/>
        <v>#REF!</v>
      </c>
      <c r="AD276" s="102" t="e">
        <f t="shared" si="191"/>
        <v>#REF!</v>
      </c>
      <c r="AE276" s="102" t="e">
        <f t="shared" si="192"/>
        <v>#REF!</v>
      </c>
      <c r="AF276" s="108" t="e">
        <f t="shared" si="193"/>
        <v>#REF!</v>
      </c>
      <c r="AG276" s="102" t="e">
        <f t="shared" si="194"/>
        <v>#REF!</v>
      </c>
    </row>
    <row r="277" spans="5:33" x14ac:dyDescent="0.25">
      <c r="E277" s="65" t="e">
        <f>IF((ROWS(E$6:E277)-1)&gt;$C$16+$C$13-$C$15,"",(ROWS(E$6:E277)-1))</f>
        <v>#REF!</v>
      </c>
      <c r="F277" s="55" t="e">
        <f t="shared" si="178"/>
        <v>#REF!</v>
      </c>
      <c r="G277" s="55" t="e">
        <f t="shared" si="173"/>
        <v>#REF!</v>
      </c>
      <c r="H277" s="28" t="e">
        <f t="shared" si="174"/>
        <v>#REF!</v>
      </c>
      <c r="I277" s="56" t="e">
        <f t="shared" si="175"/>
        <v>#REF!</v>
      </c>
      <c r="J277" s="56" t="e">
        <f t="shared" si="179"/>
        <v>#REF!</v>
      </c>
      <c r="K277" s="57" t="e">
        <f t="shared" si="180"/>
        <v>#REF!</v>
      </c>
      <c r="L277" s="57" t="e">
        <f t="shared" si="181"/>
        <v>#REF!</v>
      </c>
      <c r="M277" s="58" t="e">
        <f t="shared" si="176"/>
        <v>#REF!</v>
      </c>
      <c r="N277" s="58" t="e">
        <f t="shared" si="182"/>
        <v>#REF!</v>
      </c>
      <c r="O277" s="58" t="e">
        <f t="shared" si="183"/>
        <v>#REF!</v>
      </c>
      <c r="P277" s="59" t="e">
        <f t="shared" si="172"/>
        <v>#REF!</v>
      </c>
      <c r="Q277" s="29" t="e">
        <f t="shared" si="184"/>
        <v>#REF!</v>
      </c>
      <c r="R277" s="100" t="e">
        <f t="shared" si="177"/>
        <v>#REF!</v>
      </c>
      <c r="S277" s="69"/>
      <c r="T277" s="69"/>
      <c r="U277" s="102"/>
      <c r="V277" s="102"/>
      <c r="W277" s="102"/>
      <c r="X277" s="102" t="e">
        <f t="shared" si="185"/>
        <v>#REF!</v>
      </c>
      <c r="Y277" s="102" t="e">
        <f t="shared" si="186"/>
        <v>#REF!</v>
      </c>
      <c r="Z277" s="102" t="e">
        <f t="shared" si="187"/>
        <v>#REF!</v>
      </c>
      <c r="AA277" s="102" t="e">
        <f t="shared" si="188"/>
        <v>#REF!</v>
      </c>
      <c r="AB277" s="102" t="e">
        <f t="shared" si="189"/>
        <v>#REF!</v>
      </c>
      <c r="AC277" s="102" t="e">
        <f t="shared" si="190"/>
        <v>#REF!</v>
      </c>
      <c r="AD277" s="102" t="e">
        <f t="shared" si="191"/>
        <v>#REF!</v>
      </c>
      <c r="AE277" s="102" t="e">
        <f t="shared" si="192"/>
        <v>#REF!</v>
      </c>
      <c r="AF277" s="108" t="e">
        <f t="shared" si="193"/>
        <v>#REF!</v>
      </c>
      <c r="AG277" s="102" t="e">
        <f t="shared" si="194"/>
        <v>#REF!</v>
      </c>
    </row>
    <row r="278" spans="5:33" x14ac:dyDescent="0.25">
      <c r="E278" s="65" t="e">
        <f>IF((ROWS(E$6:E278)-1)&gt;$C$16+$C$13-$C$15,"",(ROWS(E$6:E278)-1))</f>
        <v>#REF!</v>
      </c>
      <c r="F278" s="55" t="e">
        <f t="shared" si="178"/>
        <v>#REF!</v>
      </c>
      <c r="G278" s="55" t="e">
        <f t="shared" si="173"/>
        <v>#REF!</v>
      </c>
      <c r="H278" s="28" t="e">
        <f t="shared" si="174"/>
        <v>#REF!</v>
      </c>
      <c r="I278" s="56" t="e">
        <f t="shared" si="175"/>
        <v>#REF!</v>
      </c>
      <c r="J278" s="56" t="e">
        <f t="shared" si="179"/>
        <v>#REF!</v>
      </c>
      <c r="K278" s="57" t="e">
        <f t="shared" si="180"/>
        <v>#REF!</v>
      </c>
      <c r="L278" s="57" t="e">
        <f t="shared" si="181"/>
        <v>#REF!</v>
      </c>
      <c r="M278" s="58" t="e">
        <f t="shared" si="176"/>
        <v>#REF!</v>
      </c>
      <c r="N278" s="58" t="e">
        <f t="shared" si="182"/>
        <v>#REF!</v>
      </c>
      <c r="O278" s="58" t="e">
        <f t="shared" si="183"/>
        <v>#REF!</v>
      </c>
      <c r="P278" s="59" t="e">
        <f t="shared" si="172"/>
        <v>#REF!</v>
      </c>
      <c r="Q278" s="29" t="e">
        <f t="shared" si="184"/>
        <v>#REF!</v>
      </c>
      <c r="R278" s="100" t="e">
        <f t="shared" si="177"/>
        <v>#REF!</v>
      </c>
      <c r="S278" s="69"/>
      <c r="T278" s="69"/>
      <c r="U278" s="102"/>
      <c r="V278" s="102"/>
      <c r="W278" s="102"/>
      <c r="X278" s="102" t="e">
        <f t="shared" si="185"/>
        <v>#REF!</v>
      </c>
      <c r="Y278" s="102" t="e">
        <f t="shared" si="186"/>
        <v>#REF!</v>
      </c>
      <c r="Z278" s="102" t="e">
        <f t="shared" si="187"/>
        <v>#REF!</v>
      </c>
      <c r="AA278" s="102" t="e">
        <f t="shared" si="188"/>
        <v>#REF!</v>
      </c>
      <c r="AB278" s="102" t="e">
        <f t="shared" si="189"/>
        <v>#REF!</v>
      </c>
      <c r="AC278" s="102" t="e">
        <f t="shared" si="190"/>
        <v>#REF!</v>
      </c>
      <c r="AD278" s="102" t="e">
        <f t="shared" si="191"/>
        <v>#REF!</v>
      </c>
      <c r="AE278" s="102" t="e">
        <f t="shared" si="192"/>
        <v>#REF!</v>
      </c>
      <c r="AF278" s="108" t="e">
        <f t="shared" si="193"/>
        <v>#REF!</v>
      </c>
      <c r="AG278" s="102" t="e">
        <f t="shared" si="194"/>
        <v>#REF!</v>
      </c>
    </row>
    <row r="279" spans="5:33" x14ac:dyDescent="0.25">
      <c r="E279" s="65" t="e">
        <f>IF((ROWS(E$6:E279)-1)&gt;$C$16+$C$13-$C$15,"",(ROWS(E$6:E279)-1))</f>
        <v>#REF!</v>
      </c>
      <c r="F279" s="55" t="e">
        <f t="shared" si="178"/>
        <v>#REF!</v>
      </c>
      <c r="G279" s="55" t="e">
        <f t="shared" si="173"/>
        <v>#REF!</v>
      </c>
      <c r="H279" s="28" t="e">
        <f t="shared" si="174"/>
        <v>#REF!</v>
      </c>
      <c r="I279" s="56" t="e">
        <f t="shared" si="175"/>
        <v>#REF!</v>
      </c>
      <c r="J279" s="56" t="e">
        <f t="shared" si="179"/>
        <v>#REF!</v>
      </c>
      <c r="K279" s="57" t="e">
        <f t="shared" si="180"/>
        <v>#REF!</v>
      </c>
      <c r="L279" s="57" t="e">
        <f t="shared" si="181"/>
        <v>#REF!</v>
      </c>
      <c r="M279" s="58" t="e">
        <f t="shared" si="176"/>
        <v>#REF!</v>
      </c>
      <c r="N279" s="58" t="e">
        <f t="shared" si="182"/>
        <v>#REF!</v>
      </c>
      <c r="O279" s="58" t="e">
        <f t="shared" si="183"/>
        <v>#REF!</v>
      </c>
      <c r="P279" s="59" t="e">
        <f t="shared" si="172"/>
        <v>#REF!</v>
      </c>
      <c r="Q279" s="29" t="e">
        <f t="shared" si="184"/>
        <v>#REF!</v>
      </c>
      <c r="R279" s="100" t="e">
        <f t="shared" si="177"/>
        <v>#REF!</v>
      </c>
      <c r="S279" s="69"/>
      <c r="T279" s="69"/>
      <c r="U279" s="102"/>
      <c r="V279" s="102"/>
      <c r="W279" s="102"/>
      <c r="X279" s="102" t="e">
        <f t="shared" si="185"/>
        <v>#REF!</v>
      </c>
      <c r="Y279" s="102" t="e">
        <f t="shared" si="186"/>
        <v>#REF!</v>
      </c>
      <c r="Z279" s="102" t="e">
        <f t="shared" si="187"/>
        <v>#REF!</v>
      </c>
      <c r="AA279" s="102" t="e">
        <f t="shared" si="188"/>
        <v>#REF!</v>
      </c>
      <c r="AB279" s="102" t="e">
        <f t="shared" si="189"/>
        <v>#REF!</v>
      </c>
      <c r="AC279" s="102" t="e">
        <f t="shared" si="190"/>
        <v>#REF!</v>
      </c>
      <c r="AD279" s="102" t="e">
        <f t="shared" si="191"/>
        <v>#REF!</v>
      </c>
      <c r="AE279" s="102" t="e">
        <f t="shared" si="192"/>
        <v>#REF!</v>
      </c>
      <c r="AF279" s="108" t="e">
        <f t="shared" si="193"/>
        <v>#REF!</v>
      </c>
      <c r="AG279" s="102" t="e">
        <f t="shared" si="194"/>
        <v>#REF!</v>
      </c>
    </row>
    <row r="280" spans="5:33" x14ac:dyDescent="0.25">
      <c r="E280" s="65" t="e">
        <f>IF((ROWS(E$6:E280)-1)&gt;$C$16+$C$13-$C$15,"",(ROWS(E$6:E280)-1))</f>
        <v>#REF!</v>
      </c>
      <c r="F280" s="55" t="e">
        <f t="shared" si="178"/>
        <v>#REF!</v>
      </c>
      <c r="G280" s="55" t="e">
        <f t="shared" si="173"/>
        <v>#REF!</v>
      </c>
      <c r="H280" s="28" t="e">
        <f t="shared" si="174"/>
        <v>#REF!</v>
      </c>
      <c r="I280" s="56" t="e">
        <f t="shared" si="175"/>
        <v>#REF!</v>
      </c>
      <c r="J280" s="56" t="e">
        <f t="shared" si="179"/>
        <v>#REF!</v>
      </c>
      <c r="K280" s="57" t="e">
        <f t="shared" si="180"/>
        <v>#REF!</v>
      </c>
      <c r="L280" s="57" t="e">
        <f t="shared" si="181"/>
        <v>#REF!</v>
      </c>
      <c r="M280" s="58" t="e">
        <f t="shared" si="176"/>
        <v>#REF!</v>
      </c>
      <c r="N280" s="58" t="e">
        <f t="shared" si="182"/>
        <v>#REF!</v>
      </c>
      <c r="O280" s="58" t="e">
        <f t="shared" si="183"/>
        <v>#REF!</v>
      </c>
      <c r="P280" s="59" t="e">
        <f t="shared" si="172"/>
        <v>#REF!</v>
      </c>
      <c r="Q280" s="29" t="e">
        <f t="shared" si="184"/>
        <v>#REF!</v>
      </c>
      <c r="R280" s="100" t="e">
        <f t="shared" si="177"/>
        <v>#REF!</v>
      </c>
      <c r="S280" s="69"/>
      <c r="T280" s="69"/>
      <c r="U280" s="102"/>
      <c r="V280" s="102"/>
      <c r="W280" s="102"/>
      <c r="X280" s="102" t="e">
        <f t="shared" si="185"/>
        <v>#REF!</v>
      </c>
      <c r="Y280" s="102" t="e">
        <f t="shared" si="186"/>
        <v>#REF!</v>
      </c>
      <c r="Z280" s="102" t="e">
        <f t="shared" si="187"/>
        <v>#REF!</v>
      </c>
      <c r="AA280" s="102" t="e">
        <f t="shared" si="188"/>
        <v>#REF!</v>
      </c>
      <c r="AB280" s="102" t="e">
        <f t="shared" si="189"/>
        <v>#REF!</v>
      </c>
      <c r="AC280" s="102" t="e">
        <f t="shared" si="190"/>
        <v>#REF!</v>
      </c>
      <c r="AD280" s="102" t="e">
        <f t="shared" si="191"/>
        <v>#REF!</v>
      </c>
      <c r="AE280" s="102" t="e">
        <f t="shared" si="192"/>
        <v>#REF!</v>
      </c>
      <c r="AF280" s="108" t="e">
        <f t="shared" si="193"/>
        <v>#REF!</v>
      </c>
      <c r="AG280" s="102" t="e">
        <f t="shared" si="194"/>
        <v>#REF!</v>
      </c>
    </row>
    <row r="281" spans="5:33" x14ac:dyDescent="0.25">
      <c r="E281" s="65" t="e">
        <f>IF((ROWS(E$6:E281)-1)&gt;$C$16+$C$13-$C$15,"",(ROWS(E$6:E281)-1))</f>
        <v>#REF!</v>
      </c>
      <c r="F281" s="55" t="e">
        <f t="shared" si="178"/>
        <v>#REF!</v>
      </c>
      <c r="G281" s="55" t="e">
        <f t="shared" si="173"/>
        <v>#REF!</v>
      </c>
      <c r="H281" s="28" t="e">
        <f t="shared" si="174"/>
        <v>#REF!</v>
      </c>
      <c r="I281" s="56" t="e">
        <f t="shared" si="175"/>
        <v>#REF!</v>
      </c>
      <c r="J281" s="56" t="e">
        <f t="shared" si="179"/>
        <v>#REF!</v>
      </c>
      <c r="K281" s="57" t="e">
        <f t="shared" si="180"/>
        <v>#REF!</v>
      </c>
      <c r="L281" s="57" t="e">
        <f t="shared" si="181"/>
        <v>#REF!</v>
      </c>
      <c r="M281" s="58" t="e">
        <f t="shared" si="176"/>
        <v>#REF!</v>
      </c>
      <c r="N281" s="58" t="e">
        <f t="shared" si="182"/>
        <v>#REF!</v>
      </c>
      <c r="O281" s="58" t="e">
        <f t="shared" si="183"/>
        <v>#REF!</v>
      </c>
      <c r="P281" s="59" t="e">
        <f t="shared" si="172"/>
        <v>#REF!</v>
      </c>
      <c r="Q281" s="29" t="e">
        <f t="shared" si="184"/>
        <v>#REF!</v>
      </c>
      <c r="R281" s="100" t="e">
        <f t="shared" si="177"/>
        <v>#REF!</v>
      </c>
      <c r="S281" s="69"/>
      <c r="T281" s="69"/>
      <c r="U281" s="102"/>
      <c r="V281" s="102"/>
      <c r="W281" s="102"/>
      <c r="X281" s="102" t="e">
        <f t="shared" si="185"/>
        <v>#REF!</v>
      </c>
      <c r="Y281" s="102" t="e">
        <f t="shared" si="186"/>
        <v>#REF!</v>
      </c>
      <c r="Z281" s="102" t="e">
        <f t="shared" si="187"/>
        <v>#REF!</v>
      </c>
      <c r="AA281" s="102" t="e">
        <f t="shared" si="188"/>
        <v>#REF!</v>
      </c>
      <c r="AB281" s="102" t="e">
        <f t="shared" si="189"/>
        <v>#REF!</v>
      </c>
      <c r="AC281" s="102" t="e">
        <f t="shared" si="190"/>
        <v>#REF!</v>
      </c>
      <c r="AD281" s="102" t="e">
        <f t="shared" si="191"/>
        <v>#REF!</v>
      </c>
      <c r="AE281" s="102" t="e">
        <f t="shared" si="192"/>
        <v>#REF!</v>
      </c>
      <c r="AF281" s="108" t="e">
        <f t="shared" si="193"/>
        <v>#REF!</v>
      </c>
      <c r="AG281" s="102" t="e">
        <f t="shared" si="194"/>
        <v>#REF!</v>
      </c>
    </row>
    <row r="282" spans="5:33" x14ac:dyDescent="0.25">
      <c r="E282" s="65" t="e">
        <f>IF((ROWS(E$6:E282)-1)&gt;$C$16+$C$13-$C$15,"",(ROWS(E$6:E282)-1))</f>
        <v>#REF!</v>
      </c>
      <c r="F282" s="55" t="e">
        <f t="shared" si="178"/>
        <v>#REF!</v>
      </c>
      <c r="G282" s="55" t="e">
        <f t="shared" si="173"/>
        <v>#REF!</v>
      </c>
      <c r="H282" s="28" t="e">
        <f t="shared" si="174"/>
        <v>#REF!</v>
      </c>
      <c r="I282" s="56" t="e">
        <f t="shared" si="175"/>
        <v>#REF!</v>
      </c>
      <c r="J282" s="56" t="e">
        <f t="shared" si="179"/>
        <v>#REF!</v>
      </c>
      <c r="K282" s="57" t="e">
        <f t="shared" si="180"/>
        <v>#REF!</v>
      </c>
      <c r="L282" s="57" t="e">
        <f t="shared" si="181"/>
        <v>#REF!</v>
      </c>
      <c r="M282" s="58" t="e">
        <f t="shared" si="176"/>
        <v>#REF!</v>
      </c>
      <c r="N282" s="58" t="e">
        <f t="shared" si="182"/>
        <v>#REF!</v>
      </c>
      <c r="O282" s="58" t="e">
        <f t="shared" si="183"/>
        <v>#REF!</v>
      </c>
      <c r="P282" s="59" t="e">
        <f t="shared" si="172"/>
        <v>#REF!</v>
      </c>
      <c r="Q282" s="29" t="e">
        <f t="shared" si="184"/>
        <v>#REF!</v>
      </c>
      <c r="R282" s="100" t="e">
        <f t="shared" si="177"/>
        <v>#REF!</v>
      </c>
      <c r="S282" s="69"/>
      <c r="T282" s="69"/>
      <c r="U282" s="102"/>
      <c r="V282" s="102"/>
      <c r="W282" s="102"/>
      <c r="X282" s="102" t="e">
        <f t="shared" si="185"/>
        <v>#REF!</v>
      </c>
      <c r="Y282" s="102" t="e">
        <f t="shared" si="186"/>
        <v>#REF!</v>
      </c>
      <c r="Z282" s="102" t="e">
        <f t="shared" si="187"/>
        <v>#REF!</v>
      </c>
      <c r="AA282" s="102" t="e">
        <f t="shared" si="188"/>
        <v>#REF!</v>
      </c>
      <c r="AB282" s="102" t="e">
        <f t="shared" si="189"/>
        <v>#REF!</v>
      </c>
      <c r="AC282" s="102" t="e">
        <f t="shared" si="190"/>
        <v>#REF!</v>
      </c>
      <c r="AD282" s="102" t="e">
        <f t="shared" si="191"/>
        <v>#REF!</v>
      </c>
      <c r="AE282" s="102" t="e">
        <f t="shared" si="192"/>
        <v>#REF!</v>
      </c>
      <c r="AF282" s="108" t="e">
        <f t="shared" si="193"/>
        <v>#REF!</v>
      </c>
      <c r="AG282" s="102" t="e">
        <f t="shared" si="194"/>
        <v>#REF!</v>
      </c>
    </row>
    <row r="283" spans="5:33" x14ac:dyDescent="0.25">
      <c r="E283" s="65" t="e">
        <f>IF((ROWS(E$6:E283)-1)&gt;$C$16+$C$13-$C$15,"",(ROWS(E$6:E283)-1))</f>
        <v>#REF!</v>
      </c>
      <c r="F283" s="55" t="e">
        <f t="shared" si="178"/>
        <v>#REF!</v>
      </c>
      <c r="G283" s="55" t="e">
        <f t="shared" si="173"/>
        <v>#REF!</v>
      </c>
      <c r="H283" s="28" t="e">
        <f t="shared" si="174"/>
        <v>#REF!</v>
      </c>
      <c r="I283" s="56" t="e">
        <f t="shared" si="175"/>
        <v>#REF!</v>
      </c>
      <c r="J283" s="56" t="e">
        <f t="shared" si="179"/>
        <v>#REF!</v>
      </c>
      <c r="K283" s="57" t="e">
        <f t="shared" si="180"/>
        <v>#REF!</v>
      </c>
      <c r="L283" s="57" t="e">
        <f t="shared" si="181"/>
        <v>#REF!</v>
      </c>
      <c r="M283" s="58" t="e">
        <f t="shared" si="176"/>
        <v>#REF!</v>
      </c>
      <c r="N283" s="58" t="e">
        <f t="shared" si="182"/>
        <v>#REF!</v>
      </c>
      <c r="O283" s="58" t="e">
        <f t="shared" si="183"/>
        <v>#REF!</v>
      </c>
      <c r="P283" s="59" t="e">
        <f t="shared" si="172"/>
        <v>#REF!</v>
      </c>
      <c r="Q283" s="29" t="e">
        <f t="shared" si="184"/>
        <v>#REF!</v>
      </c>
      <c r="R283" s="100" t="e">
        <f t="shared" si="177"/>
        <v>#REF!</v>
      </c>
      <c r="S283" s="69"/>
      <c r="T283" s="69"/>
      <c r="U283" s="102"/>
      <c r="V283" s="102"/>
      <c r="W283" s="102"/>
      <c r="X283" s="102" t="e">
        <f t="shared" si="185"/>
        <v>#REF!</v>
      </c>
      <c r="Y283" s="102" t="e">
        <f t="shared" si="186"/>
        <v>#REF!</v>
      </c>
      <c r="Z283" s="102" t="e">
        <f t="shared" si="187"/>
        <v>#REF!</v>
      </c>
      <c r="AA283" s="102" t="e">
        <f t="shared" si="188"/>
        <v>#REF!</v>
      </c>
      <c r="AB283" s="102" t="e">
        <f t="shared" si="189"/>
        <v>#REF!</v>
      </c>
      <c r="AC283" s="102" t="e">
        <f t="shared" si="190"/>
        <v>#REF!</v>
      </c>
      <c r="AD283" s="102" t="e">
        <f t="shared" si="191"/>
        <v>#REF!</v>
      </c>
      <c r="AE283" s="102" t="e">
        <f t="shared" si="192"/>
        <v>#REF!</v>
      </c>
      <c r="AF283" s="108" t="e">
        <f t="shared" si="193"/>
        <v>#REF!</v>
      </c>
      <c r="AG283" s="102" t="e">
        <f t="shared" si="194"/>
        <v>#REF!</v>
      </c>
    </row>
    <row r="284" spans="5:33" x14ac:dyDescent="0.25">
      <c r="E284" s="65" t="e">
        <f>IF((ROWS(E$6:E284)-1)&gt;$C$16+$C$13-$C$15,"",(ROWS(E$6:E284)-1))</f>
        <v>#REF!</v>
      </c>
      <c r="F284" s="55" t="e">
        <f t="shared" si="178"/>
        <v>#REF!</v>
      </c>
      <c r="G284" s="55" t="e">
        <f t="shared" si="173"/>
        <v>#REF!</v>
      </c>
      <c r="H284" s="28" t="e">
        <f t="shared" si="174"/>
        <v>#REF!</v>
      </c>
      <c r="I284" s="56" t="e">
        <f t="shared" si="175"/>
        <v>#REF!</v>
      </c>
      <c r="J284" s="56" t="e">
        <f t="shared" si="179"/>
        <v>#REF!</v>
      </c>
      <c r="K284" s="57" t="e">
        <f t="shared" si="180"/>
        <v>#REF!</v>
      </c>
      <c r="L284" s="57" t="e">
        <f t="shared" si="181"/>
        <v>#REF!</v>
      </c>
      <c r="M284" s="58" t="e">
        <f t="shared" si="176"/>
        <v>#REF!</v>
      </c>
      <c r="N284" s="58" t="e">
        <f t="shared" si="182"/>
        <v>#REF!</v>
      </c>
      <c r="O284" s="58" t="e">
        <f t="shared" si="183"/>
        <v>#REF!</v>
      </c>
      <c r="P284" s="59" t="e">
        <f t="shared" si="172"/>
        <v>#REF!</v>
      </c>
      <c r="Q284" s="29" t="e">
        <f t="shared" si="184"/>
        <v>#REF!</v>
      </c>
      <c r="R284" s="100" t="e">
        <f t="shared" si="177"/>
        <v>#REF!</v>
      </c>
      <c r="S284" s="69"/>
      <c r="T284" s="69"/>
      <c r="U284" s="102"/>
      <c r="V284" s="102"/>
      <c r="W284" s="102"/>
      <c r="X284" s="102" t="e">
        <f t="shared" si="185"/>
        <v>#REF!</v>
      </c>
      <c r="Y284" s="102" t="e">
        <f t="shared" si="186"/>
        <v>#REF!</v>
      </c>
      <c r="Z284" s="102" t="e">
        <f t="shared" si="187"/>
        <v>#REF!</v>
      </c>
      <c r="AA284" s="102" t="e">
        <f t="shared" si="188"/>
        <v>#REF!</v>
      </c>
      <c r="AB284" s="102" t="e">
        <f t="shared" si="189"/>
        <v>#REF!</v>
      </c>
      <c r="AC284" s="102" t="e">
        <f t="shared" si="190"/>
        <v>#REF!</v>
      </c>
      <c r="AD284" s="102" t="e">
        <f t="shared" si="191"/>
        <v>#REF!</v>
      </c>
      <c r="AE284" s="102" t="e">
        <f t="shared" si="192"/>
        <v>#REF!</v>
      </c>
      <c r="AF284" s="108" t="e">
        <f t="shared" si="193"/>
        <v>#REF!</v>
      </c>
      <c r="AG284" s="102" t="e">
        <f t="shared" si="194"/>
        <v>#REF!</v>
      </c>
    </row>
    <row r="285" spans="5:33" x14ac:dyDescent="0.25">
      <c r="E285" s="65" t="e">
        <f>IF((ROWS(E$6:E285)-1)&gt;$C$16+$C$13-$C$15,"",(ROWS(E$6:E285)-1))</f>
        <v>#REF!</v>
      </c>
      <c r="F285" s="55" t="e">
        <f t="shared" si="178"/>
        <v>#REF!</v>
      </c>
      <c r="G285" s="55" t="e">
        <f t="shared" si="173"/>
        <v>#REF!</v>
      </c>
      <c r="H285" s="28" t="e">
        <f t="shared" si="174"/>
        <v>#REF!</v>
      </c>
      <c r="I285" s="56" t="e">
        <f t="shared" si="175"/>
        <v>#REF!</v>
      </c>
      <c r="J285" s="56" t="e">
        <f t="shared" si="179"/>
        <v>#REF!</v>
      </c>
      <c r="K285" s="57" t="e">
        <f t="shared" si="180"/>
        <v>#REF!</v>
      </c>
      <c r="L285" s="57" t="e">
        <f t="shared" si="181"/>
        <v>#REF!</v>
      </c>
      <c r="M285" s="58" t="e">
        <f t="shared" si="176"/>
        <v>#REF!</v>
      </c>
      <c r="N285" s="58" t="e">
        <f t="shared" si="182"/>
        <v>#REF!</v>
      </c>
      <c r="O285" s="58" t="e">
        <f t="shared" si="183"/>
        <v>#REF!</v>
      </c>
      <c r="P285" s="59" t="e">
        <f t="shared" si="172"/>
        <v>#REF!</v>
      </c>
      <c r="Q285" s="29" t="e">
        <f t="shared" si="184"/>
        <v>#REF!</v>
      </c>
      <c r="R285" s="100" t="e">
        <f t="shared" si="177"/>
        <v>#REF!</v>
      </c>
      <c r="S285" s="69"/>
      <c r="T285" s="69"/>
      <c r="U285" s="102"/>
      <c r="V285" s="102"/>
      <c r="W285" s="102"/>
      <c r="X285" s="102" t="e">
        <f t="shared" si="185"/>
        <v>#REF!</v>
      </c>
      <c r="Y285" s="102" t="e">
        <f t="shared" si="186"/>
        <v>#REF!</v>
      </c>
      <c r="Z285" s="102" t="e">
        <f t="shared" si="187"/>
        <v>#REF!</v>
      </c>
      <c r="AA285" s="102" t="e">
        <f t="shared" si="188"/>
        <v>#REF!</v>
      </c>
      <c r="AB285" s="102" t="e">
        <f t="shared" si="189"/>
        <v>#REF!</v>
      </c>
      <c r="AC285" s="102" t="e">
        <f t="shared" si="190"/>
        <v>#REF!</v>
      </c>
      <c r="AD285" s="102" t="e">
        <f t="shared" si="191"/>
        <v>#REF!</v>
      </c>
      <c r="AE285" s="102" t="e">
        <f t="shared" si="192"/>
        <v>#REF!</v>
      </c>
      <c r="AF285" s="108" t="e">
        <f t="shared" si="193"/>
        <v>#REF!</v>
      </c>
      <c r="AG285" s="102" t="e">
        <f t="shared" si="194"/>
        <v>#REF!</v>
      </c>
    </row>
    <row r="286" spans="5:33" x14ac:dyDescent="0.25">
      <c r="E286" s="65" t="e">
        <f>IF((ROWS(E$6:E286)-1)&gt;$C$16+$C$13-$C$15,"",(ROWS(E$6:E286)-1))</f>
        <v>#REF!</v>
      </c>
      <c r="F286" s="55" t="e">
        <f t="shared" si="178"/>
        <v>#REF!</v>
      </c>
      <c r="G286" s="55" t="e">
        <f t="shared" si="173"/>
        <v>#REF!</v>
      </c>
      <c r="H286" s="28" t="e">
        <f t="shared" si="174"/>
        <v>#REF!</v>
      </c>
      <c r="I286" s="56" t="e">
        <f t="shared" si="175"/>
        <v>#REF!</v>
      </c>
      <c r="J286" s="56" t="e">
        <f t="shared" si="179"/>
        <v>#REF!</v>
      </c>
      <c r="K286" s="57" t="e">
        <f t="shared" si="180"/>
        <v>#REF!</v>
      </c>
      <c r="L286" s="57" t="e">
        <f t="shared" si="181"/>
        <v>#REF!</v>
      </c>
      <c r="M286" s="58" t="e">
        <f t="shared" si="176"/>
        <v>#REF!</v>
      </c>
      <c r="N286" s="58" t="e">
        <f t="shared" si="182"/>
        <v>#REF!</v>
      </c>
      <c r="O286" s="58" t="e">
        <f t="shared" si="183"/>
        <v>#REF!</v>
      </c>
      <c r="P286" s="59" t="e">
        <f t="shared" si="172"/>
        <v>#REF!</v>
      </c>
      <c r="Q286" s="29" t="e">
        <f t="shared" si="184"/>
        <v>#REF!</v>
      </c>
      <c r="R286" s="100" t="e">
        <f t="shared" si="177"/>
        <v>#REF!</v>
      </c>
      <c r="S286" s="69"/>
      <c r="T286" s="69"/>
      <c r="U286" s="102"/>
      <c r="V286" s="102"/>
      <c r="W286" s="102"/>
      <c r="X286" s="102" t="e">
        <f t="shared" si="185"/>
        <v>#REF!</v>
      </c>
      <c r="Y286" s="102" t="e">
        <f t="shared" si="186"/>
        <v>#REF!</v>
      </c>
      <c r="Z286" s="102" t="e">
        <f t="shared" si="187"/>
        <v>#REF!</v>
      </c>
      <c r="AA286" s="102" t="e">
        <f t="shared" si="188"/>
        <v>#REF!</v>
      </c>
      <c r="AB286" s="102" t="e">
        <f t="shared" si="189"/>
        <v>#REF!</v>
      </c>
      <c r="AC286" s="102" t="e">
        <f t="shared" si="190"/>
        <v>#REF!</v>
      </c>
      <c r="AD286" s="102" t="e">
        <f t="shared" si="191"/>
        <v>#REF!</v>
      </c>
      <c r="AE286" s="102" t="e">
        <f t="shared" si="192"/>
        <v>#REF!</v>
      </c>
      <c r="AF286" s="108" t="e">
        <f t="shared" si="193"/>
        <v>#REF!</v>
      </c>
      <c r="AG286" s="102" t="e">
        <f t="shared" si="194"/>
        <v>#REF!</v>
      </c>
    </row>
    <row r="287" spans="5:33" x14ac:dyDescent="0.25">
      <c r="E287" s="65" t="e">
        <f>IF((ROWS(E$6:E287)-1)&gt;$C$16+$C$13-$C$15,"",(ROWS(E$6:E287)-1))</f>
        <v>#REF!</v>
      </c>
      <c r="F287" s="55" t="e">
        <f t="shared" si="178"/>
        <v>#REF!</v>
      </c>
      <c r="G287" s="55" t="e">
        <f t="shared" si="173"/>
        <v>#REF!</v>
      </c>
      <c r="H287" s="28" t="e">
        <f t="shared" si="174"/>
        <v>#REF!</v>
      </c>
      <c r="I287" s="56" t="e">
        <f t="shared" si="175"/>
        <v>#REF!</v>
      </c>
      <c r="J287" s="56" t="e">
        <f t="shared" si="179"/>
        <v>#REF!</v>
      </c>
      <c r="K287" s="57" t="e">
        <f t="shared" si="180"/>
        <v>#REF!</v>
      </c>
      <c r="L287" s="57" t="e">
        <f t="shared" si="181"/>
        <v>#REF!</v>
      </c>
      <c r="M287" s="58" t="e">
        <f t="shared" si="176"/>
        <v>#REF!</v>
      </c>
      <c r="N287" s="58" t="e">
        <f t="shared" si="182"/>
        <v>#REF!</v>
      </c>
      <c r="O287" s="58" t="e">
        <f t="shared" si="183"/>
        <v>#REF!</v>
      </c>
      <c r="P287" s="59" t="e">
        <f t="shared" si="172"/>
        <v>#REF!</v>
      </c>
      <c r="Q287" s="29" t="e">
        <f t="shared" si="184"/>
        <v>#REF!</v>
      </c>
      <c r="R287" s="100" t="e">
        <f t="shared" si="177"/>
        <v>#REF!</v>
      </c>
      <c r="S287" s="69"/>
      <c r="T287" s="69"/>
      <c r="U287" s="102"/>
      <c r="V287" s="102"/>
      <c r="W287" s="102"/>
      <c r="X287" s="102" t="e">
        <f t="shared" si="185"/>
        <v>#REF!</v>
      </c>
      <c r="Y287" s="102" t="e">
        <f t="shared" si="186"/>
        <v>#REF!</v>
      </c>
      <c r="Z287" s="102" t="e">
        <f t="shared" si="187"/>
        <v>#REF!</v>
      </c>
      <c r="AA287" s="102" t="e">
        <f t="shared" si="188"/>
        <v>#REF!</v>
      </c>
      <c r="AB287" s="102" t="e">
        <f t="shared" si="189"/>
        <v>#REF!</v>
      </c>
      <c r="AC287" s="102" t="e">
        <f t="shared" si="190"/>
        <v>#REF!</v>
      </c>
      <c r="AD287" s="102" t="e">
        <f t="shared" si="191"/>
        <v>#REF!</v>
      </c>
      <c r="AE287" s="102" t="e">
        <f t="shared" si="192"/>
        <v>#REF!</v>
      </c>
      <c r="AF287" s="108" t="e">
        <f t="shared" si="193"/>
        <v>#REF!</v>
      </c>
      <c r="AG287" s="102" t="e">
        <f t="shared" si="194"/>
        <v>#REF!</v>
      </c>
    </row>
    <row r="288" spans="5:33" x14ac:dyDescent="0.25">
      <c r="E288" s="65" t="e">
        <f>IF((ROWS(E$6:E288)-1)&gt;$C$16+$C$13-$C$15,"",(ROWS(E$6:E288)-1))</f>
        <v>#REF!</v>
      </c>
      <c r="F288" s="55" t="e">
        <f t="shared" si="178"/>
        <v>#REF!</v>
      </c>
      <c r="G288" s="55" t="e">
        <f t="shared" si="173"/>
        <v>#REF!</v>
      </c>
      <c r="H288" s="28" t="e">
        <f t="shared" si="174"/>
        <v>#REF!</v>
      </c>
      <c r="I288" s="56" t="e">
        <f t="shared" si="175"/>
        <v>#REF!</v>
      </c>
      <c r="J288" s="56" t="e">
        <f t="shared" si="179"/>
        <v>#REF!</v>
      </c>
      <c r="K288" s="57" t="e">
        <f t="shared" si="180"/>
        <v>#REF!</v>
      </c>
      <c r="L288" s="57" t="e">
        <f t="shared" si="181"/>
        <v>#REF!</v>
      </c>
      <c r="M288" s="58" t="e">
        <f t="shared" si="176"/>
        <v>#REF!</v>
      </c>
      <c r="N288" s="58" t="e">
        <f t="shared" si="182"/>
        <v>#REF!</v>
      </c>
      <c r="O288" s="58" t="e">
        <f t="shared" si="183"/>
        <v>#REF!</v>
      </c>
      <c r="P288" s="59" t="e">
        <f t="shared" si="172"/>
        <v>#REF!</v>
      </c>
      <c r="Q288" s="29" t="e">
        <f t="shared" si="184"/>
        <v>#REF!</v>
      </c>
      <c r="R288" s="100" t="e">
        <f t="shared" si="177"/>
        <v>#REF!</v>
      </c>
      <c r="S288" s="69"/>
      <c r="T288" s="69"/>
      <c r="U288" s="102"/>
      <c r="V288" s="102"/>
      <c r="W288" s="102"/>
      <c r="X288" s="102" t="e">
        <f t="shared" si="185"/>
        <v>#REF!</v>
      </c>
      <c r="Y288" s="102" t="e">
        <f t="shared" si="186"/>
        <v>#REF!</v>
      </c>
      <c r="Z288" s="102" t="e">
        <f t="shared" si="187"/>
        <v>#REF!</v>
      </c>
      <c r="AA288" s="102" t="e">
        <f t="shared" si="188"/>
        <v>#REF!</v>
      </c>
      <c r="AB288" s="102" t="e">
        <f t="shared" si="189"/>
        <v>#REF!</v>
      </c>
      <c r="AC288" s="102" t="e">
        <f t="shared" si="190"/>
        <v>#REF!</v>
      </c>
      <c r="AD288" s="102" t="e">
        <f t="shared" si="191"/>
        <v>#REF!</v>
      </c>
      <c r="AE288" s="102" t="e">
        <f t="shared" si="192"/>
        <v>#REF!</v>
      </c>
      <c r="AF288" s="108" t="e">
        <f t="shared" si="193"/>
        <v>#REF!</v>
      </c>
      <c r="AG288" s="102" t="e">
        <f t="shared" si="194"/>
        <v>#REF!</v>
      </c>
    </row>
    <row r="289" spans="5:33" x14ac:dyDescent="0.25">
      <c r="E289" s="65" t="e">
        <f>IF((ROWS(E$6:E289)-1)&gt;$C$16+$C$13-$C$15,"",(ROWS(E$6:E289)-1))</f>
        <v>#REF!</v>
      </c>
      <c r="F289" s="55" t="e">
        <f t="shared" si="178"/>
        <v>#REF!</v>
      </c>
      <c r="G289" s="55" t="e">
        <f t="shared" si="173"/>
        <v>#REF!</v>
      </c>
      <c r="H289" s="28" t="e">
        <f t="shared" si="174"/>
        <v>#REF!</v>
      </c>
      <c r="I289" s="56" t="e">
        <f t="shared" si="175"/>
        <v>#REF!</v>
      </c>
      <c r="J289" s="56" t="e">
        <f t="shared" si="179"/>
        <v>#REF!</v>
      </c>
      <c r="K289" s="57" t="e">
        <f t="shared" si="180"/>
        <v>#REF!</v>
      </c>
      <c r="L289" s="57" t="e">
        <f t="shared" si="181"/>
        <v>#REF!</v>
      </c>
      <c r="M289" s="58" t="e">
        <f t="shared" si="176"/>
        <v>#REF!</v>
      </c>
      <c r="N289" s="58" t="e">
        <f t="shared" si="182"/>
        <v>#REF!</v>
      </c>
      <c r="O289" s="58" t="e">
        <f t="shared" si="183"/>
        <v>#REF!</v>
      </c>
      <c r="P289" s="59" t="e">
        <f t="shared" si="172"/>
        <v>#REF!</v>
      </c>
      <c r="Q289" s="29" t="e">
        <f t="shared" si="184"/>
        <v>#REF!</v>
      </c>
      <c r="R289" s="100" t="e">
        <f t="shared" si="177"/>
        <v>#REF!</v>
      </c>
      <c r="S289" s="69"/>
      <c r="T289" s="69"/>
      <c r="U289" s="102"/>
      <c r="V289" s="102"/>
      <c r="W289" s="102"/>
      <c r="X289" s="102" t="e">
        <f t="shared" si="185"/>
        <v>#REF!</v>
      </c>
      <c r="Y289" s="102" t="e">
        <f t="shared" si="186"/>
        <v>#REF!</v>
      </c>
      <c r="Z289" s="102" t="e">
        <f t="shared" si="187"/>
        <v>#REF!</v>
      </c>
      <c r="AA289" s="102" t="e">
        <f t="shared" si="188"/>
        <v>#REF!</v>
      </c>
      <c r="AB289" s="102" t="e">
        <f t="shared" si="189"/>
        <v>#REF!</v>
      </c>
      <c r="AC289" s="102" t="e">
        <f t="shared" si="190"/>
        <v>#REF!</v>
      </c>
      <c r="AD289" s="102" t="e">
        <f t="shared" si="191"/>
        <v>#REF!</v>
      </c>
      <c r="AE289" s="102" t="e">
        <f t="shared" si="192"/>
        <v>#REF!</v>
      </c>
      <c r="AF289" s="108" t="e">
        <f t="shared" si="193"/>
        <v>#REF!</v>
      </c>
      <c r="AG289" s="102" t="e">
        <f t="shared" si="194"/>
        <v>#REF!</v>
      </c>
    </row>
    <row r="290" spans="5:33" x14ac:dyDescent="0.25">
      <c r="E290" s="65" t="e">
        <f>IF((ROWS(E$6:E290)-1)&gt;$C$16+$C$13-$C$15,"",(ROWS(E$6:E290)-1))</f>
        <v>#REF!</v>
      </c>
      <c r="F290" s="55" t="e">
        <f t="shared" si="178"/>
        <v>#REF!</v>
      </c>
      <c r="G290" s="55" t="e">
        <f t="shared" si="173"/>
        <v>#REF!</v>
      </c>
      <c r="H290" s="28" t="e">
        <f t="shared" si="174"/>
        <v>#REF!</v>
      </c>
      <c r="I290" s="56" t="e">
        <f t="shared" si="175"/>
        <v>#REF!</v>
      </c>
      <c r="J290" s="56" t="e">
        <f t="shared" si="179"/>
        <v>#REF!</v>
      </c>
      <c r="K290" s="57" t="e">
        <f t="shared" si="180"/>
        <v>#REF!</v>
      </c>
      <c r="L290" s="57" t="e">
        <f t="shared" si="181"/>
        <v>#REF!</v>
      </c>
      <c r="M290" s="58" t="e">
        <f t="shared" si="176"/>
        <v>#REF!</v>
      </c>
      <c r="N290" s="58" t="e">
        <f t="shared" si="182"/>
        <v>#REF!</v>
      </c>
      <c r="O290" s="58" t="e">
        <f t="shared" si="183"/>
        <v>#REF!</v>
      </c>
      <c r="P290" s="59" t="e">
        <f t="shared" si="172"/>
        <v>#REF!</v>
      </c>
      <c r="Q290" s="29" t="e">
        <f t="shared" si="184"/>
        <v>#REF!</v>
      </c>
      <c r="R290" s="100" t="e">
        <f t="shared" si="177"/>
        <v>#REF!</v>
      </c>
      <c r="S290" s="69"/>
      <c r="T290" s="69"/>
      <c r="U290" s="102"/>
      <c r="V290" s="102"/>
      <c r="W290" s="102"/>
      <c r="X290" s="102" t="e">
        <f t="shared" si="185"/>
        <v>#REF!</v>
      </c>
      <c r="Y290" s="102" t="e">
        <f t="shared" si="186"/>
        <v>#REF!</v>
      </c>
      <c r="Z290" s="102" t="e">
        <f t="shared" si="187"/>
        <v>#REF!</v>
      </c>
      <c r="AA290" s="102" t="e">
        <f t="shared" si="188"/>
        <v>#REF!</v>
      </c>
      <c r="AB290" s="102" t="e">
        <f t="shared" si="189"/>
        <v>#REF!</v>
      </c>
      <c r="AC290" s="102" t="e">
        <f t="shared" si="190"/>
        <v>#REF!</v>
      </c>
      <c r="AD290" s="102" t="e">
        <f t="shared" si="191"/>
        <v>#REF!</v>
      </c>
      <c r="AE290" s="102" t="e">
        <f t="shared" si="192"/>
        <v>#REF!</v>
      </c>
      <c r="AF290" s="108" t="e">
        <f t="shared" si="193"/>
        <v>#REF!</v>
      </c>
      <c r="AG290" s="102" t="e">
        <f t="shared" si="194"/>
        <v>#REF!</v>
      </c>
    </row>
    <row r="291" spans="5:33" x14ac:dyDescent="0.25">
      <c r="E291" s="65" t="e">
        <f>IF((ROWS(E$6:E291)-1)&gt;$C$16+$C$13-$C$15,"",(ROWS(E$6:E291)-1))</f>
        <v>#REF!</v>
      </c>
      <c r="F291" s="55" t="e">
        <f t="shared" si="178"/>
        <v>#REF!</v>
      </c>
      <c r="G291" s="55" t="e">
        <f t="shared" si="173"/>
        <v>#REF!</v>
      </c>
      <c r="H291" s="28" t="e">
        <f t="shared" si="174"/>
        <v>#REF!</v>
      </c>
      <c r="I291" s="56" t="e">
        <f t="shared" si="175"/>
        <v>#REF!</v>
      </c>
      <c r="J291" s="56" t="e">
        <f t="shared" si="179"/>
        <v>#REF!</v>
      </c>
      <c r="K291" s="57" t="e">
        <f t="shared" si="180"/>
        <v>#REF!</v>
      </c>
      <c r="L291" s="57" t="e">
        <f t="shared" si="181"/>
        <v>#REF!</v>
      </c>
      <c r="M291" s="58" t="e">
        <f t="shared" si="176"/>
        <v>#REF!</v>
      </c>
      <c r="N291" s="58" t="e">
        <f t="shared" si="182"/>
        <v>#REF!</v>
      </c>
      <c r="O291" s="58" t="e">
        <f t="shared" si="183"/>
        <v>#REF!</v>
      </c>
      <c r="P291" s="59" t="e">
        <f t="shared" si="172"/>
        <v>#REF!</v>
      </c>
      <c r="Q291" s="29" t="e">
        <f t="shared" si="184"/>
        <v>#REF!</v>
      </c>
      <c r="R291" s="100" t="e">
        <f t="shared" si="177"/>
        <v>#REF!</v>
      </c>
      <c r="S291" s="69"/>
      <c r="T291" s="69"/>
      <c r="U291" s="102"/>
      <c r="V291" s="102"/>
      <c r="W291" s="102"/>
      <c r="X291" s="102" t="e">
        <f t="shared" si="185"/>
        <v>#REF!</v>
      </c>
      <c r="Y291" s="102" t="e">
        <f t="shared" si="186"/>
        <v>#REF!</v>
      </c>
      <c r="Z291" s="102" t="e">
        <f t="shared" si="187"/>
        <v>#REF!</v>
      </c>
      <c r="AA291" s="102" t="e">
        <f t="shared" si="188"/>
        <v>#REF!</v>
      </c>
      <c r="AB291" s="102" t="e">
        <f t="shared" si="189"/>
        <v>#REF!</v>
      </c>
      <c r="AC291" s="102" t="e">
        <f t="shared" si="190"/>
        <v>#REF!</v>
      </c>
      <c r="AD291" s="102" t="e">
        <f t="shared" si="191"/>
        <v>#REF!</v>
      </c>
      <c r="AE291" s="102" t="e">
        <f t="shared" si="192"/>
        <v>#REF!</v>
      </c>
      <c r="AF291" s="108" t="e">
        <f t="shared" si="193"/>
        <v>#REF!</v>
      </c>
      <c r="AG291" s="102" t="e">
        <f t="shared" si="194"/>
        <v>#REF!</v>
      </c>
    </row>
    <row r="292" spans="5:33" x14ac:dyDescent="0.25">
      <c r="E292" s="65" t="e">
        <f>IF((ROWS(E$6:E292)-1)&gt;$C$16+$C$13-$C$15,"",(ROWS(E$6:E292)-1))</f>
        <v>#REF!</v>
      </c>
      <c r="F292" s="55" t="e">
        <f t="shared" si="178"/>
        <v>#REF!</v>
      </c>
      <c r="G292" s="55" t="e">
        <f t="shared" si="173"/>
        <v>#REF!</v>
      </c>
      <c r="H292" s="28" t="e">
        <f t="shared" si="174"/>
        <v>#REF!</v>
      </c>
      <c r="I292" s="56" t="e">
        <f t="shared" si="175"/>
        <v>#REF!</v>
      </c>
      <c r="J292" s="56" t="e">
        <f t="shared" si="179"/>
        <v>#REF!</v>
      </c>
      <c r="K292" s="57" t="e">
        <f t="shared" si="180"/>
        <v>#REF!</v>
      </c>
      <c r="L292" s="57" t="e">
        <f t="shared" si="181"/>
        <v>#REF!</v>
      </c>
      <c r="M292" s="58" t="e">
        <f t="shared" si="176"/>
        <v>#REF!</v>
      </c>
      <c r="N292" s="58" t="e">
        <f t="shared" si="182"/>
        <v>#REF!</v>
      </c>
      <c r="O292" s="58" t="e">
        <f t="shared" si="183"/>
        <v>#REF!</v>
      </c>
      <c r="P292" s="59" t="e">
        <f t="shared" si="172"/>
        <v>#REF!</v>
      </c>
      <c r="Q292" s="29" t="e">
        <f t="shared" si="184"/>
        <v>#REF!</v>
      </c>
      <c r="R292" s="100" t="e">
        <f t="shared" si="177"/>
        <v>#REF!</v>
      </c>
      <c r="S292" s="69"/>
      <c r="T292" s="69"/>
      <c r="U292" s="102"/>
      <c r="V292" s="102"/>
      <c r="W292" s="102"/>
      <c r="X292" s="102" t="e">
        <f t="shared" si="185"/>
        <v>#REF!</v>
      </c>
      <c r="Y292" s="102" t="e">
        <f t="shared" si="186"/>
        <v>#REF!</v>
      </c>
      <c r="Z292" s="102" t="e">
        <f t="shared" si="187"/>
        <v>#REF!</v>
      </c>
      <c r="AA292" s="102" t="e">
        <f t="shared" si="188"/>
        <v>#REF!</v>
      </c>
      <c r="AB292" s="102" t="e">
        <f t="shared" si="189"/>
        <v>#REF!</v>
      </c>
      <c r="AC292" s="102" t="e">
        <f t="shared" si="190"/>
        <v>#REF!</v>
      </c>
      <c r="AD292" s="102" t="e">
        <f t="shared" si="191"/>
        <v>#REF!</v>
      </c>
      <c r="AE292" s="102" t="e">
        <f t="shared" si="192"/>
        <v>#REF!</v>
      </c>
      <c r="AF292" s="108" t="e">
        <f t="shared" si="193"/>
        <v>#REF!</v>
      </c>
      <c r="AG292" s="102" t="e">
        <f t="shared" si="194"/>
        <v>#REF!</v>
      </c>
    </row>
    <row r="293" spans="5:33" x14ac:dyDescent="0.25">
      <c r="E293" s="65" t="e">
        <f>IF((ROWS(E$6:E293)-1)&gt;$C$16+$C$13-$C$15,"",(ROWS(E$6:E293)-1))</f>
        <v>#REF!</v>
      </c>
      <c r="F293" s="55" t="e">
        <f t="shared" si="178"/>
        <v>#REF!</v>
      </c>
      <c r="G293" s="55" t="e">
        <f t="shared" si="173"/>
        <v>#REF!</v>
      </c>
      <c r="H293" s="28" t="e">
        <f t="shared" si="174"/>
        <v>#REF!</v>
      </c>
      <c r="I293" s="56" t="e">
        <f t="shared" si="175"/>
        <v>#REF!</v>
      </c>
      <c r="J293" s="56" t="e">
        <f t="shared" si="179"/>
        <v>#REF!</v>
      </c>
      <c r="K293" s="57" t="e">
        <f t="shared" si="180"/>
        <v>#REF!</v>
      </c>
      <c r="L293" s="57" t="e">
        <f t="shared" si="181"/>
        <v>#REF!</v>
      </c>
      <c r="M293" s="58" t="e">
        <f t="shared" si="176"/>
        <v>#REF!</v>
      </c>
      <c r="N293" s="58" t="e">
        <f t="shared" si="182"/>
        <v>#REF!</v>
      </c>
      <c r="O293" s="58" t="e">
        <f t="shared" si="183"/>
        <v>#REF!</v>
      </c>
      <c r="P293" s="59" t="e">
        <f t="shared" si="172"/>
        <v>#REF!</v>
      </c>
      <c r="Q293" s="29" t="e">
        <f t="shared" si="184"/>
        <v>#REF!</v>
      </c>
      <c r="R293" s="100" t="e">
        <f t="shared" si="177"/>
        <v>#REF!</v>
      </c>
      <c r="S293" s="69"/>
      <c r="T293" s="69"/>
      <c r="U293" s="102"/>
      <c r="V293" s="102"/>
      <c r="W293" s="102"/>
      <c r="X293" s="102" t="e">
        <f t="shared" si="185"/>
        <v>#REF!</v>
      </c>
      <c r="Y293" s="102" t="e">
        <f t="shared" si="186"/>
        <v>#REF!</v>
      </c>
      <c r="Z293" s="102" t="e">
        <f t="shared" si="187"/>
        <v>#REF!</v>
      </c>
      <c r="AA293" s="102" t="e">
        <f t="shared" si="188"/>
        <v>#REF!</v>
      </c>
      <c r="AB293" s="102" t="e">
        <f t="shared" si="189"/>
        <v>#REF!</v>
      </c>
      <c r="AC293" s="102" t="e">
        <f t="shared" si="190"/>
        <v>#REF!</v>
      </c>
      <c r="AD293" s="102" t="e">
        <f t="shared" si="191"/>
        <v>#REF!</v>
      </c>
      <c r="AE293" s="102" t="e">
        <f t="shared" si="192"/>
        <v>#REF!</v>
      </c>
      <c r="AF293" s="108" t="e">
        <f t="shared" si="193"/>
        <v>#REF!</v>
      </c>
      <c r="AG293" s="102" t="e">
        <f t="shared" si="194"/>
        <v>#REF!</v>
      </c>
    </row>
    <row r="294" spans="5:33" x14ac:dyDescent="0.25">
      <c r="E294" s="65" t="e">
        <f>IF((ROWS(E$6:E294)-1)&gt;$C$16+$C$13-$C$15,"",(ROWS(E$6:E294)-1))</f>
        <v>#REF!</v>
      </c>
      <c r="F294" s="55" t="e">
        <f t="shared" si="178"/>
        <v>#REF!</v>
      </c>
      <c r="G294" s="55" t="e">
        <f t="shared" si="173"/>
        <v>#REF!</v>
      </c>
      <c r="H294" s="28" t="e">
        <f t="shared" si="174"/>
        <v>#REF!</v>
      </c>
      <c r="I294" s="56" t="e">
        <f t="shared" si="175"/>
        <v>#REF!</v>
      </c>
      <c r="J294" s="56" t="e">
        <f t="shared" si="179"/>
        <v>#REF!</v>
      </c>
      <c r="K294" s="57" t="e">
        <f t="shared" si="180"/>
        <v>#REF!</v>
      </c>
      <c r="L294" s="57" t="e">
        <f t="shared" si="181"/>
        <v>#REF!</v>
      </c>
      <c r="M294" s="58" t="e">
        <f t="shared" si="176"/>
        <v>#REF!</v>
      </c>
      <c r="N294" s="58" t="e">
        <f t="shared" si="182"/>
        <v>#REF!</v>
      </c>
      <c r="O294" s="58" t="e">
        <f t="shared" si="183"/>
        <v>#REF!</v>
      </c>
      <c r="P294" s="59" t="e">
        <f t="shared" si="172"/>
        <v>#REF!</v>
      </c>
      <c r="Q294" s="29" t="e">
        <f t="shared" si="184"/>
        <v>#REF!</v>
      </c>
      <c r="R294" s="100" t="e">
        <f t="shared" si="177"/>
        <v>#REF!</v>
      </c>
      <c r="S294" s="69"/>
      <c r="T294" s="69"/>
      <c r="U294" s="102"/>
      <c r="V294" s="102"/>
      <c r="W294" s="102"/>
      <c r="X294" s="102" t="e">
        <f t="shared" si="185"/>
        <v>#REF!</v>
      </c>
      <c r="Y294" s="102" t="e">
        <f t="shared" si="186"/>
        <v>#REF!</v>
      </c>
      <c r="Z294" s="102" t="e">
        <f t="shared" si="187"/>
        <v>#REF!</v>
      </c>
      <c r="AA294" s="102" t="e">
        <f t="shared" si="188"/>
        <v>#REF!</v>
      </c>
      <c r="AB294" s="102" t="e">
        <f t="shared" si="189"/>
        <v>#REF!</v>
      </c>
      <c r="AC294" s="102" t="e">
        <f t="shared" si="190"/>
        <v>#REF!</v>
      </c>
      <c r="AD294" s="102" t="e">
        <f t="shared" si="191"/>
        <v>#REF!</v>
      </c>
      <c r="AE294" s="102" t="e">
        <f t="shared" si="192"/>
        <v>#REF!</v>
      </c>
      <c r="AF294" s="108" t="e">
        <f t="shared" si="193"/>
        <v>#REF!</v>
      </c>
      <c r="AG294" s="102" t="e">
        <f t="shared" si="194"/>
        <v>#REF!</v>
      </c>
    </row>
    <row r="295" spans="5:33" x14ac:dyDescent="0.25">
      <c r="E295" s="65" t="e">
        <f>IF((ROWS(E$6:E295)-1)&gt;$C$16+$C$13-$C$15,"",(ROWS(E$6:E295)-1))</f>
        <v>#REF!</v>
      </c>
      <c r="F295" s="55" t="e">
        <f t="shared" si="178"/>
        <v>#REF!</v>
      </c>
      <c r="G295" s="55" t="e">
        <f t="shared" si="173"/>
        <v>#REF!</v>
      </c>
      <c r="H295" s="28" t="e">
        <f t="shared" si="174"/>
        <v>#REF!</v>
      </c>
      <c r="I295" s="56" t="e">
        <f t="shared" si="175"/>
        <v>#REF!</v>
      </c>
      <c r="J295" s="56" t="e">
        <f t="shared" si="179"/>
        <v>#REF!</v>
      </c>
      <c r="K295" s="57" t="e">
        <f t="shared" si="180"/>
        <v>#REF!</v>
      </c>
      <c r="L295" s="57" t="e">
        <f t="shared" si="181"/>
        <v>#REF!</v>
      </c>
      <c r="M295" s="58" t="e">
        <f t="shared" si="176"/>
        <v>#REF!</v>
      </c>
      <c r="N295" s="58" t="e">
        <f t="shared" si="182"/>
        <v>#REF!</v>
      </c>
      <c r="O295" s="58" t="e">
        <f t="shared" si="183"/>
        <v>#REF!</v>
      </c>
      <c r="P295" s="59" t="e">
        <f t="shared" si="172"/>
        <v>#REF!</v>
      </c>
      <c r="Q295" s="29" t="e">
        <f t="shared" si="184"/>
        <v>#REF!</v>
      </c>
      <c r="R295" s="100" t="e">
        <f t="shared" si="177"/>
        <v>#REF!</v>
      </c>
      <c r="S295" s="69"/>
      <c r="T295" s="69"/>
      <c r="U295" s="102"/>
      <c r="V295" s="102"/>
      <c r="W295" s="102"/>
      <c r="X295" s="102" t="e">
        <f t="shared" si="185"/>
        <v>#REF!</v>
      </c>
      <c r="Y295" s="102" t="e">
        <f t="shared" si="186"/>
        <v>#REF!</v>
      </c>
      <c r="Z295" s="102" t="e">
        <f t="shared" si="187"/>
        <v>#REF!</v>
      </c>
      <c r="AA295" s="102" t="e">
        <f t="shared" si="188"/>
        <v>#REF!</v>
      </c>
      <c r="AB295" s="102" t="e">
        <f t="shared" si="189"/>
        <v>#REF!</v>
      </c>
      <c r="AC295" s="102" t="e">
        <f t="shared" si="190"/>
        <v>#REF!</v>
      </c>
      <c r="AD295" s="102" t="e">
        <f t="shared" si="191"/>
        <v>#REF!</v>
      </c>
      <c r="AE295" s="102" t="e">
        <f t="shared" si="192"/>
        <v>#REF!</v>
      </c>
      <c r="AF295" s="108" t="e">
        <f t="shared" si="193"/>
        <v>#REF!</v>
      </c>
      <c r="AG295" s="102" t="e">
        <f t="shared" si="194"/>
        <v>#REF!</v>
      </c>
    </row>
    <row r="296" spans="5:33" x14ac:dyDescent="0.25">
      <c r="E296" s="65" t="e">
        <f>IF((ROWS(E$6:E296)-1)&gt;$C$16+$C$13-$C$15,"",(ROWS(E$6:E296)-1))</f>
        <v>#REF!</v>
      </c>
      <c r="F296" s="55" t="e">
        <f t="shared" si="178"/>
        <v>#REF!</v>
      </c>
      <c r="G296" s="55" t="e">
        <f t="shared" si="173"/>
        <v>#REF!</v>
      </c>
      <c r="H296" s="28" t="e">
        <f t="shared" si="174"/>
        <v>#REF!</v>
      </c>
      <c r="I296" s="56" t="e">
        <f t="shared" si="175"/>
        <v>#REF!</v>
      </c>
      <c r="J296" s="56" t="e">
        <f t="shared" si="179"/>
        <v>#REF!</v>
      </c>
      <c r="K296" s="57" t="e">
        <f t="shared" si="180"/>
        <v>#REF!</v>
      </c>
      <c r="L296" s="57" t="e">
        <f t="shared" si="181"/>
        <v>#REF!</v>
      </c>
      <c r="M296" s="58" t="e">
        <f t="shared" si="176"/>
        <v>#REF!</v>
      </c>
      <c r="N296" s="58" t="e">
        <f t="shared" si="182"/>
        <v>#REF!</v>
      </c>
      <c r="O296" s="58" t="e">
        <f t="shared" si="183"/>
        <v>#REF!</v>
      </c>
      <c r="P296" s="59" t="e">
        <f t="shared" si="172"/>
        <v>#REF!</v>
      </c>
      <c r="Q296" s="29" t="e">
        <f t="shared" si="184"/>
        <v>#REF!</v>
      </c>
      <c r="R296" s="100" t="e">
        <f t="shared" si="177"/>
        <v>#REF!</v>
      </c>
      <c r="S296" s="69"/>
      <c r="T296" s="69"/>
      <c r="U296" s="102"/>
      <c r="V296" s="102"/>
      <c r="W296" s="102"/>
      <c r="X296" s="102" t="e">
        <f t="shared" si="185"/>
        <v>#REF!</v>
      </c>
      <c r="Y296" s="102" t="e">
        <f t="shared" si="186"/>
        <v>#REF!</v>
      </c>
      <c r="Z296" s="102" t="e">
        <f t="shared" si="187"/>
        <v>#REF!</v>
      </c>
      <c r="AA296" s="102" t="e">
        <f t="shared" si="188"/>
        <v>#REF!</v>
      </c>
      <c r="AB296" s="102" t="e">
        <f t="shared" si="189"/>
        <v>#REF!</v>
      </c>
      <c r="AC296" s="102" t="e">
        <f t="shared" si="190"/>
        <v>#REF!</v>
      </c>
      <c r="AD296" s="102" t="e">
        <f t="shared" si="191"/>
        <v>#REF!</v>
      </c>
      <c r="AE296" s="102" t="e">
        <f t="shared" si="192"/>
        <v>#REF!</v>
      </c>
      <c r="AF296" s="108" t="e">
        <f t="shared" si="193"/>
        <v>#REF!</v>
      </c>
      <c r="AG296" s="102" t="e">
        <f t="shared" si="194"/>
        <v>#REF!</v>
      </c>
    </row>
    <row r="297" spans="5:33" x14ac:dyDescent="0.25">
      <c r="E297" s="65" t="e">
        <f>IF((ROWS(E$6:E297)-1)&gt;$C$16+$C$13-$C$15,"",(ROWS(E$6:E297)-1))</f>
        <v>#REF!</v>
      </c>
      <c r="F297" s="55" t="e">
        <f t="shared" si="178"/>
        <v>#REF!</v>
      </c>
      <c r="G297" s="55" t="e">
        <f t="shared" si="173"/>
        <v>#REF!</v>
      </c>
      <c r="H297" s="28" t="e">
        <f t="shared" si="174"/>
        <v>#REF!</v>
      </c>
      <c r="I297" s="56" t="e">
        <f t="shared" si="175"/>
        <v>#REF!</v>
      </c>
      <c r="J297" s="56" t="e">
        <f t="shared" si="179"/>
        <v>#REF!</v>
      </c>
      <c r="K297" s="57" t="e">
        <f t="shared" si="180"/>
        <v>#REF!</v>
      </c>
      <c r="L297" s="57" t="e">
        <f t="shared" si="181"/>
        <v>#REF!</v>
      </c>
      <c r="M297" s="58" t="e">
        <f t="shared" si="176"/>
        <v>#REF!</v>
      </c>
      <c r="N297" s="58" t="e">
        <f t="shared" si="182"/>
        <v>#REF!</v>
      </c>
      <c r="O297" s="58" t="e">
        <f t="shared" si="183"/>
        <v>#REF!</v>
      </c>
      <c r="P297" s="59" t="e">
        <f t="shared" si="172"/>
        <v>#REF!</v>
      </c>
      <c r="Q297" s="29" t="e">
        <f t="shared" si="184"/>
        <v>#REF!</v>
      </c>
      <c r="R297" s="100" t="e">
        <f t="shared" si="177"/>
        <v>#REF!</v>
      </c>
      <c r="S297" s="69"/>
      <c r="T297" s="69"/>
      <c r="U297" s="102"/>
      <c r="V297" s="102"/>
      <c r="W297" s="102"/>
      <c r="X297" s="102" t="e">
        <f t="shared" si="185"/>
        <v>#REF!</v>
      </c>
      <c r="Y297" s="102" t="e">
        <f t="shared" si="186"/>
        <v>#REF!</v>
      </c>
      <c r="Z297" s="102" t="e">
        <f t="shared" si="187"/>
        <v>#REF!</v>
      </c>
      <c r="AA297" s="102" t="e">
        <f t="shared" si="188"/>
        <v>#REF!</v>
      </c>
      <c r="AB297" s="102" t="e">
        <f t="shared" si="189"/>
        <v>#REF!</v>
      </c>
      <c r="AC297" s="102" t="e">
        <f t="shared" si="190"/>
        <v>#REF!</v>
      </c>
      <c r="AD297" s="102" t="e">
        <f t="shared" si="191"/>
        <v>#REF!</v>
      </c>
      <c r="AE297" s="102" t="e">
        <f t="shared" si="192"/>
        <v>#REF!</v>
      </c>
      <c r="AF297" s="108" t="e">
        <f t="shared" si="193"/>
        <v>#REF!</v>
      </c>
      <c r="AG297" s="102" t="e">
        <f t="shared" si="194"/>
        <v>#REF!</v>
      </c>
    </row>
    <row r="298" spans="5:33" x14ac:dyDescent="0.25">
      <c r="E298" s="65" t="e">
        <f>IF((ROWS(E$6:E298)-1)&gt;$C$16+$C$13-$C$15,"",(ROWS(E$6:E298)-1))</f>
        <v>#REF!</v>
      </c>
      <c r="F298" s="55" t="e">
        <f t="shared" si="178"/>
        <v>#REF!</v>
      </c>
      <c r="G298" s="55" t="e">
        <f t="shared" si="173"/>
        <v>#REF!</v>
      </c>
      <c r="H298" s="28" t="e">
        <f t="shared" si="174"/>
        <v>#REF!</v>
      </c>
      <c r="I298" s="56" t="e">
        <f t="shared" si="175"/>
        <v>#REF!</v>
      </c>
      <c r="J298" s="56" t="e">
        <f t="shared" si="179"/>
        <v>#REF!</v>
      </c>
      <c r="K298" s="57" t="e">
        <f t="shared" si="180"/>
        <v>#REF!</v>
      </c>
      <c r="L298" s="57" t="e">
        <f t="shared" si="181"/>
        <v>#REF!</v>
      </c>
      <c r="M298" s="58" t="e">
        <f t="shared" si="176"/>
        <v>#REF!</v>
      </c>
      <c r="N298" s="58" t="e">
        <f t="shared" si="182"/>
        <v>#REF!</v>
      </c>
      <c r="O298" s="58" t="e">
        <f t="shared" si="183"/>
        <v>#REF!</v>
      </c>
      <c r="P298" s="59" t="e">
        <f t="shared" si="172"/>
        <v>#REF!</v>
      </c>
      <c r="Q298" s="29" t="e">
        <f t="shared" si="184"/>
        <v>#REF!</v>
      </c>
      <c r="R298" s="100" t="e">
        <f t="shared" si="177"/>
        <v>#REF!</v>
      </c>
      <c r="S298" s="69"/>
      <c r="T298" s="69"/>
      <c r="U298" s="102"/>
      <c r="V298" s="102"/>
      <c r="W298" s="102"/>
      <c r="X298" s="102" t="e">
        <f t="shared" si="185"/>
        <v>#REF!</v>
      </c>
      <c r="Y298" s="102" t="e">
        <f t="shared" si="186"/>
        <v>#REF!</v>
      </c>
      <c r="Z298" s="102" t="e">
        <f t="shared" si="187"/>
        <v>#REF!</v>
      </c>
      <c r="AA298" s="102" t="e">
        <f t="shared" si="188"/>
        <v>#REF!</v>
      </c>
      <c r="AB298" s="102" t="e">
        <f t="shared" si="189"/>
        <v>#REF!</v>
      </c>
      <c r="AC298" s="102" t="e">
        <f t="shared" si="190"/>
        <v>#REF!</v>
      </c>
      <c r="AD298" s="102" t="e">
        <f t="shared" si="191"/>
        <v>#REF!</v>
      </c>
      <c r="AE298" s="102" t="e">
        <f t="shared" si="192"/>
        <v>#REF!</v>
      </c>
      <c r="AF298" s="108" t="e">
        <f t="shared" si="193"/>
        <v>#REF!</v>
      </c>
      <c r="AG298" s="102" t="e">
        <f t="shared" si="194"/>
        <v>#REF!</v>
      </c>
    </row>
    <row r="299" spans="5:33" x14ac:dyDescent="0.25">
      <c r="E299" s="65" t="e">
        <f>IF((ROWS(E$6:E299)-1)&gt;$C$16+$C$13-$C$15,"",(ROWS(E$6:E299)-1))</f>
        <v>#REF!</v>
      </c>
      <c r="F299" s="55" t="e">
        <f t="shared" si="178"/>
        <v>#REF!</v>
      </c>
      <c r="G299" s="55" t="e">
        <f t="shared" si="173"/>
        <v>#REF!</v>
      </c>
      <c r="H299" s="28" t="e">
        <f t="shared" si="174"/>
        <v>#REF!</v>
      </c>
      <c r="I299" s="56" t="e">
        <f t="shared" si="175"/>
        <v>#REF!</v>
      </c>
      <c r="J299" s="56" t="e">
        <f t="shared" si="179"/>
        <v>#REF!</v>
      </c>
      <c r="K299" s="57" t="e">
        <f t="shared" si="180"/>
        <v>#REF!</v>
      </c>
      <c r="L299" s="57" t="e">
        <f t="shared" si="181"/>
        <v>#REF!</v>
      </c>
      <c r="M299" s="58" t="e">
        <f t="shared" si="176"/>
        <v>#REF!</v>
      </c>
      <c r="N299" s="58" t="e">
        <f t="shared" si="182"/>
        <v>#REF!</v>
      </c>
      <c r="O299" s="58" t="e">
        <f t="shared" si="183"/>
        <v>#REF!</v>
      </c>
      <c r="P299" s="59" t="e">
        <f t="shared" si="172"/>
        <v>#REF!</v>
      </c>
      <c r="Q299" s="29" t="e">
        <f t="shared" si="184"/>
        <v>#REF!</v>
      </c>
      <c r="R299" s="100" t="e">
        <f t="shared" si="177"/>
        <v>#REF!</v>
      </c>
      <c r="S299" s="69"/>
      <c r="T299" s="69"/>
      <c r="U299" s="102"/>
      <c r="V299" s="102"/>
      <c r="W299" s="102"/>
      <c r="X299" s="102" t="e">
        <f t="shared" si="185"/>
        <v>#REF!</v>
      </c>
      <c r="Y299" s="102" t="e">
        <f t="shared" si="186"/>
        <v>#REF!</v>
      </c>
      <c r="Z299" s="102" t="e">
        <f t="shared" si="187"/>
        <v>#REF!</v>
      </c>
      <c r="AA299" s="102" t="e">
        <f t="shared" si="188"/>
        <v>#REF!</v>
      </c>
      <c r="AB299" s="102" t="e">
        <f t="shared" si="189"/>
        <v>#REF!</v>
      </c>
      <c r="AC299" s="102" t="e">
        <f t="shared" si="190"/>
        <v>#REF!</v>
      </c>
      <c r="AD299" s="102" t="e">
        <f t="shared" si="191"/>
        <v>#REF!</v>
      </c>
      <c r="AE299" s="102" t="e">
        <f t="shared" si="192"/>
        <v>#REF!</v>
      </c>
      <c r="AF299" s="108" t="e">
        <f t="shared" si="193"/>
        <v>#REF!</v>
      </c>
      <c r="AG299" s="102" t="e">
        <f t="shared" si="194"/>
        <v>#REF!</v>
      </c>
    </row>
    <row r="300" spans="5:33" x14ac:dyDescent="0.25">
      <c r="E300" s="65" t="e">
        <f>IF((ROWS(E$6:E300)-1)&gt;$C$16+$C$13-$C$15,"",(ROWS(E$6:E300)-1))</f>
        <v>#REF!</v>
      </c>
      <c r="F300" s="55" t="e">
        <f t="shared" si="178"/>
        <v>#REF!</v>
      </c>
      <c r="G300" s="55" t="e">
        <f t="shared" si="173"/>
        <v>#REF!</v>
      </c>
      <c r="H300" s="28" t="e">
        <f t="shared" si="174"/>
        <v>#REF!</v>
      </c>
      <c r="I300" s="56" t="e">
        <f t="shared" si="175"/>
        <v>#REF!</v>
      </c>
      <c r="J300" s="56" t="e">
        <f t="shared" si="179"/>
        <v>#REF!</v>
      </c>
      <c r="K300" s="57" t="e">
        <f t="shared" si="180"/>
        <v>#REF!</v>
      </c>
      <c r="L300" s="57" t="e">
        <f t="shared" si="181"/>
        <v>#REF!</v>
      </c>
      <c r="M300" s="58" t="e">
        <f t="shared" si="176"/>
        <v>#REF!</v>
      </c>
      <c r="N300" s="58" t="e">
        <f t="shared" si="182"/>
        <v>#REF!</v>
      </c>
      <c r="O300" s="58" t="e">
        <f t="shared" si="183"/>
        <v>#REF!</v>
      </c>
      <c r="P300" s="59" t="e">
        <f t="shared" si="172"/>
        <v>#REF!</v>
      </c>
      <c r="Q300" s="29" t="e">
        <f t="shared" si="184"/>
        <v>#REF!</v>
      </c>
      <c r="R300" s="100" t="e">
        <f t="shared" si="177"/>
        <v>#REF!</v>
      </c>
      <c r="S300" s="69"/>
      <c r="T300" s="69"/>
      <c r="U300" s="102"/>
      <c r="V300" s="102"/>
      <c r="W300" s="102"/>
      <c r="X300" s="102" t="e">
        <f t="shared" si="185"/>
        <v>#REF!</v>
      </c>
      <c r="Y300" s="102" t="e">
        <f t="shared" si="186"/>
        <v>#REF!</v>
      </c>
      <c r="Z300" s="102" t="e">
        <f t="shared" si="187"/>
        <v>#REF!</v>
      </c>
      <c r="AA300" s="102" t="e">
        <f t="shared" si="188"/>
        <v>#REF!</v>
      </c>
      <c r="AB300" s="102" t="e">
        <f t="shared" si="189"/>
        <v>#REF!</v>
      </c>
      <c r="AC300" s="102" t="e">
        <f t="shared" si="190"/>
        <v>#REF!</v>
      </c>
      <c r="AD300" s="102" t="e">
        <f t="shared" si="191"/>
        <v>#REF!</v>
      </c>
      <c r="AE300" s="102" t="e">
        <f t="shared" si="192"/>
        <v>#REF!</v>
      </c>
      <c r="AF300" s="108" t="e">
        <f t="shared" si="193"/>
        <v>#REF!</v>
      </c>
      <c r="AG300" s="102" t="e">
        <f t="shared" si="194"/>
        <v>#REF!</v>
      </c>
    </row>
    <row r="301" spans="5:33" x14ac:dyDescent="0.25">
      <c r="E301" s="65" t="e">
        <f>IF((ROWS(E$6:E301)-1)&gt;$C$16+$C$13-$C$15,"",(ROWS(E$6:E301)-1))</f>
        <v>#REF!</v>
      </c>
      <c r="F301" s="55" t="e">
        <f t="shared" si="178"/>
        <v>#REF!</v>
      </c>
      <c r="G301" s="55" t="e">
        <f t="shared" si="173"/>
        <v>#REF!</v>
      </c>
      <c r="H301" s="28" t="e">
        <f t="shared" si="174"/>
        <v>#REF!</v>
      </c>
      <c r="I301" s="56" t="e">
        <f t="shared" si="175"/>
        <v>#REF!</v>
      </c>
      <c r="J301" s="56" t="e">
        <f t="shared" si="179"/>
        <v>#REF!</v>
      </c>
      <c r="K301" s="57" t="e">
        <f t="shared" si="180"/>
        <v>#REF!</v>
      </c>
      <c r="L301" s="57" t="e">
        <f t="shared" si="181"/>
        <v>#REF!</v>
      </c>
      <c r="M301" s="58" t="e">
        <f t="shared" si="176"/>
        <v>#REF!</v>
      </c>
      <c r="N301" s="58" t="e">
        <f t="shared" si="182"/>
        <v>#REF!</v>
      </c>
      <c r="O301" s="58" t="e">
        <f t="shared" si="183"/>
        <v>#REF!</v>
      </c>
      <c r="P301" s="59" t="e">
        <f t="shared" si="172"/>
        <v>#REF!</v>
      </c>
      <c r="Q301" s="29" t="e">
        <f t="shared" si="184"/>
        <v>#REF!</v>
      </c>
      <c r="R301" s="100" t="e">
        <f t="shared" si="177"/>
        <v>#REF!</v>
      </c>
      <c r="S301" s="69"/>
      <c r="T301" s="69"/>
      <c r="U301" s="102"/>
      <c r="V301" s="102"/>
      <c r="W301" s="102"/>
      <c r="X301" s="102" t="e">
        <f t="shared" si="185"/>
        <v>#REF!</v>
      </c>
      <c r="Y301" s="102" t="e">
        <f t="shared" si="186"/>
        <v>#REF!</v>
      </c>
      <c r="Z301" s="102" t="e">
        <f t="shared" si="187"/>
        <v>#REF!</v>
      </c>
      <c r="AA301" s="102" t="e">
        <f t="shared" si="188"/>
        <v>#REF!</v>
      </c>
      <c r="AB301" s="102" t="e">
        <f t="shared" si="189"/>
        <v>#REF!</v>
      </c>
      <c r="AC301" s="102" t="e">
        <f t="shared" si="190"/>
        <v>#REF!</v>
      </c>
      <c r="AD301" s="102" t="e">
        <f t="shared" si="191"/>
        <v>#REF!</v>
      </c>
      <c r="AE301" s="102" t="e">
        <f t="shared" si="192"/>
        <v>#REF!</v>
      </c>
      <c r="AF301" s="108" t="e">
        <f t="shared" si="193"/>
        <v>#REF!</v>
      </c>
      <c r="AG301" s="102" t="e">
        <f t="shared" si="194"/>
        <v>#REF!</v>
      </c>
    </row>
    <row r="302" spans="5:33" x14ac:dyDescent="0.25">
      <c r="E302" s="65" t="e">
        <f>IF((ROWS(E$6:E302)-1)&gt;$C$16+$C$13-$C$15,"",(ROWS(E$6:E302)-1))</f>
        <v>#REF!</v>
      </c>
      <c r="F302" s="55" t="e">
        <f t="shared" si="178"/>
        <v>#REF!</v>
      </c>
      <c r="G302" s="55" t="e">
        <f t="shared" si="173"/>
        <v>#REF!</v>
      </c>
      <c r="H302" s="28" t="e">
        <f t="shared" si="174"/>
        <v>#REF!</v>
      </c>
      <c r="I302" s="56" t="e">
        <f t="shared" si="175"/>
        <v>#REF!</v>
      </c>
      <c r="J302" s="56" t="e">
        <f t="shared" si="179"/>
        <v>#REF!</v>
      </c>
      <c r="K302" s="57" t="e">
        <f t="shared" si="180"/>
        <v>#REF!</v>
      </c>
      <c r="L302" s="57" t="e">
        <f t="shared" si="181"/>
        <v>#REF!</v>
      </c>
      <c r="M302" s="58" t="e">
        <f t="shared" si="176"/>
        <v>#REF!</v>
      </c>
      <c r="N302" s="58" t="e">
        <f t="shared" si="182"/>
        <v>#REF!</v>
      </c>
      <c r="O302" s="58" t="e">
        <f t="shared" si="183"/>
        <v>#REF!</v>
      </c>
      <c r="P302" s="59" t="e">
        <f t="shared" si="172"/>
        <v>#REF!</v>
      </c>
      <c r="Q302" s="29" t="e">
        <f t="shared" si="184"/>
        <v>#REF!</v>
      </c>
      <c r="R302" s="100" t="e">
        <f t="shared" si="177"/>
        <v>#REF!</v>
      </c>
      <c r="S302" s="69"/>
      <c r="T302" s="69"/>
      <c r="U302" s="102"/>
      <c r="V302" s="102"/>
      <c r="W302" s="102"/>
      <c r="X302" s="102" t="e">
        <f t="shared" si="185"/>
        <v>#REF!</v>
      </c>
      <c r="Y302" s="102" t="e">
        <f t="shared" si="186"/>
        <v>#REF!</v>
      </c>
      <c r="Z302" s="102" t="e">
        <f t="shared" si="187"/>
        <v>#REF!</v>
      </c>
      <c r="AA302" s="102" t="e">
        <f t="shared" si="188"/>
        <v>#REF!</v>
      </c>
      <c r="AB302" s="102" t="e">
        <f t="shared" si="189"/>
        <v>#REF!</v>
      </c>
      <c r="AC302" s="102" t="e">
        <f t="shared" si="190"/>
        <v>#REF!</v>
      </c>
      <c r="AD302" s="102" t="e">
        <f t="shared" si="191"/>
        <v>#REF!</v>
      </c>
      <c r="AE302" s="102" t="e">
        <f t="shared" si="192"/>
        <v>#REF!</v>
      </c>
      <c r="AF302" s="108" t="e">
        <f t="shared" si="193"/>
        <v>#REF!</v>
      </c>
      <c r="AG302" s="102" t="e">
        <f t="shared" si="194"/>
        <v>#REF!</v>
      </c>
    </row>
    <row r="303" spans="5:33" x14ac:dyDescent="0.25">
      <c r="E303" s="65" t="e">
        <f>IF((ROWS(E$6:E303)-1)&gt;$C$16+$C$13-$C$15,"",(ROWS(E$6:E303)-1))</f>
        <v>#REF!</v>
      </c>
      <c r="F303" s="55" t="e">
        <f t="shared" si="178"/>
        <v>#REF!</v>
      </c>
      <c r="G303" s="55" t="e">
        <f t="shared" si="173"/>
        <v>#REF!</v>
      </c>
      <c r="H303" s="28" t="e">
        <f t="shared" si="174"/>
        <v>#REF!</v>
      </c>
      <c r="I303" s="56" t="e">
        <f t="shared" si="175"/>
        <v>#REF!</v>
      </c>
      <c r="J303" s="56" t="e">
        <f t="shared" si="179"/>
        <v>#REF!</v>
      </c>
      <c r="K303" s="57" t="e">
        <f t="shared" si="180"/>
        <v>#REF!</v>
      </c>
      <c r="L303" s="57" t="e">
        <f t="shared" si="181"/>
        <v>#REF!</v>
      </c>
      <c r="M303" s="58" t="e">
        <f t="shared" si="176"/>
        <v>#REF!</v>
      </c>
      <c r="N303" s="58" t="e">
        <f t="shared" si="182"/>
        <v>#REF!</v>
      </c>
      <c r="O303" s="58" t="e">
        <f t="shared" si="183"/>
        <v>#REF!</v>
      </c>
      <c r="P303" s="59" t="e">
        <f t="shared" si="172"/>
        <v>#REF!</v>
      </c>
      <c r="Q303" s="29" t="e">
        <f t="shared" si="184"/>
        <v>#REF!</v>
      </c>
      <c r="R303" s="100" t="e">
        <f t="shared" si="177"/>
        <v>#REF!</v>
      </c>
      <c r="S303" s="69"/>
      <c r="T303" s="69"/>
      <c r="U303" s="102"/>
      <c r="V303" s="102"/>
      <c r="W303" s="102"/>
      <c r="X303" s="102" t="e">
        <f t="shared" si="185"/>
        <v>#REF!</v>
      </c>
      <c r="Y303" s="102" t="e">
        <f t="shared" si="186"/>
        <v>#REF!</v>
      </c>
      <c r="Z303" s="102" t="e">
        <f t="shared" si="187"/>
        <v>#REF!</v>
      </c>
      <c r="AA303" s="102" t="e">
        <f t="shared" si="188"/>
        <v>#REF!</v>
      </c>
      <c r="AB303" s="102" t="e">
        <f t="shared" si="189"/>
        <v>#REF!</v>
      </c>
      <c r="AC303" s="102" t="e">
        <f t="shared" si="190"/>
        <v>#REF!</v>
      </c>
      <c r="AD303" s="102" t="e">
        <f t="shared" si="191"/>
        <v>#REF!</v>
      </c>
      <c r="AE303" s="102" t="e">
        <f t="shared" si="192"/>
        <v>#REF!</v>
      </c>
      <c r="AF303" s="108" t="e">
        <f t="shared" si="193"/>
        <v>#REF!</v>
      </c>
      <c r="AG303" s="102" t="e">
        <f t="shared" si="194"/>
        <v>#REF!</v>
      </c>
    </row>
    <row r="304" spans="5:33" x14ac:dyDescent="0.25">
      <c r="E304" s="65" t="e">
        <f>IF((ROWS(E$6:E304)-1)&gt;$C$16+$C$13-$C$15,"",(ROWS(E$6:E304)-1))</f>
        <v>#REF!</v>
      </c>
      <c r="F304" s="55" t="e">
        <f t="shared" si="178"/>
        <v>#REF!</v>
      </c>
      <c r="G304" s="55" t="e">
        <f t="shared" si="173"/>
        <v>#REF!</v>
      </c>
      <c r="H304" s="28" t="e">
        <f t="shared" si="174"/>
        <v>#REF!</v>
      </c>
      <c r="I304" s="56" t="e">
        <f t="shared" si="175"/>
        <v>#REF!</v>
      </c>
      <c r="J304" s="56" t="e">
        <f t="shared" si="179"/>
        <v>#REF!</v>
      </c>
      <c r="K304" s="57" t="e">
        <f t="shared" si="180"/>
        <v>#REF!</v>
      </c>
      <c r="L304" s="57" t="e">
        <f t="shared" si="181"/>
        <v>#REF!</v>
      </c>
      <c r="M304" s="58" t="e">
        <f t="shared" si="176"/>
        <v>#REF!</v>
      </c>
      <c r="N304" s="58" t="e">
        <f t="shared" si="182"/>
        <v>#REF!</v>
      </c>
      <c r="O304" s="58" t="e">
        <f t="shared" si="183"/>
        <v>#REF!</v>
      </c>
      <c r="P304" s="59" t="e">
        <f t="shared" si="172"/>
        <v>#REF!</v>
      </c>
      <c r="Q304" s="29" t="e">
        <f t="shared" si="184"/>
        <v>#REF!</v>
      </c>
      <c r="R304" s="100" t="e">
        <f t="shared" si="177"/>
        <v>#REF!</v>
      </c>
      <c r="S304" s="69"/>
      <c r="T304" s="69"/>
      <c r="U304" s="102"/>
      <c r="V304" s="102"/>
      <c r="W304" s="102"/>
      <c r="X304" s="102" t="e">
        <f t="shared" si="185"/>
        <v>#REF!</v>
      </c>
      <c r="Y304" s="102" t="e">
        <f t="shared" si="186"/>
        <v>#REF!</v>
      </c>
      <c r="Z304" s="102" t="e">
        <f t="shared" si="187"/>
        <v>#REF!</v>
      </c>
      <c r="AA304" s="102" t="e">
        <f t="shared" si="188"/>
        <v>#REF!</v>
      </c>
      <c r="AB304" s="102" t="e">
        <f t="shared" si="189"/>
        <v>#REF!</v>
      </c>
      <c r="AC304" s="102" t="e">
        <f t="shared" si="190"/>
        <v>#REF!</v>
      </c>
      <c r="AD304" s="102" t="e">
        <f t="shared" si="191"/>
        <v>#REF!</v>
      </c>
      <c r="AE304" s="102" t="e">
        <f t="shared" si="192"/>
        <v>#REF!</v>
      </c>
      <c r="AF304" s="108" t="e">
        <f t="shared" si="193"/>
        <v>#REF!</v>
      </c>
      <c r="AG304" s="102" t="e">
        <f t="shared" si="194"/>
        <v>#REF!</v>
      </c>
    </row>
    <row r="305" spans="5:33" x14ac:dyDescent="0.25">
      <c r="E305" s="65" t="e">
        <f>IF((ROWS(E$6:E305)-1)&gt;$C$16+$C$13-$C$15,"",(ROWS(E$6:E305)-1))</f>
        <v>#REF!</v>
      </c>
      <c r="F305" s="55" t="e">
        <f t="shared" si="178"/>
        <v>#REF!</v>
      </c>
      <c r="G305" s="55" t="e">
        <f t="shared" si="173"/>
        <v>#REF!</v>
      </c>
      <c r="H305" s="28" t="e">
        <f t="shared" si="174"/>
        <v>#REF!</v>
      </c>
      <c r="I305" s="56" t="e">
        <f t="shared" si="175"/>
        <v>#REF!</v>
      </c>
      <c r="J305" s="56" t="e">
        <f t="shared" si="179"/>
        <v>#REF!</v>
      </c>
      <c r="K305" s="57" t="e">
        <f t="shared" si="180"/>
        <v>#REF!</v>
      </c>
      <c r="L305" s="57" t="e">
        <f t="shared" si="181"/>
        <v>#REF!</v>
      </c>
      <c r="M305" s="58" t="e">
        <f t="shared" si="176"/>
        <v>#REF!</v>
      </c>
      <c r="N305" s="58" t="e">
        <f t="shared" si="182"/>
        <v>#REF!</v>
      </c>
      <c r="O305" s="58" t="e">
        <f t="shared" si="183"/>
        <v>#REF!</v>
      </c>
      <c r="P305" s="59" t="e">
        <f t="shared" si="172"/>
        <v>#REF!</v>
      </c>
      <c r="Q305" s="29" t="e">
        <f t="shared" si="184"/>
        <v>#REF!</v>
      </c>
      <c r="R305" s="100" t="e">
        <f t="shared" si="177"/>
        <v>#REF!</v>
      </c>
      <c r="S305" s="69"/>
      <c r="T305" s="69"/>
      <c r="U305" s="102"/>
      <c r="V305" s="102"/>
      <c r="W305" s="102"/>
      <c r="X305" s="102" t="e">
        <f t="shared" si="185"/>
        <v>#REF!</v>
      </c>
      <c r="Y305" s="102" t="e">
        <f t="shared" si="186"/>
        <v>#REF!</v>
      </c>
      <c r="Z305" s="102" t="e">
        <f t="shared" si="187"/>
        <v>#REF!</v>
      </c>
      <c r="AA305" s="102" t="e">
        <f t="shared" si="188"/>
        <v>#REF!</v>
      </c>
      <c r="AB305" s="102" t="e">
        <f t="shared" si="189"/>
        <v>#REF!</v>
      </c>
      <c r="AC305" s="102" t="e">
        <f t="shared" si="190"/>
        <v>#REF!</v>
      </c>
      <c r="AD305" s="102" t="e">
        <f t="shared" si="191"/>
        <v>#REF!</v>
      </c>
      <c r="AE305" s="102" t="e">
        <f t="shared" si="192"/>
        <v>#REF!</v>
      </c>
      <c r="AF305" s="108" t="e">
        <f t="shared" si="193"/>
        <v>#REF!</v>
      </c>
      <c r="AG305" s="102" t="e">
        <f t="shared" si="194"/>
        <v>#REF!</v>
      </c>
    </row>
    <row r="306" spans="5:33" x14ac:dyDescent="0.25">
      <c r="E306" s="65" t="e">
        <f>IF((ROWS(E$6:E306)-1)&gt;$C$16+$C$13-$C$15,"",(ROWS(E$6:E306)-1))</f>
        <v>#REF!</v>
      </c>
      <c r="F306" s="55" t="e">
        <f t="shared" si="178"/>
        <v>#REF!</v>
      </c>
      <c r="G306" s="55" t="e">
        <f t="shared" si="173"/>
        <v>#REF!</v>
      </c>
      <c r="H306" s="28" t="e">
        <f t="shared" si="174"/>
        <v>#REF!</v>
      </c>
      <c r="I306" s="56" t="e">
        <f t="shared" si="175"/>
        <v>#REF!</v>
      </c>
      <c r="J306" s="56" t="e">
        <f t="shared" si="179"/>
        <v>#REF!</v>
      </c>
      <c r="K306" s="57" t="e">
        <f t="shared" si="180"/>
        <v>#REF!</v>
      </c>
      <c r="L306" s="57" t="e">
        <f t="shared" si="181"/>
        <v>#REF!</v>
      </c>
      <c r="M306" s="58" t="e">
        <f t="shared" si="176"/>
        <v>#REF!</v>
      </c>
      <c r="N306" s="58" t="e">
        <f t="shared" si="182"/>
        <v>#REF!</v>
      </c>
      <c r="O306" s="58" t="e">
        <f t="shared" si="183"/>
        <v>#REF!</v>
      </c>
      <c r="P306" s="59" t="e">
        <f t="shared" si="172"/>
        <v>#REF!</v>
      </c>
      <c r="Q306" s="29" t="e">
        <f t="shared" si="184"/>
        <v>#REF!</v>
      </c>
      <c r="R306" s="100" t="e">
        <f t="shared" si="177"/>
        <v>#REF!</v>
      </c>
      <c r="S306" s="69"/>
      <c r="T306" s="69"/>
      <c r="U306" s="102"/>
      <c r="V306" s="102"/>
      <c r="W306" s="102"/>
      <c r="X306" s="102" t="e">
        <f t="shared" si="185"/>
        <v>#REF!</v>
      </c>
      <c r="Y306" s="102" t="e">
        <f t="shared" si="186"/>
        <v>#REF!</v>
      </c>
      <c r="Z306" s="102" t="e">
        <f t="shared" si="187"/>
        <v>#REF!</v>
      </c>
      <c r="AA306" s="102" t="e">
        <f t="shared" si="188"/>
        <v>#REF!</v>
      </c>
      <c r="AB306" s="102" t="e">
        <f t="shared" si="189"/>
        <v>#REF!</v>
      </c>
      <c r="AC306" s="102" t="e">
        <f t="shared" si="190"/>
        <v>#REF!</v>
      </c>
      <c r="AD306" s="102" t="e">
        <f t="shared" si="191"/>
        <v>#REF!</v>
      </c>
      <c r="AE306" s="102" t="e">
        <f t="shared" si="192"/>
        <v>#REF!</v>
      </c>
      <c r="AF306" s="108" t="e">
        <f t="shared" si="193"/>
        <v>#REF!</v>
      </c>
      <c r="AG306" s="102" t="e">
        <f t="shared" si="194"/>
        <v>#REF!</v>
      </c>
    </row>
    <row r="307" spans="5:33" x14ac:dyDescent="0.25">
      <c r="E307" s="65" t="e">
        <f>IF((ROWS(E$6:E307)-1)&gt;$C$16+$C$13-$C$15,"",(ROWS(E$6:E307)-1))</f>
        <v>#REF!</v>
      </c>
      <c r="F307" s="55" t="e">
        <f t="shared" si="178"/>
        <v>#REF!</v>
      </c>
      <c r="G307" s="55" t="e">
        <f t="shared" si="173"/>
        <v>#REF!</v>
      </c>
      <c r="H307" s="28" t="e">
        <f t="shared" si="174"/>
        <v>#REF!</v>
      </c>
      <c r="I307" s="56" t="e">
        <f t="shared" si="175"/>
        <v>#REF!</v>
      </c>
      <c r="J307" s="56" t="e">
        <f t="shared" si="179"/>
        <v>#REF!</v>
      </c>
      <c r="K307" s="57" t="e">
        <f t="shared" si="180"/>
        <v>#REF!</v>
      </c>
      <c r="L307" s="57" t="e">
        <f t="shared" si="181"/>
        <v>#REF!</v>
      </c>
      <c r="M307" s="58" t="e">
        <f t="shared" si="176"/>
        <v>#REF!</v>
      </c>
      <c r="N307" s="58" t="e">
        <f t="shared" si="182"/>
        <v>#REF!</v>
      </c>
      <c r="O307" s="58" t="e">
        <f t="shared" si="183"/>
        <v>#REF!</v>
      </c>
      <c r="P307" s="59" t="e">
        <f t="shared" si="172"/>
        <v>#REF!</v>
      </c>
      <c r="Q307" s="29" t="e">
        <f t="shared" si="184"/>
        <v>#REF!</v>
      </c>
      <c r="R307" s="100" t="e">
        <f t="shared" si="177"/>
        <v>#REF!</v>
      </c>
      <c r="S307" s="69"/>
      <c r="T307" s="69"/>
      <c r="U307" s="102"/>
      <c r="V307" s="102"/>
      <c r="W307" s="102"/>
      <c r="X307" s="102" t="e">
        <f t="shared" si="185"/>
        <v>#REF!</v>
      </c>
      <c r="Y307" s="102" t="e">
        <f t="shared" si="186"/>
        <v>#REF!</v>
      </c>
      <c r="Z307" s="102" t="e">
        <f t="shared" si="187"/>
        <v>#REF!</v>
      </c>
      <c r="AA307" s="102" t="e">
        <f t="shared" si="188"/>
        <v>#REF!</v>
      </c>
      <c r="AB307" s="102" t="e">
        <f t="shared" si="189"/>
        <v>#REF!</v>
      </c>
      <c r="AC307" s="102" t="e">
        <f t="shared" si="190"/>
        <v>#REF!</v>
      </c>
      <c r="AD307" s="102" t="e">
        <f t="shared" si="191"/>
        <v>#REF!</v>
      </c>
      <c r="AE307" s="102" t="e">
        <f t="shared" si="192"/>
        <v>#REF!</v>
      </c>
      <c r="AF307" s="108" t="e">
        <f t="shared" si="193"/>
        <v>#REF!</v>
      </c>
      <c r="AG307" s="102" t="e">
        <f t="shared" si="194"/>
        <v>#REF!</v>
      </c>
    </row>
    <row r="308" spans="5:33" x14ac:dyDescent="0.25">
      <c r="E308" s="65" t="e">
        <f>IF((ROWS(E$6:E308)-1)&gt;$C$16+$C$13-$C$15,"",(ROWS(E$6:E308)-1))</f>
        <v>#REF!</v>
      </c>
      <c r="F308" s="55" t="e">
        <f t="shared" si="178"/>
        <v>#REF!</v>
      </c>
      <c r="G308" s="55" t="e">
        <f t="shared" si="173"/>
        <v>#REF!</v>
      </c>
      <c r="H308" s="28" t="e">
        <f t="shared" si="174"/>
        <v>#REF!</v>
      </c>
      <c r="I308" s="56" t="e">
        <f t="shared" si="175"/>
        <v>#REF!</v>
      </c>
      <c r="J308" s="56" t="e">
        <f t="shared" si="179"/>
        <v>#REF!</v>
      </c>
      <c r="K308" s="57" t="e">
        <f t="shared" si="180"/>
        <v>#REF!</v>
      </c>
      <c r="L308" s="57" t="e">
        <f t="shared" si="181"/>
        <v>#REF!</v>
      </c>
      <c r="M308" s="58" t="e">
        <f t="shared" si="176"/>
        <v>#REF!</v>
      </c>
      <c r="N308" s="58" t="e">
        <f t="shared" si="182"/>
        <v>#REF!</v>
      </c>
      <c r="O308" s="58" t="e">
        <f t="shared" si="183"/>
        <v>#REF!</v>
      </c>
      <c r="P308" s="59" t="e">
        <f t="shared" si="172"/>
        <v>#REF!</v>
      </c>
      <c r="Q308" s="29" t="e">
        <f t="shared" si="184"/>
        <v>#REF!</v>
      </c>
      <c r="R308" s="100" t="e">
        <f t="shared" si="177"/>
        <v>#REF!</v>
      </c>
      <c r="S308" s="69"/>
      <c r="T308" s="69"/>
      <c r="U308" s="102"/>
      <c r="V308" s="102"/>
      <c r="W308" s="102"/>
      <c r="X308" s="102" t="e">
        <f t="shared" si="185"/>
        <v>#REF!</v>
      </c>
      <c r="Y308" s="102" t="e">
        <f t="shared" si="186"/>
        <v>#REF!</v>
      </c>
      <c r="Z308" s="102" t="e">
        <f t="shared" si="187"/>
        <v>#REF!</v>
      </c>
      <c r="AA308" s="102" t="e">
        <f t="shared" si="188"/>
        <v>#REF!</v>
      </c>
      <c r="AB308" s="102" t="e">
        <f t="shared" si="189"/>
        <v>#REF!</v>
      </c>
      <c r="AC308" s="102" t="e">
        <f t="shared" si="190"/>
        <v>#REF!</v>
      </c>
      <c r="AD308" s="102" t="e">
        <f t="shared" si="191"/>
        <v>#REF!</v>
      </c>
      <c r="AE308" s="102" t="e">
        <f t="shared" si="192"/>
        <v>#REF!</v>
      </c>
      <c r="AF308" s="108" t="e">
        <f t="shared" si="193"/>
        <v>#REF!</v>
      </c>
      <c r="AG308" s="102" t="e">
        <f t="shared" si="194"/>
        <v>#REF!</v>
      </c>
    </row>
    <row r="309" spans="5:33" x14ac:dyDescent="0.25">
      <c r="E309" s="65" t="e">
        <f>IF((ROWS(E$6:E309)-1)&gt;$C$16+$C$13-$C$15,"",(ROWS(E$6:E309)-1))</f>
        <v>#REF!</v>
      </c>
      <c r="F309" s="55" t="e">
        <f t="shared" si="178"/>
        <v>#REF!</v>
      </c>
      <c r="G309" s="55" t="e">
        <f t="shared" si="173"/>
        <v>#REF!</v>
      </c>
      <c r="H309" s="28" t="e">
        <f t="shared" si="174"/>
        <v>#REF!</v>
      </c>
      <c r="I309" s="56" t="e">
        <f t="shared" si="175"/>
        <v>#REF!</v>
      </c>
      <c r="J309" s="56" t="e">
        <f t="shared" si="179"/>
        <v>#REF!</v>
      </c>
      <c r="K309" s="57" t="e">
        <f t="shared" si="180"/>
        <v>#REF!</v>
      </c>
      <c r="L309" s="57" t="e">
        <f t="shared" si="181"/>
        <v>#REF!</v>
      </c>
      <c r="M309" s="58" t="e">
        <f t="shared" si="176"/>
        <v>#REF!</v>
      </c>
      <c r="N309" s="58" t="e">
        <f t="shared" si="182"/>
        <v>#REF!</v>
      </c>
      <c r="O309" s="58" t="e">
        <f t="shared" si="183"/>
        <v>#REF!</v>
      </c>
      <c r="P309" s="59" t="e">
        <f t="shared" si="172"/>
        <v>#REF!</v>
      </c>
      <c r="Q309" s="29" t="e">
        <f t="shared" si="184"/>
        <v>#REF!</v>
      </c>
      <c r="R309" s="100" t="e">
        <f t="shared" si="177"/>
        <v>#REF!</v>
      </c>
      <c r="S309" s="69"/>
      <c r="T309" s="69"/>
      <c r="U309" s="102"/>
      <c r="V309" s="102"/>
      <c r="W309" s="102"/>
      <c r="X309" s="102" t="e">
        <f t="shared" si="185"/>
        <v>#REF!</v>
      </c>
      <c r="Y309" s="102" t="e">
        <f t="shared" si="186"/>
        <v>#REF!</v>
      </c>
      <c r="Z309" s="102" t="e">
        <f t="shared" si="187"/>
        <v>#REF!</v>
      </c>
      <c r="AA309" s="102" t="e">
        <f t="shared" si="188"/>
        <v>#REF!</v>
      </c>
      <c r="AB309" s="102" t="e">
        <f t="shared" si="189"/>
        <v>#REF!</v>
      </c>
      <c r="AC309" s="102" t="e">
        <f t="shared" si="190"/>
        <v>#REF!</v>
      </c>
      <c r="AD309" s="102" t="e">
        <f t="shared" si="191"/>
        <v>#REF!</v>
      </c>
      <c r="AE309" s="102" t="e">
        <f t="shared" si="192"/>
        <v>#REF!</v>
      </c>
      <c r="AF309" s="108" t="e">
        <f t="shared" si="193"/>
        <v>#REF!</v>
      </c>
      <c r="AG309" s="102" t="e">
        <f t="shared" si="194"/>
        <v>#REF!</v>
      </c>
    </row>
    <row r="310" spans="5:33" x14ac:dyDescent="0.25">
      <c r="E310" s="65" t="e">
        <f>IF((ROWS(E$6:E310)-1)&gt;$C$16+$C$13-$C$15,"",(ROWS(E$6:E310)-1))</f>
        <v>#REF!</v>
      </c>
      <c r="F310" s="55" t="e">
        <f t="shared" si="178"/>
        <v>#REF!</v>
      </c>
      <c r="G310" s="55" t="e">
        <f t="shared" si="173"/>
        <v>#REF!</v>
      </c>
      <c r="H310" s="28" t="e">
        <f t="shared" si="174"/>
        <v>#REF!</v>
      </c>
      <c r="I310" s="56" t="e">
        <f t="shared" si="175"/>
        <v>#REF!</v>
      </c>
      <c r="J310" s="56" t="e">
        <f t="shared" si="179"/>
        <v>#REF!</v>
      </c>
      <c r="K310" s="57" t="e">
        <f t="shared" si="180"/>
        <v>#REF!</v>
      </c>
      <c r="L310" s="57" t="e">
        <f t="shared" si="181"/>
        <v>#REF!</v>
      </c>
      <c r="M310" s="58" t="e">
        <f t="shared" si="176"/>
        <v>#REF!</v>
      </c>
      <c r="N310" s="58" t="e">
        <f t="shared" si="182"/>
        <v>#REF!</v>
      </c>
      <c r="O310" s="58" t="e">
        <f t="shared" si="183"/>
        <v>#REF!</v>
      </c>
      <c r="P310" s="59" t="e">
        <f t="shared" si="172"/>
        <v>#REF!</v>
      </c>
      <c r="Q310" s="29" t="e">
        <f t="shared" si="184"/>
        <v>#REF!</v>
      </c>
      <c r="R310" s="100" t="e">
        <f t="shared" si="177"/>
        <v>#REF!</v>
      </c>
      <c r="S310" s="69"/>
      <c r="T310" s="69"/>
      <c r="U310" s="102"/>
      <c r="V310" s="102"/>
      <c r="W310" s="102"/>
      <c r="X310" s="102" t="e">
        <f t="shared" si="185"/>
        <v>#REF!</v>
      </c>
      <c r="Y310" s="102" t="e">
        <f t="shared" si="186"/>
        <v>#REF!</v>
      </c>
      <c r="Z310" s="102" t="e">
        <f t="shared" si="187"/>
        <v>#REF!</v>
      </c>
      <c r="AA310" s="102" t="e">
        <f t="shared" si="188"/>
        <v>#REF!</v>
      </c>
      <c r="AB310" s="102" t="e">
        <f t="shared" si="189"/>
        <v>#REF!</v>
      </c>
      <c r="AC310" s="102" t="e">
        <f t="shared" si="190"/>
        <v>#REF!</v>
      </c>
      <c r="AD310" s="102" t="e">
        <f t="shared" si="191"/>
        <v>#REF!</v>
      </c>
      <c r="AE310" s="102" t="e">
        <f t="shared" si="192"/>
        <v>#REF!</v>
      </c>
      <c r="AF310" s="108" t="e">
        <f t="shared" si="193"/>
        <v>#REF!</v>
      </c>
      <c r="AG310" s="102" t="e">
        <f t="shared" si="194"/>
        <v>#REF!</v>
      </c>
    </row>
    <row r="311" spans="5:33" x14ac:dyDescent="0.25">
      <c r="E311" s="65" t="e">
        <f>IF((ROWS(E$6:E311)-1)&gt;$C$16+$C$13-$C$15,"",(ROWS(E$6:E311)-1))</f>
        <v>#REF!</v>
      </c>
      <c r="F311" s="55" t="e">
        <f t="shared" si="178"/>
        <v>#REF!</v>
      </c>
      <c r="G311" s="55" t="e">
        <f t="shared" si="173"/>
        <v>#REF!</v>
      </c>
      <c r="H311" s="28" t="e">
        <f t="shared" si="174"/>
        <v>#REF!</v>
      </c>
      <c r="I311" s="56" t="e">
        <f t="shared" si="175"/>
        <v>#REF!</v>
      </c>
      <c r="J311" s="56" t="e">
        <f t="shared" si="179"/>
        <v>#REF!</v>
      </c>
      <c r="K311" s="57" t="e">
        <f t="shared" si="180"/>
        <v>#REF!</v>
      </c>
      <c r="L311" s="57" t="e">
        <f t="shared" si="181"/>
        <v>#REF!</v>
      </c>
      <c r="M311" s="58" t="e">
        <f t="shared" si="176"/>
        <v>#REF!</v>
      </c>
      <c r="N311" s="58" t="e">
        <f t="shared" si="182"/>
        <v>#REF!</v>
      </c>
      <c r="O311" s="58" t="e">
        <f t="shared" si="183"/>
        <v>#REF!</v>
      </c>
      <c r="P311" s="59" t="e">
        <f t="shared" si="172"/>
        <v>#REF!</v>
      </c>
      <c r="Q311" s="29" t="e">
        <f t="shared" si="184"/>
        <v>#REF!</v>
      </c>
      <c r="R311" s="100" t="e">
        <f t="shared" si="177"/>
        <v>#REF!</v>
      </c>
      <c r="S311" s="69"/>
      <c r="T311" s="69"/>
      <c r="U311" s="102"/>
      <c r="V311" s="102"/>
      <c r="W311" s="102"/>
      <c r="X311" s="102" t="e">
        <f t="shared" si="185"/>
        <v>#REF!</v>
      </c>
      <c r="Y311" s="102" t="e">
        <f t="shared" si="186"/>
        <v>#REF!</v>
      </c>
      <c r="Z311" s="102" t="e">
        <f t="shared" si="187"/>
        <v>#REF!</v>
      </c>
      <c r="AA311" s="102" t="e">
        <f t="shared" si="188"/>
        <v>#REF!</v>
      </c>
      <c r="AB311" s="102" t="e">
        <f t="shared" si="189"/>
        <v>#REF!</v>
      </c>
      <c r="AC311" s="102" t="e">
        <f t="shared" si="190"/>
        <v>#REF!</v>
      </c>
      <c r="AD311" s="102" t="e">
        <f t="shared" si="191"/>
        <v>#REF!</v>
      </c>
      <c r="AE311" s="102" t="e">
        <f t="shared" si="192"/>
        <v>#REF!</v>
      </c>
      <c r="AF311" s="108" t="e">
        <f t="shared" si="193"/>
        <v>#REF!</v>
      </c>
      <c r="AG311" s="102" t="e">
        <f t="shared" si="194"/>
        <v>#REF!</v>
      </c>
    </row>
    <row r="312" spans="5:33" x14ac:dyDescent="0.25">
      <c r="E312" s="65" t="e">
        <f>IF((ROWS(E$6:E312)-1)&gt;$C$16+$C$13-$C$15,"",(ROWS(E$6:E312)-1))</f>
        <v>#REF!</v>
      </c>
      <c r="F312" s="55" t="e">
        <f t="shared" si="178"/>
        <v>#REF!</v>
      </c>
      <c r="G312" s="55" t="e">
        <f t="shared" si="173"/>
        <v>#REF!</v>
      </c>
      <c r="H312" s="28" t="e">
        <f t="shared" si="174"/>
        <v>#REF!</v>
      </c>
      <c r="I312" s="56" t="e">
        <f t="shared" si="175"/>
        <v>#REF!</v>
      </c>
      <c r="J312" s="56" t="e">
        <f t="shared" si="179"/>
        <v>#REF!</v>
      </c>
      <c r="K312" s="57" t="e">
        <f t="shared" si="180"/>
        <v>#REF!</v>
      </c>
      <c r="L312" s="57" t="e">
        <f t="shared" si="181"/>
        <v>#REF!</v>
      </c>
      <c r="M312" s="58" t="e">
        <f t="shared" si="176"/>
        <v>#REF!</v>
      </c>
      <c r="N312" s="58" t="e">
        <f t="shared" si="182"/>
        <v>#REF!</v>
      </c>
      <c r="O312" s="58" t="e">
        <f t="shared" si="183"/>
        <v>#REF!</v>
      </c>
      <c r="P312" s="59" t="e">
        <f t="shared" si="172"/>
        <v>#REF!</v>
      </c>
      <c r="Q312" s="29" t="e">
        <f t="shared" si="184"/>
        <v>#REF!</v>
      </c>
      <c r="R312" s="100" t="e">
        <f t="shared" si="177"/>
        <v>#REF!</v>
      </c>
      <c r="S312" s="69"/>
      <c r="T312" s="69"/>
      <c r="U312" s="102"/>
      <c r="V312" s="102"/>
      <c r="W312" s="102"/>
      <c r="X312" s="102" t="e">
        <f t="shared" si="185"/>
        <v>#REF!</v>
      </c>
      <c r="Y312" s="102" t="e">
        <f t="shared" si="186"/>
        <v>#REF!</v>
      </c>
      <c r="Z312" s="102" t="e">
        <f t="shared" si="187"/>
        <v>#REF!</v>
      </c>
      <c r="AA312" s="102" t="e">
        <f t="shared" si="188"/>
        <v>#REF!</v>
      </c>
      <c r="AB312" s="102" t="e">
        <f t="shared" si="189"/>
        <v>#REF!</v>
      </c>
      <c r="AC312" s="102" t="e">
        <f t="shared" si="190"/>
        <v>#REF!</v>
      </c>
      <c r="AD312" s="102" t="e">
        <f t="shared" si="191"/>
        <v>#REF!</v>
      </c>
      <c r="AE312" s="102" t="e">
        <f t="shared" si="192"/>
        <v>#REF!</v>
      </c>
      <c r="AF312" s="108" t="e">
        <f t="shared" si="193"/>
        <v>#REF!</v>
      </c>
      <c r="AG312" s="102" t="e">
        <f t="shared" si="194"/>
        <v>#REF!</v>
      </c>
    </row>
    <row r="313" spans="5:33" x14ac:dyDescent="0.25">
      <c r="E313" s="65" t="e">
        <f>IF((ROWS(E$6:E313)-1)&gt;$C$16+$C$13-$C$15,"",(ROWS(E$6:E313)-1))</f>
        <v>#REF!</v>
      </c>
      <c r="F313" s="55" t="e">
        <f t="shared" si="178"/>
        <v>#REF!</v>
      </c>
      <c r="G313" s="55" t="e">
        <f t="shared" si="173"/>
        <v>#REF!</v>
      </c>
      <c r="H313" s="28" t="e">
        <f t="shared" si="174"/>
        <v>#REF!</v>
      </c>
      <c r="I313" s="56" t="e">
        <f t="shared" si="175"/>
        <v>#REF!</v>
      </c>
      <c r="J313" s="56" t="e">
        <f t="shared" si="179"/>
        <v>#REF!</v>
      </c>
      <c r="K313" s="57" t="e">
        <f t="shared" si="180"/>
        <v>#REF!</v>
      </c>
      <c r="L313" s="57" t="e">
        <f t="shared" si="181"/>
        <v>#REF!</v>
      </c>
      <c r="M313" s="58" t="e">
        <f t="shared" si="176"/>
        <v>#REF!</v>
      </c>
      <c r="N313" s="58" t="e">
        <f t="shared" si="182"/>
        <v>#REF!</v>
      </c>
      <c r="O313" s="58" t="e">
        <f t="shared" si="183"/>
        <v>#REF!</v>
      </c>
      <c r="P313" s="59" t="e">
        <f t="shared" si="172"/>
        <v>#REF!</v>
      </c>
      <c r="Q313" s="29" t="e">
        <f t="shared" si="184"/>
        <v>#REF!</v>
      </c>
      <c r="R313" s="100" t="e">
        <f t="shared" si="177"/>
        <v>#REF!</v>
      </c>
      <c r="S313" s="69"/>
      <c r="T313" s="69"/>
      <c r="U313" s="102"/>
      <c r="V313" s="102"/>
      <c r="W313" s="102"/>
      <c r="X313" s="102" t="e">
        <f t="shared" si="185"/>
        <v>#REF!</v>
      </c>
      <c r="Y313" s="102" t="e">
        <f t="shared" si="186"/>
        <v>#REF!</v>
      </c>
      <c r="Z313" s="102" t="e">
        <f t="shared" si="187"/>
        <v>#REF!</v>
      </c>
      <c r="AA313" s="102" t="e">
        <f t="shared" si="188"/>
        <v>#REF!</v>
      </c>
      <c r="AB313" s="102" t="e">
        <f t="shared" si="189"/>
        <v>#REF!</v>
      </c>
      <c r="AC313" s="102" t="e">
        <f t="shared" si="190"/>
        <v>#REF!</v>
      </c>
      <c r="AD313" s="102" t="e">
        <f t="shared" si="191"/>
        <v>#REF!</v>
      </c>
      <c r="AE313" s="102" t="e">
        <f t="shared" si="192"/>
        <v>#REF!</v>
      </c>
      <c r="AF313" s="108" t="e">
        <f t="shared" si="193"/>
        <v>#REF!</v>
      </c>
      <c r="AG313" s="102" t="e">
        <f t="shared" si="194"/>
        <v>#REF!</v>
      </c>
    </row>
    <row r="314" spans="5:33" x14ac:dyDescent="0.25">
      <c r="E314" s="65" t="e">
        <f>IF((ROWS(E$6:E314)-1)&gt;$C$16+$C$13-$C$15,"",(ROWS(E$6:E314)-1))</f>
        <v>#REF!</v>
      </c>
      <c r="F314" s="55" t="e">
        <f t="shared" si="178"/>
        <v>#REF!</v>
      </c>
      <c r="G314" s="55" t="e">
        <f t="shared" si="173"/>
        <v>#REF!</v>
      </c>
      <c r="H314" s="28" t="e">
        <f t="shared" si="174"/>
        <v>#REF!</v>
      </c>
      <c r="I314" s="56" t="e">
        <f t="shared" si="175"/>
        <v>#REF!</v>
      </c>
      <c r="J314" s="56" t="e">
        <f t="shared" si="179"/>
        <v>#REF!</v>
      </c>
      <c r="K314" s="57" t="e">
        <f t="shared" si="180"/>
        <v>#REF!</v>
      </c>
      <c r="L314" s="57" t="e">
        <f t="shared" si="181"/>
        <v>#REF!</v>
      </c>
      <c r="M314" s="58" t="e">
        <f t="shared" si="176"/>
        <v>#REF!</v>
      </c>
      <c r="N314" s="58" t="e">
        <f t="shared" si="182"/>
        <v>#REF!</v>
      </c>
      <c r="O314" s="58" t="e">
        <f t="shared" si="183"/>
        <v>#REF!</v>
      </c>
      <c r="P314" s="59" t="e">
        <f t="shared" si="172"/>
        <v>#REF!</v>
      </c>
      <c r="Q314" s="29" t="e">
        <f t="shared" si="184"/>
        <v>#REF!</v>
      </c>
      <c r="R314" s="100" t="e">
        <f t="shared" si="177"/>
        <v>#REF!</v>
      </c>
      <c r="S314" s="69"/>
      <c r="T314" s="69"/>
      <c r="U314" s="102"/>
      <c r="V314" s="102"/>
      <c r="W314" s="102"/>
      <c r="X314" s="102" t="e">
        <f t="shared" si="185"/>
        <v>#REF!</v>
      </c>
      <c r="Y314" s="102" t="e">
        <f t="shared" si="186"/>
        <v>#REF!</v>
      </c>
      <c r="Z314" s="102" t="e">
        <f t="shared" si="187"/>
        <v>#REF!</v>
      </c>
      <c r="AA314" s="102" t="e">
        <f t="shared" si="188"/>
        <v>#REF!</v>
      </c>
      <c r="AB314" s="102" t="e">
        <f t="shared" si="189"/>
        <v>#REF!</v>
      </c>
      <c r="AC314" s="102" t="e">
        <f t="shared" si="190"/>
        <v>#REF!</v>
      </c>
      <c r="AD314" s="102" t="e">
        <f t="shared" si="191"/>
        <v>#REF!</v>
      </c>
      <c r="AE314" s="102" t="e">
        <f t="shared" si="192"/>
        <v>#REF!</v>
      </c>
      <c r="AF314" s="108" t="e">
        <f t="shared" si="193"/>
        <v>#REF!</v>
      </c>
      <c r="AG314" s="102" t="e">
        <f t="shared" si="194"/>
        <v>#REF!</v>
      </c>
    </row>
    <row r="315" spans="5:33" x14ac:dyDescent="0.25">
      <c r="E315" s="65" t="e">
        <f>IF((ROWS(E$6:E315)-1)&gt;$C$16+$C$13-$C$15,"",(ROWS(E$6:E315)-1))</f>
        <v>#REF!</v>
      </c>
      <c r="F315" s="55" t="e">
        <f t="shared" si="178"/>
        <v>#REF!</v>
      </c>
      <c r="G315" s="55" t="e">
        <f t="shared" si="173"/>
        <v>#REF!</v>
      </c>
      <c r="H315" s="28" t="e">
        <f t="shared" si="174"/>
        <v>#REF!</v>
      </c>
      <c r="I315" s="56" t="e">
        <f t="shared" si="175"/>
        <v>#REF!</v>
      </c>
      <c r="J315" s="56" t="e">
        <f t="shared" si="179"/>
        <v>#REF!</v>
      </c>
      <c r="K315" s="57" t="e">
        <f t="shared" si="180"/>
        <v>#REF!</v>
      </c>
      <c r="L315" s="57" t="e">
        <f t="shared" si="181"/>
        <v>#REF!</v>
      </c>
      <c r="M315" s="58" t="e">
        <f t="shared" si="176"/>
        <v>#REF!</v>
      </c>
      <c r="N315" s="58" t="e">
        <f t="shared" si="182"/>
        <v>#REF!</v>
      </c>
      <c r="O315" s="58" t="e">
        <f t="shared" si="183"/>
        <v>#REF!</v>
      </c>
      <c r="P315" s="59" t="e">
        <f t="shared" si="172"/>
        <v>#REF!</v>
      </c>
      <c r="Q315" s="29" t="e">
        <f t="shared" si="184"/>
        <v>#REF!</v>
      </c>
      <c r="R315" s="100" t="e">
        <f t="shared" si="177"/>
        <v>#REF!</v>
      </c>
      <c r="S315" s="69"/>
      <c r="T315" s="69"/>
      <c r="U315" s="102"/>
      <c r="V315" s="102"/>
      <c r="W315" s="102"/>
      <c r="X315" s="102" t="e">
        <f t="shared" si="185"/>
        <v>#REF!</v>
      </c>
      <c r="Y315" s="102" t="e">
        <f t="shared" si="186"/>
        <v>#REF!</v>
      </c>
      <c r="Z315" s="102" t="e">
        <f t="shared" si="187"/>
        <v>#REF!</v>
      </c>
      <c r="AA315" s="102" t="e">
        <f t="shared" si="188"/>
        <v>#REF!</v>
      </c>
      <c r="AB315" s="102" t="e">
        <f t="shared" si="189"/>
        <v>#REF!</v>
      </c>
      <c r="AC315" s="102" t="e">
        <f t="shared" si="190"/>
        <v>#REF!</v>
      </c>
      <c r="AD315" s="102" t="e">
        <f t="shared" si="191"/>
        <v>#REF!</v>
      </c>
      <c r="AE315" s="102" t="e">
        <f t="shared" si="192"/>
        <v>#REF!</v>
      </c>
      <c r="AF315" s="108" t="e">
        <f t="shared" si="193"/>
        <v>#REF!</v>
      </c>
      <c r="AG315" s="102" t="e">
        <f t="shared" si="194"/>
        <v>#REF!</v>
      </c>
    </row>
    <row r="316" spans="5:33" x14ac:dyDescent="0.25">
      <c r="E316" s="65" t="e">
        <f>IF((ROWS(E$6:E316)-1)&gt;$C$16+$C$13-$C$15,"",(ROWS(E$6:E316)-1))</f>
        <v>#REF!</v>
      </c>
      <c r="F316" s="55" t="e">
        <f t="shared" si="178"/>
        <v>#REF!</v>
      </c>
      <c r="G316" s="55" t="e">
        <f t="shared" si="173"/>
        <v>#REF!</v>
      </c>
      <c r="H316" s="28" t="e">
        <f t="shared" si="174"/>
        <v>#REF!</v>
      </c>
      <c r="I316" s="56" t="e">
        <f t="shared" si="175"/>
        <v>#REF!</v>
      </c>
      <c r="J316" s="56" t="e">
        <f t="shared" si="179"/>
        <v>#REF!</v>
      </c>
      <c r="K316" s="57" t="e">
        <f t="shared" si="180"/>
        <v>#REF!</v>
      </c>
      <c r="L316" s="57" t="e">
        <f t="shared" si="181"/>
        <v>#REF!</v>
      </c>
      <c r="M316" s="58" t="e">
        <f t="shared" si="176"/>
        <v>#REF!</v>
      </c>
      <c r="N316" s="58" t="e">
        <f t="shared" si="182"/>
        <v>#REF!</v>
      </c>
      <c r="O316" s="58" t="e">
        <f t="shared" si="183"/>
        <v>#REF!</v>
      </c>
      <c r="P316" s="59" t="e">
        <f t="shared" si="172"/>
        <v>#REF!</v>
      </c>
      <c r="Q316" s="29" t="e">
        <f t="shared" si="184"/>
        <v>#REF!</v>
      </c>
      <c r="R316" s="100" t="e">
        <f t="shared" si="177"/>
        <v>#REF!</v>
      </c>
      <c r="S316" s="69"/>
      <c r="T316" s="69"/>
      <c r="U316" s="102"/>
      <c r="V316" s="102"/>
      <c r="W316" s="102"/>
      <c r="X316" s="102" t="e">
        <f t="shared" si="185"/>
        <v>#REF!</v>
      </c>
      <c r="Y316" s="102" t="e">
        <f t="shared" si="186"/>
        <v>#REF!</v>
      </c>
      <c r="Z316" s="102" t="e">
        <f t="shared" si="187"/>
        <v>#REF!</v>
      </c>
      <c r="AA316" s="102" t="e">
        <f t="shared" si="188"/>
        <v>#REF!</v>
      </c>
      <c r="AB316" s="102" t="e">
        <f t="shared" si="189"/>
        <v>#REF!</v>
      </c>
      <c r="AC316" s="102" t="e">
        <f t="shared" si="190"/>
        <v>#REF!</v>
      </c>
      <c r="AD316" s="102" t="e">
        <f t="shared" si="191"/>
        <v>#REF!</v>
      </c>
      <c r="AE316" s="102" t="e">
        <f t="shared" si="192"/>
        <v>#REF!</v>
      </c>
      <c r="AF316" s="108" t="e">
        <f t="shared" si="193"/>
        <v>#REF!</v>
      </c>
      <c r="AG316" s="102" t="e">
        <f t="shared" si="194"/>
        <v>#REF!</v>
      </c>
    </row>
    <row r="317" spans="5:33" x14ac:dyDescent="0.25">
      <c r="E317" s="65" t="e">
        <f>IF((ROWS(E$6:E317)-1)&gt;$C$16+$C$13-$C$15,"",(ROWS(E$6:E317)-1))</f>
        <v>#REF!</v>
      </c>
      <c r="F317" s="55" t="e">
        <f t="shared" si="178"/>
        <v>#REF!</v>
      </c>
      <c r="G317" s="55" t="e">
        <f t="shared" si="173"/>
        <v>#REF!</v>
      </c>
      <c r="H317" s="28" t="e">
        <f t="shared" si="174"/>
        <v>#REF!</v>
      </c>
      <c r="I317" s="56" t="e">
        <f t="shared" si="175"/>
        <v>#REF!</v>
      </c>
      <c r="J317" s="56" t="e">
        <f t="shared" si="179"/>
        <v>#REF!</v>
      </c>
      <c r="K317" s="57" t="e">
        <f t="shared" si="180"/>
        <v>#REF!</v>
      </c>
      <c r="L317" s="57" t="e">
        <f t="shared" si="181"/>
        <v>#REF!</v>
      </c>
      <c r="M317" s="58" t="e">
        <f t="shared" si="176"/>
        <v>#REF!</v>
      </c>
      <c r="N317" s="58" t="e">
        <f t="shared" si="182"/>
        <v>#REF!</v>
      </c>
      <c r="O317" s="58" t="e">
        <f t="shared" si="183"/>
        <v>#REF!</v>
      </c>
      <c r="P317" s="59" t="e">
        <f t="shared" si="172"/>
        <v>#REF!</v>
      </c>
      <c r="Q317" s="29" t="e">
        <f t="shared" si="184"/>
        <v>#REF!</v>
      </c>
      <c r="R317" s="100" t="e">
        <f t="shared" si="177"/>
        <v>#REF!</v>
      </c>
      <c r="S317" s="69"/>
      <c r="T317" s="69"/>
      <c r="U317" s="102"/>
      <c r="V317" s="102"/>
      <c r="W317" s="102"/>
      <c r="X317" s="102" t="e">
        <f t="shared" si="185"/>
        <v>#REF!</v>
      </c>
      <c r="Y317" s="102" t="e">
        <f t="shared" si="186"/>
        <v>#REF!</v>
      </c>
      <c r="Z317" s="102" t="e">
        <f t="shared" si="187"/>
        <v>#REF!</v>
      </c>
      <c r="AA317" s="102" t="e">
        <f t="shared" si="188"/>
        <v>#REF!</v>
      </c>
      <c r="AB317" s="102" t="e">
        <f t="shared" si="189"/>
        <v>#REF!</v>
      </c>
      <c r="AC317" s="102" t="e">
        <f t="shared" si="190"/>
        <v>#REF!</v>
      </c>
      <c r="AD317" s="102" t="e">
        <f t="shared" si="191"/>
        <v>#REF!</v>
      </c>
      <c r="AE317" s="102" t="e">
        <f t="shared" si="192"/>
        <v>#REF!</v>
      </c>
      <c r="AF317" s="108" t="e">
        <f t="shared" si="193"/>
        <v>#REF!</v>
      </c>
      <c r="AG317" s="102" t="e">
        <f t="shared" si="194"/>
        <v>#REF!</v>
      </c>
    </row>
    <row r="318" spans="5:33" x14ac:dyDescent="0.25">
      <c r="E318" s="65" t="e">
        <f>IF((ROWS(E$6:E318)-1)&gt;$C$16+$C$13-$C$15,"",(ROWS(E$6:E318)-1))</f>
        <v>#REF!</v>
      </c>
      <c r="F318" s="55" t="e">
        <f t="shared" si="178"/>
        <v>#REF!</v>
      </c>
      <c r="G318" s="55" t="e">
        <f t="shared" si="173"/>
        <v>#REF!</v>
      </c>
      <c r="H318" s="28" t="e">
        <f t="shared" si="174"/>
        <v>#REF!</v>
      </c>
      <c r="I318" s="56" t="e">
        <f t="shared" si="175"/>
        <v>#REF!</v>
      </c>
      <c r="J318" s="56" t="e">
        <f t="shared" si="179"/>
        <v>#REF!</v>
      </c>
      <c r="K318" s="57" t="e">
        <f t="shared" si="180"/>
        <v>#REF!</v>
      </c>
      <c r="L318" s="57" t="e">
        <f t="shared" si="181"/>
        <v>#REF!</v>
      </c>
      <c r="M318" s="58" t="e">
        <f t="shared" si="176"/>
        <v>#REF!</v>
      </c>
      <c r="N318" s="58" t="e">
        <f t="shared" si="182"/>
        <v>#REF!</v>
      </c>
      <c r="O318" s="58" t="e">
        <f t="shared" si="183"/>
        <v>#REF!</v>
      </c>
      <c r="P318" s="59" t="e">
        <f t="shared" si="172"/>
        <v>#REF!</v>
      </c>
      <c r="Q318" s="29" t="e">
        <f t="shared" si="184"/>
        <v>#REF!</v>
      </c>
      <c r="R318" s="100" t="e">
        <f t="shared" si="177"/>
        <v>#REF!</v>
      </c>
      <c r="S318" s="69"/>
      <c r="T318" s="69"/>
      <c r="U318" s="102"/>
      <c r="V318" s="102"/>
      <c r="W318" s="102"/>
      <c r="X318" s="102" t="e">
        <f t="shared" si="185"/>
        <v>#REF!</v>
      </c>
      <c r="Y318" s="102" t="e">
        <f t="shared" si="186"/>
        <v>#REF!</v>
      </c>
      <c r="Z318" s="102" t="e">
        <f t="shared" si="187"/>
        <v>#REF!</v>
      </c>
      <c r="AA318" s="102" t="e">
        <f t="shared" si="188"/>
        <v>#REF!</v>
      </c>
      <c r="AB318" s="102" t="e">
        <f t="shared" si="189"/>
        <v>#REF!</v>
      </c>
      <c r="AC318" s="102" t="e">
        <f t="shared" si="190"/>
        <v>#REF!</v>
      </c>
      <c r="AD318" s="102" t="e">
        <f t="shared" si="191"/>
        <v>#REF!</v>
      </c>
      <c r="AE318" s="102" t="e">
        <f t="shared" si="192"/>
        <v>#REF!</v>
      </c>
      <c r="AF318" s="108" t="e">
        <f t="shared" si="193"/>
        <v>#REF!</v>
      </c>
      <c r="AG318" s="102" t="e">
        <f t="shared" si="194"/>
        <v>#REF!</v>
      </c>
    </row>
    <row r="319" spans="5:33" x14ac:dyDescent="0.25">
      <c r="E319" s="65" t="e">
        <f>IF((ROWS(E$6:E319)-1)&gt;$C$16+$C$13-$C$15,"",(ROWS(E$6:E319)-1))</f>
        <v>#REF!</v>
      </c>
      <c r="F319" s="55" t="e">
        <f t="shared" si="178"/>
        <v>#REF!</v>
      </c>
      <c r="G319" s="55" t="e">
        <f t="shared" si="173"/>
        <v>#REF!</v>
      </c>
      <c r="H319" s="28" t="e">
        <f t="shared" si="174"/>
        <v>#REF!</v>
      </c>
      <c r="I319" s="56" t="e">
        <f t="shared" si="175"/>
        <v>#REF!</v>
      </c>
      <c r="J319" s="56" t="e">
        <f t="shared" si="179"/>
        <v>#REF!</v>
      </c>
      <c r="K319" s="57" t="e">
        <f t="shared" si="180"/>
        <v>#REF!</v>
      </c>
      <c r="L319" s="57" t="e">
        <f t="shared" si="181"/>
        <v>#REF!</v>
      </c>
      <c r="M319" s="58" t="e">
        <f t="shared" si="176"/>
        <v>#REF!</v>
      </c>
      <c r="N319" s="58" t="e">
        <f t="shared" si="182"/>
        <v>#REF!</v>
      </c>
      <c r="O319" s="58" t="e">
        <f t="shared" si="183"/>
        <v>#REF!</v>
      </c>
      <c r="P319" s="59" t="e">
        <f t="shared" si="172"/>
        <v>#REF!</v>
      </c>
      <c r="Q319" s="29" t="e">
        <f t="shared" si="184"/>
        <v>#REF!</v>
      </c>
      <c r="R319" s="100" t="e">
        <f t="shared" si="177"/>
        <v>#REF!</v>
      </c>
      <c r="S319" s="69"/>
      <c r="T319" s="69"/>
      <c r="U319" s="102"/>
      <c r="V319" s="102"/>
      <c r="W319" s="102"/>
      <c r="X319" s="102" t="e">
        <f t="shared" si="185"/>
        <v>#REF!</v>
      </c>
      <c r="Y319" s="102" t="e">
        <f t="shared" si="186"/>
        <v>#REF!</v>
      </c>
      <c r="Z319" s="102" t="e">
        <f t="shared" si="187"/>
        <v>#REF!</v>
      </c>
      <c r="AA319" s="102" t="e">
        <f t="shared" si="188"/>
        <v>#REF!</v>
      </c>
      <c r="AB319" s="102" t="e">
        <f t="shared" si="189"/>
        <v>#REF!</v>
      </c>
      <c r="AC319" s="102" t="e">
        <f t="shared" si="190"/>
        <v>#REF!</v>
      </c>
      <c r="AD319" s="102" t="e">
        <f t="shared" si="191"/>
        <v>#REF!</v>
      </c>
      <c r="AE319" s="102" t="e">
        <f t="shared" si="192"/>
        <v>#REF!</v>
      </c>
      <c r="AF319" s="108" t="e">
        <f t="shared" si="193"/>
        <v>#REF!</v>
      </c>
      <c r="AG319" s="102" t="e">
        <f t="shared" si="194"/>
        <v>#REF!</v>
      </c>
    </row>
    <row r="320" spans="5:33" x14ac:dyDescent="0.25">
      <c r="E320" s="65" t="e">
        <f>IF((ROWS(E$6:E320)-1)&gt;$C$16+$C$13-$C$15,"",(ROWS(E$6:E320)-1))</f>
        <v>#REF!</v>
      </c>
      <c r="F320" s="55" t="e">
        <f t="shared" si="178"/>
        <v>#REF!</v>
      </c>
      <c r="G320" s="55" t="e">
        <f t="shared" si="173"/>
        <v>#REF!</v>
      </c>
      <c r="H320" s="28" t="e">
        <f t="shared" si="174"/>
        <v>#REF!</v>
      </c>
      <c r="I320" s="56" t="e">
        <f t="shared" si="175"/>
        <v>#REF!</v>
      </c>
      <c r="J320" s="56" t="e">
        <f t="shared" si="179"/>
        <v>#REF!</v>
      </c>
      <c r="K320" s="57" t="e">
        <f t="shared" si="180"/>
        <v>#REF!</v>
      </c>
      <c r="L320" s="57" t="e">
        <f t="shared" si="181"/>
        <v>#REF!</v>
      </c>
      <c r="M320" s="58" t="e">
        <f t="shared" si="176"/>
        <v>#REF!</v>
      </c>
      <c r="N320" s="58" t="e">
        <f t="shared" si="182"/>
        <v>#REF!</v>
      </c>
      <c r="O320" s="58" t="e">
        <f t="shared" si="183"/>
        <v>#REF!</v>
      </c>
      <c r="P320" s="59" t="e">
        <f t="shared" si="172"/>
        <v>#REF!</v>
      </c>
      <c r="Q320" s="29" t="e">
        <f t="shared" si="184"/>
        <v>#REF!</v>
      </c>
      <c r="R320" s="100" t="e">
        <f t="shared" si="177"/>
        <v>#REF!</v>
      </c>
      <c r="S320" s="69"/>
      <c r="T320" s="69"/>
      <c r="U320" s="102"/>
      <c r="V320" s="102"/>
      <c r="W320" s="102"/>
      <c r="X320" s="102" t="e">
        <f t="shared" si="185"/>
        <v>#REF!</v>
      </c>
      <c r="Y320" s="102" t="e">
        <f t="shared" si="186"/>
        <v>#REF!</v>
      </c>
      <c r="Z320" s="102" t="e">
        <f t="shared" si="187"/>
        <v>#REF!</v>
      </c>
      <c r="AA320" s="102" t="e">
        <f t="shared" si="188"/>
        <v>#REF!</v>
      </c>
      <c r="AB320" s="102" t="e">
        <f t="shared" si="189"/>
        <v>#REF!</v>
      </c>
      <c r="AC320" s="102" t="e">
        <f t="shared" si="190"/>
        <v>#REF!</v>
      </c>
      <c r="AD320" s="102" t="e">
        <f t="shared" si="191"/>
        <v>#REF!</v>
      </c>
      <c r="AE320" s="102" t="e">
        <f t="shared" si="192"/>
        <v>#REF!</v>
      </c>
      <c r="AF320" s="108" t="e">
        <f t="shared" si="193"/>
        <v>#REF!</v>
      </c>
      <c r="AG320" s="102" t="e">
        <f t="shared" si="194"/>
        <v>#REF!</v>
      </c>
    </row>
    <row r="321" spans="5:33" x14ac:dyDescent="0.25">
      <c r="E321" s="65" t="e">
        <f>IF((ROWS(E$6:E321)-1)&gt;$C$16+$C$13-$C$15,"",(ROWS(E$6:E321)-1))</f>
        <v>#REF!</v>
      </c>
      <c r="F321" s="55" t="e">
        <f t="shared" si="178"/>
        <v>#REF!</v>
      </c>
      <c r="G321" s="55" t="e">
        <f t="shared" si="173"/>
        <v>#REF!</v>
      </c>
      <c r="H321" s="28" t="e">
        <f t="shared" si="174"/>
        <v>#REF!</v>
      </c>
      <c r="I321" s="56" t="e">
        <f t="shared" si="175"/>
        <v>#REF!</v>
      </c>
      <c r="J321" s="56" t="e">
        <f t="shared" si="179"/>
        <v>#REF!</v>
      </c>
      <c r="K321" s="57" t="e">
        <f t="shared" si="180"/>
        <v>#REF!</v>
      </c>
      <c r="L321" s="57" t="e">
        <f t="shared" si="181"/>
        <v>#REF!</v>
      </c>
      <c r="M321" s="58" t="e">
        <f t="shared" si="176"/>
        <v>#REF!</v>
      </c>
      <c r="N321" s="58" t="e">
        <f t="shared" si="182"/>
        <v>#REF!</v>
      </c>
      <c r="O321" s="58" t="e">
        <f t="shared" si="183"/>
        <v>#REF!</v>
      </c>
      <c r="P321" s="59" t="e">
        <f t="shared" si="172"/>
        <v>#REF!</v>
      </c>
      <c r="Q321" s="29" t="e">
        <f t="shared" si="184"/>
        <v>#REF!</v>
      </c>
      <c r="R321" s="100" t="e">
        <f t="shared" si="177"/>
        <v>#REF!</v>
      </c>
      <c r="S321" s="69"/>
      <c r="T321" s="69"/>
      <c r="U321" s="102"/>
      <c r="V321" s="102"/>
      <c r="W321" s="102"/>
      <c r="X321" s="102" t="e">
        <f t="shared" si="185"/>
        <v>#REF!</v>
      </c>
      <c r="Y321" s="102" t="e">
        <f t="shared" si="186"/>
        <v>#REF!</v>
      </c>
      <c r="Z321" s="102" t="e">
        <f t="shared" si="187"/>
        <v>#REF!</v>
      </c>
      <c r="AA321" s="102" t="e">
        <f t="shared" si="188"/>
        <v>#REF!</v>
      </c>
      <c r="AB321" s="102" t="e">
        <f t="shared" si="189"/>
        <v>#REF!</v>
      </c>
      <c r="AC321" s="102" t="e">
        <f t="shared" si="190"/>
        <v>#REF!</v>
      </c>
      <c r="AD321" s="102" t="e">
        <f t="shared" si="191"/>
        <v>#REF!</v>
      </c>
      <c r="AE321" s="102" t="e">
        <f t="shared" si="192"/>
        <v>#REF!</v>
      </c>
      <c r="AF321" s="108" t="e">
        <f t="shared" si="193"/>
        <v>#REF!</v>
      </c>
      <c r="AG321" s="102" t="e">
        <f t="shared" si="194"/>
        <v>#REF!</v>
      </c>
    </row>
    <row r="322" spans="5:33" x14ac:dyDescent="0.25">
      <c r="E322" s="65" t="e">
        <f>IF((ROWS(E$6:E322)-1)&gt;$C$16+$C$13-$C$15,"",(ROWS(E$6:E322)-1))</f>
        <v>#REF!</v>
      </c>
      <c r="F322" s="55" t="e">
        <f t="shared" si="178"/>
        <v>#REF!</v>
      </c>
      <c r="G322" s="55" t="e">
        <f t="shared" si="173"/>
        <v>#REF!</v>
      </c>
      <c r="H322" s="28" t="e">
        <f t="shared" si="174"/>
        <v>#REF!</v>
      </c>
      <c r="I322" s="56" t="e">
        <f t="shared" si="175"/>
        <v>#REF!</v>
      </c>
      <c r="J322" s="56" t="e">
        <f t="shared" si="179"/>
        <v>#REF!</v>
      </c>
      <c r="K322" s="57" t="e">
        <f t="shared" si="180"/>
        <v>#REF!</v>
      </c>
      <c r="L322" s="57" t="e">
        <f t="shared" si="181"/>
        <v>#REF!</v>
      </c>
      <c r="M322" s="58" t="e">
        <f t="shared" si="176"/>
        <v>#REF!</v>
      </c>
      <c r="N322" s="58" t="e">
        <f t="shared" si="182"/>
        <v>#REF!</v>
      </c>
      <c r="O322" s="58" t="e">
        <f t="shared" si="183"/>
        <v>#REF!</v>
      </c>
      <c r="P322" s="59" t="e">
        <f t="shared" si="172"/>
        <v>#REF!</v>
      </c>
      <c r="Q322" s="29" t="e">
        <f t="shared" si="184"/>
        <v>#REF!</v>
      </c>
      <c r="R322" s="100" t="e">
        <f t="shared" si="177"/>
        <v>#REF!</v>
      </c>
      <c r="S322" s="69"/>
      <c r="T322" s="69"/>
      <c r="U322" s="102"/>
      <c r="V322" s="102"/>
      <c r="W322" s="102"/>
      <c r="X322" s="102" t="e">
        <f t="shared" si="185"/>
        <v>#REF!</v>
      </c>
      <c r="Y322" s="102" t="e">
        <f t="shared" si="186"/>
        <v>#REF!</v>
      </c>
      <c r="Z322" s="102" t="e">
        <f t="shared" si="187"/>
        <v>#REF!</v>
      </c>
      <c r="AA322" s="102" t="e">
        <f t="shared" si="188"/>
        <v>#REF!</v>
      </c>
      <c r="AB322" s="102" t="e">
        <f t="shared" si="189"/>
        <v>#REF!</v>
      </c>
      <c r="AC322" s="102" t="e">
        <f t="shared" si="190"/>
        <v>#REF!</v>
      </c>
      <c r="AD322" s="102" t="e">
        <f t="shared" si="191"/>
        <v>#REF!</v>
      </c>
      <c r="AE322" s="102" t="e">
        <f t="shared" si="192"/>
        <v>#REF!</v>
      </c>
      <c r="AF322" s="108" t="e">
        <f t="shared" si="193"/>
        <v>#REF!</v>
      </c>
      <c r="AG322" s="102" t="e">
        <f t="shared" si="194"/>
        <v>#REF!</v>
      </c>
    </row>
    <row r="323" spans="5:33" x14ac:dyDescent="0.25">
      <c r="E323" s="65" t="e">
        <f>IF((ROWS(E$6:E323)-1)&gt;$C$16+$C$13-$C$15,"",(ROWS(E$6:E323)-1))</f>
        <v>#REF!</v>
      </c>
      <c r="F323" s="55" t="e">
        <f t="shared" si="178"/>
        <v>#REF!</v>
      </c>
      <c r="G323" s="55" t="e">
        <f t="shared" si="173"/>
        <v>#REF!</v>
      </c>
      <c r="H323" s="28" t="e">
        <f t="shared" si="174"/>
        <v>#REF!</v>
      </c>
      <c r="I323" s="56" t="e">
        <f t="shared" si="175"/>
        <v>#REF!</v>
      </c>
      <c r="J323" s="56" t="e">
        <f t="shared" si="179"/>
        <v>#REF!</v>
      </c>
      <c r="K323" s="57" t="e">
        <f t="shared" si="180"/>
        <v>#REF!</v>
      </c>
      <c r="L323" s="57" t="e">
        <f t="shared" si="181"/>
        <v>#REF!</v>
      </c>
      <c r="M323" s="58" t="e">
        <f t="shared" si="176"/>
        <v>#REF!</v>
      </c>
      <c r="N323" s="58" t="e">
        <f t="shared" si="182"/>
        <v>#REF!</v>
      </c>
      <c r="O323" s="58" t="e">
        <f t="shared" si="183"/>
        <v>#REF!</v>
      </c>
      <c r="P323" s="59" t="e">
        <f t="shared" si="172"/>
        <v>#REF!</v>
      </c>
      <c r="Q323" s="29" t="e">
        <f t="shared" si="184"/>
        <v>#REF!</v>
      </c>
      <c r="R323" s="100" t="e">
        <f t="shared" si="177"/>
        <v>#REF!</v>
      </c>
      <c r="S323" s="69"/>
      <c r="T323" s="69"/>
      <c r="U323" s="102"/>
      <c r="V323" s="102"/>
      <c r="W323" s="102"/>
      <c r="X323" s="102" t="e">
        <f t="shared" si="185"/>
        <v>#REF!</v>
      </c>
      <c r="Y323" s="102" t="e">
        <f t="shared" si="186"/>
        <v>#REF!</v>
      </c>
      <c r="Z323" s="102" t="e">
        <f t="shared" si="187"/>
        <v>#REF!</v>
      </c>
      <c r="AA323" s="102" t="e">
        <f t="shared" si="188"/>
        <v>#REF!</v>
      </c>
      <c r="AB323" s="102" t="e">
        <f t="shared" si="189"/>
        <v>#REF!</v>
      </c>
      <c r="AC323" s="102" t="e">
        <f t="shared" si="190"/>
        <v>#REF!</v>
      </c>
      <c r="AD323" s="102" t="e">
        <f t="shared" si="191"/>
        <v>#REF!</v>
      </c>
      <c r="AE323" s="102" t="e">
        <f t="shared" si="192"/>
        <v>#REF!</v>
      </c>
      <c r="AF323" s="108" t="e">
        <f t="shared" si="193"/>
        <v>#REF!</v>
      </c>
      <c r="AG323" s="102" t="e">
        <f t="shared" si="194"/>
        <v>#REF!</v>
      </c>
    </row>
    <row r="324" spans="5:33" x14ac:dyDescent="0.25">
      <c r="E324" s="65" t="e">
        <f>IF((ROWS(E$6:E324)-1)&gt;$C$16+$C$13-$C$15,"",(ROWS(E$6:E324)-1))</f>
        <v>#REF!</v>
      </c>
      <c r="F324" s="55" t="e">
        <f t="shared" si="178"/>
        <v>#REF!</v>
      </c>
      <c r="G324" s="55" t="e">
        <f t="shared" si="173"/>
        <v>#REF!</v>
      </c>
      <c r="H324" s="28" t="e">
        <f t="shared" si="174"/>
        <v>#REF!</v>
      </c>
      <c r="I324" s="56" t="e">
        <f t="shared" si="175"/>
        <v>#REF!</v>
      </c>
      <c r="J324" s="56" t="e">
        <f t="shared" si="179"/>
        <v>#REF!</v>
      </c>
      <c r="K324" s="57" t="e">
        <f t="shared" si="180"/>
        <v>#REF!</v>
      </c>
      <c r="L324" s="57" t="e">
        <f t="shared" si="181"/>
        <v>#REF!</v>
      </c>
      <c r="M324" s="58" t="e">
        <f t="shared" si="176"/>
        <v>#REF!</v>
      </c>
      <c r="N324" s="58" t="e">
        <f t="shared" si="182"/>
        <v>#REF!</v>
      </c>
      <c r="O324" s="58" t="e">
        <f t="shared" si="183"/>
        <v>#REF!</v>
      </c>
      <c r="P324" s="59" t="e">
        <f t="shared" si="172"/>
        <v>#REF!</v>
      </c>
      <c r="Q324" s="29" t="e">
        <f t="shared" si="184"/>
        <v>#REF!</v>
      </c>
      <c r="R324" s="100" t="e">
        <f t="shared" si="177"/>
        <v>#REF!</v>
      </c>
      <c r="S324" s="69"/>
      <c r="T324" s="69"/>
      <c r="U324" s="102"/>
      <c r="V324" s="102"/>
      <c r="W324" s="102"/>
      <c r="X324" s="102" t="e">
        <f t="shared" si="185"/>
        <v>#REF!</v>
      </c>
      <c r="Y324" s="102" t="e">
        <f t="shared" si="186"/>
        <v>#REF!</v>
      </c>
      <c r="Z324" s="102" t="e">
        <f t="shared" si="187"/>
        <v>#REF!</v>
      </c>
      <c r="AA324" s="102" t="e">
        <f t="shared" si="188"/>
        <v>#REF!</v>
      </c>
      <c r="AB324" s="102" t="e">
        <f t="shared" si="189"/>
        <v>#REF!</v>
      </c>
      <c r="AC324" s="102" t="e">
        <f t="shared" si="190"/>
        <v>#REF!</v>
      </c>
      <c r="AD324" s="102" t="e">
        <f t="shared" si="191"/>
        <v>#REF!</v>
      </c>
      <c r="AE324" s="102" t="e">
        <f t="shared" si="192"/>
        <v>#REF!</v>
      </c>
      <c r="AF324" s="108" t="e">
        <f t="shared" si="193"/>
        <v>#REF!</v>
      </c>
      <c r="AG324" s="102" t="e">
        <f t="shared" si="194"/>
        <v>#REF!</v>
      </c>
    </row>
    <row r="325" spans="5:33" x14ac:dyDescent="0.25">
      <c r="E325" s="65" t="e">
        <f>IF((ROWS(E$6:E325)-1)&gt;$C$16+$C$13-$C$15,"",(ROWS(E$6:E325)-1))</f>
        <v>#REF!</v>
      </c>
      <c r="F325" s="55" t="e">
        <f t="shared" si="178"/>
        <v>#REF!</v>
      </c>
      <c r="G325" s="55" t="e">
        <f t="shared" si="173"/>
        <v>#REF!</v>
      </c>
      <c r="H325" s="28" t="e">
        <f t="shared" si="174"/>
        <v>#REF!</v>
      </c>
      <c r="I325" s="56" t="e">
        <f t="shared" si="175"/>
        <v>#REF!</v>
      </c>
      <c r="J325" s="56" t="e">
        <f t="shared" si="179"/>
        <v>#REF!</v>
      </c>
      <c r="K325" s="57" t="e">
        <f t="shared" si="180"/>
        <v>#REF!</v>
      </c>
      <c r="L325" s="57" t="e">
        <f t="shared" si="181"/>
        <v>#REF!</v>
      </c>
      <c r="M325" s="58" t="e">
        <f t="shared" si="176"/>
        <v>#REF!</v>
      </c>
      <c r="N325" s="58" t="e">
        <f t="shared" si="182"/>
        <v>#REF!</v>
      </c>
      <c r="O325" s="58" t="e">
        <f t="shared" si="183"/>
        <v>#REF!</v>
      </c>
      <c r="P325" s="59" t="e">
        <f t="shared" si="172"/>
        <v>#REF!</v>
      </c>
      <c r="Q325" s="29" t="e">
        <f t="shared" si="184"/>
        <v>#REF!</v>
      </c>
      <c r="R325" s="100" t="e">
        <f t="shared" si="177"/>
        <v>#REF!</v>
      </c>
      <c r="S325" s="69"/>
      <c r="T325" s="69"/>
      <c r="U325" s="102"/>
      <c r="V325" s="102"/>
      <c r="W325" s="102"/>
      <c r="X325" s="102" t="e">
        <f t="shared" si="185"/>
        <v>#REF!</v>
      </c>
      <c r="Y325" s="102" t="e">
        <f t="shared" si="186"/>
        <v>#REF!</v>
      </c>
      <c r="Z325" s="102" t="e">
        <f t="shared" si="187"/>
        <v>#REF!</v>
      </c>
      <c r="AA325" s="102" t="e">
        <f t="shared" si="188"/>
        <v>#REF!</v>
      </c>
      <c r="AB325" s="102" t="e">
        <f t="shared" si="189"/>
        <v>#REF!</v>
      </c>
      <c r="AC325" s="102" t="e">
        <f t="shared" si="190"/>
        <v>#REF!</v>
      </c>
      <c r="AD325" s="102" t="e">
        <f t="shared" si="191"/>
        <v>#REF!</v>
      </c>
      <c r="AE325" s="102" t="e">
        <f t="shared" si="192"/>
        <v>#REF!</v>
      </c>
      <c r="AF325" s="108" t="e">
        <f t="shared" si="193"/>
        <v>#REF!</v>
      </c>
      <c r="AG325" s="102" t="e">
        <f t="shared" si="194"/>
        <v>#REF!</v>
      </c>
    </row>
    <row r="326" spans="5:33" x14ac:dyDescent="0.25">
      <c r="E326" s="65" t="e">
        <f>IF((ROWS(E$6:E326)-1)&gt;$C$16+$C$13-$C$15,"",(ROWS(E$6:E326)-1))</f>
        <v>#REF!</v>
      </c>
      <c r="F326" s="55" t="e">
        <f t="shared" si="178"/>
        <v>#REF!</v>
      </c>
      <c r="G326" s="55" t="e">
        <f t="shared" si="173"/>
        <v>#REF!</v>
      </c>
      <c r="H326" s="28" t="e">
        <f t="shared" si="174"/>
        <v>#REF!</v>
      </c>
      <c r="I326" s="56" t="e">
        <f t="shared" si="175"/>
        <v>#REF!</v>
      </c>
      <c r="J326" s="56" t="e">
        <f t="shared" si="179"/>
        <v>#REF!</v>
      </c>
      <c r="K326" s="57" t="e">
        <f t="shared" si="180"/>
        <v>#REF!</v>
      </c>
      <c r="L326" s="57" t="e">
        <f t="shared" si="181"/>
        <v>#REF!</v>
      </c>
      <c r="M326" s="58" t="e">
        <f t="shared" si="176"/>
        <v>#REF!</v>
      </c>
      <c r="N326" s="58" t="e">
        <f t="shared" si="182"/>
        <v>#REF!</v>
      </c>
      <c r="O326" s="58" t="e">
        <f t="shared" si="183"/>
        <v>#REF!</v>
      </c>
      <c r="P326" s="59" t="e">
        <f t="shared" ref="P326:P389" si="195">IF(E326="","",$C$23)</f>
        <v>#REF!</v>
      </c>
      <c r="Q326" s="29" t="e">
        <f t="shared" si="184"/>
        <v>#REF!</v>
      </c>
      <c r="R326" s="100" t="e">
        <f t="shared" si="177"/>
        <v>#REF!</v>
      </c>
      <c r="S326" s="69"/>
      <c r="T326" s="69"/>
      <c r="U326" s="102"/>
      <c r="V326" s="102"/>
      <c r="W326" s="102"/>
      <c r="X326" s="102" t="e">
        <f t="shared" si="185"/>
        <v>#REF!</v>
      </c>
      <c r="Y326" s="102" t="e">
        <f t="shared" si="186"/>
        <v>#REF!</v>
      </c>
      <c r="Z326" s="102" t="e">
        <f t="shared" si="187"/>
        <v>#REF!</v>
      </c>
      <c r="AA326" s="102" t="e">
        <f t="shared" si="188"/>
        <v>#REF!</v>
      </c>
      <c r="AB326" s="102" t="e">
        <f t="shared" si="189"/>
        <v>#REF!</v>
      </c>
      <c r="AC326" s="102" t="e">
        <f t="shared" si="190"/>
        <v>#REF!</v>
      </c>
      <c r="AD326" s="102" t="e">
        <f t="shared" si="191"/>
        <v>#REF!</v>
      </c>
      <c r="AE326" s="102" t="e">
        <f t="shared" si="192"/>
        <v>#REF!</v>
      </c>
      <c r="AF326" s="108" t="e">
        <f t="shared" si="193"/>
        <v>#REF!</v>
      </c>
      <c r="AG326" s="102" t="e">
        <f t="shared" si="194"/>
        <v>#REF!</v>
      </c>
    </row>
    <row r="327" spans="5:33" x14ac:dyDescent="0.25">
      <c r="E327" s="65" t="e">
        <f>IF((ROWS(E$6:E327)-1)&gt;$C$16+$C$13-$C$15,"",(ROWS(E$6:E327)-1))</f>
        <v>#REF!</v>
      </c>
      <c r="F327" s="55" t="e">
        <f t="shared" si="178"/>
        <v>#REF!</v>
      </c>
      <c r="G327" s="55" t="e">
        <f t="shared" ref="G327:G390" si="196" xml:space="preserve">
IF(E327="","",
IF($C$6="mjesečno",AG327,
IF($C$6="tromjesečno",AR327,
IF($C$6="polugodišnje",BC327,
IF($C$6="godišnje",BP327)))))</f>
        <v>#REF!</v>
      </c>
      <c r="H327" s="28" t="e">
        <f t="shared" ref="H327:H390" si="197">IF(E327="","",
IF($C$5=0,0,
IF($C$24="m SBD / g SBD",G327-F327,
IF($C$24="m SBD / g 360",G327-F327,
IF($C$24="m SBD / g 365",G327-F327,
IF($C$24="m 30 / g SBD",$C$41,
IF($C$24="m 30 / g 360",$C$41,
IF($C$24="m 30 / g 365",$C$41))))))))</f>
        <v>#REF!</v>
      </c>
      <c r="I327" s="56" t="e">
        <f t="shared" ref="I327:I390" si="198">IF(E327="","",$C$20)</f>
        <v>#REF!</v>
      </c>
      <c r="J327" s="56" t="e">
        <f t="shared" si="179"/>
        <v>#REF!</v>
      </c>
      <c r="K327" s="57" t="e">
        <f t="shared" si="180"/>
        <v>#REF!</v>
      </c>
      <c r="L327" s="57" t="e">
        <f t="shared" si="181"/>
        <v>#REF!</v>
      </c>
      <c r="M327" s="58" t="e">
        <f t="shared" ref="M327:M390" si="199">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182"/>
        <v>#REF!</v>
      </c>
      <c r="O327" s="58" t="e">
        <f t="shared" si="183"/>
        <v>#REF!</v>
      </c>
      <c r="P327" s="59" t="e">
        <f t="shared" si="195"/>
        <v>#REF!</v>
      </c>
      <c r="Q327" s="29" t="e">
        <f t="shared" si="184"/>
        <v>#REF!</v>
      </c>
      <c r="R327" s="100" t="e">
        <f t="shared" ref="R327:R390" si="200">IF(E327="","",IF($C$5=0,"",IF(F327&lt;$C$8,"INTERKALARNA","REDOVNA")))</f>
        <v>#REF!</v>
      </c>
      <c r="S327" s="69"/>
      <c r="T327" s="69"/>
      <c r="U327" s="102"/>
      <c r="V327" s="102"/>
      <c r="W327" s="102"/>
      <c r="X327" s="102" t="e">
        <f t="shared" si="185"/>
        <v>#REF!</v>
      </c>
      <c r="Y327" s="102" t="e">
        <f t="shared" si="186"/>
        <v>#REF!</v>
      </c>
      <c r="Z327" s="102" t="e">
        <f t="shared" si="187"/>
        <v>#REF!</v>
      </c>
      <c r="AA327" s="102" t="e">
        <f t="shared" si="188"/>
        <v>#REF!</v>
      </c>
      <c r="AB327" s="102" t="e">
        <f t="shared" si="189"/>
        <v>#REF!</v>
      </c>
      <c r="AC327" s="102" t="e">
        <f t="shared" si="190"/>
        <v>#REF!</v>
      </c>
      <c r="AD327" s="102" t="e">
        <f t="shared" si="191"/>
        <v>#REF!</v>
      </c>
      <c r="AE327" s="102" t="e">
        <f t="shared" si="192"/>
        <v>#REF!</v>
      </c>
      <c r="AF327" s="108" t="e">
        <f t="shared" si="193"/>
        <v>#REF!</v>
      </c>
      <c r="AG327" s="102" t="e">
        <f t="shared" si="194"/>
        <v>#REF!</v>
      </c>
    </row>
    <row r="328" spans="5:33" x14ac:dyDescent="0.25">
      <c r="E328" s="65" t="e">
        <f>IF((ROWS(E$6:E328)-1)&gt;$C$16+$C$13-$C$15,"",(ROWS(E$6:E328)-1))</f>
        <v>#REF!</v>
      </c>
      <c r="F328" s="55" t="e">
        <f t="shared" ref="F328:F391" si="201">IF(E328="","",G327)</f>
        <v>#REF!</v>
      </c>
      <c r="G328" s="55" t="e">
        <f t="shared" si="196"/>
        <v>#REF!</v>
      </c>
      <c r="H328" s="28" t="e">
        <f t="shared" si="197"/>
        <v>#REF!</v>
      </c>
      <c r="I328" s="56" t="e">
        <f t="shared" si="198"/>
        <v>#REF!</v>
      </c>
      <c r="J328" s="56" t="e">
        <f t="shared" ref="J328:J391" si="202">IF(E328="","",$C$18)</f>
        <v>#REF!</v>
      </c>
      <c r="K328" s="57" t="e">
        <f t="shared" ref="K328:K391" si="203">IF(E328="","",TRUNC((K327-L328),5))</f>
        <v>#REF!</v>
      </c>
      <c r="L328" s="57" t="e">
        <f t="shared" ref="L328:L391" si="204" xml:space="preserve">
IF(E328="","",
IF(AND($C$8&gt;$C$9,E328&gt;$C$13),$C$5/($C$16-1),
IF(E328&gt;$C$13,$C$5/$C$16,0)))</f>
        <v>#REF!</v>
      </c>
      <c r="M328" s="58" t="e">
        <f t="shared" si="199"/>
        <v>#REF!</v>
      </c>
      <c r="N328" s="58" t="e">
        <f t="shared" ref="N328:N391" si="205">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6">IF(E328="","",IF(M328&lt;N328,0,M328-N328))</f>
        <v>#REF!</v>
      </c>
      <c r="P328" s="59" t="e">
        <f t="shared" si="195"/>
        <v>#REF!</v>
      </c>
      <c r="Q328" s="29" t="e">
        <f t="shared" ref="Q328:Q391" si="207">IF(E328="","",O328/(1+P328)^(E328+$C$33))</f>
        <v>#REF!</v>
      </c>
      <c r="R328" s="100" t="e">
        <f t="shared" si="200"/>
        <v>#REF!</v>
      </c>
      <c r="S328" s="69"/>
      <c r="T328" s="69"/>
      <c r="U328" s="102"/>
      <c r="V328" s="102"/>
      <c r="W328" s="102"/>
      <c r="X328" s="102" t="e">
        <f t="shared" ref="X328:X391" si="208">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102" t="e">
        <f t="shared" ref="Y328:Y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102" t="e">
        <f t="shared" ref="Z328:Z391" si="210">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102" t="e">
        <f t="shared" ref="AA328:AA391" si="211">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102" t="e">
        <f t="shared" ref="AB328:AB391" si="212">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102" t="e">
        <f t="shared" ref="AC328:AC391" si="213">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102" t="e">
        <f t="shared" ref="AD328:AD391" si="214">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102" t="e">
        <f t="shared" ref="AE328:AE391" si="215">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108" t="e">
        <f t="shared" si="193"/>
        <v>#REF!</v>
      </c>
      <c r="AG328" s="102" t="e">
        <f t="shared" si="194"/>
        <v>#REF!</v>
      </c>
    </row>
    <row r="329" spans="5:33" x14ac:dyDescent="0.25">
      <c r="E329" s="65" t="e">
        <f>IF((ROWS(E$6:E329)-1)&gt;$C$16+$C$13-$C$15,"",(ROWS(E$6:E329)-1))</f>
        <v>#REF!</v>
      </c>
      <c r="F329" s="55" t="e">
        <f t="shared" si="201"/>
        <v>#REF!</v>
      </c>
      <c r="G329" s="55" t="e">
        <f t="shared" si="196"/>
        <v>#REF!</v>
      </c>
      <c r="H329" s="28" t="e">
        <f t="shared" si="197"/>
        <v>#REF!</v>
      </c>
      <c r="I329" s="56" t="e">
        <f t="shared" si="198"/>
        <v>#REF!</v>
      </c>
      <c r="J329" s="56" t="e">
        <f t="shared" si="202"/>
        <v>#REF!</v>
      </c>
      <c r="K329" s="57" t="e">
        <f t="shared" si="203"/>
        <v>#REF!</v>
      </c>
      <c r="L329" s="57" t="e">
        <f t="shared" si="204"/>
        <v>#REF!</v>
      </c>
      <c r="M329" s="58" t="e">
        <f t="shared" si="199"/>
        <v>#REF!</v>
      </c>
      <c r="N329" s="58" t="e">
        <f t="shared" si="205"/>
        <v>#REF!</v>
      </c>
      <c r="O329" s="58" t="e">
        <f t="shared" si="206"/>
        <v>#REF!</v>
      </c>
      <c r="P329" s="59" t="e">
        <f t="shared" si="195"/>
        <v>#REF!</v>
      </c>
      <c r="Q329" s="29" t="e">
        <f t="shared" si="207"/>
        <v>#REF!</v>
      </c>
      <c r="R329" s="100" t="e">
        <f t="shared" si="200"/>
        <v>#REF!</v>
      </c>
      <c r="S329" s="69"/>
      <c r="T329" s="69"/>
      <c r="U329" s="102"/>
      <c r="V329" s="102"/>
      <c r="W329" s="102"/>
      <c r="X329" s="102" t="e">
        <f t="shared" si="208"/>
        <v>#REF!</v>
      </c>
      <c r="Y329" s="102" t="e">
        <f t="shared" si="209"/>
        <v>#REF!</v>
      </c>
      <c r="Z329" s="102" t="e">
        <f t="shared" si="210"/>
        <v>#REF!</v>
      </c>
      <c r="AA329" s="102" t="e">
        <f t="shared" si="211"/>
        <v>#REF!</v>
      </c>
      <c r="AB329" s="102" t="e">
        <f t="shared" si="212"/>
        <v>#REF!</v>
      </c>
      <c r="AC329" s="102" t="e">
        <f t="shared" si="213"/>
        <v>#REF!</v>
      </c>
      <c r="AD329" s="102" t="e">
        <f t="shared" si="214"/>
        <v>#REF!</v>
      </c>
      <c r="AE329" s="102" t="e">
        <f t="shared" si="215"/>
        <v>#REF!</v>
      </c>
      <c r="AF329" s="108" t="e">
        <f t="shared" ref="AF329:AF392" si="216">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102" t="e">
        <f t="shared" ref="AG329:AG392" si="217">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5:33" x14ac:dyDescent="0.25">
      <c r="E330" s="65" t="e">
        <f>IF((ROWS(E$6:E330)-1)&gt;$C$16+$C$13-$C$15,"",(ROWS(E$6:E330)-1))</f>
        <v>#REF!</v>
      </c>
      <c r="F330" s="55" t="e">
        <f t="shared" si="201"/>
        <v>#REF!</v>
      </c>
      <c r="G330" s="55" t="e">
        <f t="shared" si="196"/>
        <v>#REF!</v>
      </c>
      <c r="H330" s="28" t="e">
        <f t="shared" si="197"/>
        <v>#REF!</v>
      </c>
      <c r="I330" s="56" t="e">
        <f t="shared" si="198"/>
        <v>#REF!</v>
      </c>
      <c r="J330" s="56" t="e">
        <f t="shared" si="202"/>
        <v>#REF!</v>
      </c>
      <c r="K330" s="57" t="e">
        <f t="shared" si="203"/>
        <v>#REF!</v>
      </c>
      <c r="L330" s="57" t="e">
        <f t="shared" si="204"/>
        <v>#REF!</v>
      </c>
      <c r="M330" s="58" t="e">
        <f t="shared" si="199"/>
        <v>#REF!</v>
      </c>
      <c r="N330" s="58" t="e">
        <f t="shared" si="205"/>
        <v>#REF!</v>
      </c>
      <c r="O330" s="58" t="e">
        <f t="shared" si="206"/>
        <v>#REF!</v>
      </c>
      <c r="P330" s="59" t="e">
        <f t="shared" si="195"/>
        <v>#REF!</v>
      </c>
      <c r="Q330" s="29" t="e">
        <f t="shared" si="207"/>
        <v>#REF!</v>
      </c>
      <c r="R330" s="100" t="e">
        <f t="shared" si="200"/>
        <v>#REF!</v>
      </c>
      <c r="S330" s="69"/>
      <c r="T330" s="69"/>
      <c r="U330" s="102"/>
      <c r="V330" s="102"/>
      <c r="W330" s="102"/>
      <c r="X330" s="102" t="e">
        <f t="shared" si="208"/>
        <v>#REF!</v>
      </c>
      <c r="Y330" s="102" t="e">
        <f t="shared" si="209"/>
        <v>#REF!</v>
      </c>
      <c r="Z330" s="102" t="e">
        <f t="shared" si="210"/>
        <v>#REF!</v>
      </c>
      <c r="AA330" s="102" t="e">
        <f t="shared" si="211"/>
        <v>#REF!</v>
      </c>
      <c r="AB330" s="102" t="e">
        <f t="shared" si="212"/>
        <v>#REF!</v>
      </c>
      <c r="AC330" s="102" t="e">
        <f t="shared" si="213"/>
        <v>#REF!</v>
      </c>
      <c r="AD330" s="102" t="e">
        <f t="shared" si="214"/>
        <v>#REF!</v>
      </c>
      <c r="AE330" s="102" t="e">
        <f t="shared" si="215"/>
        <v>#REF!</v>
      </c>
      <c r="AF330" s="108" t="e">
        <f t="shared" si="216"/>
        <v>#REF!</v>
      </c>
      <c r="AG330" s="102" t="e">
        <f t="shared" si="217"/>
        <v>#REF!</v>
      </c>
    </row>
    <row r="331" spans="5:33" x14ac:dyDescent="0.25">
      <c r="E331" s="65" t="e">
        <f>IF((ROWS(E$6:E331)-1)&gt;$C$16+$C$13-$C$15,"",(ROWS(E$6:E331)-1))</f>
        <v>#REF!</v>
      </c>
      <c r="F331" s="55" t="e">
        <f t="shared" si="201"/>
        <v>#REF!</v>
      </c>
      <c r="G331" s="55" t="e">
        <f t="shared" si="196"/>
        <v>#REF!</v>
      </c>
      <c r="H331" s="28" t="e">
        <f t="shared" si="197"/>
        <v>#REF!</v>
      </c>
      <c r="I331" s="56" t="e">
        <f t="shared" si="198"/>
        <v>#REF!</v>
      </c>
      <c r="J331" s="56" t="e">
        <f t="shared" si="202"/>
        <v>#REF!</v>
      </c>
      <c r="K331" s="57" t="e">
        <f t="shared" si="203"/>
        <v>#REF!</v>
      </c>
      <c r="L331" s="57" t="e">
        <f t="shared" si="204"/>
        <v>#REF!</v>
      </c>
      <c r="M331" s="58" t="e">
        <f t="shared" si="199"/>
        <v>#REF!</v>
      </c>
      <c r="N331" s="58" t="e">
        <f t="shared" si="205"/>
        <v>#REF!</v>
      </c>
      <c r="O331" s="58" t="e">
        <f t="shared" si="206"/>
        <v>#REF!</v>
      </c>
      <c r="P331" s="59" t="e">
        <f t="shared" si="195"/>
        <v>#REF!</v>
      </c>
      <c r="Q331" s="29" t="e">
        <f t="shared" si="207"/>
        <v>#REF!</v>
      </c>
      <c r="R331" s="100" t="e">
        <f t="shared" si="200"/>
        <v>#REF!</v>
      </c>
      <c r="S331" s="69"/>
      <c r="T331" s="69"/>
      <c r="U331" s="102"/>
      <c r="V331" s="102"/>
      <c r="W331" s="102"/>
      <c r="X331" s="102" t="e">
        <f t="shared" si="208"/>
        <v>#REF!</v>
      </c>
      <c r="Y331" s="102" t="e">
        <f t="shared" si="209"/>
        <v>#REF!</v>
      </c>
      <c r="Z331" s="102" t="e">
        <f t="shared" si="210"/>
        <v>#REF!</v>
      </c>
      <c r="AA331" s="102" t="e">
        <f t="shared" si="211"/>
        <v>#REF!</v>
      </c>
      <c r="AB331" s="102" t="e">
        <f t="shared" si="212"/>
        <v>#REF!</v>
      </c>
      <c r="AC331" s="102" t="e">
        <f t="shared" si="213"/>
        <v>#REF!</v>
      </c>
      <c r="AD331" s="102" t="e">
        <f t="shared" si="214"/>
        <v>#REF!</v>
      </c>
      <c r="AE331" s="102" t="e">
        <f t="shared" si="215"/>
        <v>#REF!</v>
      </c>
      <c r="AF331" s="108" t="e">
        <f t="shared" si="216"/>
        <v>#REF!</v>
      </c>
      <c r="AG331" s="102" t="e">
        <f t="shared" si="217"/>
        <v>#REF!</v>
      </c>
    </row>
    <row r="332" spans="5:33" x14ac:dyDescent="0.25">
      <c r="E332" s="65" t="e">
        <f>IF((ROWS(E$6:E332)-1)&gt;$C$16+$C$13-$C$15,"",(ROWS(E$6:E332)-1))</f>
        <v>#REF!</v>
      </c>
      <c r="F332" s="55" t="e">
        <f t="shared" si="201"/>
        <v>#REF!</v>
      </c>
      <c r="G332" s="55" t="e">
        <f t="shared" si="196"/>
        <v>#REF!</v>
      </c>
      <c r="H332" s="28" t="e">
        <f t="shared" si="197"/>
        <v>#REF!</v>
      </c>
      <c r="I332" s="56" t="e">
        <f t="shared" si="198"/>
        <v>#REF!</v>
      </c>
      <c r="J332" s="56" t="e">
        <f t="shared" si="202"/>
        <v>#REF!</v>
      </c>
      <c r="K332" s="57" t="e">
        <f t="shared" si="203"/>
        <v>#REF!</v>
      </c>
      <c r="L332" s="57" t="e">
        <f t="shared" si="204"/>
        <v>#REF!</v>
      </c>
      <c r="M332" s="58" t="e">
        <f t="shared" si="199"/>
        <v>#REF!</v>
      </c>
      <c r="N332" s="58" t="e">
        <f t="shared" si="205"/>
        <v>#REF!</v>
      </c>
      <c r="O332" s="58" t="e">
        <f t="shared" si="206"/>
        <v>#REF!</v>
      </c>
      <c r="P332" s="59" t="e">
        <f t="shared" si="195"/>
        <v>#REF!</v>
      </c>
      <c r="Q332" s="29" t="e">
        <f t="shared" si="207"/>
        <v>#REF!</v>
      </c>
      <c r="R332" s="100" t="e">
        <f t="shared" si="200"/>
        <v>#REF!</v>
      </c>
      <c r="S332" s="69"/>
      <c r="T332" s="69"/>
      <c r="U332" s="102"/>
      <c r="V332" s="102"/>
      <c r="W332" s="102"/>
      <c r="X332" s="102" t="e">
        <f t="shared" si="208"/>
        <v>#REF!</v>
      </c>
      <c r="Y332" s="102" t="e">
        <f t="shared" si="209"/>
        <v>#REF!</v>
      </c>
      <c r="Z332" s="102" t="e">
        <f t="shared" si="210"/>
        <v>#REF!</v>
      </c>
      <c r="AA332" s="102" t="e">
        <f t="shared" si="211"/>
        <v>#REF!</v>
      </c>
      <c r="AB332" s="102" t="e">
        <f t="shared" si="212"/>
        <v>#REF!</v>
      </c>
      <c r="AC332" s="102" t="e">
        <f t="shared" si="213"/>
        <v>#REF!</v>
      </c>
      <c r="AD332" s="102" t="e">
        <f t="shared" si="214"/>
        <v>#REF!</v>
      </c>
      <c r="AE332" s="102" t="e">
        <f t="shared" si="215"/>
        <v>#REF!</v>
      </c>
      <c r="AF332" s="108" t="e">
        <f t="shared" si="216"/>
        <v>#REF!</v>
      </c>
      <c r="AG332" s="102" t="e">
        <f t="shared" si="217"/>
        <v>#REF!</v>
      </c>
    </row>
    <row r="333" spans="5:33" x14ac:dyDescent="0.25">
      <c r="E333" s="65" t="e">
        <f>IF((ROWS(E$6:E333)-1)&gt;$C$16+$C$13-$C$15,"",(ROWS(E$6:E333)-1))</f>
        <v>#REF!</v>
      </c>
      <c r="F333" s="55" t="e">
        <f t="shared" si="201"/>
        <v>#REF!</v>
      </c>
      <c r="G333" s="55" t="e">
        <f t="shared" si="196"/>
        <v>#REF!</v>
      </c>
      <c r="H333" s="28" t="e">
        <f t="shared" si="197"/>
        <v>#REF!</v>
      </c>
      <c r="I333" s="56" t="e">
        <f t="shared" si="198"/>
        <v>#REF!</v>
      </c>
      <c r="J333" s="56" t="e">
        <f t="shared" si="202"/>
        <v>#REF!</v>
      </c>
      <c r="K333" s="57" t="e">
        <f t="shared" si="203"/>
        <v>#REF!</v>
      </c>
      <c r="L333" s="57" t="e">
        <f t="shared" si="204"/>
        <v>#REF!</v>
      </c>
      <c r="M333" s="58" t="e">
        <f t="shared" si="199"/>
        <v>#REF!</v>
      </c>
      <c r="N333" s="58" t="e">
        <f t="shared" si="205"/>
        <v>#REF!</v>
      </c>
      <c r="O333" s="58" t="e">
        <f t="shared" si="206"/>
        <v>#REF!</v>
      </c>
      <c r="P333" s="59" t="e">
        <f t="shared" si="195"/>
        <v>#REF!</v>
      </c>
      <c r="Q333" s="29" t="e">
        <f t="shared" si="207"/>
        <v>#REF!</v>
      </c>
      <c r="R333" s="100" t="e">
        <f t="shared" si="200"/>
        <v>#REF!</v>
      </c>
      <c r="S333" s="69"/>
      <c r="T333" s="69"/>
      <c r="U333" s="102"/>
      <c r="V333" s="102"/>
      <c r="W333" s="102"/>
      <c r="X333" s="102" t="e">
        <f t="shared" si="208"/>
        <v>#REF!</v>
      </c>
      <c r="Y333" s="102" t="e">
        <f t="shared" si="209"/>
        <v>#REF!</v>
      </c>
      <c r="Z333" s="102" t="e">
        <f t="shared" si="210"/>
        <v>#REF!</v>
      </c>
      <c r="AA333" s="102" t="e">
        <f t="shared" si="211"/>
        <v>#REF!</v>
      </c>
      <c r="AB333" s="102" t="e">
        <f t="shared" si="212"/>
        <v>#REF!</v>
      </c>
      <c r="AC333" s="102" t="e">
        <f t="shared" si="213"/>
        <v>#REF!</v>
      </c>
      <c r="AD333" s="102" t="e">
        <f t="shared" si="214"/>
        <v>#REF!</v>
      </c>
      <c r="AE333" s="102" t="e">
        <f t="shared" si="215"/>
        <v>#REF!</v>
      </c>
      <c r="AF333" s="108" t="e">
        <f t="shared" si="216"/>
        <v>#REF!</v>
      </c>
      <c r="AG333" s="102" t="e">
        <f t="shared" si="217"/>
        <v>#REF!</v>
      </c>
    </row>
    <row r="334" spans="5:33" x14ac:dyDescent="0.25">
      <c r="E334" s="65" t="e">
        <f>IF((ROWS(E$6:E334)-1)&gt;$C$16+$C$13-$C$15,"",(ROWS(E$6:E334)-1))</f>
        <v>#REF!</v>
      </c>
      <c r="F334" s="55" t="e">
        <f t="shared" si="201"/>
        <v>#REF!</v>
      </c>
      <c r="G334" s="55" t="e">
        <f t="shared" si="196"/>
        <v>#REF!</v>
      </c>
      <c r="H334" s="28" t="e">
        <f t="shared" si="197"/>
        <v>#REF!</v>
      </c>
      <c r="I334" s="56" t="e">
        <f t="shared" si="198"/>
        <v>#REF!</v>
      </c>
      <c r="J334" s="56" t="e">
        <f t="shared" si="202"/>
        <v>#REF!</v>
      </c>
      <c r="K334" s="57" t="e">
        <f t="shared" si="203"/>
        <v>#REF!</v>
      </c>
      <c r="L334" s="57" t="e">
        <f t="shared" si="204"/>
        <v>#REF!</v>
      </c>
      <c r="M334" s="58" t="e">
        <f t="shared" si="199"/>
        <v>#REF!</v>
      </c>
      <c r="N334" s="58" t="e">
        <f t="shared" si="205"/>
        <v>#REF!</v>
      </c>
      <c r="O334" s="58" t="e">
        <f t="shared" si="206"/>
        <v>#REF!</v>
      </c>
      <c r="P334" s="59" t="e">
        <f t="shared" si="195"/>
        <v>#REF!</v>
      </c>
      <c r="Q334" s="29" t="e">
        <f t="shared" si="207"/>
        <v>#REF!</v>
      </c>
      <c r="R334" s="100" t="e">
        <f t="shared" si="200"/>
        <v>#REF!</v>
      </c>
      <c r="S334" s="69"/>
      <c r="T334" s="69"/>
      <c r="U334" s="102"/>
      <c r="V334" s="102"/>
      <c r="W334" s="102"/>
      <c r="X334" s="102" t="e">
        <f t="shared" si="208"/>
        <v>#REF!</v>
      </c>
      <c r="Y334" s="102" t="e">
        <f t="shared" si="209"/>
        <v>#REF!</v>
      </c>
      <c r="Z334" s="102" t="e">
        <f t="shared" si="210"/>
        <v>#REF!</v>
      </c>
      <c r="AA334" s="102" t="e">
        <f t="shared" si="211"/>
        <v>#REF!</v>
      </c>
      <c r="AB334" s="102" t="e">
        <f t="shared" si="212"/>
        <v>#REF!</v>
      </c>
      <c r="AC334" s="102" t="e">
        <f t="shared" si="213"/>
        <v>#REF!</v>
      </c>
      <c r="AD334" s="102" t="e">
        <f t="shared" si="214"/>
        <v>#REF!</v>
      </c>
      <c r="AE334" s="102" t="e">
        <f t="shared" si="215"/>
        <v>#REF!</v>
      </c>
      <c r="AF334" s="108" t="e">
        <f t="shared" si="216"/>
        <v>#REF!</v>
      </c>
      <c r="AG334" s="102" t="e">
        <f t="shared" si="217"/>
        <v>#REF!</v>
      </c>
    </row>
    <row r="335" spans="5:33" x14ac:dyDescent="0.25">
      <c r="E335" s="65" t="e">
        <f>IF((ROWS(E$6:E335)-1)&gt;$C$16+$C$13-$C$15,"",(ROWS(E$6:E335)-1))</f>
        <v>#REF!</v>
      </c>
      <c r="F335" s="55" t="e">
        <f t="shared" si="201"/>
        <v>#REF!</v>
      </c>
      <c r="G335" s="55" t="e">
        <f t="shared" si="196"/>
        <v>#REF!</v>
      </c>
      <c r="H335" s="28" t="e">
        <f t="shared" si="197"/>
        <v>#REF!</v>
      </c>
      <c r="I335" s="56" t="e">
        <f t="shared" si="198"/>
        <v>#REF!</v>
      </c>
      <c r="J335" s="56" t="e">
        <f t="shared" si="202"/>
        <v>#REF!</v>
      </c>
      <c r="K335" s="57" t="e">
        <f t="shared" si="203"/>
        <v>#REF!</v>
      </c>
      <c r="L335" s="57" t="e">
        <f t="shared" si="204"/>
        <v>#REF!</v>
      </c>
      <c r="M335" s="58" t="e">
        <f t="shared" si="199"/>
        <v>#REF!</v>
      </c>
      <c r="N335" s="58" t="e">
        <f t="shared" si="205"/>
        <v>#REF!</v>
      </c>
      <c r="O335" s="58" t="e">
        <f t="shared" si="206"/>
        <v>#REF!</v>
      </c>
      <c r="P335" s="59" t="e">
        <f t="shared" si="195"/>
        <v>#REF!</v>
      </c>
      <c r="Q335" s="29" t="e">
        <f t="shared" si="207"/>
        <v>#REF!</v>
      </c>
      <c r="R335" s="100" t="e">
        <f t="shared" si="200"/>
        <v>#REF!</v>
      </c>
      <c r="S335" s="69"/>
      <c r="T335" s="69"/>
      <c r="U335" s="102"/>
      <c r="V335" s="102"/>
      <c r="W335" s="102"/>
      <c r="X335" s="102" t="e">
        <f t="shared" si="208"/>
        <v>#REF!</v>
      </c>
      <c r="Y335" s="102" t="e">
        <f t="shared" si="209"/>
        <v>#REF!</v>
      </c>
      <c r="Z335" s="102" t="e">
        <f t="shared" si="210"/>
        <v>#REF!</v>
      </c>
      <c r="AA335" s="102" t="e">
        <f t="shared" si="211"/>
        <v>#REF!</v>
      </c>
      <c r="AB335" s="102" t="e">
        <f t="shared" si="212"/>
        <v>#REF!</v>
      </c>
      <c r="AC335" s="102" t="e">
        <f t="shared" si="213"/>
        <v>#REF!</v>
      </c>
      <c r="AD335" s="102" t="e">
        <f t="shared" si="214"/>
        <v>#REF!</v>
      </c>
      <c r="AE335" s="102" t="e">
        <f t="shared" si="215"/>
        <v>#REF!</v>
      </c>
      <c r="AF335" s="108" t="e">
        <f t="shared" si="216"/>
        <v>#REF!</v>
      </c>
      <c r="AG335" s="102" t="e">
        <f t="shared" si="217"/>
        <v>#REF!</v>
      </c>
    </row>
    <row r="336" spans="5:33" x14ac:dyDescent="0.25">
      <c r="E336" s="65" t="e">
        <f>IF((ROWS(E$6:E336)-1)&gt;$C$16+$C$13-$C$15,"",(ROWS(E$6:E336)-1))</f>
        <v>#REF!</v>
      </c>
      <c r="F336" s="55" t="e">
        <f t="shared" si="201"/>
        <v>#REF!</v>
      </c>
      <c r="G336" s="55" t="e">
        <f t="shared" si="196"/>
        <v>#REF!</v>
      </c>
      <c r="H336" s="28" t="e">
        <f t="shared" si="197"/>
        <v>#REF!</v>
      </c>
      <c r="I336" s="56" t="e">
        <f t="shared" si="198"/>
        <v>#REF!</v>
      </c>
      <c r="J336" s="56" t="e">
        <f t="shared" si="202"/>
        <v>#REF!</v>
      </c>
      <c r="K336" s="57" t="e">
        <f t="shared" si="203"/>
        <v>#REF!</v>
      </c>
      <c r="L336" s="57" t="e">
        <f t="shared" si="204"/>
        <v>#REF!</v>
      </c>
      <c r="M336" s="58" t="e">
        <f t="shared" si="199"/>
        <v>#REF!</v>
      </c>
      <c r="N336" s="58" t="e">
        <f t="shared" si="205"/>
        <v>#REF!</v>
      </c>
      <c r="O336" s="58" t="e">
        <f t="shared" si="206"/>
        <v>#REF!</v>
      </c>
      <c r="P336" s="59" t="e">
        <f t="shared" si="195"/>
        <v>#REF!</v>
      </c>
      <c r="Q336" s="29" t="e">
        <f t="shared" si="207"/>
        <v>#REF!</v>
      </c>
      <c r="R336" s="100" t="e">
        <f t="shared" si="200"/>
        <v>#REF!</v>
      </c>
      <c r="S336" s="69"/>
      <c r="T336" s="69"/>
      <c r="U336" s="102"/>
      <c r="V336" s="102"/>
      <c r="W336" s="102"/>
      <c r="X336" s="102" t="e">
        <f t="shared" si="208"/>
        <v>#REF!</v>
      </c>
      <c r="Y336" s="102" t="e">
        <f t="shared" si="209"/>
        <v>#REF!</v>
      </c>
      <c r="Z336" s="102" t="e">
        <f t="shared" si="210"/>
        <v>#REF!</v>
      </c>
      <c r="AA336" s="102" t="e">
        <f t="shared" si="211"/>
        <v>#REF!</v>
      </c>
      <c r="AB336" s="102" t="e">
        <f t="shared" si="212"/>
        <v>#REF!</v>
      </c>
      <c r="AC336" s="102" t="e">
        <f t="shared" si="213"/>
        <v>#REF!</v>
      </c>
      <c r="AD336" s="102" t="e">
        <f t="shared" si="214"/>
        <v>#REF!</v>
      </c>
      <c r="AE336" s="102" t="e">
        <f t="shared" si="215"/>
        <v>#REF!</v>
      </c>
      <c r="AF336" s="108" t="e">
        <f t="shared" si="216"/>
        <v>#REF!</v>
      </c>
      <c r="AG336" s="102" t="e">
        <f t="shared" si="217"/>
        <v>#REF!</v>
      </c>
    </row>
    <row r="337" spans="5:33" x14ac:dyDescent="0.25">
      <c r="E337" s="65" t="e">
        <f>IF((ROWS(E$6:E337)-1)&gt;$C$16+$C$13-$C$15,"",(ROWS(E$6:E337)-1))</f>
        <v>#REF!</v>
      </c>
      <c r="F337" s="55" t="e">
        <f t="shared" si="201"/>
        <v>#REF!</v>
      </c>
      <c r="G337" s="55" t="e">
        <f t="shared" si="196"/>
        <v>#REF!</v>
      </c>
      <c r="H337" s="28" t="e">
        <f t="shared" si="197"/>
        <v>#REF!</v>
      </c>
      <c r="I337" s="56" t="e">
        <f t="shared" si="198"/>
        <v>#REF!</v>
      </c>
      <c r="J337" s="56" t="e">
        <f t="shared" si="202"/>
        <v>#REF!</v>
      </c>
      <c r="K337" s="57" t="e">
        <f t="shared" si="203"/>
        <v>#REF!</v>
      </c>
      <c r="L337" s="57" t="e">
        <f t="shared" si="204"/>
        <v>#REF!</v>
      </c>
      <c r="M337" s="58" t="e">
        <f t="shared" si="199"/>
        <v>#REF!</v>
      </c>
      <c r="N337" s="58" t="e">
        <f t="shared" si="205"/>
        <v>#REF!</v>
      </c>
      <c r="O337" s="58" t="e">
        <f t="shared" si="206"/>
        <v>#REF!</v>
      </c>
      <c r="P337" s="59" t="e">
        <f t="shared" si="195"/>
        <v>#REF!</v>
      </c>
      <c r="Q337" s="29" t="e">
        <f t="shared" si="207"/>
        <v>#REF!</v>
      </c>
      <c r="R337" s="100" t="e">
        <f t="shared" si="200"/>
        <v>#REF!</v>
      </c>
      <c r="S337" s="69"/>
      <c r="T337" s="69"/>
      <c r="U337" s="102"/>
      <c r="V337" s="102"/>
      <c r="W337" s="102"/>
      <c r="X337" s="102" t="e">
        <f t="shared" si="208"/>
        <v>#REF!</v>
      </c>
      <c r="Y337" s="102" t="e">
        <f t="shared" si="209"/>
        <v>#REF!</v>
      </c>
      <c r="Z337" s="102" t="e">
        <f t="shared" si="210"/>
        <v>#REF!</v>
      </c>
      <c r="AA337" s="102" t="e">
        <f t="shared" si="211"/>
        <v>#REF!</v>
      </c>
      <c r="AB337" s="102" t="e">
        <f t="shared" si="212"/>
        <v>#REF!</v>
      </c>
      <c r="AC337" s="102" t="e">
        <f t="shared" si="213"/>
        <v>#REF!</v>
      </c>
      <c r="AD337" s="102" t="e">
        <f t="shared" si="214"/>
        <v>#REF!</v>
      </c>
      <c r="AE337" s="102" t="e">
        <f t="shared" si="215"/>
        <v>#REF!</v>
      </c>
      <c r="AF337" s="108" t="e">
        <f t="shared" si="216"/>
        <v>#REF!</v>
      </c>
      <c r="AG337" s="102" t="e">
        <f t="shared" si="217"/>
        <v>#REF!</v>
      </c>
    </row>
    <row r="338" spans="5:33" x14ac:dyDescent="0.25">
      <c r="E338" s="65" t="e">
        <f>IF((ROWS(E$6:E338)-1)&gt;$C$16+$C$13-$C$15,"",(ROWS(E$6:E338)-1))</f>
        <v>#REF!</v>
      </c>
      <c r="F338" s="55" t="e">
        <f t="shared" si="201"/>
        <v>#REF!</v>
      </c>
      <c r="G338" s="55" t="e">
        <f t="shared" si="196"/>
        <v>#REF!</v>
      </c>
      <c r="H338" s="28" t="e">
        <f t="shared" si="197"/>
        <v>#REF!</v>
      </c>
      <c r="I338" s="56" t="e">
        <f t="shared" si="198"/>
        <v>#REF!</v>
      </c>
      <c r="J338" s="56" t="e">
        <f t="shared" si="202"/>
        <v>#REF!</v>
      </c>
      <c r="K338" s="57" t="e">
        <f t="shared" si="203"/>
        <v>#REF!</v>
      </c>
      <c r="L338" s="57" t="e">
        <f t="shared" si="204"/>
        <v>#REF!</v>
      </c>
      <c r="M338" s="58" t="e">
        <f t="shared" si="199"/>
        <v>#REF!</v>
      </c>
      <c r="N338" s="58" t="e">
        <f t="shared" si="205"/>
        <v>#REF!</v>
      </c>
      <c r="O338" s="58" t="e">
        <f t="shared" si="206"/>
        <v>#REF!</v>
      </c>
      <c r="P338" s="59" t="e">
        <f t="shared" si="195"/>
        <v>#REF!</v>
      </c>
      <c r="Q338" s="29" t="e">
        <f t="shared" si="207"/>
        <v>#REF!</v>
      </c>
      <c r="R338" s="100" t="e">
        <f t="shared" si="200"/>
        <v>#REF!</v>
      </c>
      <c r="S338" s="69"/>
      <c r="T338" s="69"/>
      <c r="U338" s="102"/>
      <c r="V338" s="102"/>
      <c r="W338" s="102"/>
      <c r="X338" s="102" t="e">
        <f t="shared" si="208"/>
        <v>#REF!</v>
      </c>
      <c r="Y338" s="102" t="e">
        <f t="shared" si="209"/>
        <v>#REF!</v>
      </c>
      <c r="Z338" s="102" t="e">
        <f t="shared" si="210"/>
        <v>#REF!</v>
      </c>
      <c r="AA338" s="102" t="e">
        <f t="shared" si="211"/>
        <v>#REF!</v>
      </c>
      <c r="AB338" s="102" t="e">
        <f t="shared" si="212"/>
        <v>#REF!</v>
      </c>
      <c r="AC338" s="102" t="e">
        <f t="shared" si="213"/>
        <v>#REF!</v>
      </c>
      <c r="AD338" s="102" t="e">
        <f t="shared" si="214"/>
        <v>#REF!</v>
      </c>
      <c r="AE338" s="102" t="e">
        <f t="shared" si="215"/>
        <v>#REF!</v>
      </c>
      <c r="AF338" s="108" t="e">
        <f t="shared" si="216"/>
        <v>#REF!</v>
      </c>
      <c r="AG338" s="102" t="e">
        <f t="shared" si="217"/>
        <v>#REF!</v>
      </c>
    </row>
    <row r="339" spans="5:33" x14ac:dyDescent="0.25">
      <c r="E339" s="65" t="e">
        <f>IF((ROWS(E$6:E339)-1)&gt;$C$16+$C$13-$C$15,"",(ROWS(E$6:E339)-1))</f>
        <v>#REF!</v>
      </c>
      <c r="F339" s="55" t="e">
        <f t="shared" si="201"/>
        <v>#REF!</v>
      </c>
      <c r="G339" s="55" t="e">
        <f t="shared" si="196"/>
        <v>#REF!</v>
      </c>
      <c r="H339" s="28" t="e">
        <f t="shared" si="197"/>
        <v>#REF!</v>
      </c>
      <c r="I339" s="56" t="e">
        <f t="shared" si="198"/>
        <v>#REF!</v>
      </c>
      <c r="J339" s="56" t="e">
        <f t="shared" si="202"/>
        <v>#REF!</v>
      </c>
      <c r="K339" s="57" t="e">
        <f t="shared" si="203"/>
        <v>#REF!</v>
      </c>
      <c r="L339" s="57" t="e">
        <f t="shared" si="204"/>
        <v>#REF!</v>
      </c>
      <c r="M339" s="58" t="e">
        <f t="shared" si="199"/>
        <v>#REF!</v>
      </c>
      <c r="N339" s="58" t="e">
        <f t="shared" si="205"/>
        <v>#REF!</v>
      </c>
      <c r="O339" s="58" t="e">
        <f t="shared" si="206"/>
        <v>#REF!</v>
      </c>
      <c r="P339" s="59" t="e">
        <f t="shared" si="195"/>
        <v>#REF!</v>
      </c>
      <c r="Q339" s="29" t="e">
        <f t="shared" si="207"/>
        <v>#REF!</v>
      </c>
      <c r="R339" s="100" t="e">
        <f t="shared" si="200"/>
        <v>#REF!</v>
      </c>
      <c r="S339" s="69"/>
      <c r="T339" s="69"/>
      <c r="U339" s="102"/>
      <c r="V339" s="102"/>
      <c r="W339" s="102"/>
      <c r="X339" s="102" t="e">
        <f t="shared" si="208"/>
        <v>#REF!</v>
      </c>
      <c r="Y339" s="102" t="e">
        <f t="shared" si="209"/>
        <v>#REF!</v>
      </c>
      <c r="Z339" s="102" t="e">
        <f t="shared" si="210"/>
        <v>#REF!</v>
      </c>
      <c r="AA339" s="102" t="e">
        <f t="shared" si="211"/>
        <v>#REF!</v>
      </c>
      <c r="AB339" s="102" t="e">
        <f t="shared" si="212"/>
        <v>#REF!</v>
      </c>
      <c r="AC339" s="102" t="e">
        <f t="shared" si="213"/>
        <v>#REF!</v>
      </c>
      <c r="AD339" s="102" t="e">
        <f t="shared" si="214"/>
        <v>#REF!</v>
      </c>
      <c r="AE339" s="102" t="e">
        <f t="shared" si="215"/>
        <v>#REF!</v>
      </c>
      <c r="AF339" s="108" t="e">
        <f t="shared" si="216"/>
        <v>#REF!</v>
      </c>
      <c r="AG339" s="102" t="e">
        <f t="shared" si="217"/>
        <v>#REF!</v>
      </c>
    </row>
    <row r="340" spans="5:33" x14ac:dyDescent="0.25">
      <c r="E340" s="65" t="e">
        <f>IF((ROWS(E$6:E340)-1)&gt;$C$16+$C$13-$C$15,"",(ROWS(E$6:E340)-1))</f>
        <v>#REF!</v>
      </c>
      <c r="F340" s="55" t="e">
        <f t="shared" si="201"/>
        <v>#REF!</v>
      </c>
      <c r="G340" s="55" t="e">
        <f t="shared" si="196"/>
        <v>#REF!</v>
      </c>
      <c r="H340" s="28" t="e">
        <f t="shared" si="197"/>
        <v>#REF!</v>
      </c>
      <c r="I340" s="56" t="e">
        <f t="shared" si="198"/>
        <v>#REF!</v>
      </c>
      <c r="J340" s="56" t="e">
        <f t="shared" si="202"/>
        <v>#REF!</v>
      </c>
      <c r="K340" s="57" t="e">
        <f t="shared" si="203"/>
        <v>#REF!</v>
      </c>
      <c r="L340" s="57" t="e">
        <f t="shared" si="204"/>
        <v>#REF!</v>
      </c>
      <c r="M340" s="58" t="e">
        <f t="shared" si="199"/>
        <v>#REF!</v>
      </c>
      <c r="N340" s="58" t="e">
        <f t="shared" si="205"/>
        <v>#REF!</v>
      </c>
      <c r="O340" s="58" t="e">
        <f t="shared" si="206"/>
        <v>#REF!</v>
      </c>
      <c r="P340" s="59" t="e">
        <f t="shared" si="195"/>
        <v>#REF!</v>
      </c>
      <c r="Q340" s="29" t="e">
        <f t="shared" si="207"/>
        <v>#REF!</v>
      </c>
      <c r="R340" s="100" t="e">
        <f t="shared" si="200"/>
        <v>#REF!</v>
      </c>
      <c r="S340" s="69"/>
      <c r="T340" s="69"/>
      <c r="U340" s="102"/>
      <c r="V340" s="102"/>
      <c r="W340" s="102"/>
      <c r="X340" s="102" t="e">
        <f t="shared" si="208"/>
        <v>#REF!</v>
      </c>
      <c r="Y340" s="102" t="e">
        <f t="shared" si="209"/>
        <v>#REF!</v>
      </c>
      <c r="Z340" s="102" t="e">
        <f t="shared" si="210"/>
        <v>#REF!</v>
      </c>
      <c r="AA340" s="102" t="e">
        <f t="shared" si="211"/>
        <v>#REF!</v>
      </c>
      <c r="AB340" s="102" t="e">
        <f t="shared" si="212"/>
        <v>#REF!</v>
      </c>
      <c r="AC340" s="102" t="e">
        <f t="shared" si="213"/>
        <v>#REF!</v>
      </c>
      <c r="AD340" s="102" t="e">
        <f t="shared" si="214"/>
        <v>#REF!</v>
      </c>
      <c r="AE340" s="102" t="e">
        <f t="shared" si="215"/>
        <v>#REF!</v>
      </c>
      <c r="AF340" s="108" t="e">
        <f t="shared" si="216"/>
        <v>#REF!</v>
      </c>
      <c r="AG340" s="102" t="e">
        <f t="shared" si="217"/>
        <v>#REF!</v>
      </c>
    </row>
    <row r="341" spans="5:33" x14ac:dyDescent="0.25">
      <c r="E341" s="65" t="e">
        <f>IF((ROWS(E$6:E341)-1)&gt;$C$16+$C$13-$C$15,"",(ROWS(E$6:E341)-1))</f>
        <v>#REF!</v>
      </c>
      <c r="F341" s="55" t="e">
        <f t="shared" si="201"/>
        <v>#REF!</v>
      </c>
      <c r="G341" s="55" t="e">
        <f t="shared" si="196"/>
        <v>#REF!</v>
      </c>
      <c r="H341" s="28" t="e">
        <f t="shared" si="197"/>
        <v>#REF!</v>
      </c>
      <c r="I341" s="56" t="e">
        <f t="shared" si="198"/>
        <v>#REF!</v>
      </c>
      <c r="J341" s="56" t="e">
        <f t="shared" si="202"/>
        <v>#REF!</v>
      </c>
      <c r="K341" s="57" t="e">
        <f t="shared" si="203"/>
        <v>#REF!</v>
      </c>
      <c r="L341" s="57" t="e">
        <f t="shared" si="204"/>
        <v>#REF!</v>
      </c>
      <c r="M341" s="58" t="e">
        <f t="shared" si="199"/>
        <v>#REF!</v>
      </c>
      <c r="N341" s="58" t="e">
        <f t="shared" si="205"/>
        <v>#REF!</v>
      </c>
      <c r="O341" s="58" t="e">
        <f t="shared" si="206"/>
        <v>#REF!</v>
      </c>
      <c r="P341" s="59" t="e">
        <f t="shared" si="195"/>
        <v>#REF!</v>
      </c>
      <c r="Q341" s="29" t="e">
        <f t="shared" si="207"/>
        <v>#REF!</v>
      </c>
      <c r="R341" s="100" t="e">
        <f t="shared" si="200"/>
        <v>#REF!</v>
      </c>
      <c r="S341" s="69"/>
      <c r="T341" s="69"/>
      <c r="U341" s="102"/>
      <c r="V341" s="102"/>
      <c r="W341" s="102"/>
      <c r="X341" s="102" t="e">
        <f t="shared" si="208"/>
        <v>#REF!</v>
      </c>
      <c r="Y341" s="102" t="e">
        <f t="shared" si="209"/>
        <v>#REF!</v>
      </c>
      <c r="Z341" s="102" t="e">
        <f t="shared" si="210"/>
        <v>#REF!</v>
      </c>
      <c r="AA341" s="102" t="e">
        <f t="shared" si="211"/>
        <v>#REF!</v>
      </c>
      <c r="AB341" s="102" t="e">
        <f t="shared" si="212"/>
        <v>#REF!</v>
      </c>
      <c r="AC341" s="102" t="e">
        <f t="shared" si="213"/>
        <v>#REF!</v>
      </c>
      <c r="AD341" s="102" t="e">
        <f t="shared" si="214"/>
        <v>#REF!</v>
      </c>
      <c r="AE341" s="102" t="e">
        <f t="shared" si="215"/>
        <v>#REF!</v>
      </c>
      <c r="AF341" s="108" t="e">
        <f t="shared" si="216"/>
        <v>#REF!</v>
      </c>
      <c r="AG341" s="102" t="e">
        <f t="shared" si="217"/>
        <v>#REF!</v>
      </c>
    </row>
    <row r="342" spans="5:33" x14ac:dyDescent="0.25">
      <c r="E342" s="65" t="e">
        <f>IF((ROWS(E$6:E342)-1)&gt;$C$16+$C$13-$C$15,"",(ROWS(E$6:E342)-1))</f>
        <v>#REF!</v>
      </c>
      <c r="F342" s="55" t="e">
        <f t="shared" si="201"/>
        <v>#REF!</v>
      </c>
      <c r="G342" s="55" t="e">
        <f t="shared" si="196"/>
        <v>#REF!</v>
      </c>
      <c r="H342" s="28" t="e">
        <f t="shared" si="197"/>
        <v>#REF!</v>
      </c>
      <c r="I342" s="56" t="e">
        <f t="shared" si="198"/>
        <v>#REF!</v>
      </c>
      <c r="J342" s="56" t="e">
        <f t="shared" si="202"/>
        <v>#REF!</v>
      </c>
      <c r="K342" s="57" t="e">
        <f t="shared" si="203"/>
        <v>#REF!</v>
      </c>
      <c r="L342" s="57" t="e">
        <f t="shared" si="204"/>
        <v>#REF!</v>
      </c>
      <c r="M342" s="58" t="e">
        <f t="shared" si="199"/>
        <v>#REF!</v>
      </c>
      <c r="N342" s="58" t="e">
        <f t="shared" si="205"/>
        <v>#REF!</v>
      </c>
      <c r="O342" s="58" t="e">
        <f t="shared" si="206"/>
        <v>#REF!</v>
      </c>
      <c r="P342" s="59" t="e">
        <f t="shared" si="195"/>
        <v>#REF!</v>
      </c>
      <c r="Q342" s="29" t="e">
        <f t="shared" si="207"/>
        <v>#REF!</v>
      </c>
      <c r="R342" s="100" t="e">
        <f t="shared" si="200"/>
        <v>#REF!</v>
      </c>
      <c r="S342" s="69"/>
      <c r="T342" s="69"/>
      <c r="U342" s="102"/>
      <c r="V342" s="102"/>
      <c r="W342" s="102"/>
      <c r="X342" s="102" t="e">
        <f t="shared" si="208"/>
        <v>#REF!</v>
      </c>
      <c r="Y342" s="102" t="e">
        <f t="shared" si="209"/>
        <v>#REF!</v>
      </c>
      <c r="Z342" s="102" t="e">
        <f t="shared" si="210"/>
        <v>#REF!</v>
      </c>
      <c r="AA342" s="102" t="e">
        <f t="shared" si="211"/>
        <v>#REF!</v>
      </c>
      <c r="AB342" s="102" t="e">
        <f t="shared" si="212"/>
        <v>#REF!</v>
      </c>
      <c r="AC342" s="102" t="e">
        <f t="shared" si="213"/>
        <v>#REF!</v>
      </c>
      <c r="AD342" s="102" t="e">
        <f t="shared" si="214"/>
        <v>#REF!</v>
      </c>
      <c r="AE342" s="102" t="e">
        <f t="shared" si="215"/>
        <v>#REF!</v>
      </c>
      <c r="AF342" s="108" t="e">
        <f t="shared" si="216"/>
        <v>#REF!</v>
      </c>
      <c r="AG342" s="102" t="e">
        <f t="shared" si="217"/>
        <v>#REF!</v>
      </c>
    </row>
    <row r="343" spans="5:33" x14ac:dyDescent="0.25">
      <c r="E343" s="65" t="e">
        <f>IF((ROWS(E$6:E343)-1)&gt;$C$16+$C$13-$C$15,"",(ROWS(E$6:E343)-1))</f>
        <v>#REF!</v>
      </c>
      <c r="F343" s="55" t="e">
        <f t="shared" si="201"/>
        <v>#REF!</v>
      </c>
      <c r="G343" s="55" t="e">
        <f t="shared" si="196"/>
        <v>#REF!</v>
      </c>
      <c r="H343" s="28" t="e">
        <f t="shared" si="197"/>
        <v>#REF!</v>
      </c>
      <c r="I343" s="56" t="e">
        <f t="shared" si="198"/>
        <v>#REF!</v>
      </c>
      <c r="J343" s="56" t="e">
        <f t="shared" si="202"/>
        <v>#REF!</v>
      </c>
      <c r="K343" s="57" t="e">
        <f t="shared" si="203"/>
        <v>#REF!</v>
      </c>
      <c r="L343" s="57" t="e">
        <f t="shared" si="204"/>
        <v>#REF!</v>
      </c>
      <c r="M343" s="58" t="e">
        <f t="shared" si="199"/>
        <v>#REF!</v>
      </c>
      <c r="N343" s="58" t="e">
        <f t="shared" si="205"/>
        <v>#REF!</v>
      </c>
      <c r="O343" s="58" t="e">
        <f t="shared" si="206"/>
        <v>#REF!</v>
      </c>
      <c r="P343" s="59" t="e">
        <f t="shared" si="195"/>
        <v>#REF!</v>
      </c>
      <c r="Q343" s="29" t="e">
        <f t="shared" si="207"/>
        <v>#REF!</v>
      </c>
      <c r="R343" s="100" t="e">
        <f t="shared" si="200"/>
        <v>#REF!</v>
      </c>
      <c r="S343" s="69"/>
      <c r="T343" s="69"/>
      <c r="U343" s="102"/>
      <c r="V343" s="102"/>
      <c r="W343" s="102"/>
      <c r="X343" s="102" t="e">
        <f t="shared" si="208"/>
        <v>#REF!</v>
      </c>
      <c r="Y343" s="102" t="e">
        <f t="shared" si="209"/>
        <v>#REF!</v>
      </c>
      <c r="Z343" s="102" t="e">
        <f t="shared" si="210"/>
        <v>#REF!</v>
      </c>
      <c r="AA343" s="102" t="e">
        <f t="shared" si="211"/>
        <v>#REF!</v>
      </c>
      <c r="AB343" s="102" t="e">
        <f t="shared" si="212"/>
        <v>#REF!</v>
      </c>
      <c r="AC343" s="102" t="e">
        <f t="shared" si="213"/>
        <v>#REF!</v>
      </c>
      <c r="AD343" s="102" t="e">
        <f t="shared" si="214"/>
        <v>#REF!</v>
      </c>
      <c r="AE343" s="102" t="e">
        <f t="shared" si="215"/>
        <v>#REF!</v>
      </c>
      <c r="AF343" s="108" t="e">
        <f t="shared" si="216"/>
        <v>#REF!</v>
      </c>
      <c r="AG343" s="102" t="e">
        <f t="shared" si="217"/>
        <v>#REF!</v>
      </c>
    </row>
    <row r="344" spans="5:33" x14ac:dyDescent="0.25">
      <c r="E344" s="65" t="e">
        <f>IF((ROWS(E$6:E344)-1)&gt;$C$16+$C$13-$C$15,"",(ROWS(E$6:E344)-1))</f>
        <v>#REF!</v>
      </c>
      <c r="F344" s="55" t="e">
        <f t="shared" si="201"/>
        <v>#REF!</v>
      </c>
      <c r="G344" s="55" t="e">
        <f t="shared" si="196"/>
        <v>#REF!</v>
      </c>
      <c r="H344" s="28" t="e">
        <f t="shared" si="197"/>
        <v>#REF!</v>
      </c>
      <c r="I344" s="56" t="e">
        <f t="shared" si="198"/>
        <v>#REF!</v>
      </c>
      <c r="J344" s="56" t="e">
        <f t="shared" si="202"/>
        <v>#REF!</v>
      </c>
      <c r="K344" s="57" t="e">
        <f t="shared" si="203"/>
        <v>#REF!</v>
      </c>
      <c r="L344" s="57" t="e">
        <f t="shared" si="204"/>
        <v>#REF!</v>
      </c>
      <c r="M344" s="58" t="e">
        <f t="shared" si="199"/>
        <v>#REF!</v>
      </c>
      <c r="N344" s="58" t="e">
        <f t="shared" si="205"/>
        <v>#REF!</v>
      </c>
      <c r="O344" s="58" t="e">
        <f t="shared" si="206"/>
        <v>#REF!</v>
      </c>
      <c r="P344" s="59" t="e">
        <f t="shared" si="195"/>
        <v>#REF!</v>
      </c>
      <c r="Q344" s="29" t="e">
        <f t="shared" si="207"/>
        <v>#REF!</v>
      </c>
      <c r="R344" s="100" t="e">
        <f t="shared" si="200"/>
        <v>#REF!</v>
      </c>
      <c r="S344" s="69"/>
      <c r="T344" s="69"/>
      <c r="U344" s="102"/>
      <c r="V344" s="102"/>
      <c r="W344" s="102"/>
      <c r="X344" s="102" t="e">
        <f t="shared" si="208"/>
        <v>#REF!</v>
      </c>
      <c r="Y344" s="102" t="e">
        <f t="shared" si="209"/>
        <v>#REF!</v>
      </c>
      <c r="Z344" s="102" t="e">
        <f t="shared" si="210"/>
        <v>#REF!</v>
      </c>
      <c r="AA344" s="102" t="e">
        <f t="shared" si="211"/>
        <v>#REF!</v>
      </c>
      <c r="AB344" s="102" t="e">
        <f t="shared" si="212"/>
        <v>#REF!</v>
      </c>
      <c r="AC344" s="102" t="e">
        <f t="shared" si="213"/>
        <v>#REF!</v>
      </c>
      <c r="AD344" s="102" t="e">
        <f t="shared" si="214"/>
        <v>#REF!</v>
      </c>
      <c r="AE344" s="102" t="e">
        <f t="shared" si="215"/>
        <v>#REF!</v>
      </c>
      <c r="AF344" s="108" t="e">
        <f t="shared" si="216"/>
        <v>#REF!</v>
      </c>
      <c r="AG344" s="102" t="e">
        <f t="shared" si="217"/>
        <v>#REF!</v>
      </c>
    </row>
    <row r="345" spans="5:33" x14ac:dyDescent="0.25">
      <c r="E345" s="65" t="e">
        <f>IF((ROWS(E$6:E345)-1)&gt;$C$16+$C$13-$C$15,"",(ROWS(E$6:E345)-1))</f>
        <v>#REF!</v>
      </c>
      <c r="F345" s="55" t="e">
        <f t="shared" si="201"/>
        <v>#REF!</v>
      </c>
      <c r="G345" s="55" t="e">
        <f t="shared" si="196"/>
        <v>#REF!</v>
      </c>
      <c r="H345" s="28" t="e">
        <f t="shared" si="197"/>
        <v>#REF!</v>
      </c>
      <c r="I345" s="56" t="e">
        <f t="shared" si="198"/>
        <v>#REF!</v>
      </c>
      <c r="J345" s="56" t="e">
        <f t="shared" si="202"/>
        <v>#REF!</v>
      </c>
      <c r="K345" s="57" t="e">
        <f t="shared" si="203"/>
        <v>#REF!</v>
      </c>
      <c r="L345" s="57" t="e">
        <f t="shared" si="204"/>
        <v>#REF!</v>
      </c>
      <c r="M345" s="58" t="e">
        <f t="shared" si="199"/>
        <v>#REF!</v>
      </c>
      <c r="N345" s="58" t="e">
        <f t="shared" si="205"/>
        <v>#REF!</v>
      </c>
      <c r="O345" s="58" t="e">
        <f t="shared" si="206"/>
        <v>#REF!</v>
      </c>
      <c r="P345" s="59" t="e">
        <f t="shared" si="195"/>
        <v>#REF!</v>
      </c>
      <c r="Q345" s="29" t="e">
        <f t="shared" si="207"/>
        <v>#REF!</v>
      </c>
      <c r="R345" s="100" t="e">
        <f t="shared" si="200"/>
        <v>#REF!</v>
      </c>
      <c r="S345" s="69"/>
      <c r="T345" s="69"/>
      <c r="U345" s="102"/>
      <c r="V345" s="102"/>
      <c r="W345" s="102"/>
      <c r="X345" s="102" t="e">
        <f t="shared" si="208"/>
        <v>#REF!</v>
      </c>
      <c r="Y345" s="102" t="e">
        <f t="shared" si="209"/>
        <v>#REF!</v>
      </c>
      <c r="Z345" s="102" t="e">
        <f t="shared" si="210"/>
        <v>#REF!</v>
      </c>
      <c r="AA345" s="102" t="e">
        <f t="shared" si="211"/>
        <v>#REF!</v>
      </c>
      <c r="AB345" s="102" t="e">
        <f t="shared" si="212"/>
        <v>#REF!</v>
      </c>
      <c r="AC345" s="102" t="e">
        <f t="shared" si="213"/>
        <v>#REF!</v>
      </c>
      <c r="AD345" s="102" t="e">
        <f t="shared" si="214"/>
        <v>#REF!</v>
      </c>
      <c r="AE345" s="102" t="e">
        <f t="shared" si="215"/>
        <v>#REF!</v>
      </c>
      <c r="AF345" s="108" t="e">
        <f t="shared" si="216"/>
        <v>#REF!</v>
      </c>
      <c r="AG345" s="102" t="e">
        <f t="shared" si="217"/>
        <v>#REF!</v>
      </c>
    </row>
    <row r="346" spans="5:33" x14ac:dyDescent="0.25">
      <c r="E346" s="65" t="e">
        <f>IF((ROWS(E$6:E346)-1)&gt;$C$16+$C$13-$C$15,"",(ROWS(E$6:E346)-1))</f>
        <v>#REF!</v>
      </c>
      <c r="F346" s="55" t="e">
        <f t="shared" si="201"/>
        <v>#REF!</v>
      </c>
      <c r="G346" s="55" t="e">
        <f t="shared" si="196"/>
        <v>#REF!</v>
      </c>
      <c r="H346" s="28" t="e">
        <f t="shared" si="197"/>
        <v>#REF!</v>
      </c>
      <c r="I346" s="56" t="e">
        <f t="shared" si="198"/>
        <v>#REF!</v>
      </c>
      <c r="J346" s="56" t="e">
        <f t="shared" si="202"/>
        <v>#REF!</v>
      </c>
      <c r="K346" s="57" t="e">
        <f t="shared" si="203"/>
        <v>#REF!</v>
      </c>
      <c r="L346" s="57" t="e">
        <f t="shared" si="204"/>
        <v>#REF!</v>
      </c>
      <c r="M346" s="58" t="e">
        <f t="shared" si="199"/>
        <v>#REF!</v>
      </c>
      <c r="N346" s="58" t="e">
        <f t="shared" si="205"/>
        <v>#REF!</v>
      </c>
      <c r="O346" s="58" t="e">
        <f t="shared" si="206"/>
        <v>#REF!</v>
      </c>
      <c r="P346" s="59" t="e">
        <f t="shared" si="195"/>
        <v>#REF!</v>
      </c>
      <c r="Q346" s="29" t="e">
        <f t="shared" si="207"/>
        <v>#REF!</v>
      </c>
      <c r="R346" s="100" t="e">
        <f t="shared" si="200"/>
        <v>#REF!</v>
      </c>
      <c r="S346" s="69"/>
      <c r="T346" s="69"/>
      <c r="U346" s="102"/>
      <c r="V346" s="102"/>
      <c r="W346" s="102"/>
      <c r="X346" s="102" t="e">
        <f t="shared" si="208"/>
        <v>#REF!</v>
      </c>
      <c r="Y346" s="102" t="e">
        <f t="shared" si="209"/>
        <v>#REF!</v>
      </c>
      <c r="Z346" s="102" t="e">
        <f t="shared" si="210"/>
        <v>#REF!</v>
      </c>
      <c r="AA346" s="102" t="e">
        <f t="shared" si="211"/>
        <v>#REF!</v>
      </c>
      <c r="AB346" s="102" t="e">
        <f t="shared" si="212"/>
        <v>#REF!</v>
      </c>
      <c r="AC346" s="102" t="e">
        <f t="shared" si="213"/>
        <v>#REF!</v>
      </c>
      <c r="AD346" s="102" t="e">
        <f t="shared" si="214"/>
        <v>#REF!</v>
      </c>
      <c r="AE346" s="102" t="e">
        <f t="shared" si="215"/>
        <v>#REF!</v>
      </c>
      <c r="AF346" s="108" t="e">
        <f t="shared" si="216"/>
        <v>#REF!</v>
      </c>
      <c r="AG346" s="102" t="e">
        <f t="shared" si="217"/>
        <v>#REF!</v>
      </c>
    </row>
    <row r="347" spans="5:33" x14ac:dyDescent="0.25">
      <c r="E347" s="65" t="e">
        <f>IF((ROWS(E$6:E347)-1)&gt;$C$16+$C$13-$C$15,"",(ROWS(E$6:E347)-1))</f>
        <v>#REF!</v>
      </c>
      <c r="F347" s="55" t="e">
        <f t="shared" si="201"/>
        <v>#REF!</v>
      </c>
      <c r="G347" s="55" t="e">
        <f t="shared" si="196"/>
        <v>#REF!</v>
      </c>
      <c r="H347" s="28" t="e">
        <f t="shared" si="197"/>
        <v>#REF!</v>
      </c>
      <c r="I347" s="56" t="e">
        <f t="shared" si="198"/>
        <v>#REF!</v>
      </c>
      <c r="J347" s="56" t="e">
        <f t="shared" si="202"/>
        <v>#REF!</v>
      </c>
      <c r="K347" s="57" t="e">
        <f t="shared" si="203"/>
        <v>#REF!</v>
      </c>
      <c r="L347" s="57" t="e">
        <f t="shared" si="204"/>
        <v>#REF!</v>
      </c>
      <c r="M347" s="58" t="e">
        <f t="shared" si="199"/>
        <v>#REF!</v>
      </c>
      <c r="N347" s="58" t="e">
        <f t="shared" si="205"/>
        <v>#REF!</v>
      </c>
      <c r="O347" s="58" t="e">
        <f t="shared" si="206"/>
        <v>#REF!</v>
      </c>
      <c r="P347" s="59" t="e">
        <f t="shared" si="195"/>
        <v>#REF!</v>
      </c>
      <c r="Q347" s="29" t="e">
        <f t="shared" si="207"/>
        <v>#REF!</v>
      </c>
      <c r="R347" s="100" t="e">
        <f t="shared" si="200"/>
        <v>#REF!</v>
      </c>
      <c r="S347" s="69"/>
      <c r="T347" s="69"/>
      <c r="U347" s="102"/>
      <c r="V347" s="102"/>
      <c r="W347" s="102"/>
      <c r="X347" s="102" t="e">
        <f t="shared" si="208"/>
        <v>#REF!</v>
      </c>
      <c r="Y347" s="102" t="e">
        <f t="shared" si="209"/>
        <v>#REF!</v>
      </c>
      <c r="Z347" s="102" t="e">
        <f t="shared" si="210"/>
        <v>#REF!</v>
      </c>
      <c r="AA347" s="102" t="e">
        <f t="shared" si="211"/>
        <v>#REF!</v>
      </c>
      <c r="AB347" s="102" t="e">
        <f t="shared" si="212"/>
        <v>#REF!</v>
      </c>
      <c r="AC347" s="102" t="e">
        <f t="shared" si="213"/>
        <v>#REF!</v>
      </c>
      <c r="AD347" s="102" t="e">
        <f t="shared" si="214"/>
        <v>#REF!</v>
      </c>
      <c r="AE347" s="102" t="e">
        <f t="shared" si="215"/>
        <v>#REF!</v>
      </c>
      <c r="AF347" s="108" t="e">
        <f t="shared" si="216"/>
        <v>#REF!</v>
      </c>
      <c r="AG347" s="102" t="e">
        <f t="shared" si="217"/>
        <v>#REF!</v>
      </c>
    </row>
    <row r="348" spans="5:33" x14ac:dyDescent="0.25">
      <c r="E348" s="65" t="e">
        <f>IF((ROWS(E$6:E348)-1)&gt;$C$16+$C$13-$C$15,"",(ROWS(E$6:E348)-1))</f>
        <v>#REF!</v>
      </c>
      <c r="F348" s="55" t="e">
        <f t="shared" si="201"/>
        <v>#REF!</v>
      </c>
      <c r="G348" s="55" t="e">
        <f t="shared" si="196"/>
        <v>#REF!</v>
      </c>
      <c r="H348" s="28" t="e">
        <f t="shared" si="197"/>
        <v>#REF!</v>
      </c>
      <c r="I348" s="56" t="e">
        <f t="shared" si="198"/>
        <v>#REF!</v>
      </c>
      <c r="J348" s="56" t="e">
        <f t="shared" si="202"/>
        <v>#REF!</v>
      </c>
      <c r="K348" s="57" t="e">
        <f t="shared" si="203"/>
        <v>#REF!</v>
      </c>
      <c r="L348" s="57" t="e">
        <f t="shared" si="204"/>
        <v>#REF!</v>
      </c>
      <c r="M348" s="58" t="e">
        <f t="shared" si="199"/>
        <v>#REF!</v>
      </c>
      <c r="N348" s="58" t="e">
        <f t="shared" si="205"/>
        <v>#REF!</v>
      </c>
      <c r="O348" s="58" t="e">
        <f t="shared" si="206"/>
        <v>#REF!</v>
      </c>
      <c r="P348" s="59" t="e">
        <f t="shared" si="195"/>
        <v>#REF!</v>
      </c>
      <c r="Q348" s="29" t="e">
        <f t="shared" si="207"/>
        <v>#REF!</v>
      </c>
      <c r="R348" s="100" t="e">
        <f t="shared" si="200"/>
        <v>#REF!</v>
      </c>
      <c r="S348" s="69"/>
      <c r="T348" s="69"/>
      <c r="U348" s="102"/>
      <c r="V348" s="102"/>
      <c r="W348" s="102"/>
      <c r="X348" s="102" t="e">
        <f t="shared" si="208"/>
        <v>#REF!</v>
      </c>
      <c r="Y348" s="102" t="e">
        <f t="shared" si="209"/>
        <v>#REF!</v>
      </c>
      <c r="Z348" s="102" t="e">
        <f t="shared" si="210"/>
        <v>#REF!</v>
      </c>
      <c r="AA348" s="102" t="e">
        <f t="shared" si="211"/>
        <v>#REF!</v>
      </c>
      <c r="AB348" s="102" t="e">
        <f t="shared" si="212"/>
        <v>#REF!</v>
      </c>
      <c r="AC348" s="102" t="e">
        <f t="shared" si="213"/>
        <v>#REF!</v>
      </c>
      <c r="AD348" s="102" t="e">
        <f t="shared" si="214"/>
        <v>#REF!</v>
      </c>
      <c r="AE348" s="102" t="e">
        <f t="shared" si="215"/>
        <v>#REF!</v>
      </c>
      <c r="AF348" s="108" t="e">
        <f t="shared" si="216"/>
        <v>#REF!</v>
      </c>
      <c r="AG348" s="102" t="e">
        <f t="shared" si="217"/>
        <v>#REF!</v>
      </c>
    </row>
    <row r="349" spans="5:33" x14ac:dyDescent="0.25">
      <c r="E349" s="65" t="e">
        <f>IF((ROWS(E$6:E349)-1)&gt;$C$16+$C$13-$C$15,"",(ROWS(E$6:E349)-1))</f>
        <v>#REF!</v>
      </c>
      <c r="F349" s="55" t="e">
        <f t="shared" si="201"/>
        <v>#REF!</v>
      </c>
      <c r="G349" s="55" t="e">
        <f t="shared" si="196"/>
        <v>#REF!</v>
      </c>
      <c r="H349" s="28" t="e">
        <f t="shared" si="197"/>
        <v>#REF!</v>
      </c>
      <c r="I349" s="56" t="e">
        <f t="shared" si="198"/>
        <v>#REF!</v>
      </c>
      <c r="J349" s="56" t="e">
        <f t="shared" si="202"/>
        <v>#REF!</v>
      </c>
      <c r="K349" s="57" t="e">
        <f t="shared" si="203"/>
        <v>#REF!</v>
      </c>
      <c r="L349" s="57" t="e">
        <f t="shared" si="204"/>
        <v>#REF!</v>
      </c>
      <c r="M349" s="58" t="e">
        <f t="shared" si="199"/>
        <v>#REF!</v>
      </c>
      <c r="N349" s="58" t="e">
        <f t="shared" si="205"/>
        <v>#REF!</v>
      </c>
      <c r="O349" s="58" t="e">
        <f t="shared" si="206"/>
        <v>#REF!</v>
      </c>
      <c r="P349" s="59" t="e">
        <f t="shared" si="195"/>
        <v>#REF!</v>
      </c>
      <c r="Q349" s="29" t="e">
        <f t="shared" si="207"/>
        <v>#REF!</v>
      </c>
      <c r="R349" s="100" t="e">
        <f t="shared" si="200"/>
        <v>#REF!</v>
      </c>
      <c r="S349" s="69"/>
      <c r="T349" s="69"/>
      <c r="U349" s="102"/>
      <c r="V349" s="102"/>
      <c r="W349" s="102"/>
      <c r="X349" s="102" t="e">
        <f t="shared" si="208"/>
        <v>#REF!</v>
      </c>
      <c r="Y349" s="102" t="e">
        <f t="shared" si="209"/>
        <v>#REF!</v>
      </c>
      <c r="Z349" s="102" t="e">
        <f t="shared" si="210"/>
        <v>#REF!</v>
      </c>
      <c r="AA349" s="102" t="e">
        <f t="shared" si="211"/>
        <v>#REF!</v>
      </c>
      <c r="AB349" s="102" t="e">
        <f t="shared" si="212"/>
        <v>#REF!</v>
      </c>
      <c r="AC349" s="102" t="e">
        <f t="shared" si="213"/>
        <v>#REF!</v>
      </c>
      <c r="AD349" s="102" t="e">
        <f t="shared" si="214"/>
        <v>#REF!</v>
      </c>
      <c r="AE349" s="102" t="e">
        <f t="shared" si="215"/>
        <v>#REF!</v>
      </c>
      <c r="AF349" s="108" t="e">
        <f t="shared" si="216"/>
        <v>#REF!</v>
      </c>
      <c r="AG349" s="102" t="e">
        <f t="shared" si="217"/>
        <v>#REF!</v>
      </c>
    </row>
    <row r="350" spans="5:33" x14ac:dyDescent="0.25">
      <c r="E350" s="65" t="e">
        <f>IF((ROWS(E$6:E350)-1)&gt;$C$16+$C$13-$C$15,"",(ROWS(E$6:E350)-1))</f>
        <v>#REF!</v>
      </c>
      <c r="F350" s="55" t="e">
        <f t="shared" si="201"/>
        <v>#REF!</v>
      </c>
      <c r="G350" s="55" t="e">
        <f t="shared" si="196"/>
        <v>#REF!</v>
      </c>
      <c r="H350" s="28" t="e">
        <f t="shared" si="197"/>
        <v>#REF!</v>
      </c>
      <c r="I350" s="56" t="e">
        <f t="shared" si="198"/>
        <v>#REF!</v>
      </c>
      <c r="J350" s="56" t="e">
        <f t="shared" si="202"/>
        <v>#REF!</v>
      </c>
      <c r="K350" s="57" t="e">
        <f t="shared" si="203"/>
        <v>#REF!</v>
      </c>
      <c r="L350" s="57" t="e">
        <f t="shared" si="204"/>
        <v>#REF!</v>
      </c>
      <c r="M350" s="58" t="e">
        <f t="shared" si="199"/>
        <v>#REF!</v>
      </c>
      <c r="N350" s="58" t="e">
        <f t="shared" si="205"/>
        <v>#REF!</v>
      </c>
      <c r="O350" s="58" t="e">
        <f t="shared" si="206"/>
        <v>#REF!</v>
      </c>
      <c r="P350" s="59" t="e">
        <f t="shared" si="195"/>
        <v>#REF!</v>
      </c>
      <c r="Q350" s="29" t="e">
        <f t="shared" si="207"/>
        <v>#REF!</v>
      </c>
      <c r="R350" s="100" t="e">
        <f t="shared" si="200"/>
        <v>#REF!</v>
      </c>
      <c r="S350" s="69"/>
      <c r="T350" s="69"/>
      <c r="U350" s="102"/>
      <c r="V350" s="102"/>
      <c r="W350" s="102"/>
      <c r="X350" s="102" t="e">
        <f t="shared" si="208"/>
        <v>#REF!</v>
      </c>
      <c r="Y350" s="102" t="e">
        <f t="shared" si="209"/>
        <v>#REF!</v>
      </c>
      <c r="Z350" s="102" t="e">
        <f t="shared" si="210"/>
        <v>#REF!</v>
      </c>
      <c r="AA350" s="102" t="e">
        <f t="shared" si="211"/>
        <v>#REF!</v>
      </c>
      <c r="AB350" s="102" t="e">
        <f t="shared" si="212"/>
        <v>#REF!</v>
      </c>
      <c r="AC350" s="102" t="e">
        <f t="shared" si="213"/>
        <v>#REF!</v>
      </c>
      <c r="AD350" s="102" t="e">
        <f t="shared" si="214"/>
        <v>#REF!</v>
      </c>
      <c r="AE350" s="102" t="e">
        <f t="shared" si="215"/>
        <v>#REF!</v>
      </c>
      <c r="AF350" s="108" t="e">
        <f t="shared" si="216"/>
        <v>#REF!</v>
      </c>
      <c r="AG350" s="102" t="e">
        <f t="shared" si="217"/>
        <v>#REF!</v>
      </c>
    </row>
    <row r="351" spans="5:33" x14ac:dyDescent="0.25">
      <c r="E351" s="65" t="e">
        <f>IF((ROWS(E$6:E351)-1)&gt;$C$16+$C$13-$C$15,"",(ROWS(E$6:E351)-1))</f>
        <v>#REF!</v>
      </c>
      <c r="F351" s="55" t="e">
        <f t="shared" si="201"/>
        <v>#REF!</v>
      </c>
      <c r="G351" s="55" t="e">
        <f t="shared" si="196"/>
        <v>#REF!</v>
      </c>
      <c r="H351" s="28" t="e">
        <f t="shared" si="197"/>
        <v>#REF!</v>
      </c>
      <c r="I351" s="56" t="e">
        <f t="shared" si="198"/>
        <v>#REF!</v>
      </c>
      <c r="J351" s="56" t="e">
        <f t="shared" si="202"/>
        <v>#REF!</v>
      </c>
      <c r="K351" s="57" t="e">
        <f t="shared" si="203"/>
        <v>#REF!</v>
      </c>
      <c r="L351" s="57" t="e">
        <f t="shared" si="204"/>
        <v>#REF!</v>
      </c>
      <c r="M351" s="58" t="e">
        <f t="shared" si="199"/>
        <v>#REF!</v>
      </c>
      <c r="N351" s="58" t="e">
        <f t="shared" si="205"/>
        <v>#REF!</v>
      </c>
      <c r="O351" s="58" t="e">
        <f t="shared" si="206"/>
        <v>#REF!</v>
      </c>
      <c r="P351" s="59" t="e">
        <f t="shared" si="195"/>
        <v>#REF!</v>
      </c>
      <c r="Q351" s="29" t="e">
        <f t="shared" si="207"/>
        <v>#REF!</v>
      </c>
      <c r="R351" s="100" t="e">
        <f t="shared" si="200"/>
        <v>#REF!</v>
      </c>
      <c r="S351" s="69"/>
      <c r="T351" s="69"/>
      <c r="U351" s="102"/>
      <c r="V351" s="102"/>
      <c r="W351" s="102"/>
      <c r="X351" s="102" t="e">
        <f t="shared" si="208"/>
        <v>#REF!</v>
      </c>
      <c r="Y351" s="102" t="e">
        <f t="shared" si="209"/>
        <v>#REF!</v>
      </c>
      <c r="Z351" s="102" t="e">
        <f t="shared" si="210"/>
        <v>#REF!</v>
      </c>
      <c r="AA351" s="102" t="e">
        <f t="shared" si="211"/>
        <v>#REF!</v>
      </c>
      <c r="AB351" s="102" t="e">
        <f t="shared" si="212"/>
        <v>#REF!</v>
      </c>
      <c r="AC351" s="102" t="e">
        <f t="shared" si="213"/>
        <v>#REF!</v>
      </c>
      <c r="AD351" s="102" t="e">
        <f t="shared" si="214"/>
        <v>#REF!</v>
      </c>
      <c r="AE351" s="102" t="e">
        <f t="shared" si="215"/>
        <v>#REF!</v>
      </c>
      <c r="AF351" s="108" t="e">
        <f t="shared" si="216"/>
        <v>#REF!</v>
      </c>
      <c r="AG351" s="102" t="e">
        <f t="shared" si="217"/>
        <v>#REF!</v>
      </c>
    </row>
    <row r="352" spans="5:33" x14ac:dyDescent="0.25">
      <c r="E352" s="65" t="e">
        <f>IF((ROWS(E$6:E352)-1)&gt;$C$16+$C$13-$C$15,"",(ROWS(E$6:E352)-1))</f>
        <v>#REF!</v>
      </c>
      <c r="F352" s="55" t="e">
        <f t="shared" si="201"/>
        <v>#REF!</v>
      </c>
      <c r="G352" s="55" t="e">
        <f t="shared" si="196"/>
        <v>#REF!</v>
      </c>
      <c r="H352" s="28" t="e">
        <f t="shared" si="197"/>
        <v>#REF!</v>
      </c>
      <c r="I352" s="56" t="e">
        <f t="shared" si="198"/>
        <v>#REF!</v>
      </c>
      <c r="J352" s="56" t="e">
        <f t="shared" si="202"/>
        <v>#REF!</v>
      </c>
      <c r="K352" s="57" t="e">
        <f t="shared" si="203"/>
        <v>#REF!</v>
      </c>
      <c r="L352" s="57" t="e">
        <f t="shared" si="204"/>
        <v>#REF!</v>
      </c>
      <c r="M352" s="58" t="e">
        <f t="shared" si="199"/>
        <v>#REF!</v>
      </c>
      <c r="N352" s="58" t="e">
        <f t="shared" si="205"/>
        <v>#REF!</v>
      </c>
      <c r="O352" s="58" t="e">
        <f t="shared" si="206"/>
        <v>#REF!</v>
      </c>
      <c r="P352" s="59" t="e">
        <f t="shared" si="195"/>
        <v>#REF!</v>
      </c>
      <c r="Q352" s="29" t="e">
        <f t="shared" si="207"/>
        <v>#REF!</v>
      </c>
      <c r="R352" s="100" t="e">
        <f t="shared" si="200"/>
        <v>#REF!</v>
      </c>
      <c r="S352" s="69"/>
      <c r="T352" s="69"/>
      <c r="U352" s="102"/>
      <c r="V352" s="102"/>
      <c r="W352" s="102"/>
      <c r="X352" s="102" t="e">
        <f t="shared" si="208"/>
        <v>#REF!</v>
      </c>
      <c r="Y352" s="102" t="e">
        <f t="shared" si="209"/>
        <v>#REF!</v>
      </c>
      <c r="Z352" s="102" t="e">
        <f t="shared" si="210"/>
        <v>#REF!</v>
      </c>
      <c r="AA352" s="102" t="e">
        <f t="shared" si="211"/>
        <v>#REF!</v>
      </c>
      <c r="AB352" s="102" t="e">
        <f t="shared" si="212"/>
        <v>#REF!</v>
      </c>
      <c r="AC352" s="102" t="e">
        <f t="shared" si="213"/>
        <v>#REF!</v>
      </c>
      <c r="AD352" s="102" t="e">
        <f t="shared" si="214"/>
        <v>#REF!</v>
      </c>
      <c r="AE352" s="102" t="e">
        <f t="shared" si="215"/>
        <v>#REF!</v>
      </c>
      <c r="AF352" s="108" t="e">
        <f t="shared" si="216"/>
        <v>#REF!</v>
      </c>
      <c r="AG352" s="102" t="e">
        <f t="shared" si="217"/>
        <v>#REF!</v>
      </c>
    </row>
    <row r="353" spans="2:33" x14ac:dyDescent="0.25">
      <c r="E353" s="65" t="e">
        <f>IF((ROWS(E$6:E353)-1)&gt;$C$16+$C$13-$C$15,"",(ROWS(E$6:E353)-1))</f>
        <v>#REF!</v>
      </c>
      <c r="F353" s="55" t="e">
        <f t="shared" si="201"/>
        <v>#REF!</v>
      </c>
      <c r="G353" s="55" t="e">
        <f t="shared" si="196"/>
        <v>#REF!</v>
      </c>
      <c r="H353" s="28" t="e">
        <f t="shared" si="197"/>
        <v>#REF!</v>
      </c>
      <c r="I353" s="56" t="e">
        <f t="shared" si="198"/>
        <v>#REF!</v>
      </c>
      <c r="J353" s="56" t="e">
        <f t="shared" si="202"/>
        <v>#REF!</v>
      </c>
      <c r="K353" s="57" t="e">
        <f t="shared" si="203"/>
        <v>#REF!</v>
      </c>
      <c r="L353" s="57" t="e">
        <f t="shared" si="204"/>
        <v>#REF!</v>
      </c>
      <c r="M353" s="58" t="e">
        <f t="shared" si="199"/>
        <v>#REF!</v>
      </c>
      <c r="N353" s="58" t="e">
        <f t="shared" si="205"/>
        <v>#REF!</v>
      </c>
      <c r="O353" s="58" t="e">
        <f t="shared" si="206"/>
        <v>#REF!</v>
      </c>
      <c r="P353" s="59" t="e">
        <f t="shared" si="195"/>
        <v>#REF!</v>
      </c>
      <c r="Q353" s="29" t="e">
        <f t="shared" si="207"/>
        <v>#REF!</v>
      </c>
      <c r="R353" s="100" t="e">
        <f t="shared" si="200"/>
        <v>#REF!</v>
      </c>
      <c r="S353" s="69"/>
      <c r="T353" s="69"/>
      <c r="U353" s="102"/>
      <c r="V353" s="102"/>
      <c r="W353" s="102"/>
      <c r="X353" s="102" t="e">
        <f t="shared" si="208"/>
        <v>#REF!</v>
      </c>
      <c r="Y353" s="102" t="e">
        <f t="shared" si="209"/>
        <v>#REF!</v>
      </c>
      <c r="Z353" s="102" t="e">
        <f t="shared" si="210"/>
        <v>#REF!</v>
      </c>
      <c r="AA353" s="102" t="e">
        <f t="shared" si="211"/>
        <v>#REF!</v>
      </c>
      <c r="AB353" s="102" t="e">
        <f t="shared" si="212"/>
        <v>#REF!</v>
      </c>
      <c r="AC353" s="102" t="e">
        <f t="shared" si="213"/>
        <v>#REF!</v>
      </c>
      <c r="AD353" s="102" t="e">
        <f t="shared" si="214"/>
        <v>#REF!</v>
      </c>
      <c r="AE353" s="102" t="e">
        <f t="shared" si="215"/>
        <v>#REF!</v>
      </c>
      <c r="AF353" s="108" t="e">
        <f t="shared" si="216"/>
        <v>#REF!</v>
      </c>
      <c r="AG353" s="102" t="e">
        <f t="shared" si="217"/>
        <v>#REF!</v>
      </c>
    </row>
    <row r="354" spans="2:33" x14ac:dyDescent="0.25">
      <c r="E354" s="65" t="e">
        <f>IF((ROWS(E$6:E354)-1)&gt;$C$16+$C$13-$C$15,"",(ROWS(E$6:E354)-1))</f>
        <v>#REF!</v>
      </c>
      <c r="F354" s="55" t="e">
        <f t="shared" si="201"/>
        <v>#REF!</v>
      </c>
      <c r="G354" s="55" t="e">
        <f t="shared" si="196"/>
        <v>#REF!</v>
      </c>
      <c r="H354" s="28" t="e">
        <f t="shared" si="197"/>
        <v>#REF!</v>
      </c>
      <c r="I354" s="56" t="e">
        <f t="shared" si="198"/>
        <v>#REF!</v>
      </c>
      <c r="J354" s="56" t="e">
        <f t="shared" si="202"/>
        <v>#REF!</v>
      </c>
      <c r="K354" s="57" t="e">
        <f t="shared" si="203"/>
        <v>#REF!</v>
      </c>
      <c r="L354" s="57" t="e">
        <f t="shared" si="204"/>
        <v>#REF!</v>
      </c>
      <c r="M354" s="58" t="e">
        <f t="shared" si="199"/>
        <v>#REF!</v>
      </c>
      <c r="N354" s="58" t="e">
        <f t="shared" si="205"/>
        <v>#REF!</v>
      </c>
      <c r="O354" s="58" t="e">
        <f t="shared" si="206"/>
        <v>#REF!</v>
      </c>
      <c r="P354" s="59" t="e">
        <f t="shared" si="195"/>
        <v>#REF!</v>
      </c>
      <c r="Q354" s="29" t="e">
        <f t="shared" si="207"/>
        <v>#REF!</v>
      </c>
      <c r="R354" s="100" t="e">
        <f t="shared" si="200"/>
        <v>#REF!</v>
      </c>
      <c r="S354" s="69"/>
      <c r="T354" s="69"/>
      <c r="U354" s="102"/>
      <c r="V354" s="102"/>
      <c r="W354" s="102"/>
      <c r="X354" s="102" t="e">
        <f t="shared" si="208"/>
        <v>#REF!</v>
      </c>
      <c r="Y354" s="102" t="e">
        <f t="shared" si="209"/>
        <v>#REF!</v>
      </c>
      <c r="Z354" s="102" t="e">
        <f t="shared" si="210"/>
        <v>#REF!</v>
      </c>
      <c r="AA354" s="102" t="e">
        <f t="shared" si="211"/>
        <v>#REF!</v>
      </c>
      <c r="AB354" s="102" t="e">
        <f t="shared" si="212"/>
        <v>#REF!</v>
      </c>
      <c r="AC354" s="102" t="e">
        <f t="shared" si="213"/>
        <v>#REF!</v>
      </c>
      <c r="AD354" s="102" t="e">
        <f t="shared" si="214"/>
        <v>#REF!</v>
      </c>
      <c r="AE354" s="102" t="e">
        <f t="shared" si="215"/>
        <v>#REF!</v>
      </c>
      <c r="AF354" s="108" t="e">
        <f t="shared" si="216"/>
        <v>#REF!</v>
      </c>
      <c r="AG354" s="102" t="e">
        <f t="shared" si="217"/>
        <v>#REF!</v>
      </c>
    </row>
    <row r="355" spans="2:33" x14ac:dyDescent="0.25">
      <c r="E355" s="65" t="e">
        <f>IF((ROWS(E$6:E355)-1)&gt;$C$16+$C$13-$C$15,"",(ROWS(E$6:E355)-1))</f>
        <v>#REF!</v>
      </c>
      <c r="F355" s="55" t="e">
        <f t="shared" si="201"/>
        <v>#REF!</v>
      </c>
      <c r="G355" s="55" t="e">
        <f t="shared" si="196"/>
        <v>#REF!</v>
      </c>
      <c r="H355" s="28" t="e">
        <f t="shared" si="197"/>
        <v>#REF!</v>
      </c>
      <c r="I355" s="56" t="e">
        <f t="shared" si="198"/>
        <v>#REF!</v>
      </c>
      <c r="J355" s="56" t="e">
        <f t="shared" si="202"/>
        <v>#REF!</v>
      </c>
      <c r="K355" s="57" t="e">
        <f t="shared" si="203"/>
        <v>#REF!</v>
      </c>
      <c r="L355" s="57" t="e">
        <f t="shared" si="204"/>
        <v>#REF!</v>
      </c>
      <c r="M355" s="58" t="e">
        <f t="shared" si="199"/>
        <v>#REF!</v>
      </c>
      <c r="N355" s="58" t="e">
        <f t="shared" si="205"/>
        <v>#REF!</v>
      </c>
      <c r="O355" s="58" t="e">
        <f t="shared" si="206"/>
        <v>#REF!</v>
      </c>
      <c r="P355" s="59" t="e">
        <f t="shared" si="195"/>
        <v>#REF!</v>
      </c>
      <c r="Q355" s="29" t="e">
        <f t="shared" si="207"/>
        <v>#REF!</v>
      </c>
      <c r="R355" s="100" t="e">
        <f t="shared" si="200"/>
        <v>#REF!</v>
      </c>
      <c r="S355" s="69"/>
      <c r="T355" s="69"/>
      <c r="U355" s="102"/>
      <c r="V355" s="102"/>
      <c r="W355" s="102"/>
      <c r="X355" s="102" t="e">
        <f t="shared" si="208"/>
        <v>#REF!</v>
      </c>
      <c r="Y355" s="102" t="e">
        <f t="shared" si="209"/>
        <v>#REF!</v>
      </c>
      <c r="Z355" s="102" t="e">
        <f t="shared" si="210"/>
        <v>#REF!</v>
      </c>
      <c r="AA355" s="102" t="e">
        <f t="shared" si="211"/>
        <v>#REF!</v>
      </c>
      <c r="AB355" s="102" t="e">
        <f t="shared" si="212"/>
        <v>#REF!</v>
      </c>
      <c r="AC355" s="102" t="e">
        <f t="shared" si="213"/>
        <v>#REF!</v>
      </c>
      <c r="AD355" s="102" t="e">
        <f t="shared" si="214"/>
        <v>#REF!</v>
      </c>
      <c r="AE355" s="102" t="e">
        <f t="shared" si="215"/>
        <v>#REF!</v>
      </c>
      <c r="AF355" s="108" t="e">
        <f t="shared" si="216"/>
        <v>#REF!</v>
      </c>
      <c r="AG355" s="102" t="e">
        <f t="shared" si="217"/>
        <v>#REF!</v>
      </c>
    </row>
    <row r="356" spans="2:33" x14ac:dyDescent="0.25">
      <c r="E356" s="65" t="e">
        <f>IF((ROWS(E$6:E356)-1)&gt;$C$16+$C$13-$C$15,"",(ROWS(E$6:E356)-1))</f>
        <v>#REF!</v>
      </c>
      <c r="F356" s="55" t="e">
        <f t="shared" si="201"/>
        <v>#REF!</v>
      </c>
      <c r="G356" s="55" t="e">
        <f t="shared" si="196"/>
        <v>#REF!</v>
      </c>
      <c r="H356" s="28" t="e">
        <f t="shared" si="197"/>
        <v>#REF!</v>
      </c>
      <c r="I356" s="56" t="e">
        <f t="shared" si="198"/>
        <v>#REF!</v>
      </c>
      <c r="J356" s="56" t="e">
        <f t="shared" si="202"/>
        <v>#REF!</v>
      </c>
      <c r="K356" s="57" t="e">
        <f t="shared" si="203"/>
        <v>#REF!</v>
      </c>
      <c r="L356" s="57" t="e">
        <f t="shared" si="204"/>
        <v>#REF!</v>
      </c>
      <c r="M356" s="58" t="e">
        <f t="shared" si="199"/>
        <v>#REF!</v>
      </c>
      <c r="N356" s="58" t="e">
        <f t="shared" si="205"/>
        <v>#REF!</v>
      </c>
      <c r="O356" s="58" t="e">
        <f t="shared" si="206"/>
        <v>#REF!</v>
      </c>
      <c r="P356" s="59" t="e">
        <f t="shared" si="195"/>
        <v>#REF!</v>
      </c>
      <c r="Q356" s="29" t="e">
        <f t="shared" si="207"/>
        <v>#REF!</v>
      </c>
      <c r="R356" s="100" t="e">
        <f t="shared" si="200"/>
        <v>#REF!</v>
      </c>
      <c r="S356" s="69"/>
      <c r="T356" s="69"/>
      <c r="U356" s="102"/>
      <c r="V356" s="102"/>
      <c r="W356" s="102"/>
      <c r="X356" s="102" t="e">
        <f t="shared" si="208"/>
        <v>#REF!</v>
      </c>
      <c r="Y356" s="102" t="e">
        <f t="shared" si="209"/>
        <v>#REF!</v>
      </c>
      <c r="Z356" s="102" t="e">
        <f t="shared" si="210"/>
        <v>#REF!</v>
      </c>
      <c r="AA356" s="102" t="e">
        <f t="shared" si="211"/>
        <v>#REF!</v>
      </c>
      <c r="AB356" s="102" t="e">
        <f t="shared" si="212"/>
        <v>#REF!</v>
      </c>
      <c r="AC356" s="102" t="e">
        <f t="shared" si="213"/>
        <v>#REF!</v>
      </c>
      <c r="AD356" s="102" t="e">
        <f t="shared" si="214"/>
        <v>#REF!</v>
      </c>
      <c r="AE356" s="102" t="e">
        <f t="shared" si="215"/>
        <v>#REF!</v>
      </c>
      <c r="AF356" s="108" t="e">
        <f t="shared" si="216"/>
        <v>#REF!</v>
      </c>
      <c r="AG356" s="102" t="e">
        <f t="shared" si="217"/>
        <v>#REF!</v>
      </c>
    </row>
    <row r="357" spans="2:33" x14ac:dyDescent="0.25">
      <c r="E357" s="65" t="e">
        <f>IF((ROWS(E$6:E357)-1)&gt;$C$16+$C$13-$C$15,"",(ROWS(E$6:E357)-1))</f>
        <v>#REF!</v>
      </c>
      <c r="F357" s="55" t="e">
        <f t="shared" si="201"/>
        <v>#REF!</v>
      </c>
      <c r="G357" s="55" t="e">
        <f t="shared" si="196"/>
        <v>#REF!</v>
      </c>
      <c r="H357" s="28" t="e">
        <f t="shared" si="197"/>
        <v>#REF!</v>
      </c>
      <c r="I357" s="56" t="e">
        <f t="shared" si="198"/>
        <v>#REF!</v>
      </c>
      <c r="J357" s="56" t="e">
        <f t="shared" si="202"/>
        <v>#REF!</v>
      </c>
      <c r="K357" s="57" t="e">
        <f t="shared" si="203"/>
        <v>#REF!</v>
      </c>
      <c r="L357" s="57" t="e">
        <f t="shared" si="204"/>
        <v>#REF!</v>
      </c>
      <c r="M357" s="58" t="e">
        <f t="shared" si="199"/>
        <v>#REF!</v>
      </c>
      <c r="N357" s="58" t="e">
        <f t="shared" si="205"/>
        <v>#REF!</v>
      </c>
      <c r="O357" s="58" t="e">
        <f t="shared" si="206"/>
        <v>#REF!</v>
      </c>
      <c r="P357" s="59" t="e">
        <f t="shared" si="195"/>
        <v>#REF!</v>
      </c>
      <c r="Q357" s="29" t="e">
        <f t="shared" si="207"/>
        <v>#REF!</v>
      </c>
      <c r="R357" s="100" t="e">
        <f t="shared" si="200"/>
        <v>#REF!</v>
      </c>
      <c r="S357" s="69"/>
      <c r="T357" s="69"/>
      <c r="U357" s="102"/>
      <c r="V357" s="102"/>
      <c r="W357" s="102"/>
      <c r="X357" s="102" t="e">
        <f t="shared" si="208"/>
        <v>#REF!</v>
      </c>
      <c r="Y357" s="102" t="e">
        <f t="shared" si="209"/>
        <v>#REF!</v>
      </c>
      <c r="Z357" s="102" t="e">
        <f t="shared" si="210"/>
        <v>#REF!</v>
      </c>
      <c r="AA357" s="102" t="e">
        <f t="shared" si="211"/>
        <v>#REF!</v>
      </c>
      <c r="AB357" s="102" t="e">
        <f t="shared" si="212"/>
        <v>#REF!</v>
      </c>
      <c r="AC357" s="102" t="e">
        <f t="shared" si="213"/>
        <v>#REF!</v>
      </c>
      <c r="AD357" s="102" t="e">
        <f t="shared" si="214"/>
        <v>#REF!</v>
      </c>
      <c r="AE357" s="102" t="e">
        <f t="shared" si="215"/>
        <v>#REF!</v>
      </c>
      <c r="AF357" s="108" t="e">
        <f t="shared" si="216"/>
        <v>#REF!</v>
      </c>
      <c r="AG357" s="102" t="e">
        <f t="shared" si="217"/>
        <v>#REF!</v>
      </c>
    </row>
    <row r="358" spans="2:33" x14ac:dyDescent="0.25">
      <c r="E358" s="65" t="e">
        <f>IF((ROWS(E$6:E358)-1)&gt;$C$16+$C$13-$C$15,"",(ROWS(E$6:E358)-1))</f>
        <v>#REF!</v>
      </c>
      <c r="F358" s="55" t="e">
        <f t="shared" si="201"/>
        <v>#REF!</v>
      </c>
      <c r="G358" s="55" t="e">
        <f t="shared" si="196"/>
        <v>#REF!</v>
      </c>
      <c r="H358" s="28" t="e">
        <f t="shared" si="197"/>
        <v>#REF!</v>
      </c>
      <c r="I358" s="56" t="e">
        <f t="shared" si="198"/>
        <v>#REF!</v>
      </c>
      <c r="J358" s="56" t="e">
        <f t="shared" si="202"/>
        <v>#REF!</v>
      </c>
      <c r="K358" s="57" t="e">
        <f t="shared" si="203"/>
        <v>#REF!</v>
      </c>
      <c r="L358" s="57" t="e">
        <f t="shared" si="204"/>
        <v>#REF!</v>
      </c>
      <c r="M358" s="58" t="e">
        <f t="shared" si="199"/>
        <v>#REF!</v>
      </c>
      <c r="N358" s="58" t="e">
        <f t="shared" si="205"/>
        <v>#REF!</v>
      </c>
      <c r="O358" s="58" t="e">
        <f t="shared" si="206"/>
        <v>#REF!</v>
      </c>
      <c r="P358" s="59" t="e">
        <f t="shared" si="195"/>
        <v>#REF!</v>
      </c>
      <c r="Q358" s="29" t="e">
        <f t="shared" si="207"/>
        <v>#REF!</v>
      </c>
      <c r="R358" s="100" t="e">
        <f t="shared" si="200"/>
        <v>#REF!</v>
      </c>
      <c r="S358" s="69"/>
      <c r="T358" s="69"/>
      <c r="U358" s="102"/>
      <c r="V358" s="102"/>
      <c r="W358" s="102"/>
      <c r="X358" s="102" t="e">
        <f t="shared" si="208"/>
        <v>#REF!</v>
      </c>
      <c r="Y358" s="102" t="e">
        <f t="shared" si="209"/>
        <v>#REF!</v>
      </c>
      <c r="Z358" s="102" t="e">
        <f t="shared" si="210"/>
        <v>#REF!</v>
      </c>
      <c r="AA358" s="102" t="e">
        <f t="shared" si="211"/>
        <v>#REF!</v>
      </c>
      <c r="AB358" s="102" t="e">
        <f t="shared" si="212"/>
        <v>#REF!</v>
      </c>
      <c r="AC358" s="102" t="e">
        <f t="shared" si="213"/>
        <v>#REF!</v>
      </c>
      <c r="AD358" s="102" t="e">
        <f t="shared" si="214"/>
        <v>#REF!</v>
      </c>
      <c r="AE358" s="102" t="e">
        <f t="shared" si="215"/>
        <v>#REF!</v>
      </c>
      <c r="AF358" s="108" t="e">
        <f t="shared" si="216"/>
        <v>#REF!</v>
      </c>
      <c r="AG358" s="102" t="e">
        <f t="shared" si="217"/>
        <v>#REF!</v>
      </c>
    </row>
    <row r="359" spans="2:33" x14ac:dyDescent="0.25">
      <c r="E359" s="65" t="e">
        <f>IF((ROWS(E$6:E359)-1)&gt;$C$16+$C$13-$C$15,"",(ROWS(E$6:E359)-1))</f>
        <v>#REF!</v>
      </c>
      <c r="F359" s="55" t="e">
        <f t="shared" si="201"/>
        <v>#REF!</v>
      </c>
      <c r="G359" s="55" t="e">
        <f t="shared" si="196"/>
        <v>#REF!</v>
      </c>
      <c r="H359" s="28" t="e">
        <f t="shared" si="197"/>
        <v>#REF!</v>
      </c>
      <c r="I359" s="56" t="e">
        <f t="shared" si="198"/>
        <v>#REF!</v>
      </c>
      <c r="J359" s="56" t="e">
        <f t="shared" si="202"/>
        <v>#REF!</v>
      </c>
      <c r="K359" s="57" t="e">
        <f t="shared" si="203"/>
        <v>#REF!</v>
      </c>
      <c r="L359" s="57" t="e">
        <f t="shared" si="204"/>
        <v>#REF!</v>
      </c>
      <c r="M359" s="58" t="e">
        <f t="shared" si="199"/>
        <v>#REF!</v>
      </c>
      <c r="N359" s="58" t="e">
        <f t="shared" si="205"/>
        <v>#REF!</v>
      </c>
      <c r="O359" s="58" t="e">
        <f t="shared" si="206"/>
        <v>#REF!</v>
      </c>
      <c r="P359" s="59" t="e">
        <f t="shared" si="195"/>
        <v>#REF!</v>
      </c>
      <c r="Q359" s="29" t="e">
        <f t="shared" si="207"/>
        <v>#REF!</v>
      </c>
      <c r="R359" s="100" t="e">
        <f t="shared" si="200"/>
        <v>#REF!</v>
      </c>
      <c r="S359" s="69"/>
      <c r="T359" s="69"/>
      <c r="U359" s="102"/>
      <c r="V359" s="102"/>
      <c r="W359" s="102"/>
      <c r="X359" s="102" t="e">
        <f t="shared" si="208"/>
        <v>#REF!</v>
      </c>
      <c r="Y359" s="102" t="e">
        <f t="shared" si="209"/>
        <v>#REF!</v>
      </c>
      <c r="Z359" s="102" t="e">
        <f t="shared" si="210"/>
        <v>#REF!</v>
      </c>
      <c r="AA359" s="102" t="e">
        <f t="shared" si="211"/>
        <v>#REF!</v>
      </c>
      <c r="AB359" s="102" t="e">
        <f t="shared" si="212"/>
        <v>#REF!</v>
      </c>
      <c r="AC359" s="102" t="e">
        <f t="shared" si="213"/>
        <v>#REF!</v>
      </c>
      <c r="AD359" s="102" t="e">
        <f t="shared" si="214"/>
        <v>#REF!</v>
      </c>
      <c r="AE359" s="102" t="e">
        <f t="shared" si="215"/>
        <v>#REF!</v>
      </c>
      <c r="AF359" s="108" t="e">
        <f t="shared" si="216"/>
        <v>#REF!</v>
      </c>
      <c r="AG359" s="102" t="e">
        <f t="shared" si="217"/>
        <v>#REF!</v>
      </c>
    </row>
    <row r="360" spans="2:33" x14ac:dyDescent="0.25">
      <c r="E360" s="65" t="e">
        <f>IF((ROWS(E$6:E360)-1)&gt;$C$16+$C$13-$C$15,"",(ROWS(E$6:E360)-1))</f>
        <v>#REF!</v>
      </c>
      <c r="F360" s="55" t="e">
        <f t="shared" si="201"/>
        <v>#REF!</v>
      </c>
      <c r="G360" s="55" t="e">
        <f t="shared" si="196"/>
        <v>#REF!</v>
      </c>
      <c r="H360" s="28" t="e">
        <f t="shared" si="197"/>
        <v>#REF!</v>
      </c>
      <c r="I360" s="56" t="e">
        <f t="shared" si="198"/>
        <v>#REF!</v>
      </c>
      <c r="J360" s="56" t="e">
        <f t="shared" si="202"/>
        <v>#REF!</v>
      </c>
      <c r="K360" s="57" t="e">
        <f t="shared" si="203"/>
        <v>#REF!</v>
      </c>
      <c r="L360" s="57" t="e">
        <f t="shared" si="204"/>
        <v>#REF!</v>
      </c>
      <c r="M360" s="58" t="e">
        <f t="shared" si="199"/>
        <v>#REF!</v>
      </c>
      <c r="N360" s="58" t="e">
        <f t="shared" si="205"/>
        <v>#REF!</v>
      </c>
      <c r="O360" s="58" t="e">
        <f t="shared" si="206"/>
        <v>#REF!</v>
      </c>
      <c r="P360" s="59" t="e">
        <f t="shared" si="195"/>
        <v>#REF!</v>
      </c>
      <c r="Q360" s="29" t="e">
        <f t="shared" si="207"/>
        <v>#REF!</v>
      </c>
      <c r="R360" s="100" t="e">
        <f t="shared" si="200"/>
        <v>#REF!</v>
      </c>
      <c r="S360" s="69"/>
      <c r="T360" s="69"/>
      <c r="U360" s="102"/>
      <c r="V360" s="102"/>
      <c r="W360" s="102"/>
      <c r="X360" s="102" t="e">
        <f t="shared" si="208"/>
        <v>#REF!</v>
      </c>
      <c r="Y360" s="102" t="e">
        <f t="shared" si="209"/>
        <v>#REF!</v>
      </c>
      <c r="Z360" s="102" t="e">
        <f t="shared" si="210"/>
        <v>#REF!</v>
      </c>
      <c r="AA360" s="102" t="e">
        <f t="shared" si="211"/>
        <v>#REF!</v>
      </c>
      <c r="AB360" s="102" t="e">
        <f t="shared" si="212"/>
        <v>#REF!</v>
      </c>
      <c r="AC360" s="102" t="e">
        <f t="shared" si="213"/>
        <v>#REF!</v>
      </c>
      <c r="AD360" s="102" t="e">
        <f t="shared" si="214"/>
        <v>#REF!</v>
      </c>
      <c r="AE360" s="102" t="e">
        <f t="shared" si="215"/>
        <v>#REF!</v>
      </c>
      <c r="AF360" s="108" t="e">
        <f t="shared" si="216"/>
        <v>#REF!</v>
      </c>
      <c r="AG360" s="102" t="e">
        <f t="shared" si="217"/>
        <v>#REF!</v>
      </c>
    </row>
    <row r="361" spans="2:33" x14ac:dyDescent="0.25">
      <c r="E361" s="65" t="e">
        <f>IF((ROWS(E$6:E361)-1)&gt;$C$16+$C$13-$C$15,"",(ROWS(E$6:E361)-1))</f>
        <v>#REF!</v>
      </c>
      <c r="F361" s="55" t="e">
        <f t="shared" si="201"/>
        <v>#REF!</v>
      </c>
      <c r="G361" s="55" t="e">
        <f t="shared" si="196"/>
        <v>#REF!</v>
      </c>
      <c r="H361" s="28" t="e">
        <f t="shared" si="197"/>
        <v>#REF!</v>
      </c>
      <c r="I361" s="56" t="e">
        <f t="shared" si="198"/>
        <v>#REF!</v>
      </c>
      <c r="J361" s="56" t="e">
        <f t="shared" si="202"/>
        <v>#REF!</v>
      </c>
      <c r="K361" s="57" t="e">
        <f t="shared" si="203"/>
        <v>#REF!</v>
      </c>
      <c r="L361" s="57" t="e">
        <f t="shared" si="204"/>
        <v>#REF!</v>
      </c>
      <c r="M361" s="58" t="e">
        <f t="shared" si="199"/>
        <v>#REF!</v>
      </c>
      <c r="N361" s="58" t="e">
        <f t="shared" si="205"/>
        <v>#REF!</v>
      </c>
      <c r="O361" s="58" t="e">
        <f t="shared" si="206"/>
        <v>#REF!</v>
      </c>
      <c r="P361" s="59" t="e">
        <f t="shared" si="195"/>
        <v>#REF!</v>
      </c>
      <c r="Q361" s="29" t="e">
        <f t="shared" si="207"/>
        <v>#REF!</v>
      </c>
      <c r="R361" s="100" t="e">
        <f t="shared" si="200"/>
        <v>#REF!</v>
      </c>
      <c r="S361" s="69"/>
      <c r="T361" s="69"/>
      <c r="U361" s="102"/>
      <c r="V361" s="102"/>
      <c r="W361" s="102"/>
      <c r="X361" s="102" t="e">
        <f t="shared" si="208"/>
        <v>#REF!</v>
      </c>
      <c r="Y361" s="102" t="e">
        <f t="shared" si="209"/>
        <v>#REF!</v>
      </c>
      <c r="Z361" s="102" t="e">
        <f t="shared" si="210"/>
        <v>#REF!</v>
      </c>
      <c r="AA361" s="102" t="e">
        <f t="shared" si="211"/>
        <v>#REF!</v>
      </c>
      <c r="AB361" s="102" t="e">
        <f t="shared" si="212"/>
        <v>#REF!</v>
      </c>
      <c r="AC361" s="102" t="e">
        <f t="shared" si="213"/>
        <v>#REF!</v>
      </c>
      <c r="AD361" s="102" t="e">
        <f t="shared" si="214"/>
        <v>#REF!</v>
      </c>
      <c r="AE361" s="102" t="e">
        <f t="shared" si="215"/>
        <v>#REF!</v>
      </c>
      <c r="AF361" s="108" t="e">
        <f t="shared" si="216"/>
        <v>#REF!</v>
      </c>
      <c r="AG361" s="102" t="e">
        <f t="shared" si="217"/>
        <v>#REF!</v>
      </c>
    </row>
    <row r="362" spans="2:33" x14ac:dyDescent="0.25">
      <c r="E362" s="65" t="e">
        <f>IF((ROWS(E$6:E362)-1)&gt;$C$16+$C$13-$C$15,"",(ROWS(E$6:E362)-1))</f>
        <v>#REF!</v>
      </c>
      <c r="F362" s="55" t="e">
        <f t="shared" si="201"/>
        <v>#REF!</v>
      </c>
      <c r="G362" s="55" t="e">
        <f t="shared" si="196"/>
        <v>#REF!</v>
      </c>
      <c r="H362" s="28" t="e">
        <f t="shared" si="197"/>
        <v>#REF!</v>
      </c>
      <c r="I362" s="56" t="e">
        <f t="shared" si="198"/>
        <v>#REF!</v>
      </c>
      <c r="J362" s="56" t="e">
        <f t="shared" si="202"/>
        <v>#REF!</v>
      </c>
      <c r="K362" s="57" t="e">
        <f t="shared" si="203"/>
        <v>#REF!</v>
      </c>
      <c r="L362" s="57" t="e">
        <f t="shared" si="204"/>
        <v>#REF!</v>
      </c>
      <c r="M362" s="58" t="e">
        <f t="shared" si="199"/>
        <v>#REF!</v>
      </c>
      <c r="N362" s="58" t="e">
        <f t="shared" si="205"/>
        <v>#REF!</v>
      </c>
      <c r="O362" s="58" t="e">
        <f t="shared" si="206"/>
        <v>#REF!</v>
      </c>
      <c r="P362" s="59" t="e">
        <f t="shared" si="195"/>
        <v>#REF!</v>
      </c>
      <c r="Q362" s="29" t="e">
        <f t="shared" si="207"/>
        <v>#REF!</v>
      </c>
      <c r="R362" s="100" t="e">
        <f t="shared" si="200"/>
        <v>#REF!</v>
      </c>
      <c r="S362" s="69"/>
      <c r="T362" s="69"/>
      <c r="U362" s="102"/>
      <c r="V362" s="102"/>
      <c r="W362" s="102"/>
      <c r="X362" s="102" t="e">
        <f t="shared" si="208"/>
        <v>#REF!</v>
      </c>
      <c r="Y362" s="102" t="e">
        <f t="shared" si="209"/>
        <v>#REF!</v>
      </c>
      <c r="Z362" s="102" t="e">
        <f t="shared" si="210"/>
        <v>#REF!</v>
      </c>
      <c r="AA362" s="102" t="e">
        <f t="shared" si="211"/>
        <v>#REF!</v>
      </c>
      <c r="AB362" s="102" t="e">
        <f t="shared" si="212"/>
        <v>#REF!</v>
      </c>
      <c r="AC362" s="102" t="e">
        <f t="shared" si="213"/>
        <v>#REF!</v>
      </c>
      <c r="AD362" s="102" t="e">
        <f t="shared" si="214"/>
        <v>#REF!</v>
      </c>
      <c r="AE362" s="102" t="e">
        <f t="shared" si="215"/>
        <v>#REF!</v>
      </c>
      <c r="AF362" s="108" t="e">
        <f t="shared" si="216"/>
        <v>#REF!</v>
      </c>
      <c r="AG362" s="102" t="e">
        <f t="shared" si="217"/>
        <v>#REF!</v>
      </c>
    </row>
    <row r="363" spans="2:33" x14ac:dyDescent="0.25">
      <c r="E363" s="65" t="e">
        <f>IF((ROWS(E$6:E363)-1)&gt;$C$16+$C$13-$C$15,"",(ROWS(E$6:E363)-1))</f>
        <v>#REF!</v>
      </c>
      <c r="F363" s="55" t="e">
        <f t="shared" si="201"/>
        <v>#REF!</v>
      </c>
      <c r="G363" s="55" t="e">
        <f t="shared" si="196"/>
        <v>#REF!</v>
      </c>
      <c r="H363" s="28" t="e">
        <f t="shared" si="197"/>
        <v>#REF!</v>
      </c>
      <c r="I363" s="56" t="e">
        <f t="shared" si="198"/>
        <v>#REF!</v>
      </c>
      <c r="J363" s="56" t="e">
        <f t="shared" si="202"/>
        <v>#REF!</v>
      </c>
      <c r="K363" s="57" t="e">
        <f t="shared" si="203"/>
        <v>#REF!</v>
      </c>
      <c r="L363" s="57" t="e">
        <f t="shared" si="204"/>
        <v>#REF!</v>
      </c>
      <c r="M363" s="58" t="e">
        <f t="shared" si="199"/>
        <v>#REF!</v>
      </c>
      <c r="N363" s="58" t="e">
        <f t="shared" si="205"/>
        <v>#REF!</v>
      </c>
      <c r="O363" s="58" t="e">
        <f t="shared" si="206"/>
        <v>#REF!</v>
      </c>
      <c r="P363" s="59" t="e">
        <f t="shared" si="195"/>
        <v>#REF!</v>
      </c>
      <c r="Q363" s="29" t="e">
        <f t="shared" si="207"/>
        <v>#REF!</v>
      </c>
      <c r="R363" s="100" t="e">
        <f t="shared" si="200"/>
        <v>#REF!</v>
      </c>
      <c r="S363" s="69"/>
      <c r="T363" s="69"/>
      <c r="U363" s="102"/>
      <c r="V363" s="102"/>
      <c r="W363" s="102"/>
      <c r="X363" s="102" t="e">
        <f t="shared" si="208"/>
        <v>#REF!</v>
      </c>
      <c r="Y363" s="102" t="e">
        <f t="shared" si="209"/>
        <v>#REF!</v>
      </c>
      <c r="Z363" s="102" t="e">
        <f t="shared" si="210"/>
        <v>#REF!</v>
      </c>
      <c r="AA363" s="102" t="e">
        <f t="shared" si="211"/>
        <v>#REF!</v>
      </c>
      <c r="AB363" s="102" t="e">
        <f t="shared" si="212"/>
        <v>#REF!</v>
      </c>
      <c r="AC363" s="102" t="e">
        <f t="shared" si="213"/>
        <v>#REF!</v>
      </c>
      <c r="AD363" s="102" t="e">
        <f t="shared" si="214"/>
        <v>#REF!</v>
      </c>
      <c r="AE363" s="102" t="e">
        <f t="shared" si="215"/>
        <v>#REF!</v>
      </c>
      <c r="AF363" s="108" t="e">
        <f t="shared" si="216"/>
        <v>#REF!</v>
      </c>
      <c r="AG363" s="102" t="e">
        <f t="shared" si="217"/>
        <v>#REF!</v>
      </c>
    </row>
    <row r="364" spans="2:33" x14ac:dyDescent="0.25">
      <c r="E364" s="65" t="e">
        <f>IF((ROWS(E$6:E364)-1)&gt;$C$16+$C$13-$C$15,"",(ROWS(E$6:E364)-1))</f>
        <v>#REF!</v>
      </c>
      <c r="F364" s="55" t="e">
        <f t="shared" si="201"/>
        <v>#REF!</v>
      </c>
      <c r="G364" s="55" t="e">
        <f t="shared" si="196"/>
        <v>#REF!</v>
      </c>
      <c r="H364" s="28" t="e">
        <f t="shared" si="197"/>
        <v>#REF!</v>
      </c>
      <c r="I364" s="56" t="e">
        <f t="shared" si="198"/>
        <v>#REF!</v>
      </c>
      <c r="J364" s="56" t="e">
        <f t="shared" si="202"/>
        <v>#REF!</v>
      </c>
      <c r="K364" s="57" t="e">
        <f t="shared" si="203"/>
        <v>#REF!</v>
      </c>
      <c r="L364" s="57" t="e">
        <f t="shared" si="204"/>
        <v>#REF!</v>
      </c>
      <c r="M364" s="58" t="e">
        <f t="shared" si="199"/>
        <v>#REF!</v>
      </c>
      <c r="N364" s="58" t="e">
        <f t="shared" si="205"/>
        <v>#REF!</v>
      </c>
      <c r="O364" s="58" t="e">
        <f t="shared" si="206"/>
        <v>#REF!</v>
      </c>
      <c r="P364" s="59" t="e">
        <f t="shared" si="195"/>
        <v>#REF!</v>
      </c>
      <c r="Q364" s="29" t="e">
        <f t="shared" si="207"/>
        <v>#REF!</v>
      </c>
      <c r="R364" s="100" t="e">
        <f t="shared" si="200"/>
        <v>#REF!</v>
      </c>
      <c r="S364" s="69"/>
      <c r="T364" s="69"/>
      <c r="U364" s="102"/>
      <c r="V364" s="102"/>
      <c r="W364" s="102"/>
      <c r="X364" s="102" t="e">
        <f t="shared" si="208"/>
        <v>#REF!</v>
      </c>
      <c r="Y364" s="102" t="e">
        <f t="shared" si="209"/>
        <v>#REF!</v>
      </c>
      <c r="Z364" s="102" t="e">
        <f t="shared" si="210"/>
        <v>#REF!</v>
      </c>
      <c r="AA364" s="102" t="e">
        <f t="shared" si="211"/>
        <v>#REF!</v>
      </c>
      <c r="AB364" s="102" t="e">
        <f t="shared" si="212"/>
        <v>#REF!</v>
      </c>
      <c r="AC364" s="102" t="e">
        <f t="shared" si="213"/>
        <v>#REF!</v>
      </c>
      <c r="AD364" s="102" t="e">
        <f t="shared" si="214"/>
        <v>#REF!</v>
      </c>
      <c r="AE364" s="102" t="e">
        <f t="shared" si="215"/>
        <v>#REF!</v>
      </c>
      <c r="AF364" s="108" t="e">
        <f t="shared" si="216"/>
        <v>#REF!</v>
      </c>
      <c r="AG364" s="102" t="e">
        <f t="shared" si="217"/>
        <v>#REF!</v>
      </c>
    </row>
    <row r="365" spans="2:33" x14ac:dyDescent="0.25">
      <c r="E365" s="65" t="e">
        <f>IF((ROWS(E$6:E365)-1)&gt;$C$16+$C$13-$C$15,"",(ROWS(E$6:E365)-1))</f>
        <v>#REF!</v>
      </c>
      <c r="F365" s="55" t="e">
        <f t="shared" si="201"/>
        <v>#REF!</v>
      </c>
      <c r="G365" s="55" t="e">
        <f t="shared" si="196"/>
        <v>#REF!</v>
      </c>
      <c r="H365" s="28" t="e">
        <f t="shared" si="197"/>
        <v>#REF!</v>
      </c>
      <c r="I365" s="56" t="e">
        <f t="shared" si="198"/>
        <v>#REF!</v>
      </c>
      <c r="J365" s="56" t="e">
        <f t="shared" si="202"/>
        <v>#REF!</v>
      </c>
      <c r="K365" s="57" t="e">
        <f t="shared" si="203"/>
        <v>#REF!</v>
      </c>
      <c r="L365" s="57" t="e">
        <f t="shared" si="204"/>
        <v>#REF!</v>
      </c>
      <c r="M365" s="58" t="e">
        <f t="shared" si="199"/>
        <v>#REF!</v>
      </c>
      <c r="N365" s="58" t="e">
        <f t="shared" si="205"/>
        <v>#REF!</v>
      </c>
      <c r="O365" s="58" t="e">
        <f t="shared" si="206"/>
        <v>#REF!</v>
      </c>
      <c r="P365" s="59" t="e">
        <f t="shared" si="195"/>
        <v>#REF!</v>
      </c>
      <c r="Q365" s="29" t="e">
        <f t="shared" si="207"/>
        <v>#REF!</v>
      </c>
      <c r="R365" s="100" t="e">
        <f t="shared" si="200"/>
        <v>#REF!</v>
      </c>
      <c r="S365" s="69"/>
      <c r="T365" s="69"/>
      <c r="U365" s="102"/>
      <c r="V365" s="102"/>
      <c r="W365" s="102"/>
      <c r="X365" s="102" t="e">
        <f t="shared" si="208"/>
        <v>#REF!</v>
      </c>
      <c r="Y365" s="102" t="e">
        <f t="shared" si="209"/>
        <v>#REF!</v>
      </c>
      <c r="Z365" s="102" t="e">
        <f t="shared" si="210"/>
        <v>#REF!</v>
      </c>
      <c r="AA365" s="102" t="e">
        <f t="shared" si="211"/>
        <v>#REF!</v>
      </c>
      <c r="AB365" s="102" t="e">
        <f t="shared" si="212"/>
        <v>#REF!</v>
      </c>
      <c r="AC365" s="102" t="e">
        <f t="shared" si="213"/>
        <v>#REF!</v>
      </c>
      <c r="AD365" s="102" t="e">
        <f t="shared" si="214"/>
        <v>#REF!</v>
      </c>
      <c r="AE365" s="102" t="e">
        <f t="shared" si="215"/>
        <v>#REF!</v>
      </c>
      <c r="AF365" s="108" t="e">
        <f t="shared" si="216"/>
        <v>#REF!</v>
      </c>
      <c r="AG365" s="102" t="e">
        <f t="shared" si="217"/>
        <v>#REF!</v>
      </c>
    </row>
    <row r="366" spans="2:33" x14ac:dyDescent="0.25">
      <c r="B366"/>
      <c r="E366" s="65" t="e">
        <f>IF((ROWS(E$6:E366)-1)&gt;$C$16+$C$13-$C$15,"",(ROWS(E$6:E366)-1))</f>
        <v>#REF!</v>
      </c>
      <c r="F366" s="55" t="e">
        <f t="shared" si="201"/>
        <v>#REF!</v>
      </c>
      <c r="G366" s="55" t="e">
        <f t="shared" si="196"/>
        <v>#REF!</v>
      </c>
      <c r="H366" s="28" t="e">
        <f t="shared" si="197"/>
        <v>#REF!</v>
      </c>
      <c r="I366" s="56" t="e">
        <f t="shared" si="198"/>
        <v>#REF!</v>
      </c>
      <c r="J366" s="56" t="e">
        <f t="shared" si="202"/>
        <v>#REF!</v>
      </c>
      <c r="K366" s="57" t="e">
        <f t="shared" si="203"/>
        <v>#REF!</v>
      </c>
      <c r="L366" s="57" t="e">
        <f t="shared" si="204"/>
        <v>#REF!</v>
      </c>
      <c r="M366" s="58" t="e">
        <f t="shared" si="199"/>
        <v>#REF!</v>
      </c>
      <c r="N366" s="58" t="e">
        <f t="shared" si="205"/>
        <v>#REF!</v>
      </c>
      <c r="O366" s="58" t="e">
        <f t="shared" si="206"/>
        <v>#REF!</v>
      </c>
      <c r="P366" s="59" t="e">
        <f t="shared" si="195"/>
        <v>#REF!</v>
      </c>
      <c r="Q366" s="29" t="e">
        <f t="shared" si="207"/>
        <v>#REF!</v>
      </c>
      <c r="R366" s="100" t="e">
        <f t="shared" si="200"/>
        <v>#REF!</v>
      </c>
      <c r="S366" s="69"/>
      <c r="T366" s="69"/>
      <c r="U366" s="102"/>
      <c r="V366" s="102"/>
      <c r="W366" s="102"/>
      <c r="X366" s="102" t="e">
        <f t="shared" si="208"/>
        <v>#REF!</v>
      </c>
      <c r="Y366" s="102" t="e">
        <f t="shared" si="209"/>
        <v>#REF!</v>
      </c>
      <c r="Z366" s="102" t="e">
        <f t="shared" si="210"/>
        <v>#REF!</v>
      </c>
      <c r="AA366" s="102" t="e">
        <f t="shared" si="211"/>
        <v>#REF!</v>
      </c>
      <c r="AB366" s="102" t="e">
        <f t="shared" si="212"/>
        <v>#REF!</v>
      </c>
      <c r="AC366" s="102" t="e">
        <f t="shared" si="213"/>
        <v>#REF!</v>
      </c>
      <c r="AD366" s="102" t="e">
        <f t="shared" si="214"/>
        <v>#REF!</v>
      </c>
      <c r="AE366" s="102" t="e">
        <f t="shared" si="215"/>
        <v>#REF!</v>
      </c>
      <c r="AF366" s="108" t="e">
        <f t="shared" si="216"/>
        <v>#REF!</v>
      </c>
      <c r="AG366" s="102" t="e">
        <f t="shared" si="217"/>
        <v>#REF!</v>
      </c>
    </row>
    <row r="367" spans="2:33" x14ac:dyDescent="0.25">
      <c r="E367" s="65" t="e">
        <f>IF((ROWS(E$6:E367)-1)&gt;$C$16+$C$13-$C$15,"",(ROWS(E$6:E367)-1))</f>
        <v>#REF!</v>
      </c>
      <c r="F367" s="55" t="e">
        <f t="shared" si="201"/>
        <v>#REF!</v>
      </c>
      <c r="G367" s="55" t="e">
        <f t="shared" si="196"/>
        <v>#REF!</v>
      </c>
      <c r="H367" s="28" t="e">
        <f t="shared" si="197"/>
        <v>#REF!</v>
      </c>
      <c r="I367" s="56" t="e">
        <f t="shared" si="198"/>
        <v>#REF!</v>
      </c>
      <c r="J367" s="56" t="e">
        <f t="shared" si="202"/>
        <v>#REF!</v>
      </c>
      <c r="K367" s="57" t="e">
        <f t="shared" si="203"/>
        <v>#REF!</v>
      </c>
      <c r="L367" s="57" t="e">
        <f t="shared" si="204"/>
        <v>#REF!</v>
      </c>
      <c r="M367" s="58" t="e">
        <f t="shared" si="199"/>
        <v>#REF!</v>
      </c>
      <c r="N367" s="58" t="e">
        <f t="shared" si="205"/>
        <v>#REF!</v>
      </c>
      <c r="O367" s="58" t="e">
        <f t="shared" si="206"/>
        <v>#REF!</v>
      </c>
      <c r="P367" s="59" t="e">
        <f t="shared" si="195"/>
        <v>#REF!</v>
      </c>
      <c r="Q367" s="29" t="e">
        <f t="shared" si="207"/>
        <v>#REF!</v>
      </c>
      <c r="R367" s="100" t="e">
        <f t="shared" si="200"/>
        <v>#REF!</v>
      </c>
      <c r="S367" s="69"/>
      <c r="T367" s="69"/>
      <c r="U367" s="102"/>
      <c r="V367" s="102"/>
      <c r="W367" s="102"/>
      <c r="X367" s="102" t="e">
        <f t="shared" si="208"/>
        <v>#REF!</v>
      </c>
      <c r="Y367" s="102" t="e">
        <f t="shared" si="209"/>
        <v>#REF!</v>
      </c>
      <c r="Z367" s="102" t="e">
        <f t="shared" si="210"/>
        <v>#REF!</v>
      </c>
      <c r="AA367" s="102" t="e">
        <f t="shared" si="211"/>
        <v>#REF!</v>
      </c>
      <c r="AB367" s="102" t="e">
        <f t="shared" si="212"/>
        <v>#REF!</v>
      </c>
      <c r="AC367" s="102" t="e">
        <f t="shared" si="213"/>
        <v>#REF!</v>
      </c>
      <c r="AD367" s="102" t="e">
        <f t="shared" si="214"/>
        <v>#REF!</v>
      </c>
      <c r="AE367" s="102" t="e">
        <f t="shared" si="215"/>
        <v>#REF!</v>
      </c>
      <c r="AF367" s="108" t="e">
        <f t="shared" si="216"/>
        <v>#REF!</v>
      </c>
      <c r="AG367" s="102" t="e">
        <f t="shared" si="217"/>
        <v>#REF!</v>
      </c>
    </row>
    <row r="368" spans="2:33" x14ac:dyDescent="0.25">
      <c r="E368" s="65" t="e">
        <f>IF((ROWS(E$6:E368)-1)&gt;$C$16+$C$13-$C$15,"",(ROWS(E$6:E368)-1))</f>
        <v>#REF!</v>
      </c>
      <c r="F368" s="55" t="e">
        <f t="shared" si="201"/>
        <v>#REF!</v>
      </c>
      <c r="G368" s="55" t="e">
        <f t="shared" si="196"/>
        <v>#REF!</v>
      </c>
      <c r="H368" s="28" t="e">
        <f t="shared" si="197"/>
        <v>#REF!</v>
      </c>
      <c r="I368" s="56" t="e">
        <f t="shared" si="198"/>
        <v>#REF!</v>
      </c>
      <c r="J368" s="56" t="e">
        <f t="shared" si="202"/>
        <v>#REF!</v>
      </c>
      <c r="K368" s="57" t="e">
        <f t="shared" si="203"/>
        <v>#REF!</v>
      </c>
      <c r="L368" s="57" t="e">
        <f t="shared" si="204"/>
        <v>#REF!</v>
      </c>
      <c r="M368" s="58" t="e">
        <f t="shared" si="199"/>
        <v>#REF!</v>
      </c>
      <c r="N368" s="58" t="e">
        <f t="shared" si="205"/>
        <v>#REF!</v>
      </c>
      <c r="O368" s="58" t="e">
        <f t="shared" si="206"/>
        <v>#REF!</v>
      </c>
      <c r="P368" s="59" t="e">
        <f t="shared" si="195"/>
        <v>#REF!</v>
      </c>
      <c r="Q368" s="29" t="e">
        <f t="shared" si="207"/>
        <v>#REF!</v>
      </c>
      <c r="R368" s="100" t="e">
        <f t="shared" si="200"/>
        <v>#REF!</v>
      </c>
      <c r="S368" s="69"/>
      <c r="T368" s="69"/>
      <c r="U368" s="102"/>
      <c r="V368" s="102"/>
      <c r="W368" s="102"/>
      <c r="X368" s="102" t="e">
        <f t="shared" si="208"/>
        <v>#REF!</v>
      </c>
      <c r="Y368" s="102" t="e">
        <f t="shared" si="209"/>
        <v>#REF!</v>
      </c>
      <c r="Z368" s="102" t="e">
        <f t="shared" si="210"/>
        <v>#REF!</v>
      </c>
      <c r="AA368" s="102" t="e">
        <f t="shared" si="211"/>
        <v>#REF!</v>
      </c>
      <c r="AB368" s="102" t="e">
        <f t="shared" si="212"/>
        <v>#REF!</v>
      </c>
      <c r="AC368" s="102" t="e">
        <f t="shared" si="213"/>
        <v>#REF!</v>
      </c>
      <c r="AD368" s="102" t="e">
        <f t="shared" si="214"/>
        <v>#REF!</v>
      </c>
      <c r="AE368" s="102" t="e">
        <f t="shared" si="215"/>
        <v>#REF!</v>
      </c>
      <c r="AF368" s="108" t="e">
        <f t="shared" si="216"/>
        <v>#REF!</v>
      </c>
      <c r="AG368" s="102" t="e">
        <f t="shared" si="217"/>
        <v>#REF!</v>
      </c>
    </row>
    <row r="369" spans="5:33" x14ac:dyDescent="0.25">
      <c r="E369" s="65" t="e">
        <f>IF((ROWS(E$6:E369)-1)&gt;$C$16+$C$13-$C$15,"",(ROWS(E$6:E369)-1))</f>
        <v>#REF!</v>
      </c>
      <c r="F369" s="55" t="e">
        <f t="shared" si="201"/>
        <v>#REF!</v>
      </c>
      <c r="G369" s="55" t="e">
        <f t="shared" si="196"/>
        <v>#REF!</v>
      </c>
      <c r="H369" s="28" t="e">
        <f t="shared" si="197"/>
        <v>#REF!</v>
      </c>
      <c r="I369" s="56" t="e">
        <f t="shared" si="198"/>
        <v>#REF!</v>
      </c>
      <c r="J369" s="56" t="e">
        <f t="shared" si="202"/>
        <v>#REF!</v>
      </c>
      <c r="K369" s="57" t="e">
        <f t="shared" si="203"/>
        <v>#REF!</v>
      </c>
      <c r="L369" s="57" t="e">
        <f t="shared" si="204"/>
        <v>#REF!</v>
      </c>
      <c r="M369" s="58" t="e">
        <f t="shared" si="199"/>
        <v>#REF!</v>
      </c>
      <c r="N369" s="58" t="e">
        <f t="shared" si="205"/>
        <v>#REF!</v>
      </c>
      <c r="O369" s="58" t="e">
        <f t="shared" si="206"/>
        <v>#REF!</v>
      </c>
      <c r="P369" s="59" t="e">
        <f t="shared" si="195"/>
        <v>#REF!</v>
      </c>
      <c r="Q369" s="29" t="e">
        <f t="shared" si="207"/>
        <v>#REF!</v>
      </c>
      <c r="R369" s="100" t="e">
        <f t="shared" si="200"/>
        <v>#REF!</v>
      </c>
      <c r="S369" s="69"/>
      <c r="T369" s="69"/>
      <c r="U369" s="102"/>
      <c r="V369" s="102"/>
      <c r="W369" s="102"/>
      <c r="X369" s="102" t="e">
        <f t="shared" si="208"/>
        <v>#REF!</v>
      </c>
      <c r="Y369" s="102" t="e">
        <f t="shared" si="209"/>
        <v>#REF!</v>
      </c>
      <c r="Z369" s="102" t="e">
        <f t="shared" si="210"/>
        <v>#REF!</v>
      </c>
      <c r="AA369" s="102" t="e">
        <f t="shared" si="211"/>
        <v>#REF!</v>
      </c>
      <c r="AB369" s="102" t="e">
        <f t="shared" si="212"/>
        <v>#REF!</v>
      </c>
      <c r="AC369" s="102" t="e">
        <f t="shared" si="213"/>
        <v>#REF!</v>
      </c>
      <c r="AD369" s="102" t="e">
        <f t="shared" si="214"/>
        <v>#REF!</v>
      </c>
      <c r="AE369" s="102" t="e">
        <f t="shared" si="215"/>
        <v>#REF!</v>
      </c>
      <c r="AF369" s="108" t="e">
        <f t="shared" si="216"/>
        <v>#REF!</v>
      </c>
      <c r="AG369" s="102" t="e">
        <f t="shared" si="217"/>
        <v>#REF!</v>
      </c>
    </row>
    <row r="370" spans="5:33" x14ac:dyDescent="0.25">
      <c r="E370" s="65" t="e">
        <f>IF((ROWS(E$6:E370)-1)&gt;$C$16+$C$13-$C$15,"",(ROWS(E$6:E370)-1))</f>
        <v>#REF!</v>
      </c>
      <c r="F370" s="55" t="e">
        <f t="shared" si="201"/>
        <v>#REF!</v>
      </c>
      <c r="G370" s="55" t="e">
        <f t="shared" si="196"/>
        <v>#REF!</v>
      </c>
      <c r="H370" s="28" t="e">
        <f t="shared" si="197"/>
        <v>#REF!</v>
      </c>
      <c r="I370" s="56" t="e">
        <f t="shared" si="198"/>
        <v>#REF!</v>
      </c>
      <c r="J370" s="56" t="e">
        <f t="shared" si="202"/>
        <v>#REF!</v>
      </c>
      <c r="K370" s="57" t="e">
        <f t="shared" si="203"/>
        <v>#REF!</v>
      </c>
      <c r="L370" s="57" t="e">
        <f t="shared" si="204"/>
        <v>#REF!</v>
      </c>
      <c r="M370" s="58" t="e">
        <f t="shared" si="199"/>
        <v>#REF!</v>
      </c>
      <c r="N370" s="58" t="e">
        <f t="shared" si="205"/>
        <v>#REF!</v>
      </c>
      <c r="O370" s="58" t="e">
        <f t="shared" si="206"/>
        <v>#REF!</v>
      </c>
      <c r="P370" s="59" t="e">
        <f t="shared" si="195"/>
        <v>#REF!</v>
      </c>
      <c r="Q370" s="29" t="e">
        <f t="shared" si="207"/>
        <v>#REF!</v>
      </c>
      <c r="R370" s="100" t="e">
        <f t="shared" si="200"/>
        <v>#REF!</v>
      </c>
      <c r="S370" s="69"/>
      <c r="T370" s="69"/>
      <c r="U370" s="102"/>
      <c r="V370" s="102"/>
      <c r="W370" s="102"/>
      <c r="X370" s="102" t="e">
        <f t="shared" si="208"/>
        <v>#REF!</v>
      </c>
      <c r="Y370" s="102" t="e">
        <f t="shared" si="209"/>
        <v>#REF!</v>
      </c>
      <c r="Z370" s="102" t="e">
        <f t="shared" si="210"/>
        <v>#REF!</v>
      </c>
      <c r="AA370" s="102" t="e">
        <f t="shared" si="211"/>
        <v>#REF!</v>
      </c>
      <c r="AB370" s="102" t="e">
        <f t="shared" si="212"/>
        <v>#REF!</v>
      </c>
      <c r="AC370" s="102" t="e">
        <f t="shared" si="213"/>
        <v>#REF!</v>
      </c>
      <c r="AD370" s="102" t="e">
        <f t="shared" si="214"/>
        <v>#REF!</v>
      </c>
      <c r="AE370" s="102" t="e">
        <f t="shared" si="215"/>
        <v>#REF!</v>
      </c>
      <c r="AF370" s="108" t="e">
        <f t="shared" si="216"/>
        <v>#REF!</v>
      </c>
      <c r="AG370" s="102" t="e">
        <f t="shared" si="217"/>
        <v>#REF!</v>
      </c>
    </row>
    <row r="371" spans="5:33" x14ac:dyDescent="0.25">
      <c r="E371" s="65" t="e">
        <f>IF((ROWS(E$6:E371)-1)&gt;$C$16+$C$13-$C$15,"",(ROWS(E$6:E371)-1))</f>
        <v>#REF!</v>
      </c>
      <c r="F371" s="55" t="e">
        <f t="shared" si="201"/>
        <v>#REF!</v>
      </c>
      <c r="G371" s="55" t="e">
        <f t="shared" si="196"/>
        <v>#REF!</v>
      </c>
      <c r="H371" s="28" t="e">
        <f t="shared" si="197"/>
        <v>#REF!</v>
      </c>
      <c r="I371" s="56" t="e">
        <f t="shared" si="198"/>
        <v>#REF!</v>
      </c>
      <c r="J371" s="56" t="e">
        <f t="shared" si="202"/>
        <v>#REF!</v>
      </c>
      <c r="K371" s="57" t="e">
        <f t="shared" si="203"/>
        <v>#REF!</v>
      </c>
      <c r="L371" s="57" t="e">
        <f t="shared" si="204"/>
        <v>#REF!</v>
      </c>
      <c r="M371" s="58" t="e">
        <f t="shared" si="199"/>
        <v>#REF!</v>
      </c>
      <c r="N371" s="58" t="e">
        <f t="shared" si="205"/>
        <v>#REF!</v>
      </c>
      <c r="O371" s="58" t="e">
        <f t="shared" si="206"/>
        <v>#REF!</v>
      </c>
      <c r="P371" s="59" t="e">
        <f t="shared" si="195"/>
        <v>#REF!</v>
      </c>
      <c r="Q371" s="29" t="e">
        <f t="shared" si="207"/>
        <v>#REF!</v>
      </c>
      <c r="R371" s="100" t="e">
        <f t="shared" si="200"/>
        <v>#REF!</v>
      </c>
      <c r="S371" s="69"/>
      <c r="T371" s="69"/>
      <c r="U371" s="102"/>
      <c r="V371" s="102"/>
      <c r="W371" s="102"/>
      <c r="X371" s="102" t="e">
        <f t="shared" si="208"/>
        <v>#REF!</v>
      </c>
      <c r="Y371" s="102" t="e">
        <f t="shared" si="209"/>
        <v>#REF!</v>
      </c>
      <c r="Z371" s="102" t="e">
        <f t="shared" si="210"/>
        <v>#REF!</v>
      </c>
      <c r="AA371" s="102" t="e">
        <f t="shared" si="211"/>
        <v>#REF!</v>
      </c>
      <c r="AB371" s="102" t="e">
        <f t="shared" si="212"/>
        <v>#REF!</v>
      </c>
      <c r="AC371" s="102" t="e">
        <f t="shared" si="213"/>
        <v>#REF!</v>
      </c>
      <c r="AD371" s="102" t="e">
        <f t="shared" si="214"/>
        <v>#REF!</v>
      </c>
      <c r="AE371" s="102" t="e">
        <f t="shared" si="215"/>
        <v>#REF!</v>
      </c>
      <c r="AF371" s="108" t="e">
        <f t="shared" si="216"/>
        <v>#REF!</v>
      </c>
      <c r="AG371" s="102" t="e">
        <f t="shared" si="217"/>
        <v>#REF!</v>
      </c>
    </row>
    <row r="372" spans="5:33" x14ac:dyDescent="0.25">
      <c r="E372" s="65" t="e">
        <f>IF((ROWS(E$6:E372)-1)&gt;$C$16+$C$13-$C$15,"",(ROWS(E$6:E372)-1))</f>
        <v>#REF!</v>
      </c>
      <c r="F372" s="55" t="e">
        <f t="shared" si="201"/>
        <v>#REF!</v>
      </c>
      <c r="G372" s="55" t="e">
        <f t="shared" si="196"/>
        <v>#REF!</v>
      </c>
      <c r="H372" s="28" t="e">
        <f t="shared" si="197"/>
        <v>#REF!</v>
      </c>
      <c r="I372" s="56" t="e">
        <f t="shared" si="198"/>
        <v>#REF!</v>
      </c>
      <c r="J372" s="56" t="e">
        <f t="shared" si="202"/>
        <v>#REF!</v>
      </c>
      <c r="K372" s="57" t="e">
        <f t="shared" si="203"/>
        <v>#REF!</v>
      </c>
      <c r="L372" s="57" t="e">
        <f t="shared" si="204"/>
        <v>#REF!</v>
      </c>
      <c r="M372" s="58" t="e">
        <f t="shared" si="199"/>
        <v>#REF!</v>
      </c>
      <c r="N372" s="58" t="e">
        <f t="shared" si="205"/>
        <v>#REF!</v>
      </c>
      <c r="O372" s="58" t="e">
        <f t="shared" si="206"/>
        <v>#REF!</v>
      </c>
      <c r="P372" s="59" t="e">
        <f t="shared" si="195"/>
        <v>#REF!</v>
      </c>
      <c r="Q372" s="29" t="e">
        <f t="shared" si="207"/>
        <v>#REF!</v>
      </c>
      <c r="R372" s="100" t="e">
        <f t="shared" si="200"/>
        <v>#REF!</v>
      </c>
      <c r="S372" s="69"/>
      <c r="T372" s="69"/>
      <c r="U372" s="102"/>
      <c r="V372" s="102"/>
      <c r="W372" s="102"/>
      <c r="X372" s="102" t="e">
        <f t="shared" si="208"/>
        <v>#REF!</v>
      </c>
      <c r="Y372" s="102" t="e">
        <f t="shared" si="209"/>
        <v>#REF!</v>
      </c>
      <c r="Z372" s="102" t="e">
        <f t="shared" si="210"/>
        <v>#REF!</v>
      </c>
      <c r="AA372" s="102" t="e">
        <f t="shared" si="211"/>
        <v>#REF!</v>
      </c>
      <c r="AB372" s="102" t="e">
        <f t="shared" si="212"/>
        <v>#REF!</v>
      </c>
      <c r="AC372" s="102" t="e">
        <f t="shared" si="213"/>
        <v>#REF!</v>
      </c>
      <c r="AD372" s="102" t="e">
        <f t="shared" si="214"/>
        <v>#REF!</v>
      </c>
      <c r="AE372" s="102" t="e">
        <f t="shared" si="215"/>
        <v>#REF!</v>
      </c>
      <c r="AF372" s="108" t="e">
        <f t="shared" si="216"/>
        <v>#REF!</v>
      </c>
      <c r="AG372" s="102" t="e">
        <f t="shared" si="217"/>
        <v>#REF!</v>
      </c>
    </row>
    <row r="373" spans="5:33" x14ac:dyDescent="0.25">
      <c r="E373" s="65" t="e">
        <f>IF((ROWS(E$6:E373)-1)&gt;$C$16+$C$13-$C$15,"",(ROWS(E$6:E373)-1))</f>
        <v>#REF!</v>
      </c>
      <c r="F373" s="55" t="e">
        <f t="shared" si="201"/>
        <v>#REF!</v>
      </c>
      <c r="G373" s="55" t="e">
        <f t="shared" si="196"/>
        <v>#REF!</v>
      </c>
      <c r="H373" s="28" t="e">
        <f t="shared" si="197"/>
        <v>#REF!</v>
      </c>
      <c r="I373" s="56" t="e">
        <f t="shared" si="198"/>
        <v>#REF!</v>
      </c>
      <c r="J373" s="56" t="e">
        <f t="shared" si="202"/>
        <v>#REF!</v>
      </c>
      <c r="K373" s="57" t="e">
        <f t="shared" si="203"/>
        <v>#REF!</v>
      </c>
      <c r="L373" s="57" t="e">
        <f t="shared" si="204"/>
        <v>#REF!</v>
      </c>
      <c r="M373" s="58" t="e">
        <f t="shared" si="199"/>
        <v>#REF!</v>
      </c>
      <c r="N373" s="58" t="e">
        <f t="shared" si="205"/>
        <v>#REF!</v>
      </c>
      <c r="O373" s="58" t="e">
        <f t="shared" si="206"/>
        <v>#REF!</v>
      </c>
      <c r="P373" s="59" t="e">
        <f t="shared" si="195"/>
        <v>#REF!</v>
      </c>
      <c r="Q373" s="29" t="e">
        <f t="shared" si="207"/>
        <v>#REF!</v>
      </c>
      <c r="R373" s="100" t="e">
        <f t="shared" si="200"/>
        <v>#REF!</v>
      </c>
      <c r="S373" s="69"/>
      <c r="T373" s="69"/>
      <c r="U373" s="102"/>
      <c r="V373" s="102"/>
      <c r="W373" s="102"/>
      <c r="X373" s="102" t="e">
        <f t="shared" si="208"/>
        <v>#REF!</v>
      </c>
      <c r="Y373" s="102" t="e">
        <f t="shared" si="209"/>
        <v>#REF!</v>
      </c>
      <c r="Z373" s="102" t="e">
        <f t="shared" si="210"/>
        <v>#REF!</v>
      </c>
      <c r="AA373" s="102" t="e">
        <f t="shared" si="211"/>
        <v>#REF!</v>
      </c>
      <c r="AB373" s="102" t="e">
        <f t="shared" si="212"/>
        <v>#REF!</v>
      </c>
      <c r="AC373" s="102" t="e">
        <f t="shared" si="213"/>
        <v>#REF!</v>
      </c>
      <c r="AD373" s="102" t="e">
        <f t="shared" si="214"/>
        <v>#REF!</v>
      </c>
      <c r="AE373" s="102" t="e">
        <f t="shared" si="215"/>
        <v>#REF!</v>
      </c>
      <c r="AF373" s="108" t="e">
        <f t="shared" si="216"/>
        <v>#REF!</v>
      </c>
      <c r="AG373" s="102" t="e">
        <f t="shared" si="217"/>
        <v>#REF!</v>
      </c>
    </row>
    <row r="374" spans="5:33" x14ac:dyDescent="0.25">
      <c r="E374" s="65" t="e">
        <f>IF((ROWS(E$6:E374)-1)&gt;$C$16+$C$13-$C$15,"",(ROWS(E$6:E374)-1))</f>
        <v>#REF!</v>
      </c>
      <c r="F374" s="55" t="e">
        <f t="shared" si="201"/>
        <v>#REF!</v>
      </c>
      <c r="G374" s="55" t="e">
        <f t="shared" si="196"/>
        <v>#REF!</v>
      </c>
      <c r="H374" s="28" t="e">
        <f t="shared" si="197"/>
        <v>#REF!</v>
      </c>
      <c r="I374" s="56" t="e">
        <f t="shared" si="198"/>
        <v>#REF!</v>
      </c>
      <c r="J374" s="56" t="e">
        <f t="shared" si="202"/>
        <v>#REF!</v>
      </c>
      <c r="K374" s="57" t="e">
        <f t="shared" si="203"/>
        <v>#REF!</v>
      </c>
      <c r="L374" s="57" t="e">
        <f t="shared" si="204"/>
        <v>#REF!</v>
      </c>
      <c r="M374" s="58" t="e">
        <f t="shared" si="199"/>
        <v>#REF!</v>
      </c>
      <c r="N374" s="58" t="e">
        <f t="shared" si="205"/>
        <v>#REF!</v>
      </c>
      <c r="O374" s="58" t="e">
        <f t="shared" si="206"/>
        <v>#REF!</v>
      </c>
      <c r="P374" s="59" t="e">
        <f t="shared" si="195"/>
        <v>#REF!</v>
      </c>
      <c r="Q374" s="29" t="e">
        <f t="shared" si="207"/>
        <v>#REF!</v>
      </c>
      <c r="R374" s="100" t="e">
        <f t="shared" si="200"/>
        <v>#REF!</v>
      </c>
      <c r="S374" s="69"/>
      <c r="T374" s="69"/>
      <c r="U374" s="102"/>
      <c r="V374" s="102"/>
      <c r="W374" s="102"/>
      <c r="X374" s="102" t="e">
        <f t="shared" si="208"/>
        <v>#REF!</v>
      </c>
      <c r="Y374" s="102" t="e">
        <f t="shared" si="209"/>
        <v>#REF!</v>
      </c>
      <c r="Z374" s="102" t="e">
        <f t="shared" si="210"/>
        <v>#REF!</v>
      </c>
      <c r="AA374" s="102" t="e">
        <f t="shared" si="211"/>
        <v>#REF!</v>
      </c>
      <c r="AB374" s="102" t="e">
        <f t="shared" si="212"/>
        <v>#REF!</v>
      </c>
      <c r="AC374" s="102" t="e">
        <f t="shared" si="213"/>
        <v>#REF!</v>
      </c>
      <c r="AD374" s="102" t="e">
        <f t="shared" si="214"/>
        <v>#REF!</v>
      </c>
      <c r="AE374" s="102" t="e">
        <f t="shared" si="215"/>
        <v>#REF!</v>
      </c>
      <c r="AF374" s="108" t="e">
        <f t="shared" si="216"/>
        <v>#REF!</v>
      </c>
      <c r="AG374" s="102" t="e">
        <f t="shared" si="217"/>
        <v>#REF!</v>
      </c>
    </row>
    <row r="375" spans="5:33" x14ac:dyDescent="0.25">
      <c r="E375" s="65" t="e">
        <f>IF((ROWS(E$6:E375)-1)&gt;$C$16+$C$13-$C$15,"",(ROWS(E$6:E375)-1))</f>
        <v>#REF!</v>
      </c>
      <c r="F375" s="55" t="e">
        <f t="shared" si="201"/>
        <v>#REF!</v>
      </c>
      <c r="G375" s="55" t="e">
        <f t="shared" si="196"/>
        <v>#REF!</v>
      </c>
      <c r="H375" s="28" t="e">
        <f t="shared" si="197"/>
        <v>#REF!</v>
      </c>
      <c r="I375" s="56" t="e">
        <f t="shared" si="198"/>
        <v>#REF!</v>
      </c>
      <c r="J375" s="56" t="e">
        <f t="shared" si="202"/>
        <v>#REF!</v>
      </c>
      <c r="K375" s="57" t="e">
        <f t="shared" si="203"/>
        <v>#REF!</v>
      </c>
      <c r="L375" s="57" t="e">
        <f t="shared" si="204"/>
        <v>#REF!</v>
      </c>
      <c r="M375" s="58" t="e">
        <f t="shared" si="199"/>
        <v>#REF!</v>
      </c>
      <c r="N375" s="58" t="e">
        <f t="shared" si="205"/>
        <v>#REF!</v>
      </c>
      <c r="O375" s="58" t="e">
        <f t="shared" si="206"/>
        <v>#REF!</v>
      </c>
      <c r="P375" s="59" t="e">
        <f t="shared" si="195"/>
        <v>#REF!</v>
      </c>
      <c r="Q375" s="29" t="e">
        <f t="shared" si="207"/>
        <v>#REF!</v>
      </c>
      <c r="R375" s="100" t="e">
        <f t="shared" si="200"/>
        <v>#REF!</v>
      </c>
      <c r="S375" s="69"/>
      <c r="T375" s="69"/>
      <c r="U375" s="102"/>
      <c r="V375" s="102"/>
      <c r="W375" s="102"/>
      <c r="X375" s="102" t="e">
        <f t="shared" si="208"/>
        <v>#REF!</v>
      </c>
      <c r="Y375" s="102" t="e">
        <f t="shared" si="209"/>
        <v>#REF!</v>
      </c>
      <c r="Z375" s="102" t="e">
        <f t="shared" si="210"/>
        <v>#REF!</v>
      </c>
      <c r="AA375" s="102" t="e">
        <f t="shared" si="211"/>
        <v>#REF!</v>
      </c>
      <c r="AB375" s="102" t="e">
        <f t="shared" si="212"/>
        <v>#REF!</v>
      </c>
      <c r="AC375" s="102" t="e">
        <f t="shared" si="213"/>
        <v>#REF!</v>
      </c>
      <c r="AD375" s="102" t="e">
        <f t="shared" si="214"/>
        <v>#REF!</v>
      </c>
      <c r="AE375" s="102" t="e">
        <f t="shared" si="215"/>
        <v>#REF!</v>
      </c>
      <c r="AF375" s="108" t="e">
        <f t="shared" si="216"/>
        <v>#REF!</v>
      </c>
      <c r="AG375" s="102" t="e">
        <f t="shared" si="217"/>
        <v>#REF!</v>
      </c>
    </row>
    <row r="376" spans="5:33" x14ac:dyDescent="0.25">
      <c r="E376" s="65" t="e">
        <f>IF((ROWS(E$6:E376)-1)&gt;$C$16+$C$13-$C$15,"",(ROWS(E$6:E376)-1))</f>
        <v>#REF!</v>
      </c>
      <c r="F376" s="55" t="e">
        <f t="shared" si="201"/>
        <v>#REF!</v>
      </c>
      <c r="G376" s="55" t="e">
        <f t="shared" si="196"/>
        <v>#REF!</v>
      </c>
      <c r="H376" s="28" t="e">
        <f t="shared" si="197"/>
        <v>#REF!</v>
      </c>
      <c r="I376" s="56" t="e">
        <f t="shared" si="198"/>
        <v>#REF!</v>
      </c>
      <c r="J376" s="56" t="e">
        <f t="shared" si="202"/>
        <v>#REF!</v>
      </c>
      <c r="K376" s="57" t="e">
        <f t="shared" si="203"/>
        <v>#REF!</v>
      </c>
      <c r="L376" s="57" t="e">
        <f t="shared" si="204"/>
        <v>#REF!</v>
      </c>
      <c r="M376" s="58" t="e">
        <f t="shared" si="199"/>
        <v>#REF!</v>
      </c>
      <c r="N376" s="58" t="e">
        <f t="shared" si="205"/>
        <v>#REF!</v>
      </c>
      <c r="O376" s="58" t="e">
        <f t="shared" si="206"/>
        <v>#REF!</v>
      </c>
      <c r="P376" s="59" t="e">
        <f t="shared" si="195"/>
        <v>#REF!</v>
      </c>
      <c r="Q376" s="29" t="e">
        <f t="shared" si="207"/>
        <v>#REF!</v>
      </c>
      <c r="R376" s="100" t="e">
        <f t="shared" si="200"/>
        <v>#REF!</v>
      </c>
      <c r="S376" s="69"/>
      <c r="T376" s="69"/>
      <c r="U376" s="102"/>
      <c r="V376" s="102"/>
      <c r="W376" s="102"/>
      <c r="X376" s="102" t="e">
        <f t="shared" si="208"/>
        <v>#REF!</v>
      </c>
      <c r="Y376" s="102" t="e">
        <f t="shared" si="209"/>
        <v>#REF!</v>
      </c>
      <c r="Z376" s="102" t="e">
        <f t="shared" si="210"/>
        <v>#REF!</v>
      </c>
      <c r="AA376" s="102" t="e">
        <f t="shared" si="211"/>
        <v>#REF!</v>
      </c>
      <c r="AB376" s="102" t="e">
        <f t="shared" si="212"/>
        <v>#REF!</v>
      </c>
      <c r="AC376" s="102" t="e">
        <f t="shared" si="213"/>
        <v>#REF!</v>
      </c>
      <c r="AD376" s="102" t="e">
        <f t="shared" si="214"/>
        <v>#REF!</v>
      </c>
      <c r="AE376" s="102" t="e">
        <f t="shared" si="215"/>
        <v>#REF!</v>
      </c>
      <c r="AF376" s="108" t="e">
        <f t="shared" si="216"/>
        <v>#REF!</v>
      </c>
      <c r="AG376" s="102" t="e">
        <f t="shared" si="217"/>
        <v>#REF!</v>
      </c>
    </row>
    <row r="377" spans="5:33" x14ac:dyDescent="0.25">
      <c r="E377" s="65" t="e">
        <f>IF((ROWS(E$6:E377)-1)&gt;$C$16+$C$13-$C$15,"",(ROWS(E$6:E377)-1))</f>
        <v>#REF!</v>
      </c>
      <c r="F377" s="55" t="e">
        <f t="shared" si="201"/>
        <v>#REF!</v>
      </c>
      <c r="G377" s="55" t="e">
        <f t="shared" si="196"/>
        <v>#REF!</v>
      </c>
      <c r="H377" s="28" t="e">
        <f t="shared" si="197"/>
        <v>#REF!</v>
      </c>
      <c r="I377" s="56" t="e">
        <f t="shared" si="198"/>
        <v>#REF!</v>
      </c>
      <c r="J377" s="56" t="e">
        <f t="shared" si="202"/>
        <v>#REF!</v>
      </c>
      <c r="K377" s="57" t="e">
        <f t="shared" si="203"/>
        <v>#REF!</v>
      </c>
      <c r="L377" s="57" t="e">
        <f t="shared" si="204"/>
        <v>#REF!</v>
      </c>
      <c r="M377" s="58" t="e">
        <f t="shared" si="199"/>
        <v>#REF!</v>
      </c>
      <c r="N377" s="58" t="e">
        <f t="shared" si="205"/>
        <v>#REF!</v>
      </c>
      <c r="O377" s="58" t="e">
        <f t="shared" si="206"/>
        <v>#REF!</v>
      </c>
      <c r="P377" s="59" t="e">
        <f t="shared" si="195"/>
        <v>#REF!</v>
      </c>
      <c r="Q377" s="29" t="e">
        <f t="shared" si="207"/>
        <v>#REF!</v>
      </c>
      <c r="R377" s="100" t="e">
        <f t="shared" si="200"/>
        <v>#REF!</v>
      </c>
      <c r="S377" s="69"/>
      <c r="T377" s="69"/>
      <c r="U377" s="102"/>
      <c r="V377" s="102"/>
      <c r="W377" s="102"/>
      <c r="X377" s="102" t="e">
        <f t="shared" si="208"/>
        <v>#REF!</v>
      </c>
      <c r="Y377" s="102" t="e">
        <f t="shared" si="209"/>
        <v>#REF!</v>
      </c>
      <c r="Z377" s="102" t="e">
        <f t="shared" si="210"/>
        <v>#REF!</v>
      </c>
      <c r="AA377" s="102" t="e">
        <f t="shared" si="211"/>
        <v>#REF!</v>
      </c>
      <c r="AB377" s="102" t="e">
        <f t="shared" si="212"/>
        <v>#REF!</v>
      </c>
      <c r="AC377" s="102" t="e">
        <f t="shared" si="213"/>
        <v>#REF!</v>
      </c>
      <c r="AD377" s="102" t="e">
        <f t="shared" si="214"/>
        <v>#REF!</v>
      </c>
      <c r="AE377" s="102" t="e">
        <f t="shared" si="215"/>
        <v>#REF!</v>
      </c>
      <c r="AF377" s="108" t="e">
        <f t="shared" si="216"/>
        <v>#REF!</v>
      </c>
      <c r="AG377" s="102" t="e">
        <f t="shared" si="217"/>
        <v>#REF!</v>
      </c>
    </row>
    <row r="378" spans="5:33" x14ac:dyDescent="0.25">
      <c r="E378" s="65" t="e">
        <f>IF((ROWS(E$6:E378)-1)&gt;$C$16+$C$13-$C$15,"",(ROWS(E$6:E378)-1))</f>
        <v>#REF!</v>
      </c>
      <c r="F378" s="55" t="e">
        <f t="shared" si="201"/>
        <v>#REF!</v>
      </c>
      <c r="G378" s="55" t="e">
        <f t="shared" si="196"/>
        <v>#REF!</v>
      </c>
      <c r="H378" s="28" t="e">
        <f t="shared" si="197"/>
        <v>#REF!</v>
      </c>
      <c r="I378" s="56" t="e">
        <f t="shared" si="198"/>
        <v>#REF!</v>
      </c>
      <c r="J378" s="56" t="e">
        <f t="shared" si="202"/>
        <v>#REF!</v>
      </c>
      <c r="K378" s="57" t="e">
        <f t="shared" si="203"/>
        <v>#REF!</v>
      </c>
      <c r="L378" s="57" t="e">
        <f t="shared" si="204"/>
        <v>#REF!</v>
      </c>
      <c r="M378" s="58" t="e">
        <f t="shared" si="199"/>
        <v>#REF!</v>
      </c>
      <c r="N378" s="58" t="e">
        <f t="shared" si="205"/>
        <v>#REF!</v>
      </c>
      <c r="O378" s="58" t="e">
        <f t="shared" si="206"/>
        <v>#REF!</v>
      </c>
      <c r="P378" s="59" t="e">
        <f t="shared" si="195"/>
        <v>#REF!</v>
      </c>
      <c r="Q378" s="29" t="e">
        <f t="shared" si="207"/>
        <v>#REF!</v>
      </c>
      <c r="R378" s="100" t="e">
        <f t="shared" si="200"/>
        <v>#REF!</v>
      </c>
      <c r="S378" s="69"/>
      <c r="T378" s="69"/>
      <c r="U378" s="102"/>
      <c r="V378" s="102"/>
      <c r="W378" s="102"/>
      <c r="X378" s="102" t="e">
        <f t="shared" si="208"/>
        <v>#REF!</v>
      </c>
      <c r="Y378" s="102" t="e">
        <f t="shared" si="209"/>
        <v>#REF!</v>
      </c>
      <c r="Z378" s="102" t="e">
        <f t="shared" si="210"/>
        <v>#REF!</v>
      </c>
      <c r="AA378" s="102" t="e">
        <f t="shared" si="211"/>
        <v>#REF!</v>
      </c>
      <c r="AB378" s="102" t="e">
        <f t="shared" si="212"/>
        <v>#REF!</v>
      </c>
      <c r="AC378" s="102" t="e">
        <f t="shared" si="213"/>
        <v>#REF!</v>
      </c>
      <c r="AD378" s="102" t="e">
        <f t="shared" si="214"/>
        <v>#REF!</v>
      </c>
      <c r="AE378" s="102" t="e">
        <f t="shared" si="215"/>
        <v>#REF!</v>
      </c>
      <c r="AF378" s="108" t="e">
        <f t="shared" si="216"/>
        <v>#REF!</v>
      </c>
      <c r="AG378" s="102" t="e">
        <f t="shared" si="217"/>
        <v>#REF!</v>
      </c>
    </row>
    <row r="379" spans="5:33" x14ac:dyDescent="0.25">
      <c r="E379" s="65" t="e">
        <f>IF((ROWS(E$6:E379)-1)&gt;$C$16+$C$13-$C$15,"",(ROWS(E$6:E379)-1))</f>
        <v>#REF!</v>
      </c>
      <c r="F379" s="55" t="e">
        <f t="shared" si="201"/>
        <v>#REF!</v>
      </c>
      <c r="G379" s="55" t="e">
        <f t="shared" si="196"/>
        <v>#REF!</v>
      </c>
      <c r="H379" s="28" t="e">
        <f t="shared" si="197"/>
        <v>#REF!</v>
      </c>
      <c r="I379" s="56" t="e">
        <f t="shared" si="198"/>
        <v>#REF!</v>
      </c>
      <c r="J379" s="56" t="e">
        <f t="shared" si="202"/>
        <v>#REF!</v>
      </c>
      <c r="K379" s="57" t="e">
        <f t="shared" si="203"/>
        <v>#REF!</v>
      </c>
      <c r="L379" s="57" t="e">
        <f t="shared" si="204"/>
        <v>#REF!</v>
      </c>
      <c r="M379" s="58" t="e">
        <f t="shared" si="199"/>
        <v>#REF!</v>
      </c>
      <c r="N379" s="58" t="e">
        <f t="shared" si="205"/>
        <v>#REF!</v>
      </c>
      <c r="O379" s="58" t="e">
        <f t="shared" si="206"/>
        <v>#REF!</v>
      </c>
      <c r="P379" s="59" t="e">
        <f t="shared" si="195"/>
        <v>#REF!</v>
      </c>
      <c r="Q379" s="29" t="e">
        <f t="shared" si="207"/>
        <v>#REF!</v>
      </c>
      <c r="R379" s="100" t="e">
        <f t="shared" si="200"/>
        <v>#REF!</v>
      </c>
      <c r="S379" s="69"/>
      <c r="T379" s="69"/>
      <c r="U379" s="102"/>
      <c r="V379" s="102"/>
      <c r="W379" s="102"/>
      <c r="X379" s="102" t="e">
        <f t="shared" si="208"/>
        <v>#REF!</v>
      </c>
      <c r="Y379" s="102" t="e">
        <f t="shared" si="209"/>
        <v>#REF!</v>
      </c>
      <c r="Z379" s="102" t="e">
        <f t="shared" si="210"/>
        <v>#REF!</v>
      </c>
      <c r="AA379" s="102" t="e">
        <f t="shared" si="211"/>
        <v>#REF!</v>
      </c>
      <c r="AB379" s="102" t="e">
        <f t="shared" si="212"/>
        <v>#REF!</v>
      </c>
      <c r="AC379" s="102" t="e">
        <f t="shared" si="213"/>
        <v>#REF!</v>
      </c>
      <c r="AD379" s="102" t="e">
        <f t="shared" si="214"/>
        <v>#REF!</v>
      </c>
      <c r="AE379" s="102" t="e">
        <f t="shared" si="215"/>
        <v>#REF!</v>
      </c>
      <c r="AF379" s="108" t="e">
        <f t="shared" si="216"/>
        <v>#REF!</v>
      </c>
      <c r="AG379" s="102" t="e">
        <f t="shared" si="217"/>
        <v>#REF!</v>
      </c>
    </row>
    <row r="380" spans="5:33" x14ac:dyDescent="0.25">
      <c r="E380" s="65" t="e">
        <f>IF((ROWS(E$6:E380)-1)&gt;$C$16+$C$13-$C$15,"",(ROWS(E$6:E380)-1))</f>
        <v>#REF!</v>
      </c>
      <c r="F380" s="55" t="e">
        <f t="shared" si="201"/>
        <v>#REF!</v>
      </c>
      <c r="G380" s="55" t="e">
        <f t="shared" si="196"/>
        <v>#REF!</v>
      </c>
      <c r="H380" s="28" t="e">
        <f t="shared" si="197"/>
        <v>#REF!</v>
      </c>
      <c r="I380" s="56" t="e">
        <f t="shared" si="198"/>
        <v>#REF!</v>
      </c>
      <c r="J380" s="56" t="e">
        <f t="shared" si="202"/>
        <v>#REF!</v>
      </c>
      <c r="K380" s="57" t="e">
        <f t="shared" si="203"/>
        <v>#REF!</v>
      </c>
      <c r="L380" s="57" t="e">
        <f t="shared" si="204"/>
        <v>#REF!</v>
      </c>
      <c r="M380" s="58" t="e">
        <f t="shared" si="199"/>
        <v>#REF!</v>
      </c>
      <c r="N380" s="58" t="e">
        <f t="shared" si="205"/>
        <v>#REF!</v>
      </c>
      <c r="O380" s="58" t="e">
        <f t="shared" si="206"/>
        <v>#REF!</v>
      </c>
      <c r="P380" s="59" t="e">
        <f t="shared" si="195"/>
        <v>#REF!</v>
      </c>
      <c r="Q380" s="29" t="e">
        <f t="shared" si="207"/>
        <v>#REF!</v>
      </c>
      <c r="R380" s="100" t="e">
        <f t="shared" si="200"/>
        <v>#REF!</v>
      </c>
      <c r="S380" s="69"/>
      <c r="T380" s="69"/>
      <c r="U380" s="102"/>
      <c r="V380" s="102"/>
      <c r="W380" s="102"/>
      <c r="X380" s="102" t="e">
        <f t="shared" si="208"/>
        <v>#REF!</v>
      </c>
      <c r="Y380" s="102" t="e">
        <f t="shared" si="209"/>
        <v>#REF!</v>
      </c>
      <c r="Z380" s="102" t="e">
        <f t="shared" si="210"/>
        <v>#REF!</v>
      </c>
      <c r="AA380" s="102" t="e">
        <f t="shared" si="211"/>
        <v>#REF!</v>
      </c>
      <c r="AB380" s="102" t="e">
        <f t="shared" si="212"/>
        <v>#REF!</v>
      </c>
      <c r="AC380" s="102" t="e">
        <f t="shared" si="213"/>
        <v>#REF!</v>
      </c>
      <c r="AD380" s="102" t="e">
        <f t="shared" si="214"/>
        <v>#REF!</v>
      </c>
      <c r="AE380" s="102" t="e">
        <f t="shared" si="215"/>
        <v>#REF!</v>
      </c>
      <c r="AF380" s="108" t="e">
        <f t="shared" si="216"/>
        <v>#REF!</v>
      </c>
      <c r="AG380" s="102" t="e">
        <f t="shared" si="217"/>
        <v>#REF!</v>
      </c>
    </row>
    <row r="381" spans="5:33" x14ac:dyDescent="0.25">
      <c r="E381" s="65" t="e">
        <f>IF((ROWS(E$6:E381)-1)&gt;$C$16+$C$13-$C$15,"",(ROWS(E$6:E381)-1))</f>
        <v>#REF!</v>
      </c>
      <c r="F381" s="55" t="e">
        <f t="shared" si="201"/>
        <v>#REF!</v>
      </c>
      <c r="G381" s="55" t="e">
        <f t="shared" si="196"/>
        <v>#REF!</v>
      </c>
      <c r="H381" s="28" t="e">
        <f t="shared" si="197"/>
        <v>#REF!</v>
      </c>
      <c r="I381" s="56" t="e">
        <f t="shared" si="198"/>
        <v>#REF!</v>
      </c>
      <c r="J381" s="56" t="e">
        <f t="shared" si="202"/>
        <v>#REF!</v>
      </c>
      <c r="K381" s="57" t="e">
        <f t="shared" si="203"/>
        <v>#REF!</v>
      </c>
      <c r="L381" s="57" t="e">
        <f t="shared" si="204"/>
        <v>#REF!</v>
      </c>
      <c r="M381" s="58" t="e">
        <f t="shared" si="199"/>
        <v>#REF!</v>
      </c>
      <c r="N381" s="58" t="e">
        <f t="shared" si="205"/>
        <v>#REF!</v>
      </c>
      <c r="O381" s="58" t="e">
        <f t="shared" si="206"/>
        <v>#REF!</v>
      </c>
      <c r="P381" s="59" t="e">
        <f t="shared" si="195"/>
        <v>#REF!</v>
      </c>
      <c r="Q381" s="29" t="e">
        <f t="shared" si="207"/>
        <v>#REF!</v>
      </c>
      <c r="R381" s="100" t="e">
        <f t="shared" si="200"/>
        <v>#REF!</v>
      </c>
      <c r="S381" s="69"/>
      <c r="T381" s="69"/>
      <c r="U381" s="102"/>
      <c r="V381" s="102"/>
      <c r="W381" s="102"/>
      <c r="X381" s="102" t="e">
        <f t="shared" si="208"/>
        <v>#REF!</v>
      </c>
      <c r="Y381" s="102" t="e">
        <f t="shared" si="209"/>
        <v>#REF!</v>
      </c>
      <c r="Z381" s="102" t="e">
        <f t="shared" si="210"/>
        <v>#REF!</v>
      </c>
      <c r="AA381" s="102" t="e">
        <f t="shared" si="211"/>
        <v>#REF!</v>
      </c>
      <c r="AB381" s="102" t="e">
        <f t="shared" si="212"/>
        <v>#REF!</v>
      </c>
      <c r="AC381" s="102" t="e">
        <f t="shared" si="213"/>
        <v>#REF!</v>
      </c>
      <c r="AD381" s="102" t="e">
        <f t="shared" si="214"/>
        <v>#REF!</v>
      </c>
      <c r="AE381" s="102" t="e">
        <f t="shared" si="215"/>
        <v>#REF!</v>
      </c>
      <c r="AF381" s="108" t="e">
        <f t="shared" si="216"/>
        <v>#REF!</v>
      </c>
      <c r="AG381" s="102" t="e">
        <f t="shared" si="217"/>
        <v>#REF!</v>
      </c>
    </row>
    <row r="382" spans="5:33" x14ac:dyDescent="0.25">
      <c r="E382" s="65" t="e">
        <f>IF((ROWS(E$6:E382)-1)&gt;$C$16+$C$13-$C$15,"",(ROWS(E$6:E382)-1))</f>
        <v>#REF!</v>
      </c>
      <c r="F382" s="55" t="e">
        <f t="shared" si="201"/>
        <v>#REF!</v>
      </c>
      <c r="G382" s="55" t="e">
        <f t="shared" si="196"/>
        <v>#REF!</v>
      </c>
      <c r="H382" s="28" t="e">
        <f t="shared" si="197"/>
        <v>#REF!</v>
      </c>
      <c r="I382" s="56" t="e">
        <f t="shared" si="198"/>
        <v>#REF!</v>
      </c>
      <c r="J382" s="56" t="e">
        <f t="shared" si="202"/>
        <v>#REF!</v>
      </c>
      <c r="K382" s="57" t="e">
        <f t="shared" si="203"/>
        <v>#REF!</v>
      </c>
      <c r="L382" s="57" t="e">
        <f t="shared" si="204"/>
        <v>#REF!</v>
      </c>
      <c r="M382" s="58" t="e">
        <f t="shared" si="199"/>
        <v>#REF!</v>
      </c>
      <c r="N382" s="58" t="e">
        <f t="shared" si="205"/>
        <v>#REF!</v>
      </c>
      <c r="O382" s="58" t="e">
        <f t="shared" si="206"/>
        <v>#REF!</v>
      </c>
      <c r="P382" s="59" t="e">
        <f t="shared" si="195"/>
        <v>#REF!</v>
      </c>
      <c r="Q382" s="29" t="e">
        <f t="shared" si="207"/>
        <v>#REF!</v>
      </c>
      <c r="R382" s="100" t="e">
        <f t="shared" si="200"/>
        <v>#REF!</v>
      </c>
      <c r="S382" s="69"/>
      <c r="T382" s="69"/>
      <c r="U382" s="102"/>
      <c r="V382" s="102"/>
      <c r="W382" s="102"/>
      <c r="X382" s="102" t="e">
        <f t="shared" si="208"/>
        <v>#REF!</v>
      </c>
      <c r="Y382" s="102" t="e">
        <f t="shared" si="209"/>
        <v>#REF!</v>
      </c>
      <c r="Z382" s="102" t="e">
        <f t="shared" si="210"/>
        <v>#REF!</v>
      </c>
      <c r="AA382" s="102" t="e">
        <f t="shared" si="211"/>
        <v>#REF!</v>
      </c>
      <c r="AB382" s="102" t="e">
        <f t="shared" si="212"/>
        <v>#REF!</v>
      </c>
      <c r="AC382" s="102" t="e">
        <f t="shared" si="213"/>
        <v>#REF!</v>
      </c>
      <c r="AD382" s="102" t="e">
        <f t="shared" si="214"/>
        <v>#REF!</v>
      </c>
      <c r="AE382" s="102" t="e">
        <f t="shared" si="215"/>
        <v>#REF!</v>
      </c>
      <c r="AF382" s="108" t="e">
        <f t="shared" si="216"/>
        <v>#REF!</v>
      </c>
      <c r="AG382" s="102" t="e">
        <f t="shared" si="217"/>
        <v>#REF!</v>
      </c>
    </row>
    <row r="383" spans="5:33" x14ac:dyDescent="0.25">
      <c r="E383" s="65" t="e">
        <f>IF((ROWS(E$6:E383)-1)&gt;$C$16+$C$13-$C$15,"",(ROWS(E$6:E383)-1))</f>
        <v>#REF!</v>
      </c>
      <c r="F383" s="55" t="e">
        <f t="shared" si="201"/>
        <v>#REF!</v>
      </c>
      <c r="G383" s="55" t="e">
        <f t="shared" si="196"/>
        <v>#REF!</v>
      </c>
      <c r="H383" s="28" t="e">
        <f t="shared" si="197"/>
        <v>#REF!</v>
      </c>
      <c r="I383" s="56" t="e">
        <f t="shared" si="198"/>
        <v>#REF!</v>
      </c>
      <c r="J383" s="56" t="e">
        <f t="shared" si="202"/>
        <v>#REF!</v>
      </c>
      <c r="K383" s="57" t="e">
        <f t="shared" si="203"/>
        <v>#REF!</v>
      </c>
      <c r="L383" s="57" t="e">
        <f t="shared" si="204"/>
        <v>#REF!</v>
      </c>
      <c r="M383" s="58" t="e">
        <f t="shared" si="199"/>
        <v>#REF!</v>
      </c>
      <c r="N383" s="58" t="e">
        <f t="shared" si="205"/>
        <v>#REF!</v>
      </c>
      <c r="O383" s="58" t="e">
        <f t="shared" si="206"/>
        <v>#REF!</v>
      </c>
      <c r="P383" s="59" t="e">
        <f t="shared" si="195"/>
        <v>#REF!</v>
      </c>
      <c r="Q383" s="29" t="e">
        <f t="shared" si="207"/>
        <v>#REF!</v>
      </c>
      <c r="R383" s="100" t="e">
        <f t="shared" si="200"/>
        <v>#REF!</v>
      </c>
      <c r="S383" s="69"/>
      <c r="T383" s="69"/>
      <c r="U383" s="102"/>
      <c r="V383" s="102"/>
      <c r="W383" s="102"/>
      <c r="X383" s="102" t="e">
        <f t="shared" si="208"/>
        <v>#REF!</v>
      </c>
      <c r="Y383" s="102" t="e">
        <f t="shared" si="209"/>
        <v>#REF!</v>
      </c>
      <c r="Z383" s="102" t="e">
        <f t="shared" si="210"/>
        <v>#REF!</v>
      </c>
      <c r="AA383" s="102" t="e">
        <f t="shared" si="211"/>
        <v>#REF!</v>
      </c>
      <c r="AB383" s="102" t="e">
        <f t="shared" si="212"/>
        <v>#REF!</v>
      </c>
      <c r="AC383" s="102" t="e">
        <f t="shared" si="213"/>
        <v>#REF!</v>
      </c>
      <c r="AD383" s="102" t="e">
        <f t="shared" si="214"/>
        <v>#REF!</v>
      </c>
      <c r="AE383" s="102" t="e">
        <f t="shared" si="215"/>
        <v>#REF!</v>
      </c>
      <c r="AF383" s="108" t="e">
        <f t="shared" si="216"/>
        <v>#REF!</v>
      </c>
      <c r="AG383" s="102" t="e">
        <f t="shared" si="217"/>
        <v>#REF!</v>
      </c>
    </row>
    <row r="384" spans="5:33" x14ac:dyDescent="0.25">
      <c r="E384" s="65" t="e">
        <f>IF((ROWS(E$6:E384)-1)&gt;$C$16+$C$13-$C$15,"",(ROWS(E$6:E384)-1))</f>
        <v>#REF!</v>
      </c>
      <c r="F384" s="55" t="e">
        <f t="shared" si="201"/>
        <v>#REF!</v>
      </c>
      <c r="G384" s="55" t="e">
        <f t="shared" si="196"/>
        <v>#REF!</v>
      </c>
      <c r="H384" s="28" t="e">
        <f t="shared" si="197"/>
        <v>#REF!</v>
      </c>
      <c r="I384" s="56" t="e">
        <f t="shared" si="198"/>
        <v>#REF!</v>
      </c>
      <c r="J384" s="56" t="e">
        <f t="shared" si="202"/>
        <v>#REF!</v>
      </c>
      <c r="K384" s="57" t="e">
        <f t="shared" si="203"/>
        <v>#REF!</v>
      </c>
      <c r="L384" s="57" t="e">
        <f t="shared" si="204"/>
        <v>#REF!</v>
      </c>
      <c r="M384" s="58" t="e">
        <f t="shared" si="199"/>
        <v>#REF!</v>
      </c>
      <c r="N384" s="58" t="e">
        <f t="shared" si="205"/>
        <v>#REF!</v>
      </c>
      <c r="O384" s="58" t="e">
        <f t="shared" si="206"/>
        <v>#REF!</v>
      </c>
      <c r="P384" s="59" t="e">
        <f t="shared" si="195"/>
        <v>#REF!</v>
      </c>
      <c r="Q384" s="29" t="e">
        <f t="shared" si="207"/>
        <v>#REF!</v>
      </c>
      <c r="R384" s="100" t="e">
        <f t="shared" si="200"/>
        <v>#REF!</v>
      </c>
      <c r="S384" s="69"/>
      <c r="T384" s="69"/>
      <c r="U384" s="102"/>
      <c r="V384" s="102"/>
      <c r="W384" s="102"/>
      <c r="X384" s="102" t="e">
        <f t="shared" si="208"/>
        <v>#REF!</v>
      </c>
      <c r="Y384" s="102" t="e">
        <f t="shared" si="209"/>
        <v>#REF!</v>
      </c>
      <c r="Z384" s="102" t="e">
        <f t="shared" si="210"/>
        <v>#REF!</v>
      </c>
      <c r="AA384" s="102" t="e">
        <f t="shared" si="211"/>
        <v>#REF!</v>
      </c>
      <c r="AB384" s="102" t="e">
        <f t="shared" si="212"/>
        <v>#REF!</v>
      </c>
      <c r="AC384" s="102" t="e">
        <f t="shared" si="213"/>
        <v>#REF!</v>
      </c>
      <c r="AD384" s="102" t="e">
        <f t="shared" si="214"/>
        <v>#REF!</v>
      </c>
      <c r="AE384" s="102" t="e">
        <f t="shared" si="215"/>
        <v>#REF!</v>
      </c>
      <c r="AF384" s="108" t="e">
        <f t="shared" si="216"/>
        <v>#REF!</v>
      </c>
      <c r="AG384" s="102" t="e">
        <f t="shared" si="217"/>
        <v>#REF!</v>
      </c>
    </row>
    <row r="385" spans="2:69" x14ac:dyDescent="0.25">
      <c r="E385" s="65" t="e">
        <f>IF((ROWS(E$6:E385)-1)&gt;$C$16+$C$13-$C$15,"",(ROWS(E$6:E385)-1))</f>
        <v>#REF!</v>
      </c>
      <c r="F385" s="55" t="e">
        <f t="shared" si="201"/>
        <v>#REF!</v>
      </c>
      <c r="G385" s="55" t="e">
        <f t="shared" si="196"/>
        <v>#REF!</v>
      </c>
      <c r="H385" s="28" t="e">
        <f t="shared" si="197"/>
        <v>#REF!</v>
      </c>
      <c r="I385" s="56" t="e">
        <f t="shared" si="198"/>
        <v>#REF!</v>
      </c>
      <c r="J385" s="56" t="e">
        <f t="shared" si="202"/>
        <v>#REF!</v>
      </c>
      <c r="K385" s="57" t="e">
        <f t="shared" si="203"/>
        <v>#REF!</v>
      </c>
      <c r="L385" s="57" t="e">
        <f t="shared" si="204"/>
        <v>#REF!</v>
      </c>
      <c r="M385" s="58" t="e">
        <f t="shared" si="199"/>
        <v>#REF!</v>
      </c>
      <c r="N385" s="58" t="e">
        <f t="shared" si="205"/>
        <v>#REF!</v>
      </c>
      <c r="O385" s="58" t="e">
        <f t="shared" si="206"/>
        <v>#REF!</v>
      </c>
      <c r="P385" s="59" t="e">
        <f t="shared" si="195"/>
        <v>#REF!</v>
      </c>
      <c r="Q385" s="29" t="e">
        <f t="shared" si="207"/>
        <v>#REF!</v>
      </c>
      <c r="R385" s="100" t="e">
        <f t="shared" si="200"/>
        <v>#REF!</v>
      </c>
      <c r="S385" s="69"/>
      <c r="T385" s="69"/>
      <c r="U385" s="102"/>
      <c r="V385" s="102"/>
      <c r="W385" s="102"/>
      <c r="X385" s="102" t="e">
        <f t="shared" si="208"/>
        <v>#REF!</v>
      </c>
      <c r="Y385" s="102" t="e">
        <f t="shared" si="209"/>
        <v>#REF!</v>
      </c>
      <c r="Z385" s="102" t="e">
        <f t="shared" si="210"/>
        <v>#REF!</v>
      </c>
      <c r="AA385" s="102" t="e">
        <f t="shared" si="211"/>
        <v>#REF!</v>
      </c>
      <c r="AB385" s="102" t="e">
        <f t="shared" si="212"/>
        <v>#REF!</v>
      </c>
      <c r="AC385" s="102" t="e">
        <f t="shared" si="213"/>
        <v>#REF!</v>
      </c>
      <c r="AD385" s="102" t="e">
        <f t="shared" si="214"/>
        <v>#REF!</v>
      </c>
      <c r="AE385" s="102" t="e">
        <f t="shared" si="215"/>
        <v>#REF!</v>
      </c>
      <c r="AF385" s="108" t="e">
        <f t="shared" si="216"/>
        <v>#REF!</v>
      </c>
      <c r="AG385" s="102" t="e">
        <f t="shared" si="217"/>
        <v>#REF!</v>
      </c>
    </row>
    <row r="386" spans="2:69" x14ac:dyDescent="0.25">
      <c r="E386" s="65" t="e">
        <f>IF((ROWS(E$6:E386)-1)&gt;$C$16+$C$13-$C$15,"",(ROWS(E$6:E386)-1))</f>
        <v>#REF!</v>
      </c>
      <c r="F386" s="55" t="e">
        <f t="shared" si="201"/>
        <v>#REF!</v>
      </c>
      <c r="G386" s="55" t="e">
        <f t="shared" si="196"/>
        <v>#REF!</v>
      </c>
      <c r="H386" s="28" t="e">
        <f t="shared" si="197"/>
        <v>#REF!</v>
      </c>
      <c r="I386" s="56" t="e">
        <f t="shared" si="198"/>
        <v>#REF!</v>
      </c>
      <c r="J386" s="56" t="e">
        <f t="shared" si="202"/>
        <v>#REF!</v>
      </c>
      <c r="K386" s="57" t="e">
        <f t="shared" si="203"/>
        <v>#REF!</v>
      </c>
      <c r="L386" s="57" t="e">
        <f t="shared" si="204"/>
        <v>#REF!</v>
      </c>
      <c r="M386" s="58" t="e">
        <f t="shared" si="199"/>
        <v>#REF!</v>
      </c>
      <c r="N386" s="58" t="e">
        <f t="shared" si="205"/>
        <v>#REF!</v>
      </c>
      <c r="O386" s="58" t="e">
        <f t="shared" si="206"/>
        <v>#REF!</v>
      </c>
      <c r="P386" s="59" t="e">
        <f t="shared" si="195"/>
        <v>#REF!</v>
      </c>
      <c r="Q386" s="29" t="e">
        <f t="shared" si="207"/>
        <v>#REF!</v>
      </c>
      <c r="R386" s="100" t="e">
        <f t="shared" si="200"/>
        <v>#REF!</v>
      </c>
      <c r="S386" s="69"/>
      <c r="T386" s="69"/>
      <c r="U386" s="102"/>
      <c r="V386" s="102"/>
      <c r="W386" s="102"/>
      <c r="X386" s="102" t="e">
        <f t="shared" si="208"/>
        <v>#REF!</v>
      </c>
      <c r="Y386" s="102" t="e">
        <f t="shared" si="209"/>
        <v>#REF!</v>
      </c>
      <c r="Z386" s="102" t="e">
        <f t="shared" si="210"/>
        <v>#REF!</v>
      </c>
      <c r="AA386" s="102" t="e">
        <f t="shared" si="211"/>
        <v>#REF!</v>
      </c>
      <c r="AB386" s="102" t="e">
        <f t="shared" si="212"/>
        <v>#REF!</v>
      </c>
      <c r="AC386" s="102" t="e">
        <f t="shared" si="213"/>
        <v>#REF!</v>
      </c>
      <c r="AD386" s="102" t="e">
        <f t="shared" si="214"/>
        <v>#REF!</v>
      </c>
      <c r="AE386" s="102" t="e">
        <f t="shared" si="215"/>
        <v>#REF!</v>
      </c>
      <c r="AF386" s="108" t="e">
        <f t="shared" si="216"/>
        <v>#REF!</v>
      </c>
      <c r="AG386" s="102" t="e">
        <f t="shared" si="217"/>
        <v>#REF!</v>
      </c>
    </row>
    <row r="387" spans="2:69" x14ac:dyDescent="0.25">
      <c r="E387" s="65" t="e">
        <f>IF((ROWS(E$6:E387)-1)&gt;$C$16+$C$13-$C$15,"",(ROWS(E$6:E387)-1))</f>
        <v>#REF!</v>
      </c>
      <c r="F387" s="55" t="e">
        <f t="shared" si="201"/>
        <v>#REF!</v>
      </c>
      <c r="G387" s="55" t="e">
        <f t="shared" si="196"/>
        <v>#REF!</v>
      </c>
      <c r="H387" s="28" t="e">
        <f t="shared" si="197"/>
        <v>#REF!</v>
      </c>
      <c r="I387" s="56" t="e">
        <f t="shared" si="198"/>
        <v>#REF!</v>
      </c>
      <c r="J387" s="56" t="e">
        <f t="shared" si="202"/>
        <v>#REF!</v>
      </c>
      <c r="K387" s="57" t="e">
        <f t="shared" si="203"/>
        <v>#REF!</v>
      </c>
      <c r="L387" s="57" t="e">
        <f t="shared" si="204"/>
        <v>#REF!</v>
      </c>
      <c r="M387" s="58" t="e">
        <f t="shared" si="199"/>
        <v>#REF!</v>
      </c>
      <c r="N387" s="58" t="e">
        <f t="shared" si="205"/>
        <v>#REF!</v>
      </c>
      <c r="O387" s="58" t="e">
        <f t="shared" si="206"/>
        <v>#REF!</v>
      </c>
      <c r="P387" s="59" t="e">
        <f t="shared" si="195"/>
        <v>#REF!</v>
      </c>
      <c r="Q387" s="29" t="e">
        <f t="shared" si="207"/>
        <v>#REF!</v>
      </c>
      <c r="R387" s="100" t="e">
        <f t="shared" si="200"/>
        <v>#REF!</v>
      </c>
      <c r="S387" s="69"/>
      <c r="T387" s="69"/>
      <c r="U387" s="102"/>
      <c r="V387" s="102"/>
      <c r="W387" s="102"/>
      <c r="X387" s="102" t="e">
        <f t="shared" si="208"/>
        <v>#REF!</v>
      </c>
      <c r="Y387" s="102" t="e">
        <f t="shared" si="209"/>
        <v>#REF!</v>
      </c>
      <c r="Z387" s="102" t="e">
        <f t="shared" si="210"/>
        <v>#REF!</v>
      </c>
      <c r="AA387" s="102" t="e">
        <f t="shared" si="211"/>
        <v>#REF!</v>
      </c>
      <c r="AB387" s="102" t="e">
        <f t="shared" si="212"/>
        <v>#REF!</v>
      </c>
      <c r="AC387" s="102" t="e">
        <f t="shared" si="213"/>
        <v>#REF!</v>
      </c>
      <c r="AD387" s="102" t="e">
        <f t="shared" si="214"/>
        <v>#REF!</v>
      </c>
      <c r="AE387" s="102" t="e">
        <f t="shared" si="215"/>
        <v>#REF!</v>
      </c>
      <c r="AF387" s="108" t="e">
        <f t="shared" si="216"/>
        <v>#REF!</v>
      </c>
      <c r="AG387" s="102" t="e">
        <f t="shared" si="217"/>
        <v>#REF!</v>
      </c>
    </row>
    <row r="388" spans="2:69" s="16" customFormat="1" x14ac:dyDescent="0.25">
      <c r="B388" s="12"/>
      <c r="C388"/>
      <c r="D388"/>
      <c r="E388" s="65" t="e">
        <f>IF((ROWS(E$6:E388)-1)&gt;$C$16+$C$13-$C$15,"",(ROWS(E$6:E388)-1))</f>
        <v>#REF!</v>
      </c>
      <c r="F388" s="55" t="e">
        <f t="shared" si="201"/>
        <v>#REF!</v>
      </c>
      <c r="G388" s="55" t="e">
        <f t="shared" si="196"/>
        <v>#REF!</v>
      </c>
      <c r="H388" s="28" t="e">
        <f t="shared" si="197"/>
        <v>#REF!</v>
      </c>
      <c r="I388" s="56" t="e">
        <f t="shared" si="198"/>
        <v>#REF!</v>
      </c>
      <c r="J388" s="56" t="e">
        <f t="shared" si="202"/>
        <v>#REF!</v>
      </c>
      <c r="K388" s="57" t="e">
        <f t="shared" si="203"/>
        <v>#REF!</v>
      </c>
      <c r="L388" s="57" t="e">
        <f t="shared" si="204"/>
        <v>#REF!</v>
      </c>
      <c r="M388" s="58" t="e">
        <f t="shared" si="199"/>
        <v>#REF!</v>
      </c>
      <c r="N388" s="58" t="e">
        <f t="shared" si="205"/>
        <v>#REF!</v>
      </c>
      <c r="O388" s="58" t="e">
        <f t="shared" si="206"/>
        <v>#REF!</v>
      </c>
      <c r="P388" s="59" t="e">
        <f t="shared" si="195"/>
        <v>#REF!</v>
      </c>
      <c r="Q388" s="29" t="e">
        <f t="shared" si="207"/>
        <v>#REF!</v>
      </c>
      <c r="R388" s="100" t="e">
        <f t="shared" si="200"/>
        <v>#REF!</v>
      </c>
      <c r="S388" s="69"/>
      <c r="T388" s="69"/>
      <c r="U388" s="102"/>
      <c r="V388" s="102"/>
      <c r="W388" s="102"/>
      <c r="X388" s="102" t="e">
        <f t="shared" si="208"/>
        <v>#REF!</v>
      </c>
      <c r="Y388" s="102" t="e">
        <f t="shared" si="209"/>
        <v>#REF!</v>
      </c>
      <c r="Z388" s="102" t="e">
        <f t="shared" si="210"/>
        <v>#REF!</v>
      </c>
      <c r="AA388" s="102" t="e">
        <f t="shared" si="211"/>
        <v>#REF!</v>
      </c>
      <c r="AB388" s="102" t="e">
        <f t="shared" si="212"/>
        <v>#REF!</v>
      </c>
      <c r="AC388" s="102" t="e">
        <f t="shared" si="213"/>
        <v>#REF!</v>
      </c>
      <c r="AD388" s="102" t="e">
        <f t="shared" si="214"/>
        <v>#REF!</v>
      </c>
      <c r="AE388" s="102" t="e">
        <f t="shared" si="215"/>
        <v>#REF!</v>
      </c>
      <c r="AF388" s="108" t="e">
        <f t="shared" si="216"/>
        <v>#REF!</v>
      </c>
      <c r="AG388" s="102" t="e">
        <f t="shared" si="217"/>
        <v>#REF!</v>
      </c>
      <c r="AH388" s="111"/>
      <c r="AI388" s="101"/>
      <c r="AJ388" s="101"/>
      <c r="AK388" s="101"/>
      <c r="AL388" s="101"/>
      <c r="AM388" s="101"/>
      <c r="AN388" s="101"/>
      <c r="AO388" s="101"/>
      <c r="AP388" s="101"/>
      <c r="AQ388" s="101"/>
      <c r="AR388" s="101"/>
      <c r="AS388" s="111"/>
      <c r="AT388" s="101"/>
      <c r="AU388" s="101"/>
      <c r="AV388" s="101"/>
      <c r="AW388" s="101"/>
      <c r="AX388" s="101"/>
      <c r="AY388" s="101"/>
      <c r="AZ388" s="101"/>
      <c r="BA388" s="101"/>
      <c r="BB388" s="101"/>
      <c r="BC388" s="101"/>
      <c r="BD388" s="101"/>
      <c r="BE388" s="101"/>
      <c r="BF388" s="101"/>
      <c r="BG388" s="101"/>
      <c r="BH388" s="101"/>
      <c r="BI388" s="101"/>
      <c r="BJ388" s="101"/>
      <c r="BK388" s="101"/>
      <c r="BL388" s="101"/>
      <c r="BM388" s="101"/>
      <c r="BN388" s="101"/>
      <c r="BO388" s="101"/>
      <c r="BP388" s="101"/>
      <c r="BQ388" s="111"/>
    </row>
    <row r="389" spans="2:69" x14ac:dyDescent="0.25">
      <c r="E389" s="65" t="e">
        <f>IF((ROWS(E$6:E389)-1)&gt;$C$16+$C$13-$C$15,"",(ROWS(E$6:E389)-1))</f>
        <v>#REF!</v>
      </c>
      <c r="F389" s="55" t="e">
        <f t="shared" si="201"/>
        <v>#REF!</v>
      </c>
      <c r="G389" s="55" t="e">
        <f t="shared" si="196"/>
        <v>#REF!</v>
      </c>
      <c r="H389" s="28" t="e">
        <f t="shared" si="197"/>
        <v>#REF!</v>
      </c>
      <c r="I389" s="56" t="e">
        <f t="shared" si="198"/>
        <v>#REF!</v>
      </c>
      <c r="J389" s="56" t="e">
        <f t="shared" si="202"/>
        <v>#REF!</v>
      </c>
      <c r="K389" s="57" t="e">
        <f t="shared" si="203"/>
        <v>#REF!</v>
      </c>
      <c r="L389" s="57" t="e">
        <f t="shared" si="204"/>
        <v>#REF!</v>
      </c>
      <c r="M389" s="58" t="e">
        <f t="shared" si="199"/>
        <v>#REF!</v>
      </c>
      <c r="N389" s="58" t="e">
        <f t="shared" si="205"/>
        <v>#REF!</v>
      </c>
      <c r="O389" s="58" t="e">
        <f t="shared" si="206"/>
        <v>#REF!</v>
      </c>
      <c r="P389" s="59" t="e">
        <f t="shared" si="195"/>
        <v>#REF!</v>
      </c>
      <c r="Q389" s="29" t="e">
        <f t="shared" si="207"/>
        <v>#REF!</v>
      </c>
      <c r="R389" s="100" t="e">
        <f t="shared" si="200"/>
        <v>#REF!</v>
      </c>
      <c r="S389" s="69"/>
      <c r="T389" s="69"/>
      <c r="U389" s="102"/>
      <c r="V389" s="102"/>
      <c r="W389" s="102"/>
      <c r="X389" s="102" t="e">
        <f t="shared" si="208"/>
        <v>#REF!</v>
      </c>
      <c r="Y389" s="102" t="e">
        <f t="shared" si="209"/>
        <v>#REF!</v>
      </c>
      <c r="Z389" s="102" t="e">
        <f t="shared" si="210"/>
        <v>#REF!</v>
      </c>
      <c r="AA389" s="102" t="e">
        <f t="shared" si="211"/>
        <v>#REF!</v>
      </c>
      <c r="AB389" s="102" t="e">
        <f t="shared" si="212"/>
        <v>#REF!</v>
      </c>
      <c r="AC389" s="102" t="e">
        <f t="shared" si="213"/>
        <v>#REF!</v>
      </c>
      <c r="AD389" s="102" t="e">
        <f t="shared" si="214"/>
        <v>#REF!</v>
      </c>
      <c r="AE389" s="102" t="e">
        <f t="shared" si="215"/>
        <v>#REF!</v>
      </c>
      <c r="AF389" s="108" t="e">
        <f t="shared" si="216"/>
        <v>#REF!</v>
      </c>
      <c r="AG389" s="102" t="e">
        <f t="shared" si="217"/>
        <v>#REF!</v>
      </c>
    </row>
    <row r="390" spans="2:69" x14ac:dyDescent="0.25">
      <c r="E390" s="65" t="e">
        <f>IF((ROWS(E$6:E390)-1)&gt;$C$16+$C$13-$C$15,"",(ROWS(E$6:E390)-1))</f>
        <v>#REF!</v>
      </c>
      <c r="F390" s="55" t="e">
        <f t="shared" si="201"/>
        <v>#REF!</v>
      </c>
      <c r="G390" s="55" t="e">
        <f t="shared" si="196"/>
        <v>#REF!</v>
      </c>
      <c r="H390" s="28" t="e">
        <f t="shared" si="197"/>
        <v>#REF!</v>
      </c>
      <c r="I390" s="56" t="e">
        <f t="shared" si="198"/>
        <v>#REF!</v>
      </c>
      <c r="J390" s="56" t="e">
        <f t="shared" si="202"/>
        <v>#REF!</v>
      </c>
      <c r="K390" s="57" t="e">
        <f t="shared" si="203"/>
        <v>#REF!</v>
      </c>
      <c r="L390" s="57" t="e">
        <f t="shared" si="204"/>
        <v>#REF!</v>
      </c>
      <c r="M390" s="58" t="e">
        <f t="shared" si="199"/>
        <v>#REF!</v>
      </c>
      <c r="N390" s="58" t="e">
        <f t="shared" si="205"/>
        <v>#REF!</v>
      </c>
      <c r="O390" s="58" t="e">
        <f t="shared" si="206"/>
        <v>#REF!</v>
      </c>
      <c r="P390" s="59" t="e">
        <f t="shared" ref="P390:P453" si="218">IF(E390="","",$C$23)</f>
        <v>#REF!</v>
      </c>
      <c r="Q390" s="29" t="e">
        <f t="shared" si="207"/>
        <v>#REF!</v>
      </c>
      <c r="R390" s="100" t="e">
        <f t="shared" si="200"/>
        <v>#REF!</v>
      </c>
      <c r="S390" s="69"/>
      <c r="T390" s="69"/>
      <c r="U390" s="102"/>
      <c r="V390" s="102"/>
      <c r="W390" s="102"/>
      <c r="X390" s="102" t="e">
        <f t="shared" si="208"/>
        <v>#REF!</v>
      </c>
      <c r="Y390" s="102" t="e">
        <f t="shared" si="209"/>
        <v>#REF!</v>
      </c>
      <c r="Z390" s="102" t="e">
        <f t="shared" si="210"/>
        <v>#REF!</v>
      </c>
      <c r="AA390" s="102" t="e">
        <f t="shared" si="211"/>
        <v>#REF!</v>
      </c>
      <c r="AB390" s="102" t="e">
        <f t="shared" si="212"/>
        <v>#REF!</v>
      </c>
      <c r="AC390" s="102" t="e">
        <f t="shared" si="213"/>
        <v>#REF!</v>
      </c>
      <c r="AD390" s="102" t="e">
        <f t="shared" si="214"/>
        <v>#REF!</v>
      </c>
      <c r="AE390" s="102" t="e">
        <f t="shared" si="215"/>
        <v>#REF!</v>
      </c>
      <c r="AF390" s="108" t="e">
        <f t="shared" si="216"/>
        <v>#REF!</v>
      </c>
      <c r="AG390" s="102" t="e">
        <f t="shared" si="217"/>
        <v>#REF!</v>
      </c>
    </row>
    <row r="391" spans="2:69" x14ac:dyDescent="0.25">
      <c r="E391" s="65" t="e">
        <f>IF((ROWS(E$6:E391)-1)&gt;$C$16+$C$13-$C$15,"",(ROWS(E$6:E391)-1))</f>
        <v>#REF!</v>
      </c>
      <c r="F391" s="55" t="e">
        <f t="shared" si="201"/>
        <v>#REF!</v>
      </c>
      <c r="G391" s="55" t="e">
        <f t="shared" ref="G391:G454" si="219" xml:space="preserve">
IF(E391="","",
IF($C$6="mjesečno",AG391,
IF($C$6="tromjesečno",AR391,
IF($C$6="polugodišnje",BC391,
IF($C$6="godišnje",BP391)))))</f>
        <v>#REF!</v>
      </c>
      <c r="H391" s="28" t="e">
        <f t="shared" ref="H391:H454" si="220">IF(E391="","",
IF($C$5=0,0,
IF($C$24="m SBD / g SBD",G391-F391,
IF($C$24="m SBD / g 360",G391-F391,
IF($C$24="m SBD / g 365",G391-F391,
IF($C$24="m 30 / g SBD",$C$41,
IF($C$24="m 30 / g 360",$C$41,
IF($C$24="m 30 / g 365",$C$41))))))))</f>
        <v>#REF!</v>
      </c>
      <c r="I391" s="56" t="e">
        <f t="shared" ref="I391:I454" si="221">IF(E391="","",$C$20)</f>
        <v>#REF!</v>
      </c>
      <c r="J391" s="56" t="e">
        <f t="shared" si="202"/>
        <v>#REF!</v>
      </c>
      <c r="K391" s="57" t="e">
        <f t="shared" si="203"/>
        <v>#REF!</v>
      </c>
      <c r="L391" s="57" t="e">
        <f t="shared" si="204"/>
        <v>#REF!</v>
      </c>
      <c r="M391" s="58" t="e">
        <f t="shared" ref="M391:M454" si="222">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205"/>
        <v>#REF!</v>
      </c>
      <c r="O391" s="58" t="e">
        <f t="shared" si="206"/>
        <v>#REF!</v>
      </c>
      <c r="P391" s="59" t="e">
        <f t="shared" si="218"/>
        <v>#REF!</v>
      </c>
      <c r="Q391" s="29" t="e">
        <f t="shared" si="207"/>
        <v>#REF!</v>
      </c>
      <c r="R391" s="100" t="e">
        <f t="shared" ref="R391:R454" si="223">IF(E391="","",IF($C$5=0,"",IF(F391&lt;$C$8,"INTERKALARNA","REDOVNA")))</f>
        <v>#REF!</v>
      </c>
      <c r="S391" s="69"/>
      <c r="T391" s="69"/>
      <c r="U391" s="102"/>
      <c r="V391" s="102"/>
      <c r="W391" s="102"/>
      <c r="X391" s="102" t="e">
        <f t="shared" si="208"/>
        <v>#REF!</v>
      </c>
      <c r="Y391" s="102" t="e">
        <f t="shared" si="209"/>
        <v>#REF!</v>
      </c>
      <c r="Z391" s="102" t="e">
        <f t="shared" si="210"/>
        <v>#REF!</v>
      </c>
      <c r="AA391" s="102" t="e">
        <f t="shared" si="211"/>
        <v>#REF!</v>
      </c>
      <c r="AB391" s="102" t="e">
        <f t="shared" si="212"/>
        <v>#REF!</v>
      </c>
      <c r="AC391" s="102" t="e">
        <f t="shared" si="213"/>
        <v>#REF!</v>
      </c>
      <c r="AD391" s="102" t="e">
        <f t="shared" si="214"/>
        <v>#REF!</v>
      </c>
      <c r="AE391" s="102" t="e">
        <f t="shared" si="215"/>
        <v>#REF!</v>
      </c>
      <c r="AF391" s="108" t="e">
        <f t="shared" si="216"/>
        <v>#REF!</v>
      </c>
      <c r="AG391" s="102" t="e">
        <f t="shared" si="217"/>
        <v>#REF!</v>
      </c>
    </row>
    <row r="392" spans="2:69" x14ac:dyDescent="0.25">
      <c r="E392" s="65" t="e">
        <f>IF((ROWS(E$6:E392)-1)&gt;$C$16+$C$13-$C$15,"",(ROWS(E$6:E392)-1))</f>
        <v>#REF!</v>
      </c>
      <c r="F392" s="55" t="e">
        <f t="shared" ref="F392:F455" si="224">IF(E392="","",G391)</f>
        <v>#REF!</v>
      </c>
      <c r="G392" s="55" t="e">
        <f t="shared" si="219"/>
        <v>#REF!</v>
      </c>
      <c r="H392" s="28" t="e">
        <f t="shared" si="220"/>
        <v>#REF!</v>
      </c>
      <c r="I392" s="56" t="e">
        <f t="shared" si="221"/>
        <v>#REF!</v>
      </c>
      <c r="J392" s="56" t="e">
        <f t="shared" ref="J392:J455" si="225">IF(E392="","",$C$18)</f>
        <v>#REF!</v>
      </c>
      <c r="K392" s="57" t="e">
        <f t="shared" ref="K392:K455" si="226">IF(E392="","",TRUNC((K391-L392),5))</f>
        <v>#REF!</v>
      </c>
      <c r="L392" s="57" t="e">
        <f t="shared" ref="L392:L455" si="227" xml:space="preserve">
IF(E392="","",
IF(AND($C$8&gt;$C$9,E392&gt;$C$13),$C$5/($C$16-1),
IF(E392&gt;$C$13,$C$5/$C$16,0)))</f>
        <v>#REF!</v>
      </c>
      <c r="M392" s="58" t="e">
        <f t="shared" si="222"/>
        <v>#REF!</v>
      </c>
      <c r="N392" s="58" t="e">
        <f t="shared" ref="N392:N455" si="228">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9">IF(E392="","",IF(M392&lt;N392,0,M392-N392))</f>
        <v>#REF!</v>
      </c>
      <c r="P392" s="59" t="e">
        <f t="shared" si="218"/>
        <v>#REF!</v>
      </c>
      <c r="Q392" s="29" t="e">
        <f t="shared" ref="Q392:Q455" si="230">IF(E392="","",O392/(1+P392)^(E392+$C$33))</f>
        <v>#REF!</v>
      </c>
      <c r="R392" s="100" t="e">
        <f t="shared" si="223"/>
        <v>#REF!</v>
      </c>
      <c r="S392" s="69"/>
      <c r="T392" s="69"/>
      <c r="U392" s="102"/>
      <c r="V392" s="102"/>
      <c r="W392" s="102"/>
      <c r="X392" s="102" t="e">
        <f t="shared" ref="X392:X455" si="231">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102" t="e">
        <f t="shared" ref="Y392:Y455" si="232">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102" t="e">
        <f t="shared" ref="Z392:Z455" si="233">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102" t="e">
        <f t="shared" ref="AA392:AA455" si="234">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102" t="e">
        <f t="shared" ref="AB392:AB455" si="235">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102" t="e">
        <f t="shared" ref="AC392:AC455" si="236">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102" t="e">
        <f t="shared" ref="AD392:AD455" si="237">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102" t="e">
        <f t="shared" ref="AE392:AE455" si="238">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108" t="e">
        <f t="shared" si="216"/>
        <v>#REF!</v>
      </c>
      <c r="AG392" s="102" t="e">
        <f t="shared" si="217"/>
        <v>#REF!</v>
      </c>
    </row>
    <row r="393" spans="2:69" x14ac:dyDescent="0.25">
      <c r="E393" s="65" t="e">
        <f>IF((ROWS(E$6:E393)-1)&gt;$C$16+$C$13-$C$15,"",(ROWS(E$6:E393)-1))</f>
        <v>#REF!</v>
      </c>
      <c r="F393" s="55" t="e">
        <f t="shared" si="224"/>
        <v>#REF!</v>
      </c>
      <c r="G393" s="55" t="e">
        <f t="shared" si="219"/>
        <v>#REF!</v>
      </c>
      <c r="H393" s="28" t="e">
        <f t="shared" si="220"/>
        <v>#REF!</v>
      </c>
      <c r="I393" s="56" t="e">
        <f t="shared" si="221"/>
        <v>#REF!</v>
      </c>
      <c r="J393" s="56" t="e">
        <f t="shared" si="225"/>
        <v>#REF!</v>
      </c>
      <c r="K393" s="57" t="e">
        <f t="shared" si="226"/>
        <v>#REF!</v>
      </c>
      <c r="L393" s="57" t="e">
        <f t="shared" si="227"/>
        <v>#REF!</v>
      </c>
      <c r="M393" s="58" t="e">
        <f t="shared" si="222"/>
        <v>#REF!</v>
      </c>
      <c r="N393" s="58" t="e">
        <f t="shared" si="228"/>
        <v>#REF!</v>
      </c>
      <c r="O393" s="58" t="e">
        <f t="shared" si="229"/>
        <v>#REF!</v>
      </c>
      <c r="P393" s="59" t="e">
        <f t="shared" si="218"/>
        <v>#REF!</v>
      </c>
      <c r="Q393" s="29" t="e">
        <f t="shared" si="230"/>
        <v>#REF!</v>
      </c>
      <c r="R393" s="100" t="e">
        <f t="shared" si="223"/>
        <v>#REF!</v>
      </c>
      <c r="S393" s="69"/>
      <c r="T393" s="69"/>
      <c r="U393" s="102"/>
      <c r="V393" s="102"/>
      <c r="W393" s="102"/>
      <c r="X393" s="102" t="e">
        <f t="shared" si="231"/>
        <v>#REF!</v>
      </c>
      <c r="Y393" s="102" t="e">
        <f t="shared" si="232"/>
        <v>#REF!</v>
      </c>
      <c r="Z393" s="102" t="e">
        <f t="shared" si="233"/>
        <v>#REF!</v>
      </c>
      <c r="AA393" s="102" t="e">
        <f t="shared" si="234"/>
        <v>#REF!</v>
      </c>
      <c r="AB393" s="102" t="e">
        <f t="shared" si="235"/>
        <v>#REF!</v>
      </c>
      <c r="AC393" s="102" t="e">
        <f t="shared" si="236"/>
        <v>#REF!</v>
      </c>
      <c r="AD393" s="102" t="e">
        <f t="shared" si="237"/>
        <v>#REF!</v>
      </c>
      <c r="AE393" s="102" t="e">
        <f t="shared" si="238"/>
        <v>#REF!</v>
      </c>
      <c r="AF393" s="108" t="e">
        <f t="shared" ref="AF393:AF456" si="239">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102" t="e">
        <f t="shared" ref="AG393:AG456" si="240">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2:69" x14ac:dyDescent="0.25">
      <c r="E394" s="65" t="e">
        <f>IF((ROWS(E$6:E394)-1)&gt;$C$16+$C$13-$C$15,"",(ROWS(E$6:E394)-1))</f>
        <v>#REF!</v>
      </c>
      <c r="F394" s="55" t="e">
        <f t="shared" si="224"/>
        <v>#REF!</v>
      </c>
      <c r="G394" s="55" t="e">
        <f t="shared" si="219"/>
        <v>#REF!</v>
      </c>
      <c r="H394" s="28" t="e">
        <f t="shared" si="220"/>
        <v>#REF!</v>
      </c>
      <c r="I394" s="56" t="e">
        <f t="shared" si="221"/>
        <v>#REF!</v>
      </c>
      <c r="J394" s="56" t="e">
        <f t="shared" si="225"/>
        <v>#REF!</v>
      </c>
      <c r="K394" s="57" t="e">
        <f t="shared" si="226"/>
        <v>#REF!</v>
      </c>
      <c r="L394" s="57" t="e">
        <f t="shared" si="227"/>
        <v>#REF!</v>
      </c>
      <c r="M394" s="58" t="e">
        <f t="shared" si="222"/>
        <v>#REF!</v>
      </c>
      <c r="N394" s="58" t="e">
        <f t="shared" si="228"/>
        <v>#REF!</v>
      </c>
      <c r="O394" s="58" t="e">
        <f t="shared" si="229"/>
        <v>#REF!</v>
      </c>
      <c r="P394" s="59" t="e">
        <f t="shared" si="218"/>
        <v>#REF!</v>
      </c>
      <c r="Q394" s="29" t="e">
        <f t="shared" si="230"/>
        <v>#REF!</v>
      </c>
      <c r="R394" s="100" t="e">
        <f t="shared" si="223"/>
        <v>#REF!</v>
      </c>
      <c r="S394" s="69"/>
      <c r="T394" s="69"/>
      <c r="U394" s="102"/>
      <c r="V394" s="102"/>
      <c r="W394" s="102"/>
      <c r="X394" s="102" t="e">
        <f t="shared" si="231"/>
        <v>#REF!</v>
      </c>
      <c r="Y394" s="102" t="e">
        <f t="shared" si="232"/>
        <v>#REF!</v>
      </c>
      <c r="Z394" s="102" t="e">
        <f t="shared" si="233"/>
        <v>#REF!</v>
      </c>
      <c r="AA394" s="102" t="e">
        <f t="shared" si="234"/>
        <v>#REF!</v>
      </c>
      <c r="AB394" s="102" t="e">
        <f t="shared" si="235"/>
        <v>#REF!</v>
      </c>
      <c r="AC394" s="102" t="e">
        <f t="shared" si="236"/>
        <v>#REF!</v>
      </c>
      <c r="AD394" s="102" t="e">
        <f t="shared" si="237"/>
        <v>#REF!</v>
      </c>
      <c r="AE394" s="102" t="e">
        <f t="shared" si="238"/>
        <v>#REF!</v>
      </c>
      <c r="AF394" s="108" t="e">
        <f t="shared" si="239"/>
        <v>#REF!</v>
      </c>
      <c r="AG394" s="102" t="e">
        <f t="shared" si="240"/>
        <v>#REF!</v>
      </c>
    </row>
    <row r="395" spans="2:69" x14ac:dyDescent="0.25">
      <c r="E395" s="65" t="e">
        <f>IF((ROWS(E$6:E395)-1)&gt;$C$16+$C$13-$C$15,"",(ROWS(E$6:E395)-1))</f>
        <v>#REF!</v>
      </c>
      <c r="F395" s="55" t="e">
        <f t="shared" si="224"/>
        <v>#REF!</v>
      </c>
      <c r="G395" s="55" t="e">
        <f t="shared" si="219"/>
        <v>#REF!</v>
      </c>
      <c r="H395" s="28" t="e">
        <f t="shared" si="220"/>
        <v>#REF!</v>
      </c>
      <c r="I395" s="56" t="e">
        <f t="shared" si="221"/>
        <v>#REF!</v>
      </c>
      <c r="J395" s="56" t="e">
        <f t="shared" si="225"/>
        <v>#REF!</v>
      </c>
      <c r="K395" s="57" t="e">
        <f t="shared" si="226"/>
        <v>#REF!</v>
      </c>
      <c r="L395" s="57" t="e">
        <f t="shared" si="227"/>
        <v>#REF!</v>
      </c>
      <c r="M395" s="58" t="e">
        <f t="shared" si="222"/>
        <v>#REF!</v>
      </c>
      <c r="N395" s="58" t="e">
        <f t="shared" si="228"/>
        <v>#REF!</v>
      </c>
      <c r="O395" s="58" t="e">
        <f t="shared" si="229"/>
        <v>#REF!</v>
      </c>
      <c r="P395" s="59" t="e">
        <f t="shared" si="218"/>
        <v>#REF!</v>
      </c>
      <c r="Q395" s="29" t="e">
        <f t="shared" si="230"/>
        <v>#REF!</v>
      </c>
      <c r="R395" s="100" t="e">
        <f t="shared" si="223"/>
        <v>#REF!</v>
      </c>
      <c r="S395" s="69"/>
      <c r="T395" s="69"/>
      <c r="U395" s="102"/>
      <c r="V395" s="102"/>
      <c r="W395" s="102"/>
      <c r="X395" s="102" t="e">
        <f t="shared" si="231"/>
        <v>#REF!</v>
      </c>
      <c r="Y395" s="102" t="e">
        <f t="shared" si="232"/>
        <v>#REF!</v>
      </c>
      <c r="Z395" s="102" t="e">
        <f t="shared" si="233"/>
        <v>#REF!</v>
      </c>
      <c r="AA395" s="102" t="e">
        <f t="shared" si="234"/>
        <v>#REF!</v>
      </c>
      <c r="AB395" s="102" t="e">
        <f t="shared" si="235"/>
        <v>#REF!</v>
      </c>
      <c r="AC395" s="102" t="e">
        <f t="shared" si="236"/>
        <v>#REF!</v>
      </c>
      <c r="AD395" s="102" t="e">
        <f t="shared" si="237"/>
        <v>#REF!</v>
      </c>
      <c r="AE395" s="102" t="e">
        <f t="shared" si="238"/>
        <v>#REF!</v>
      </c>
      <c r="AF395" s="108" t="e">
        <f t="shared" si="239"/>
        <v>#REF!</v>
      </c>
      <c r="AG395" s="102" t="e">
        <f t="shared" si="240"/>
        <v>#REF!</v>
      </c>
    </row>
    <row r="396" spans="2:69" x14ac:dyDescent="0.25">
      <c r="E396" s="65" t="e">
        <f>IF((ROWS(E$6:E396)-1)&gt;$C$16+$C$13-$C$15,"",(ROWS(E$6:E396)-1))</f>
        <v>#REF!</v>
      </c>
      <c r="F396" s="55" t="e">
        <f t="shared" si="224"/>
        <v>#REF!</v>
      </c>
      <c r="G396" s="55" t="e">
        <f t="shared" si="219"/>
        <v>#REF!</v>
      </c>
      <c r="H396" s="28" t="e">
        <f t="shared" si="220"/>
        <v>#REF!</v>
      </c>
      <c r="I396" s="56" t="e">
        <f t="shared" si="221"/>
        <v>#REF!</v>
      </c>
      <c r="J396" s="56" t="e">
        <f t="shared" si="225"/>
        <v>#REF!</v>
      </c>
      <c r="K396" s="57" t="e">
        <f t="shared" si="226"/>
        <v>#REF!</v>
      </c>
      <c r="L396" s="57" t="e">
        <f t="shared" si="227"/>
        <v>#REF!</v>
      </c>
      <c r="M396" s="58" t="e">
        <f t="shared" si="222"/>
        <v>#REF!</v>
      </c>
      <c r="N396" s="58" t="e">
        <f t="shared" si="228"/>
        <v>#REF!</v>
      </c>
      <c r="O396" s="58" t="e">
        <f t="shared" si="229"/>
        <v>#REF!</v>
      </c>
      <c r="P396" s="59" t="e">
        <f t="shared" si="218"/>
        <v>#REF!</v>
      </c>
      <c r="Q396" s="29" t="e">
        <f t="shared" si="230"/>
        <v>#REF!</v>
      </c>
      <c r="R396" s="100" t="e">
        <f t="shared" si="223"/>
        <v>#REF!</v>
      </c>
      <c r="S396" s="69"/>
      <c r="T396" s="69"/>
      <c r="U396" s="102"/>
      <c r="V396" s="102"/>
      <c r="W396" s="102"/>
      <c r="X396" s="102" t="e">
        <f t="shared" si="231"/>
        <v>#REF!</v>
      </c>
      <c r="Y396" s="102" t="e">
        <f t="shared" si="232"/>
        <v>#REF!</v>
      </c>
      <c r="Z396" s="102" t="e">
        <f t="shared" si="233"/>
        <v>#REF!</v>
      </c>
      <c r="AA396" s="102" t="e">
        <f t="shared" si="234"/>
        <v>#REF!</v>
      </c>
      <c r="AB396" s="102" t="e">
        <f t="shared" si="235"/>
        <v>#REF!</v>
      </c>
      <c r="AC396" s="102" t="e">
        <f t="shared" si="236"/>
        <v>#REF!</v>
      </c>
      <c r="AD396" s="102" t="e">
        <f t="shared" si="237"/>
        <v>#REF!</v>
      </c>
      <c r="AE396" s="102" t="e">
        <f t="shared" si="238"/>
        <v>#REF!</v>
      </c>
      <c r="AF396" s="108" t="e">
        <f t="shared" si="239"/>
        <v>#REF!</v>
      </c>
      <c r="AG396" s="102" t="e">
        <f t="shared" si="240"/>
        <v>#REF!</v>
      </c>
    </row>
    <row r="397" spans="2:69" x14ac:dyDescent="0.25">
      <c r="E397" s="65" t="e">
        <f>IF((ROWS(E$6:E397)-1)&gt;$C$16+$C$13-$C$15,"",(ROWS(E$6:E397)-1))</f>
        <v>#REF!</v>
      </c>
      <c r="F397" s="55" t="e">
        <f t="shared" si="224"/>
        <v>#REF!</v>
      </c>
      <c r="G397" s="55" t="e">
        <f t="shared" si="219"/>
        <v>#REF!</v>
      </c>
      <c r="H397" s="28" t="e">
        <f t="shared" si="220"/>
        <v>#REF!</v>
      </c>
      <c r="I397" s="56" t="e">
        <f t="shared" si="221"/>
        <v>#REF!</v>
      </c>
      <c r="J397" s="56" t="e">
        <f t="shared" si="225"/>
        <v>#REF!</v>
      </c>
      <c r="K397" s="57" t="e">
        <f t="shared" si="226"/>
        <v>#REF!</v>
      </c>
      <c r="L397" s="57" t="e">
        <f t="shared" si="227"/>
        <v>#REF!</v>
      </c>
      <c r="M397" s="58" t="e">
        <f t="shared" si="222"/>
        <v>#REF!</v>
      </c>
      <c r="N397" s="58" t="e">
        <f t="shared" si="228"/>
        <v>#REF!</v>
      </c>
      <c r="O397" s="58" t="e">
        <f t="shared" si="229"/>
        <v>#REF!</v>
      </c>
      <c r="P397" s="59" t="e">
        <f t="shared" si="218"/>
        <v>#REF!</v>
      </c>
      <c r="Q397" s="29" t="e">
        <f t="shared" si="230"/>
        <v>#REF!</v>
      </c>
      <c r="R397" s="100" t="e">
        <f t="shared" si="223"/>
        <v>#REF!</v>
      </c>
      <c r="S397" s="69"/>
      <c r="T397" s="69"/>
      <c r="U397" s="102"/>
      <c r="V397" s="102"/>
      <c r="W397" s="102"/>
      <c r="X397" s="102" t="e">
        <f t="shared" si="231"/>
        <v>#REF!</v>
      </c>
      <c r="Y397" s="102" t="e">
        <f t="shared" si="232"/>
        <v>#REF!</v>
      </c>
      <c r="Z397" s="102" t="e">
        <f t="shared" si="233"/>
        <v>#REF!</v>
      </c>
      <c r="AA397" s="102" t="e">
        <f t="shared" si="234"/>
        <v>#REF!</v>
      </c>
      <c r="AB397" s="102" t="e">
        <f t="shared" si="235"/>
        <v>#REF!</v>
      </c>
      <c r="AC397" s="102" t="e">
        <f t="shared" si="236"/>
        <v>#REF!</v>
      </c>
      <c r="AD397" s="102" t="e">
        <f t="shared" si="237"/>
        <v>#REF!</v>
      </c>
      <c r="AE397" s="102" t="e">
        <f t="shared" si="238"/>
        <v>#REF!</v>
      </c>
      <c r="AF397" s="108" t="e">
        <f t="shared" si="239"/>
        <v>#REF!</v>
      </c>
      <c r="AG397" s="102" t="e">
        <f t="shared" si="240"/>
        <v>#REF!</v>
      </c>
    </row>
    <row r="398" spans="2:69" x14ac:dyDescent="0.25">
      <c r="E398" s="65" t="e">
        <f>IF((ROWS(E$6:E398)-1)&gt;$C$16+$C$13-$C$15,"",(ROWS(E$6:E398)-1))</f>
        <v>#REF!</v>
      </c>
      <c r="F398" s="55" t="e">
        <f t="shared" si="224"/>
        <v>#REF!</v>
      </c>
      <c r="G398" s="55" t="e">
        <f t="shared" si="219"/>
        <v>#REF!</v>
      </c>
      <c r="H398" s="28" t="e">
        <f t="shared" si="220"/>
        <v>#REF!</v>
      </c>
      <c r="I398" s="56" t="e">
        <f t="shared" si="221"/>
        <v>#REF!</v>
      </c>
      <c r="J398" s="56" t="e">
        <f t="shared" si="225"/>
        <v>#REF!</v>
      </c>
      <c r="K398" s="57" t="e">
        <f t="shared" si="226"/>
        <v>#REF!</v>
      </c>
      <c r="L398" s="57" t="e">
        <f t="shared" si="227"/>
        <v>#REF!</v>
      </c>
      <c r="M398" s="58" t="e">
        <f t="shared" si="222"/>
        <v>#REF!</v>
      </c>
      <c r="N398" s="58" t="e">
        <f t="shared" si="228"/>
        <v>#REF!</v>
      </c>
      <c r="O398" s="58" t="e">
        <f t="shared" si="229"/>
        <v>#REF!</v>
      </c>
      <c r="P398" s="59" t="e">
        <f t="shared" si="218"/>
        <v>#REF!</v>
      </c>
      <c r="Q398" s="29" t="e">
        <f t="shared" si="230"/>
        <v>#REF!</v>
      </c>
      <c r="R398" s="100" t="e">
        <f t="shared" si="223"/>
        <v>#REF!</v>
      </c>
      <c r="S398" s="69"/>
      <c r="T398" s="69"/>
      <c r="U398" s="102"/>
      <c r="V398" s="102"/>
      <c r="W398" s="102"/>
      <c r="X398" s="102" t="e">
        <f t="shared" si="231"/>
        <v>#REF!</v>
      </c>
      <c r="Y398" s="102" t="e">
        <f t="shared" si="232"/>
        <v>#REF!</v>
      </c>
      <c r="Z398" s="102" t="e">
        <f t="shared" si="233"/>
        <v>#REF!</v>
      </c>
      <c r="AA398" s="102" t="e">
        <f t="shared" si="234"/>
        <v>#REF!</v>
      </c>
      <c r="AB398" s="102" t="e">
        <f t="shared" si="235"/>
        <v>#REF!</v>
      </c>
      <c r="AC398" s="102" t="e">
        <f t="shared" si="236"/>
        <v>#REF!</v>
      </c>
      <c r="AD398" s="102" t="e">
        <f t="shared" si="237"/>
        <v>#REF!</v>
      </c>
      <c r="AE398" s="102" t="e">
        <f t="shared" si="238"/>
        <v>#REF!</v>
      </c>
      <c r="AF398" s="108" t="e">
        <f t="shared" si="239"/>
        <v>#REF!</v>
      </c>
      <c r="AG398" s="102" t="e">
        <f t="shared" si="240"/>
        <v>#REF!</v>
      </c>
    </row>
    <row r="399" spans="2:69" x14ac:dyDescent="0.25">
      <c r="E399" s="65" t="e">
        <f>IF((ROWS(E$6:E399)-1)&gt;$C$16+$C$13-$C$15,"",(ROWS(E$6:E399)-1))</f>
        <v>#REF!</v>
      </c>
      <c r="F399" s="55" t="e">
        <f t="shared" si="224"/>
        <v>#REF!</v>
      </c>
      <c r="G399" s="55" t="e">
        <f t="shared" si="219"/>
        <v>#REF!</v>
      </c>
      <c r="H399" s="28" t="e">
        <f t="shared" si="220"/>
        <v>#REF!</v>
      </c>
      <c r="I399" s="56" t="e">
        <f t="shared" si="221"/>
        <v>#REF!</v>
      </c>
      <c r="J399" s="56" t="e">
        <f t="shared" si="225"/>
        <v>#REF!</v>
      </c>
      <c r="K399" s="57" t="e">
        <f t="shared" si="226"/>
        <v>#REF!</v>
      </c>
      <c r="L399" s="57" t="e">
        <f t="shared" si="227"/>
        <v>#REF!</v>
      </c>
      <c r="M399" s="58" t="e">
        <f t="shared" si="222"/>
        <v>#REF!</v>
      </c>
      <c r="N399" s="58" t="e">
        <f t="shared" si="228"/>
        <v>#REF!</v>
      </c>
      <c r="O399" s="58" t="e">
        <f t="shared" si="229"/>
        <v>#REF!</v>
      </c>
      <c r="P399" s="59" t="e">
        <f t="shared" si="218"/>
        <v>#REF!</v>
      </c>
      <c r="Q399" s="29" t="e">
        <f t="shared" si="230"/>
        <v>#REF!</v>
      </c>
      <c r="R399" s="100" t="e">
        <f t="shared" si="223"/>
        <v>#REF!</v>
      </c>
      <c r="S399" s="69"/>
      <c r="T399" s="69"/>
      <c r="U399" s="102"/>
      <c r="V399" s="102"/>
      <c r="W399" s="102"/>
      <c r="X399" s="102" t="e">
        <f t="shared" si="231"/>
        <v>#REF!</v>
      </c>
      <c r="Y399" s="102" t="e">
        <f t="shared" si="232"/>
        <v>#REF!</v>
      </c>
      <c r="Z399" s="102" t="e">
        <f t="shared" si="233"/>
        <v>#REF!</v>
      </c>
      <c r="AA399" s="102" t="e">
        <f t="shared" si="234"/>
        <v>#REF!</v>
      </c>
      <c r="AB399" s="102" t="e">
        <f t="shared" si="235"/>
        <v>#REF!</v>
      </c>
      <c r="AC399" s="102" t="e">
        <f t="shared" si="236"/>
        <v>#REF!</v>
      </c>
      <c r="AD399" s="102" t="e">
        <f t="shared" si="237"/>
        <v>#REF!</v>
      </c>
      <c r="AE399" s="102" t="e">
        <f t="shared" si="238"/>
        <v>#REF!</v>
      </c>
      <c r="AF399" s="108" t="e">
        <f t="shared" si="239"/>
        <v>#REF!</v>
      </c>
      <c r="AG399" s="102" t="e">
        <f t="shared" si="240"/>
        <v>#REF!</v>
      </c>
    </row>
    <row r="400" spans="2:69" x14ac:dyDescent="0.25">
      <c r="E400" s="65" t="e">
        <f>IF((ROWS(E$6:E400)-1)&gt;$C$16+$C$13-$C$15,"",(ROWS(E$6:E400)-1))</f>
        <v>#REF!</v>
      </c>
      <c r="F400" s="55" t="e">
        <f t="shared" si="224"/>
        <v>#REF!</v>
      </c>
      <c r="G400" s="55" t="e">
        <f t="shared" si="219"/>
        <v>#REF!</v>
      </c>
      <c r="H400" s="28" t="e">
        <f t="shared" si="220"/>
        <v>#REF!</v>
      </c>
      <c r="I400" s="56" t="e">
        <f t="shared" si="221"/>
        <v>#REF!</v>
      </c>
      <c r="J400" s="56" t="e">
        <f t="shared" si="225"/>
        <v>#REF!</v>
      </c>
      <c r="K400" s="57" t="e">
        <f t="shared" si="226"/>
        <v>#REF!</v>
      </c>
      <c r="L400" s="57" t="e">
        <f t="shared" si="227"/>
        <v>#REF!</v>
      </c>
      <c r="M400" s="58" t="e">
        <f t="shared" si="222"/>
        <v>#REF!</v>
      </c>
      <c r="N400" s="58" t="e">
        <f t="shared" si="228"/>
        <v>#REF!</v>
      </c>
      <c r="O400" s="58" t="e">
        <f t="shared" si="229"/>
        <v>#REF!</v>
      </c>
      <c r="P400" s="59" t="e">
        <f t="shared" si="218"/>
        <v>#REF!</v>
      </c>
      <c r="Q400" s="29" t="e">
        <f t="shared" si="230"/>
        <v>#REF!</v>
      </c>
      <c r="R400" s="100" t="e">
        <f t="shared" si="223"/>
        <v>#REF!</v>
      </c>
      <c r="S400" s="69"/>
      <c r="T400" s="69"/>
      <c r="U400" s="102"/>
      <c r="V400" s="102"/>
      <c r="W400" s="102"/>
      <c r="X400" s="102" t="e">
        <f t="shared" si="231"/>
        <v>#REF!</v>
      </c>
      <c r="Y400" s="102" t="e">
        <f t="shared" si="232"/>
        <v>#REF!</v>
      </c>
      <c r="Z400" s="102" t="e">
        <f t="shared" si="233"/>
        <v>#REF!</v>
      </c>
      <c r="AA400" s="102" t="e">
        <f t="shared" si="234"/>
        <v>#REF!</v>
      </c>
      <c r="AB400" s="102" t="e">
        <f t="shared" si="235"/>
        <v>#REF!</v>
      </c>
      <c r="AC400" s="102" t="e">
        <f t="shared" si="236"/>
        <v>#REF!</v>
      </c>
      <c r="AD400" s="102" t="e">
        <f t="shared" si="237"/>
        <v>#REF!</v>
      </c>
      <c r="AE400" s="102" t="e">
        <f t="shared" si="238"/>
        <v>#REF!</v>
      </c>
      <c r="AF400" s="108" t="e">
        <f t="shared" si="239"/>
        <v>#REF!</v>
      </c>
      <c r="AG400" s="102" t="e">
        <f t="shared" si="240"/>
        <v>#REF!</v>
      </c>
    </row>
    <row r="401" spans="5:33" x14ac:dyDescent="0.25">
      <c r="E401" s="65" t="e">
        <f>IF((ROWS(E$6:E401)-1)&gt;$C$16+$C$13-$C$15,"",(ROWS(E$6:E401)-1))</f>
        <v>#REF!</v>
      </c>
      <c r="F401" s="55" t="e">
        <f t="shared" si="224"/>
        <v>#REF!</v>
      </c>
      <c r="G401" s="55" t="e">
        <f t="shared" si="219"/>
        <v>#REF!</v>
      </c>
      <c r="H401" s="28" t="e">
        <f t="shared" si="220"/>
        <v>#REF!</v>
      </c>
      <c r="I401" s="56" t="e">
        <f t="shared" si="221"/>
        <v>#REF!</v>
      </c>
      <c r="J401" s="56" t="e">
        <f t="shared" si="225"/>
        <v>#REF!</v>
      </c>
      <c r="K401" s="57" t="e">
        <f t="shared" si="226"/>
        <v>#REF!</v>
      </c>
      <c r="L401" s="57" t="e">
        <f t="shared" si="227"/>
        <v>#REF!</v>
      </c>
      <c r="M401" s="58" t="e">
        <f t="shared" si="222"/>
        <v>#REF!</v>
      </c>
      <c r="N401" s="58" t="e">
        <f t="shared" si="228"/>
        <v>#REF!</v>
      </c>
      <c r="O401" s="58" t="e">
        <f t="shared" si="229"/>
        <v>#REF!</v>
      </c>
      <c r="P401" s="59" t="e">
        <f t="shared" si="218"/>
        <v>#REF!</v>
      </c>
      <c r="Q401" s="29" t="e">
        <f t="shared" si="230"/>
        <v>#REF!</v>
      </c>
      <c r="R401" s="100" t="e">
        <f t="shared" si="223"/>
        <v>#REF!</v>
      </c>
      <c r="S401" s="69"/>
      <c r="T401" s="69"/>
      <c r="U401" s="102"/>
      <c r="V401" s="102"/>
      <c r="W401" s="102"/>
      <c r="X401" s="102" t="e">
        <f t="shared" si="231"/>
        <v>#REF!</v>
      </c>
      <c r="Y401" s="102" t="e">
        <f t="shared" si="232"/>
        <v>#REF!</v>
      </c>
      <c r="Z401" s="102" t="e">
        <f t="shared" si="233"/>
        <v>#REF!</v>
      </c>
      <c r="AA401" s="102" t="e">
        <f t="shared" si="234"/>
        <v>#REF!</v>
      </c>
      <c r="AB401" s="102" t="e">
        <f t="shared" si="235"/>
        <v>#REF!</v>
      </c>
      <c r="AC401" s="102" t="e">
        <f t="shared" si="236"/>
        <v>#REF!</v>
      </c>
      <c r="AD401" s="102" t="e">
        <f t="shared" si="237"/>
        <v>#REF!</v>
      </c>
      <c r="AE401" s="102" t="e">
        <f t="shared" si="238"/>
        <v>#REF!</v>
      </c>
      <c r="AF401" s="108" t="e">
        <f t="shared" si="239"/>
        <v>#REF!</v>
      </c>
      <c r="AG401" s="102" t="e">
        <f t="shared" si="240"/>
        <v>#REF!</v>
      </c>
    </row>
    <row r="402" spans="5:33" x14ac:dyDescent="0.25">
      <c r="E402" s="65" t="e">
        <f>IF((ROWS(E$6:E402)-1)&gt;$C$16+$C$13-$C$15,"",(ROWS(E$6:E402)-1))</f>
        <v>#REF!</v>
      </c>
      <c r="F402" s="55" t="e">
        <f t="shared" si="224"/>
        <v>#REF!</v>
      </c>
      <c r="G402" s="55" t="e">
        <f t="shared" si="219"/>
        <v>#REF!</v>
      </c>
      <c r="H402" s="28" t="e">
        <f t="shared" si="220"/>
        <v>#REF!</v>
      </c>
      <c r="I402" s="56" t="e">
        <f t="shared" si="221"/>
        <v>#REF!</v>
      </c>
      <c r="J402" s="56" t="e">
        <f t="shared" si="225"/>
        <v>#REF!</v>
      </c>
      <c r="K402" s="57" t="e">
        <f t="shared" si="226"/>
        <v>#REF!</v>
      </c>
      <c r="L402" s="57" t="e">
        <f t="shared" si="227"/>
        <v>#REF!</v>
      </c>
      <c r="M402" s="58" t="e">
        <f t="shared" si="222"/>
        <v>#REF!</v>
      </c>
      <c r="N402" s="58" t="e">
        <f t="shared" si="228"/>
        <v>#REF!</v>
      </c>
      <c r="O402" s="58" t="e">
        <f t="shared" si="229"/>
        <v>#REF!</v>
      </c>
      <c r="P402" s="59" t="e">
        <f t="shared" si="218"/>
        <v>#REF!</v>
      </c>
      <c r="Q402" s="29" t="e">
        <f t="shared" si="230"/>
        <v>#REF!</v>
      </c>
      <c r="R402" s="100" t="e">
        <f t="shared" si="223"/>
        <v>#REF!</v>
      </c>
      <c r="S402" s="69"/>
      <c r="T402" s="69"/>
      <c r="U402" s="102"/>
      <c r="V402" s="102"/>
      <c r="W402" s="102"/>
      <c r="X402" s="102" t="e">
        <f t="shared" si="231"/>
        <v>#REF!</v>
      </c>
      <c r="Y402" s="102" t="e">
        <f t="shared" si="232"/>
        <v>#REF!</v>
      </c>
      <c r="Z402" s="102" t="e">
        <f t="shared" si="233"/>
        <v>#REF!</v>
      </c>
      <c r="AA402" s="102" t="e">
        <f t="shared" si="234"/>
        <v>#REF!</v>
      </c>
      <c r="AB402" s="102" t="e">
        <f t="shared" si="235"/>
        <v>#REF!</v>
      </c>
      <c r="AC402" s="102" t="e">
        <f t="shared" si="236"/>
        <v>#REF!</v>
      </c>
      <c r="AD402" s="102" t="e">
        <f t="shared" si="237"/>
        <v>#REF!</v>
      </c>
      <c r="AE402" s="102" t="e">
        <f t="shared" si="238"/>
        <v>#REF!</v>
      </c>
      <c r="AF402" s="108" t="e">
        <f t="shared" si="239"/>
        <v>#REF!</v>
      </c>
      <c r="AG402" s="102" t="e">
        <f t="shared" si="240"/>
        <v>#REF!</v>
      </c>
    </row>
    <row r="403" spans="5:33" x14ac:dyDescent="0.25">
      <c r="E403" s="65" t="e">
        <f>IF((ROWS(E$6:E403)-1)&gt;$C$16+$C$13-$C$15,"",(ROWS(E$6:E403)-1))</f>
        <v>#REF!</v>
      </c>
      <c r="F403" s="55" t="e">
        <f t="shared" si="224"/>
        <v>#REF!</v>
      </c>
      <c r="G403" s="55" t="e">
        <f t="shared" si="219"/>
        <v>#REF!</v>
      </c>
      <c r="H403" s="28" t="e">
        <f t="shared" si="220"/>
        <v>#REF!</v>
      </c>
      <c r="I403" s="56" t="e">
        <f t="shared" si="221"/>
        <v>#REF!</v>
      </c>
      <c r="J403" s="56" t="e">
        <f t="shared" si="225"/>
        <v>#REF!</v>
      </c>
      <c r="K403" s="57" t="e">
        <f t="shared" si="226"/>
        <v>#REF!</v>
      </c>
      <c r="L403" s="57" t="e">
        <f t="shared" si="227"/>
        <v>#REF!</v>
      </c>
      <c r="M403" s="58" t="e">
        <f t="shared" si="222"/>
        <v>#REF!</v>
      </c>
      <c r="N403" s="58" t="e">
        <f t="shared" si="228"/>
        <v>#REF!</v>
      </c>
      <c r="O403" s="58" t="e">
        <f t="shared" si="229"/>
        <v>#REF!</v>
      </c>
      <c r="P403" s="59" t="e">
        <f t="shared" si="218"/>
        <v>#REF!</v>
      </c>
      <c r="Q403" s="29" t="e">
        <f t="shared" si="230"/>
        <v>#REF!</v>
      </c>
      <c r="R403" s="100" t="e">
        <f t="shared" si="223"/>
        <v>#REF!</v>
      </c>
      <c r="S403" s="69"/>
      <c r="T403" s="69"/>
      <c r="U403" s="102"/>
      <c r="V403" s="102"/>
      <c r="W403" s="102"/>
      <c r="X403" s="102" t="e">
        <f t="shared" si="231"/>
        <v>#REF!</v>
      </c>
      <c r="Y403" s="102" t="e">
        <f t="shared" si="232"/>
        <v>#REF!</v>
      </c>
      <c r="Z403" s="102" t="e">
        <f t="shared" si="233"/>
        <v>#REF!</v>
      </c>
      <c r="AA403" s="102" t="e">
        <f t="shared" si="234"/>
        <v>#REF!</v>
      </c>
      <c r="AB403" s="102" t="e">
        <f t="shared" si="235"/>
        <v>#REF!</v>
      </c>
      <c r="AC403" s="102" t="e">
        <f t="shared" si="236"/>
        <v>#REF!</v>
      </c>
      <c r="AD403" s="102" t="e">
        <f t="shared" si="237"/>
        <v>#REF!</v>
      </c>
      <c r="AE403" s="102" t="e">
        <f t="shared" si="238"/>
        <v>#REF!</v>
      </c>
      <c r="AF403" s="108" t="e">
        <f t="shared" si="239"/>
        <v>#REF!</v>
      </c>
      <c r="AG403" s="102" t="e">
        <f t="shared" si="240"/>
        <v>#REF!</v>
      </c>
    </row>
    <row r="404" spans="5:33" x14ac:dyDescent="0.25">
      <c r="E404" s="65" t="e">
        <f>IF((ROWS(E$6:E404)-1)&gt;$C$16+$C$13-$C$15,"",(ROWS(E$6:E404)-1))</f>
        <v>#REF!</v>
      </c>
      <c r="F404" s="55" t="e">
        <f t="shared" si="224"/>
        <v>#REF!</v>
      </c>
      <c r="G404" s="55" t="e">
        <f t="shared" si="219"/>
        <v>#REF!</v>
      </c>
      <c r="H404" s="28" t="e">
        <f t="shared" si="220"/>
        <v>#REF!</v>
      </c>
      <c r="I404" s="56" t="e">
        <f t="shared" si="221"/>
        <v>#REF!</v>
      </c>
      <c r="J404" s="56" t="e">
        <f t="shared" si="225"/>
        <v>#REF!</v>
      </c>
      <c r="K404" s="57" t="e">
        <f t="shared" si="226"/>
        <v>#REF!</v>
      </c>
      <c r="L404" s="57" t="e">
        <f t="shared" si="227"/>
        <v>#REF!</v>
      </c>
      <c r="M404" s="58" t="e">
        <f t="shared" si="222"/>
        <v>#REF!</v>
      </c>
      <c r="N404" s="58" t="e">
        <f t="shared" si="228"/>
        <v>#REF!</v>
      </c>
      <c r="O404" s="58" t="e">
        <f t="shared" si="229"/>
        <v>#REF!</v>
      </c>
      <c r="P404" s="59" t="e">
        <f t="shared" si="218"/>
        <v>#REF!</v>
      </c>
      <c r="Q404" s="29" t="e">
        <f t="shared" si="230"/>
        <v>#REF!</v>
      </c>
      <c r="R404" s="100" t="e">
        <f t="shared" si="223"/>
        <v>#REF!</v>
      </c>
      <c r="S404" s="69"/>
      <c r="T404" s="69"/>
      <c r="U404" s="102"/>
      <c r="V404" s="102"/>
      <c r="W404" s="102"/>
      <c r="X404" s="102" t="e">
        <f t="shared" si="231"/>
        <v>#REF!</v>
      </c>
      <c r="Y404" s="102" t="e">
        <f t="shared" si="232"/>
        <v>#REF!</v>
      </c>
      <c r="Z404" s="102" t="e">
        <f t="shared" si="233"/>
        <v>#REF!</v>
      </c>
      <c r="AA404" s="102" t="e">
        <f t="shared" si="234"/>
        <v>#REF!</v>
      </c>
      <c r="AB404" s="102" t="e">
        <f t="shared" si="235"/>
        <v>#REF!</v>
      </c>
      <c r="AC404" s="102" t="e">
        <f t="shared" si="236"/>
        <v>#REF!</v>
      </c>
      <c r="AD404" s="102" t="e">
        <f t="shared" si="237"/>
        <v>#REF!</v>
      </c>
      <c r="AE404" s="102" t="e">
        <f t="shared" si="238"/>
        <v>#REF!</v>
      </c>
      <c r="AF404" s="108" t="e">
        <f t="shared" si="239"/>
        <v>#REF!</v>
      </c>
      <c r="AG404" s="102" t="e">
        <f t="shared" si="240"/>
        <v>#REF!</v>
      </c>
    </row>
    <row r="405" spans="5:33" x14ac:dyDescent="0.25">
      <c r="E405" s="65" t="e">
        <f>IF((ROWS(E$6:E405)-1)&gt;$C$16+$C$13-$C$15,"",(ROWS(E$6:E405)-1))</f>
        <v>#REF!</v>
      </c>
      <c r="F405" s="55" t="e">
        <f t="shared" si="224"/>
        <v>#REF!</v>
      </c>
      <c r="G405" s="55" t="e">
        <f t="shared" si="219"/>
        <v>#REF!</v>
      </c>
      <c r="H405" s="28" t="e">
        <f t="shared" si="220"/>
        <v>#REF!</v>
      </c>
      <c r="I405" s="56" t="e">
        <f t="shared" si="221"/>
        <v>#REF!</v>
      </c>
      <c r="J405" s="56" t="e">
        <f t="shared" si="225"/>
        <v>#REF!</v>
      </c>
      <c r="K405" s="57" t="e">
        <f t="shared" si="226"/>
        <v>#REF!</v>
      </c>
      <c r="L405" s="57" t="e">
        <f t="shared" si="227"/>
        <v>#REF!</v>
      </c>
      <c r="M405" s="58" t="e">
        <f t="shared" si="222"/>
        <v>#REF!</v>
      </c>
      <c r="N405" s="58" t="e">
        <f t="shared" si="228"/>
        <v>#REF!</v>
      </c>
      <c r="O405" s="58" t="e">
        <f t="shared" si="229"/>
        <v>#REF!</v>
      </c>
      <c r="P405" s="59" t="e">
        <f t="shared" si="218"/>
        <v>#REF!</v>
      </c>
      <c r="Q405" s="29" t="e">
        <f t="shared" si="230"/>
        <v>#REF!</v>
      </c>
      <c r="R405" s="100" t="e">
        <f t="shared" si="223"/>
        <v>#REF!</v>
      </c>
      <c r="S405" s="69"/>
      <c r="T405" s="69"/>
      <c r="U405" s="102"/>
      <c r="V405" s="102"/>
      <c r="W405" s="102"/>
      <c r="X405" s="102" t="e">
        <f t="shared" si="231"/>
        <v>#REF!</v>
      </c>
      <c r="Y405" s="102" t="e">
        <f t="shared" si="232"/>
        <v>#REF!</v>
      </c>
      <c r="Z405" s="102" t="e">
        <f t="shared" si="233"/>
        <v>#REF!</v>
      </c>
      <c r="AA405" s="102" t="e">
        <f t="shared" si="234"/>
        <v>#REF!</v>
      </c>
      <c r="AB405" s="102" t="e">
        <f t="shared" si="235"/>
        <v>#REF!</v>
      </c>
      <c r="AC405" s="102" t="e">
        <f t="shared" si="236"/>
        <v>#REF!</v>
      </c>
      <c r="AD405" s="102" t="e">
        <f t="shared" si="237"/>
        <v>#REF!</v>
      </c>
      <c r="AE405" s="102" t="e">
        <f t="shared" si="238"/>
        <v>#REF!</v>
      </c>
      <c r="AF405" s="108" t="e">
        <f t="shared" si="239"/>
        <v>#REF!</v>
      </c>
      <c r="AG405" s="102" t="e">
        <f t="shared" si="240"/>
        <v>#REF!</v>
      </c>
    </row>
    <row r="406" spans="5:33" x14ac:dyDescent="0.25">
      <c r="E406" s="65" t="e">
        <f>IF((ROWS(E$6:E406)-1)&gt;$C$16+$C$13-$C$15,"",(ROWS(E$6:E406)-1))</f>
        <v>#REF!</v>
      </c>
      <c r="F406" s="55" t="e">
        <f t="shared" si="224"/>
        <v>#REF!</v>
      </c>
      <c r="G406" s="55" t="e">
        <f t="shared" si="219"/>
        <v>#REF!</v>
      </c>
      <c r="H406" s="28" t="e">
        <f t="shared" si="220"/>
        <v>#REF!</v>
      </c>
      <c r="I406" s="56" t="e">
        <f t="shared" si="221"/>
        <v>#REF!</v>
      </c>
      <c r="J406" s="56" t="e">
        <f t="shared" si="225"/>
        <v>#REF!</v>
      </c>
      <c r="K406" s="57" t="e">
        <f t="shared" si="226"/>
        <v>#REF!</v>
      </c>
      <c r="L406" s="57" t="e">
        <f t="shared" si="227"/>
        <v>#REF!</v>
      </c>
      <c r="M406" s="58" t="e">
        <f t="shared" si="222"/>
        <v>#REF!</v>
      </c>
      <c r="N406" s="58" t="e">
        <f t="shared" si="228"/>
        <v>#REF!</v>
      </c>
      <c r="O406" s="58" t="e">
        <f t="shared" si="229"/>
        <v>#REF!</v>
      </c>
      <c r="P406" s="59" t="e">
        <f t="shared" si="218"/>
        <v>#REF!</v>
      </c>
      <c r="Q406" s="29" t="e">
        <f t="shared" si="230"/>
        <v>#REF!</v>
      </c>
      <c r="R406" s="100" t="e">
        <f t="shared" si="223"/>
        <v>#REF!</v>
      </c>
      <c r="S406" s="69"/>
      <c r="T406" s="69"/>
      <c r="U406" s="102"/>
      <c r="V406" s="102"/>
      <c r="W406" s="102"/>
      <c r="X406" s="102" t="e">
        <f t="shared" si="231"/>
        <v>#REF!</v>
      </c>
      <c r="Y406" s="102" t="e">
        <f t="shared" si="232"/>
        <v>#REF!</v>
      </c>
      <c r="Z406" s="102" t="e">
        <f t="shared" si="233"/>
        <v>#REF!</v>
      </c>
      <c r="AA406" s="102" t="e">
        <f t="shared" si="234"/>
        <v>#REF!</v>
      </c>
      <c r="AB406" s="102" t="e">
        <f t="shared" si="235"/>
        <v>#REF!</v>
      </c>
      <c r="AC406" s="102" t="e">
        <f t="shared" si="236"/>
        <v>#REF!</v>
      </c>
      <c r="AD406" s="102" t="e">
        <f t="shared" si="237"/>
        <v>#REF!</v>
      </c>
      <c r="AE406" s="102" t="e">
        <f t="shared" si="238"/>
        <v>#REF!</v>
      </c>
      <c r="AF406" s="108" t="e">
        <f t="shared" si="239"/>
        <v>#REF!</v>
      </c>
      <c r="AG406" s="102" t="e">
        <f t="shared" si="240"/>
        <v>#REF!</v>
      </c>
    </row>
    <row r="407" spans="5:33" x14ac:dyDescent="0.25">
      <c r="E407" s="65" t="e">
        <f>IF((ROWS(E$6:E407)-1)&gt;$C$16+$C$13-$C$15,"",(ROWS(E$6:E407)-1))</f>
        <v>#REF!</v>
      </c>
      <c r="F407" s="55" t="e">
        <f t="shared" si="224"/>
        <v>#REF!</v>
      </c>
      <c r="G407" s="55" t="e">
        <f t="shared" si="219"/>
        <v>#REF!</v>
      </c>
      <c r="H407" s="28" t="e">
        <f t="shared" si="220"/>
        <v>#REF!</v>
      </c>
      <c r="I407" s="56" t="e">
        <f t="shared" si="221"/>
        <v>#REF!</v>
      </c>
      <c r="J407" s="56" t="e">
        <f t="shared" si="225"/>
        <v>#REF!</v>
      </c>
      <c r="K407" s="57" t="e">
        <f t="shared" si="226"/>
        <v>#REF!</v>
      </c>
      <c r="L407" s="57" t="e">
        <f t="shared" si="227"/>
        <v>#REF!</v>
      </c>
      <c r="M407" s="58" t="e">
        <f t="shared" si="222"/>
        <v>#REF!</v>
      </c>
      <c r="N407" s="58" t="e">
        <f t="shared" si="228"/>
        <v>#REF!</v>
      </c>
      <c r="O407" s="58" t="e">
        <f t="shared" si="229"/>
        <v>#REF!</v>
      </c>
      <c r="P407" s="59" t="e">
        <f t="shared" si="218"/>
        <v>#REF!</v>
      </c>
      <c r="Q407" s="29" t="e">
        <f t="shared" si="230"/>
        <v>#REF!</v>
      </c>
      <c r="R407" s="100" t="e">
        <f t="shared" si="223"/>
        <v>#REF!</v>
      </c>
      <c r="S407" s="69"/>
      <c r="T407" s="69"/>
      <c r="U407" s="102"/>
      <c r="V407" s="102"/>
      <c r="W407" s="102"/>
      <c r="X407" s="102" t="e">
        <f t="shared" si="231"/>
        <v>#REF!</v>
      </c>
      <c r="Y407" s="102" t="e">
        <f t="shared" si="232"/>
        <v>#REF!</v>
      </c>
      <c r="Z407" s="102" t="e">
        <f t="shared" si="233"/>
        <v>#REF!</v>
      </c>
      <c r="AA407" s="102" t="e">
        <f t="shared" si="234"/>
        <v>#REF!</v>
      </c>
      <c r="AB407" s="102" t="e">
        <f t="shared" si="235"/>
        <v>#REF!</v>
      </c>
      <c r="AC407" s="102" t="e">
        <f t="shared" si="236"/>
        <v>#REF!</v>
      </c>
      <c r="AD407" s="102" t="e">
        <f t="shared" si="237"/>
        <v>#REF!</v>
      </c>
      <c r="AE407" s="102" t="e">
        <f t="shared" si="238"/>
        <v>#REF!</v>
      </c>
      <c r="AF407" s="108" t="e">
        <f t="shared" si="239"/>
        <v>#REF!</v>
      </c>
      <c r="AG407" s="102" t="e">
        <f t="shared" si="240"/>
        <v>#REF!</v>
      </c>
    </row>
    <row r="408" spans="5:33" x14ac:dyDescent="0.25">
      <c r="E408" s="65" t="e">
        <f>IF((ROWS(E$6:E408)-1)&gt;$C$16+$C$13-$C$15,"",(ROWS(E$6:E408)-1))</f>
        <v>#REF!</v>
      </c>
      <c r="F408" s="55" t="e">
        <f t="shared" si="224"/>
        <v>#REF!</v>
      </c>
      <c r="G408" s="55" t="e">
        <f t="shared" si="219"/>
        <v>#REF!</v>
      </c>
      <c r="H408" s="28" t="e">
        <f t="shared" si="220"/>
        <v>#REF!</v>
      </c>
      <c r="I408" s="56" t="e">
        <f t="shared" si="221"/>
        <v>#REF!</v>
      </c>
      <c r="J408" s="56" t="e">
        <f t="shared" si="225"/>
        <v>#REF!</v>
      </c>
      <c r="K408" s="57" t="e">
        <f t="shared" si="226"/>
        <v>#REF!</v>
      </c>
      <c r="L408" s="57" t="e">
        <f t="shared" si="227"/>
        <v>#REF!</v>
      </c>
      <c r="M408" s="58" t="e">
        <f t="shared" si="222"/>
        <v>#REF!</v>
      </c>
      <c r="N408" s="58" t="e">
        <f t="shared" si="228"/>
        <v>#REF!</v>
      </c>
      <c r="O408" s="58" t="e">
        <f t="shared" si="229"/>
        <v>#REF!</v>
      </c>
      <c r="P408" s="59" t="e">
        <f t="shared" si="218"/>
        <v>#REF!</v>
      </c>
      <c r="Q408" s="29" t="e">
        <f t="shared" si="230"/>
        <v>#REF!</v>
      </c>
      <c r="R408" s="100" t="e">
        <f t="shared" si="223"/>
        <v>#REF!</v>
      </c>
      <c r="S408" s="69"/>
      <c r="T408" s="69"/>
      <c r="U408" s="102"/>
      <c r="V408" s="102"/>
      <c r="W408" s="102"/>
      <c r="X408" s="102" t="e">
        <f t="shared" si="231"/>
        <v>#REF!</v>
      </c>
      <c r="Y408" s="102" t="e">
        <f t="shared" si="232"/>
        <v>#REF!</v>
      </c>
      <c r="Z408" s="102" t="e">
        <f t="shared" si="233"/>
        <v>#REF!</v>
      </c>
      <c r="AA408" s="102" t="e">
        <f t="shared" si="234"/>
        <v>#REF!</v>
      </c>
      <c r="AB408" s="102" t="e">
        <f t="shared" si="235"/>
        <v>#REF!</v>
      </c>
      <c r="AC408" s="102" t="e">
        <f t="shared" si="236"/>
        <v>#REF!</v>
      </c>
      <c r="AD408" s="102" t="e">
        <f t="shared" si="237"/>
        <v>#REF!</v>
      </c>
      <c r="AE408" s="102" t="e">
        <f t="shared" si="238"/>
        <v>#REF!</v>
      </c>
      <c r="AF408" s="108" t="e">
        <f t="shared" si="239"/>
        <v>#REF!</v>
      </c>
      <c r="AG408" s="102" t="e">
        <f t="shared" si="240"/>
        <v>#REF!</v>
      </c>
    </row>
    <row r="409" spans="5:33" x14ac:dyDescent="0.25">
      <c r="E409" s="65" t="e">
        <f>IF((ROWS(E$6:E409)-1)&gt;$C$16+$C$13-$C$15,"",(ROWS(E$6:E409)-1))</f>
        <v>#REF!</v>
      </c>
      <c r="F409" s="55" t="e">
        <f t="shared" si="224"/>
        <v>#REF!</v>
      </c>
      <c r="G409" s="55" t="e">
        <f t="shared" si="219"/>
        <v>#REF!</v>
      </c>
      <c r="H409" s="28" t="e">
        <f t="shared" si="220"/>
        <v>#REF!</v>
      </c>
      <c r="I409" s="56" t="e">
        <f t="shared" si="221"/>
        <v>#REF!</v>
      </c>
      <c r="J409" s="56" t="e">
        <f t="shared" si="225"/>
        <v>#REF!</v>
      </c>
      <c r="K409" s="57" t="e">
        <f t="shared" si="226"/>
        <v>#REF!</v>
      </c>
      <c r="L409" s="57" t="e">
        <f t="shared" si="227"/>
        <v>#REF!</v>
      </c>
      <c r="M409" s="58" t="e">
        <f t="shared" si="222"/>
        <v>#REF!</v>
      </c>
      <c r="N409" s="58" t="e">
        <f t="shared" si="228"/>
        <v>#REF!</v>
      </c>
      <c r="O409" s="58" t="e">
        <f t="shared" si="229"/>
        <v>#REF!</v>
      </c>
      <c r="P409" s="59" t="e">
        <f t="shared" si="218"/>
        <v>#REF!</v>
      </c>
      <c r="Q409" s="29" t="e">
        <f t="shared" si="230"/>
        <v>#REF!</v>
      </c>
      <c r="R409" s="100" t="e">
        <f t="shared" si="223"/>
        <v>#REF!</v>
      </c>
      <c r="S409" s="69"/>
      <c r="T409" s="69"/>
      <c r="U409" s="102"/>
      <c r="V409" s="102"/>
      <c r="W409" s="102"/>
      <c r="X409" s="102" t="e">
        <f t="shared" si="231"/>
        <v>#REF!</v>
      </c>
      <c r="Y409" s="102" t="e">
        <f t="shared" si="232"/>
        <v>#REF!</v>
      </c>
      <c r="Z409" s="102" t="e">
        <f t="shared" si="233"/>
        <v>#REF!</v>
      </c>
      <c r="AA409" s="102" t="e">
        <f t="shared" si="234"/>
        <v>#REF!</v>
      </c>
      <c r="AB409" s="102" t="e">
        <f t="shared" si="235"/>
        <v>#REF!</v>
      </c>
      <c r="AC409" s="102" t="e">
        <f t="shared" si="236"/>
        <v>#REF!</v>
      </c>
      <c r="AD409" s="102" t="e">
        <f t="shared" si="237"/>
        <v>#REF!</v>
      </c>
      <c r="AE409" s="102" t="e">
        <f t="shared" si="238"/>
        <v>#REF!</v>
      </c>
      <c r="AF409" s="108" t="e">
        <f t="shared" si="239"/>
        <v>#REF!</v>
      </c>
      <c r="AG409" s="102" t="e">
        <f t="shared" si="240"/>
        <v>#REF!</v>
      </c>
    </row>
    <row r="410" spans="5:33" x14ac:dyDescent="0.25">
      <c r="E410" s="65" t="e">
        <f>IF((ROWS(E$6:E410)-1)&gt;$C$16+$C$13-$C$15,"",(ROWS(E$6:E410)-1))</f>
        <v>#REF!</v>
      </c>
      <c r="F410" s="55" t="e">
        <f t="shared" si="224"/>
        <v>#REF!</v>
      </c>
      <c r="G410" s="55" t="e">
        <f t="shared" si="219"/>
        <v>#REF!</v>
      </c>
      <c r="H410" s="28" t="e">
        <f t="shared" si="220"/>
        <v>#REF!</v>
      </c>
      <c r="I410" s="56" t="e">
        <f t="shared" si="221"/>
        <v>#REF!</v>
      </c>
      <c r="J410" s="56" t="e">
        <f t="shared" si="225"/>
        <v>#REF!</v>
      </c>
      <c r="K410" s="57" t="e">
        <f t="shared" si="226"/>
        <v>#REF!</v>
      </c>
      <c r="L410" s="57" t="e">
        <f t="shared" si="227"/>
        <v>#REF!</v>
      </c>
      <c r="M410" s="58" t="e">
        <f t="shared" si="222"/>
        <v>#REF!</v>
      </c>
      <c r="N410" s="58" t="e">
        <f t="shared" si="228"/>
        <v>#REF!</v>
      </c>
      <c r="O410" s="58" t="e">
        <f t="shared" si="229"/>
        <v>#REF!</v>
      </c>
      <c r="P410" s="59" t="e">
        <f t="shared" si="218"/>
        <v>#REF!</v>
      </c>
      <c r="Q410" s="29" t="e">
        <f t="shared" si="230"/>
        <v>#REF!</v>
      </c>
      <c r="R410" s="100" t="e">
        <f t="shared" si="223"/>
        <v>#REF!</v>
      </c>
      <c r="S410" s="69"/>
      <c r="T410" s="69"/>
      <c r="U410" s="102"/>
      <c r="V410" s="102"/>
      <c r="W410" s="102"/>
      <c r="X410" s="102" t="e">
        <f t="shared" si="231"/>
        <v>#REF!</v>
      </c>
      <c r="Y410" s="102" t="e">
        <f t="shared" si="232"/>
        <v>#REF!</v>
      </c>
      <c r="Z410" s="102" t="e">
        <f t="shared" si="233"/>
        <v>#REF!</v>
      </c>
      <c r="AA410" s="102" t="e">
        <f t="shared" si="234"/>
        <v>#REF!</v>
      </c>
      <c r="AB410" s="102" t="e">
        <f t="shared" si="235"/>
        <v>#REF!</v>
      </c>
      <c r="AC410" s="102" t="e">
        <f t="shared" si="236"/>
        <v>#REF!</v>
      </c>
      <c r="AD410" s="102" t="e">
        <f t="shared" si="237"/>
        <v>#REF!</v>
      </c>
      <c r="AE410" s="102" t="e">
        <f t="shared" si="238"/>
        <v>#REF!</v>
      </c>
      <c r="AF410" s="108" t="e">
        <f t="shared" si="239"/>
        <v>#REF!</v>
      </c>
      <c r="AG410" s="102" t="e">
        <f t="shared" si="240"/>
        <v>#REF!</v>
      </c>
    </row>
    <row r="411" spans="5:33" x14ac:dyDescent="0.25">
      <c r="E411" s="65" t="e">
        <f>IF((ROWS(E$6:E411)-1)&gt;$C$16+$C$13-$C$15,"",(ROWS(E$6:E411)-1))</f>
        <v>#REF!</v>
      </c>
      <c r="F411" s="55" t="e">
        <f t="shared" si="224"/>
        <v>#REF!</v>
      </c>
      <c r="G411" s="55" t="e">
        <f t="shared" si="219"/>
        <v>#REF!</v>
      </c>
      <c r="H411" s="28" t="e">
        <f t="shared" si="220"/>
        <v>#REF!</v>
      </c>
      <c r="I411" s="56" t="e">
        <f t="shared" si="221"/>
        <v>#REF!</v>
      </c>
      <c r="J411" s="56" t="e">
        <f t="shared" si="225"/>
        <v>#REF!</v>
      </c>
      <c r="K411" s="57" t="e">
        <f t="shared" si="226"/>
        <v>#REF!</v>
      </c>
      <c r="L411" s="57" t="e">
        <f t="shared" si="227"/>
        <v>#REF!</v>
      </c>
      <c r="M411" s="58" t="e">
        <f t="shared" si="222"/>
        <v>#REF!</v>
      </c>
      <c r="N411" s="58" t="e">
        <f t="shared" si="228"/>
        <v>#REF!</v>
      </c>
      <c r="O411" s="58" t="e">
        <f t="shared" si="229"/>
        <v>#REF!</v>
      </c>
      <c r="P411" s="59" t="e">
        <f t="shared" si="218"/>
        <v>#REF!</v>
      </c>
      <c r="Q411" s="29" t="e">
        <f t="shared" si="230"/>
        <v>#REF!</v>
      </c>
      <c r="R411" s="100" t="e">
        <f t="shared" si="223"/>
        <v>#REF!</v>
      </c>
      <c r="S411" s="69"/>
      <c r="T411" s="69"/>
      <c r="U411" s="102"/>
      <c r="V411" s="102"/>
      <c r="W411" s="102"/>
      <c r="X411" s="102" t="e">
        <f t="shared" si="231"/>
        <v>#REF!</v>
      </c>
      <c r="Y411" s="102" t="e">
        <f t="shared" si="232"/>
        <v>#REF!</v>
      </c>
      <c r="Z411" s="102" t="e">
        <f t="shared" si="233"/>
        <v>#REF!</v>
      </c>
      <c r="AA411" s="102" t="e">
        <f t="shared" si="234"/>
        <v>#REF!</v>
      </c>
      <c r="AB411" s="102" t="e">
        <f t="shared" si="235"/>
        <v>#REF!</v>
      </c>
      <c r="AC411" s="102" t="e">
        <f t="shared" si="236"/>
        <v>#REF!</v>
      </c>
      <c r="AD411" s="102" t="e">
        <f t="shared" si="237"/>
        <v>#REF!</v>
      </c>
      <c r="AE411" s="102" t="e">
        <f t="shared" si="238"/>
        <v>#REF!</v>
      </c>
      <c r="AF411" s="108" t="e">
        <f t="shared" si="239"/>
        <v>#REF!</v>
      </c>
      <c r="AG411" s="102" t="e">
        <f t="shared" si="240"/>
        <v>#REF!</v>
      </c>
    </row>
    <row r="412" spans="5:33" x14ac:dyDescent="0.25">
      <c r="E412" s="65" t="e">
        <f>IF((ROWS(E$6:E412)-1)&gt;$C$16+$C$13-$C$15,"",(ROWS(E$6:E412)-1))</f>
        <v>#REF!</v>
      </c>
      <c r="F412" s="55" t="e">
        <f t="shared" si="224"/>
        <v>#REF!</v>
      </c>
      <c r="G412" s="55" t="e">
        <f t="shared" si="219"/>
        <v>#REF!</v>
      </c>
      <c r="H412" s="28" t="e">
        <f t="shared" si="220"/>
        <v>#REF!</v>
      </c>
      <c r="I412" s="56" t="e">
        <f t="shared" si="221"/>
        <v>#REF!</v>
      </c>
      <c r="J412" s="56" t="e">
        <f t="shared" si="225"/>
        <v>#REF!</v>
      </c>
      <c r="K412" s="57" t="e">
        <f t="shared" si="226"/>
        <v>#REF!</v>
      </c>
      <c r="L412" s="57" t="e">
        <f t="shared" si="227"/>
        <v>#REF!</v>
      </c>
      <c r="M412" s="58" t="e">
        <f t="shared" si="222"/>
        <v>#REF!</v>
      </c>
      <c r="N412" s="58" t="e">
        <f t="shared" si="228"/>
        <v>#REF!</v>
      </c>
      <c r="O412" s="58" t="e">
        <f t="shared" si="229"/>
        <v>#REF!</v>
      </c>
      <c r="P412" s="59" t="e">
        <f t="shared" si="218"/>
        <v>#REF!</v>
      </c>
      <c r="Q412" s="29" t="e">
        <f t="shared" si="230"/>
        <v>#REF!</v>
      </c>
      <c r="R412" s="100" t="e">
        <f t="shared" si="223"/>
        <v>#REF!</v>
      </c>
      <c r="S412" s="69"/>
      <c r="T412" s="69"/>
      <c r="U412" s="102"/>
      <c r="V412" s="102"/>
      <c r="W412" s="102"/>
      <c r="X412" s="102" t="e">
        <f t="shared" si="231"/>
        <v>#REF!</v>
      </c>
      <c r="Y412" s="102" t="e">
        <f t="shared" si="232"/>
        <v>#REF!</v>
      </c>
      <c r="Z412" s="102" t="e">
        <f t="shared" si="233"/>
        <v>#REF!</v>
      </c>
      <c r="AA412" s="102" t="e">
        <f t="shared" si="234"/>
        <v>#REF!</v>
      </c>
      <c r="AB412" s="102" t="e">
        <f t="shared" si="235"/>
        <v>#REF!</v>
      </c>
      <c r="AC412" s="102" t="e">
        <f t="shared" si="236"/>
        <v>#REF!</v>
      </c>
      <c r="AD412" s="102" t="e">
        <f t="shared" si="237"/>
        <v>#REF!</v>
      </c>
      <c r="AE412" s="102" t="e">
        <f t="shared" si="238"/>
        <v>#REF!</v>
      </c>
      <c r="AF412" s="108" t="e">
        <f t="shared" si="239"/>
        <v>#REF!</v>
      </c>
      <c r="AG412" s="102" t="e">
        <f t="shared" si="240"/>
        <v>#REF!</v>
      </c>
    </row>
    <row r="413" spans="5:33" x14ac:dyDescent="0.25">
      <c r="E413" s="65" t="e">
        <f>IF((ROWS(E$6:E413)-1)&gt;$C$16+$C$13-$C$15,"",(ROWS(E$6:E413)-1))</f>
        <v>#REF!</v>
      </c>
      <c r="F413" s="55" t="e">
        <f t="shared" si="224"/>
        <v>#REF!</v>
      </c>
      <c r="G413" s="55" t="e">
        <f t="shared" si="219"/>
        <v>#REF!</v>
      </c>
      <c r="H413" s="28" t="e">
        <f t="shared" si="220"/>
        <v>#REF!</v>
      </c>
      <c r="I413" s="56" t="e">
        <f t="shared" si="221"/>
        <v>#REF!</v>
      </c>
      <c r="J413" s="56" t="e">
        <f t="shared" si="225"/>
        <v>#REF!</v>
      </c>
      <c r="K413" s="57" t="e">
        <f t="shared" si="226"/>
        <v>#REF!</v>
      </c>
      <c r="L413" s="57" t="e">
        <f t="shared" si="227"/>
        <v>#REF!</v>
      </c>
      <c r="M413" s="58" t="e">
        <f t="shared" si="222"/>
        <v>#REF!</v>
      </c>
      <c r="N413" s="58" t="e">
        <f t="shared" si="228"/>
        <v>#REF!</v>
      </c>
      <c r="O413" s="58" t="e">
        <f t="shared" si="229"/>
        <v>#REF!</v>
      </c>
      <c r="P413" s="59" t="e">
        <f t="shared" si="218"/>
        <v>#REF!</v>
      </c>
      <c r="Q413" s="29" t="e">
        <f t="shared" si="230"/>
        <v>#REF!</v>
      </c>
      <c r="R413" s="100" t="e">
        <f t="shared" si="223"/>
        <v>#REF!</v>
      </c>
      <c r="S413" s="69"/>
      <c r="T413" s="69"/>
      <c r="U413" s="102"/>
      <c r="V413" s="102"/>
      <c r="W413" s="102"/>
      <c r="X413" s="102" t="e">
        <f t="shared" si="231"/>
        <v>#REF!</v>
      </c>
      <c r="Y413" s="102" t="e">
        <f t="shared" si="232"/>
        <v>#REF!</v>
      </c>
      <c r="Z413" s="102" t="e">
        <f t="shared" si="233"/>
        <v>#REF!</v>
      </c>
      <c r="AA413" s="102" t="e">
        <f t="shared" si="234"/>
        <v>#REF!</v>
      </c>
      <c r="AB413" s="102" t="e">
        <f t="shared" si="235"/>
        <v>#REF!</v>
      </c>
      <c r="AC413" s="102" t="e">
        <f t="shared" si="236"/>
        <v>#REF!</v>
      </c>
      <c r="AD413" s="102" t="e">
        <f t="shared" si="237"/>
        <v>#REF!</v>
      </c>
      <c r="AE413" s="102" t="e">
        <f t="shared" si="238"/>
        <v>#REF!</v>
      </c>
      <c r="AF413" s="108" t="e">
        <f t="shared" si="239"/>
        <v>#REF!</v>
      </c>
      <c r="AG413" s="102" t="e">
        <f t="shared" si="240"/>
        <v>#REF!</v>
      </c>
    </row>
    <row r="414" spans="5:33" x14ac:dyDescent="0.25">
      <c r="E414" s="65" t="e">
        <f>IF((ROWS(E$6:E414)-1)&gt;$C$16+$C$13-$C$15,"",(ROWS(E$6:E414)-1))</f>
        <v>#REF!</v>
      </c>
      <c r="F414" s="55" t="e">
        <f t="shared" si="224"/>
        <v>#REF!</v>
      </c>
      <c r="G414" s="55" t="e">
        <f t="shared" si="219"/>
        <v>#REF!</v>
      </c>
      <c r="H414" s="28" t="e">
        <f t="shared" si="220"/>
        <v>#REF!</v>
      </c>
      <c r="I414" s="56" t="e">
        <f t="shared" si="221"/>
        <v>#REF!</v>
      </c>
      <c r="J414" s="56" t="e">
        <f t="shared" si="225"/>
        <v>#REF!</v>
      </c>
      <c r="K414" s="57" t="e">
        <f t="shared" si="226"/>
        <v>#REF!</v>
      </c>
      <c r="L414" s="57" t="e">
        <f t="shared" si="227"/>
        <v>#REF!</v>
      </c>
      <c r="M414" s="58" t="e">
        <f t="shared" si="222"/>
        <v>#REF!</v>
      </c>
      <c r="N414" s="58" t="e">
        <f t="shared" si="228"/>
        <v>#REF!</v>
      </c>
      <c r="O414" s="58" t="e">
        <f t="shared" si="229"/>
        <v>#REF!</v>
      </c>
      <c r="P414" s="59" t="e">
        <f t="shared" si="218"/>
        <v>#REF!</v>
      </c>
      <c r="Q414" s="29" t="e">
        <f t="shared" si="230"/>
        <v>#REF!</v>
      </c>
      <c r="R414" s="100" t="e">
        <f t="shared" si="223"/>
        <v>#REF!</v>
      </c>
      <c r="S414" s="69"/>
      <c r="T414" s="69"/>
      <c r="U414" s="102"/>
      <c r="V414" s="102"/>
      <c r="W414" s="102"/>
      <c r="X414" s="102" t="e">
        <f t="shared" si="231"/>
        <v>#REF!</v>
      </c>
      <c r="Y414" s="102" t="e">
        <f t="shared" si="232"/>
        <v>#REF!</v>
      </c>
      <c r="Z414" s="102" t="e">
        <f t="shared" si="233"/>
        <v>#REF!</v>
      </c>
      <c r="AA414" s="102" t="e">
        <f t="shared" si="234"/>
        <v>#REF!</v>
      </c>
      <c r="AB414" s="102" t="e">
        <f t="shared" si="235"/>
        <v>#REF!</v>
      </c>
      <c r="AC414" s="102" t="e">
        <f t="shared" si="236"/>
        <v>#REF!</v>
      </c>
      <c r="AD414" s="102" t="e">
        <f t="shared" si="237"/>
        <v>#REF!</v>
      </c>
      <c r="AE414" s="102" t="e">
        <f t="shared" si="238"/>
        <v>#REF!</v>
      </c>
      <c r="AF414" s="108" t="e">
        <f t="shared" si="239"/>
        <v>#REF!</v>
      </c>
      <c r="AG414" s="102" t="e">
        <f t="shared" si="240"/>
        <v>#REF!</v>
      </c>
    </row>
    <row r="415" spans="5:33" x14ac:dyDescent="0.25">
      <c r="E415" s="65" t="e">
        <f>IF((ROWS(E$6:E415)-1)&gt;$C$16+$C$13-$C$15,"",(ROWS(E$6:E415)-1))</f>
        <v>#REF!</v>
      </c>
      <c r="F415" s="55" t="e">
        <f t="shared" si="224"/>
        <v>#REF!</v>
      </c>
      <c r="G415" s="55" t="e">
        <f t="shared" si="219"/>
        <v>#REF!</v>
      </c>
      <c r="H415" s="28" t="e">
        <f t="shared" si="220"/>
        <v>#REF!</v>
      </c>
      <c r="I415" s="56" t="e">
        <f t="shared" si="221"/>
        <v>#REF!</v>
      </c>
      <c r="J415" s="56" t="e">
        <f t="shared" si="225"/>
        <v>#REF!</v>
      </c>
      <c r="K415" s="57" t="e">
        <f t="shared" si="226"/>
        <v>#REF!</v>
      </c>
      <c r="L415" s="57" t="e">
        <f t="shared" si="227"/>
        <v>#REF!</v>
      </c>
      <c r="M415" s="58" t="e">
        <f t="shared" si="222"/>
        <v>#REF!</v>
      </c>
      <c r="N415" s="58" t="e">
        <f t="shared" si="228"/>
        <v>#REF!</v>
      </c>
      <c r="O415" s="58" t="e">
        <f t="shared" si="229"/>
        <v>#REF!</v>
      </c>
      <c r="P415" s="59" t="e">
        <f t="shared" si="218"/>
        <v>#REF!</v>
      </c>
      <c r="Q415" s="29" t="e">
        <f t="shared" si="230"/>
        <v>#REF!</v>
      </c>
      <c r="R415" s="100" t="e">
        <f t="shared" si="223"/>
        <v>#REF!</v>
      </c>
      <c r="S415" s="69"/>
      <c r="T415" s="69"/>
      <c r="U415" s="102"/>
      <c r="V415" s="102"/>
      <c r="W415" s="102"/>
      <c r="X415" s="102" t="e">
        <f t="shared" si="231"/>
        <v>#REF!</v>
      </c>
      <c r="Y415" s="102" t="e">
        <f t="shared" si="232"/>
        <v>#REF!</v>
      </c>
      <c r="Z415" s="102" t="e">
        <f t="shared" si="233"/>
        <v>#REF!</v>
      </c>
      <c r="AA415" s="102" t="e">
        <f t="shared" si="234"/>
        <v>#REF!</v>
      </c>
      <c r="AB415" s="102" t="e">
        <f t="shared" si="235"/>
        <v>#REF!</v>
      </c>
      <c r="AC415" s="102" t="e">
        <f t="shared" si="236"/>
        <v>#REF!</v>
      </c>
      <c r="AD415" s="102" t="e">
        <f t="shared" si="237"/>
        <v>#REF!</v>
      </c>
      <c r="AE415" s="102" t="e">
        <f t="shared" si="238"/>
        <v>#REF!</v>
      </c>
      <c r="AF415" s="108" t="e">
        <f t="shared" si="239"/>
        <v>#REF!</v>
      </c>
      <c r="AG415" s="102" t="e">
        <f t="shared" si="240"/>
        <v>#REF!</v>
      </c>
    </row>
    <row r="416" spans="5:33" x14ac:dyDescent="0.25">
      <c r="E416" s="65" t="e">
        <f>IF((ROWS(E$6:E416)-1)&gt;$C$16+$C$13-$C$15,"",(ROWS(E$6:E416)-1))</f>
        <v>#REF!</v>
      </c>
      <c r="F416" s="55" t="e">
        <f t="shared" si="224"/>
        <v>#REF!</v>
      </c>
      <c r="G416" s="55" t="e">
        <f t="shared" si="219"/>
        <v>#REF!</v>
      </c>
      <c r="H416" s="28" t="e">
        <f t="shared" si="220"/>
        <v>#REF!</v>
      </c>
      <c r="I416" s="56" t="e">
        <f t="shared" si="221"/>
        <v>#REF!</v>
      </c>
      <c r="J416" s="56" t="e">
        <f t="shared" si="225"/>
        <v>#REF!</v>
      </c>
      <c r="K416" s="57" t="e">
        <f t="shared" si="226"/>
        <v>#REF!</v>
      </c>
      <c r="L416" s="57" t="e">
        <f t="shared" si="227"/>
        <v>#REF!</v>
      </c>
      <c r="M416" s="58" t="e">
        <f t="shared" si="222"/>
        <v>#REF!</v>
      </c>
      <c r="N416" s="58" t="e">
        <f t="shared" si="228"/>
        <v>#REF!</v>
      </c>
      <c r="O416" s="58" t="e">
        <f t="shared" si="229"/>
        <v>#REF!</v>
      </c>
      <c r="P416" s="59" t="e">
        <f t="shared" si="218"/>
        <v>#REF!</v>
      </c>
      <c r="Q416" s="29" t="e">
        <f t="shared" si="230"/>
        <v>#REF!</v>
      </c>
      <c r="R416" s="100" t="e">
        <f t="shared" si="223"/>
        <v>#REF!</v>
      </c>
      <c r="S416" s="69"/>
      <c r="T416" s="69"/>
      <c r="U416" s="102"/>
      <c r="V416" s="102"/>
      <c r="W416" s="102"/>
      <c r="X416" s="102" t="e">
        <f t="shared" si="231"/>
        <v>#REF!</v>
      </c>
      <c r="Y416" s="102" t="e">
        <f t="shared" si="232"/>
        <v>#REF!</v>
      </c>
      <c r="Z416" s="102" t="e">
        <f t="shared" si="233"/>
        <v>#REF!</v>
      </c>
      <c r="AA416" s="102" t="e">
        <f t="shared" si="234"/>
        <v>#REF!</v>
      </c>
      <c r="AB416" s="102" t="e">
        <f t="shared" si="235"/>
        <v>#REF!</v>
      </c>
      <c r="AC416" s="102" t="e">
        <f t="shared" si="236"/>
        <v>#REF!</v>
      </c>
      <c r="AD416" s="102" t="e">
        <f t="shared" si="237"/>
        <v>#REF!</v>
      </c>
      <c r="AE416" s="102" t="e">
        <f t="shared" si="238"/>
        <v>#REF!</v>
      </c>
      <c r="AF416" s="108" t="e">
        <f t="shared" si="239"/>
        <v>#REF!</v>
      </c>
      <c r="AG416" s="102" t="e">
        <f t="shared" si="240"/>
        <v>#REF!</v>
      </c>
    </row>
    <row r="417" spans="2:33" x14ac:dyDescent="0.25">
      <c r="E417" s="65" t="e">
        <f>IF((ROWS(E$6:E417)-1)&gt;$C$16+$C$13-$C$15,"",(ROWS(E$6:E417)-1))</f>
        <v>#REF!</v>
      </c>
      <c r="F417" s="55" t="e">
        <f t="shared" si="224"/>
        <v>#REF!</v>
      </c>
      <c r="G417" s="55" t="e">
        <f t="shared" si="219"/>
        <v>#REF!</v>
      </c>
      <c r="H417" s="28" t="e">
        <f t="shared" si="220"/>
        <v>#REF!</v>
      </c>
      <c r="I417" s="56" t="e">
        <f t="shared" si="221"/>
        <v>#REF!</v>
      </c>
      <c r="J417" s="56" t="e">
        <f t="shared" si="225"/>
        <v>#REF!</v>
      </c>
      <c r="K417" s="57" t="e">
        <f t="shared" si="226"/>
        <v>#REF!</v>
      </c>
      <c r="L417" s="57" t="e">
        <f t="shared" si="227"/>
        <v>#REF!</v>
      </c>
      <c r="M417" s="58" t="e">
        <f t="shared" si="222"/>
        <v>#REF!</v>
      </c>
      <c r="N417" s="58" t="e">
        <f t="shared" si="228"/>
        <v>#REF!</v>
      </c>
      <c r="O417" s="58" t="e">
        <f t="shared" si="229"/>
        <v>#REF!</v>
      </c>
      <c r="P417" s="59" t="e">
        <f t="shared" si="218"/>
        <v>#REF!</v>
      </c>
      <c r="Q417" s="29" t="e">
        <f t="shared" si="230"/>
        <v>#REF!</v>
      </c>
      <c r="R417" s="100" t="e">
        <f t="shared" si="223"/>
        <v>#REF!</v>
      </c>
      <c r="S417" s="69"/>
      <c r="T417" s="69"/>
      <c r="U417" s="102"/>
      <c r="V417" s="102"/>
      <c r="W417" s="102"/>
      <c r="X417" s="102" t="e">
        <f t="shared" si="231"/>
        <v>#REF!</v>
      </c>
      <c r="Y417" s="102" t="e">
        <f t="shared" si="232"/>
        <v>#REF!</v>
      </c>
      <c r="Z417" s="102" t="e">
        <f t="shared" si="233"/>
        <v>#REF!</v>
      </c>
      <c r="AA417" s="102" t="e">
        <f t="shared" si="234"/>
        <v>#REF!</v>
      </c>
      <c r="AB417" s="102" t="e">
        <f t="shared" si="235"/>
        <v>#REF!</v>
      </c>
      <c r="AC417" s="102" t="e">
        <f t="shared" si="236"/>
        <v>#REF!</v>
      </c>
      <c r="AD417" s="102" t="e">
        <f t="shared" si="237"/>
        <v>#REF!</v>
      </c>
      <c r="AE417" s="102" t="e">
        <f t="shared" si="238"/>
        <v>#REF!</v>
      </c>
      <c r="AF417" s="108" t="e">
        <f t="shared" si="239"/>
        <v>#REF!</v>
      </c>
      <c r="AG417" s="102" t="e">
        <f t="shared" si="240"/>
        <v>#REF!</v>
      </c>
    </row>
    <row r="418" spans="2:33" x14ac:dyDescent="0.25">
      <c r="B418"/>
      <c r="E418" s="65" t="e">
        <f>IF((ROWS(E$6:E418)-1)&gt;$C$16+$C$13-$C$15,"",(ROWS(E$6:E418)-1))</f>
        <v>#REF!</v>
      </c>
      <c r="F418" s="55" t="e">
        <f t="shared" si="224"/>
        <v>#REF!</v>
      </c>
      <c r="G418" s="55" t="e">
        <f t="shared" si="219"/>
        <v>#REF!</v>
      </c>
      <c r="H418" s="28" t="e">
        <f t="shared" si="220"/>
        <v>#REF!</v>
      </c>
      <c r="I418" s="56" t="e">
        <f t="shared" si="221"/>
        <v>#REF!</v>
      </c>
      <c r="J418" s="56" t="e">
        <f t="shared" si="225"/>
        <v>#REF!</v>
      </c>
      <c r="K418" s="57" t="e">
        <f t="shared" si="226"/>
        <v>#REF!</v>
      </c>
      <c r="L418" s="57" t="e">
        <f t="shared" si="227"/>
        <v>#REF!</v>
      </c>
      <c r="M418" s="58" t="e">
        <f t="shared" si="222"/>
        <v>#REF!</v>
      </c>
      <c r="N418" s="58" t="e">
        <f t="shared" si="228"/>
        <v>#REF!</v>
      </c>
      <c r="O418" s="58" t="e">
        <f t="shared" si="229"/>
        <v>#REF!</v>
      </c>
      <c r="P418" s="59" t="e">
        <f t="shared" si="218"/>
        <v>#REF!</v>
      </c>
      <c r="Q418" s="29" t="e">
        <f t="shared" si="230"/>
        <v>#REF!</v>
      </c>
      <c r="R418" s="100" t="e">
        <f t="shared" si="223"/>
        <v>#REF!</v>
      </c>
      <c r="S418" s="69"/>
      <c r="T418" s="69"/>
      <c r="U418" s="102"/>
      <c r="V418" s="102"/>
      <c r="W418" s="102"/>
      <c r="X418" s="102" t="e">
        <f t="shared" si="231"/>
        <v>#REF!</v>
      </c>
      <c r="Y418" s="102" t="e">
        <f t="shared" si="232"/>
        <v>#REF!</v>
      </c>
      <c r="Z418" s="102" t="e">
        <f t="shared" si="233"/>
        <v>#REF!</v>
      </c>
      <c r="AA418" s="102" t="e">
        <f t="shared" si="234"/>
        <v>#REF!</v>
      </c>
      <c r="AB418" s="102" t="e">
        <f t="shared" si="235"/>
        <v>#REF!</v>
      </c>
      <c r="AC418" s="102" t="e">
        <f t="shared" si="236"/>
        <v>#REF!</v>
      </c>
      <c r="AD418" s="102" t="e">
        <f t="shared" si="237"/>
        <v>#REF!</v>
      </c>
      <c r="AE418" s="102" t="e">
        <f t="shared" si="238"/>
        <v>#REF!</v>
      </c>
      <c r="AF418" s="108" t="e">
        <f t="shared" si="239"/>
        <v>#REF!</v>
      </c>
      <c r="AG418" s="102" t="e">
        <f t="shared" si="240"/>
        <v>#REF!</v>
      </c>
    </row>
    <row r="419" spans="2:33" x14ac:dyDescent="0.25">
      <c r="B419"/>
      <c r="E419" s="65" t="e">
        <f>IF((ROWS(E$6:E419)-1)&gt;$C$16+$C$13-$C$15,"",(ROWS(E$6:E419)-1))</f>
        <v>#REF!</v>
      </c>
      <c r="F419" s="55" t="e">
        <f t="shared" si="224"/>
        <v>#REF!</v>
      </c>
      <c r="G419" s="55" t="e">
        <f t="shared" si="219"/>
        <v>#REF!</v>
      </c>
      <c r="H419" s="28" t="e">
        <f t="shared" si="220"/>
        <v>#REF!</v>
      </c>
      <c r="I419" s="56" t="e">
        <f t="shared" si="221"/>
        <v>#REF!</v>
      </c>
      <c r="J419" s="56" t="e">
        <f t="shared" si="225"/>
        <v>#REF!</v>
      </c>
      <c r="K419" s="57" t="e">
        <f t="shared" si="226"/>
        <v>#REF!</v>
      </c>
      <c r="L419" s="57" t="e">
        <f t="shared" si="227"/>
        <v>#REF!</v>
      </c>
      <c r="M419" s="58" t="e">
        <f t="shared" si="222"/>
        <v>#REF!</v>
      </c>
      <c r="N419" s="58" t="e">
        <f t="shared" si="228"/>
        <v>#REF!</v>
      </c>
      <c r="O419" s="58" t="e">
        <f t="shared" si="229"/>
        <v>#REF!</v>
      </c>
      <c r="P419" s="59" t="e">
        <f t="shared" si="218"/>
        <v>#REF!</v>
      </c>
      <c r="Q419" s="29" t="e">
        <f t="shared" si="230"/>
        <v>#REF!</v>
      </c>
      <c r="R419" s="100" t="e">
        <f t="shared" si="223"/>
        <v>#REF!</v>
      </c>
      <c r="S419" s="69"/>
      <c r="T419" s="69"/>
      <c r="U419" s="102"/>
      <c r="V419" s="102"/>
      <c r="W419" s="102"/>
      <c r="X419" s="102" t="e">
        <f t="shared" si="231"/>
        <v>#REF!</v>
      </c>
      <c r="Y419" s="102" t="e">
        <f t="shared" si="232"/>
        <v>#REF!</v>
      </c>
      <c r="Z419" s="102" t="e">
        <f t="shared" si="233"/>
        <v>#REF!</v>
      </c>
      <c r="AA419" s="102" t="e">
        <f t="shared" si="234"/>
        <v>#REF!</v>
      </c>
      <c r="AB419" s="102" t="e">
        <f t="shared" si="235"/>
        <v>#REF!</v>
      </c>
      <c r="AC419" s="102" t="e">
        <f t="shared" si="236"/>
        <v>#REF!</v>
      </c>
      <c r="AD419" s="102" t="e">
        <f t="shared" si="237"/>
        <v>#REF!</v>
      </c>
      <c r="AE419" s="102" t="e">
        <f t="shared" si="238"/>
        <v>#REF!</v>
      </c>
      <c r="AF419" s="108" t="e">
        <f t="shared" si="239"/>
        <v>#REF!</v>
      </c>
      <c r="AG419" s="102" t="e">
        <f t="shared" si="240"/>
        <v>#REF!</v>
      </c>
    </row>
    <row r="420" spans="2:33" x14ac:dyDescent="0.25">
      <c r="B420"/>
      <c r="E420" s="65" t="e">
        <f>IF((ROWS(E$6:E420)-1)&gt;$C$16+$C$13-$C$15,"",(ROWS(E$6:E420)-1))</f>
        <v>#REF!</v>
      </c>
      <c r="F420" s="55" t="e">
        <f t="shared" si="224"/>
        <v>#REF!</v>
      </c>
      <c r="G420" s="55" t="e">
        <f t="shared" si="219"/>
        <v>#REF!</v>
      </c>
      <c r="H420" s="28" t="e">
        <f t="shared" si="220"/>
        <v>#REF!</v>
      </c>
      <c r="I420" s="56" t="e">
        <f t="shared" si="221"/>
        <v>#REF!</v>
      </c>
      <c r="J420" s="56" t="e">
        <f t="shared" si="225"/>
        <v>#REF!</v>
      </c>
      <c r="K420" s="57" t="e">
        <f t="shared" si="226"/>
        <v>#REF!</v>
      </c>
      <c r="L420" s="57" t="e">
        <f t="shared" si="227"/>
        <v>#REF!</v>
      </c>
      <c r="M420" s="58" t="e">
        <f t="shared" si="222"/>
        <v>#REF!</v>
      </c>
      <c r="N420" s="58" t="e">
        <f t="shared" si="228"/>
        <v>#REF!</v>
      </c>
      <c r="O420" s="58" t="e">
        <f t="shared" si="229"/>
        <v>#REF!</v>
      </c>
      <c r="P420" s="59" t="e">
        <f t="shared" si="218"/>
        <v>#REF!</v>
      </c>
      <c r="Q420" s="29" t="e">
        <f t="shared" si="230"/>
        <v>#REF!</v>
      </c>
      <c r="R420" s="100" t="e">
        <f t="shared" si="223"/>
        <v>#REF!</v>
      </c>
      <c r="S420" s="69"/>
      <c r="T420" s="69"/>
      <c r="U420" s="102"/>
      <c r="V420" s="102"/>
      <c r="W420" s="102"/>
      <c r="X420" s="102" t="e">
        <f t="shared" si="231"/>
        <v>#REF!</v>
      </c>
      <c r="Y420" s="102" t="e">
        <f t="shared" si="232"/>
        <v>#REF!</v>
      </c>
      <c r="Z420" s="102" t="e">
        <f t="shared" si="233"/>
        <v>#REF!</v>
      </c>
      <c r="AA420" s="102" t="e">
        <f t="shared" si="234"/>
        <v>#REF!</v>
      </c>
      <c r="AB420" s="102" t="e">
        <f t="shared" si="235"/>
        <v>#REF!</v>
      </c>
      <c r="AC420" s="102" t="e">
        <f t="shared" si="236"/>
        <v>#REF!</v>
      </c>
      <c r="AD420" s="102" t="e">
        <f t="shared" si="237"/>
        <v>#REF!</v>
      </c>
      <c r="AE420" s="102" t="e">
        <f t="shared" si="238"/>
        <v>#REF!</v>
      </c>
      <c r="AF420" s="108" t="e">
        <f t="shared" si="239"/>
        <v>#REF!</v>
      </c>
      <c r="AG420" s="102" t="e">
        <f t="shared" si="240"/>
        <v>#REF!</v>
      </c>
    </row>
    <row r="421" spans="2:33" x14ac:dyDescent="0.25">
      <c r="B421"/>
      <c r="E421" s="65" t="e">
        <f>IF((ROWS(E$6:E421)-1)&gt;$C$16+$C$13-$C$15,"",(ROWS(E$6:E421)-1))</f>
        <v>#REF!</v>
      </c>
      <c r="F421" s="55" t="e">
        <f t="shared" si="224"/>
        <v>#REF!</v>
      </c>
      <c r="G421" s="55" t="e">
        <f t="shared" si="219"/>
        <v>#REF!</v>
      </c>
      <c r="H421" s="28" t="e">
        <f t="shared" si="220"/>
        <v>#REF!</v>
      </c>
      <c r="I421" s="56" t="e">
        <f t="shared" si="221"/>
        <v>#REF!</v>
      </c>
      <c r="J421" s="56" t="e">
        <f t="shared" si="225"/>
        <v>#REF!</v>
      </c>
      <c r="K421" s="57" t="e">
        <f t="shared" si="226"/>
        <v>#REF!</v>
      </c>
      <c r="L421" s="57" t="e">
        <f t="shared" si="227"/>
        <v>#REF!</v>
      </c>
      <c r="M421" s="58" t="e">
        <f t="shared" si="222"/>
        <v>#REF!</v>
      </c>
      <c r="N421" s="58" t="e">
        <f t="shared" si="228"/>
        <v>#REF!</v>
      </c>
      <c r="O421" s="58" t="e">
        <f t="shared" si="229"/>
        <v>#REF!</v>
      </c>
      <c r="P421" s="59" t="e">
        <f t="shared" si="218"/>
        <v>#REF!</v>
      </c>
      <c r="Q421" s="29" t="e">
        <f t="shared" si="230"/>
        <v>#REF!</v>
      </c>
      <c r="R421" s="100" t="e">
        <f t="shared" si="223"/>
        <v>#REF!</v>
      </c>
      <c r="S421" s="69"/>
      <c r="T421" s="69"/>
      <c r="U421" s="102"/>
      <c r="V421" s="102"/>
      <c r="W421" s="102"/>
      <c r="X421" s="102" t="e">
        <f t="shared" si="231"/>
        <v>#REF!</v>
      </c>
      <c r="Y421" s="102" t="e">
        <f t="shared" si="232"/>
        <v>#REF!</v>
      </c>
      <c r="Z421" s="102" t="e">
        <f t="shared" si="233"/>
        <v>#REF!</v>
      </c>
      <c r="AA421" s="102" t="e">
        <f t="shared" si="234"/>
        <v>#REF!</v>
      </c>
      <c r="AB421" s="102" t="e">
        <f t="shared" si="235"/>
        <v>#REF!</v>
      </c>
      <c r="AC421" s="102" t="e">
        <f t="shared" si="236"/>
        <v>#REF!</v>
      </c>
      <c r="AD421" s="102" t="e">
        <f t="shared" si="237"/>
        <v>#REF!</v>
      </c>
      <c r="AE421" s="102" t="e">
        <f t="shared" si="238"/>
        <v>#REF!</v>
      </c>
      <c r="AF421" s="108" t="e">
        <f t="shared" si="239"/>
        <v>#REF!</v>
      </c>
      <c r="AG421" s="102" t="e">
        <f t="shared" si="240"/>
        <v>#REF!</v>
      </c>
    </row>
    <row r="422" spans="2:33" x14ac:dyDescent="0.25">
      <c r="B422"/>
      <c r="E422" s="65" t="e">
        <f>IF((ROWS(E$6:E422)-1)&gt;$C$16+$C$13-$C$15,"",(ROWS(E$6:E422)-1))</f>
        <v>#REF!</v>
      </c>
      <c r="F422" s="55" t="e">
        <f t="shared" si="224"/>
        <v>#REF!</v>
      </c>
      <c r="G422" s="55" t="e">
        <f t="shared" si="219"/>
        <v>#REF!</v>
      </c>
      <c r="H422" s="28" t="e">
        <f t="shared" si="220"/>
        <v>#REF!</v>
      </c>
      <c r="I422" s="56" t="e">
        <f t="shared" si="221"/>
        <v>#REF!</v>
      </c>
      <c r="J422" s="56" t="e">
        <f t="shared" si="225"/>
        <v>#REF!</v>
      </c>
      <c r="K422" s="57" t="e">
        <f t="shared" si="226"/>
        <v>#REF!</v>
      </c>
      <c r="L422" s="57" t="e">
        <f t="shared" si="227"/>
        <v>#REF!</v>
      </c>
      <c r="M422" s="58" t="e">
        <f t="shared" si="222"/>
        <v>#REF!</v>
      </c>
      <c r="N422" s="58" t="e">
        <f t="shared" si="228"/>
        <v>#REF!</v>
      </c>
      <c r="O422" s="58" t="e">
        <f t="shared" si="229"/>
        <v>#REF!</v>
      </c>
      <c r="P422" s="59" t="e">
        <f t="shared" si="218"/>
        <v>#REF!</v>
      </c>
      <c r="Q422" s="29" t="e">
        <f t="shared" si="230"/>
        <v>#REF!</v>
      </c>
      <c r="R422" s="100" t="e">
        <f t="shared" si="223"/>
        <v>#REF!</v>
      </c>
      <c r="S422" s="69"/>
      <c r="T422" s="69"/>
      <c r="U422" s="102"/>
      <c r="V422" s="102"/>
      <c r="W422" s="102"/>
      <c r="X422" s="102" t="e">
        <f t="shared" si="231"/>
        <v>#REF!</v>
      </c>
      <c r="Y422" s="102" t="e">
        <f t="shared" si="232"/>
        <v>#REF!</v>
      </c>
      <c r="Z422" s="102" t="e">
        <f t="shared" si="233"/>
        <v>#REF!</v>
      </c>
      <c r="AA422" s="102" t="e">
        <f t="shared" si="234"/>
        <v>#REF!</v>
      </c>
      <c r="AB422" s="102" t="e">
        <f t="shared" si="235"/>
        <v>#REF!</v>
      </c>
      <c r="AC422" s="102" t="e">
        <f t="shared" si="236"/>
        <v>#REF!</v>
      </c>
      <c r="AD422" s="102" t="e">
        <f t="shared" si="237"/>
        <v>#REF!</v>
      </c>
      <c r="AE422" s="102" t="e">
        <f t="shared" si="238"/>
        <v>#REF!</v>
      </c>
      <c r="AF422" s="108" t="e">
        <f t="shared" si="239"/>
        <v>#REF!</v>
      </c>
      <c r="AG422" s="102" t="e">
        <f t="shared" si="240"/>
        <v>#REF!</v>
      </c>
    </row>
    <row r="423" spans="2:33" x14ac:dyDescent="0.25">
      <c r="B423"/>
      <c r="E423" s="65" t="e">
        <f>IF((ROWS(E$6:E423)-1)&gt;$C$16+$C$13-$C$15,"",(ROWS(E$6:E423)-1))</f>
        <v>#REF!</v>
      </c>
      <c r="F423" s="55" t="e">
        <f t="shared" si="224"/>
        <v>#REF!</v>
      </c>
      <c r="G423" s="55" t="e">
        <f t="shared" si="219"/>
        <v>#REF!</v>
      </c>
      <c r="H423" s="28" t="e">
        <f t="shared" si="220"/>
        <v>#REF!</v>
      </c>
      <c r="I423" s="56" t="e">
        <f t="shared" si="221"/>
        <v>#REF!</v>
      </c>
      <c r="J423" s="56" t="e">
        <f t="shared" si="225"/>
        <v>#REF!</v>
      </c>
      <c r="K423" s="57" t="e">
        <f t="shared" si="226"/>
        <v>#REF!</v>
      </c>
      <c r="L423" s="57" t="e">
        <f t="shared" si="227"/>
        <v>#REF!</v>
      </c>
      <c r="M423" s="58" t="e">
        <f t="shared" si="222"/>
        <v>#REF!</v>
      </c>
      <c r="N423" s="58" t="e">
        <f t="shared" si="228"/>
        <v>#REF!</v>
      </c>
      <c r="O423" s="58" t="e">
        <f t="shared" si="229"/>
        <v>#REF!</v>
      </c>
      <c r="P423" s="59" t="e">
        <f t="shared" si="218"/>
        <v>#REF!</v>
      </c>
      <c r="Q423" s="29" t="e">
        <f t="shared" si="230"/>
        <v>#REF!</v>
      </c>
      <c r="R423" s="100" t="e">
        <f t="shared" si="223"/>
        <v>#REF!</v>
      </c>
      <c r="S423" s="69"/>
      <c r="T423" s="69"/>
      <c r="U423" s="102"/>
      <c r="V423" s="102"/>
      <c r="W423" s="102"/>
      <c r="X423" s="102" t="e">
        <f t="shared" si="231"/>
        <v>#REF!</v>
      </c>
      <c r="Y423" s="102" t="e">
        <f t="shared" si="232"/>
        <v>#REF!</v>
      </c>
      <c r="Z423" s="102" t="e">
        <f t="shared" si="233"/>
        <v>#REF!</v>
      </c>
      <c r="AA423" s="102" t="e">
        <f t="shared" si="234"/>
        <v>#REF!</v>
      </c>
      <c r="AB423" s="102" t="e">
        <f t="shared" si="235"/>
        <v>#REF!</v>
      </c>
      <c r="AC423" s="102" t="e">
        <f t="shared" si="236"/>
        <v>#REF!</v>
      </c>
      <c r="AD423" s="102" t="e">
        <f t="shared" si="237"/>
        <v>#REF!</v>
      </c>
      <c r="AE423" s="102" t="e">
        <f t="shared" si="238"/>
        <v>#REF!</v>
      </c>
      <c r="AF423" s="108" t="e">
        <f t="shared" si="239"/>
        <v>#REF!</v>
      </c>
      <c r="AG423" s="102" t="e">
        <f t="shared" si="240"/>
        <v>#REF!</v>
      </c>
    </row>
    <row r="424" spans="2:33" x14ac:dyDescent="0.25">
      <c r="B424"/>
      <c r="E424" s="65" t="e">
        <f>IF((ROWS(E$6:E424)-1)&gt;$C$16+$C$13-$C$15,"",(ROWS(E$6:E424)-1))</f>
        <v>#REF!</v>
      </c>
      <c r="F424" s="55" t="e">
        <f t="shared" si="224"/>
        <v>#REF!</v>
      </c>
      <c r="G424" s="55" t="e">
        <f t="shared" si="219"/>
        <v>#REF!</v>
      </c>
      <c r="H424" s="28" t="e">
        <f t="shared" si="220"/>
        <v>#REF!</v>
      </c>
      <c r="I424" s="56" t="e">
        <f t="shared" si="221"/>
        <v>#REF!</v>
      </c>
      <c r="J424" s="56" t="e">
        <f t="shared" si="225"/>
        <v>#REF!</v>
      </c>
      <c r="K424" s="57" t="e">
        <f t="shared" si="226"/>
        <v>#REF!</v>
      </c>
      <c r="L424" s="57" t="e">
        <f t="shared" si="227"/>
        <v>#REF!</v>
      </c>
      <c r="M424" s="58" t="e">
        <f t="shared" si="222"/>
        <v>#REF!</v>
      </c>
      <c r="N424" s="58" t="e">
        <f t="shared" si="228"/>
        <v>#REF!</v>
      </c>
      <c r="O424" s="58" t="e">
        <f t="shared" si="229"/>
        <v>#REF!</v>
      </c>
      <c r="P424" s="59" t="e">
        <f t="shared" si="218"/>
        <v>#REF!</v>
      </c>
      <c r="Q424" s="29" t="e">
        <f t="shared" si="230"/>
        <v>#REF!</v>
      </c>
      <c r="R424" s="100" t="e">
        <f t="shared" si="223"/>
        <v>#REF!</v>
      </c>
      <c r="S424" s="69"/>
      <c r="T424" s="69"/>
      <c r="U424" s="102"/>
      <c r="V424" s="102"/>
      <c r="W424" s="102"/>
      <c r="X424" s="102" t="e">
        <f t="shared" si="231"/>
        <v>#REF!</v>
      </c>
      <c r="Y424" s="102" t="e">
        <f t="shared" si="232"/>
        <v>#REF!</v>
      </c>
      <c r="Z424" s="102" t="e">
        <f t="shared" si="233"/>
        <v>#REF!</v>
      </c>
      <c r="AA424" s="102" t="e">
        <f t="shared" si="234"/>
        <v>#REF!</v>
      </c>
      <c r="AB424" s="102" t="e">
        <f t="shared" si="235"/>
        <v>#REF!</v>
      </c>
      <c r="AC424" s="102" t="e">
        <f t="shared" si="236"/>
        <v>#REF!</v>
      </c>
      <c r="AD424" s="102" t="e">
        <f t="shared" si="237"/>
        <v>#REF!</v>
      </c>
      <c r="AE424" s="102" t="e">
        <f t="shared" si="238"/>
        <v>#REF!</v>
      </c>
      <c r="AF424" s="108" t="e">
        <f t="shared" si="239"/>
        <v>#REF!</v>
      </c>
      <c r="AG424" s="102" t="e">
        <f t="shared" si="240"/>
        <v>#REF!</v>
      </c>
    </row>
    <row r="425" spans="2:33" x14ac:dyDescent="0.25">
      <c r="B425"/>
      <c r="E425" s="65" t="e">
        <f>IF((ROWS(E$6:E425)-1)&gt;$C$16+$C$13-$C$15,"",(ROWS(E$6:E425)-1))</f>
        <v>#REF!</v>
      </c>
      <c r="F425" s="55" t="e">
        <f t="shared" si="224"/>
        <v>#REF!</v>
      </c>
      <c r="G425" s="55" t="e">
        <f t="shared" si="219"/>
        <v>#REF!</v>
      </c>
      <c r="H425" s="28" t="e">
        <f t="shared" si="220"/>
        <v>#REF!</v>
      </c>
      <c r="I425" s="56" t="e">
        <f t="shared" si="221"/>
        <v>#REF!</v>
      </c>
      <c r="J425" s="56" t="e">
        <f t="shared" si="225"/>
        <v>#REF!</v>
      </c>
      <c r="K425" s="57" t="e">
        <f t="shared" si="226"/>
        <v>#REF!</v>
      </c>
      <c r="L425" s="57" t="e">
        <f t="shared" si="227"/>
        <v>#REF!</v>
      </c>
      <c r="M425" s="58" t="e">
        <f t="shared" si="222"/>
        <v>#REF!</v>
      </c>
      <c r="N425" s="58" t="e">
        <f t="shared" si="228"/>
        <v>#REF!</v>
      </c>
      <c r="O425" s="58" t="e">
        <f t="shared" si="229"/>
        <v>#REF!</v>
      </c>
      <c r="P425" s="59" t="e">
        <f t="shared" si="218"/>
        <v>#REF!</v>
      </c>
      <c r="Q425" s="29" t="e">
        <f t="shared" si="230"/>
        <v>#REF!</v>
      </c>
      <c r="R425" s="100" t="e">
        <f t="shared" si="223"/>
        <v>#REF!</v>
      </c>
      <c r="S425" s="69"/>
      <c r="T425" s="69"/>
      <c r="U425" s="102"/>
      <c r="V425" s="102"/>
      <c r="W425" s="102"/>
      <c r="X425" s="102" t="e">
        <f t="shared" si="231"/>
        <v>#REF!</v>
      </c>
      <c r="Y425" s="102" t="e">
        <f t="shared" si="232"/>
        <v>#REF!</v>
      </c>
      <c r="Z425" s="102" t="e">
        <f t="shared" si="233"/>
        <v>#REF!</v>
      </c>
      <c r="AA425" s="102" t="e">
        <f t="shared" si="234"/>
        <v>#REF!</v>
      </c>
      <c r="AB425" s="102" t="e">
        <f t="shared" si="235"/>
        <v>#REF!</v>
      </c>
      <c r="AC425" s="102" t="e">
        <f t="shared" si="236"/>
        <v>#REF!</v>
      </c>
      <c r="AD425" s="102" t="e">
        <f t="shared" si="237"/>
        <v>#REF!</v>
      </c>
      <c r="AE425" s="102" t="e">
        <f t="shared" si="238"/>
        <v>#REF!</v>
      </c>
      <c r="AF425" s="108" t="e">
        <f t="shared" si="239"/>
        <v>#REF!</v>
      </c>
      <c r="AG425" s="102" t="e">
        <f t="shared" si="240"/>
        <v>#REF!</v>
      </c>
    </row>
    <row r="426" spans="2:33" x14ac:dyDescent="0.25">
      <c r="B426"/>
      <c r="E426" s="65" t="e">
        <f>IF((ROWS(E$6:E426)-1)&gt;$C$16+$C$13-$C$15,"",(ROWS(E$6:E426)-1))</f>
        <v>#REF!</v>
      </c>
      <c r="F426" s="55" t="e">
        <f t="shared" si="224"/>
        <v>#REF!</v>
      </c>
      <c r="G426" s="55" t="e">
        <f t="shared" si="219"/>
        <v>#REF!</v>
      </c>
      <c r="H426" s="28" t="e">
        <f t="shared" si="220"/>
        <v>#REF!</v>
      </c>
      <c r="I426" s="56" t="e">
        <f t="shared" si="221"/>
        <v>#REF!</v>
      </c>
      <c r="J426" s="56" t="e">
        <f t="shared" si="225"/>
        <v>#REF!</v>
      </c>
      <c r="K426" s="57" t="e">
        <f t="shared" si="226"/>
        <v>#REF!</v>
      </c>
      <c r="L426" s="57" t="e">
        <f t="shared" si="227"/>
        <v>#REF!</v>
      </c>
      <c r="M426" s="58" t="e">
        <f t="shared" si="222"/>
        <v>#REF!</v>
      </c>
      <c r="N426" s="58" t="e">
        <f t="shared" si="228"/>
        <v>#REF!</v>
      </c>
      <c r="O426" s="58" t="e">
        <f t="shared" si="229"/>
        <v>#REF!</v>
      </c>
      <c r="P426" s="59" t="e">
        <f t="shared" si="218"/>
        <v>#REF!</v>
      </c>
      <c r="Q426" s="29" t="e">
        <f t="shared" si="230"/>
        <v>#REF!</v>
      </c>
      <c r="R426" s="100" t="e">
        <f t="shared" si="223"/>
        <v>#REF!</v>
      </c>
      <c r="S426" s="69"/>
      <c r="T426" s="69"/>
      <c r="U426" s="102"/>
      <c r="V426" s="102"/>
      <c r="W426" s="102"/>
      <c r="X426" s="102" t="e">
        <f t="shared" si="231"/>
        <v>#REF!</v>
      </c>
      <c r="Y426" s="102" t="e">
        <f t="shared" si="232"/>
        <v>#REF!</v>
      </c>
      <c r="Z426" s="102" t="e">
        <f t="shared" si="233"/>
        <v>#REF!</v>
      </c>
      <c r="AA426" s="102" t="e">
        <f t="shared" si="234"/>
        <v>#REF!</v>
      </c>
      <c r="AB426" s="102" t="e">
        <f t="shared" si="235"/>
        <v>#REF!</v>
      </c>
      <c r="AC426" s="102" t="e">
        <f t="shared" si="236"/>
        <v>#REF!</v>
      </c>
      <c r="AD426" s="102" t="e">
        <f t="shared" si="237"/>
        <v>#REF!</v>
      </c>
      <c r="AE426" s="102" t="e">
        <f t="shared" si="238"/>
        <v>#REF!</v>
      </c>
      <c r="AF426" s="108" t="e">
        <f t="shared" si="239"/>
        <v>#REF!</v>
      </c>
      <c r="AG426" s="102" t="e">
        <f t="shared" si="240"/>
        <v>#REF!</v>
      </c>
    </row>
    <row r="427" spans="2:33" x14ac:dyDescent="0.25">
      <c r="B427"/>
      <c r="E427" s="65" t="e">
        <f>IF((ROWS(E$6:E427)-1)&gt;$C$16+$C$13-$C$15,"",(ROWS(E$6:E427)-1))</f>
        <v>#REF!</v>
      </c>
      <c r="F427" s="55" t="e">
        <f t="shared" si="224"/>
        <v>#REF!</v>
      </c>
      <c r="G427" s="55" t="e">
        <f t="shared" si="219"/>
        <v>#REF!</v>
      </c>
      <c r="H427" s="28" t="e">
        <f t="shared" si="220"/>
        <v>#REF!</v>
      </c>
      <c r="I427" s="56" t="e">
        <f t="shared" si="221"/>
        <v>#REF!</v>
      </c>
      <c r="J427" s="56" t="e">
        <f t="shared" si="225"/>
        <v>#REF!</v>
      </c>
      <c r="K427" s="57" t="e">
        <f t="shared" si="226"/>
        <v>#REF!</v>
      </c>
      <c r="L427" s="57" t="e">
        <f t="shared" si="227"/>
        <v>#REF!</v>
      </c>
      <c r="M427" s="58" t="e">
        <f t="shared" si="222"/>
        <v>#REF!</v>
      </c>
      <c r="N427" s="58" t="e">
        <f t="shared" si="228"/>
        <v>#REF!</v>
      </c>
      <c r="O427" s="58" t="e">
        <f t="shared" si="229"/>
        <v>#REF!</v>
      </c>
      <c r="P427" s="59" t="e">
        <f t="shared" si="218"/>
        <v>#REF!</v>
      </c>
      <c r="Q427" s="29" t="e">
        <f t="shared" si="230"/>
        <v>#REF!</v>
      </c>
      <c r="R427" s="100" t="e">
        <f t="shared" si="223"/>
        <v>#REF!</v>
      </c>
      <c r="S427" s="69"/>
      <c r="T427" s="69"/>
      <c r="U427" s="102"/>
      <c r="V427" s="102"/>
      <c r="W427" s="102"/>
      <c r="X427" s="102" t="e">
        <f t="shared" si="231"/>
        <v>#REF!</v>
      </c>
      <c r="Y427" s="102" t="e">
        <f t="shared" si="232"/>
        <v>#REF!</v>
      </c>
      <c r="Z427" s="102" t="e">
        <f t="shared" si="233"/>
        <v>#REF!</v>
      </c>
      <c r="AA427" s="102" t="e">
        <f t="shared" si="234"/>
        <v>#REF!</v>
      </c>
      <c r="AB427" s="102" t="e">
        <f t="shared" si="235"/>
        <v>#REF!</v>
      </c>
      <c r="AC427" s="102" t="e">
        <f t="shared" si="236"/>
        <v>#REF!</v>
      </c>
      <c r="AD427" s="102" t="e">
        <f t="shared" si="237"/>
        <v>#REF!</v>
      </c>
      <c r="AE427" s="102" t="e">
        <f t="shared" si="238"/>
        <v>#REF!</v>
      </c>
      <c r="AF427" s="108" t="e">
        <f t="shared" si="239"/>
        <v>#REF!</v>
      </c>
      <c r="AG427" s="102" t="e">
        <f t="shared" si="240"/>
        <v>#REF!</v>
      </c>
    </row>
    <row r="428" spans="2:33" x14ac:dyDescent="0.25">
      <c r="B428"/>
      <c r="E428" s="65" t="e">
        <f>IF((ROWS(E$6:E428)-1)&gt;$C$16+$C$13-$C$15,"",(ROWS(E$6:E428)-1))</f>
        <v>#REF!</v>
      </c>
      <c r="F428" s="55" t="e">
        <f t="shared" si="224"/>
        <v>#REF!</v>
      </c>
      <c r="G428" s="55" t="e">
        <f t="shared" si="219"/>
        <v>#REF!</v>
      </c>
      <c r="H428" s="28" t="e">
        <f t="shared" si="220"/>
        <v>#REF!</v>
      </c>
      <c r="I428" s="56" t="e">
        <f t="shared" si="221"/>
        <v>#REF!</v>
      </c>
      <c r="J428" s="56" t="e">
        <f t="shared" si="225"/>
        <v>#REF!</v>
      </c>
      <c r="K428" s="57" t="e">
        <f t="shared" si="226"/>
        <v>#REF!</v>
      </c>
      <c r="L428" s="57" t="e">
        <f t="shared" si="227"/>
        <v>#REF!</v>
      </c>
      <c r="M428" s="58" t="e">
        <f t="shared" si="222"/>
        <v>#REF!</v>
      </c>
      <c r="N428" s="58" t="e">
        <f t="shared" si="228"/>
        <v>#REF!</v>
      </c>
      <c r="O428" s="58" t="e">
        <f t="shared" si="229"/>
        <v>#REF!</v>
      </c>
      <c r="P428" s="59" t="e">
        <f t="shared" si="218"/>
        <v>#REF!</v>
      </c>
      <c r="Q428" s="29" t="e">
        <f t="shared" si="230"/>
        <v>#REF!</v>
      </c>
      <c r="R428" s="100" t="e">
        <f t="shared" si="223"/>
        <v>#REF!</v>
      </c>
      <c r="S428" s="69"/>
      <c r="T428" s="69"/>
      <c r="U428" s="102"/>
      <c r="V428" s="102"/>
      <c r="W428" s="102"/>
      <c r="X428" s="102" t="e">
        <f t="shared" si="231"/>
        <v>#REF!</v>
      </c>
      <c r="Y428" s="102" t="e">
        <f t="shared" si="232"/>
        <v>#REF!</v>
      </c>
      <c r="Z428" s="102" t="e">
        <f t="shared" si="233"/>
        <v>#REF!</v>
      </c>
      <c r="AA428" s="102" t="e">
        <f t="shared" si="234"/>
        <v>#REF!</v>
      </c>
      <c r="AB428" s="102" t="e">
        <f t="shared" si="235"/>
        <v>#REF!</v>
      </c>
      <c r="AC428" s="102" t="e">
        <f t="shared" si="236"/>
        <v>#REF!</v>
      </c>
      <c r="AD428" s="102" t="e">
        <f t="shared" si="237"/>
        <v>#REF!</v>
      </c>
      <c r="AE428" s="102" t="e">
        <f t="shared" si="238"/>
        <v>#REF!</v>
      </c>
      <c r="AF428" s="108" t="e">
        <f t="shared" si="239"/>
        <v>#REF!</v>
      </c>
      <c r="AG428" s="102" t="e">
        <f t="shared" si="240"/>
        <v>#REF!</v>
      </c>
    </row>
    <row r="429" spans="2:33" x14ac:dyDescent="0.25">
      <c r="B429"/>
      <c r="E429" s="65" t="e">
        <f>IF((ROWS(E$6:E429)-1)&gt;$C$16+$C$13-$C$15,"",(ROWS(E$6:E429)-1))</f>
        <v>#REF!</v>
      </c>
      <c r="F429" s="55" t="e">
        <f t="shared" si="224"/>
        <v>#REF!</v>
      </c>
      <c r="G429" s="55" t="e">
        <f t="shared" si="219"/>
        <v>#REF!</v>
      </c>
      <c r="H429" s="28" t="e">
        <f t="shared" si="220"/>
        <v>#REF!</v>
      </c>
      <c r="I429" s="56" t="e">
        <f t="shared" si="221"/>
        <v>#REF!</v>
      </c>
      <c r="J429" s="56" t="e">
        <f t="shared" si="225"/>
        <v>#REF!</v>
      </c>
      <c r="K429" s="57" t="e">
        <f t="shared" si="226"/>
        <v>#REF!</v>
      </c>
      <c r="L429" s="57" t="e">
        <f t="shared" si="227"/>
        <v>#REF!</v>
      </c>
      <c r="M429" s="58" t="e">
        <f t="shared" si="222"/>
        <v>#REF!</v>
      </c>
      <c r="N429" s="58" t="e">
        <f t="shared" si="228"/>
        <v>#REF!</v>
      </c>
      <c r="O429" s="58" t="e">
        <f t="shared" si="229"/>
        <v>#REF!</v>
      </c>
      <c r="P429" s="59" t="e">
        <f t="shared" si="218"/>
        <v>#REF!</v>
      </c>
      <c r="Q429" s="29" t="e">
        <f t="shared" si="230"/>
        <v>#REF!</v>
      </c>
      <c r="R429" s="100" t="e">
        <f t="shared" si="223"/>
        <v>#REF!</v>
      </c>
      <c r="S429" s="69"/>
      <c r="T429" s="69"/>
      <c r="U429" s="102"/>
      <c r="V429" s="102"/>
      <c r="W429" s="102"/>
      <c r="X429" s="102" t="e">
        <f t="shared" si="231"/>
        <v>#REF!</v>
      </c>
      <c r="Y429" s="102" t="e">
        <f t="shared" si="232"/>
        <v>#REF!</v>
      </c>
      <c r="Z429" s="102" t="e">
        <f t="shared" si="233"/>
        <v>#REF!</v>
      </c>
      <c r="AA429" s="102" t="e">
        <f t="shared" si="234"/>
        <v>#REF!</v>
      </c>
      <c r="AB429" s="102" t="e">
        <f t="shared" si="235"/>
        <v>#REF!</v>
      </c>
      <c r="AC429" s="102" t="e">
        <f t="shared" si="236"/>
        <v>#REF!</v>
      </c>
      <c r="AD429" s="102" t="e">
        <f t="shared" si="237"/>
        <v>#REF!</v>
      </c>
      <c r="AE429" s="102" t="e">
        <f t="shared" si="238"/>
        <v>#REF!</v>
      </c>
      <c r="AF429" s="108" t="e">
        <f t="shared" si="239"/>
        <v>#REF!</v>
      </c>
      <c r="AG429" s="102" t="e">
        <f t="shared" si="240"/>
        <v>#REF!</v>
      </c>
    </row>
    <row r="430" spans="2:33" x14ac:dyDescent="0.25">
      <c r="B430"/>
      <c r="E430" s="65" t="e">
        <f>IF((ROWS(E$6:E430)-1)&gt;$C$16+$C$13-$C$15,"",(ROWS(E$6:E430)-1))</f>
        <v>#REF!</v>
      </c>
      <c r="F430" s="55" t="e">
        <f t="shared" si="224"/>
        <v>#REF!</v>
      </c>
      <c r="G430" s="55" t="e">
        <f t="shared" si="219"/>
        <v>#REF!</v>
      </c>
      <c r="H430" s="28" t="e">
        <f t="shared" si="220"/>
        <v>#REF!</v>
      </c>
      <c r="I430" s="56" t="e">
        <f t="shared" si="221"/>
        <v>#REF!</v>
      </c>
      <c r="J430" s="56" t="e">
        <f t="shared" si="225"/>
        <v>#REF!</v>
      </c>
      <c r="K430" s="57" t="e">
        <f t="shared" si="226"/>
        <v>#REF!</v>
      </c>
      <c r="L430" s="57" t="e">
        <f t="shared" si="227"/>
        <v>#REF!</v>
      </c>
      <c r="M430" s="58" t="e">
        <f t="shared" si="222"/>
        <v>#REF!</v>
      </c>
      <c r="N430" s="58" t="e">
        <f t="shared" si="228"/>
        <v>#REF!</v>
      </c>
      <c r="O430" s="58" t="e">
        <f t="shared" si="229"/>
        <v>#REF!</v>
      </c>
      <c r="P430" s="59" t="e">
        <f t="shared" si="218"/>
        <v>#REF!</v>
      </c>
      <c r="Q430" s="29" t="e">
        <f t="shared" si="230"/>
        <v>#REF!</v>
      </c>
      <c r="R430" s="100" t="e">
        <f t="shared" si="223"/>
        <v>#REF!</v>
      </c>
      <c r="S430" s="69"/>
      <c r="T430" s="69"/>
      <c r="U430" s="102"/>
      <c r="V430" s="102"/>
      <c r="W430" s="102"/>
      <c r="X430" s="102" t="e">
        <f t="shared" si="231"/>
        <v>#REF!</v>
      </c>
      <c r="Y430" s="102" t="e">
        <f t="shared" si="232"/>
        <v>#REF!</v>
      </c>
      <c r="Z430" s="102" t="e">
        <f t="shared" si="233"/>
        <v>#REF!</v>
      </c>
      <c r="AA430" s="102" t="e">
        <f t="shared" si="234"/>
        <v>#REF!</v>
      </c>
      <c r="AB430" s="102" t="e">
        <f t="shared" si="235"/>
        <v>#REF!</v>
      </c>
      <c r="AC430" s="102" t="e">
        <f t="shared" si="236"/>
        <v>#REF!</v>
      </c>
      <c r="AD430" s="102" t="e">
        <f t="shared" si="237"/>
        <v>#REF!</v>
      </c>
      <c r="AE430" s="102" t="e">
        <f t="shared" si="238"/>
        <v>#REF!</v>
      </c>
      <c r="AF430" s="108" t="e">
        <f t="shared" si="239"/>
        <v>#REF!</v>
      </c>
      <c r="AG430" s="102" t="e">
        <f t="shared" si="240"/>
        <v>#REF!</v>
      </c>
    </row>
    <row r="431" spans="2:33" x14ac:dyDescent="0.25">
      <c r="B431"/>
      <c r="E431" s="65" t="e">
        <f>IF((ROWS(E$6:E431)-1)&gt;$C$16+$C$13-$C$15,"",(ROWS(E$6:E431)-1))</f>
        <v>#REF!</v>
      </c>
      <c r="F431" s="55" t="e">
        <f t="shared" si="224"/>
        <v>#REF!</v>
      </c>
      <c r="G431" s="55" t="e">
        <f t="shared" si="219"/>
        <v>#REF!</v>
      </c>
      <c r="H431" s="28" t="e">
        <f t="shared" si="220"/>
        <v>#REF!</v>
      </c>
      <c r="I431" s="56" t="e">
        <f t="shared" si="221"/>
        <v>#REF!</v>
      </c>
      <c r="J431" s="56" t="e">
        <f t="shared" si="225"/>
        <v>#REF!</v>
      </c>
      <c r="K431" s="57" t="e">
        <f t="shared" si="226"/>
        <v>#REF!</v>
      </c>
      <c r="L431" s="57" t="e">
        <f t="shared" si="227"/>
        <v>#REF!</v>
      </c>
      <c r="M431" s="58" t="e">
        <f t="shared" si="222"/>
        <v>#REF!</v>
      </c>
      <c r="N431" s="58" t="e">
        <f t="shared" si="228"/>
        <v>#REF!</v>
      </c>
      <c r="O431" s="58" t="e">
        <f t="shared" si="229"/>
        <v>#REF!</v>
      </c>
      <c r="P431" s="59" t="e">
        <f t="shared" si="218"/>
        <v>#REF!</v>
      </c>
      <c r="Q431" s="29" t="e">
        <f t="shared" si="230"/>
        <v>#REF!</v>
      </c>
      <c r="R431" s="100" t="e">
        <f t="shared" si="223"/>
        <v>#REF!</v>
      </c>
      <c r="S431" s="69"/>
      <c r="T431" s="69"/>
      <c r="U431" s="102"/>
      <c r="V431" s="102"/>
      <c r="W431" s="102"/>
      <c r="X431" s="102" t="e">
        <f t="shared" si="231"/>
        <v>#REF!</v>
      </c>
      <c r="Y431" s="102" t="e">
        <f t="shared" si="232"/>
        <v>#REF!</v>
      </c>
      <c r="Z431" s="102" t="e">
        <f t="shared" si="233"/>
        <v>#REF!</v>
      </c>
      <c r="AA431" s="102" t="e">
        <f t="shared" si="234"/>
        <v>#REF!</v>
      </c>
      <c r="AB431" s="102" t="e">
        <f t="shared" si="235"/>
        <v>#REF!</v>
      </c>
      <c r="AC431" s="102" t="e">
        <f t="shared" si="236"/>
        <v>#REF!</v>
      </c>
      <c r="AD431" s="102" t="e">
        <f t="shared" si="237"/>
        <v>#REF!</v>
      </c>
      <c r="AE431" s="102" t="e">
        <f t="shared" si="238"/>
        <v>#REF!</v>
      </c>
      <c r="AF431" s="108" t="e">
        <f t="shared" si="239"/>
        <v>#REF!</v>
      </c>
      <c r="AG431" s="102" t="e">
        <f t="shared" si="240"/>
        <v>#REF!</v>
      </c>
    </row>
    <row r="432" spans="2:33" x14ac:dyDescent="0.25">
      <c r="B432"/>
      <c r="E432" s="65" t="e">
        <f>IF((ROWS(E$6:E432)-1)&gt;$C$16+$C$13-$C$15,"",(ROWS(E$6:E432)-1))</f>
        <v>#REF!</v>
      </c>
      <c r="F432" s="55" t="e">
        <f t="shared" si="224"/>
        <v>#REF!</v>
      </c>
      <c r="G432" s="55" t="e">
        <f t="shared" si="219"/>
        <v>#REF!</v>
      </c>
      <c r="H432" s="28" t="e">
        <f t="shared" si="220"/>
        <v>#REF!</v>
      </c>
      <c r="I432" s="56" t="e">
        <f t="shared" si="221"/>
        <v>#REF!</v>
      </c>
      <c r="J432" s="56" t="e">
        <f t="shared" si="225"/>
        <v>#REF!</v>
      </c>
      <c r="K432" s="57" t="e">
        <f t="shared" si="226"/>
        <v>#REF!</v>
      </c>
      <c r="L432" s="57" t="e">
        <f t="shared" si="227"/>
        <v>#REF!</v>
      </c>
      <c r="M432" s="58" t="e">
        <f t="shared" si="222"/>
        <v>#REF!</v>
      </c>
      <c r="N432" s="58" t="e">
        <f t="shared" si="228"/>
        <v>#REF!</v>
      </c>
      <c r="O432" s="58" t="e">
        <f t="shared" si="229"/>
        <v>#REF!</v>
      </c>
      <c r="P432" s="59" t="e">
        <f t="shared" si="218"/>
        <v>#REF!</v>
      </c>
      <c r="Q432" s="29" t="e">
        <f t="shared" si="230"/>
        <v>#REF!</v>
      </c>
      <c r="R432" s="100" t="e">
        <f t="shared" si="223"/>
        <v>#REF!</v>
      </c>
      <c r="S432" s="69"/>
      <c r="T432" s="69"/>
      <c r="U432" s="102"/>
      <c r="V432" s="102"/>
      <c r="W432" s="102"/>
      <c r="X432" s="102" t="e">
        <f t="shared" si="231"/>
        <v>#REF!</v>
      </c>
      <c r="Y432" s="102" t="e">
        <f t="shared" si="232"/>
        <v>#REF!</v>
      </c>
      <c r="Z432" s="102" t="e">
        <f t="shared" si="233"/>
        <v>#REF!</v>
      </c>
      <c r="AA432" s="102" t="e">
        <f t="shared" si="234"/>
        <v>#REF!</v>
      </c>
      <c r="AB432" s="102" t="e">
        <f t="shared" si="235"/>
        <v>#REF!</v>
      </c>
      <c r="AC432" s="102" t="e">
        <f t="shared" si="236"/>
        <v>#REF!</v>
      </c>
      <c r="AD432" s="102" t="e">
        <f t="shared" si="237"/>
        <v>#REF!</v>
      </c>
      <c r="AE432" s="102" t="e">
        <f t="shared" si="238"/>
        <v>#REF!</v>
      </c>
      <c r="AF432" s="108" t="e">
        <f t="shared" si="239"/>
        <v>#REF!</v>
      </c>
      <c r="AG432" s="102" t="e">
        <f t="shared" si="240"/>
        <v>#REF!</v>
      </c>
    </row>
    <row r="433" spans="2:33" x14ac:dyDescent="0.25">
      <c r="B433"/>
      <c r="E433" s="65" t="e">
        <f>IF((ROWS(E$6:E433)-1)&gt;$C$16+$C$13-$C$15,"",(ROWS(E$6:E433)-1))</f>
        <v>#REF!</v>
      </c>
      <c r="F433" s="55" t="e">
        <f t="shared" si="224"/>
        <v>#REF!</v>
      </c>
      <c r="G433" s="55" t="e">
        <f t="shared" si="219"/>
        <v>#REF!</v>
      </c>
      <c r="H433" s="28" t="e">
        <f t="shared" si="220"/>
        <v>#REF!</v>
      </c>
      <c r="I433" s="56" t="e">
        <f t="shared" si="221"/>
        <v>#REF!</v>
      </c>
      <c r="J433" s="56" t="e">
        <f t="shared" si="225"/>
        <v>#REF!</v>
      </c>
      <c r="K433" s="57" t="e">
        <f t="shared" si="226"/>
        <v>#REF!</v>
      </c>
      <c r="L433" s="57" t="e">
        <f t="shared" si="227"/>
        <v>#REF!</v>
      </c>
      <c r="M433" s="58" t="e">
        <f t="shared" si="222"/>
        <v>#REF!</v>
      </c>
      <c r="N433" s="58" t="e">
        <f t="shared" si="228"/>
        <v>#REF!</v>
      </c>
      <c r="O433" s="58" t="e">
        <f t="shared" si="229"/>
        <v>#REF!</v>
      </c>
      <c r="P433" s="59" t="e">
        <f t="shared" si="218"/>
        <v>#REF!</v>
      </c>
      <c r="Q433" s="29" t="e">
        <f t="shared" si="230"/>
        <v>#REF!</v>
      </c>
      <c r="R433" s="100" t="e">
        <f t="shared" si="223"/>
        <v>#REF!</v>
      </c>
      <c r="S433" s="69"/>
      <c r="T433" s="69"/>
      <c r="U433" s="102"/>
      <c r="V433" s="102"/>
      <c r="W433" s="102"/>
      <c r="X433" s="102" t="e">
        <f t="shared" si="231"/>
        <v>#REF!</v>
      </c>
      <c r="Y433" s="102" t="e">
        <f t="shared" si="232"/>
        <v>#REF!</v>
      </c>
      <c r="Z433" s="102" t="e">
        <f t="shared" si="233"/>
        <v>#REF!</v>
      </c>
      <c r="AA433" s="102" t="e">
        <f t="shared" si="234"/>
        <v>#REF!</v>
      </c>
      <c r="AB433" s="102" t="e">
        <f t="shared" si="235"/>
        <v>#REF!</v>
      </c>
      <c r="AC433" s="102" t="e">
        <f t="shared" si="236"/>
        <v>#REF!</v>
      </c>
      <c r="AD433" s="102" t="e">
        <f t="shared" si="237"/>
        <v>#REF!</v>
      </c>
      <c r="AE433" s="102" t="e">
        <f t="shared" si="238"/>
        <v>#REF!</v>
      </c>
      <c r="AF433" s="108" t="e">
        <f t="shared" si="239"/>
        <v>#REF!</v>
      </c>
      <c r="AG433" s="102" t="e">
        <f t="shared" si="240"/>
        <v>#REF!</v>
      </c>
    </row>
    <row r="434" spans="2:33" x14ac:dyDescent="0.25">
      <c r="B434"/>
      <c r="E434" s="65" t="e">
        <f>IF((ROWS(E$6:E434)-1)&gt;$C$16+$C$13-$C$15,"",(ROWS(E$6:E434)-1))</f>
        <v>#REF!</v>
      </c>
      <c r="F434" s="55" t="e">
        <f t="shared" si="224"/>
        <v>#REF!</v>
      </c>
      <c r="G434" s="55" t="e">
        <f t="shared" si="219"/>
        <v>#REF!</v>
      </c>
      <c r="H434" s="28" t="e">
        <f t="shared" si="220"/>
        <v>#REF!</v>
      </c>
      <c r="I434" s="56" t="e">
        <f t="shared" si="221"/>
        <v>#REF!</v>
      </c>
      <c r="J434" s="56" t="e">
        <f t="shared" si="225"/>
        <v>#REF!</v>
      </c>
      <c r="K434" s="57" t="e">
        <f t="shared" si="226"/>
        <v>#REF!</v>
      </c>
      <c r="L434" s="57" t="e">
        <f t="shared" si="227"/>
        <v>#REF!</v>
      </c>
      <c r="M434" s="58" t="e">
        <f t="shared" si="222"/>
        <v>#REF!</v>
      </c>
      <c r="N434" s="58" t="e">
        <f t="shared" si="228"/>
        <v>#REF!</v>
      </c>
      <c r="O434" s="58" t="e">
        <f t="shared" si="229"/>
        <v>#REF!</v>
      </c>
      <c r="P434" s="59" t="e">
        <f t="shared" si="218"/>
        <v>#REF!</v>
      </c>
      <c r="Q434" s="29" t="e">
        <f t="shared" si="230"/>
        <v>#REF!</v>
      </c>
      <c r="R434" s="100" t="e">
        <f t="shared" si="223"/>
        <v>#REF!</v>
      </c>
      <c r="S434" s="69"/>
      <c r="T434" s="69"/>
      <c r="U434" s="102"/>
      <c r="V434" s="102"/>
      <c r="W434" s="102"/>
      <c r="X434" s="102" t="e">
        <f t="shared" si="231"/>
        <v>#REF!</v>
      </c>
      <c r="Y434" s="102" t="e">
        <f t="shared" si="232"/>
        <v>#REF!</v>
      </c>
      <c r="Z434" s="102" t="e">
        <f t="shared" si="233"/>
        <v>#REF!</v>
      </c>
      <c r="AA434" s="102" t="e">
        <f t="shared" si="234"/>
        <v>#REF!</v>
      </c>
      <c r="AB434" s="102" t="e">
        <f t="shared" si="235"/>
        <v>#REF!</v>
      </c>
      <c r="AC434" s="102" t="e">
        <f t="shared" si="236"/>
        <v>#REF!</v>
      </c>
      <c r="AD434" s="102" t="e">
        <f t="shared" si="237"/>
        <v>#REF!</v>
      </c>
      <c r="AE434" s="102" t="e">
        <f t="shared" si="238"/>
        <v>#REF!</v>
      </c>
      <c r="AF434" s="108" t="e">
        <f t="shared" si="239"/>
        <v>#REF!</v>
      </c>
      <c r="AG434" s="102" t="e">
        <f t="shared" si="240"/>
        <v>#REF!</v>
      </c>
    </row>
    <row r="435" spans="2:33" x14ac:dyDescent="0.25">
      <c r="B435"/>
      <c r="E435" s="65" t="e">
        <f>IF((ROWS(E$6:E435)-1)&gt;$C$16+$C$13-$C$15,"",(ROWS(E$6:E435)-1))</f>
        <v>#REF!</v>
      </c>
      <c r="F435" s="55" t="e">
        <f t="shared" si="224"/>
        <v>#REF!</v>
      </c>
      <c r="G435" s="55" t="e">
        <f t="shared" si="219"/>
        <v>#REF!</v>
      </c>
      <c r="H435" s="28" t="e">
        <f t="shared" si="220"/>
        <v>#REF!</v>
      </c>
      <c r="I435" s="56" t="e">
        <f t="shared" si="221"/>
        <v>#REF!</v>
      </c>
      <c r="J435" s="56" t="e">
        <f t="shared" si="225"/>
        <v>#REF!</v>
      </c>
      <c r="K435" s="57" t="e">
        <f t="shared" si="226"/>
        <v>#REF!</v>
      </c>
      <c r="L435" s="57" t="e">
        <f t="shared" si="227"/>
        <v>#REF!</v>
      </c>
      <c r="M435" s="58" t="e">
        <f t="shared" si="222"/>
        <v>#REF!</v>
      </c>
      <c r="N435" s="58" t="e">
        <f t="shared" si="228"/>
        <v>#REF!</v>
      </c>
      <c r="O435" s="58" t="e">
        <f t="shared" si="229"/>
        <v>#REF!</v>
      </c>
      <c r="P435" s="59" t="e">
        <f t="shared" si="218"/>
        <v>#REF!</v>
      </c>
      <c r="Q435" s="29" t="e">
        <f t="shared" si="230"/>
        <v>#REF!</v>
      </c>
      <c r="R435" s="100" t="e">
        <f t="shared" si="223"/>
        <v>#REF!</v>
      </c>
      <c r="S435" s="69"/>
      <c r="T435" s="69"/>
      <c r="U435" s="102"/>
      <c r="V435" s="102"/>
      <c r="W435" s="102"/>
      <c r="X435" s="102" t="e">
        <f t="shared" si="231"/>
        <v>#REF!</v>
      </c>
      <c r="Y435" s="102" t="e">
        <f t="shared" si="232"/>
        <v>#REF!</v>
      </c>
      <c r="Z435" s="102" t="e">
        <f t="shared" si="233"/>
        <v>#REF!</v>
      </c>
      <c r="AA435" s="102" t="e">
        <f t="shared" si="234"/>
        <v>#REF!</v>
      </c>
      <c r="AB435" s="102" t="e">
        <f t="shared" si="235"/>
        <v>#REF!</v>
      </c>
      <c r="AC435" s="102" t="e">
        <f t="shared" si="236"/>
        <v>#REF!</v>
      </c>
      <c r="AD435" s="102" t="e">
        <f t="shared" si="237"/>
        <v>#REF!</v>
      </c>
      <c r="AE435" s="102" t="e">
        <f t="shared" si="238"/>
        <v>#REF!</v>
      </c>
      <c r="AF435" s="108" t="e">
        <f t="shared" si="239"/>
        <v>#REF!</v>
      </c>
      <c r="AG435" s="102" t="e">
        <f t="shared" si="240"/>
        <v>#REF!</v>
      </c>
    </row>
    <row r="436" spans="2:33" x14ac:dyDescent="0.25">
      <c r="B436"/>
      <c r="E436" s="65" t="e">
        <f>IF((ROWS(E$6:E436)-1)&gt;$C$16+$C$13-$C$15,"",(ROWS(E$6:E436)-1))</f>
        <v>#REF!</v>
      </c>
      <c r="F436" s="55" t="e">
        <f t="shared" si="224"/>
        <v>#REF!</v>
      </c>
      <c r="G436" s="55" t="e">
        <f t="shared" si="219"/>
        <v>#REF!</v>
      </c>
      <c r="H436" s="28" t="e">
        <f t="shared" si="220"/>
        <v>#REF!</v>
      </c>
      <c r="I436" s="56" t="e">
        <f t="shared" si="221"/>
        <v>#REF!</v>
      </c>
      <c r="J436" s="56" t="e">
        <f t="shared" si="225"/>
        <v>#REF!</v>
      </c>
      <c r="K436" s="57" t="e">
        <f t="shared" si="226"/>
        <v>#REF!</v>
      </c>
      <c r="L436" s="57" t="e">
        <f t="shared" si="227"/>
        <v>#REF!</v>
      </c>
      <c r="M436" s="58" t="e">
        <f t="shared" si="222"/>
        <v>#REF!</v>
      </c>
      <c r="N436" s="58" t="e">
        <f t="shared" si="228"/>
        <v>#REF!</v>
      </c>
      <c r="O436" s="58" t="e">
        <f t="shared" si="229"/>
        <v>#REF!</v>
      </c>
      <c r="P436" s="59" t="e">
        <f t="shared" si="218"/>
        <v>#REF!</v>
      </c>
      <c r="Q436" s="29" t="e">
        <f t="shared" si="230"/>
        <v>#REF!</v>
      </c>
      <c r="R436" s="100" t="e">
        <f t="shared" si="223"/>
        <v>#REF!</v>
      </c>
      <c r="S436" s="69"/>
      <c r="T436" s="69"/>
      <c r="U436" s="102"/>
      <c r="V436" s="102"/>
      <c r="W436" s="102"/>
      <c r="X436" s="102" t="e">
        <f t="shared" si="231"/>
        <v>#REF!</v>
      </c>
      <c r="Y436" s="102" t="e">
        <f t="shared" si="232"/>
        <v>#REF!</v>
      </c>
      <c r="Z436" s="102" t="e">
        <f t="shared" si="233"/>
        <v>#REF!</v>
      </c>
      <c r="AA436" s="102" t="e">
        <f t="shared" si="234"/>
        <v>#REF!</v>
      </c>
      <c r="AB436" s="102" t="e">
        <f t="shared" si="235"/>
        <v>#REF!</v>
      </c>
      <c r="AC436" s="102" t="e">
        <f t="shared" si="236"/>
        <v>#REF!</v>
      </c>
      <c r="AD436" s="102" t="e">
        <f t="shared" si="237"/>
        <v>#REF!</v>
      </c>
      <c r="AE436" s="102" t="e">
        <f t="shared" si="238"/>
        <v>#REF!</v>
      </c>
      <c r="AF436" s="108" t="e">
        <f t="shared" si="239"/>
        <v>#REF!</v>
      </c>
      <c r="AG436" s="102" t="e">
        <f t="shared" si="240"/>
        <v>#REF!</v>
      </c>
    </row>
    <row r="437" spans="2:33" x14ac:dyDescent="0.25">
      <c r="B437"/>
      <c r="E437" s="65" t="e">
        <f>IF((ROWS(E$6:E437)-1)&gt;$C$16+$C$13-$C$15,"",(ROWS(E$6:E437)-1))</f>
        <v>#REF!</v>
      </c>
      <c r="F437" s="55" t="e">
        <f t="shared" si="224"/>
        <v>#REF!</v>
      </c>
      <c r="G437" s="55" t="e">
        <f t="shared" si="219"/>
        <v>#REF!</v>
      </c>
      <c r="H437" s="28" t="e">
        <f t="shared" si="220"/>
        <v>#REF!</v>
      </c>
      <c r="I437" s="56" t="e">
        <f t="shared" si="221"/>
        <v>#REF!</v>
      </c>
      <c r="J437" s="56" t="e">
        <f t="shared" si="225"/>
        <v>#REF!</v>
      </c>
      <c r="K437" s="57" t="e">
        <f t="shared" si="226"/>
        <v>#REF!</v>
      </c>
      <c r="L437" s="57" t="e">
        <f t="shared" si="227"/>
        <v>#REF!</v>
      </c>
      <c r="M437" s="58" t="e">
        <f t="shared" si="222"/>
        <v>#REF!</v>
      </c>
      <c r="N437" s="58" t="e">
        <f t="shared" si="228"/>
        <v>#REF!</v>
      </c>
      <c r="O437" s="58" t="e">
        <f t="shared" si="229"/>
        <v>#REF!</v>
      </c>
      <c r="P437" s="59" t="e">
        <f t="shared" si="218"/>
        <v>#REF!</v>
      </c>
      <c r="Q437" s="29" t="e">
        <f t="shared" si="230"/>
        <v>#REF!</v>
      </c>
      <c r="R437" s="100" t="e">
        <f t="shared" si="223"/>
        <v>#REF!</v>
      </c>
      <c r="S437" s="69"/>
      <c r="T437" s="69"/>
      <c r="U437" s="102"/>
      <c r="V437" s="102"/>
      <c r="W437" s="102"/>
      <c r="X437" s="102" t="e">
        <f t="shared" si="231"/>
        <v>#REF!</v>
      </c>
      <c r="Y437" s="102" t="e">
        <f t="shared" si="232"/>
        <v>#REF!</v>
      </c>
      <c r="Z437" s="102" t="e">
        <f t="shared" si="233"/>
        <v>#REF!</v>
      </c>
      <c r="AA437" s="102" t="e">
        <f t="shared" si="234"/>
        <v>#REF!</v>
      </c>
      <c r="AB437" s="102" t="e">
        <f t="shared" si="235"/>
        <v>#REF!</v>
      </c>
      <c r="AC437" s="102" t="e">
        <f t="shared" si="236"/>
        <v>#REF!</v>
      </c>
      <c r="AD437" s="102" t="e">
        <f t="shared" si="237"/>
        <v>#REF!</v>
      </c>
      <c r="AE437" s="102" t="e">
        <f t="shared" si="238"/>
        <v>#REF!</v>
      </c>
      <c r="AF437" s="108" t="e">
        <f t="shared" si="239"/>
        <v>#REF!</v>
      </c>
      <c r="AG437" s="102" t="e">
        <f t="shared" si="240"/>
        <v>#REF!</v>
      </c>
    </row>
    <row r="438" spans="2:33" x14ac:dyDescent="0.25">
      <c r="B438"/>
      <c r="E438" s="65" t="e">
        <f>IF((ROWS(E$6:E438)-1)&gt;$C$16+$C$13-$C$15,"",(ROWS(E$6:E438)-1))</f>
        <v>#REF!</v>
      </c>
      <c r="F438" s="55" t="e">
        <f t="shared" si="224"/>
        <v>#REF!</v>
      </c>
      <c r="G438" s="55" t="e">
        <f t="shared" si="219"/>
        <v>#REF!</v>
      </c>
      <c r="H438" s="28" t="e">
        <f t="shared" si="220"/>
        <v>#REF!</v>
      </c>
      <c r="I438" s="56" t="e">
        <f t="shared" si="221"/>
        <v>#REF!</v>
      </c>
      <c r="J438" s="56" t="e">
        <f t="shared" si="225"/>
        <v>#REF!</v>
      </c>
      <c r="K438" s="57" t="e">
        <f t="shared" si="226"/>
        <v>#REF!</v>
      </c>
      <c r="L438" s="57" t="e">
        <f t="shared" si="227"/>
        <v>#REF!</v>
      </c>
      <c r="M438" s="58" t="e">
        <f t="shared" si="222"/>
        <v>#REF!</v>
      </c>
      <c r="N438" s="58" t="e">
        <f t="shared" si="228"/>
        <v>#REF!</v>
      </c>
      <c r="O438" s="58" t="e">
        <f t="shared" si="229"/>
        <v>#REF!</v>
      </c>
      <c r="P438" s="59" t="e">
        <f t="shared" si="218"/>
        <v>#REF!</v>
      </c>
      <c r="Q438" s="29" t="e">
        <f t="shared" si="230"/>
        <v>#REF!</v>
      </c>
      <c r="R438" s="100" t="e">
        <f t="shared" si="223"/>
        <v>#REF!</v>
      </c>
      <c r="S438" s="69"/>
      <c r="T438" s="69"/>
      <c r="U438" s="102"/>
      <c r="V438" s="102"/>
      <c r="W438" s="102"/>
      <c r="X438" s="102" t="e">
        <f t="shared" si="231"/>
        <v>#REF!</v>
      </c>
      <c r="Y438" s="102" t="e">
        <f t="shared" si="232"/>
        <v>#REF!</v>
      </c>
      <c r="Z438" s="102" t="e">
        <f t="shared" si="233"/>
        <v>#REF!</v>
      </c>
      <c r="AA438" s="102" t="e">
        <f t="shared" si="234"/>
        <v>#REF!</v>
      </c>
      <c r="AB438" s="102" t="e">
        <f t="shared" si="235"/>
        <v>#REF!</v>
      </c>
      <c r="AC438" s="102" t="e">
        <f t="shared" si="236"/>
        <v>#REF!</v>
      </c>
      <c r="AD438" s="102" t="e">
        <f t="shared" si="237"/>
        <v>#REF!</v>
      </c>
      <c r="AE438" s="102" t="e">
        <f t="shared" si="238"/>
        <v>#REF!</v>
      </c>
      <c r="AF438" s="108" t="e">
        <f t="shared" si="239"/>
        <v>#REF!</v>
      </c>
      <c r="AG438" s="102" t="e">
        <f t="shared" si="240"/>
        <v>#REF!</v>
      </c>
    </row>
    <row r="439" spans="2:33" x14ac:dyDescent="0.25">
      <c r="B439"/>
      <c r="E439" s="65" t="e">
        <f>IF((ROWS(E$6:E439)-1)&gt;$C$16+$C$13-$C$15,"",(ROWS(E$6:E439)-1))</f>
        <v>#REF!</v>
      </c>
      <c r="F439" s="55" t="e">
        <f t="shared" si="224"/>
        <v>#REF!</v>
      </c>
      <c r="G439" s="55" t="e">
        <f t="shared" si="219"/>
        <v>#REF!</v>
      </c>
      <c r="H439" s="28" t="e">
        <f t="shared" si="220"/>
        <v>#REF!</v>
      </c>
      <c r="I439" s="56" t="e">
        <f t="shared" si="221"/>
        <v>#REF!</v>
      </c>
      <c r="J439" s="56" t="e">
        <f t="shared" si="225"/>
        <v>#REF!</v>
      </c>
      <c r="K439" s="57" t="e">
        <f t="shared" si="226"/>
        <v>#REF!</v>
      </c>
      <c r="L439" s="57" t="e">
        <f t="shared" si="227"/>
        <v>#REF!</v>
      </c>
      <c r="M439" s="58" t="e">
        <f t="shared" si="222"/>
        <v>#REF!</v>
      </c>
      <c r="N439" s="58" t="e">
        <f t="shared" si="228"/>
        <v>#REF!</v>
      </c>
      <c r="O439" s="58" t="e">
        <f t="shared" si="229"/>
        <v>#REF!</v>
      </c>
      <c r="P439" s="59" t="e">
        <f t="shared" si="218"/>
        <v>#REF!</v>
      </c>
      <c r="Q439" s="29" t="e">
        <f t="shared" si="230"/>
        <v>#REF!</v>
      </c>
      <c r="R439" s="100" t="e">
        <f t="shared" si="223"/>
        <v>#REF!</v>
      </c>
      <c r="S439" s="69"/>
      <c r="T439" s="69"/>
      <c r="U439" s="102"/>
      <c r="V439" s="102"/>
      <c r="W439" s="102"/>
      <c r="X439" s="102" t="e">
        <f t="shared" si="231"/>
        <v>#REF!</v>
      </c>
      <c r="Y439" s="102" t="e">
        <f t="shared" si="232"/>
        <v>#REF!</v>
      </c>
      <c r="Z439" s="102" t="e">
        <f t="shared" si="233"/>
        <v>#REF!</v>
      </c>
      <c r="AA439" s="102" t="e">
        <f t="shared" si="234"/>
        <v>#REF!</v>
      </c>
      <c r="AB439" s="102" t="e">
        <f t="shared" si="235"/>
        <v>#REF!</v>
      </c>
      <c r="AC439" s="102" t="e">
        <f t="shared" si="236"/>
        <v>#REF!</v>
      </c>
      <c r="AD439" s="102" t="e">
        <f t="shared" si="237"/>
        <v>#REF!</v>
      </c>
      <c r="AE439" s="102" t="e">
        <f t="shared" si="238"/>
        <v>#REF!</v>
      </c>
      <c r="AF439" s="108" t="e">
        <f t="shared" si="239"/>
        <v>#REF!</v>
      </c>
      <c r="AG439" s="102" t="e">
        <f t="shared" si="240"/>
        <v>#REF!</v>
      </c>
    </row>
    <row r="440" spans="2:33" x14ac:dyDescent="0.25">
      <c r="B440"/>
      <c r="E440" s="65" t="e">
        <f>IF((ROWS(E$6:E440)-1)&gt;$C$16+$C$13-$C$15,"",(ROWS(E$6:E440)-1))</f>
        <v>#REF!</v>
      </c>
      <c r="F440" s="55" t="e">
        <f t="shared" si="224"/>
        <v>#REF!</v>
      </c>
      <c r="G440" s="55" t="e">
        <f t="shared" si="219"/>
        <v>#REF!</v>
      </c>
      <c r="H440" s="28" t="e">
        <f t="shared" si="220"/>
        <v>#REF!</v>
      </c>
      <c r="I440" s="56" t="e">
        <f t="shared" si="221"/>
        <v>#REF!</v>
      </c>
      <c r="J440" s="56" t="e">
        <f t="shared" si="225"/>
        <v>#REF!</v>
      </c>
      <c r="K440" s="57" t="e">
        <f t="shared" si="226"/>
        <v>#REF!</v>
      </c>
      <c r="L440" s="57" t="e">
        <f t="shared" si="227"/>
        <v>#REF!</v>
      </c>
      <c r="M440" s="58" t="e">
        <f t="shared" si="222"/>
        <v>#REF!</v>
      </c>
      <c r="N440" s="58" t="e">
        <f t="shared" si="228"/>
        <v>#REF!</v>
      </c>
      <c r="O440" s="58" t="e">
        <f t="shared" si="229"/>
        <v>#REF!</v>
      </c>
      <c r="P440" s="59" t="e">
        <f t="shared" si="218"/>
        <v>#REF!</v>
      </c>
      <c r="Q440" s="29" t="e">
        <f t="shared" si="230"/>
        <v>#REF!</v>
      </c>
      <c r="R440" s="100" t="e">
        <f t="shared" si="223"/>
        <v>#REF!</v>
      </c>
      <c r="S440" s="69"/>
      <c r="T440" s="69"/>
      <c r="U440" s="102"/>
      <c r="V440" s="102"/>
      <c r="W440" s="102"/>
      <c r="X440" s="102" t="e">
        <f t="shared" si="231"/>
        <v>#REF!</v>
      </c>
      <c r="Y440" s="102" t="e">
        <f t="shared" si="232"/>
        <v>#REF!</v>
      </c>
      <c r="Z440" s="102" t="e">
        <f t="shared" si="233"/>
        <v>#REF!</v>
      </c>
      <c r="AA440" s="102" t="e">
        <f t="shared" si="234"/>
        <v>#REF!</v>
      </c>
      <c r="AB440" s="102" t="e">
        <f t="shared" si="235"/>
        <v>#REF!</v>
      </c>
      <c r="AC440" s="102" t="e">
        <f t="shared" si="236"/>
        <v>#REF!</v>
      </c>
      <c r="AD440" s="102" t="e">
        <f t="shared" si="237"/>
        <v>#REF!</v>
      </c>
      <c r="AE440" s="102" t="e">
        <f t="shared" si="238"/>
        <v>#REF!</v>
      </c>
      <c r="AF440" s="108" t="e">
        <f t="shared" si="239"/>
        <v>#REF!</v>
      </c>
      <c r="AG440" s="102" t="e">
        <f t="shared" si="240"/>
        <v>#REF!</v>
      </c>
    </row>
    <row r="441" spans="2:33" x14ac:dyDescent="0.25">
      <c r="B441"/>
      <c r="E441" s="65" t="e">
        <f>IF((ROWS(E$6:E441)-1)&gt;$C$16+$C$13-$C$15,"",(ROWS(E$6:E441)-1))</f>
        <v>#REF!</v>
      </c>
      <c r="F441" s="55" t="e">
        <f t="shared" si="224"/>
        <v>#REF!</v>
      </c>
      <c r="G441" s="55" t="e">
        <f t="shared" si="219"/>
        <v>#REF!</v>
      </c>
      <c r="H441" s="28" t="e">
        <f t="shared" si="220"/>
        <v>#REF!</v>
      </c>
      <c r="I441" s="56" t="e">
        <f t="shared" si="221"/>
        <v>#REF!</v>
      </c>
      <c r="J441" s="56" t="e">
        <f t="shared" si="225"/>
        <v>#REF!</v>
      </c>
      <c r="K441" s="57" t="e">
        <f t="shared" si="226"/>
        <v>#REF!</v>
      </c>
      <c r="L441" s="57" t="e">
        <f t="shared" si="227"/>
        <v>#REF!</v>
      </c>
      <c r="M441" s="58" t="e">
        <f t="shared" si="222"/>
        <v>#REF!</v>
      </c>
      <c r="N441" s="58" t="e">
        <f t="shared" si="228"/>
        <v>#REF!</v>
      </c>
      <c r="O441" s="58" t="e">
        <f t="shared" si="229"/>
        <v>#REF!</v>
      </c>
      <c r="P441" s="59" t="e">
        <f t="shared" si="218"/>
        <v>#REF!</v>
      </c>
      <c r="Q441" s="29" t="e">
        <f t="shared" si="230"/>
        <v>#REF!</v>
      </c>
      <c r="R441" s="100" t="e">
        <f t="shared" si="223"/>
        <v>#REF!</v>
      </c>
      <c r="S441" s="69"/>
      <c r="T441" s="69"/>
      <c r="U441" s="102"/>
      <c r="V441" s="102"/>
      <c r="W441" s="102"/>
      <c r="X441" s="102" t="e">
        <f t="shared" si="231"/>
        <v>#REF!</v>
      </c>
      <c r="Y441" s="102" t="e">
        <f t="shared" si="232"/>
        <v>#REF!</v>
      </c>
      <c r="Z441" s="102" t="e">
        <f t="shared" si="233"/>
        <v>#REF!</v>
      </c>
      <c r="AA441" s="102" t="e">
        <f t="shared" si="234"/>
        <v>#REF!</v>
      </c>
      <c r="AB441" s="102" t="e">
        <f t="shared" si="235"/>
        <v>#REF!</v>
      </c>
      <c r="AC441" s="102" t="e">
        <f t="shared" si="236"/>
        <v>#REF!</v>
      </c>
      <c r="AD441" s="102" t="e">
        <f t="shared" si="237"/>
        <v>#REF!</v>
      </c>
      <c r="AE441" s="102" t="e">
        <f t="shared" si="238"/>
        <v>#REF!</v>
      </c>
      <c r="AF441" s="108" t="e">
        <f t="shared" si="239"/>
        <v>#REF!</v>
      </c>
      <c r="AG441" s="102" t="e">
        <f t="shared" si="240"/>
        <v>#REF!</v>
      </c>
    </row>
    <row r="442" spans="2:33" x14ac:dyDescent="0.25">
      <c r="B442"/>
      <c r="E442" s="65" t="e">
        <f>IF((ROWS(E$6:E442)-1)&gt;$C$16+$C$13-$C$15,"",(ROWS(E$6:E442)-1))</f>
        <v>#REF!</v>
      </c>
      <c r="F442" s="55" t="e">
        <f t="shared" si="224"/>
        <v>#REF!</v>
      </c>
      <c r="G442" s="55" t="e">
        <f t="shared" si="219"/>
        <v>#REF!</v>
      </c>
      <c r="H442" s="28" t="e">
        <f t="shared" si="220"/>
        <v>#REF!</v>
      </c>
      <c r="I442" s="56" t="e">
        <f t="shared" si="221"/>
        <v>#REF!</v>
      </c>
      <c r="J442" s="56" t="e">
        <f t="shared" si="225"/>
        <v>#REF!</v>
      </c>
      <c r="K442" s="57" t="e">
        <f t="shared" si="226"/>
        <v>#REF!</v>
      </c>
      <c r="L442" s="57" t="e">
        <f t="shared" si="227"/>
        <v>#REF!</v>
      </c>
      <c r="M442" s="58" t="e">
        <f t="shared" si="222"/>
        <v>#REF!</v>
      </c>
      <c r="N442" s="58" t="e">
        <f t="shared" si="228"/>
        <v>#REF!</v>
      </c>
      <c r="O442" s="58" t="e">
        <f t="shared" si="229"/>
        <v>#REF!</v>
      </c>
      <c r="P442" s="59" t="e">
        <f t="shared" si="218"/>
        <v>#REF!</v>
      </c>
      <c r="Q442" s="29" t="e">
        <f t="shared" si="230"/>
        <v>#REF!</v>
      </c>
      <c r="R442" s="100" t="e">
        <f t="shared" si="223"/>
        <v>#REF!</v>
      </c>
      <c r="S442" s="69"/>
      <c r="T442" s="69"/>
      <c r="U442" s="102"/>
      <c r="V442" s="102"/>
      <c r="W442" s="102"/>
      <c r="X442" s="102" t="e">
        <f t="shared" si="231"/>
        <v>#REF!</v>
      </c>
      <c r="Y442" s="102" t="e">
        <f t="shared" si="232"/>
        <v>#REF!</v>
      </c>
      <c r="Z442" s="102" t="e">
        <f t="shared" si="233"/>
        <v>#REF!</v>
      </c>
      <c r="AA442" s="102" t="e">
        <f t="shared" si="234"/>
        <v>#REF!</v>
      </c>
      <c r="AB442" s="102" t="e">
        <f t="shared" si="235"/>
        <v>#REF!</v>
      </c>
      <c r="AC442" s="102" t="e">
        <f t="shared" si="236"/>
        <v>#REF!</v>
      </c>
      <c r="AD442" s="102" t="e">
        <f t="shared" si="237"/>
        <v>#REF!</v>
      </c>
      <c r="AE442" s="102" t="e">
        <f t="shared" si="238"/>
        <v>#REF!</v>
      </c>
      <c r="AF442" s="108" t="e">
        <f t="shared" si="239"/>
        <v>#REF!</v>
      </c>
      <c r="AG442" s="102" t="e">
        <f t="shared" si="240"/>
        <v>#REF!</v>
      </c>
    </row>
    <row r="443" spans="2:33" x14ac:dyDescent="0.25">
      <c r="B443"/>
      <c r="E443" s="65" t="e">
        <f>IF((ROWS(E$6:E443)-1)&gt;$C$16+$C$13-$C$15,"",(ROWS(E$6:E443)-1))</f>
        <v>#REF!</v>
      </c>
      <c r="F443" s="55" t="e">
        <f t="shared" si="224"/>
        <v>#REF!</v>
      </c>
      <c r="G443" s="55" t="e">
        <f t="shared" si="219"/>
        <v>#REF!</v>
      </c>
      <c r="H443" s="28" t="e">
        <f t="shared" si="220"/>
        <v>#REF!</v>
      </c>
      <c r="I443" s="56" t="e">
        <f t="shared" si="221"/>
        <v>#REF!</v>
      </c>
      <c r="J443" s="56" t="e">
        <f t="shared" si="225"/>
        <v>#REF!</v>
      </c>
      <c r="K443" s="57" t="e">
        <f t="shared" si="226"/>
        <v>#REF!</v>
      </c>
      <c r="L443" s="57" t="e">
        <f t="shared" si="227"/>
        <v>#REF!</v>
      </c>
      <c r="M443" s="58" t="e">
        <f t="shared" si="222"/>
        <v>#REF!</v>
      </c>
      <c r="N443" s="58" t="e">
        <f t="shared" si="228"/>
        <v>#REF!</v>
      </c>
      <c r="O443" s="58" t="e">
        <f t="shared" si="229"/>
        <v>#REF!</v>
      </c>
      <c r="P443" s="59" t="e">
        <f t="shared" si="218"/>
        <v>#REF!</v>
      </c>
      <c r="Q443" s="29" t="e">
        <f t="shared" si="230"/>
        <v>#REF!</v>
      </c>
      <c r="R443" s="100" t="e">
        <f t="shared" si="223"/>
        <v>#REF!</v>
      </c>
      <c r="S443" s="69"/>
      <c r="T443" s="69"/>
      <c r="U443" s="102"/>
      <c r="V443" s="102"/>
      <c r="W443" s="102"/>
      <c r="X443" s="102" t="e">
        <f t="shared" si="231"/>
        <v>#REF!</v>
      </c>
      <c r="Y443" s="102" t="e">
        <f t="shared" si="232"/>
        <v>#REF!</v>
      </c>
      <c r="Z443" s="102" t="e">
        <f t="shared" si="233"/>
        <v>#REF!</v>
      </c>
      <c r="AA443" s="102" t="e">
        <f t="shared" si="234"/>
        <v>#REF!</v>
      </c>
      <c r="AB443" s="102" t="e">
        <f t="shared" si="235"/>
        <v>#REF!</v>
      </c>
      <c r="AC443" s="102" t="e">
        <f t="shared" si="236"/>
        <v>#REF!</v>
      </c>
      <c r="AD443" s="102" t="e">
        <f t="shared" si="237"/>
        <v>#REF!</v>
      </c>
      <c r="AE443" s="102" t="e">
        <f t="shared" si="238"/>
        <v>#REF!</v>
      </c>
      <c r="AF443" s="108" t="e">
        <f t="shared" si="239"/>
        <v>#REF!</v>
      </c>
      <c r="AG443" s="102" t="e">
        <f t="shared" si="240"/>
        <v>#REF!</v>
      </c>
    </row>
    <row r="444" spans="2:33" x14ac:dyDescent="0.25">
      <c r="B444"/>
      <c r="E444" s="65" t="e">
        <f>IF((ROWS(E$6:E444)-1)&gt;$C$16+$C$13-$C$15,"",(ROWS(E$6:E444)-1))</f>
        <v>#REF!</v>
      </c>
      <c r="F444" s="55" t="e">
        <f t="shared" si="224"/>
        <v>#REF!</v>
      </c>
      <c r="G444" s="55" t="e">
        <f t="shared" si="219"/>
        <v>#REF!</v>
      </c>
      <c r="H444" s="28" t="e">
        <f t="shared" si="220"/>
        <v>#REF!</v>
      </c>
      <c r="I444" s="56" t="e">
        <f t="shared" si="221"/>
        <v>#REF!</v>
      </c>
      <c r="J444" s="56" t="e">
        <f t="shared" si="225"/>
        <v>#REF!</v>
      </c>
      <c r="K444" s="57" t="e">
        <f t="shared" si="226"/>
        <v>#REF!</v>
      </c>
      <c r="L444" s="57" t="e">
        <f t="shared" si="227"/>
        <v>#REF!</v>
      </c>
      <c r="M444" s="58" t="e">
        <f t="shared" si="222"/>
        <v>#REF!</v>
      </c>
      <c r="N444" s="58" t="e">
        <f t="shared" si="228"/>
        <v>#REF!</v>
      </c>
      <c r="O444" s="58" t="e">
        <f t="shared" si="229"/>
        <v>#REF!</v>
      </c>
      <c r="P444" s="59" t="e">
        <f t="shared" si="218"/>
        <v>#REF!</v>
      </c>
      <c r="Q444" s="29" t="e">
        <f t="shared" si="230"/>
        <v>#REF!</v>
      </c>
      <c r="R444" s="100" t="e">
        <f t="shared" si="223"/>
        <v>#REF!</v>
      </c>
      <c r="S444" s="69"/>
      <c r="T444" s="69"/>
      <c r="U444" s="102"/>
      <c r="V444" s="102"/>
      <c r="W444" s="102"/>
      <c r="X444" s="102" t="e">
        <f t="shared" si="231"/>
        <v>#REF!</v>
      </c>
      <c r="Y444" s="102" t="e">
        <f t="shared" si="232"/>
        <v>#REF!</v>
      </c>
      <c r="Z444" s="102" t="e">
        <f t="shared" si="233"/>
        <v>#REF!</v>
      </c>
      <c r="AA444" s="102" t="e">
        <f t="shared" si="234"/>
        <v>#REF!</v>
      </c>
      <c r="AB444" s="102" t="e">
        <f t="shared" si="235"/>
        <v>#REF!</v>
      </c>
      <c r="AC444" s="102" t="e">
        <f t="shared" si="236"/>
        <v>#REF!</v>
      </c>
      <c r="AD444" s="102" t="e">
        <f t="shared" si="237"/>
        <v>#REF!</v>
      </c>
      <c r="AE444" s="102" t="e">
        <f t="shared" si="238"/>
        <v>#REF!</v>
      </c>
      <c r="AF444" s="108" t="e">
        <f t="shared" si="239"/>
        <v>#REF!</v>
      </c>
      <c r="AG444" s="102" t="e">
        <f t="shared" si="240"/>
        <v>#REF!</v>
      </c>
    </row>
    <row r="445" spans="2:33" x14ac:dyDescent="0.25">
      <c r="B445"/>
      <c r="E445" s="65" t="e">
        <f>IF((ROWS(E$6:E445)-1)&gt;$C$16+$C$13-$C$15,"",(ROWS(E$6:E445)-1))</f>
        <v>#REF!</v>
      </c>
      <c r="F445" s="55" t="e">
        <f t="shared" si="224"/>
        <v>#REF!</v>
      </c>
      <c r="G445" s="55" t="e">
        <f t="shared" si="219"/>
        <v>#REF!</v>
      </c>
      <c r="H445" s="28" t="e">
        <f t="shared" si="220"/>
        <v>#REF!</v>
      </c>
      <c r="I445" s="56" t="e">
        <f t="shared" si="221"/>
        <v>#REF!</v>
      </c>
      <c r="J445" s="56" t="e">
        <f t="shared" si="225"/>
        <v>#REF!</v>
      </c>
      <c r="K445" s="57" t="e">
        <f t="shared" si="226"/>
        <v>#REF!</v>
      </c>
      <c r="L445" s="57" t="e">
        <f t="shared" si="227"/>
        <v>#REF!</v>
      </c>
      <c r="M445" s="58" t="e">
        <f t="shared" si="222"/>
        <v>#REF!</v>
      </c>
      <c r="N445" s="58" t="e">
        <f t="shared" si="228"/>
        <v>#REF!</v>
      </c>
      <c r="O445" s="58" t="e">
        <f t="shared" si="229"/>
        <v>#REF!</v>
      </c>
      <c r="P445" s="59" t="e">
        <f t="shared" si="218"/>
        <v>#REF!</v>
      </c>
      <c r="Q445" s="29" t="e">
        <f t="shared" si="230"/>
        <v>#REF!</v>
      </c>
      <c r="R445" s="100" t="e">
        <f t="shared" si="223"/>
        <v>#REF!</v>
      </c>
      <c r="S445" s="69"/>
      <c r="T445" s="69"/>
      <c r="U445" s="102"/>
      <c r="V445" s="102"/>
      <c r="W445" s="102"/>
      <c r="X445" s="102" t="e">
        <f t="shared" si="231"/>
        <v>#REF!</v>
      </c>
      <c r="Y445" s="102" t="e">
        <f t="shared" si="232"/>
        <v>#REF!</v>
      </c>
      <c r="Z445" s="102" t="e">
        <f t="shared" si="233"/>
        <v>#REF!</v>
      </c>
      <c r="AA445" s="102" t="e">
        <f t="shared" si="234"/>
        <v>#REF!</v>
      </c>
      <c r="AB445" s="102" t="e">
        <f t="shared" si="235"/>
        <v>#REF!</v>
      </c>
      <c r="AC445" s="102" t="e">
        <f t="shared" si="236"/>
        <v>#REF!</v>
      </c>
      <c r="AD445" s="102" t="e">
        <f t="shared" si="237"/>
        <v>#REF!</v>
      </c>
      <c r="AE445" s="102" t="e">
        <f t="shared" si="238"/>
        <v>#REF!</v>
      </c>
      <c r="AF445" s="108" t="e">
        <f t="shared" si="239"/>
        <v>#REF!</v>
      </c>
      <c r="AG445" s="102" t="e">
        <f t="shared" si="240"/>
        <v>#REF!</v>
      </c>
    </row>
    <row r="446" spans="2:33" x14ac:dyDescent="0.25">
      <c r="E446" s="65" t="e">
        <f>IF((ROWS(E$6:E446)-1)&gt;$C$16+$C$13-$C$15,"",(ROWS(E$6:E446)-1))</f>
        <v>#REF!</v>
      </c>
      <c r="F446" s="55" t="e">
        <f t="shared" si="224"/>
        <v>#REF!</v>
      </c>
      <c r="G446" s="55" t="e">
        <f t="shared" si="219"/>
        <v>#REF!</v>
      </c>
      <c r="H446" s="28" t="e">
        <f t="shared" si="220"/>
        <v>#REF!</v>
      </c>
      <c r="I446" s="56" t="e">
        <f t="shared" si="221"/>
        <v>#REF!</v>
      </c>
      <c r="J446" s="56" t="e">
        <f t="shared" si="225"/>
        <v>#REF!</v>
      </c>
      <c r="K446" s="57" t="e">
        <f t="shared" si="226"/>
        <v>#REF!</v>
      </c>
      <c r="L446" s="57" t="e">
        <f t="shared" si="227"/>
        <v>#REF!</v>
      </c>
      <c r="M446" s="58" t="e">
        <f t="shared" si="222"/>
        <v>#REF!</v>
      </c>
      <c r="N446" s="58" t="e">
        <f t="shared" si="228"/>
        <v>#REF!</v>
      </c>
      <c r="O446" s="58" t="e">
        <f t="shared" si="229"/>
        <v>#REF!</v>
      </c>
      <c r="P446" s="59" t="e">
        <f t="shared" si="218"/>
        <v>#REF!</v>
      </c>
      <c r="Q446" s="29" t="e">
        <f t="shared" si="230"/>
        <v>#REF!</v>
      </c>
      <c r="R446" s="100" t="e">
        <f t="shared" si="223"/>
        <v>#REF!</v>
      </c>
      <c r="S446" s="69"/>
      <c r="T446" s="69"/>
      <c r="U446" s="102"/>
      <c r="V446" s="102"/>
      <c r="W446" s="102"/>
      <c r="X446" s="102" t="e">
        <f t="shared" si="231"/>
        <v>#REF!</v>
      </c>
      <c r="Y446" s="102" t="e">
        <f t="shared" si="232"/>
        <v>#REF!</v>
      </c>
      <c r="Z446" s="102" t="e">
        <f t="shared" si="233"/>
        <v>#REF!</v>
      </c>
      <c r="AA446" s="102" t="e">
        <f t="shared" si="234"/>
        <v>#REF!</v>
      </c>
      <c r="AB446" s="102" t="e">
        <f t="shared" si="235"/>
        <v>#REF!</v>
      </c>
      <c r="AC446" s="102" t="e">
        <f t="shared" si="236"/>
        <v>#REF!</v>
      </c>
      <c r="AD446" s="102" t="e">
        <f t="shared" si="237"/>
        <v>#REF!</v>
      </c>
      <c r="AE446" s="102" t="e">
        <f t="shared" si="238"/>
        <v>#REF!</v>
      </c>
      <c r="AF446" s="108" t="e">
        <f t="shared" si="239"/>
        <v>#REF!</v>
      </c>
      <c r="AG446" s="102" t="e">
        <f t="shared" si="240"/>
        <v>#REF!</v>
      </c>
    </row>
    <row r="447" spans="2:33" x14ac:dyDescent="0.25">
      <c r="E447" s="65" t="e">
        <f>IF((ROWS(E$6:E447)-1)&gt;$C$16+$C$13-$C$15,"",(ROWS(E$6:E447)-1))</f>
        <v>#REF!</v>
      </c>
      <c r="F447" s="55" t="e">
        <f t="shared" si="224"/>
        <v>#REF!</v>
      </c>
      <c r="G447" s="55" t="e">
        <f t="shared" si="219"/>
        <v>#REF!</v>
      </c>
      <c r="H447" s="28" t="e">
        <f t="shared" si="220"/>
        <v>#REF!</v>
      </c>
      <c r="I447" s="56" t="e">
        <f t="shared" si="221"/>
        <v>#REF!</v>
      </c>
      <c r="J447" s="56" t="e">
        <f t="shared" si="225"/>
        <v>#REF!</v>
      </c>
      <c r="K447" s="57" t="e">
        <f t="shared" si="226"/>
        <v>#REF!</v>
      </c>
      <c r="L447" s="57" t="e">
        <f t="shared" si="227"/>
        <v>#REF!</v>
      </c>
      <c r="M447" s="58" t="e">
        <f t="shared" si="222"/>
        <v>#REF!</v>
      </c>
      <c r="N447" s="58" t="e">
        <f t="shared" si="228"/>
        <v>#REF!</v>
      </c>
      <c r="O447" s="58" t="e">
        <f t="shared" si="229"/>
        <v>#REF!</v>
      </c>
      <c r="P447" s="59" t="e">
        <f t="shared" si="218"/>
        <v>#REF!</v>
      </c>
      <c r="Q447" s="29" t="e">
        <f t="shared" si="230"/>
        <v>#REF!</v>
      </c>
      <c r="R447" s="100" t="e">
        <f t="shared" si="223"/>
        <v>#REF!</v>
      </c>
      <c r="S447" s="69"/>
      <c r="T447" s="69"/>
      <c r="U447" s="102"/>
      <c r="V447" s="102"/>
      <c r="W447" s="102"/>
      <c r="X447" s="102" t="e">
        <f t="shared" si="231"/>
        <v>#REF!</v>
      </c>
      <c r="Y447" s="102" t="e">
        <f t="shared" si="232"/>
        <v>#REF!</v>
      </c>
      <c r="Z447" s="102" t="e">
        <f t="shared" si="233"/>
        <v>#REF!</v>
      </c>
      <c r="AA447" s="102" t="e">
        <f t="shared" si="234"/>
        <v>#REF!</v>
      </c>
      <c r="AB447" s="102" t="e">
        <f t="shared" si="235"/>
        <v>#REF!</v>
      </c>
      <c r="AC447" s="102" t="e">
        <f t="shared" si="236"/>
        <v>#REF!</v>
      </c>
      <c r="AD447" s="102" t="e">
        <f t="shared" si="237"/>
        <v>#REF!</v>
      </c>
      <c r="AE447" s="102" t="e">
        <f t="shared" si="238"/>
        <v>#REF!</v>
      </c>
      <c r="AF447" s="108" t="e">
        <f t="shared" si="239"/>
        <v>#REF!</v>
      </c>
      <c r="AG447" s="102" t="e">
        <f t="shared" si="240"/>
        <v>#REF!</v>
      </c>
    </row>
    <row r="448" spans="2:33" x14ac:dyDescent="0.25">
      <c r="E448" s="65" t="e">
        <f>IF((ROWS(E$6:E448)-1)&gt;$C$16+$C$13-$C$15,"",(ROWS(E$6:E448)-1))</f>
        <v>#REF!</v>
      </c>
      <c r="F448" s="55" t="e">
        <f t="shared" si="224"/>
        <v>#REF!</v>
      </c>
      <c r="G448" s="55" t="e">
        <f t="shared" si="219"/>
        <v>#REF!</v>
      </c>
      <c r="H448" s="28" t="e">
        <f t="shared" si="220"/>
        <v>#REF!</v>
      </c>
      <c r="I448" s="56" t="e">
        <f t="shared" si="221"/>
        <v>#REF!</v>
      </c>
      <c r="J448" s="56" t="e">
        <f t="shared" si="225"/>
        <v>#REF!</v>
      </c>
      <c r="K448" s="57" t="e">
        <f t="shared" si="226"/>
        <v>#REF!</v>
      </c>
      <c r="L448" s="57" t="e">
        <f t="shared" si="227"/>
        <v>#REF!</v>
      </c>
      <c r="M448" s="58" t="e">
        <f t="shared" si="222"/>
        <v>#REF!</v>
      </c>
      <c r="N448" s="58" t="e">
        <f t="shared" si="228"/>
        <v>#REF!</v>
      </c>
      <c r="O448" s="58" t="e">
        <f t="shared" si="229"/>
        <v>#REF!</v>
      </c>
      <c r="P448" s="59" t="e">
        <f t="shared" si="218"/>
        <v>#REF!</v>
      </c>
      <c r="Q448" s="29" t="e">
        <f t="shared" si="230"/>
        <v>#REF!</v>
      </c>
      <c r="R448" s="100" t="e">
        <f t="shared" si="223"/>
        <v>#REF!</v>
      </c>
      <c r="S448" s="69"/>
      <c r="T448" s="69"/>
      <c r="U448" s="102"/>
      <c r="V448" s="102"/>
      <c r="W448" s="102"/>
      <c r="X448" s="102" t="e">
        <f t="shared" si="231"/>
        <v>#REF!</v>
      </c>
      <c r="Y448" s="102" t="e">
        <f t="shared" si="232"/>
        <v>#REF!</v>
      </c>
      <c r="Z448" s="102" t="e">
        <f t="shared" si="233"/>
        <v>#REF!</v>
      </c>
      <c r="AA448" s="102" t="e">
        <f t="shared" si="234"/>
        <v>#REF!</v>
      </c>
      <c r="AB448" s="102" t="e">
        <f t="shared" si="235"/>
        <v>#REF!</v>
      </c>
      <c r="AC448" s="102" t="e">
        <f t="shared" si="236"/>
        <v>#REF!</v>
      </c>
      <c r="AD448" s="102" t="e">
        <f t="shared" si="237"/>
        <v>#REF!</v>
      </c>
      <c r="AE448" s="102" t="e">
        <f t="shared" si="238"/>
        <v>#REF!</v>
      </c>
      <c r="AF448" s="108" t="e">
        <f t="shared" si="239"/>
        <v>#REF!</v>
      </c>
      <c r="AG448" s="102" t="e">
        <f t="shared" si="240"/>
        <v>#REF!</v>
      </c>
    </row>
    <row r="449" spans="5:33" x14ac:dyDescent="0.25">
      <c r="E449" s="65" t="e">
        <f>IF((ROWS(E$6:E449)-1)&gt;$C$16+$C$13-$C$15,"",(ROWS(E$6:E449)-1))</f>
        <v>#REF!</v>
      </c>
      <c r="F449" s="55" t="e">
        <f t="shared" si="224"/>
        <v>#REF!</v>
      </c>
      <c r="G449" s="55" t="e">
        <f t="shared" si="219"/>
        <v>#REF!</v>
      </c>
      <c r="H449" s="28" t="e">
        <f t="shared" si="220"/>
        <v>#REF!</v>
      </c>
      <c r="I449" s="56" t="e">
        <f t="shared" si="221"/>
        <v>#REF!</v>
      </c>
      <c r="J449" s="56" t="e">
        <f t="shared" si="225"/>
        <v>#REF!</v>
      </c>
      <c r="K449" s="57" t="e">
        <f t="shared" si="226"/>
        <v>#REF!</v>
      </c>
      <c r="L449" s="57" t="e">
        <f t="shared" si="227"/>
        <v>#REF!</v>
      </c>
      <c r="M449" s="58" t="e">
        <f t="shared" si="222"/>
        <v>#REF!</v>
      </c>
      <c r="N449" s="58" t="e">
        <f t="shared" si="228"/>
        <v>#REF!</v>
      </c>
      <c r="O449" s="58" t="e">
        <f t="shared" si="229"/>
        <v>#REF!</v>
      </c>
      <c r="P449" s="59" t="e">
        <f t="shared" si="218"/>
        <v>#REF!</v>
      </c>
      <c r="Q449" s="29" t="e">
        <f t="shared" si="230"/>
        <v>#REF!</v>
      </c>
      <c r="R449" s="100" t="e">
        <f t="shared" si="223"/>
        <v>#REF!</v>
      </c>
      <c r="S449" s="69"/>
      <c r="T449" s="69"/>
      <c r="U449" s="102"/>
      <c r="V449" s="102"/>
      <c r="W449" s="102"/>
      <c r="X449" s="102" t="e">
        <f t="shared" si="231"/>
        <v>#REF!</v>
      </c>
      <c r="Y449" s="102" t="e">
        <f t="shared" si="232"/>
        <v>#REF!</v>
      </c>
      <c r="Z449" s="102" t="e">
        <f t="shared" si="233"/>
        <v>#REF!</v>
      </c>
      <c r="AA449" s="102" t="e">
        <f t="shared" si="234"/>
        <v>#REF!</v>
      </c>
      <c r="AB449" s="102" t="e">
        <f t="shared" si="235"/>
        <v>#REF!</v>
      </c>
      <c r="AC449" s="102" t="e">
        <f t="shared" si="236"/>
        <v>#REF!</v>
      </c>
      <c r="AD449" s="102" t="e">
        <f t="shared" si="237"/>
        <v>#REF!</v>
      </c>
      <c r="AE449" s="102" t="e">
        <f t="shared" si="238"/>
        <v>#REF!</v>
      </c>
      <c r="AF449" s="108" t="e">
        <f t="shared" si="239"/>
        <v>#REF!</v>
      </c>
      <c r="AG449" s="102" t="e">
        <f t="shared" si="240"/>
        <v>#REF!</v>
      </c>
    </row>
    <row r="450" spans="5:33" x14ac:dyDescent="0.25">
      <c r="E450" s="65" t="e">
        <f>IF((ROWS(E$6:E450)-1)&gt;$C$16+$C$13-$C$15,"",(ROWS(E$6:E450)-1))</f>
        <v>#REF!</v>
      </c>
      <c r="F450" s="55" t="e">
        <f t="shared" si="224"/>
        <v>#REF!</v>
      </c>
      <c r="G450" s="55" t="e">
        <f t="shared" si="219"/>
        <v>#REF!</v>
      </c>
      <c r="H450" s="28" t="e">
        <f t="shared" si="220"/>
        <v>#REF!</v>
      </c>
      <c r="I450" s="56" t="e">
        <f t="shared" si="221"/>
        <v>#REF!</v>
      </c>
      <c r="J450" s="56" t="e">
        <f t="shared" si="225"/>
        <v>#REF!</v>
      </c>
      <c r="K450" s="57" t="e">
        <f t="shared" si="226"/>
        <v>#REF!</v>
      </c>
      <c r="L450" s="57" t="e">
        <f t="shared" si="227"/>
        <v>#REF!</v>
      </c>
      <c r="M450" s="58" t="e">
        <f t="shared" si="222"/>
        <v>#REF!</v>
      </c>
      <c r="N450" s="58" t="e">
        <f t="shared" si="228"/>
        <v>#REF!</v>
      </c>
      <c r="O450" s="58" t="e">
        <f t="shared" si="229"/>
        <v>#REF!</v>
      </c>
      <c r="P450" s="59" t="e">
        <f t="shared" si="218"/>
        <v>#REF!</v>
      </c>
      <c r="Q450" s="29" t="e">
        <f t="shared" si="230"/>
        <v>#REF!</v>
      </c>
      <c r="R450" s="100" t="e">
        <f t="shared" si="223"/>
        <v>#REF!</v>
      </c>
      <c r="S450" s="69"/>
      <c r="T450" s="69"/>
      <c r="U450" s="102"/>
      <c r="V450" s="102"/>
      <c r="W450" s="102"/>
      <c r="X450" s="102" t="e">
        <f t="shared" si="231"/>
        <v>#REF!</v>
      </c>
      <c r="Y450" s="102" t="e">
        <f t="shared" si="232"/>
        <v>#REF!</v>
      </c>
      <c r="Z450" s="102" t="e">
        <f t="shared" si="233"/>
        <v>#REF!</v>
      </c>
      <c r="AA450" s="102" t="e">
        <f t="shared" si="234"/>
        <v>#REF!</v>
      </c>
      <c r="AB450" s="102" t="e">
        <f t="shared" si="235"/>
        <v>#REF!</v>
      </c>
      <c r="AC450" s="102" t="e">
        <f t="shared" si="236"/>
        <v>#REF!</v>
      </c>
      <c r="AD450" s="102" t="e">
        <f t="shared" si="237"/>
        <v>#REF!</v>
      </c>
      <c r="AE450" s="102" t="e">
        <f t="shared" si="238"/>
        <v>#REF!</v>
      </c>
      <c r="AF450" s="108" t="e">
        <f t="shared" si="239"/>
        <v>#REF!</v>
      </c>
      <c r="AG450" s="102" t="e">
        <f t="shared" si="240"/>
        <v>#REF!</v>
      </c>
    </row>
    <row r="451" spans="5:33" x14ac:dyDescent="0.25">
      <c r="E451" s="65" t="e">
        <f>IF((ROWS(E$6:E451)-1)&gt;$C$16+$C$13-$C$15,"",(ROWS(E$6:E451)-1))</f>
        <v>#REF!</v>
      </c>
      <c r="F451" s="55" t="e">
        <f t="shared" si="224"/>
        <v>#REF!</v>
      </c>
      <c r="G451" s="55" t="e">
        <f t="shared" si="219"/>
        <v>#REF!</v>
      </c>
      <c r="H451" s="28" t="e">
        <f t="shared" si="220"/>
        <v>#REF!</v>
      </c>
      <c r="I451" s="56" t="e">
        <f t="shared" si="221"/>
        <v>#REF!</v>
      </c>
      <c r="J451" s="56" t="e">
        <f t="shared" si="225"/>
        <v>#REF!</v>
      </c>
      <c r="K451" s="57" t="e">
        <f t="shared" si="226"/>
        <v>#REF!</v>
      </c>
      <c r="L451" s="57" t="e">
        <f t="shared" si="227"/>
        <v>#REF!</v>
      </c>
      <c r="M451" s="58" t="e">
        <f t="shared" si="222"/>
        <v>#REF!</v>
      </c>
      <c r="N451" s="58" t="e">
        <f t="shared" si="228"/>
        <v>#REF!</v>
      </c>
      <c r="O451" s="58" t="e">
        <f t="shared" si="229"/>
        <v>#REF!</v>
      </c>
      <c r="P451" s="59" t="e">
        <f t="shared" si="218"/>
        <v>#REF!</v>
      </c>
      <c r="Q451" s="29" t="e">
        <f t="shared" si="230"/>
        <v>#REF!</v>
      </c>
      <c r="R451" s="100" t="e">
        <f t="shared" si="223"/>
        <v>#REF!</v>
      </c>
      <c r="S451" s="69"/>
      <c r="T451" s="69"/>
      <c r="U451" s="102"/>
      <c r="V451" s="102"/>
      <c r="W451" s="102"/>
      <c r="X451" s="102" t="e">
        <f t="shared" si="231"/>
        <v>#REF!</v>
      </c>
      <c r="Y451" s="102" t="e">
        <f t="shared" si="232"/>
        <v>#REF!</v>
      </c>
      <c r="Z451" s="102" t="e">
        <f t="shared" si="233"/>
        <v>#REF!</v>
      </c>
      <c r="AA451" s="102" t="e">
        <f t="shared" si="234"/>
        <v>#REF!</v>
      </c>
      <c r="AB451" s="102" t="e">
        <f t="shared" si="235"/>
        <v>#REF!</v>
      </c>
      <c r="AC451" s="102" t="e">
        <f t="shared" si="236"/>
        <v>#REF!</v>
      </c>
      <c r="AD451" s="102" t="e">
        <f t="shared" si="237"/>
        <v>#REF!</v>
      </c>
      <c r="AE451" s="102" t="e">
        <f t="shared" si="238"/>
        <v>#REF!</v>
      </c>
      <c r="AF451" s="108" t="e">
        <f t="shared" si="239"/>
        <v>#REF!</v>
      </c>
      <c r="AG451" s="102" t="e">
        <f t="shared" si="240"/>
        <v>#REF!</v>
      </c>
    </row>
    <row r="452" spans="5:33" x14ac:dyDescent="0.25">
      <c r="E452" s="65" t="e">
        <f>IF((ROWS(E$6:E452)-1)&gt;$C$16+$C$13-$C$15,"",(ROWS(E$6:E452)-1))</f>
        <v>#REF!</v>
      </c>
      <c r="F452" s="55" t="e">
        <f t="shared" si="224"/>
        <v>#REF!</v>
      </c>
      <c r="G452" s="55" t="e">
        <f t="shared" si="219"/>
        <v>#REF!</v>
      </c>
      <c r="H452" s="28" t="e">
        <f t="shared" si="220"/>
        <v>#REF!</v>
      </c>
      <c r="I452" s="56" t="e">
        <f t="shared" si="221"/>
        <v>#REF!</v>
      </c>
      <c r="J452" s="56" t="e">
        <f t="shared" si="225"/>
        <v>#REF!</v>
      </c>
      <c r="K452" s="57" t="e">
        <f t="shared" si="226"/>
        <v>#REF!</v>
      </c>
      <c r="L452" s="57" t="e">
        <f t="shared" si="227"/>
        <v>#REF!</v>
      </c>
      <c r="M452" s="58" t="e">
        <f t="shared" si="222"/>
        <v>#REF!</v>
      </c>
      <c r="N452" s="58" t="e">
        <f t="shared" si="228"/>
        <v>#REF!</v>
      </c>
      <c r="O452" s="58" t="e">
        <f t="shared" si="229"/>
        <v>#REF!</v>
      </c>
      <c r="P452" s="59" t="e">
        <f t="shared" si="218"/>
        <v>#REF!</v>
      </c>
      <c r="Q452" s="29" t="e">
        <f t="shared" si="230"/>
        <v>#REF!</v>
      </c>
      <c r="R452" s="100" t="e">
        <f t="shared" si="223"/>
        <v>#REF!</v>
      </c>
      <c r="S452" s="69"/>
      <c r="T452" s="69"/>
      <c r="U452" s="102"/>
      <c r="V452" s="102"/>
      <c r="W452" s="102"/>
      <c r="X452" s="102" t="e">
        <f t="shared" si="231"/>
        <v>#REF!</v>
      </c>
      <c r="Y452" s="102" t="e">
        <f t="shared" si="232"/>
        <v>#REF!</v>
      </c>
      <c r="Z452" s="102" t="e">
        <f t="shared" si="233"/>
        <v>#REF!</v>
      </c>
      <c r="AA452" s="102" t="e">
        <f t="shared" si="234"/>
        <v>#REF!</v>
      </c>
      <c r="AB452" s="102" t="e">
        <f t="shared" si="235"/>
        <v>#REF!</v>
      </c>
      <c r="AC452" s="102" t="e">
        <f t="shared" si="236"/>
        <v>#REF!</v>
      </c>
      <c r="AD452" s="102" t="e">
        <f t="shared" si="237"/>
        <v>#REF!</v>
      </c>
      <c r="AE452" s="102" t="e">
        <f t="shared" si="238"/>
        <v>#REF!</v>
      </c>
      <c r="AF452" s="108" t="e">
        <f t="shared" si="239"/>
        <v>#REF!</v>
      </c>
      <c r="AG452" s="102" t="e">
        <f t="shared" si="240"/>
        <v>#REF!</v>
      </c>
    </row>
    <row r="453" spans="5:33" x14ac:dyDescent="0.25">
      <c r="E453" s="65" t="e">
        <f>IF((ROWS(E$6:E453)-1)&gt;$C$16+$C$13-$C$15,"",(ROWS(E$6:E453)-1))</f>
        <v>#REF!</v>
      </c>
      <c r="F453" s="55" t="e">
        <f t="shared" si="224"/>
        <v>#REF!</v>
      </c>
      <c r="G453" s="55" t="e">
        <f t="shared" si="219"/>
        <v>#REF!</v>
      </c>
      <c r="H453" s="28" t="e">
        <f t="shared" si="220"/>
        <v>#REF!</v>
      </c>
      <c r="I453" s="56" t="e">
        <f t="shared" si="221"/>
        <v>#REF!</v>
      </c>
      <c r="J453" s="56" t="e">
        <f t="shared" si="225"/>
        <v>#REF!</v>
      </c>
      <c r="K453" s="57" t="e">
        <f t="shared" si="226"/>
        <v>#REF!</v>
      </c>
      <c r="L453" s="57" t="e">
        <f t="shared" si="227"/>
        <v>#REF!</v>
      </c>
      <c r="M453" s="58" t="e">
        <f t="shared" si="222"/>
        <v>#REF!</v>
      </c>
      <c r="N453" s="58" t="e">
        <f t="shared" si="228"/>
        <v>#REF!</v>
      </c>
      <c r="O453" s="58" t="e">
        <f t="shared" si="229"/>
        <v>#REF!</v>
      </c>
      <c r="P453" s="59" t="e">
        <f t="shared" si="218"/>
        <v>#REF!</v>
      </c>
      <c r="Q453" s="29" t="e">
        <f t="shared" si="230"/>
        <v>#REF!</v>
      </c>
      <c r="R453" s="100" t="e">
        <f t="shared" si="223"/>
        <v>#REF!</v>
      </c>
      <c r="S453" s="69"/>
      <c r="T453" s="69"/>
      <c r="U453" s="102"/>
      <c r="V453" s="102"/>
      <c r="W453" s="102"/>
      <c r="X453" s="102" t="e">
        <f t="shared" si="231"/>
        <v>#REF!</v>
      </c>
      <c r="Y453" s="102" t="e">
        <f t="shared" si="232"/>
        <v>#REF!</v>
      </c>
      <c r="Z453" s="102" t="e">
        <f t="shared" si="233"/>
        <v>#REF!</v>
      </c>
      <c r="AA453" s="102" t="e">
        <f t="shared" si="234"/>
        <v>#REF!</v>
      </c>
      <c r="AB453" s="102" t="e">
        <f t="shared" si="235"/>
        <v>#REF!</v>
      </c>
      <c r="AC453" s="102" t="e">
        <f t="shared" si="236"/>
        <v>#REF!</v>
      </c>
      <c r="AD453" s="102" t="e">
        <f t="shared" si="237"/>
        <v>#REF!</v>
      </c>
      <c r="AE453" s="102" t="e">
        <f t="shared" si="238"/>
        <v>#REF!</v>
      </c>
      <c r="AF453" s="108" t="e">
        <f t="shared" si="239"/>
        <v>#REF!</v>
      </c>
      <c r="AG453" s="102" t="e">
        <f t="shared" si="240"/>
        <v>#REF!</v>
      </c>
    </row>
    <row r="454" spans="5:33" x14ac:dyDescent="0.25">
      <c r="E454" s="65" t="e">
        <f>IF((ROWS(E$6:E454)-1)&gt;$C$16+$C$13-$C$15,"",(ROWS(E$6:E454)-1))</f>
        <v>#REF!</v>
      </c>
      <c r="F454" s="55" t="e">
        <f t="shared" si="224"/>
        <v>#REF!</v>
      </c>
      <c r="G454" s="55" t="e">
        <f t="shared" si="219"/>
        <v>#REF!</v>
      </c>
      <c r="H454" s="28" t="e">
        <f t="shared" si="220"/>
        <v>#REF!</v>
      </c>
      <c r="I454" s="56" t="e">
        <f t="shared" si="221"/>
        <v>#REF!</v>
      </c>
      <c r="J454" s="56" t="e">
        <f t="shared" si="225"/>
        <v>#REF!</v>
      </c>
      <c r="K454" s="57" t="e">
        <f t="shared" si="226"/>
        <v>#REF!</v>
      </c>
      <c r="L454" s="57" t="e">
        <f t="shared" si="227"/>
        <v>#REF!</v>
      </c>
      <c r="M454" s="58" t="e">
        <f t="shared" si="222"/>
        <v>#REF!</v>
      </c>
      <c r="N454" s="58" t="e">
        <f t="shared" si="228"/>
        <v>#REF!</v>
      </c>
      <c r="O454" s="58" t="e">
        <f t="shared" si="229"/>
        <v>#REF!</v>
      </c>
      <c r="P454" s="59" t="e">
        <f t="shared" ref="P454:P517" si="241">IF(E454="","",$C$23)</f>
        <v>#REF!</v>
      </c>
      <c r="Q454" s="29" t="e">
        <f t="shared" si="230"/>
        <v>#REF!</v>
      </c>
      <c r="R454" s="100" t="e">
        <f t="shared" si="223"/>
        <v>#REF!</v>
      </c>
      <c r="S454" s="69"/>
      <c r="T454" s="69"/>
      <c r="U454" s="102"/>
      <c r="V454" s="102"/>
      <c r="W454" s="102"/>
      <c r="X454" s="102" t="e">
        <f t="shared" si="231"/>
        <v>#REF!</v>
      </c>
      <c r="Y454" s="102" t="e">
        <f t="shared" si="232"/>
        <v>#REF!</v>
      </c>
      <c r="Z454" s="102" t="e">
        <f t="shared" si="233"/>
        <v>#REF!</v>
      </c>
      <c r="AA454" s="102" t="e">
        <f t="shared" si="234"/>
        <v>#REF!</v>
      </c>
      <c r="AB454" s="102" t="e">
        <f t="shared" si="235"/>
        <v>#REF!</v>
      </c>
      <c r="AC454" s="102" t="e">
        <f t="shared" si="236"/>
        <v>#REF!</v>
      </c>
      <c r="AD454" s="102" t="e">
        <f t="shared" si="237"/>
        <v>#REF!</v>
      </c>
      <c r="AE454" s="102" t="e">
        <f t="shared" si="238"/>
        <v>#REF!</v>
      </c>
      <c r="AF454" s="108" t="e">
        <f t="shared" si="239"/>
        <v>#REF!</v>
      </c>
      <c r="AG454" s="102" t="e">
        <f t="shared" si="240"/>
        <v>#REF!</v>
      </c>
    </row>
    <row r="455" spans="5:33" x14ac:dyDescent="0.25">
      <c r="E455" s="65" t="e">
        <f>IF((ROWS(E$6:E455)-1)&gt;$C$16+$C$13-$C$15,"",(ROWS(E$6:E455)-1))</f>
        <v>#REF!</v>
      </c>
      <c r="F455" s="55" t="e">
        <f t="shared" si="224"/>
        <v>#REF!</v>
      </c>
      <c r="G455" s="55" t="e">
        <f t="shared" ref="G455:G518" si="242" xml:space="preserve">
IF(E455="","",
IF($C$6="mjesečno",AG455,
IF($C$6="tromjesečno",AR455,
IF($C$6="polugodišnje",BC455,
IF($C$6="godišnje",BP455)))))</f>
        <v>#REF!</v>
      </c>
      <c r="H455" s="28" t="e">
        <f t="shared" ref="H455:H518" si="243">IF(E455="","",
IF($C$5=0,0,
IF($C$24="m SBD / g SBD",G455-F455,
IF($C$24="m SBD / g 360",G455-F455,
IF($C$24="m SBD / g 365",G455-F455,
IF($C$24="m 30 / g SBD",$C$41,
IF($C$24="m 30 / g 360",$C$41,
IF($C$24="m 30 / g 365",$C$41))))))))</f>
        <v>#REF!</v>
      </c>
      <c r="I455" s="56" t="e">
        <f t="shared" ref="I455:I518" si="244">IF(E455="","",$C$20)</f>
        <v>#REF!</v>
      </c>
      <c r="J455" s="56" t="e">
        <f t="shared" si="225"/>
        <v>#REF!</v>
      </c>
      <c r="K455" s="57" t="e">
        <f t="shared" si="226"/>
        <v>#REF!</v>
      </c>
      <c r="L455" s="57" t="e">
        <f t="shared" si="227"/>
        <v>#REF!</v>
      </c>
      <c r="M455" s="58" t="e">
        <f t="shared" ref="M455:M518" si="245">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228"/>
        <v>#REF!</v>
      </c>
      <c r="O455" s="58" t="e">
        <f t="shared" si="229"/>
        <v>#REF!</v>
      </c>
      <c r="P455" s="59" t="e">
        <f t="shared" si="241"/>
        <v>#REF!</v>
      </c>
      <c r="Q455" s="29" t="e">
        <f t="shared" si="230"/>
        <v>#REF!</v>
      </c>
      <c r="R455" s="100" t="e">
        <f t="shared" ref="R455:R518" si="246">IF(E455="","",IF($C$5=0,"",IF(F455&lt;$C$8,"INTERKALARNA","REDOVNA")))</f>
        <v>#REF!</v>
      </c>
      <c r="S455" s="69"/>
      <c r="T455" s="69"/>
      <c r="U455" s="102"/>
      <c r="V455" s="102"/>
      <c r="W455" s="102"/>
      <c r="X455" s="102" t="e">
        <f t="shared" si="231"/>
        <v>#REF!</v>
      </c>
      <c r="Y455" s="102" t="e">
        <f t="shared" si="232"/>
        <v>#REF!</v>
      </c>
      <c r="Z455" s="102" t="e">
        <f t="shared" si="233"/>
        <v>#REF!</v>
      </c>
      <c r="AA455" s="102" t="e">
        <f t="shared" si="234"/>
        <v>#REF!</v>
      </c>
      <c r="AB455" s="102" t="e">
        <f t="shared" si="235"/>
        <v>#REF!</v>
      </c>
      <c r="AC455" s="102" t="e">
        <f t="shared" si="236"/>
        <v>#REF!</v>
      </c>
      <c r="AD455" s="102" t="e">
        <f t="shared" si="237"/>
        <v>#REF!</v>
      </c>
      <c r="AE455" s="102" t="e">
        <f t="shared" si="238"/>
        <v>#REF!</v>
      </c>
      <c r="AF455" s="108" t="e">
        <f t="shared" si="239"/>
        <v>#REF!</v>
      </c>
      <c r="AG455" s="102" t="e">
        <f t="shared" si="240"/>
        <v>#REF!</v>
      </c>
    </row>
    <row r="456" spans="5:33" x14ac:dyDescent="0.25">
      <c r="E456" s="65" t="e">
        <f>IF((ROWS(E$6:E456)-1)&gt;$C$16+$C$13-$C$15,"",(ROWS(E$6:E456)-1))</f>
        <v>#REF!</v>
      </c>
      <c r="F456" s="55" t="e">
        <f t="shared" ref="F456:F519" si="247">IF(E456="","",G455)</f>
        <v>#REF!</v>
      </c>
      <c r="G456" s="55" t="e">
        <f t="shared" si="242"/>
        <v>#REF!</v>
      </c>
      <c r="H456" s="28" t="e">
        <f t="shared" si="243"/>
        <v>#REF!</v>
      </c>
      <c r="I456" s="56" t="e">
        <f t="shared" si="244"/>
        <v>#REF!</v>
      </c>
      <c r="J456" s="56" t="e">
        <f t="shared" ref="J456:J519" si="248">IF(E456="","",$C$18)</f>
        <v>#REF!</v>
      </c>
      <c r="K456" s="57" t="e">
        <f t="shared" ref="K456:K519" si="249">IF(E456="","",TRUNC((K455-L456),5))</f>
        <v>#REF!</v>
      </c>
      <c r="L456" s="57" t="e">
        <f t="shared" ref="L456:L519" si="250" xml:space="preserve">
IF(E456="","",
IF(AND($C$8&gt;$C$9,E456&gt;$C$13),$C$5/($C$16-1),
IF(E456&gt;$C$13,$C$5/$C$16,0)))</f>
        <v>#REF!</v>
      </c>
      <c r="M456" s="58" t="e">
        <f t="shared" si="245"/>
        <v>#REF!</v>
      </c>
      <c r="N456" s="58" t="e">
        <f t="shared" ref="N456:N519" si="251">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52">IF(E456="","",IF(M456&lt;N456,0,M456-N456))</f>
        <v>#REF!</v>
      </c>
      <c r="P456" s="59" t="e">
        <f t="shared" si="241"/>
        <v>#REF!</v>
      </c>
      <c r="Q456" s="29" t="e">
        <f t="shared" ref="Q456:Q519" si="253">IF(E456="","",O456/(1+P456)^(E456+$C$33))</f>
        <v>#REF!</v>
      </c>
      <c r="R456" s="100" t="e">
        <f t="shared" si="246"/>
        <v>#REF!</v>
      </c>
      <c r="S456" s="69"/>
      <c r="T456" s="69"/>
      <c r="U456" s="102"/>
      <c r="V456" s="102"/>
      <c r="W456" s="102"/>
      <c r="X456" s="102" t="e">
        <f t="shared" ref="X456:X519" si="254">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102" t="e">
        <f t="shared" ref="Y456:Y519" si="255">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102" t="e">
        <f t="shared" ref="Z456:Z519" si="256">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102" t="e">
        <f t="shared" ref="AA456:AA519" si="257">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102" t="e">
        <f t="shared" ref="AB456:AB519" si="258">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102" t="e">
        <f t="shared" ref="AC456:AC519" si="259">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102" t="e">
        <f t="shared" ref="AD456:AD519" si="260">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102" t="e">
        <f t="shared" ref="AE456:AE519" si="261">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108" t="e">
        <f t="shared" si="239"/>
        <v>#REF!</v>
      </c>
      <c r="AG456" s="102" t="e">
        <f t="shared" si="240"/>
        <v>#REF!</v>
      </c>
    </row>
    <row r="457" spans="5:33" x14ac:dyDescent="0.25">
      <c r="E457" s="65" t="e">
        <f>IF((ROWS(E$6:E457)-1)&gt;$C$16+$C$13-$C$15,"",(ROWS(E$6:E457)-1))</f>
        <v>#REF!</v>
      </c>
      <c r="F457" s="55" t="e">
        <f t="shared" si="247"/>
        <v>#REF!</v>
      </c>
      <c r="G457" s="55" t="e">
        <f t="shared" si="242"/>
        <v>#REF!</v>
      </c>
      <c r="H457" s="28" t="e">
        <f t="shared" si="243"/>
        <v>#REF!</v>
      </c>
      <c r="I457" s="56" t="e">
        <f t="shared" si="244"/>
        <v>#REF!</v>
      </c>
      <c r="J457" s="56" t="e">
        <f t="shared" si="248"/>
        <v>#REF!</v>
      </c>
      <c r="K457" s="57" t="e">
        <f t="shared" si="249"/>
        <v>#REF!</v>
      </c>
      <c r="L457" s="57" t="e">
        <f t="shared" si="250"/>
        <v>#REF!</v>
      </c>
      <c r="M457" s="58" t="e">
        <f t="shared" si="245"/>
        <v>#REF!</v>
      </c>
      <c r="N457" s="58" t="e">
        <f t="shared" si="251"/>
        <v>#REF!</v>
      </c>
      <c r="O457" s="58" t="e">
        <f t="shared" si="252"/>
        <v>#REF!</v>
      </c>
      <c r="P457" s="59" t="e">
        <f t="shared" si="241"/>
        <v>#REF!</v>
      </c>
      <c r="Q457" s="29" t="e">
        <f t="shared" si="253"/>
        <v>#REF!</v>
      </c>
      <c r="R457" s="100" t="e">
        <f t="shared" si="246"/>
        <v>#REF!</v>
      </c>
      <c r="S457" s="69"/>
      <c r="T457" s="69"/>
      <c r="U457" s="102"/>
      <c r="V457" s="102"/>
      <c r="W457" s="102"/>
      <c r="X457" s="102" t="e">
        <f t="shared" si="254"/>
        <v>#REF!</v>
      </c>
      <c r="Y457" s="102" t="e">
        <f t="shared" si="255"/>
        <v>#REF!</v>
      </c>
      <c r="Z457" s="102" t="e">
        <f t="shared" si="256"/>
        <v>#REF!</v>
      </c>
      <c r="AA457" s="102" t="e">
        <f t="shared" si="257"/>
        <v>#REF!</v>
      </c>
      <c r="AB457" s="102" t="e">
        <f t="shared" si="258"/>
        <v>#REF!</v>
      </c>
      <c r="AC457" s="102" t="e">
        <f t="shared" si="259"/>
        <v>#REF!</v>
      </c>
      <c r="AD457" s="102" t="e">
        <f t="shared" si="260"/>
        <v>#REF!</v>
      </c>
      <c r="AE457" s="102" t="e">
        <f t="shared" si="261"/>
        <v>#REF!</v>
      </c>
      <c r="AF457" s="108" t="e">
        <f t="shared" ref="AF457:AF520" si="262">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102" t="e">
        <f t="shared" ref="AG457:AG520" si="263">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5:33" x14ac:dyDescent="0.25">
      <c r="E458" s="65" t="e">
        <f>IF((ROWS(E$6:E458)-1)&gt;$C$16+$C$13-$C$15,"",(ROWS(E$6:E458)-1))</f>
        <v>#REF!</v>
      </c>
      <c r="F458" s="55" t="e">
        <f t="shared" si="247"/>
        <v>#REF!</v>
      </c>
      <c r="G458" s="55" t="e">
        <f t="shared" si="242"/>
        <v>#REF!</v>
      </c>
      <c r="H458" s="28" t="e">
        <f t="shared" si="243"/>
        <v>#REF!</v>
      </c>
      <c r="I458" s="56" t="e">
        <f t="shared" si="244"/>
        <v>#REF!</v>
      </c>
      <c r="J458" s="56" t="e">
        <f t="shared" si="248"/>
        <v>#REF!</v>
      </c>
      <c r="K458" s="57" t="e">
        <f t="shared" si="249"/>
        <v>#REF!</v>
      </c>
      <c r="L458" s="57" t="e">
        <f t="shared" si="250"/>
        <v>#REF!</v>
      </c>
      <c r="M458" s="58" t="e">
        <f t="shared" si="245"/>
        <v>#REF!</v>
      </c>
      <c r="N458" s="58" t="e">
        <f t="shared" si="251"/>
        <v>#REF!</v>
      </c>
      <c r="O458" s="58" t="e">
        <f t="shared" si="252"/>
        <v>#REF!</v>
      </c>
      <c r="P458" s="59" t="e">
        <f t="shared" si="241"/>
        <v>#REF!</v>
      </c>
      <c r="Q458" s="29" t="e">
        <f t="shared" si="253"/>
        <v>#REF!</v>
      </c>
      <c r="R458" s="100" t="e">
        <f t="shared" si="246"/>
        <v>#REF!</v>
      </c>
      <c r="S458" s="69"/>
      <c r="T458" s="69"/>
      <c r="U458" s="102"/>
      <c r="V458" s="102"/>
      <c r="W458" s="102"/>
      <c r="X458" s="102" t="e">
        <f t="shared" si="254"/>
        <v>#REF!</v>
      </c>
      <c r="Y458" s="102" t="e">
        <f t="shared" si="255"/>
        <v>#REF!</v>
      </c>
      <c r="Z458" s="102" t="e">
        <f t="shared" si="256"/>
        <v>#REF!</v>
      </c>
      <c r="AA458" s="102" t="e">
        <f t="shared" si="257"/>
        <v>#REF!</v>
      </c>
      <c r="AB458" s="102" t="e">
        <f t="shared" si="258"/>
        <v>#REF!</v>
      </c>
      <c r="AC458" s="102" t="e">
        <f t="shared" si="259"/>
        <v>#REF!</v>
      </c>
      <c r="AD458" s="102" t="e">
        <f t="shared" si="260"/>
        <v>#REF!</v>
      </c>
      <c r="AE458" s="102" t="e">
        <f t="shared" si="261"/>
        <v>#REF!</v>
      </c>
      <c r="AF458" s="108" t="e">
        <f t="shared" si="262"/>
        <v>#REF!</v>
      </c>
      <c r="AG458" s="102" t="e">
        <f t="shared" si="263"/>
        <v>#REF!</v>
      </c>
    </row>
    <row r="459" spans="5:33" x14ac:dyDescent="0.25">
      <c r="E459" s="65" t="e">
        <f>IF((ROWS(E$6:E459)-1)&gt;$C$16+$C$13-$C$15,"",(ROWS(E$6:E459)-1))</f>
        <v>#REF!</v>
      </c>
      <c r="F459" s="55" t="e">
        <f t="shared" si="247"/>
        <v>#REF!</v>
      </c>
      <c r="G459" s="55" t="e">
        <f t="shared" si="242"/>
        <v>#REF!</v>
      </c>
      <c r="H459" s="28" t="e">
        <f t="shared" si="243"/>
        <v>#REF!</v>
      </c>
      <c r="I459" s="56" t="e">
        <f t="shared" si="244"/>
        <v>#REF!</v>
      </c>
      <c r="J459" s="56" t="e">
        <f t="shared" si="248"/>
        <v>#REF!</v>
      </c>
      <c r="K459" s="57" t="e">
        <f t="shared" si="249"/>
        <v>#REF!</v>
      </c>
      <c r="L459" s="57" t="e">
        <f t="shared" si="250"/>
        <v>#REF!</v>
      </c>
      <c r="M459" s="58" t="e">
        <f t="shared" si="245"/>
        <v>#REF!</v>
      </c>
      <c r="N459" s="58" t="e">
        <f t="shared" si="251"/>
        <v>#REF!</v>
      </c>
      <c r="O459" s="58" t="e">
        <f t="shared" si="252"/>
        <v>#REF!</v>
      </c>
      <c r="P459" s="59" t="e">
        <f t="shared" si="241"/>
        <v>#REF!</v>
      </c>
      <c r="Q459" s="29" t="e">
        <f t="shared" si="253"/>
        <v>#REF!</v>
      </c>
      <c r="R459" s="100" t="e">
        <f t="shared" si="246"/>
        <v>#REF!</v>
      </c>
      <c r="S459" s="69"/>
      <c r="T459" s="69"/>
      <c r="U459" s="102"/>
      <c r="V459" s="102"/>
      <c r="W459" s="102"/>
      <c r="X459" s="102" t="e">
        <f t="shared" si="254"/>
        <v>#REF!</v>
      </c>
      <c r="Y459" s="102" t="e">
        <f t="shared" si="255"/>
        <v>#REF!</v>
      </c>
      <c r="Z459" s="102" t="e">
        <f t="shared" si="256"/>
        <v>#REF!</v>
      </c>
      <c r="AA459" s="102" t="e">
        <f t="shared" si="257"/>
        <v>#REF!</v>
      </c>
      <c r="AB459" s="102" t="e">
        <f t="shared" si="258"/>
        <v>#REF!</v>
      </c>
      <c r="AC459" s="102" t="e">
        <f t="shared" si="259"/>
        <v>#REF!</v>
      </c>
      <c r="AD459" s="102" t="e">
        <f t="shared" si="260"/>
        <v>#REF!</v>
      </c>
      <c r="AE459" s="102" t="e">
        <f t="shared" si="261"/>
        <v>#REF!</v>
      </c>
      <c r="AF459" s="108" t="e">
        <f t="shared" si="262"/>
        <v>#REF!</v>
      </c>
      <c r="AG459" s="102" t="e">
        <f t="shared" si="263"/>
        <v>#REF!</v>
      </c>
    </row>
    <row r="460" spans="5:33" x14ac:dyDescent="0.25">
      <c r="E460" s="65" t="e">
        <f>IF((ROWS(E$6:E460)-1)&gt;$C$16+$C$13-$C$15,"",(ROWS(E$6:E460)-1))</f>
        <v>#REF!</v>
      </c>
      <c r="F460" s="55" t="e">
        <f t="shared" si="247"/>
        <v>#REF!</v>
      </c>
      <c r="G460" s="55" t="e">
        <f t="shared" si="242"/>
        <v>#REF!</v>
      </c>
      <c r="H460" s="28" t="e">
        <f t="shared" si="243"/>
        <v>#REF!</v>
      </c>
      <c r="I460" s="56" t="e">
        <f t="shared" si="244"/>
        <v>#REF!</v>
      </c>
      <c r="J460" s="56" t="e">
        <f t="shared" si="248"/>
        <v>#REF!</v>
      </c>
      <c r="K460" s="57" t="e">
        <f t="shared" si="249"/>
        <v>#REF!</v>
      </c>
      <c r="L460" s="57" t="e">
        <f t="shared" si="250"/>
        <v>#REF!</v>
      </c>
      <c r="M460" s="58" t="e">
        <f t="shared" si="245"/>
        <v>#REF!</v>
      </c>
      <c r="N460" s="58" t="e">
        <f t="shared" si="251"/>
        <v>#REF!</v>
      </c>
      <c r="O460" s="58" t="e">
        <f t="shared" si="252"/>
        <v>#REF!</v>
      </c>
      <c r="P460" s="59" t="e">
        <f t="shared" si="241"/>
        <v>#REF!</v>
      </c>
      <c r="Q460" s="29" t="e">
        <f t="shared" si="253"/>
        <v>#REF!</v>
      </c>
      <c r="R460" s="100" t="e">
        <f t="shared" si="246"/>
        <v>#REF!</v>
      </c>
      <c r="S460" s="69"/>
      <c r="T460" s="69"/>
      <c r="U460" s="102"/>
      <c r="V460" s="102"/>
      <c r="W460" s="102"/>
      <c r="X460" s="102" t="e">
        <f t="shared" si="254"/>
        <v>#REF!</v>
      </c>
      <c r="Y460" s="102" t="e">
        <f t="shared" si="255"/>
        <v>#REF!</v>
      </c>
      <c r="Z460" s="102" t="e">
        <f t="shared" si="256"/>
        <v>#REF!</v>
      </c>
      <c r="AA460" s="102" t="e">
        <f t="shared" si="257"/>
        <v>#REF!</v>
      </c>
      <c r="AB460" s="102" t="e">
        <f t="shared" si="258"/>
        <v>#REF!</v>
      </c>
      <c r="AC460" s="102" t="e">
        <f t="shared" si="259"/>
        <v>#REF!</v>
      </c>
      <c r="AD460" s="102" t="e">
        <f t="shared" si="260"/>
        <v>#REF!</v>
      </c>
      <c r="AE460" s="102" t="e">
        <f t="shared" si="261"/>
        <v>#REF!</v>
      </c>
      <c r="AF460" s="108" t="e">
        <f t="shared" si="262"/>
        <v>#REF!</v>
      </c>
      <c r="AG460" s="102" t="e">
        <f t="shared" si="263"/>
        <v>#REF!</v>
      </c>
    </row>
    <row r="461" spans="5:33" x14ac:dyDescent="0.25">
      <c r="E461" s="65" t="e">
        <f>IF((ROWS(E$6:E461)-1)&gt;$C$16+$C$13-$C$15,"",(ROWS(E$6:E461)-1))</f>
        <v>#REF!</v>
      </c>
      <c r="F461" s="55" t="e">
        <f t="shared" si="247"/>
        <v>#REF!</v>
      </c>
      <c r="G461" s="55" t="e">
        <f t="shared" si="242"/>
        <v>#REF!</v>
      </c>
      <c r="H461" s="28" t="e">
        <f t="shared" si="243"/>
        <v>#REF!</v>
      </c>
      <c r="I461" s="56" t="e">
        <f t="shared" si="244"/>
        <v>#REF!</v>
      </c>
      <c r="J461" s="56" t="e">
        <f t="shared" si="248"/>
        <v>#REF!</v>
      </c>
      <c r="K461" s="57" t="e">
        <f t="shared" si="249"/>
        <v>#REF!</v>
      </c>
      <c r="L461" s="57" t="e">
        <f t="shared" si="250"/>
        <v>#REF!</v>
      </c>
      <c r="M461" s="58" t="e">
        <f t="shared" si="245"/>
        <v>#REF!</v>
      </c>
      <c r="N461" s="58" t="e">
        <f t="shared" si="251"/>
        <v>#REF!</v>
      </c>
      <c r="O461" s="58" t="e">
        <f t="shared" si="252"/>
        <v>#REF!</v>
      </c>
      <c r="P461" s="59" t="e">
        <f t="shared" si="241"/>
        <v>#REF!</v>
      </c>
      <c r="Q461" s="29" t="e">
        <f t="shared" si="253"/>
        <v>#REF!</v>
      </c>
      <c r="R461" s="100" t="e">
        <f t="shared" si="246"/>
        <v>#REF!</v>
      </c>
      <c r="S461" s="69"/>
      <c r="T461" s="69"/>
      <c r="U461" s="102"/>
      <c r="V461" s="102"/>
      <c r="W461" s="102"/>
      <c r="X461" s="102" t="e">
        <f t="shared" si="254"/>
        <v>#REF!</v>
      </c>
      <c r="Y461" s="102" t="e">
        <f t="shared" si="255"/>
        <v>#REF!</v>
      </c>
      <c r="Z461" s="102" t="e">
        <f t="shared" si="256"/>
        <v>#REF!</v>
      </c>
      <c r="AA461" s="102" t="e">
        <f t="shared" si="257"/>
        <v>#REF!</v>
      </c>
      <c r="AB461" s="102" t="e">
        <f t="shared" si="258"/>
        <v>#REF!</v>
      </c>
      <c r="AC461" s="102" t="e">
        <f t="shared" si="259"/>
        <v>#REF!</v>
      </c>
      <c r="AD461" s="102" t="e">
        <f t="shared" si="260"/>
        <v>#REF!</v>
      </c>
      <c r="AE461" s="102" t="e">
        <f t="shared" si="261"/>
        <v>#REF!</v>
      </c>
      <c r="AF461" s="108" t="e">
        <f t="shared" si="262"/>
        <v>#REF!</v>
      </c>
      <c r="AG461" s="102" t="e">
        <f t="shared" si="263"/>
        <v>#REF!</v>
      </c>
    </row>
    <row r="462" spans="5:33" x14ac:dyDescent="0.25">
      <c r="E462" s="65" t="e">
        <f>IF((ROWS(E$6:E462)-1)&gt;$C$16+$C$13-$C$15,"",(ROWS(E$6:E462)-1))</f>
        <v>#REF!</v>
      </c>
      <c r="F462" s="55" t="e">
        <f t="shared" si="247"/>
        <v>#REF!</v>
      </c>
      <c r="G462" s="55" t="e">
        <f t="shared" si="242"/>
        <v>#REF!</v>
      </c>
      <c r="H462" s="28" t="e">
        <f t="shared" si="243"/>
        <v>#REF!</v>
      </c>
      <c r="I462" s="56" t="e">
        <f t="shared" si="244"/>
        <v>#REF!</v>
      </c>
      <c r="J462" s="56" t="e">
        <f t="shared" si="248"/>
        <v>#REF!</v>
      </c>
      <c r="K462" s="57" t="e">
        <f t="shared" si="249"/>
        <v>#REF!</v>
      </c>
      <c r="L462" s="57" t="e">
        <f t="shared" si="250"/>
        <v>#REF!</v>
      </c>
      <c r="M462" s="58" t="e">
        <f t="shared" si="245"/>
        <v>#REF!</v>
      </c>
      <c r="N462" s="58" t="e">
        <f t="shared" si="251"/>
        <v>#REF!</v>
      </c>
      <c r="O462" s="58" t="e">
        <f t="shared" si="252"/>
        <v>#REF!</v>
      </c>
      <c r="P462" s="59" t="e">
        <f t="shared" si="241"/>
        <v>#REF!</v>
      </c>
      <c r="Q462" s="29" t="e">
        <f t="shared" si="253"/>
        <v>#REF!</v>
      </c>
      <c r="R462" s="100" t="e">
        <f t="shared" si="246"/>
        <v>#REF!</v>
      </c>
      <c r="S462" s="69"/>
      <c r="T462" s="69"/>
      <c r="U462" s="102"/>
      <c r="V462" s="102"/>
      <c r="W462" s="102"/>
      <c r="X462" s="102" t="e">
        <f t="shared" si="254"/>
        <v>#REF!</v>
      </c>
      <c r="Y462" s="102" t="e">
        <f t="shared" si="255"/>
        <v>#REF!</v>
      </c>
      <c r="Z462" s="102" t="e">
        <f t="shared" si="256"/>
        <v>#REF!</v>
      </c>
      <c r="AA462" s="102" t="e">
        <f t="shared" si="257"/>
        <v>#REF!</v>
      </c>
      <c r="AB462" s="102" t="e">
        <f t="shared" si="258"/>
        <v>#REF!</v>
      </c>
      <c r="AC462" s="102" t="e">
        <f t="shared" si="259"/>
        <v>#REF!</v>
      </c>
      <c r="AD462" s="102" t="e">
        <f t="shared" si="260"/>
        <v>#REF!</v>
      </c>
      <c r="AE462" s="102" t="e">
        <f t="shared" si="261"/>
        <v>#REF!</v>
      </c>
      <c r="AF462" s="108" t="e">
        <f t="shared" si="262"/>
        <v>#REF!</v>
      </c>
      <c r="AG462" s="102" t="e">
        <f t="shared" si="263"/>
        <v>#REF!</v>
      </c>
    </row>
    <row r="463" spans="5:33" x14ac:dyDescent="0.25">
      <c r="E463" s="65" t="e">
        <f>IF((ROWS(E$6:E463)-1)&gt;$C$16+$C$13-$C$15,"",(ROWS(E$6:E463)-1))</f>
        <v>#REF!</v>
      </c>
      <c r="F463" s="55" t="e">
        <f t="shared" si="247"/>
        <v>#REF!</v>
      </c>
      <c r="G463" s="55" t="e">
        <f t="shared" si="242"/>
        <v>#REF!</v>
      </c>
      <c r="H463" s="28" t="e">
        <f t="shared" si="243"/>
        <v>#REF!</v>
      </c>
      <c r="I463" s="56" t="e">
        <f t="shared" si="244"/>
        <v>#REF!</v>
      </c>
      <c r="J463" s="56" t="e">
        <f t="shared" si="248"/>
        <v>#REF!</v>
      </c>
      <c r="K463" s="57" t="e">
        <f t="shared" si="249"/>
        <v>#REF!</v>
      </c>
      <c r="L463" s="57" t="e">
        <f t="shared" si="250"/>
        <v>#REF!</v>
      </c>
      <c r="M463" s="58" t="e">
        <f t="shared" si="245"/>
        <v>#REF!</v>
      </c>
      <c r="N463" s="58" t="e">
        <f t="shared" si="251"/>
        <v>#REF!</v>
      </c>
      <c r="O463" s="58" t="e">
        <f t="shared" si="252"/>
        <v>#REF!</v>
      </c>
      <c r="P463" s="59" t="e">
        <f t="shared" si="241"/>
        <v>#REF!</v>
      </c>
      <c r="Q463" s="29" t="e">
        <f t="shared" si="253"/>
        <v>#REF!</v>
      </c>
      <c r="R463" s="100" t="e">
        <f t="shared" si="246"/>
        <v>#REF!</v>
      </c>
      <c r="S463" s="69"/>
      <c r="T463" s="69"/>
      <c r="U463" s="102"/>
      <c r="V463" s="102"/>
      <c r="W463" s="102"/>
      <c r="X463" s="102" t="e">
        <f t="shared" si="254"/>
        <v>#REF!</v>
      </c>
      <c r="Y463" s="102" t="e">
        <f t="shared" si="255"/>
        <v>#REF!</v>
      </c>
      <c r="Z463" s="102" t="e">
        <f t="shared" si="256"/>
        <v>#REF!</v>
      </c>
      <c r="AA463" s="102" t="e">
        <f t="shared" si="257"/>
        <v>#REF!</v>
      </c>
      <c r="AB463" s="102" t="e">
        <f t="shared" si="258"/>
        <v>#REF!</v>
      </c>
      <c r="AC463" s="102" t="e">
        <f t="shared" si="259"/>
        <v>#REF!</v>
      </c>
      <c r="AD463" s="102" t="e">
        <f t="shared" si="260"/>
        <v>#REF!</v>
      </c>
      <c r="AE463" s="102" t="e">
        <f t="shared" si="261"/>
        <v>#REF!</v>
      </c>
      <c r="AF463" s="108" t="e">
        <f t="shared" si="262"/>
        <v>#REF!</v>
      </c>
      <c r="AG463" s="102" t="e">
        <f t="shared" si="263"/>
        <v>#REF!</v>
      </c>
    </row>
    <row r="464" spans="5:33" x14ac:dyDescent="0.25">
      <c r="E464" s="65" t="e">
        <f>IF((ROWS(E$6:E464)-1)&gt;$C$16+$C$13-$C$15,"",(ROWS(E$6:E464)-1))</f>
        <v>#REF!</v>
      </c>
      <c r="F464" s="55" t="e">
        <f t="shared" si="247"/>
        <v>#REF!</v>
      </c>
      <c r="G464" s="55" t="e">
        <f t="shared" si="242"/>
        <v>#REF!</v>
      </c>
      <c r="H464" s="28" t="e">
        <f t="shared" si="243"/>
        <v>#REF!</v>
      </c>
      <c r="I464" s="56" t="e">
        <f t="shared" si="244"/>
        <v>#REF!</v>
      </c>
      <c r="J464" s="56" t="e">
        <f t="shared" si="248"/>
        <v>#REF!</v>
      </c>
      <c r="K464" s="57" t="e">
        <f t="shared" si="249"/>
        <v>#REF!</v>
      </c>
      <c r="L464" s="57" t="e">
        <f t="shared" si="250"/>
        <v>#REF!</v>
      </c>
      <c r="M464" s="58" t="e">
        <f t="shared" si="245"/>
        <v>#REF!</v>
      </c>
      <c r="N464" s="58" t="e">
        <f t="shared" si="251"/>
        <v>#REF!</v>
      </c>
      <c r="O464" s="58" t="e">
        <f t="shared" si="252"/>
        <v>#REF!</v>
      </c>
      <c r="P464" s="59" t="e">
        <f t="shared" si="241"/>
        <v>#REF!</v>
      </c>
      <c r="Q464" s="29" t="e">
        <f t="shared" si="253"/>
        <v>#REF!</v>
      </c>
      <c r="R464" s="100" t="e">
        <f t="shared" si="246"/>
        <v>#REF!</v>
      </c>
      <c r="S464" s="69"/>
      <c r="T464" s="69"/>
      <c r="U464" s="102"/>
      <c r="V464" s="102"/>
      <c r="W464" s="102"/>
      <c r="X464" s="102" t="e">
        <f t="shared" si="254"/>
        <v>#REF!</v>
      </c>
      <c r="Y464" s="102" t="e">
        <f t="shared" si="255"/>
        <v>#REF!</v>
      </c>
      <c r="Z464" s="102" t="e">
        <f t="shared" si="256"/>
        <v>#REF!</v>
      </c>
      <c r="AA464" s="102" t="e">
        <f t="shared" si="257"/>
        <v>#REF!</v>
      </c>
      <c r="AB464" s="102" t="e">
        <f t="shared" si="258"/>
        <v>#REF!</v>
      </c>
      <c r="AC464" s="102" t="e">
        <f t="shared" si="259"/>
        <v>#REF!</v>
      </c>
      <c r="AD464" s="102" t="e">
        <f t="shared" si="260"/>
        <v>#REF!</v>
      </c>
      <c r="AE464" s="102" t="e">
        <f t="shared" si="261"/>
        <v>#REF!</v>
      </c>
      <c r="AF464" s="108" t="e">
        <f t="shared" si="262"/>
        <v>#REF!</v>
      </c>
      <c r="AG464" s="102" t="e">
        <f t="shared" si="263"/>
        <v>#REF!</v>
      </c>
    </row>
    <row r="465" spans="5:33" x14ac:dyDescent="0.25">
      <c r="E465" s="65" t="e">
        <f>IF((ROWS(E$6:E465)-1)&gt;$C$16+$C$13-$C$15,"",(ROWS(E$6:E465)-1))</f>
        <v>#REF!</v>
      </c>
      <c r="F465" s="55" t="e">
        <f t="shared" si="247"/>
        <v>#REF!</v>
      </c>
      <c r="G465" s="55" t="e">
        <f t="shared" si="242"/>
        <v>#REF!</v>
      </c>
      <c r="H465" s="28" t="e">
        <f t="shared" si="243"/>
        <v>#REF!</v>
      </c>
      <c r="I465" s="56" t="e">
        <f t="shared" si="244"/>
        <v>#REF!</v>
      </c>
      <c r="J465" s="56" t="e">
        <f t="shared" si="248"/>
        <v>#REF!</v>
      </c>
      <c r="K465" s="57" t="e">
        <f t="shared" si="249"/>
        <v>#REF!</v>
      </c>
      <c r="L465" s="57" t="e">
        <f t="shared" si="250"/>
        <v>#REF!</v>
      </c>
      <c r="M465" s="58" t="e">
        <f t="shared" si="245"/>
        <v>#REF!</v>
      </c>
      <c r="N465" s="58" t="e">
        <f t="shared" si="251"/>
        <v>#REF!</v>
      </c>
      <c r="O465" s="58" t="e">
        <f t="shared" si="252"/>
        <v>#REF!</v>
      </c>
      <c r="P465" s="59" t="e">
        <f t="shared" si="241"/>
        <v>#REF!</v>
      </c>
      <c r="Q465" s="29" t="e">
        <f t="shared" si="253"/>
        <v>#REF!</v>
      </c>
      <c r="R465" s="100" t="e">
        <f t="shared" si="246"/>
        <v>#REF!</v>
      </c>
      <c r="S465" s="69"/>
      <c r="T465" s="69"/>
      <c r="U465" s="102"/>
      <c r="V465" s="102"/>
      <c r="W465" s="102"/>
      <c r="X465" s="102" t="e">
        <f t="shared" si="254"/>
        <v>#REF!</v>
      </c>
      <c r="Y465" s="102" t="e">
        <f t="shared" si="255"/>
        <v>#REF!</v>
      </c>
      <c r="Z465" s="102" t="e">
        <f t="shared" si="256"/>
        <v>#REF!</v>
      </c>
      <c r="AA465" s="102" t="e">
        <f t="shared" si="257"/>
        <v>#REF!</v>
      </c>
      <c r="AB465" s="102" t="e">
        <f t="shared" si="258"/>
        <v>#REF!</v>
      </c>
      <c r="AC465" s="102" t="e">
        <f t="shared" si="259"/>
        <v>#REF!</v>
      </c>
      <c r="AD465" s="102" t="e">
        <f t="shared" si="260"/>
        <v>#REF!</v>
      </c>
      <c r="AE465" s="102" t="e">
        <f t="shared" si="261"/>
        <v>#REF!</v>
      </c>
      <c r="AF465" s="108" t="e">
        <f t="shared" si="262"/>
        <v>#REF!</v>
      </c>
      <c r="AG465" s="102" t="e">
        <f t="shared" si="263"/>
        <v>#REF!</v>
      </c>
    </row>
    <row r="466" spans="5:33" x14ac:dyDescent="0.25">
      <c r="E466" s="65" t="e">
        <f>IF((ROWS(E$6:E466)-1)&gt;$C$16+$C$13-$C$15,"",(ROWS(E$6:E466)-1))</f>
        <v>#REF!</v>
      </c>
      <c r="F466" s="55" t="e">
        <f t="shared" si="247"/>
        <v>#REF!</v>
      </c>
      <c r="G466" s="55" t="e">
        <f t="shared" si="242"/>
        <v>#REF!</v>
      </c>
      <c r="H466" s="28" t="e">
        <f t="shared" si="243"/>
        <v>#REF!</v>
      </c>
      <c r="I466" s="56" t="e">
        <f t="shared" si="244"/>
        <v>#REF!</v>
      </c>
      <c r="J466" s="56" t="e">
        <f t="shared" si="248"/>
        <v>#REF!</v>
      </c>
      <c r="K466" s="57" t="e">
        <f t="shared" si="249"/>
        <v>#REF!</v>
      </c>
      <c r="L466" s="57" t="e">
        <f t="shared" si="250"/>
        <v>#REF!</v>
      </c>
      <c r="M466" s="58" t="e">
        <f t="shared" si="245"/>
        <v>#REF!</v>
      </c>
      <c r="N466" s="58" t="e">
        <f t="shared" si="251"/>
        <v>#REF!</v>
      </c>
      <c r="O466" s="58" t="e">
        <f t="shared" si="252"/>
        <v>#REF!</v>
      </c>
      <c r="P466" s="59" t="e">
        <f t="shared" si="241"/>
        <v>#REF!</v>
      </c>
      <c r="Q466" s="29" t="e">
        <f t="shared" si="253"/>
        <v>#REF!</v>
      </c>
      <c r="R466" s="100" t="e">
        <f t="shared" si="246"/>
        <v>#REF!</v>
      </c>
      <c r="S466" s="69"/>
      <c r="T466" s="69"/>
      <c r="U466" s="102"/>
      <c r="V466" s="102"/>
      <c r="W466" s="102"/>
      <c r="X466" s="102" t="e">
        <f t="shared" si="254"/>
        <v>#REF!</v>
      </c>
      <c r="Y466" s="102" t="e">
        <f t="shared" si="255"/>
        <v>#REF!</v>
      </c>
      <c r="Z466" s="102" t="e">
        <f t="shared" si="256"/>
        <v>#REF!</v>
      </c>
      <c r="AA466" s="102" t="e">
        <f t="shared" si="257"/>
        <v>#REF!</v>
      </c>
      <c r="AB466" s="102" t="e">
        <f t="shared" si="258"/>
        <v>#REF!</v>
      </c>
      <c r="AC466" s="102" t="e">
        <f t="shared" si="259"/>
        <v>#REF!</v>
      </c>
      <c r="AD466" s="102" t="e">
        <f t="shared" si="260"/>
        <v>#REF!</v>
      </c>
      <c r="AE466" s="102" t="e">
        <f t="shared" si="261"/>
        <v>#REF!</v>
      </c>
      <c r="AF466" s="108" t="e">
        <f t="shared" si="262"/>
        <v>#REF!</v>
      </c>
      <c r="AG466" s="102" t="e">
        <f t="shared" si="263"/>
        <v>#REF!</v>
      </c>
    </row>
    <row r="467" spans="5:33" x14ac:dyDescent="0.25">
      <c r="E467" s="65" t="e">
        <f>IF((ROWS(E$6:E467)-1)&gt;$C$16+$C$13-$C$15,"",(ROWS(E$6:E467)-1))</f>
        <v>#REF!</v>
      </c>
      <c r="F467" s="55" t="e">
        <f t="shared" si="247"/>
        <v>#REF!</v>
      </c>
      <c r="G467" s="55" t="e">
        <f t="shared" si="242"/>
        <v>#REF!</v>
      </c>
      <c r="H467" s="28" t="e">
        <f t="shared" si="243"/>
        <v>#REF!</v>
      </c>
      <c r="I467" s="56" t="e">
        <f t="shared" si="244"/>
        <v>#REF!</v>
      </c>
      <c r="J467" s="56" t="e">
        <f t="shared" si="248"/>
        <v>#REF!</v>
      </c>
      <c r="K467" s="57" t="e">
        <f t="shared" si="249"/>
        <v>#REF!</v>
      </c>
      <c r="L467" s="57" t="e">
        <f t="shared" si="250"/>
        <v>#REF!</v>
      </c>
      <c r="M467" s="58" t="e">
        <f t="shared" si="245"/>
        <v>#REF!</v>
      </c>
      <c r="N467" s="58" t="e">
        <f t="shared" si="251"/>
        <v>#REF!</v>
      </c>
      <c r="O467" s="58" t="e">
        <f t="shared" si="252"/>
        <v>#REF!</v>
      </c>
      <c r="P467" s="59" t="e">
        <f t="shared" si="241"/>
        <v>#REF!</v>
      </c>
      <c r="Q467" s="29" t="e">
        <f t="shared" si="253"/>
        <v>#REF!</v>
      </c>
      <c r="R467" s="100" t="e">
        <f t="shared" si="246"/>
        <v>#REF!</v>
      </c>
      <c r="S467" s="69"/>
      <c r="T467" s="69"/>
      <c r="U467" s="102"/>
      <c r="V467" s="102"/>
      <c r="W467" s="102"/>
      <c r="X467" s="102" t="e">
        <f t="shared" si="254"/>
        <v>#REF!</v>
      </c>
      <c r="Y467" s="102" t="e">
        <f t="shared" si="255"/>
        <v>#REF!</v>
      </c>
      <c r="Z467" s="102" t="e">
        <f t="shared" si="256"/>
        <v>#REF!</v>
      </c>
      <c r="AA467" s="102" t="e">
        <f t="shared" si="257"/>
        <v>#REF!</v>
      </c>
      <c r="AB467" s="102" t="e">
        <f t="shared" si="258"/>
        <v>#REF!</v>
      </c>
      <c r="AC467" s="102" t="e">
        <f t="shared" si="259"/>
        <v>#REF!</v>
      </c>
      <c r="AD467" s="102" t="e">
        <f t="shared" si="260"/>
        <v>#REF!</v>
      </c>
      <c r="AE467" s="102" t="e">
        <f t="shared" si="261"/>
        <v>#REF!</v>
      </c>
      <c r="AF467" s="108" t="e">
        <f t="shared" si="262"/>
        <v>#REF!</v>
      </c>
      <c r="AG467" s="102" t="e">
        <f t="shared" si="263"/>
        <v>#REF!</v>
      </c>
    </row>
    <row r="468" spans="5:33" x14ac:dyDescent="0.25">
      <c r="E468" s="65" t="e">
        <f>IF((ROWS(E$6:E468)-1)&gt;$C$16+$C$13-$C$15,"",(ROWS(E$6:E468)-1))</f>
        <v>#REF!</v>
      </c>
      <c r="F468" s="55" t="e">
        <f t="shared" si="247"/>
        <v>#REF!</v>
      </c>
      <c r="G468" s="55" t="e">
        <f t="shared" si="242"/>
        <v>#REF!</v>
      </c>
      <c r="H468" s="28" t="e">
        <f t="shared" si="243"/>
        <v>#REF!</v>
      </c>
      <c r="I468" s="56" t="e">
        <f t="shared" si="244"/>
        <v>#REF!</v>
      </c>
      <c r="J468" s="56" t="e">
        <f t="shared" si="248"/>
        <v>#REF!</v>
      </c>
      <c r="K468" s="57" t="e">
        <f t="shared" si="249"/>
        <v>#REF!</v>
      </c>
      <c r="L468" s="57" t="e">
        <f t="shared" si="250"/>
        <v>#REF!</v>
      </c>
      <c r="M468" s="58" t="e">
        <f t="shared" si="245"/>
        <v>#REF!</v>
      </c>
      <c r="N468" s="58" t="e">
        <f t="shared" si="251"/>
        <v>#REF!</v>
      </c>
      <c r="O468" s="58" t="e">
        <f t="shared" si="252"/>
        <v>#REF!</v>
      </c>
      <c r="P468" s="59" t="e">
        <f t="shared" si="241"/>
        <v>#REF!</v>
      </c>
      <c r="Q468" s="29" t="e">
        <f t="shared" si="253"/>
        <v>#REF!</v>
      </c>
      <c r="R468" s="100" t="e">
        <f t="shared" si="246"/>
        <v>#REF!</v>
      </c>
      <c r="S468" s="69"/>
      <c r="T468" s="69"/>
      <c r="U468" s="102"/>
      <c r="V468" s="102"/>
      <c r="W468" s="102"/>
      <c r="X468" s="102" t="e">
        <f t="shared" si="254"/>
        <v>#REF!</v>
      </c>
      <c r="Y468" s="102" t="e">
        <f t="shared" si="255"/>
        <v>#REF!</v>
      </c>
      <c r="Z468" s="102" t="e">
        <f t="shared" si="256"/>
        <v>#REF!</v>
      </c>
      <c r="AA468" s="102" t="e">
        <f t="shared" si="257"/>
        <v>#REF!</v>
      </c>
      <c r="AB468" s="102" t="e">
        <f t="shared" si="258"/>
        <v>#REF!</v>
      </c>
      <c r="AC468" s="102" t="e">
        <f t="shared" si="259"/>
        <v>#REF!</v>
      </c>
      <c r="AD468" s="102" t="e">
        <f t="shared" si="260"/>
        <v>#REF!</v>
      </c>
      <c r="AE468" s="102" t="e">
        <f t="shared" si="261"/>
        <v>#REF!</v>
      </c>
      <c r="AF468" s="108" t="e">
        <f t="shared" si="262"/>
        <v>#REF!</v>
      </c>
      <c r="AG468" s="102" t="e">
        <f t="shared" si="263"/>
        <v>#REF!</v>
      </c>
    </row>
    <row r="469" spans="5:33" x14ac:dyDescent="0.25">
      <c r="E469" s="65" t="e">
        <f>IF((ROWS(E$6:E469)-1)&gt;$C$16+$C$13-$C$15,"",(ROWS(E$6:E469)-1))</f>
        <v>#REF!</v>
      </c>
      <c r="F469" s="55" t="e">
        <f t="shared" si="247"/>
        <v>#REF!</v>
      </c>
      <c r="G469" s="55" t="e">
        <f t="shared" si="242"/>
        <v>#REF!</v>
      </c>
      <c r="H469" s="28" t="e">
        <f t="shared" si="243"/>
        <v>#REF!</v>
      </c>
      <c r="I469" s="56" t="e">
        <f t="shared" si="244"/>
        <v>#REF!</v>
      </c>
      <c r="J469" s="56" t="e">
        <f t="shared" si="248"/>
        <v>#REF!</v>
      </c>
      <c r="K469" s="57" t="e">
        <f t="shared" si="249"/>
        <v>#REF!</v>
      </c>
      <c r="L469" s="57" t="e">
        <f t="shared" si="250"/>
        <v>#REF!</v>
      </c>
      <c r="M469" s="58" t="e">
        <f t="shared" si="245"/>
        <v>#REF!</v>
      </c>
      <c r="N469" s="58" t="e">
        <f t="shared" si="251"/>
        <v>#REF!</v>
      </c>
      <c r="O469" s="58" t="e">
        <f t="shared" si="252"/>
        <v>#REF!</v>
      </c>
      <c r="P469" s="59" t="e">
        <f t="shared" si="241"/>
        <v>#REF!</v>
      </c>
      <c r="Q469" s="29" t="e">
        <f t="shared" si="253"/>
        <v>#REF!</v>
      </c>
      <c r="R469" s="100" t="e">
        <f t="shared" si="246"/>
        <v>#REF!</v>
      </c>
      <c r="S469" s="69"/>
      <c r="T469" s="69"/>
      <c r="U469" s="102"/>
      <c r="V469" s="102"/>
      <c r="W469" s="102"/>
      <c r="X469" s="102" t="e">
        <f t="shared" si="254"/>
        <v>#REF!</v>
      </c>
      <c r="Y469" s="102" t="e">
        <f t="shared" si="255"/>
        <v>#REF!</v>
      </c>
      <c r="Z469" s="102" t="e">
        <f t="shared" si="256"/>
        <v>#REF!</v>
      </c>
      <c r="AA469" s="102" t="e">
        <f t="shared" si="257"/>
        <v>#REF!</v>
      </c>
      <c r="AB469" s="102" t="e">
        <f t="shared" si="258"/>
        <v>#REF!</v>
      </c>
      <c r="AC469" s="102" t="e">
        <f t="shared" si="259"/>
        <v>#REF!</v>
      </c>
      <c r="AD469" s="102" t="e">
        <f t="shared" si="260"/>
        <v>#REF!</v>
      </c>
      <c r="AE469" s="102" t="e">
        <f t="shared" si="261"/>
        <v>#REF!</v>
      </c>
      <c r="AF469" s="108" t="e">
        <f t="shared" si="262"/>
        <v>#REF!</v>
      </c>
      <c r="AG469" s="102" t="e">
        <f t="shared" si="263"/>
        <v>#REF!</v>
      </c>
    </row>
    <row r="470" spans="5:33" x14ac:dyDescent="0.25">
      <c r="E470" s="65" t="e">
        <f>IF((ROWS(E$6:E470)-1)&gt;$C$16+$C$13-$C$15,"",(ROWS(E$6:E470)-1))</f>
        <v>#REF!</v>
      </c>
      <c r="F470" s="55" t="e">
        <f t="shared" si="247"/>
        <v>#REF!</v>
      </c>
      <c r="G470" s="55" t="e">
        <f t="shared" si="242"/>
        <v>#REF!</v>
      </c>
      <c r="H470" s="28" t="e">
        <f t="shared" si="243"/>
        <v>#REF!</v>
      </c>
      <c r="I470" s="56" t="e">
        <f t="shared" si="244"/>
        <v>#REF!</v>
      </c>
      <c r="J470" s="56" t="e">
        <f t="shared" si="248"/>
        <v>#REF!</v>
      </c>
      <c r="K470" s="57" t="e">
        <f t="shared" si="249"/>
        <v>#REF!</v>
      </c>
      <c r="L470" s="57" t="e">
        <f t="shared" si="250"/>
        <v>#REF!</v>
      </c>
      <c r="M470" s="58" t="e">
        <f t="shared" si="245"/>
        <v>#REF!</v>
      </c>
      <c r="N470" s="58" t="e">
        <f t="shared" si="251"/>
        <v>#REF!</v>
      </c>
      <c r="O470" s="58" t="e">
        <f t="shared" si="252"/>
        <v>#REF!</v>
      </c>
      <c r="P470" s="59" t="e">
        <f t="shared" si="241"/>
        <v>#REF!</v>
      </c>
      <c r="Q470" s="29" t="e">
        <f t="shared" si="253"/>
        <v>#REF!</v>
      </c>
      <c r="R470" s="100" t="e">
        <f t="shared" si="246"/>
        <v>#REF!</v>
      </c>
      <c r="S470" s="69"/>
      <c r="T470" s="69"/>
      <c r="U470" s="102"/>
      <c r="V470" s="102"/>
      <c r="W470" s="102"/>
      <c r="X470" s="102" t="e">
        <f t="shared" si="254"/>
        <v>#REF!</v>
      </c>
      <c r="Y470" s="102" t="e">
        <f t="shared" si="255"/>
        <v>#REF!</v>
      </c>
      <c r="Z470" s="102" t="e">
        <f t="shared" si="256"/>
        <v>#REF!</v>
      </c>
      <c r="AA470" s="102" t="e">
        <f t="shared" si="257"/>
        <v>#REF!</v>
      </c>
      <c r="AB470" s="102" t="e">
        <f t="shared" si="258"/>
        <v>#REF!</v>
      </c>
      <c r="AC470" s="102" t="e">
        <f t="shared" si="259"/>
        <v>#REF!</v>
      </c>
      <c r="AD470" s="102" t="e">
        <f t="shared" si="260"/>
        <v>#REF!</v>
      </c>
      <c r="AE470" s="102" t="e">
        <f t="shared" si="261"/>
        <v>#REF!</v>
      </c>
      <c r="AF470" s="108" t="e">
        <f t="shared" si="262"/>
        <v>#REF!</v>
      </c>
      <c r="AG470" s="102" t="e">
        <f t="shared" si="263"/>
        <v>#REF!</v>
      </c>
    </row>
    <row r="471" spans="5:33" x14ac:dyDescent="0.25">
      <c r="E471" s="65" t="e">
        <f>IF((ROWS(E$6:E471)-1)&gt;$C$16+$C$13-$C$15,"",(ROWS(E$6:E471)-1))</f>
        <v>#REF!</v>
      </c>
      <c r="F471" s="55" t="e">
        <f t="shared" si="247"/>
        <v>#REF!</v>
      </c>
      <c r="G471" s="55" t="e">
        <f t="shared" si="242"/>
        <v>#REF!</v>
      </c>
      <c r="H471" s="28" t="e">
        <f t="shared" si="243"/>
        <v>#REF!</v>
      </c>
      <c r="I471" s="56" t="e">
        <f t="shared" si="244"/>
        <v>#REF!</v>
      </c>
      <c r="J471" s="56" t="e">
        <f t="shared" si="248"/>
        <v>#REF!</v>
      </c>
      <c r="K471" s="57" t="e">
        <f t="shared" si="249"/>
        <v>#REF!</v>
      </c>
      <c r="L471" s="57" t="e">
        <f t="shared" si="250"/>
        <v>#REF!</v>
      </c>
      <c r="M471" s="58" t="e">
        <f t="shared" si="245"/>
        <v>#REF!</v>
      </c>
      <c r="N471" s="58" t="e">
        <f t="shared" si="251"/>
        <v>#REF!</v>
      </c>
      <c r="O471" s="58" t="e">
        <f t="shared" si="252"/>
        <v>#REF!</v>
      </c>
      <c r="P471" s="59" t="e">
        <f t="shared" si="241"/>
        <v>#REF!</v>
      </c>
      <c r="Q471" s="29" t="e">
        <f t="shared" si="253"/>
        <v>#REF!</v>
      </c>
      <c r="R471" s="100" t="e">
        <f t="shared" si="246"/>
        <v>#REF!</v>
      </c>
      <c r="S471" s="69"/>
      <c r="T471" s="69"/>
      <c r="U471" s="102"/>
      <c r="V471" s="102"/>
      <c r="W471" s="102"/>
      <c r="X471" s="102" t="e">
        <f t="shared" si="254"/>
        <v>#REF!</v>
      </c>
      <c r="Y471" s="102" t="e">
        <f t="shared" si="255"/>
        <v>#REF!</v>
      </c>
      <c r="Z471" s="102" t="e">
        <f t="shared" si="256"/>
        <v>#REF!</v>
      </c>
      <c r="AA471" s="102" t="e">
        <f t="shared" si="257"/>
        <v>#REF!</v>
      </c>
      <c r="AB471" s="102" t="e">
        <f t="shared" si="258"/>
        <v>#REF!</v>
      </c>
      <c r="AC471" s="102" t="e">
        <f t="shared" si="259"/>
        <v>#REF!</v>
      </c>
      <c r="AD471" s="102" t="e">
        <f t="shared" si="260"/>
        <v>#REF!</v>
      </c>
      <c r="AE471" s="102" t="e">
        <f t="shared" si="261"/>
        <v>#REF!</v>
      </c>
      <c r="AF471" s="108" t="e">
        <f t="shared" si="262"/>
        <v>#REF!</v>
      </c>
      <c r="AG471" s="102" t="e">
        <f t="shared" si="263"/>
        <v>#REF!</v>
      </c>
    </row>
    <row r="472" spans="5:33" x14ac:dyDescent="0.25">
      <c r="E472" s="65" t="e">
        <f>IF((ROWS(E$6:E472)-1)&gt;$C$16+$C$13-$C$15,"",(ROWS(E$6:E472)-1))</f>
        <v>#REF!</v>
      </c>
      <c r="F472" s="55" t="e">
        <f t="shared" si="247"/>
        <v>#REF!</v>
      </c>
      <c r="G472" s="55" t="e">
        <f t="shared" si="242"/>
        <v>#REF!</v>
      </c>
      <c r="H472" s="28" t="e">
        <f t="shared" si="243"/>
        <v>#REF!</v>
      </c>
      <c r="I472" s="56" t="e">
        <f t="shared" si="244"/>
        <v>#REF!</v>
      </c>
      <c r="J472" s="56" t="e">
        <f t="shared" si="248"/>
        <v>#REF!</v>
      </c>
      <c r="K472" s="57" t="e">
        <f t="shared" si="249"/>
        <v>#REF!</v>
      </c>
      <c r="L472" s="57" t="e">
        <f t="shared" si="250"/>
        <v>#REF!</v>
      </c>
      <c r="M472" s="58" t="e">
        <f t="shared" si="245"/>
        <v>#REF!</v>
      </c>
      <c r="N472" s="58" t="e">
        <f t="shared" si="251"/>
        <v>#REF!</v>
      </c>
      <c r="O472" s="58" t="e">
        <f t="shared" si="252"/>
        <v>#REF!</v>
      </c>
      <c r="P472" s="59" t="e">
        <f t="shared" si="241"/>
        <v>#REF!</v>
      </c>
      <c r="Q472" s="29" t="e">
        <f t="shared" si="253"/>
        <v>#REF!</v>
      </c>
      <c r="R472" s="100" t="e">
        <f t="shared" si="246"/>
        <v>#REF!</v>
      </c>
      <c r="S472" s="69"/>
      <c r="T472" s="69"/>
      <c r="U472" s="102"/>
      <c r="V472" s="102"/>
      <c r="W472" s="102"/>
      <c r="X472" s="102" t="e">
        <f t="shared" si="254"/>
        <v>#REF!</v>
      </c>
      <c r="Y472" s="102" t="e">
        <f t="shared" si="255"/>
        <v>#REF!</v>
      </c>
      <c r="Z472" s="102" t="e">
        <f t="shared" si="256"/>
        <v>#REF!</v>
      </c>
      <c r="AA472" s="102" t="e">
        <f t="shared" si="257"/>
        <v>#REF!</v>
      </c>
      <c r="AB472" s="102" t="e">
        <f t="shared" si="258"/>
        <v>#REF!</v>
      </c>
      <c r="AC472" s="102" t="e">
        <f t="shared" si="259"/>
        <v>#REF!</v>
      </c>
      <c r="AD472" s="102" t="e">
        <f t="shared" si="260"/>
        <v>#REF!</v>
      </c>
      <c r="AE472" s="102" t="e">
        <f t="shared" si="261"/>
        <v>#REF!</v>
      </c>
      <c r="AF472" s="108" t="e">
        <f t="shared" si="262"/>
        <v>#REF!</v>
      </c>
      <c r="AG472" s="102" t="e">
        <f t="shared" si="263"/>
        <v>#REF!</v>
      </c>
    </row>
    <row r="473" spans="5:33" x14ac:dyDescent="0.25">
      <c r="E473" s="65" t="e">
        <f>IF((ROWS(E$6:E473)-1)&gt;$C$16+$C$13-$C$15,"",(ROWS(E$6:E473)-1))</f>
        <v>#REF!</v>
      </c>
      <c r="F473" s="55" t="e">
        <f t="shared" si="247"/>
        <v>#REF!</v>
      </c>
      <c r="G473" s="55" t="e">
        <f t="shared" si="242"/>
        <v>#REF!</v>
      </c>
      <c r="H473" s="28" t="e">
        <f t="shared" si="243"/>
        <v>#REF!</v>
      </c>
      <c r="I473" s="56" t="e">
        <f t="shared" si="244"/>
        <v>#REF!</v>
      </c>
      <c r="J473" s="56" t="e">
        <f t="shared" si="248"/>
        <v>#REF!</v>
      </c>
      <c r="K473" s="57" t="e">
        <f t="shared" si="249"/>
        <v>#REF!</v>
      </c>
      <c r="L473" s="57" t="e">
        <f t="shared" si="250"/>
        <v>#REF!</v>
      </c>
      <c r="M473" s="58" t="e">
        <f t="shared" si="245"/>
        <v>#REF!</v>
      </c>
      <c r="N473" s="58" t="e">
        <f t="shared" si="251"/>
        <v>#REF!</v>
      </c>
      <c r="O473" s="58" t="e">
        <f t="shared" si="252"/>
        <v>#REF!</v>
      </c>
      <c r="P473" s="59" t="e">
        <f t="shared" si="241"/>
        <v>#REF!</v>
      </c>
      <c r="Q473" s="29" t="e">
        <f t="shared" si="253"/>
        <v>#REF!</v>
      </c>
      <c r="R473" s="100" t="e">
        <f t="shared" si="246"/>
        <v>#REF!</v>
      </c>
      <c r="S473" s="69"/>
      <c r="T473" s="69"/>
      <c r="U473" s="102"/>
      <c r="V473" s="102"/>
      <c r="W473" s="102"/>
      <c r="X473" s="102" t="e">
        <f t="shared" si="254"/>
        <v>#REF!</v>
      </c>
      <c r="Y473" s="102" t="e">
        <f t="shared" si="255"/>
        <v>#REF!</v>
      </c>
      <c r="Z473" s="102" t="e">
        <f t="shared" si="256"/>
        <v>#REF!</v>
      </c>
      <c r="AA473" s="102" t="e">
        <f t="shared" si="257"/>
        <v>#REF!</v>
      </c>
      <c r="AB473" s="102" t="e">
        <f t="shared" si="258"/>
        <v>#REF!</v>
      </c>
      <c r="AC473" s="102" t="e">
        <f t="shared" si="259"/>
        <v>#REF!</v>
      </c>
      <c r="AD473" s="102" t="e">
        <f t="shared" si="260"/>
        <v>#REF!</v>
      </c>
      <c r="AE473" s="102" t="e">
        <f t="shared" si="261"/>
        <v>#REF!</v>
      </c>
      <c r="AF473" s="108" t="e">
        <f t="shared" si="262"/>
        <v>#REF!</v>
      </c>
      <c r="AG473" s="102" t="e">
        <f t="shared" si="263"/>
        <v>#REF!</v>
      </c>
    </row>
    <row r="474" spans="5:33" x14ac:dyDescent="0.25">
      <c r="E474" s="65" t="e">
        <f>IF((ROWS(E$6:E474)-1)&gt;$C$16+$C$13-$C$15,"",(ROWS(E$6:E474)-1))</f>
        <v>#REF!</v>
      </c>
      <c r="F474" s="55" t="e">
        <f t="shared" si="247"/>
        <v>#REF!</v>
      </c>
      <c r="G474" s="55" t="e">
        <f t="shared" si="242"/>
        <v>#REF!</v>
      </c>
      <c r="H474" s="28" t="e">
        <f t="shared" si="243"/>
        <v>#REF!</v>
      </c>
      <c r="I474" s="56" t="e">
        <f t="shared" si="244"/>
        <v>#REF!</v>
      </c>
      <c r="J474" s="56" t="e">
        <f t="shared" si="248"/>
        <v>#REF!</v>
      </c>
      <c r="K474" s="57" t="e">
        <f t="shared" si="249"/>
        <v>#REF!</v>
      </c>
      <c r="L474" s="57" t="e">
        <f t="shared" si="250"/>
        <v>#REF!</v>
      </c>
      <c r="M474" s="58" t="e">
        <f t="shared" si="245"/>
        <v>#REF!</v>
      </c>
      <c r="N474" s="58" t="e">
        <f t="shared" si="251"/>
        <v>#REF!</v>
      </c>
      <c r="O474" s="58" t="e">
        <f t="shared" si="252"/>
        <v>#REF!</v>
      </c>
      <c r="P474" s="59" t="e">
        <f t="shared" si="241"/>
        <v>#REF!</v>
      </c>
      <c r="Q474" s="29" t="e">
        <f t="shared" si="253"/>
        <v>#REF!</v>
      </c>
      <c r="R474" s="100" t="e">
        <f t="shared" si="246"/>
        <v>#REF!</v>
      </c>
      <c r="S474" s="69"/>
      <c r="T474" s="69"/>
      <c r="U474" s="102"/>
      <c r="V474" s="102"/>
      <c r="W474" s="102"/>
      <c r="X474" s="102" t="e">
        <f t="shared" si="254"/>
        <v>#REF!</v>
      </c>
      <c r="Y474" s="102" t="e">
        <f t="shared" si="255"/>
        <v>#REF!</v>
      </c>
      <c r="Z474" s="102" t="e">
        <f t="shared" si="256"/>
        <v>#REF!</v>
      </c>
      <c r="AA474" s="102" t="e">
        <f t="shared" si="257"/>
        <v>#REF!</v>
      </c>
      <c r="AB474" s="102" t="e">
        <f t="shared" si="258"/>
        <v>#REF!</v>
      </c>
      <c r="AC474" s="102" t="e">
        <f t="shared" si="259"/>
        <v>#REF!</v>
      </c>
      <c r="AD474" s="102" t="e">
        <f t="shared" si="260"/>
        <v>#REF!</v>
      </c>
      <c r="AE474" s="102" t="e">
        <f t="shared" si="261"/>
        <v>#REF!</v>
      </c>
      <c r="AF474" s="108" t="e">
        <f t="shared" si="262"/>
        <v>#REF!</v>
      </c>
      <c r="AG474" s="102" t="e">
        <f t="shared" si="263"/>
        <v>#REF!</v>
      </c>
    </row>
    <row r="475" spans="5:33" x14ac:dyDescent="0.25">
      <c r="E475" s="65" t="e">
        <f>IF((ROWS(E$6:E475)-1)&gt;$C$16+$C$13-$C$15,"",(ROWS(E$6:E475)-1))</f>
        <v>#REF!</v>
      </c>
      <c r="F475" s="55" t="e">
        <f t="shared" si="247"/>
        <v>#REF!</v>
      </c>
      <c r="G475" s="55" t="e">
        <f t="shared" si="242"/>
        <v>#REF!</v>
      </c>
      <c r="H475" s="28" t="e">
        <f t="shared" si="243"/>
        <v>#REF!</v>
      </c>
      <c r="I475" s="56" t="e">
        <f t="shared" si="244"/>
        <v>#REF!</v>
      </c>
      <c r="J475" s="56" t="e">
        <f t="shared" si="248"/>
        <v>#REF!</v>
      </c>
      <c r="K475" s="57" t="e">
        <f t="shared" si="249"/>
        <v>#REF!</v>
      </c>
      <c r="L475" s="57" t="e">
        <f t="shared" si="250"/>
        <v>#REF!</v>
      </c>
      <c r="M475" s="58" t="e">
        <f t="shared" si="245"/>
        <v>#REF!</v>
      </c>
      <c r="N475" s="58" t="e">
        <f t="shared" si="251"/>
        <v>#REF!</v>
      </c>
      <c r="O475" s="58" t="e">
        <f t="shared" si="252"/>
        <v>#REF!</v>
      </c>
      <c r="P475" s="59" t="e">
        <f t="shared" si="241"/>
        <v>#REF!</v>
      </c>
      <c r="Q475" s="29" t="e">
        <f t="shared" si="253"/>
        <v>#REF!</v>
      </c>
      <c r="R475" s="100" t="e">
        <f t="shared" si="246"/>
        <v>#REF!</v>
      </c>
      <c r="S475" s="69"/>
      <c r="T475" s="69"/>
      <c r="U475" s="102"/>
      <c r="V475" s="102"/>
      <c r="W475" s="102"/>
      <c r="X475" s="102" t="e">
        <f t="shared" si="254"/>
        <v>#REF!</v>
      </c>
      <c r="Y475" s="102" t="e">
        <f t="shared" si="255"/>
        <v>#REF!</v>
      </c>
      <c r="Z475" s="102" t="e">
        <f t="shared" si="256"/>
        <v>#REF!</v>
      </c>
      <c r="AA475" s="102" t="e">
        <f t="shared" si="257"/>
        <v>#REF!</v>
      </c>
      <c r="AB475" s="102" t="e">
        <f t="shared" si="258"/>
        <v>#REF!</v>
      </c>
      <c r="AC475" s="102" t="e">
        <f t="shared" si="259"/>
        <v>#REF!</v>
      </c>
      <c r="AD475" s="102" t="e">
        <f t="shared" si="260"/>
        <v>#REF!</v>
      </c>
      <c r="AE475" s="102" t="e">
        <f t="shared" si="261"/>
        <v>#REF!</v>
      </c>
      <c r="AF475" s="108" t="e">
        <f t="shared" si="262"/>
        <v>#REF!</v>
      </c>
      <c r="AG475" s="102" t="e">
        <f t="shared" si="263"/>
        <v>#REF!</v>
      </c>
    </row>
    <row r="476" spans="5:33" x14ac:dyDescent="0.25">
      <c r="E476" s="65" t="e">
        <f>IF((ROWS(E$6:E476)-1)&gt;$C$16+$C$13-$C$15,"",(ROWS(E$6:E476)-1))</f>
        <v>#REF!</v>
      </c>
      <c r="F476" s="55" t="e">
        <f t="shared" si="247"/>
        <v>#REF!</v>
      </c>
      <c r="G476" s="55" t="e">
        <f t="shared" si="242"/>
        <v>#REF!</v>
      </c>
      <c r="H476" s="28" t="e">
        <f t="shared" si="243"/>
        <v>#REF!</v>
      </c>
      <c r="I476" s="56" t="e">
        <f t="shared" si="244"/>
        <v>#REF!</v>
      </c>
      <c r="J476" s="56" t="e">
        <f t="shared" si="248"/>
        <v>#REF!</v>
      </c>
      <c r="K476" s="57" t="e">
        <f t="shared" si="249"/>
        <v>#REF!</v>
      </c>
      <c r="L476" s="57" t="e">
        <f t="shared" si="250"/>
        <v>#REF!</v>
      </c>
      <c r="M476" s="58" t="e">
        <f t="shared" si="245"/>
        <v>#REF!</v>
      </c>
      <c r="N476" s="58" t="e">
        <f t="shared" si="251"/>
        <v>#REF!</v>
      </c>
      <c r="O476" s="58" t="e">
        <f t="shared" si="252"/>
        <v>#REF!</v>
      </c>
      <c r="P476" s="59" t="e">
        <f t="shared" si="241"/>
        <v>#REF!</v>
      </c>
      <c r="Q476" s="29" t="e">
        <f t="shared" si="253"/>
        <v>#REF!</v>
      </c>
      <c r="R476" s="100" t="e">
        <f t="shared" si="246"/>
        <v>#REF!</v>
      </c>
      <c r="S476" s="69"/>
      <c r="T476" s="69"/>
      <c r="U476" s="102"/>
      <c r="V476" s="102"/>
      <c r="W476" s="102"/>
      <c r="X476" s="102" t="e">
        <f t="shared" si="254"/>
        <v>#REF!</v>
      </c>
      <c r="Y476" s="102" t="e">
        <f t="shared" si="255"/>
        <v>#REF!</v>
      </c>
      <c r="Z476" s="102" t="e">
        <f t="shared" si="256"/>
        <v>#REF!</v>
      </c>
      <c r="AA476" s="102" t="e">
        <f t="shared" si="257"/>
        <v>#REF!</v>
      </c>
      <c r="AB476" s="102" t="e">
        <f t="shared" si="258"/>
        <v>#REF!</v>
      </c>
      <c r="AC476" s="102" t="e">
        <f t="shared" si="259"/>
        <v>#REF!</v>
      </c>
      <c r="AD476" s="102" t="e">
        <f t="shared" si="260"/>
        <v>#REF!</v>
      </c>
      <c r="AE476" s="102" t="e">
        <f t="shared" si="261"/>
        <v>#REF!</v>
      </c>
      <c r="AF476" s="108" t="e">
        <f t="shared" si="262"/>
        <v>#REF!</v>
      </c>
      <c r="AG476" s="102" t="e">
        <f t="shared" si="263"/>
        <v>#REF!</v>
      </c>
    </row>
    <row r="477" spans="5:33" x14ac:dyDescent="0.25">
      <c r="E477" s="65" t="e">
        <f>IF((ROWS(E$6:E477)-1)&gt;$C$16+$C$13-$C$15,"",(ROWS(E$6:E477)-1))</f>
        <v>#REF!</v>
      </c>
      <c r="F477" s="55" t="e">
        <f t="shared" si="247"/>
        <v>#REF!</v>
      </c>
      <c r="G477" s="55" t="e">
        <f t="shared" si="242"/>
        <v>#REF!</v>
      </c>
      <c r="H477" s="28" t="e">
        <f t="shared" si="243"/>
        <v>#REF!</v>
      </c>
      <c r="I477" s="56" t="e">
        <f t="shared" si="244"/>
        <v>#REF!</v>
      </c>
      <c r="J477" s="56" t="e">
        <f t="shared" si="248"/>
        <v>#REF!</v>
      </c>
      <c r="K477" s="57" t="e">
        <f t="shared" si="249"/>
        <v>#REF!</v>
      </c>
      <c r="L477" s="57" t="e">
        <f t="shared" si="250"/>
        <v>#REF!</v>
      </c>
      <c r="M477" s="58" t="e">
        <f t="shared" si="245"/>
        <v>#REF!</v>
      </c>
      <c r="N477" s="58" t="e">
        <f t="shared" si="251"/>
        <v>#REF!</v>
      </c>
      <c r="O477" s="58" t="e">
        <f t="shared" si="252"/>
        <v>#REF!</v>
      </c>
      <c r="P477" s="59" t="e">
        <f t="shared" si="241"/>
        <v>#REF!</v>
      </c>
      <c r="Q477" s="29" t="e">
        <f t="shared" si="253"/>
        <v>#REF!</v>
      </c>
      <c r="R477" s="100" t="e">
        <f t="shared" si="246"/>
        <v>#REF!</v>
      </c>
      <c r="S477" s="69"/>
      <c r="T477" s="69"/>
      <c r="U477" s="102"/>
      <c r="V477" s="102"/>
      <c r="W477" s="102"/>
      <c r="X477" s="102" t="e">
        <f t="shared" si="254"/>
        <v>#REF!</v>
      </c>
      <c r="Y477" s="102" t="e">
        <f t="shared" si="255"/>
        <v>#REF!</v>
      </c>
      <c r="Z477" s="102" t="e">
        <f t="shared" si="256"/>
        <v>#REF!</v>
      </c>
      <c r="AA477" s="102" t="e">
        <f t="shared" si="257"/>
        <v>#REF!</v>
      </c>
      <c r="AB477" s="102" t="e">
        <f t="shared" si="258"/>
        <v>#REF!</v>
      </c>
      <c r="AC477" s="102" t="e">
        <f t="shared" si="259"/>
        <v>#REF!</v>
      </c>
      <c r="AD477" s="102" t="e">
        <f t="shared" si="260"/>
        <v>#REF!</v>
      </c>
      <c r="AE477" s="102" t="e">
        <f t="shared" si="261"/>
        <v>#REF!</v>
      </c>
      <c r="AF477" s="108" t="e">
        <f t="shared" si="262"/>
        <v>#REF!</v>
      </c>
      <c r="AG477" s="102" t="e">
        <f t="shared" si="263"/>
        <v>#REF!</v>
      </c>
    </row>
    <row r="478" spans="5:33" x14ac:dyDescent="0.25">
      <c r="E478" s="65" t="e">
        <f>IF((ROWS(E$6:E478)-1)&gt;$C$16+$C$13-$C$15,"",(ROWS(E$6:E478)-1))</f>
        <v>#REF!</v>
      </c>
      <c r="F478" s="55" t="e">
        <f t="shared" si="247"/>
        <v>#REF!</v>
      </c>
      <c r="G478" s="55" t="e">
        <f t="shared" si="242"/>
        <v>#REF!</v>
      </c>
      <c r="H478" s="28" t="e">
        <f t="shared" si="243"/>
        <v>#REF!</v>
      </c>
      <c r="I478" s="56" t="e">
        <f t="shared" si="244"/>
        <v>#REF!</v>
      </c>
      <c r="J478" s="56" t="e">
        <f t="shared" si="248"/>
        <v>#REF!</v>
      </c>
      <c r="K478" s="57" t="e">
        <f t="shared" si="249"/>
        <v>#REF!</v>
      </c>
      <c r="L478" s="57" t="e">
        <f t="shared" si="250"/>
        <v>#REF!</v>
      </c>
      <c r="M478" s="58" t="e">
        <f t="shared" si="245"/>
        <v>#REF!</v>
      </c>
      <c r="N478" s="58" t="e">
        <f t="shared" si="251"/>
        <v>#REF!</v>
      </c>
      <c r="O478" s="58" t="e">
        <f t="shared" si="252"/>
        <v>#REF!</v>
      </c>
      <c r="P478" s="59" t="e">
        <f t="shared" si="241"/>
        <v>#REF!</v>
      </c>
      <c r="Q478" s="29" t="e">
        <f t="shared" si="253"/>
        <v>#REF!</v>
      </c>
      <c r="R478" s="100" t="e">
        <f t="shared" si="246"/>
        <v>#REF!</v>
      </c>
      <c r="S478" s="69"/>
      <c r="T478" s="69"/>
      <c r="U478" s="102"/>
      <c r="V478" s="102"/>
      <c r="W478" s="102"/>
      <c r="X478" s="102" t="e">
        <f t="shared" si="254"/>
        <v>#REF!</v>
      </c>
      <c r="Y478" s="102" t="e">
        <f t="shared" si="255"/>
        <v>#REF!</v>
      </c>
      <c r="Z478" s="102" t="e">
        <f t="shared" si="256"/>
        <v>#REF!</v>
      </c>
      <c r="AA478" s="102" t="e">
        <f t="shared" si="257"/>
        <v>#REF!</v>
      </c>
      <c r="AB478" s="102" t="e">
        <f t="shared" si="258"/>
        <v>#REF!</v>
      </c>
      <c r="AC478" s="102" t="e">
        <f t="shared" si="259"/>
        <v>#REF!</v>
      </c>
      <c r="AD478" s="102" t="e">
        <f t="shared" si="260"/>
        <v>#REF!</v>
      </c>
      <c r="AE478" s="102" t="e">
        <f t="shared" si="261"/>
        <v>#REF!</v>
      </c>
      <c r="AF478" s="108" t="e">
        <f t="shared" si="262"/>
        <v>#REF!</v>
      </c>
      <c r="AG478" s="102" t="e">
        <f t="shared" si="263"/>
        <v>#REF!</v>
      </c>
    </row>
    <row r="479" spans="5:33" x14ac:dyDescent="0.25">
      <c r="E479" s="65" t="e">
        <f>IF((ROWS(E$6:E479)-1)&gt;$C$16+$C$13-$C$15,"",(ROWS(E$6:E479)-1))</f>
        <v>#REF!</v>
      </c>
      <c r="F479" s="55" t="e">
        <f t="shared" si="247"/>
        <v>#REF!</v>
      </c>
      <c r="G479" s="55" t="e">
        <f t="shared" si="242"/>
        <v>#REF!</v>
      </c>
      <c r="H479" s="28" t="e">
        <f t="shared" si="243"/>
        <v>#REF!</v>
      </c>
      <c r="I479" s="56" t="e">
        <f t="shared" si="244"/>
        <v>#REF!</v>
      </c>
      <c r="J479" s="56" t="e">
        <f t="shared" si="248"/>
        <v>#REF!</v>
      </c>
      <c r="K479" s="57" t="e">
        <f t="shared" si="249"/>
        <v>#REF!</v>
      </c>
      <c r="L479" s="57" t="e">
        <f t="shared" si="250"/>
        <v>#REF!</v>
      </c>
      <c r="M479" s="58" t="e">
        <f t="shared" si="245"/>
        <v>#REF!</v>
      </c>
      <c r="N479" s="58" t="e">
        <f t="shared" si="251"/>
        <v>#REF!</v>
      </c>
      <c r="O479" s="58" t="e">
        <f t="shared" si="252"/>
        <v>#REF!</v>
      </c>
      <c r="P479" s="59" t="e">
        <f t="shared" si="241"/>
        <v>#REF!</v>
      </c>
      <c r="Q479" s="29" t="e">
        <f t="shared" si="253"/>
        <v>#REF!</v>
      </c>
      <c r="R479" s="100" t="e">
        <f t="shared" si="246"/>
        <v>#REF!</v>
      </c>
      <c r="S479" s="69"/>
      <c r="T479" s="69"/>
      <c r="U479" s="102"/>
      <c r="V479" s="102"/>
      <c r="W479" s="102"/>
      <c r="X479" s="102" t="e">
        <f t="shared" si="254"/>
        <v>#REF!</v>
      </c>
      <c r="Y479" s="102" t="e">
        <f t="shared" si="255"/>
        <v>#REF!</v>
      </c>
      <c r="Z479" s="102" t="e">
        <f t="shared" si="256"/>
        <v>#REF!</v>
      </c>
      <c r="AA479" s="102" t="e">
        <f t="shared" si="257"/>
        <v>#REF!</v>
      </c>
      <c r="AB479" s="102" t="e">
        <f t="shared" si="258"/>
        <v>#REF!</v>
      </c>
      <c r="AC479" s="102" t="e">
        <f t="shared" si="259"/>
        <v>#REF!</v>
      </c>
      <c r="AD479" s="102" t="e">
        <f t="shared" si="260"/>
        <v>#REF!</v>
      </c>
      <c r="AE479" s="102" t="e">
        <f t="shared" si="261"/>
        <v>#REF!</v>
      </c>
      <c r="AF479" s="108" t="e">
        <f t="shared" si="262"/>
        <v>#REF!</v>
      </c>
      <c r="AG479" s="102" t="e">
        <f t="shared" si="263"/>
        <v>#REF!</v>
      </c>
    </row>
    <row r="480" spans="5:33" x14ac:dyDescent="0.25">
      <c r="E480" s="65" t="e">
        <f>IF((ROWS(E$6:E480)-1)&gt;$C$16+$C$13-$C$15,"",(ROWS(E$6:E480)-1))</f>
        <v>#REF!</v>
      </c>
      <c r="F480" s="55" t="e">
        <f t="shared" si="247"/>
        <v>#REF!</v>
      </c>
      <c r="G480" s="55" t="e">
        <f t="shared" si="242"/>
        <v>#REF!</v>
      </c>
      <c r="H480" s="28" t="e">
        <f t="shared" si="243"/>
        <v>#REF!</v>
      </c>
      <c r="I480" s="56" t="e">
        <f t="shared" si="244"/>
        <v>#REF!</v>
      </c>
      <c r="J480" s="56" t="e">
        <f t="shared" si="248"/>
        <v>#REF!</v>
      </c>
      <c r="K480" s="57" t="e">
        <f t="shared" si="249"/>
        <v>#REF!</v>
      </c>
      <c r="L480" s="57" t="e">
        <f t="shared" si="250"/>
        <v>#REF!</v>
      </c>
      <c r="M480" s="58" t="e">
        <f t="shared" si="245"/>
        <v>#REF!</v>
      </c>
      <c r="N480" s="58" t="e">
        <f t="shared" si="251"/>
        <v>#REF!</v>
      </c>
      <c r="O480" s="58" t="e">
        <f t="shared" si="252"/>
        <v>#REF!</v>
      </c>
      <c r="P480" s="59" t="e">
        <f t="shared" si="241"/>
        <v>#REF!</v>
      </c>
      <c r="Q480" s="29" t="e">
        <f t="shared" si="253"/>
        <v>#REF!</v>
      </c>
      <c r="R480" s="100" t="e">
        <f t="shared" si="246"/>
        <v>#REF!</v>
      </c>
      <c r="S480" s="69"/>
      <c r="T480" s="69"/>
      <c r="U480" s="102"/>
      <c r="V480" s="102"/>
      <c r="W480" s="102"/>
      <c r="X480" s="102" t="e">
        <f t="shared" si="254"/>
        <v>#REF!</v>
      </c>
      <c r="Y480" s="102" t="e">
        <f t="shared" si="255"/>
        <v>#REF!</v>
      </c>
      <c r="Z480" s="102" t="e">
        <f t="shared" si="256"/>
        <v>#REF!</v>
      </c>
      <c r="AA480" s="102" t="e">
        <f t="shared" si="257"/>
        <v>#REF!</v>
      </c>
      <c r="AB480" s="102" t="e">
        <f t="shared" si="258"/>
        <v>#REF!</v>
      </c>
      <c r="AC480" s="102" t="e">
        <f t="shared" si="259"/>
        <v>#REF!</v>
      </c>
      <c r="AD480" s="102" t="e">
        <f t="shared" si="260"/>
        <v>#REF!</v>
      </c>
      <c r="AE480" s="102" t="e">
        <f t="shared" si="261"/>
        <v>#REF!</v>
      </c>
      <c r="AF480" s="108" t="e">
        <f t="shared" si="262"/>
        <v>#REF!</v>
      </c>
      <c r="AG480" s="102" t="e">
        <f t="shared" si="263"/>
        <v>#REF!</v>
      </c>
    </row>
    <row r="481" spans="5:33" x14ac:dyDescent="0.25">
      <c r="E481" s="65" t="e">
        <f>IF((ROWS(E$6:E481)-1)&gt;$C$16+$C$13-$C$15,"",(ROWS(E$6:E481)-1))</f>
        <v>#REF!</v>
      </c>
      <c r="F481" s="55" t="e">
        <f t="shared" si="247"/>
        <v>#REF!</v>
      </c>
      <c r="G481" s="55" t="e">
        <f t="shared" si="242"/>
        <v>#REF!</v>
      </c>
      <c r="H481" s="28" t="e">
        <f t="shared" si="243"/>
        <v>#REF!</v>
      </c>
      <c r="I481" s="56" t="e">
        <f t="shared" si="244"/>
        <v>#REF!</v>
      </c>
      <c r="J481" s="56" t="e">
        <f t="shared" si="248"/>
        <v>#REF!</v>
      </c>
      <c r="K481" s="57" t="e">
        <f t="shared" si="249"/>
        <v>#REF!</v>
      </c>
      <c r="L481" s="57" t="e">
        <f t="shared" si="250"/>
        <v>#REF!</v>
      </c>
      <c r="M481" s="58" t="e">
        <f t="shared" si="245"/>
        <v>#REF!</v>
      </c>
      <c r="N481" s="58" t="e">
        <f t="shared" si="251"/>
        <v>#REF!</v>
      </c>
      <c r="O481" s="58" t="e">
        <f t="shared" si="252"/>
        <v>#REF!</v>
      </c>
      <c r="P481" s="59" t="e">
        <f t="shared" si="241"/>
        <v>#REF!</v>
      </c>
      <c r="Q481" s="29" t="e">
        <f t="shared" si="253"/>
        <v>#REF!</v>
      </c>
      <c r="R481" s="100" t="e">
        <f t="shared" si="246"/>
        <v>#REF!</v>
      </c>
      <c r="S481" s="69"/>
      <c r="T481" s="69"/>
      <c r="U481" s="102"/>
      <c r="V481" s="102"/>
      <c r="W481" s="102"/>
      <c r="X481" s="102" t="e">
        <f t="shared" si="254"/>
        <v>#REF!</v>
      </c>
      <c r="Y481" s="102" t="e">
        <f t="shared" si="255"/>
        <v>#REF!</v>
      </c>
      <c r="Z481" s="102" t="e">
        <f t="shared" si="256"/>
        <v>#REF!</v>
      </c>
      <c r="AA481" s="102" t="e">
        <f t="shared" si="257"/>
        <v>#REF!</v>
      </c>
      <c r="AB481" s="102" t="e">
        <f t="shared" si="258"/>
        <v>#REF!</v>
      </c>
      <c r="AC481" s="102" t="e">
        <f t="shared" si="259"/>
        <v>#REF!</v>
      </c>
      <c r="AD481" s="102" t="e">
        <f t="shared" si="260"/>
        <v>#REF!</v>
      </c>
      <c r="AE481" s="102" t="e">
        <f t="shared" si="261"/>
        <v>#REF!</v>
      </c>
      <c r="AF481" s="108" t="e">
        <f t="shared" si="262"/>
        <v>#REF!</v>
      </c>
      <c r="AG481" s="102" t="e">
        <f t="shared" si="263"/>
        <v>#REF!</v>
      </c>
    </row>
    <row r="482" spans="5:33" x14ac:dyDescent="0.25">
      <c r="E482" s="65" t="e">
        <f>IF((ROWS(E$6:E482)-1)&gt;$C$16+$C$13-$C$15,"",(ROWS(E$6:E482)-1))</f>
        <v>#REF!</v>
      </c>
      <c r="F482" s="55" t="e">
        <f t="shared" si="247"/>
        <v>#REF!</v>
      </c>
      <c r="G482" s="55" t="e">
        <f t="shared" si="242"/>
        <v>#REF!</v>
      </c>
      <c r="H482" s="28" t="e">
        <f t="shared" si="243"/>
        <v>#REF!</v>
      </c>
      <c r="I482" s="56" t="e">
        <f t="shared" si="244"/>
        <v>#REF!</v>
      </c>
      <c r="J482" s="56" t="e">
        <f t="shared" si="248"/>
        <v>#REF!</v>
      </c>
      <c r="K482" s="57" t="e">
        <f t="shared" si="249"/>
        <v>#REF!</v>
      </c>
      <c r="L482" s="57" t="e">
        <f t="shared" si="250"/>
        <v>#REF!</v>
      </c>
      <c r="M482" s="58" t="e">
        <f t="shared" si="245"/>
        <v>#REF!</v>
      </c>
      <c r="N482" s="58" t="e">
        <f t="shared" si="251"/>
        <v>#REF!</v>
      </c>
      <c r="O482" s="58" t="e">
        <f t="shared" si="252"/>
        <v>#REF!</v>
      </c>
      <c r="P482" s="59" t="e">
        <f t="shared" si="241"/>
        <v>#REF!</v>
      </c>
      <c r="Q482" s="29" t="e">
        <f t="shared" si="253"/>
        <v>#REF!</v>
      </c>
      <c r="R482" s="100" t="e">
        <f t="shared" si="246"/>
        <v>#REF!</v>
      </c>
      <c r="S482" s="69"/>
      <c r="T482" s="69"/>
      <c r="U482" s="102"/>
      <c r="V482" s="102"/>
      <c r="W482" s="102"/>
      <c r="X482" s="102" t="e">
        <f t="shared" si="254"/>
        <v>#REF!</v>
      </c>
      <c r="Y482" s="102" t="e">
        <f t="shared" si="255"/>
        <v>#REF!</v>
      </c>
      <c r="Z482" s="102" t="e">
        <f t="shared" si="256"/>
        <v>#REF!</v>
      </c>
      <c r="AA482" s="102" t="e">
        <f t="shared" si="257"/>
        <v>#REF!</v>
      </c>
      <c r="AB482" s="102" t="e">
        <f t="shared" si="258"/>
        <v>#REF!</v>
      </c>
      <c r="AC482" s="102" t="e">
        <f t="shared" si="259"/>
        <v>#REF!</v>
      </c>
      <c r="AD482" s="102" t="e">
        <f t="shared" si="260"/>
        <v>#REF!</v>
      </c>
      <c r="AE482" s="102" t="e">
        <f t="shared" si="261"/>
        <v>#REF!</v>
      </c>
      <c r="AF482" s="108" t="e">
        <f t="shared" si="262"/>
        <v>#REF!</v>
      </c>
      <c r="AG482" s="102" t="e">
        <f t="shared" si="263"/>
        <v>#REF!</v>
      </c>
    </row>
    <row r="483" spans="5:33" x14ac:dyDescent="0.25">
      <c r="E483" s="65" t="e">
        <f>IF((ROWS(E$6:E483)-1)&gt;$C$16+$C$13-$C$15,"",(ROWS(E$6:E483)-1))</f>
        <v>#REF!</v>
      </c>
      <c r="F483" s="55" t="e">
        <f t="shared" si="247"/>
        <v>#REF!</v>
      </c>
      <c r="G483" s="55" t="e">
        <f t="shared" si="242"/>
        <v>#REF!</v>
      </c>
      <c r="H483" s="28" t="e">
        <f t="shared" si="243"/>
        <v>#REF!</v>
      </c>
      <c r="I483" s="56" t="e">
        <f t="shared" si="244"/>
        <v>#REF!</v>
      </c>
      <c r="J483" s="56" t="e">
        <f t="shared" si="248"/>
        <v>#REF!</v>
      </c>
      <c r="K483" s="57" t="e">
        <f t="shared" si="249"/>
        <v>#REF!</v>
      </c>
      <c r="L483" s="57" t="e">
        <f t="shared" si="250"/>
        <v>#REF!</v>
      </c>
      <c r="M483" s="58" t="e">
        <f t="shared" si="245"/>
        <v>#REF!</v>
      </c>
      <c r="N483" s="58" t="e">
        <f t="shared" si="251"/>
        <v>#REF!</v>
      </c>
      <c r="O483" s="58" t="e">
        <f t="shared" si="252"/>
        <v>#REF!</v>
      </c>
      <c r="P483" s="59" t="e">
        <f t="shared" si="241"/>
        <v>#REF!</v>
      </c>
      <c r="Q483" s="29" t="e">
        <f t="shared" si="253"/>
        <v>#REF!</v>
      </c>
      <c r="R483" s="100" t="e">
        <f t="shared" si="246"/>
        <v>#REF!</v>
      </c>
      <c r="S483" s="69"/>
      <c r="T483" s="69"/>
      <c r="U483" s="102"/>
      <c r="V483" s="102"/>
      <c r="W483" s="102"/>
      <c r="X483" s="102" t="e">
        <f t="shared" si="254"/>
        <v>#REF!</v>
      </c>
      <c r="Y483" s="102" t="e">
        <f t="shared" si="255"/>
        <v>#REF!</v>
      </c>
      <c r="Z483" s="102" t="e">
        <f t="shared" si="256"/>
        <v>#REF!</v>
      </c>
      <c r="AA483" s="102" t="e">
        <f t="shared" si="257"/>
        <v>#REF!</v>
      </c>
      <c r="AB483" s="102" t="e">
        <f t="shared" si="258"/>
        <v>#REF!</v>
      </c>
      <c r="AC483" s="102" t="e">
        <f t="shared" si="259"/>
        <v>#REF!</v>
      </c>
      <c r="AD483" s="102" t="e">
        <f t="shared" si="260"/>
        <v>#REF!</v>
      </c>
      <c r="AE483" s="102" t="e">
        <f t="shared" si="261"/>
        <v>#REF!</v>
      </c>
      <c r="AF483" s="108" t="e">
        <f t="shared" si="262"/>
        <v>#REF!</v>
      </c>
      <c r="AG483" s="102" t="e">
        <f t="shared" si="263"/>
        <v>#REF!</v>
      </c>
    </row>
    <row r="484" spans="5:33" x14ac:dyDescent="0.25">
      <c r="E484" s="65" t="e">
        <f>IF((ROWS(E$6:E484)-1)&gt;$C$16+$C$13-$C$15,"",(ROWS(E$6:E484)-1))</f>
        <v>#REF!</v>
      </c>
      <c r="F484" s="55" t="e">
        <f t="shared" si="247"/>
        <v>#REF!</v>
      </c>
      <c r="G484" s="55" t="e">
        <f t="shared" si="242"/>
        <v>#REF!</v>
      </c>
      <c r="H484" s="28" t="e">
        <f t="shared" si="243"/>
        <v>#REF!</v>
      </c>
      <c r="I484" s="56" t="e">
        <f t="shared" si="244"/>
        <v>#REF!</v>
      </c>
      <c r="J484" s="56" t="e">
        <f t="shared" si="248"/>
        <v>#REF!</v>
      </c>
      <c r="K484" s="57" t="e">
        <f t="shared" si="249"/>
        <v>#REF!</v>
      </c>
      <c r="L484" s="57" t="e">
        <f t="shared" si="250"/>
        <v>#REF!</v>
      </c>
      <c r="M484" s="58" t="e">
        <f t="shared" si="245"/>
        <v>#REF!</v>
      </c>
      <c r="N484" s="58" t="e">
        <f t="shared" si="251"/>
        <v>#REF!</v>
      </c>
      <c r="O484" s="58" t="e">
        <f t="shared" si="252"/>
        <v>#REF!</v>
      </c>
      <c r="P484" s="59" t="e">
        <f t="shared" si="241"/>
        <v>#REF!</v>
      </c>
      <c r="Q484" s="29" t="e">
        <f t="shared" si="253"/>
        <v>#REF!</v>
      </c>
      <c r="R484" s="100" t="e">
        <f t="shared" si="246"/>
        <v>#REF!</v>
      </c>
      <c r="S484" s="69"/>
      <c r="T484" s="69"/>
      <c r="U484" s="102"/>
      <c r="V484" s="102"/>
      <c r="W484" s="102"/>
      <c r="X484" s="102" t="e">
        <f t="shared" si="254"/>
        <v>#REF!</v>
      </c>
      <c r="Y484" s="102" t="e">
        <f t="shared" si="255"/>
        <v>#REF!</v>
      </c>
      <c r="Z484" s="102" t="e">
        <f t="shared" si="256"/>
        <v>#REF!</v>
      </c>
      <c r="AA484" s="102" t="e">
        <f t="shared" si="257"/>
        <v>#REF!</v>
      </c>
      <c r="AB484" s="102" t="e">
        <f t="shared" si="258"/>
        <v>#REF!</v>
      </c>
      <c r="AC484" s="102" t="e">
        <f t="shared" si="259"/>
        <v>#REF!</v>
      </c>
      <c r="AD484" s="102" t="e">
        <f t="shared" si="260"/>
        <v>#REF!</v>
      </c>
      <c r="AE484" s="102" t="e">
        <f t="shared" si="261"/>
        <v>#REF!</v>
      </c>
      <c r="AF484" s="108" t="e">
        <f t="shared" si="262"/>
        <v>#REF!</v>
      </c>
      <c r="AG484" s="102" t="e">
        <f t="shared" si="263"/>
        <v>#REF!</v>
      </c>
    </row>
    <row r="485" spans="5:33" x14ac:dyDescent="0.25">
      <c r="E485" s="65" t="e">
        <f>IF((ROWS(E$6:E485)-1)&gt;$C$16+$C$13-$C$15,"",(ROWS(E$6:E485)-1))</f>
        <v>#REF!</v>
      </c>
      <c r="F485" s="55" t="e">
        <f t="shared" si="247"/>
        <v>#REF!</v>
      </c>
      <c r="G485" s="55" t="e">
        <f t="shared" si="242"/>
        <v>#REF!</v>
      </c>
      <c r="H485" s="28" t="e">
        <f t="shared" si="243"/>
        <v>#REF!</v>
      </c>
      <c r="I485" s="56" t="e">
        <f t="shared" si="244"/>
        <v>#REF!</v>
      </c>
      <c r="J485" s="56" t="e">
        <f t="shared" si="248"/>
        <v>#REF!</v>
      </c>
      <c r="K485" s="57" t="e">
        <f t="shared" si="249"/>
        <v>#REF!</v>
      </c>
      <c r="L485" s="57" t="e">
        <f t="shared" si="250"/>
        <v>#REF!</v>
      </c>
      <c r="M485" s="58" t="e">
        <f t="shared" si="245"/>
        <v>#REF!</v>
      </c>
      <c r="N485" s="58" t="e">
        <f t="shared" si="251"/>
        <v>#REF!</v>
      </c>
      <c r="O485" s="58" t="e">
        <f t="shared" si="252"/>
        <v>#REF!</v>
      </c>
      <c r="P485" s="59" t="e">
        <f t="shared" si="241"/>
        <v>#REF!</v>
      </c>
      <c r="Q485" s="29" t="e">
        <f t="shared" si="253"/>
        <v>#REF!</v>
      </c>
      <c r="R485" s="100" t="e">
        <f t="shared" si="246"/>
        <v>#REF!</v>
      </c>
      <c r="S485" s="69"/>
      <c r="T485" s="69"/>
      <c r="U485" s="102"/>
      <c r="V485" s="102"/>
      <c r="W485" s="102"/>
      <c r="X485" s="102" t="e">
        <f t="shared" si="254"/>
        <v>#REF!</v>
      </c>
      <c r="Y485" s="102" t="e">
        <f t="shared" si="255"/>
        <v>#REF!</v>
      </c>
      <c r="Z485" s="102" t="e">
        <f t="shared" si="256"/>
        <v>#REF!</v>
      </c>
      <c r="AA485" s="102" t="e">
        <f t="shared" si="257"/>
        <v>#REF!</v>
      </c>
      <c r="AB485" s="102" t="e">
        <f t="shared" si="258"/>
        <v>#REF!</v>
      </c>
      <c r="AC485" s="102" t="e">
        <f t="shared" si="259"/>
        <v>#REF!</v>
      </c>
      <c r="AD485" s="102" t="e">
        <f t="shared" si="260"/>
        <v>#REF!</v>
      </c>
      <c r="AE485" s="102" t="e">
        <f t="shared" si="261"/>
        <v>#REF!</v>
      </c>
      <c r="AF485" s="108" t="e">
        <f t="shared" si="262"/>
        <v>#REF!</v>
      </c>
      <c r="AG485" s="102" t="e">
        <f t="shared" si="263"/>
        <v>#REF!</v>
      </c>
    </row>
    <row r="486" spans="5:33" x14ac:dyDescent="0.25">
      <c r="E486" s="65" t="e">
        <f>IF((ROWS(E$6:E486)-1)&gt;$C$16+$C$13-$C$15,"",(ROWS(E$6:E486)-1))</f>
        <v>#REF!</v>
      </c>
      <c r="F486" s="55" t="e">
        <f t="shared" si="247"/>
        <v>#REF!</v>
      </c>
      <c r="G486" s="55" t="e">
        <f t="shared" si="242"/>
        <v>#REF!</v>
      </c>
      <c r="H486" s="28" t="e">
        <f t="shared" si="243"/>
        <v>#REF!</v>
      </c>
      <c r="I486" s="56" t="e">
        <f t="shared" si="244"/>
        <v>#REF!</v>
      </c>
      <c r="J486" s="56" t="e">
        <f t="shared" si="248"/>
        <v>#REF!</v>
      </c>
      <c r="K486" s="57" t="e">
        <f t="shared" si="249"/>
        <v>#REF!</v>
      </c>
      <c r="L486" s="57" t="e">
        <f t="shared" si="250"/>
        <v>#REF!</v>
      </c>
      <c r="M486" s="58" t="e">
        <f t="shared" si="245"/>
        <v>#REF!</v>
      </c>
      <c r="N486" s="58" t="e">
        <f t="shared" si="251"/>
        <v>#REF!</v>
      </c>
      <c r="O486" s="58" t="e">
        <f t="shared" si="252"/>
        <v>#REF!</v>
      </c>
      <c r="P486" s="59" t="e">
        <f t="shared" si="241"/>
        <v>#REF!</v>
      </c>
      <c r="Q486" s="29" t="e">
        <f t="shared" si="253"/>
        <v>#REF!</v>
      </c>
      <c r="R486" s="100" t="e">
        <f t="shared" si="246"/>
        <v>#REF!</v>
      </c>
      <c r="S486" s="69"/>
      <c r="T486" s="69"/>
      <c r="U486" s="102"/>
      <c r="V486" s="102"/>
      <c r="W486" s="102"/>
      <c r="X486" s="102" t="e">
        <f t="shared" si="254"/>
        <v>#REF!</v>
      </c>
      <c r="Y486" s="102" t="e">
        <f t="shared" si="255"/>
        <v>#REF!</v>
      </c>
      <c r="Z486" s="102" t="e">
        <f t="shared" si="256"/>
        <v>#REF!</v>
      </c>
      <c r="AA486" s="102" t="e">
        <f t="shared" si="257"/>
        <v>#REF!</v>
      </c>
      <c r="AB486" s="102" t="e">
        <f t="shared" si="258"/>
        <v>#REF!</v>
      </c>
      <c r="AC486" s="102" t="e">
        <f t="shared" si="259"/>
        <v>#REF!</v>
      </c>
      <c r="AD486" s="102" t="e">
        <f t="shared" si="260"/>
        <v>#REF!</v>
      </c>
      <c r="AE486" s="102" t="e">
        <f t="shared" si="261"/>
        <v>#REF!</v>
      </c>
      <c r="AF486" s="108" t="e">
        <f t="shared" si="262"/>
        <v>#REF!</v>
      </c>
      <c r="AG486" s="102" t="e">
        <f t="shared" si="263"/>
        <v>#REF!</v>
      </c>
    </row>
    <row r="487" spans="5:33" x14ac:dyDescent="0.25">
      <c r="E487" s="65" t="e">
        <f>IF((ROWS(E$6:E487)-1)&gt;$C$16+$C$13-$C$15,"",(ROWS(E$6:E487)-1))</f>
        <v>#REF!</v>
      </c>
      <c r="F487" s="55" t="e">
        <f t="shared" si="247"/>
        <v>#REF!</v>
      </c>
      <c r="G487" s="55" t="e">
        <f t="shared" si="242"/>
        <v>#REF!</v>
      </c>
      <c r="H487" s="28" t="e">
        <f t="shared" si="243"/>
        <v>#REF!</v>
      </c>
      <c r="I487" s="56" t="e">
        <f t="shared" si="244"/>
        <v>#REF!</v>
      </c>
      <c r="J487" s="56" t="e">
        <f t="shared" si="248"/>
        <v>#REF!</v>
      </c>
      <c r="K487" s="57" t="e">
        <f t="shared" si="249"/>
        <v>#REF!</v>
      </c>
      <c r="L487" s="57" t="e">
        <f t="shared" si="250"/>
        <v>#REF!</v>
      </c>
      <c r="M487" s="58" t="e">
        <f t="shared" si="245"/>
        <v>#REF!</v>
      </c>
      <c r="N487" s="58" t="e">
        <f t="shared" si="251"/>
        <v>#REF!</v>
      </c>
      <c r="O487" s="58" t="e">
        <f t="shared" si="252"/>
        <v>#REF!</v>
      </c>
      <c r="P487" s="59" t="e">
        <f t="shared" si="241"/>
        <v>#REF!</v>
      </c>
      <c r="Q487" s="29" t="e">
        <f t="shared" si="253"/>
        <v>#REF!</v>
      </c>
      <c r="R487" s="100" t="e">
        <f t="shared" si="246"/>
        <v>#REF!</v>
      </c>
      <c r="S487" s="69"/>
      <c r="T487" s="69"/>
      <c r="U487" s="102"/>
      <c r="V487" s="102"/>
      <c r="W487" s="102"/>
      <c r="X487" s="102" t="e">
        <f t="shared" si="254"/>
        <v>#REF!</v>
      </c>
      <c r="Y487" s="102" t="e">
        <f t="shared" si="255"/>
        <v>#REF!</v>
      </c>
      <c r="Z487" s="102" t="e">
        <f t="shared" si="256"/>
        <v>#REF!</v>
      </c>
      <c r="AA487" s="102" t="e">
        <f t="shared" si="257"/>
        <v>#REF!</v>
      </c>
      <c r="AB487" s="102" t="e">
        <f t="shared" si="258"/>
        <v>#REF!</v>
      </c>
      <c r="AC487" s="102" t="e">
        <f t="shared" si="259"/>
        <v>#REF!</v>
      </c>
      <c r="AD487" s="102" t="e">
        <f t="shared" si="260"/>
        <v>#REF!</v>
      </c>
      <c r="AE487" s="102" t="e">
        <f t="shared" si="261"/>
        <v>#REF!</v>
      </c>
      <c r="AF487" s="108" t="e">
        <f t="shared" si="262"/>
        <v>#REF!</v>
      </c>
      <c r="AG487" s="102" t="e">
        <f t="shared" si="263"/>
        <v>#REF!</v>
      </c>
    </row>
    <row r="488" spans="5:33" x14ac:dyDescent="0.25">
      <c r="E488" s="65" t="e">
        <f>IF((ROWS(E$6:E488)-1)&gt;$C$16+$C$13-$C$15,"",(ROWS(E$6:E488)-1))</f>
        <v>#REF!</v>
      </c>
      <c r="F488" s="55" t="e">
        <f t="shared" si="247"/>
        <v>#REF!</v>
      </c>
      <c r="G488" s="55" t="e">
        <f t="shared" si="242"/>
        <v>#REF!</v>
      </c>
      <c r="H488" s="28" t="e">
        <f t="shared" si="243"/>
        <v>#REF!</v>
      </c>
      <c r="I488" s="56" t="e">
        <f t="shared" si="244"/>
        <v>#REF!</v>
      </c>
      <c r="J488" s="56" t="e">
        <f t="shared" si="248"/>
        <v>#REF!</v>
      </c>
      <c r="K488" s="57" t="e">
        <f t="shared" si="249"/>
        <v>#REF!</v>
      </c>
      <c r="L488" s="57" t="e">
        <f t="shared" si="250"/>
        <v>#REF!</v>
      </c>
      <c r="M488" s="58" t="e">
        <f t="shared" si="245"/>
        <v>#REF!</v>
      </c>
      <c r="N488" s="58" t="e">
        <f t="shared" si="251"/>
        <v>#REF!</v>
      </c>
      <c r="O488" s="58" t="e">
        <f t="shared" si="252"/>
        <v>#REF!</v>
      </c>
      <c r="P488" s="59" t="e">
        <f t="shared" si="241"/>
        <v>#REF!</v>
      </c>
      <c r="Q488" s="29" t="e">
        <f t="shared" si="253"/>
        <v>#REF!</v>
      </c>
      <c r="R488" s="100" t="e">
        <f t="shared" si="246"/>
        <v>#REF!</v>
      </c>
      <c r="S488" s="69"/>
      <c r="T488" s="69"/>
      <c r="U488" s="102"/>
      <c r="V488" s="102"/>
      <c r="W488" s="102"/>
      <c r="X488" s="102" t="e">
        <f t="shared" si="254"/>
        <v>#REF!</v>
      </c>
      <c r="Y488" s="102" t="e">
        <f t="shared" si="255"/>
        <v>#REF!</v>
      </c>
      <c r="Z488" s="102" t="e">
        <f t="shared" si="256"/>
        <v>#REF!</v>
      </c>
      <c r="AA488" s="102" t="e">
        <f t="shared" si="257"/>
        <v>#REF!</v>
      </c>
      <c r="AB488" s="102" t="e">
        <f t="shared" si="258"/>
        <v>#REF!</v>
      </c>
      <c r="AC488" s="102" t="e">
        <f t="shared" si="259"/>
        <v>#REF!</v>
      </c>
      <c r="AD488" s="102" t="e">
        <f t="shared" si="260"/>
        <v>#REF!</v>
      </c>
      <c r="AE488" s="102" t="e">
        <f t="shared" si="261"/>
        <v>#REF!</v>
      </c>
      <c r="AF488" s="108" t="e">
        <f t="shared" si="262"/>
        <v>#REF!</v>
      </c>
      <c r="AG488" s="102" t="e">
        <f t="shared" si="263"/>
        <v>#REF!</v>
      </c>
    </row>
    <row r="489" spans="5:33" x14ac:dyDescent="0.25">
      <c r="E489" s="65" t="e">
        <f>IF((ROWS(E$6:E489)-1)&gt;$C$16+$C$13-$C$15,"",(ROWS(E$6:E489)-1))</f>
        <v>#REF!</v>
      </c>
      <c r="F489" s="55" t="e">
        <f t="shared" si="247"/>
        <v>#REF!</v>
      </c>
      <c r="G489" s="55" t="e">
        <f t="shared" si="242"/>
        <v>#REF!</v>
      </c>
      <c r="H489" s="28" t="e">
        <f t="shared" si="243"/>
        <v>#REF!</v>
      </c>
      <c r="I489" s="56" t="e">
        <f t="shared" si="244"/>
        <v>#REF!</v>
      </c>
      <c r="J489" s="56" t="e">
        <f t="shared" si="248"/>
        <v>#REF!</v>
      </c>
      <c r="K489" s="57" t="e">
        <f t="shared" si="249"/>
        <v>#REF!</v>
      </c>
      <c r="L489" s="57" t="e">
        <f t="shared" si="250"/>
        <v>#REF!</v>
      </c>
      <c r="M489" s="58" t="e">
        <f t="shared" si="245"/>
        <v>#REF!</v>
      </c>
      <c r="N489" s="58" t="e">
        <f t="shared" si="251"/>
        <v>#REF!</v>
      </c>
      <c r="O489" s="58" t="e">
        <f t="shared" si="252"/>
        <v>#REF!</v>
      </c>
      <c r="P489" s="59" t="e">
        <f t="shared" si="241"/>
        <v>#REF!</v>
      </c>
      <c r="Q489" s="29" t="e">
        <f t="shared" si="253"/>
        <v>#REF!</v>
      </c>
      <c r="R489" s="100" t="e">
        <f t="shared" si="246"/>
        <v>#REF!</v>
      </c>
      <c r="S489" s="69"/>
      <c r="T489" s="69"/>
      <c r="U489" s="102"/>
      <c r="V489" s="102"/>
      <c r="W489" s="102"/>
      <c r="X489" s="102" t="e">
        <f t="shared" si="254"/>
        <v>#REF!</v>
      </c>
      <c r="Y489" s="102" t="e">
        <f t="shared" si="255"/>
        <v>#REF!</v>
      </c>
      <c r="Z489" s="102" t="e">
        <f t="shared" si="256"/>
        <v>#REF!</v>
      </c>
      <c r="AA489" s="102" t="e">
        <f t="shared" si="257"/>
        <v>#REF!</v>
      </c>
      <c r="AB489" s="102" t="e">
        <f t="shared" si="258"/>
        <v>#REF!</v>
      </c>
      <c r="AC489" s="102" t="e">
        <f t="shared" si="259"/>
        <v>#REF!</v>
      </c>
      <c r="AD489" s="102" t="e">
        <f t="shared" si="260"/>
        <v>#REF!</v>
      </c>
      <c r="AE489" s="102" t="e">
        <f t="shared" si="261"/>
        <v>#REF!</v>
      </c>
      <c r="AF489" s="108" t="e">
        <f t="shared" si="262"/>
        <v>#REF!</v>
      </c>
      <c r="AG489" s="102" t="e">
        <f t="shared" si="263"/>
        <v>#REF!</v>
      </c>
    </row>
    <row r="490" spans="5:33" x14ac:dyDescent="0.25">
      <c r="E490" s="65" t="e">
        <f>IF((ROWS(E$6:E490)-1)&gt;$C$16+$C$13-$C$15,"",(ROWS(E$6:E490)-1))</f>
        <v>#REF!</v>
      </c>
      <c r="F490" s="55" t="e">
        <f t="shared" si="247"/>
        <v>#REF!</v>
      </c>
      <c r="G490" s="55" t="e">
        <f t="shared" si="242"/>
        <v>#REF!</v>
      </c>
      <c r="H490" s="28" t="e">
        <f t="shared" si="243"/>
        <v>#REF!</v>
      </c>
      <c r="I490" s="56" t="e">
        <f t="shared" si="244"/>
        <v>#REF!</v>
      </c>
      <c r="J490" s="56" t="e">
        <f t="shared" si="248"/>
        <v>#REF!</v>
      </c>
      <c r="K490" s="57" t="e">
        <f t="shared" si="249"/>
        <v>#REF!</v>
      </c>
      <c r="L490" s="57" t="e">
        <f t="shared" si="250"/>
        <v>#REF!</v>
      </c>
      <c r="M490" s="58" t="e">
        <f t="shared" si="245"/>
        <v>#REF!</v>
      </c>
      <c r="N490" s="58" t="e">
        <f t="shared" si="251"/>
        <v>#REF!</v>
      </c>
      <c r="O490" s="58" t="e">
        <f t="shared" si="252"/>
        <v>#REF!</v>
      </c>
      <c r="P490" s="59" t="e">
        <f t="shared" si="241"/>
        <v>#REF!</v>
      </c>
      <c r="Q490" s="29" t="e">
        <f t="shared" si="253"/>
        <v>#REF!</v>
      </c>
      <c r="R490" s="100" t="e">
        <f t="shared" si="246"/>
        <v>#REF!</v>
      </c>
      <c r="S490" s="69"/>
      <c r="T490" s="69"/>
      <c r="U490" s="102"/>
      <c r="V490" s="102"/>
      <c r="W490" s="102"/>
      <c r="X490" s="102" t="e">
        <f t="shared" si="254"/>
        <v>#REF!</v>
      </c>
      <c r="Y490" s="102" t="e">
        <f t="shared" si="255"/>
        <v>#REF!</v>
      </c>
      <c r="Z490" s="102" t="e">
        <f t="shared" si="256"/>
        <v>#REF!</v>
      </c>
      <c r="AA490" s="102" t="e">
        <f t="shared" si="257"/>
        <v>#REF!</v>
      </c>
      <c r="AB490" s="102" t="e">
        <f t="shared" si="258"/>
        <v>#REF!</v>
      </c>
      <c r="AC490" s="102" t="e">
        <f t="shared" si="259"/>
        <v>#REF!</v>
      </c>
      <c r="AD490" s="102" t="e">
        <f t="shared" si="260"/>
        <v>#REF!</v>
      </c>
      <c r="AE490" s="102" t="e">
        <f t="shared" si="261"/>
        <v>#REF!</v>
      </c>
      <c r="AF490" s="108" t="e">
        <f t="shared" si="262"/>
        <v>#REF!</v>
      </c>
      <c r="AG490" s="102" t="e">
        <f t="shared" si="263"/>
        <v>#REF!</v>
      </c>
    </row>
    <row r="491" spans="5:33" x14ac:dyDescent="0.25">
      <c r="E491" s="65" t="e">
        <f>IF((ROWS(E$6:E491)-1)&gt;$C$16+$C$13-$C$15,"",(ROWS(E$6:E491)-1))</f>
        <v>#REF!</v>
      </c>
      <c r="F491" s="55" t="e">
        <f t="shared" si="247"/>
        <v>#REF!</v>
      </c>
      <c r="G491" s="55" t="e">
        <f t="shared" si="242"/>
        <v>#REF!</v>
      </c>
      <c r="H491" s="28" t="e">
        <f t="shared" si="243"/>
        <v>#REF!</v>
      </c>
      <c r="I491" s="56" t="e">
        <f t="shared" si="244"/>
        <v>#REF!</v>
      </c>
      <c r="J491" s="56" t="e">
        <f t="shared" si="248"/>
        <v>#REF!</v>
      </c>
      <c r="K491" s="57" t="e">
        <f t="shared" si="249"/>
        <v>#REF!</v>
      </c>
      <c r="L491" s="57" t="e">
        <f t="shared" si="250"/>
        <v>#REF!</v>
      </c>
      <c r="M491" s="58" t="e">
        <f t="shared" si="245"/>
        <v>#REF!</v>
      </c>
      <c r="N491" s="58" t="e">
        <f t="shared" si="251"/>
        <v>#REF!</v>
      </c>
      <c r="O491" s="58" t="e">
        <f t="shared" si="252"/>
        <v>#REF!</v>
      </c>
      <c r="P491" s="59" t="e">
        <f t="shared" si="241"/>
        <v>#REF!</v>
      </c>
      <c r="Q491" s="29" t="e">
        <f t="shared" si="253"/>
        <v>#REF!</v>
      </c>
      <c r="R491" s="100" t="e">
        <f t="shared" si="246"/>
        <v>#REF!</v>
      </c>
      <c r="S491" s="69"/>
      <c r="T491" s="69"/>
      <c r="U491" s="102"/>
      <c r="V491" s="102"/>
      <c r="W491" s="102"/>
      <c r="X491" s="102" t="e">
        <f t="shared" si="254"/>
        <v>#REF!</v>
      </c>
      <c r="Y491" s="102" t="e">
        <f t="shared" si="255"/>
        <v>#REF!</v>
      </c>
      <c r="Z491" s="102" t="e">
        <f t="shared" si="256"/>
        <v>#REF!</v>
      </c>
      <c r="AA491" s="102" t="e">
        <f t="shared" si="257"/>
        <v>#REF!</v>
      </c>
      <c r="AB491" s="102" t="e">
        <f t="shared" si="258"/>
        <v>#REF!</v>
      </c>
      <c r="AC491" s="102" t="e">
        <f t="shared" si="259"/>
        <v>#REF!</v>
      </c>
      <c r="AD491" s="102" t="e">
        <f t="shared" si="260"/>
        <v>#REF!</v>
      </c>
      <c r="AE491" s="102" t="e">
        <f t="shared" si="261"/>
        <v>#REF!</v>
      </c>
      <c r="AF491" s="108" t="e">
        <f t="shared" si="262"/>
        <v>#REF!</v>
      </c>
      <c r="AG491" s="102" t="e">
        <f t="shared" si="263"/>
        <v>#REF!</v>
      </c>
    </row>
    <row r="492" spans="5:33" x14ac:dyDescent="0.25">
      <c r="E492" s="65" t="e">
        <f>IF((ROWS(E$6:E492)-1)&gt;$C$16+$C$13-$C$15,"",(ROWS(E$6:E492)-1))</f>
        <v>#REF!</v>
      </c>
      <c r="F492" s="55" t="e">
        <f t="shared" si="247"/>
        <v>#REF!</v>
      </c>
      <c r="G492" s="55" t="e">
        <f t="shared" si="242"/>
        <v>#REF!</v>
      </c>
      <c r="H492" s="28" t="e">
        <f t="shared" si="243"/>
        <v>#REF!</v>
      </c>
      <c r="I492" s="56" t="e">
        <f t="shared" si="244"/>
        <v>#REF!</v>
      </c>
      <c r="J492" s="56" t="e">
        <f t="shared" si="248"/>
        <v>#REF!</v>
      </c>
      <c r="K492" s="57" t="e">
        <f t="shared" si="249"/>
        <v>#REF!</v>
      </c>
      <c r="L492" s="57" t="e">
        <f t="shared" si="250"/>
        <v>#REF!</v>
      </c>
      <c r="M492" s="58" t="e">
        <f t="shared" si="245"/>
        <v>#REF!</v>
      </c>
      <c r="N492" s="58" t="e">
        <f t="shared" si="251"/>
        <v>#REF!</v>
      </c>
      <c r="O492" s="58" t="e">
        <f t="shared" si="252"/>
        <v>#REF!</v>
      </c>
      <c r="P492" s="59" t="e">
        <f t="shared" si="241"/>
        <v>#REF!</v>
      </c>
      <c r="Q492" s="29" t="e">
        <f t="shared" si="253"/>
        <v>#REF!</v>
      </c>
      <c r="R492" s="100" t="e">
        <f t="shared" si="246"/>
        <v>#REF!</v>
      </c>
      <c r="S492" s="69"/>
      <c r="T492" s="69"/>
      <c r="U492" s="102"/>
      <c r="V492" s="102"/>
      <c r="W492" s="102"/>
      <c r="X492" s="102" t="e">
        <f t="shared" si="254"/>
        <v>#REF!</v>
      </c>
      <c r="Y492" s="102" t="e">
        <f t="shared" si="255"/>
        <v>#REF!</v>
      </c>
      <c r="Z492" s="102" t="e">
        <f t="shared" si="256"/>
        <v>#REF!</v>
      </c>
      <c r="AA492" s="102" t="e">
        <f t="shared" si="257"/>
        <v>#REF!</v>
      </c>
      <c r="AB492" s="102" t="e">
        <f t="shared" si="258"/>
        <v>#REF!</v>
      </c>
      <c r="AC492" s="102" t="e">
        <f t="shared" si="259"/>
        <v>#REF!</v>
      </c>
      <c r="AD492" s="102" t="e">
        <f t="shared" si="260"/>
        <v>#REF!</v>
      </c>
      <c r="AE492" s="102" t="e">
        <f t="shared" si="261"/>
        <v>#REF!</v>
      </c>
      <c r="AF492" s="108" t="e">
        <f t="shared" si="262"/>
        <v>#REF!</v>
      </c>
      <c r="AG492" s="102" t="e">
        <f t="shared" si="263"/>
        <v>#REF!</v>
      </c>
    </row>
    <row r="493" spans="5:33" x14ac:dyDescent="0.25">
      <c r="E493" s="65" t="e">
        <f>IF((ROWS(E$6:E493)-1)&gt;$C$16+$C$13-$C$15,"",(ROWS(E$6:E493)-1))</f>
        <v>#REF!</v>
      </c>
      <c r="F493" s="55" t="e">
        <f t="shared" si="247"/>
        <v>#REF!</v>
      </c>
      <c r="G493" s="55" t="e">
        <f t="shared" si="242"/>
        <v>#REF!</v>
      </c>
      <c r="H493" s="28" t="e">
        <f t="shared" si="243"/>
        <v>#REF!</v>
      </c>
      <c r="I493" s="56" t="e">
        <f t="shared" si="244"/>
        <v>#REF!</v>
      </c>
      <c r="J493" s="56" t="e">
        <f t="shared" si="248"/>
        <v>#REF!</v>
      </c>
      <c r="K493" s="57" t="e">
        <f t="shared" si="249"/>
        <v>#REF!</v>
      </c>
      <c r="L493" s="57" t="e">
        <f t="shared" si="250"/>
        <v>#REF!</v>
      </c>
      <c r="M493" s="58" t="e">
        <f t="shared" si="245"/>
        <v>#REF!</v>
      </c>
      <c r="N493" s="58" t="e">
        <f t="shared" si="251"/>
        <v>#REF!</v>
      </c>
      <c r="O493" s="58" t="e">
        <f t="shared" si="252"/>
        <v>#REF!</v>
      </c>
      <c r="P493" s="59" t="e">
        <f t="shared" si="241"/>
        <v>#REF!</v>
      </c>
      <c r="Q493" s="29" t="e">
        <f t="shared" si="253"/>
        <v>#REF!</v>
      </c>
      <c r="R493" s="100" t="e">
        <f t="shared" si="246"/>
        <v>#REF!</v>
      </c>
      <c r="S493" s="69"/>
      <c r="T493" s="69"/>
      <c r="U493" s="102"/>
      <c r="V493" s="102"/>
      <c r="W493" s="102"/>
      <c r="X493" s="102" t="e">
        <f t="shared" si="254"/>
        <v>#REF!</v>
      </c>
      <c r="Y493" s="102" t="e">
        <f t="shared" si="255"/>
        <v>#REF!</v>
      </c>
      <c r="Z493" s="102" t="e">
        <f t="shared" si="256"/>
        <v>#REF!</v>
      </c>
      <c r="AA493" s="102" t="e">
        <f t="shared" si="257"/>
        <v>#REF!</v>
      </c>
      <c r="AB493" s="102" t="e">
        <f t="shared" si="258"/>
        <v>#REF!</v>
      </c>
      <c r="AC493" s="102" t="e">
        <f t="shared" si="259"/>
        <v>#REF!</v>
      </c>
      <c r="AD493" s="102" t="e">
        <f t="shared" si="260"/>
        <v>#REF!</v>
      </c>
      <c r="AE493" s="102" t="e">
        <f t="shared" si="261"/>
        <v>#REF!</v>
      </c>
      <c r="AF493" s="108" t="e">
        <f t="shared" si="262"/>
        <v>#REF!</v>
      </c>
      <c r="AG493" s="102" t="e">
        <f t="shared" si="263"/>
        <v>#REF!</v>
      </c>
    </row>
    <row r="494" spans="5:33" x14ac:dyDescent="0.25">
      <c r="E494" s="65" t="e">
        <f>IF((ROWS(E$6:E494)-1)&gt;$C$16+$C$13-$C$15,"",(ROWS(E$6:E494)-1))</f>
        <v>#REF!</v>
      </c>
      <c r="F494" s="55" t="e">
        <f t="shared" si="247"/>
        <v>#REF!</v>
      </c>
      <c r="G494" s="55" t="e">
        <f t="shared" si="242"/>
        <v>#REF!</v>
      </c>
      <c r="H494" s="28" t="e">
        <f t="shared" si="243"/>
        <v>#REF!</v>
      </c>
      <c r="I494" s="56" t="e">
        <f t="shared" si="244"/>
        <v>#REF!</v>
      </c>
      <c r="J494" s="56" t="e">
        <f t="shared" si="248"/>
        <v>#REF!</v>
      </c>
      <c r="K494" s="57" t="e">
        <f t="shared" si="249"/>
        <v>#REF!</v>
      </c>
      <c r="L494" s="57" t="e">
        <f t="shared" si="250"/>
        <v>#REF!</v>
      </c>
      <c r="M494" s="58" t="e">
        <f t="shared" si="245"/>
        <v>#REF!</v>
      </c>
      <c r="N494" s="58" t="e">
        <f t="shared" si="251"/>
        <v>#REF!</v>
      </c>
      <c r="O494" s="58" t="e">
        <f t="shared" si="252"/>
        <v>#REF!</v>
      </c>
      <c r="P494" s="59" t="e">
        <f t="shared" si="241"/>
        <v>#REF!</v>
      </c>
      <c r="Q494" s="29" t="e">
        <f t="shared" si="253"/>
        <v>#REF!</v>
      </c>
      <c r="R494" s="100" t="e">
        <f t="shared" si="246"/>
        <v>#REF!</v>
      </c>
      <c r="S494" s="69"/>
      <c r="T494" s="69"/>
      <c r="U494" s="102"/>
      <c r="V494" s="102"/>
      <c r="W494" s="102"/>
      <c r="X494" s="102" t="e">
        <f t="shared" si="254"/>
        <v>#REF!</v>
      </c>
      <c r="Y494" s="102" t="e">
        <f t="shared" si="255"/>
        <v>#REF!</v>
      </c>
      <c r="Z494" s="102" t="e">
        <f t="shared" si="256"/>
        <v>#REF!</v>
      </c>
      <c r="AA494" s="102" t="e">
        <f t="shared" si="257"/>
        <v>#REF!</v>
      </c>
      <c r="AB494" s="102" t="e">
        <f t="shared" si="258"/>
        <v>#REF!</v>
      </c>
      <c r="AC494" s="102" t="e">
        <f t="shared" si="259"/>
        <v>#REF!</v>
      </c>
      <c r="AD494" s="102" t="e">
        <f t="shared" si="260"/>
        <v>#REF!</v>
      </c>
      <c r="AE494" s="102" t="e">
        <f t="shared" si="261"/>
        <v>#REF!</v>
      </c>
      <c r="AF494" s="108" t="e">
        <f t="shared" si="262"/>
        <v>#REF!</v>
      </c>
      <c r="AG494" s="102" t="e">
        <f t="shared" si="263"/>
        <v>#REF!</v>
      </c>
    </row>
    <row r="495" spans="5:33" x14ac:dyDescent="0.25">
      <c r="E495" s="65" t="e">
        <f>IF((ROWS(E$6:E495)-1)&gt;$C$16+$C$13-$C$15,"",(ROWS(E$6:E495)-1))</f>
        <v>#REF!</v>
      </c>
      <c r="F495" s="55" t="e">
        <f t="shared" si="247"/>
        <v>#REF!</v>
      </c>
      <c r="G495" s="55" t="e">
        <f t="shared" si="242"/>
        <v>#REF!</v>
      </c>
      <c r="H495" s="28" t="e">
        <f t="shared" si="243"/>
        <v>#REF!</v>
      </c>
      <c r="I495" s="56" t="e">
        <f t="shared" si="244"/>
        <v>#REF!</v>
      </c>
      <c r="J495" s="56" t="e">
        <f t="shared" si="248"/>
        <v>#REF!</v>
      </c>
      <c r="K495" s="57" t="e">
        <f t="shared" si="249"/>
        <v>#REF!</v>
      </c>
      <c r="L495" s="57" t="e">
        <f t="shared" si="250"/>
        <v>#REF!</v>
      </c>
      <c r="M495" s="58" t="e">
        <f t="shared" si="245"/>
        <v>#REF!</v>
      </c>
      <c r="N495" s="58" t="e">
        <f t="shared" si="251"/>
        <v>#REF!</v>
      </c>
      <c r="O495" s="58" t="e">
        <f t="shared" si="252"/>
        <v>#REF!</v>
      </c>
      <c r="P495" s="59" t="e">
        <f t="shared" si="241"/>
        <v>#REF!</v>
      </c>
      <c r="Q495" s="29" t="e">
        <f t="shared" si="253"/>
        <v>#REF!</v>
      </c>
      <c r="R495" s="100" t="e">
        <f t="shared" si="246"/>
        <v>#REF!</v>
      </c>
      <c r="S495" s="69"/>
      <c r="T495" s="69"/>
      <c r="U495" s="102"/>
      <c r="V495" s="102"/>
      <c r="W495" s="102"/>
      <c r="X495" s="102" t="e">
        <f t="shared" si="254"/>
        <v>#REF!</v>
      </c>
      <c r="Y495" s="102" t="e">
        <f t="shared" si="255"/>
        <v>#REF!</v>
      </c>
      <c r="Z495" s="102" t="e">
        <f t="shared" si="256"/>
        <v>#REF!</v>
      </c>
      <c r="AA495" s="102" t="e">
        <f t="shared" si="257"/>
        <v>#REF!</v>
      </c>
      <c r="AB495" s="102" t="e">
        <f t="shared" si="258"/>
        <v>#REF!</v>
      </c>
      <c r="AC495" s="102" t="e">
        <f t="shared" si="259"/>
        <v>#REF!</v>
      </c>
      <c r="AD495" s="102" t="e">
        <f t="shared" si="260"/>
        <v>#REF!</v>
      </c>
      <c r="AE495" s="102" t="e">
        <f t="shared" si="261"/>
        <v>#REF!</v>
      </c>
      <c r="AF495" s="108" t="e">
        <f t="shared" si="262"/>
        <v>#REF!</v>
      </c>
      <c r="AG495" s="102" t="e">
        <f t="shared" si="263"/>
        <v>#REF!</v>
      </c>
    </row>
    <row r="496" spans="5:33" x14ac:dyDescent="0.25">
      <c r="E496" s="65" t="e">
        <f>IF((ROWS(E$6:E496)-1)&gt;$C$16+$C$13-$C$15,"",(ROWS(E$6:E496)-1))</f>
        <v>#REF!</v>
      </c>
      <c r="F496" s="55" t="e">
        <f t="shared" si="247"/>
        <v>#REF!</v>
      </c>
      <c r="G496" s="55" t="e">
        <f t="shared" si="242"/>
        <v>#REF!</v>
      </c>
      <c r="H496" s="28" t="e">
        <f t="shared" si="243"/>
        <v>#REF!</v>
      </c>
      <c r="I496" s="56" t="e">
        <f t="shared" si="244"/>
        <v>#REF!</v>
      </c>
      <c r="J496" s="56" t="e">
        <f t="shared" si="248"/>
        <v>#REF!</v>
      </c>
      <c r="K496" s="57" t="e">
        <f t="shared" si="249"/>
        <v>#REF!</v>
      </c>
      <c r="L496" s="57" t="e">
        <f t="shared" si="250"/>
        <v>#REF!</v>
      </c>
      <c r="M496" s="58" t="e">
        <f t="shared" si="245"/>
        <v>#REF!</v>
      </c>
      <c r="N496" s="58" t="e">
        <f t="shared" si="251"/>
        <v>#REF!</v>
      </c>
      <c r="O496" s="58" t="e">
        <f t="shared" si="252"/>
        <v>#REF!</v>
      </c>
      <c r="P496" s="59" t="e">
        <f t="shared" si="241"/>
        <v>#REF!</v>
      </c>
      <c r="Q496" s="29" t="e">
        <f t="shared" si="253"/>
        <v>#REF!</v>
      </c>
      <c r="R496" s="100" t="e">
        <f t="shared" si="246"/>
        <v>#REF!</v>
      </c>
      <c r="S496" s="69"/>
      <c r="T496" s="69"/>
      <c r="U496" s="102"/>
      <c r="V496" s="102"/>
      <c r="W496" s="102"/>
      <c r="X496" s="102" t="e">
        <f t="shared" si="254"/>
        <v>#REF!</v>
      </c>
      <c r="Y496" s="102" t="e">
        <f t="shared" si="255"/>
        <v>#REF!</v>
      </c>
      <c r="Z496" s="102" t="e">
        <f t="shared" si="256"/>
        <v>#REF!</v>
      </c>
      <c r="AA496" s="102" t="e">
        <f t="shared" si="257"/>
        <v>#REF!</v>
      </c>
      <c r="AB496" s="102" t="e">
        <f t="shared" si="258"/>
        <v>#REF!</v>
      </c>
      <c r="AC496" s="102" t="e">
        <f t="shared" si="259"/>
        <v>#REF!</v>
      </c>
      <c r="AD496" s="102" t="e">
        <f t="shared" si="260"/>
        <v>#REF!</v>
      </c>
      <c r="AE496" s="102" t="e">
        <f t="shared" si="261"/>
        <v>#REF!</v>
      </c>
      <c r="AF496" s="108" t="e">
        <f t="shared" si="262"/>
        <v>#REF!</v>
      </c>
      <c r="AG496" s="102" t="e">
        <f t="shared" si="263"/>
        <v>#REF!</v>
      </c>
    </row>
    <row r="497" spans="5:33" x14ac:dyDescent="0.25">
      <c r="E497" s="65" t="e">
        <f>IF((ROWS(E$6:E497)-1)&gt;$C$16+$C$13-$C$15,"",(ROWS(E$6:E497)-1))</f>
        <v>#REF!</v>
      </c>
      <c r="F497" s="55" t="e">
        <f t="shared" si="247"/>
        <v>#REF!</v>
      </c>
      <c r="G497" s="55" t="e">
        <f t="shared" si="242"/>
        <v>#REF!</v>
      </c>
      <c r="H497" s="28" t="e">
        <f t="shared" si="243"/>
        <v>#REF!</v>
      </c>
      <c r="I497" s="56" t="e">
        <f t="shared" si="244"/>
        <v>#REF!</v>
      </c>
      <c r="J497" s="56" t="e">
        <f t="shared" si="248"/>
        <v>#REF!</v>
      </c>
      <c r="K497" s="57" t="e">
        <f t="shared" si="249"/>
        <v>#REF!</v>
      </c>
      <c r="L497" s="57" t="e">
        <f t="shared" si="250"/>
        <v>#REF!</v>
      </c>
      <c r="M497" s="58" t="e">
        <f t="shared" si="245"/>
        <v>#REF!</v>
      </c>
      <c r="N497" s="58" t="e">
        <f t="shared" si="251"/>
        <v>#REF!</v>
      </c>
      <c r="O497" s="58" t="e">
        <f t="shared" si="252"/>
        <v>#REF!</v>
      </c>
      <c r="P497" s="59" t="e">
        <f t="shared" si="241"/>
        <v>#REF!</v>
      </c>
      <c r="Q497" s="29" t="e">
        <f t="shared" si="253"/>
        <v>#REF!</v>
      </c>
      <c r="R497" s="100" t="e">
        <f t="shared" si="246"/>
        <v>#REF!</v>
      </c>
      <c r="S497" s="69"/>
      <c r="T497" s="69"/>
      <c r="U497" s="102"/>
      <c r="V497" s="102"/>
      <c r="W497" s="102"/>
      <c r="X497" s="102" t="e">
        <f t="shared" si="254"/>
        <v>#REF!</v>
      </c>
      <c r="Y497" s="102" t="e">
        <f t="shared" si="255"/>
        <v>#REF!</v>
      </c>
      <c r="Z497" s="102" t="e">
        <f t="shared" si="256"/>
        <v>#REF!</v>
      </c>
      <c r="AA497" s="102" t="e">
        <f t="shared" si="257"/>
        <v>#REF!</v>
      </c>
      <c r="AB497" s="102" t="e">
        <f t="shared" si="258"/>
        <v>#REF!</v>
      </c>
      <c r="AC497" s="102" t="e">
        <f t="shared" si="259"/>
        <v>#REF!</v>
      </c>
      <c r="AD497" s="102" t="e">
        <f t="shared" si="260"/>
        <v>#REF!</v>
      </c>
      <c r="AE497" s="102" t="e">
        <f t="shared" si="261"/>
        <v>#REF!</v>
      </c>
      <c r="AF497" s="108" t="e">
        <f t="shared" si="262"/>
        <v>#REF!</v>
      </c>
      <c r="AG497" s="102" t="e">
        <f t="shared" si="263"/>
        <v>#REF!</v>
      </c>
    </row>
    <row r="498" spans="5:33" x14ac:dyDescent="0.25">
      <c r="E498" s="65" t="e">
        <f>IF((ROWS(E$6:E498)-1)&gt;$C$16+$C$13-$C$15,"",(ROWS(E$6:E498)-1))</f>
        <v>#REF!</v>
      </c>
      <c r="F498" s="55" t="e">
        <f t="shared" si="247"/>
        <v>#REF!</v>
      </c>
      <c r="G498" s="55" t="e">
        <f t="shared" si="242"/>
        <v>#REF!</v>
      </c>
      <c r="H498" s="28" t="e">
        <f t="shared" si="243"/>
        <v>#REF!</v>
      </c>
      <c r="I498" s="56" t="e">
        <f t="shared" si="244"/>
        <v>#REF!</v>
      </c>
      <c r="J498" s="56" t="e">
        <f t="shared" si="248"/>
        <v>#REF!</v>
      </c>
      <c r="K498" s="57" t="e">
        <f t="shared" si="249"/>
        <v>#REF!</v>
      </c>
      <c r="L498" s="57" t="e">
        <f t="shared" si="250"/>
        <v>#REF!</v>
      </c>
      <c r="M498" s="58" t="e">
        <f t="shared" si="245"/>
        <v>#REF!</v>
      </c>
      <c r="N498" s="58" t="e">
        <f t="shared" si="251"/>
        <v>#REF!</v>
      </c>
      <c r="O498" s="58" t="e">
        <f t="shared" si="252"/>
        <v>#REF!</v>
      </c>
      <c r="P498" s="59" t="e">
        <f t="shared" si="241"/>
        <v>#REF!</v>
      </c>
      <c r="Q498" s="29" t="e">
        <f t="shared" si="253"/>
        <v>#REF!</v>
      </c>
      <c r="R498" s="100" t="e">
        <f t="shared" si="246"/>
        <v>#REF!</v>
      </c>
      <c r="S498" s="69"/>
      <c r="T498" s="69"/>
      <c r="U498" s="102"/>
      <c r="V498" s="102"/>
      <c r="W498" s="102"/>
      <c r="X498" s="102" t="e">
        <f t="shared" si="254"/>
        <v>#REF!</v>
      </c>
      <c r="Y498" s="102" t="e">
        <f t="shared" si="255"/>
        <v>#REF!</v>
      </c>
      <c r="Z498" s="102" t="e">
        <f t="shared" si="256"/>
        <v>#REF!</v>
      </c>
      <c r="AA498" s="102" t="e">
        <f t="shared" si="257"/>
        <v>#REF!</v>
      </c>
      <c r="AB498" s="102" t="e">
        <f t="shared" si="258"/>
        <v>#REF!</v>
      </c>
      <c r="AC498" s="102" t="e">
        <f t="shared" si="259"/>
        <v>#REF!</v>
      </c>
      <c r="AD498" s="102" t="e">
        <f t="shared" si="260"/>
        <v>#REF!</v>
      </c>
      <c r="AE498" s="102" t="e">
        <f t="shared" si="261"/>
        <v>#REF!</v>
      </c>
      <c r="AF498" s="108" t="e">
        <f t="shared" si="262"/>
        <v>#REF!</v>
      </c>
      <c r="AG498" s="102" t="e">
        <f t="shared" si="263"/>
        <v>#REF!</v>
      </c>
    </row>
    <row r="499" spans="5:33" x14ac:dyDescent="0.25">
      <c r="E499" s="65" t="e">
        <f>IF((ROWS(E$6:E499)-1)&gt;$C$16+$C$13-$C$15,"",(ROWS(E$6:E499)-1))</f>
        <v>#REF!</v>
      </c>
      <c r="F499" s="55" t="e">
        <f t="shared" si="247"/>
        <v>#REF!</v>
      </c>
      <c r="G499" s="55" t="e">
        <f t="shared" si="242"/>
        <v>#REF!</v>
      </c>
      <c r="H499" s="28" t="e">
        <f t="shared" si="243"/>
        <v>#REF!</v>
      </c>
      <c r="I499" s="56" t="e">
        <f t="shared" si="244"/>
        <v>#REF!</v>
      </c>
      <c r="J499" s="56" t="e">
        <f t="shared" si="248"/>
        <v>#REF!</v>
      </c>
      <c r="K499" s="57" t="e">
        <f t="shared" si="249"/>
        <v>#REF!</v>
      </c>
      <c r="L499" s="57" t="e">
        <f t="shared" si="250"/>
        <v>#REF!</v>
      </c>
      <c r="M499" s="58" t="e">
        <f t="shared" si="245"/>
        <v>#REF!</v>
      </c>
      <c r="N499" s="58" t="e">
        <f t="shared" si="251"/>
        <v>#REF!</v>
      </c>
      <c r="O499" s="58" t="e">
        <f t="shared" si="252"/>
        <v>#REF!</v>
      </c>
      <c r="P499" s="59" t="e">
        <f t="shared" si="241"/>
        <v>#REF!</v>
      </c>
      <c r="Q499" s="29" t="e">
        <f t="shared" si="253"/>
        <v>#REF!</v>
      </c>
      <c r="R499" s="100" t="e">
        <f t="shared" si="246"/>
        <v>#REF!</v>
      </c>
      <c r="S499" s="69"/>
      <c r="T499" s="69"/>
      <c r="U499" s="102"/>
      <c r="V499" s="102"/>
      <c r="W499" s="102"/>
      <c r="X499" s="102" t="e">
        <f t="shared" si="254"/>
        <v>#REF!</v>
      </c>
      <c r="Y499" s="102" t="e">
        <f t="shared" si="255"/>
        <v>#REF!</v>
      </c>
      <c r="Z499" s="102" t="e">
        <f t="shared" si="256"/>
        <v>#REF!</v>
      </c>
      <c r="AA499" s="102" t="e">
        <f t="shared" si="257"/>
        <v>#REF!</v>
      </c>
      <c r="AB499" s="102" t="e">
        <f t="shared" si="258"/>
        <v>#REF!</v>
      </c>
      <c r="AC499" s="102" t="e">
        <f t="shared" si="259"/>
        <v>#REF!</v>
      </c>
      <c r="AD499" s="102" t="e">
        <f t="shared" si="260"/>
        <v>#REF!</v>
      </c>
      <c r="AE499" s="102" t="e">
        <f t="shared" si="261"/>
        <v>#REF!</v>
      </c>
      <c r="AF499" s="108" t="e">
        <f t="shared" si="262"/>
        <v>#REF!</v>
      </c>
      <c r="AG499" s="102" t="e">
        <f t="shared" si="263"/>
        <v>#REF!</v>
      </c>
    </row>
    <row r="500" spans="5:33" x14ac:dyDescent="0.25">
      <c r="E500" s="65" t="e">
        <f>IF((ROWS(E$6:E500)-1)&gt;$C$16+$C$13-$C$15,"",(ROWS(E$6:E500)-1))</f>
        <v>#REF!</v>
      </c>
      <c r="F500" s="55" t="e">
        <f t="shared" si="247"/>
        <v>#REF!</v>
      </c>
      <c r="G500" s="55" t="e">
        <f t="shared" si="242"/>
        <v>#REF!</v>
      </c>
      <c r="H500" s="28" t="e">
        <f t="shared" si="243"/>
        <v>#REF!</v>
      </c>
      <c r="I500" s="56" t="e">
        <f t="shared" si="244"/>
        <v>#REF!</v>
      </c>
      <c r="J500" s="56" t="e">
        <f t="shared" si="248"/>
        <v>#REF!</v>
      </c>
      <c r="K500" s="57" t="e">
        <f t="shared" si="249"/>
        <v>#REF!</v>
      </c>
      <c r="L500" s="57" t="e">
        <f t="shared" si="250"/>
        <v>#REF!</v>
      </c>
      <c r="M500" s="58" t="e">
        <f t="shared" si="245"/>
        <v>#REF!</v>
      </c>
      <c r="N500" s="58" t="e">
        <f t="shared" si="251"/>
        <v>#REF!</v>
      </c>
      <c r="O500" s="58" t="e">
        <f t="shared" si="252"/>
        <v>#REF!</v>
      </c>
      <c r="P500" s="59" t="e">
        <f t="shared" si="241"/>
        <v>#REF!</v>
      </c>
      <c r="Q500" s="29" t="e">
        <f t="shared" si="253"/>
        <v>#REF!</v>
      </c>
      <c r="R500" s="100" t="e">
        <f t="shared" si="246"/>
        <v>#REF!</v>
      </c>
      <c r="S500" s="69"/>
      <c r="T500" s="69"/>
      <c r="U500" s="102"/>
      <c r="V500" s="102"/>
      <c r="W500" s="102"/>
      <c r="X500" s="102" t="e">
        <f t="shared" si="254"/>
        <v>#REF!</v>
      </c>
      <c r="Y500" s="102" t="e">
        <f t="shared" si="255"/>
        <v>#REF!</v>
      </c>
      <c r="Z500" s="102" t="e">
        <f t="shared" si="256"/>
        <v>#REF!</v>
      </c>
      <c r="AA500" s="102" t="e">
        <f t="shared" si="257"/>
        <v>#REF!</v>
      </c>
      <c r="AB500" s="102" t="e">
        <f t="shared" si="258"/>
        <v>#REF!</v>
      </c>
      <c r="AC500" s="102" t="e">
        <f t="shared" si="259"/>
        <v>#REF!</v>
      </c>
      <c r="AD500" s="102" t="e">
        <f t="shared" si="260"/>
        <v>#REF!</v>
      </c>
      <c r="AE500" s="102" t="e">
        <f t="shared" si="261"/>
        <v>#REF!</v>
      </c>
      <c r="AF500" s="108" t="e">
        <f t="shared" si="262"/>
        <v>#REF!</v>
      </c>
      <c r="AG500" s="102" t="e">
        <f t="shared" si="263"/>
        <v>#REF!</v>
      </c>
    </row>
    <row r="501" spans="5:33" x14ac:dyDescent="0.25">
      <c r="E501" s="65" t="e">
        <f>IF((ROWS(E$6:E501)-1)&gt;$C$16+$C$13-$C$15,"",(ROWS(E$6:E501)-1))</f>
        <v>#REF!</v>
      </c>
      <c r="F501" s="55" t="e">
        <f t="shared" si="247"/>
        <v>#REF!</v>
      </c>
      <c r="G501" s="55" t="e">
        <f t="shared" si="242"/>
        <v>#REF!</v>
      </c>
      <c r="H501" s="28" t="e">
        <f t="shared" si="243"/>
        <v>#REF!</v>
      </c>
      <c r="I501" s="56" t="e">
        <f t="shared" si="244"/>
        <v>#REF!</v>
      </c>
      <c r="J501" s="56" t="e">
        <f t="shared" si="248"/>
        <v>#REF!</v>
      </c>
      <c r="K501" s="57" t="e">
        <f t="shared" si="249"/>
        <v>#REF!</v>
      </c>
      <c r="L501" s="57" t="e">
        <f t="shared" si="250"/>
        <v>#REF!</v>
      </c>
      <c r="M501" s="58" t="e">
        <f t="shared" si="245"/>
        <v>#REF!</v>
      </c>
      <c r="N501" s="58" t="e">
        <f t="shared" si="251"/>
        <v>#REF!</v>
      </c>
      <c r="O501" s="58" t="e">
        <f t="shared" si="252"/>
        <v>#REF!</v>
      </c>
      <c r="P501" s="59" t="e">
        <f t="shared" si="241"/>
        <v>#REF!</v>
      </c>
      <c r="Q501" s="29" t="e">
        <f t="shared" si="253"/>
        <v>#REF!</v>
      </c>
      <c r="R501" s="100" t="e">
        <f t="shared" si="246"/>
        <v>#REF!</v>
      </c>
      <c r="S501" s="69"/>
      <c r="T501" s="69"/>
      <c r="U501" s="102"/>
      <c r="V501" s="102"/>
      <c r="W501" s="102"/>
      <c r="X501" s="102" t="e">
        <f t="shared" si="254"/>
        <v>#REF!</v>
      </c>
      <c r="Y501" s="102" t="e">
        <f t="shared" si="255"/>
        <v>#REF!</v>
      </c>
      <c r="Z501" s="102" t="e">
        <f t="shared" si="256"/>
        <v>#REF!</v>
      </c>
      <c r="AA501" s="102" t="e">
        <f t="shared" si="257"/>
        <v>#REF!</v>
      </c>
      <c r="AB501" s="102" t="e">
        <f t="shared" si="258"/>
        <v>#REF!</v>
      </c>
      <c r="AC501" s="102" t="e">
        <f t="shared" si="259"/>
        <v>#REF!</v>
      </c>
      <c r="AD501" s="102" t="e">
        <f t="shared" si="260"/>
        <v>#REF!</v>
      </c>
      <c r="AE501" s="102" t="e">
        <f t="shared" si="261"/>
        <v>#REF!</v>
      </c>
      <c r="AF501" s="108" t="e">
        <f t="shared" si="262"/>
        <v>#REF!</v>
      </c>
      <c r="AG501" s="102" t="e">
        <f t="shared" si="263"/>
        <v>#REF!</v>
      </c>
    </row>
    <row r="502" spans="5:33" x14ac:dyDescent="0.25">
      <c r="E502" s="65" t="e">
        <f>IF((ROWS(E$6:E502)-1)&gt;$C$16+$C$13-$C$15,"",(ROWS(E$6:E502)-1))</f>
        <v>#REF!</v>
      </c>
      <c r="F502" s="55" t="e">
        <f t="shared" si="247"/>
        <v>#REF!</v>
      </c>
      <c r="G502" s="55" t="e">
        <f t="shared" si="242"/>
        <v>#REF!</v>
      </c>
      <c r="H502" s="28" t="e">
        <f t="shared" si="243"/>
        <v>#REF!</v>
      </c>
      <c r="I502" s="56" t="e">
        <f t="shared" si="244"/>
        <v>#REF!</v>
      </c>
      <c r="J502" s="56" t="e">
        <f t="shared" si="248"/>
        <v>#REF!</v>
      </c>
      <c r="K502" s="57" t="e">
        <f t="shared" si="249"/>
        <v>#REF!</v>
      </c>
      <c r="L502" s="57" t="e">
        <f t="shared" si="250"/>
        <v>#REF!</v>
      </c>
      <c r="M502" s="58" t="e">
        <f t="shared" si="245"/>
        <v>#REF!</v>
      </c>
      <c r="N502" s="58" t="e">
        <f t="shared" si="251"/>
        <v>#REF!</v>
      </c>
      <c r="O502" s="58" t="e">
        <f t="shared" si="252"/>
        <v>#REF!</v>
      </c>
      <c r="P502" s="59" t="e">
        <f t="shared" si="241"/>
        <v>#REF!</v>
      </c>
      <c r="Q502" s="29" t="e">
        <f t="shared" si="253"/>
        <v>#REF!</v>
      </c>
      <c r="R502" s="100" t="e">
        <f t="shared" si="246"/>
        <v>#REF!</v>
      </c>
      <c r="S502" s="69"/>
      <c r="T502" s="69"/>
      <c r="U502" s="102"/>
      <c r="V502" s="102"/>
      <c r="W502" s="102"/>
      <c r="X502" s="102" t="e">
        <f t="shared" si="254"/>
        <v>#REF!</v>
      </c>
      <c r="Y502" s="102" t="e">
        <f t="shared" si="255"/>
        <v>#REF!</v>
      </c>
      <c r="Z502" s="102" t="e">
        <f t="shared" si="256"/>
        <v>#REF!</v>
      </c>
      <c r="AA502" s="102" t="e">
        <f t="shared" si="257"/>
        <v>#REF!</v>
      </c>
      <c r="AB502" s="102" t="e">
        <f t="shared" si="258"/>
        <v>#REF!</v>
      </c>
      <c r="AC502" s="102" t="e">
        <f t="shared" si="259"/>
        <v>#REF!</v>
      </c>
      <c r="AD502" s="102" t="e">
        <f t="shared" si="260"/>
        <v>#REF!</v>
      </c>
      <c r="AE502" s="102" t="e">
        <f t="shared" si="261"/>
        <v>#REF!</v>
      </c>
      <c r="AF502" s="108" t="e">
        <f t="shared" si="262"/>
        <v>#REF!</v>
      </c>
      <c r="AG502" s="102" t="e">
        <f t="shared" si="263"/>
        <v>#REF!</v>
      </c>
    </row>
    <row r="503" spans="5:33" x14ac:dyDescent="0.25">
      <c r="E503" s="65" t="e">
        <f>IF((ROWS(E$6:E503)-1)&gt;$C$16+$C$13-$C$15,"",(ROWS(E$6:E503)-1))</f>
        <v>#REF!</v>
      </c>
      <c r="F503" s="55" t="e">
        <f t="shared" si="247"/>
        <v>#REF!</v>
      </c>
      <c r="G503" s="55" t="e">
        <f t="shared" si="242"/>
        <v>#REF!</v>
      </c>
      <c r="H503" s="28" t="e">
        <f t="shared" si="243"/>
        <v>#REF!</v>
      </c>
      <c r="I503" s="56" t="e">
        <f t="shared" si="244"/>
        <v>#REF!</v>
      </c>
      <c r="J503" s="56" t="e">
        <f t="shared" si="248"/>
        <v>#REF!</v>
      </c>
      <c r="K503" s="57" t="e">
        <f t="shared" si="249"/>
        <v>#REF!</v>
      </c>
      <c r="L503" s="57" t="e">
        <f t="shared" si="250"/>
        <v>#REF!</v>
      </c>
      <c r="M503" s="58" t="e">
        <f t="shared" si="245"/>
        <v>#REF!</v>
      </c>
      <c r="N503" s="58" t="e">
        <f t="shared" si="251"/>
        <v>#REF!</v>
      </c>
      <c r="O503" s="58" t="e">
        <f t="shared" si="252"/>
        <v>#REF!</v>
      </c>
      <c r="P503" s="59" t="e">
        <f t="shared" si="241"/>
        <v>#REF!</v>
      </c>
      <c r="Q503" s="29" t="e">
        <f t="shared" si="253"/>
        <v>#REF!</v>
      </c>
      <c r="R503" s="100" t="e">
        <f t="shared" si="246"/>
        <v>#REF!</v>
      </c>
      <c r="S503" s="69"/>
      <c r="T503" s="69"/>
      <c r="U503" s="102"/>
      <c r="V503" s="102"/>
      <c r="W503" s="102"/>
      <c r="X503" s="102" t="e">
        <f t="shared" si="254"/>
        <v>#REF!</v>
      </c>
      <c r="Y503" s="102" t="e">
        <f t="shared" si="255"/>
        <v>#REF!</v>
      </c>
      <c r="Z503" s="102" t="e">
        <f t="shared" si="256"/>
        <v>#REF!</v>
      </c>
      <c r="AA503" s="102" t="e">
        <f t="shared" si="257"/>
        <v>#REF!</v>
      </c>
      <c r="AB503" s="102" t="e">
        <f t="shared" si="258"/>
        <v>#REF!</v>
      </c>
      <c r="AC503" s="102" t="e">
        <f t="shared" si="259"/>
        <v>#REF!</v>
      </c>
      <c r="AD503" s="102" t="e">
        <f t="shared" si="260"/>
        <v>#REF!</v>
      </c>
      <c r="AE503" s="102" t="e">
        <f t="shared" si="261"/>
        <v>#REF!</v>
      </c>
      <c r="AF503" s="108" t="e">
        <f t="shared" si="262"/>
        <v>#REF!</v>
      </c>
      <c r="AG503" s="102" t="e">
        <f t="shared" si="263"/>
        <v>#REF!</v>
      </c>
    </row>
    <row r="504" spans="5:33" x14ac:dyDescent="0.25">
      <c r="E504" s="65" t="e">
        <f>IF((ROWS(E$6:E504)-1)&gt;$C$16+$C$13-$C$15,"",(ROWS(E$6:E504)-1))</f>
        <v>#REF!</v>
      </c>
      <c r="F504" s="55" t="e">
        <f t="shared" si="247"/>
        <v>#REF!</v>
      </c>
      <c r="G504" s="55" t="e">
        <f t="shared" si="242"/>
        <v>#REF!</v>
      </c>
      <c r="H504" s="28" t="e">
        <f t="shared" si="243"/>
        <v>#REF!</v>
      </c>
      <c r="I504" s="56" t="e">
        <f t="shared" si="244"/>
        <v>#REF!</v>
      </c>
      <c r="J504" s="56" t="e">
        <f t="shared" si="248"/>
        <v>#REF!</v>
      </c>
      <c r="K504" s="57" t="e">
        <f t="shared" si="249"/>
        <v>#REF!</v>
      </c>
      <c r="L504" s="57" t="e">
        <f t="shared" si="250"/>
        <v>#REF!</v>
      </c>
      <c r="M504" s="58" t="e">
        <f t="shared" si="245"/>
        <v>#REF!</v>
      </c>
      <c r="N504" s="58" t="e">
        <f t="shared" si="251"/>
        <v>#REF!</v>
      </c>
      <c r="O504" s="58" t="e">
        <f t="shared" si="252"/>
        <v>#REF!</v>
      </c>
      <c r="P504" s="59" t="e">
        <f t="shared" si="241"/>
        <v>#REF!</v>
      </c>
      <c r="Q504" s="29" t="e">
        <f t="shared" si="253"/>
        <v>#REF!</v>
      </c>
      <c r="R504" s="100" t="e">
        <f t="shared" si="246"/>
        <v>#REF!</v>
      </c>
      <c r="S504" s="69"/>
      <c r="T504" s="69"/>
      <c r="U504" s="102"/>
      <c r="V504" s="102"/>
      <c r="W504" s="102"/>
      <c r="X504" s="102" t="e">
        <f t="shared" si="254"/>
        <v>#REF!</v>
      </c>
      <c r="Y504" s="102" t="e">
        <f t="shared" si="255"/>
        <v>#REF!</v>
      </c>
      <c r="Z504" s="102" t="e">
        <f t="shared" si="256"/>
        <v>#REF!</v>
      </c>
      <c r="AA504" s="102" t="e">
        <f t="shared" si="257"/>
        <v>#REF!</v>
      </c>
      <c r="AB504" s="102" t="e">
        <f t="shared" si="258"/>
        <v>#REF!</v>
      </c>
      <c r="AC504" s="102" t="e">
        <f t="shared" si="259"/>
        <v>#REF!</v>
      </c>
      <c r="AD504" s="102" t="e">
        <f t="shared" si="260"/>
        <v>#REF!</v>
      </c>
      <c r="AE504" s="102" t="e">
        <f t="shared" si="261"/>
        <v>#REF!</v>
      </c>
      <c r="AF504" s="108" t="e">
        <f t="shared" si="262"/>
        <v>#REF!</v>
      </c>
      <c r="AG504" s="102" t="e">
        <f t="shared" si="263"/>
        <v>#REF!</v>
      </c>
    </row>
    <row r="505" spans="5:33" x14ac:dyDescent="0.25">
      <c r="E505" s="65" t="e">
        <f>IF((ROWS(E$6:E505)-1)&gt;$C$16+$C$13-$C$15,"",(ROWS(E$6:E505)-1))</f>
        <v>#REF!</v>
      </c>
      <c r="F505" s="55" t="e">
        <f t="shared" si="247"/>
        <v>#REF!</v>
      </c>
      <c r="G505" s="55" t="e">
        <f t="shared" si="242"/>
        <v>#REF!</v>
      </c>
      <c r="H505" s="28" t="e">
        <f t="shared" si="243"/>
        <v>#REF!</v>
      </c>
      <c r="I505" s="56" t="e">
        <f t="shared" si="244"/>
        <v>#REF!</v>
      </c>
      <c r="J505" s="56" t="e">
        <f t="shared" si="248"/>
        <v>#REF!</v>
      </c>
      <c r="K505" s="57" t="e">
        <f t="shared" si="249"/>
        <v>#REF!</v>
      </c>
      <c r="L505" s="57" t="e">
        <f t="shared" si="250"/>
        <v>#REF!</v>
      </c>
      <c r="M505" s="58" t="e">
        <f t="shared" si="245"/>
        <v>#REF!</v>
      </c>
      <c r="N505" s="58" t="e">
        <f t="shared" si="251"/>
        <v>#REF!</v>
      </c>
      <c r="O505" s="58" t="e">
        <f t="shared" si="252"/>
        <v>#REF!</v>
      </c>
      <c r="P505" s="59" t="e">
        <f t="shared" si="241"/>
        <v>#REF!</v>
      </c>
      <c r="Q505" s="29" t="e">
        <f t="shared" si="253"/>
        <v>#REF!</v>
      </c>
      <c r="R505" s="100" t="e">
        <f t="shared" si="246"/>
        <v>#REF!</v>
      </c>
      <c r="S505" s="69"/>
      <c r="T505" s="69"/>
      <c r="U505" s="102"/>
      <c r="V505" s="102"/>
      <c r="W505" s="102"/>
      <c r="X505" s="102" t="e">
        <f t="shared" si="254"/>
        <v>#REF!</v>
      </c>
      <c r="Y505" s="102" t="e">
        <f t="shared" si="255"/>
        <v>#REF!</v>
      </c>
      <c r="Z505" s="102" t="e">
        <f t="shared" si="256"/>
        <v>#REF!</v>
      </c>
      <c r="AA505" s="102" t="e">
        <f t="shared" si="257"/>
        <v>#REF!</v>
      </c>
      <c r="AB505" s="102" t="e">
        <f t="shared" si="258"/>
        <v>#REF!</v>
      </c>
      <c r="AC505" s="102" t="e">
        <f t="shared" si="259"/>
        <v>#REF!</v>
      </c>
      <c r="AD505" s="102" t="e">
        <f t="shared" si="260"/>
        <v>#REF!</v>
      </c>
      <c r="AE505" s="102" t="e">
        <f t="shared" si="261"/>
        <v>#REF!</v>
      </c>
      <c r="AF505" s="108" t="e">
        <f t="shared" si="262"/>
        <v>#REF!</v>
      </c>
      <c r="AG505" s="102" t="e">
        <f t="shared" si="263"/>
        <v>#REF!</v>
      </c>
    </row>
    <row r="506" spans="5:33" x14ac:dyDescent="0.25">
      <c r="E506" s="65" t="e">
        <f>IF((ROWS(E$6:E506)-1)&gt;$C$16+$C$13-$C$15,"",(ROWS(E$6:E506)-1))</f>
        <v>#REF!</v>
      </c>
      <c r="F506" s="55" t="e">
        <f t="shared" si="247"/>
        <v>#REF!</v>
      </c>
      <c r="G506" s="55" t="e">
        <f t="shared" si="242"/>
        <v>#REF!</v>
      </c>
      <c r="H506" s="28" t="e">
        <f t="shared" si="243"/>
        <v>#REF!</v>
      </c>
      <c r="I506" s="56" t="e">
        <f t="shared" si="244"/>
        <v>#REF!</v>
      </c>
      <c r="J506" s="56" t="e">
        <f t="shared" si="248"/>
        <v>#REF!</v>
      </c>
      <c r="K506" s="57" t="e">
        <f t="shared" si="249"/>
        <v>#REF!</v>
      </c>
      <c r="L506" s="57" t="e">
        <f t="shared" si="250"/>
        <v>#REF!</v>
      </c>
      <c r="M506" s="58" t="e">
        <f t="shared" si="245"/>
        <v>#REF!</v>
      </c>
      <c r="N506" s="58" t="e">
        <f t="shared" si="251"/>
        <v>#REF!</v>
      </c>
      <c r="O506" s="58" t="e">
        <f t="shared" si="252"/>
        <v>#REF!</v>
      </c>
      <c r="P506" s="59" t="e">
        <f t="shared" si="241"/>
        <v>#REF!</v>
      </c>
      <c r="Q506" s="29" t="e">
        <f t="shared" si="253"/>
        <v>#REF!</v>
      </c>
      <c r="R506" s="100" t="e">
        <f t="shared" si="246"/>
        <v>#REF!</v>
      </c>
      <c r="S506" s="69"/>
      <c r="T506" s="69"/>
      <c r="U506" s="102"/>
      <c r="V506" s="102"/>
      <c r="W506" s="102"/>
      <c r="X506" s="102" t="e">
        <f t="shared" si="254"/>
        <v>#REF!</v>
      </c>
      <c r="Y506" s="102" t="e">
        <f t="shared" si="255"/>
        <v>#REF!</v>
      </c>
      <c r="Z506" s="102" t="e">
        <f t="shared" si="256"/>
        <v>#REF!</v>
      </c>
      <c r="AA506" s="102" t="e">
        <f t="shared" si="257"/>
        <v>#REF!</v>
      </c>
      <c r="AB506" s="102" t="e">
        <f t="shared" si="258"/>
        <v>#REF!</v>
      </c>
      <c r="AC506" s="102" t="e">
        <f t="shared" si="259"/>
        <v>#REF!</v>
      </c>
      <c r="AD506" s="102" t="e">
        <f t="shared" si="260"/>
        <v>#REF!</v>
      </c>
      <c r="AE506" s="102" t="e">
        <f t="shared" si="261"/>
        <v>#REF!</v>
      </c>
      <c r="AF506" s="108" t="e">
        <f t="shared" si="262"/>
        <v>#REF!</v>
      </c>
      <c r="AG506" s="102" t="e">
        <f t="shared" si="263"/>
        <v>#REF!</v>
      </c>
    </row>
    <row r="507" spans="5:33" x14ac:dyDescent="0.25">
      <c r="E507" s="65" t="e">
        <f>IF((ROWS(E$6:E507)-1)&gt;$C$16+$C$13-$C$15,"",(ROWS(E$6:E507)-1))</f>
        <v>#REF!</v>
      </c>
      <c r="F507" s="55" t="e">
        <f t="shared" si="247"/>
        <v>#REF!</v>
      </c>
      <c r="G507" s="55" t="e">
        <f t="shared" si="242"/>
        <v>#REF!</v>
      </c>
      <c r="H507" s="28" t="e">
        <f t="shared" si="243"/>
        <v>#REF!</v>
      </c>
      <c r="I507" s="56" t="e">
        <f t="shared" si="244"/>
        <v>#REF!</v>
      </c>
      <c r="J507" s="56" t="e">
        <f t="shared" si="248"/>
        <v>#REF!</v>
      </c>
      <c r="K507" s="57" t="e">
        <f t="shared" si="249"/>
        <v>#REF!</v>
      </c>
      <c r="L507" s="57" t="e">
        <f t="shared" si="250"/>
        <v>#REF!</v>
      </c>
      <c r="M507" s="58" t="e">
        <f t="shared" si="245"/>
        <v>#REF!</v>
      </c>
      <c r="N507" s="58" t="e">
        <f t="shared" si="251"/>
        <v>#REF!</v>
      </c>
      <c r="O507" s="58" t="e">
        <f t="shared" si="252"/>
        <v>#REF!</v>
      </c>
      <c r="P507" s="59" t="e">
        <f t="shared" si="241"/>
        <v>#REF!</v>
      </c>
      <c r="Q507" s="29" t="e">
        <f t="shared" si="253"/>
        <v>#REF!</v>
      </c>
      <c r="R507" s="100" t="e">
        <f t="shared" si="246"/>
        <v>#REF!</v>
      </c>
      <c r="S507" s="69"/>
      <c r="T507" s="69"/>
      <c r="U507" s="102"/>
      <c r="V507" s="102"/>
      <c r="W507" s="102"/>
      <c r="X507" s="102" t="e">
        <f t="shared" si="254"/>
        <v>#REF!</v>
      </c>
      <c r="Y507" s="102" t="e">
        <f t="shared" si="255"/>
        <v>#REF!</v>
      </c>
      <c r="Z507" s="102" t="e">
        <f t="shared" si="256"/>
        <v>#REF!</v>
      </c>
      <c r="AA507" s="102" t="e">
        <f t="shared" si="257"/>
        <v>#REF!</v>
      </c>
      <c r="AB507" s="102" t="e">
        <f t="shared" si="258"/>
        <v>#REF!</v>
      </c>
      <c r="AC507" s="102" t="e">
        <f t="shared" si="259"/>
        <v>#REF!</v>
      </c>
      <c r="AD507" s="102" t="e">
        <f t="shared" si="260"/>
        <v>#REF!</v>
      </c>
      <c r="AE507" s="102" t="e">
        <f t="shared" si="261"/>
        <v>#REF!</v>
      </c>
      <c r="AF507" s="108" t="e">
        <f t="shared" si="262"/>
        <v>#REF!</v>
      </c>
      <c r="AG507" s="102" t="e">
        <f t="shared" si="263"/>
        <v>#REF!</v>
      </c>
    </row>
    <row r="508" spans="5:33" x14ac:dyDescent="0.25">
      <c r="E508" s="65" t="e">
        <f>IF((ROWS(E$6:E508)-1)&gt;$C$16+$C$13-$C$15,"",(ROWS(E$6:E508)-1))</f>
        <v>#REF!</v>
      </c>
      <c r="F508" s="55" t="e">
        <f t="shared" si="247"/>
        <v>#REF!</v>
      </c>
      <c r="G508" s="55" t="e">
        <f t="shared" si="242"/>
        <v>#REF!</v>
      </c>
      <c r="H508" s="28" t="e">
        <f t="shared" si="243"/>
        <v>#REF!</v>
      </c>
      <c r="I508" s="56" t="e">
        <f t="shared" si="244"/>
        <v>#REF!</v>
      </c>
      <c r="J508" s="56" t="e">
        <f t="shared" si="248"/>
        <v>#REF!</v>
      </c>
      <c r="K508" s="57" t="e">
        <f t="shared" si="249"/>
        <v>#REF!</v>
      </c>
      <c r="L508" s="57" t="e">
        <f t="shared" si="250"/>
        <v>#REF!</v>
      </c>
      <c r="M508" s="58" t="e">
        <f t="shared" si="245"/>
        <v>#REF!</v>
      </c>
      <c r="N508" s="58" t="e">
        <f t="shared" si="251"/>
        <v>#REF!</v>
      </c>
      <c r="O508" s="58" t="e">
        <f t="shared" si="252"/>
        <v>#REF!</v>
      </c>
      <c r="P508" s="59" t="e">
        <f t="shared" si="241"/>
        <v>#REF!</v>
      </c>
      <c r="Q508" s="29" t="e">
        <f t="shared" si="253"/>
        <v>#REF!</v>
      </c>
      <c r="R508" s="100" t="e">
        <f t="shared" si="246"/>
        <v>#REF!</v>
      </c>
      <c r="S508" s="69"/>
      <c r="T508" s="69"/>
      <c r="U508" s="102"/>
      <c r="V508" s="102"/>
      <c r="W508" s="102"/>
      <c r="X508" s="102" t="e">
        <f t="shared" si="254"/>
        <v>#REF!</v>
      </c>
      <c r="Y508" s="102" t="e">
        <f t="shared" si="255"/>
        <v>#REF!</v>
      </c>
      <c r="Z508" s="102" t="e">
        <f t="shared" si="256"/>
        <v>#REF!</v>
      </c>
      <c r="AA508" s="102" t="e">
        <f t="shared" si="257"/>
        <v>#REF!</v>
      </c>
      <c r="AB508" s="102" t="e">
        <f t="shared" si="258"/>
        <v>#REF!</v>
      </c>
      <c r="AC508" s="102" t="e">
        <f t="shared" si="259"/>
        <v>#REF!</v>
      </c>
      <c r="AD508" s="102" t="e">
        <f t="shared" si="260"/>
        <v>#REF!</v>
      </c>
      <c r="AE508" s="102" t="e">
        <f t="shared" si="261"/>
        <v>#REF!</v>
      </c>
      <c r="AF508" s="108" t="e">
        <f t="shared" si="262"/>
        <v>#REF!</v>
      </c>
      <c r="AG508" s="102" t="e">
        <f t="shared" si="263"/>
        <v>#REF!</v>
      </c>
    </row>
    <row r="509" spans="5:33" x14ac:dyDescent="0.25">
      <c r="E509" s="65" t="e">
        <f>IF((ROWS(E$6:E509)-1)&gt;$C$16+$C$13-$C$15,"",(ROWS(E$6:E509)-1))</f>
        <v>#REF!</v>
      </c>
      <c r="F509" s="55" t="e">
        <f t="shared" si="247"/>
        <v>#REF!</v>
      </c>
      <c r="G509" s="55" t="e">
        <f t="shared" si="242"/>
        <v>#REF!</v>
      </c>
      <c r="H509" s="28" t="e">
        <f t="shared" si="243"/>
        <v>#REF!</v>
      </c>
      <c r="I509" s="56" t="e">
        <f t="shared" si="244"/>
        <v>#REF!</v>
      </c>
      <c r="J509" s="56" t="e">
        <f t="shared" si="248"/>
        <v>#REF!</v>
      </c>
      <c r="K509" s="57" t="e">
        <f t="shared" si="249"/>
        <v>#REF!</v>
      </c>
      <c r="L509" s="57" t="e">
        <f t="shared" si="250"/>
        <v>#REF!</v>
      </c>
      <c r="M509" s="58" t="e">
        <f t="shared" si="245"/>
        <v>#REF!</v>
      </c>
      <c r="N509" s="58" t="e">
        <f t="shared" si="251"/>
        <v>#REF!</v>
      </c>
      <c r="O509" s="58" t="e">
        <f t="shared" si="252"/>
        <v>#REF!</v>
      </c>
      <c r="P509" s="59" t="e">
        <f t="shared" si="241"/>
        <v>#REF!</v>
      </c>
      <c r="Q509" s="29" t="e">
        <f t="shared" si="253"/>
        <v>#REF!</v>
      </c>
      <c r="R509" s="100" t="e">
        <f t="shared" si="246"/>
        <v>#REF!</v>
      </c>
      <c r="S509" s="69"/>
      <c r="T509" s="69"/>
      <c r="U509" s="102"/>
      <c r="V509" s="102"/>
      <c r="W509" s="102"/>
      <c r="X509" s="102" t="e">
        <f t="shared" si="254"/>
        <v>#REF!</v>
      </c>
      <c r="Y509" s="102" t="e">
        <f t="shared" si="255"/>
        <v>#REF!</v>
      </c>
      <c r="Z509" s="102" t="e">
        <f t="shared" si="256"/>
        <v>#REF!</v>
      </c>
      <c r="AA509" s="102" t="e">
        <f t="shared" si="257"/>
        <v>#REF!</v>
      </c>
      <c r="AB509" s="102" t="e">
        <f t="shared" si="258"/>
        <v>#REF!</v>
      </c>
      <c r="AC509" s="102" t="e">
        <f t="shared" si="259"/>
        <v>#REF!</v>
      </c>
      <c r="AD509" s="102" t="e">
        <f t="shared" si="260"/>
        <v>#REF!</v>
      </c>
      <c r="AE509" s="102" t="e">
        <f t="shared" si="261"/>
        <v>#REF!</v>
      </c>
      <c r="AF509" s="108" t="e">
        <f t="shared" si="262"/>
        <v>#REF!</v>
      </c>
      <c r="AG509" s="102" t="e">
        <f t="shared" si="263"/>
        <v>#REF!</v>
      </c>
    </row>
    <row r="510" spans="5:33" x14ac:dyDescent="0.25">
      <c r="E510" s="65" t="e">
        <f>IF((ROWS(E$6:E510)-1)&gt;$C$16+$C$13-$C$15,"",(ROWS(E$6:E510)-1))</f>
        <v>#REF!</v>
      </c>
      <c r="F510" s="55" t="e">
        <f t="shared" si="247"/>
        <v>#REF!</v>
      </c>
      <c r="G510" s="55" t="e">
        <f t="shared" si="242"/>
        <v>#REF!</v>
      </c>
      <c r="H510" s="28" t="e">
        <f t="shared" si="243"/>
        <v>#REF!</v>
      </c>
      <c r="I510" s="56" t="e">
        <f t="shared" si="244"/>
        <v>#REF!</v>
      </c>
      <c r="J510" s="56" t="e">
        <f t="shared" si="248"/>
        <v>#REF!</v>
      </c>
      <c r="K510" s="57" t="e">
        <f t="shared" si="249"/>
        <v>#REF!</v>
      </c>
      <c r="L510" s="57" t="e">
        <f t="shared" si="250"/>
        <v>#REF!</v>
      </c>
      <c r="M510" s="58" t="e">
        <f t="shared" si="245"/>
        <v>#REF!</v>
      </c>
      <c r="N510" s="58" t="e">
        <f t="shared" si="251"/>
        <v>#REF!</v>
      </c>
      <c r="O510" s="58" t="e">
        <f t="shared" si="252"/>
        <v>#REF!</v>
      </c>
      <c r="P510" s="59" t="e">
        <f t="shared" si="241"/>
        <v>#REF!</v>
      </c>
      <c r="Q510" s="29" t="e">
        <f t="shared" si="253"/>
        <v>#REF!</v>
      </c>
      <c r="R510" s="100" t="e">
        <f t="shared" si="246"/>
        <v>#REF!</v>
      </c>
      <c r="S510" s="69"/>
      <c r="T510" s="69"/>
      <c r="U510" s="102"/>
      <c r="V510" s="102"/>
      <c r="W510" s="102"/>
      <c r="X510" s="102" t="e">
        <f t="shared" si="254"/>
        <v>#REF!</v>
      </c>
      <c r="Y510" s="102" t="e">
        <f t="shared" si="255"/>
        <v>#REF!</v>
      </c>
      <c r="Z510" s="102" t="e">
        <f t="shared" si="256"/>
        <v>#REF!</v>
      </c>
      <c r="AA510" s="102" t="e">
        <f t="shared" si="257"/>
        <v>#REF!</v>
      </c>
      <c r="AB510" s="102" t="e">
        <f t="shared" si="258"/>
        <v>#REF!</v>
      </c>
      <c r="AC510" s="102" t="e">
        <f t="shared" si="259"/>
        <v>#REF!</v>
      </c>
      <c r="AD510" s="102" t="e">
        <f t="shared" si="260"/>
        <v>#REF!</v>
      </c>
      <c r="AE510" s="102" t="e">
        <f t="shared" si="261"/>
        <v>#REF!</v>
      </c>
      <c r="AF510" s="108" t="e">
        <f t="shared" si="262"/>
        <v>#REF!</v>
      </c>
      <c r="AG510" s="102" t="e">
        <f t="shared" si="263"/>
        <v>#REF!</v>
      </c>
    </row>
    <row r="511" spans="5:33" x14ac:dyDescent="0.25">
      <c r="E511" s="65" t="e">
        <f>IF((ROWS(E$6:E511)-1)&gt;$C$16+$C$13-$C$15,"",(ROWS(E$6:E511)-1))</f>
        <v>#REF!</v>
      </c>
      <c r="F511" s="55" t="e">
        <f t="shared" si="247"/>
        <v>#REF!</v>
      </c>
      <c r="G511" s="55" t="e">
        <f t="shared" si="242"/>
        <v>#REF!</v>
      </c>
      <c r="H511" s="28" t="e">
        <f t="shared" si="243"/>
        <v>#REF!</v>
      </c>
      <c r="I511" s="56" t="e">
        <f t="shared" si="244"/>
        <v>#REF!</v>
      </c>
      <c r="J511" s="56" t="e">
        <f t="shared" si="248"/>
        <v>#REF!</v>
      </c>
      <c r="K511" s="57" t="e">
        <f t="shared" si="249"/>
        <v>#REF!</v>
      </c>
      <c r="L511" s="57" t="e">
        <f t="shared" si="250"/>
        <v>#REF!</v>
      </c>
      <c r="M511" s="58" t="e">
        <f t="shared" si="245"/>
        <v>#REF!</v>
      </c>
      <c r="N511" s="58" t="e">
        <f t="shared" si="251"/>
        <v>#REF!</v>
      </c>
      <c r="O511" s="58" t="e">
        <f t="shared" si="252"/>
        <v>#REF!</v>
      </c>
      <c r="P511" s="59" t="e">
        <f t="shared" si="241"/>
        <v>#REF!</v>
      </c>
      <c r="Q511" s="29" t="e">
        <f t="shared" si="253"/>
        <v>#REF!</v>
      </c>
      <c r="R511" s="100" t="e">
        <f t="shared" si="246"/>
        <v>#REF!</v>
      </c>
      <c r="S511" s="69"/>
      <c r="T511" s="69"/>
      <c r="U511" s="102"/>
      <c r="V511" s="102"/>
      <c r="W511" s="102"/>
      <c r="X511" s="102" t="e">
        <f t="shared" si="254"/>
        <v>#REF!</v>
      </c>
      <c r="Y511" s="102" t="e">
        <f t="shared" si="255"/>
        <v>#REF!</v>
      </c>
      <c r="Z511" s="102" t="e">
        <f t="shared" si="256"/>
        <v>#REF!</v>
      </c>
      <c r="AA511" s="102" t="e">
        <f t="shared" si="257"/>
        <v>#REF!</v>
      </c>
      <c r="AB511" s="102" t="e">
        <f t="shared" si="258"/>
        <v>#REF!</v>
      </c>
      <c r="AC511" s="102" t="e">
        <f t="shared" si="259"/>
        <v>#REF!</v>
      </c>
      <c r="AD511" s="102" t="e">
        <f t="shared" si="260"/>
        <v>#REF!</v>
      </c>
      <c r="AE511" s="102" t="e">
        <f t="shared" si="261"/>
        <v>#REF!</v>
      </c>
      <c r="AF511" s="108" t="e">
        <f t="shared" si="262"/>
        <v>#REF!</v>
      </c>
      <c r="AG511" s="102" t="e">
        <f t="shared" si="263"/>
        <v>#REF!</v>
      </c>
    </row>
    <row r="512" spans="5:33" x14ac:dyDescent="0.25">
      <c r="E512" s="65" t="e">
        <f>IF((ROWS(E$6:E512)-1)&gt;$C$16+$C$13-$C$15,"",(ROWS(E$6:E512)-1))</f>
        <v>#REF!</v>
      </c>
      <c r="F512" s="55" t="e">
        <f t="shared" si="247"/>
        <v>#REF!</v>
      </c>
      <c r="G512" s="55" t="e">
        <f t="shared" si="242"/>
        <v>#REF!</v>
      </c>
      <c r="H512" s="28" t="e">
        <f t="shared" si="243"/>
        <v>#REF!</v>
      </c>
      <c r="I512" s="56" t="e">
        <f t="shared" si="244"/>
        <v>#REF!</v>
      </c>
      <c r="J512" s="56" t="e">
        <f t="shared" si="248"/>
        <v>#REF!</v>
      </c>
      <c r="K512" s="57" t="e">
        <f t="shared" si="249"/>
        <v>#REF!</v>
      </c>
      <c r="L512" s="57" t="e">
        <f t="shared" si="250"/>
        <v>#REF!</v>
      </c>
      <c r="M512" s="58" t="e">
        <f t="shared" si="245"/>
        <v>#REF!</v>
      </c>
      <c r="N512" s="58" t="e">
        <f t="shared" si="251"/>
        <v>#REF!</v>
      </c>
      <c r="O512" s="58" t="e">
        <f t="shared" si="252"/>
        <v>#REF!</v>
      </c>
      <c r="P512" s="59" t="e">
        <f t="shared" si="241"/>
        <v>#REF!</v>
      </c>
      <c r="Q512" s="29" t="e">
        <f t="shared" si="253"/>
        <v>#REF!</v>
      </c>
      <c r="R512" s="100" t="e">
        <f t="shared" si="246"/>
        <v>#REF!</v>
      </c>
      <c r="S512" s="69"/>
      <c r="T512" s="69"/>
      <c r="U512" s="102"/>
      <c r="V512" s="102"/>
      <c r="W512" s="102"/>
      <c r="X512" s="102" t="e">
        <f t="shared" si="254"/>
        <v>#REF!</v>
      </c>
      <c r="Y512" s="102" t="e">
        <f t="shared" si="255"/>
        <v>#REF!</v>
      </c>
      <c r="Z512" s="102" t="e">
        <f t="shared" si="256"/>
        <v>#REF!</v>
      </c>
      <c r="AA512" s="102" t="e">
        <f t="shared" si="257"/>
        <v>#REF!</v>
      </c>
      <c r="AB512" s="102" t="e">
        <f t="shared" si="258"/>
        <v>#REF!</v>
      </c>
      <c r="AC512" s="102" t="e">
        <f t="shared" si="259"/>
        <v>#REF!</v>
      </c>
      <c r="AD512" s="102" t="e">
        <f t="shared" si="260"/>
        <v>#REF!</v>
      </c>
      <c r="AE512" s="102" t="e">
        <f t="shared" si="261"/>
        <v>#REF!</v>
      </c>
      <c r="AF512" s="108" t="e">
        <f t="shared" si="262"/>
        <v>#REF!</v>
      </c>
      <c r="AG512" s="102" t="e">
        <f t="shared" si="263"/>
        <v>#REF!</v>
      </c>
    </row>
    <row r="513" spans="5:33" x14ac:dyDescent="0.25">
      <c r="E513" s="65" t="e">
        <f>IF((ROWS(E$6:E513)-1)&gt;$C$16+$C$13-$C$15,"",(ROWS(E$6:E513)-1))</f>
        <v>#REF!</v>
      </c>
      <c r="F513" s="55" t="e">
        <f t="shared" si="247"/>
        <v>#REF!</v>
      </c>
      <c r="G513" s="55" t="e">
        <f t="shared" si="242"/>
        <v>#REF!</v>
      </c>
      <c r="H513" s="28" t="e">
        <f t="shared" si="243"/>
        <v>#REF!</v>
      </c>
      <c r="I513" s="56" t="e">
        <f t="shared" si="244"/>
        <v>#REF!</v>
      </c>
      <c r="J513" s="56" t="e">
        <f t="shared" si="248"/>
        <v>#REF!</v>
      </c>
      <c r="K513" s="57" t="e">
        <f t="shared" si="249"/>
        <v>#REF!</v>
      </c>
      <c r="L513" s="57" t="e">
        <f t="shared" si="250"/>
        <v>#REF!</v>
      </c>
      <c r="M513" s="58" t="e">
        <f t="shared" si="245"/>
        <v>#REF!</v>
      </c>
      <c r="N513" s="58" t="e">
        <f t="shared" si="251"/>
        <v>#REF!</v>
      </c>
      <c r="O513" s="58" t="e">
        <f t="shared" si="252"/>
        <v>#REF!</v>
      </c>
      <c r="P513" s="59" t="e">
        <f t="shared" si="241"/>
        <v>#REF!</v>
      </c>
      <c r="Q513" s="29" t="e">
        <f t="shared" si="253"/>
        <v>#REF!</v>
      </c>
      <c r="R513" s="100" t="e">
        <f t="shared" si="246"/>
        <v>#REF!</v>
      </c>
      <c r="S513" s="69"/>
      <c r="T513" s="69"/>
      <c r="U513" s="102"/>
      <c r="V513" s="102"/>
      <c r="W513" s="102"/>
      <c r="X513" s="102" t="e">
        <f t="shared" si="254"/>
        <v>#REF!</v>
      </c>
      <c r="Y513" s="102" t="e">
        <f t="shared" si="255"/>
        <v>#REF!</v>
      </c>
      <c r="Z513" s="102" t="e">
        <f t="shared" si="256"/>
        <v>#REF!</v>
      </c>
      <c r="AA513" s="102" t="e">
        <f t="shared" si="257"/>
        <v>#REF!</v>
      </c>
      <c r="AB513" s="102" t="e">
        <f t="shared" si="258"/>
        <v>#REF!</v>
      </c>
      <c r="AC513" s="102" t="e">
        <f t="shared" si="259"/>
        <v>#REF!</v>
      </c>
      <c r="AD513" s="102" t="e">
        <f t="shared" si="260"/>
        <v>#REF!</v>
      </c>
      <c r="AE513" s="102" t="e">
        <f t="shared" si="261"/>
        <v>#REF!</v>
      </c>
      <c r="AF513" s="108" t="e">
        <f t="shared" si="262"/>
        <v>#REF!</v>
      </c>
      <c r="AG513" s="102" t="e">
        <f t="shared" si="263"/>
        <v>#REF!</v>
      </c>
    </row>
    <row r="514" spans="5:33" x14ac:dyDescent="0.25">
      <c r="E514" s="65" t="e">
        <f>IF((ROWS(E$6:E514)-1)&gt;$C$16+$C$13-$C$15,"",(ROWS(E$6:E514)-1))</f>
        <v>#REF!</v>
      </c>
      <c r="F514" s="55" t="e">
        <f t="shared" si="247"/>
        <v>#REF!</v>
      </c>
      <c r="G514" s="55" t="e">
        <f t="shared" si="242"/>
        <v>#REF!</v>
      </c>
      <c r="H514" s="28" t="e">
        <f t="shared" si="243"/>
        <v>#REF!</v>
      </c>
      <c r="I514" s="56" t="e">
        <f t="shared" si="244"/>
        <v>#REF!</v>
      </c>
      <c r="J514" s="56" t="e">
        <f t="shared" si="248"/>
        <v>#REF!</v>
      </c>
      <c r="K514" s="57" t="e">
        <f t="shared" si="249"/>
        <v>#REF!</v>
      </c>
      <c r="L514" s="57" t="e">
        <f t="shared" si="250"/>
        <v>#REF!</v>
      </c>
      <c r="M514" s="58" t="e">
        <f t="shared" si="245"/>
        <v>#REF!</v>
      </c>
      <c r="N514" s="58" t="e">
        <f t="shared" si="251"/>
        <v>#REF!</v>
      </c>
      <c r="O514" s="58" t="e">
        <f t="shared" si="252"/>
        <v>#REF!</v>
      </c>
      <c r="P514" s="59" t="e">
        <f t="shared" si="241"/>
        <v>#REF!</v>
      </c>
      <c r="Q514" s="29" t="e">
        <f t="shared" si="253"/>
        <v>#REF!</v>
      </c>
      <c r="R514" s="100" t="e">
        <f t="shared" si="246"/>
        <v>#REF!</v>
      </c>
      <c r="S514" s="69"/>
      <c r="T514" s="69"/>
      <c r="U514" s="102"/>
      <c r="V514" s="102"/>
      <c r="W514" s="102"/>
      <c r="X514" s="102" t="e">
        <f t="shared" si="254"/>
        <v>#REF!</v>
      </c>
      <c r="Y514" s="102" t="e">
        <f t="shared" si="255"/>
        <v>#REF!</v>
      </c>
      <c r="Z514" s="102" t="e">
        <f t="shared" si="256"/>
        <v>#REF!</v>
      </c>
      <c r="AA514" s="102" t="e">
        <f t="shared" si="257"/>
        <v>#REF!</v>
      </c>
      <c r="AB514" s="102" t="e">
        <f t="shared" si="258"/>
        <v>#REF!</v>
      </c>
      <c r="AC514" s="102" t="e">
        <f t="shared" si="259"/>
        <v>#REF!</v>
      </c>
      <c r="AD514" s="102" t="e">
        <f t="shared" si="260"/>
        <v>#REF!</v>
      </c>
      <c r="AE514" s="102" t="e">
        <f t="shared" si="261"/>
        <v>#REF!</v>
      </c>
      <c r="AF514" s="108" t="e">
        <f t="shared" si="262"/>
        <v>#REF!</v>
      </c>
      <c r="AG514" s="102" t="e">
        <f t="shared" si="263"/>
        <v>#REF!</v>
      </c>
    </row>
    <row r="515" spans="5:33" x14ac:dyDescent="0.25">
      <c r="E515" s="65" t="e">
        <f>IF((ROWS(E$6:E515)-1)&gt;$C$16+$C$13-$C$15,"",(ROWS(E$6:E515)-1))</f>
        <v>#REF!</v>
      </c>
      <c r="F515" s="55" t="e">
        <f t="shared" si="247"/>
        <v>#REF!</v>
      </c>
      <c r="G515" s="55" t="e">
        <f t="shared" si="242"/>
        <v>#REF!</v>
      </c>
      <c r="H515" s="28" t="e">
        <f t="shared" si="243"/>
        <v>#REF!</v>
      </c>
      <c r="I515" s="56" t="e">
        <f t="shared" si="244"/>
        <v>#REF!</v>
      </c>
      <c r="J515" s="56" t="e">
        <f t="shared" si="248"/>
        <v>#REF!</v>
      </c>
      <c r="K515" s="57" t="e">
        <f t="shared" si="249"/>
        <v>#REF!</v>
      </c>
      <c r="L515" s="57" t="e">
        <f t="shared" si="250"/>
        <v>#REF!</v>
      </c>
      <c r="M515" s="58" t="e">
        <f t="shared" si="245"/>
        <v>#REF!</v>
      </c>
      <c r="N515" s="58" t="e">
        <f t="shared" si="251"/>
        <v>#REF!</v>
      </c>
      <c r="O515" s="58" t="e">
        <f t="shared" si="252"/>
        <v>#REF!</v>
      </c>
      <c r="P515" s="59" t="e">
        <f t="shared" si="241"/>
        <v>#REF!</v>
      </c>
      <c r="Q515" s="29" t="e">
        <f t="shared" si="253"/>
        <v>#REF!</v>
      </c>
      <c r="R515" s="100" t="e">
        <f t="shared" si="246"/>
        <v>#REF!</v>
      </c>
      <c r="S515" s="69"/>
      <c r="T515" s="69"/>
      <c r="U515" s="102"/>
      <c r="V515" s="102"/>
      <c r="W515" s="102"/>
      <c r="X515" s="102" t="e">
        <f t="shared" si="254"/>
        <v>#REF!</v>
      </c>
      <c r="Y515" s="102" t="e">
        <f t="shared" si="255"/>
        <v>#REF!</v>
      </c>
      <c r="Z515" s="102" t="e">
        <f t="shared" si="256"/>
        <v>#REF!</v>
      </c>
      <c r="AA515" s="102" t="e">
        <f t="shared" si="257"/>
        <v>#REF!</v>
      </c>
      <c r="AB515" s="102" t="e">
        <f t="shared" si="258"/>
        <v>#REF!</v>
      </c>
      <c r="AC515" s="102" t="e">
        <f t="shared" si="259"/>
        <v>#REF!</v>
      </c>
      <c r="AD515" s="102" t="e">
        <f t="shared" si="260"/>
        <v>#REF!</v>
      </c>
      <c r="AE515" s="102" t="e">
        <f t="shared" si="261"/>
        <v>#REF!</v>
      </c>
      <c r="AF515" s="108" t="e">
        <f t="shared" si="262"/>
        <v>#REF!</v>
      </c>
      <c r="AG515" s="102" t="e">
        <f t="shared" si="263"/>
        <v>#REF!</v>
      </c>
    </row>
    <row r="516" spans="5:33" x14ac:dyDescent="0.25">
      <c r="E516" s="65" t="e">
        <f>IF((ROWS(E$6:E516)-1)&gt;$C$16+$C$13-$C$15,"",(ROWS(E$6:E516)-1))</f>
        <v>#REF!</v>
      </c>
      <c r="F516" s="55" t="e">
        <f t="shared" si="247"/>
        <v>#REF!</v>
      </c>
      <c r="G516" s="55" t="e">
        <f t="shared" si="242"/>
        <v>#REF!</v>
      </c>
      <c r="H516" s="28" t="e">
        <f t="shared" si="243"/>
        <v>#REF!</v>
      </c>
      <c r="I516" s="56" t="e">
        <f t="shared" si="244"/>
        <v>#REF!</v>
      </c>
      <c r="J516" s="56" t="e">
        <f t="shared" si="248"/>
        <v>#REF!</v>
      </c>
      <c r="K516" s="57" t="e">
        <f t="shared" si="249"/>
        <v>#REF!</v>
      </c>
      <c r="L516" s="57" t="e">
        <f t="shared" si="250"/>
        <v>#REF!</v>
      </c>
      <c r="M516" s="58" t="e">
        <f t="shared" si="245"/>
        <v>#REF!</v>
      </c>
      <c r="N516" s="58" t="e">
        <f t="shared" si="251"/>
        <v>#REF!</v>
      </c>
      <c r="O516" s="58" t="e">
        <f t="shared" si="252"/>
        <v>#REF!</v>
      </c>
      <c r="P516" s="59" t="e">
        <f t="shared" si="241"/>
        <v>#REF!</v>
      </c>
      <c r="Q516" s="29" t="e">
        <f t="shared" si="253"/>
        <v>#REF!</v>
      </c>
      <c r="R516" s="100" t="e">
        <f t="shared" si="246"/>
        <v>#REF!</v>
      </c>
      <c r="S516" s="69"/>
      <c r="T516" s="69"/>
      <c r="U516" s="102"/>
      <c r="V516" s="102"/>
      <c r="W516" s="102"/>
      <c r="X516" s="102" t="e">
        <f t="shared" si="254"/>
        <v>#REF!</v>
      </c>
      <c r="Y516" s="102" t="e">
        <f t="shared" si="255"/>
        <v>#REF!</v>
      </c>
      <c r="Z516" s="102" t="e">
        <f t="shared" si="256"/>
        <v>#REF!</v>
      </c>
      <c r="AA516" s="102" t="e">
        <f t="shared" si="257"/>
        <v>#REF!</v>
      </c>
      <c r="AB516" s="102" t="e">
        <f t="shared" si="258"/>
        <v>#REF!</v>
      </c>
      <c r="AC516" s="102" t="e">
        <f t="shared" si="259"/>
        <v>#REF!</v>
      </c>
      <c r="AD516" s="102" t="e">
        <f t="shared" si="260"/>
        <v>#REF!</v>
      </c>
      <c r="AE516" s="102" t="e">
        <f t="shared" si="261"/>
        <v>#REF!</v>
      </c>
      <c r="AF516" s="108" t="e">
        <f t="shared" si="262"/>
        <v>#REF!</v>
      </c>
      <c r="AG516" s="102" t="e">
        <f t="shared" si="263"/>
        <v>#REF!</v>
      </c>
    </row>
    <row r="517" spans="5:33" x14ac:dyDescent="0.25">
      <c r="E517" s="65" t="e">
        <f>IF((ROWS(E$6:E517)-1)&gt;$C$16+$C$13-$C$15,"",(ROWS(E$6:E517)-1))</f>
        <v>#REF!</v>
      </c>
      <c r="F517" s="55" t="e">
        <f t="shared" si="247"/>
        <v>#REF!</v>
      </c>
      <c r="G517" s="55" t="e">
        <f t="shared" si="242"/>
        <v>#REF!</v>
      </c>
      <c r="H517" s="28" t="e">
        <f t="shared" si="243"/>
        <v>#REF!</v>
      </c>
      <c r="I517" s="56" t="e">
        <f t="shared" si="244"/>
        <v>#REF!</v>
      </c>
      <c r="J517" s="56" t="e">
        <f t="shared" si="248"/>
        <v>#REF!</v>
      </c>
      <c r="K517" s="57" t="e">
        <f t="shared" si="249"/>
        <v>#REF!</v>
      </c>
      <c r="L517" s="57" t="e">
        <f t="shared" si="250"/>
        <v>#REF!</v>
      </c>
      <c r="M517" s="58" t="e">
        <f t="shared" si="245"/>
        <v>#REF!</v>
      </c>
      <c r="N517" s="58" t="e">
        <f t="shared" si="251"/>
        <v>#REF!</v>
      </c>
      <c r="O517" s="58" t="e">
        <f t="shared" si="252"/>
        <v>#REF!</v>
      </c>
      <c r="P517" s="59" t="e">
        <f t="shared" si="241"/>
        <v>#REF!</v>
      </c>
      <c r="Q517" s="29" t="e">
        <f t="shared" si="253"/>
        <v>#REF!</v>
      </c>
      <c r="R517" s="100" t="e">
        <f t="shared" si="246"/>
        <v>#REF!</v>
      </c>
      <c r="S517" s="69"/>
      <c r="T517" s="69"/>
      <c r="U517" s="102"/>
      <c r="V517" s="102"/>
      <c r="W517" s="102"/>
      <c r="X517" s="102" t="e">
        <f t="shared" si="254"/>
        <v>#REF!</v>
      </c>
      <c r="Y517" s="102" t="e">
        <f t="shared" si="255"/>
        <v>#REF!</v>
      </c>
      <c r="Z517" s="102" t="e">
        <f t="shared" si="256"/>
        <v>#REF!</v>
      </c>
      <c r="AA517" s="102" t="e">
        <f t="shared" si="257"/>
        <v>#REF!</v>
      </c>
      <c r="AB517" s="102" t="e">
        <f t="shared" si="258"/>
        <v>#REF!</v>
      </c>
      <c r="AC517" s="102" t="e">
        <f t="shared" si="259"/>
        <v>#REF!</v>
      </c>
      <c r="AD517" s="102" t="e">
        <f t="shared" si="260"/>
        <v>#REF!</v>
      </c>
      <c r="AE517" s="102" t="e">
        <f t="shared" si="261"/>
        <v>#REF!</v>
      </c>
      <c r="AF517" s="108" t="e">
        <f t="shared" si="262"/>
        <v>#REF!</v>
      </c>
      <c r="AG517" s="102" t="e">
        <f t="shared" si="263"/>
        <v>#REF!</v>
      </c>
    </row>
    <row r="518" spans="5:33" x14ac:dyDescent="0.25">
      <c r="E518" s="65" t="e">
        <f>IF((ROWS(E$6:E518)-1)&gt;$C$16+$C$13-$C$15,"",(ROWS(E$6:E518)-1))</f>
        <v>#REF!</v>
      </c>
      <c r="F518" s="55" t="e">
        <f t="shared" si="247"/>
        <v>#REF!</v>
      </c>
      <c r="G518" s="55" t="e">
        <f t="shared" si="242"/>
        <v>#REF!</v>
      </c>
      <c r="H518" s="28" t="e">
        <f t="shared" si="243"/>
        <v>#REF!</v>
      </c>
      <c r="I518" s="56" t="e">
        <f t="shared" si="244"/>
        <v>#REF!</v>
      </c>
      <c r="J518" s="56" t="e">
        <f t="shared" si="248"/>
        <v>#REF!</v>
      </c>
      <c r="K518" s="57" t="e">
        <f t="shared" si="249"/>
        <v>#REF!</v>
      </c>
      <c r="L518" s="57" t="e">
        <f t="shared" si="250"/>
        <v>#REF!</v>
      </c>
      <c r="M518" s="58" t="e">
        <f t="shared" si="245"/>
        <v>#REF!</v>
      </c>
      <c r="N518" s="58" t="e">
        <f t="shared" si="251"/>
        <v>#REF!</v>
      </c>
      <c r="O518" s="58" t="e">
        <f t="shared" si="252"/>
        <v>#REF!</v>
      </c>
      <c r="P518" s="59" t="e">
        <f t="shared" ref="P518:P581" si="264">IF(E518="","",$C$23)</f>
        <v>#REF!</v>
      </c>
      <c r="Q518" s="29" t="e">
        <f t="shared" si="253"/>
        <v>#REF!</v>
      </c>
      <c r="R518" s="100" t="e">
        <f t="shared" si="246"/>
        <v>#REF!</v>
      </c>
      <c r="S518" s="69"/>
      <c r="T518" s="69"/>
      <c r="U518" s="102"/>
      <c r="V518" s="102"/>
      <c r="W518" s="102"/>
      <c r="X518" s="102" t="e">
        <f t="shared" si="254"/>
        <v>#REF!</v>
      </c>
      <c r="Y518" s="102" t="e">
        <f t="shared" si="255"/>
        <v>#REF!</v>
      </c>
      <c r="Z518" s="102" t="e">
        <f t="shared" si="256"/>
        <v>#REF!</v>
      </c>
      <c r="AA518" s="102" t="e">
        <f t="shared" si="257"/>
        <v>#REF!</v>
      </c>
      <c r="AB518" s="102" t="e">
        <f t="shared" si="258"/>
        <v>#REF!</v>
      </c>
      <c r="AC518" s="102" t="e">
        <f t="shared" si="259"/>
        <v>#REF!</v>
      </c>
      <c r="AD518" s="102" t="e">
        <f t="shared" si="260"/>
        <v>#REF!</v>
      </c>
      <c r="AE518" s="102" t="e">
        <f t="shared" si="261"/>
        <v>#REF!</v>
      </c>
      <c r="AF518" s="108" t="e">
        <f t="shared" si="262"/>
        <v>#REF!</v>
      </c>
      <c r="AG518" s="102" t="e">
        <f t="shared" si="263"/>
        <v>#REF!</v>
      </c>
    </row>
    <row r="519" spans="5:33" x14ac:dyDescent="0.25">
      <c r="E519" s="65" t="e">
        <f>IF((ROWS(E$6:E519)-1)&gt;$C$16+$C$13-$C$15,"",(ROWS(E$6:E519)-1))</f>
        <v>#REF!</v>
      </c>
      <c r="F519" s="55" t="e">
        <f t="shared" si="247"/>
        <v>#REF!</v>
      </c>
      <c r="G519" s="55" t="e">
        <f t="shared" ref="G519:G582" si="265" xml:space="preserve">
IF(E519="","",
IF($C$6="mjesečno",AG519,
IF($C$6="tromjesečno",AR519,
IF($C$6="polugodišnje",BC519,
IF($C$6="godišnje",BP519)))))</f>
        <v>#REF!</v>
      </c>
      <c r="H519" s="28" t="e">
        <f t="shared" ref="H519:H582" si="266">IF(E519="","",
IF($C$5=0,0,
IF($C$24="m SBD / g SBD",G519-F519,
IF($C$24="m SBD / g 360",G519-F519,
IF($C$24="m SBD / g 365",G519-F519,
IF($C$24="m 30 / g SBD",$C$41,
IF($C$24="m 30 / g 360",$C$41,
IF($C$24="m 30 / g 365",$C$41))))))))</f>
        <v>#REF!</v>
      </c>
      <c r="I519" s="56" t="e">
        <f t="shared" ref="I519:I582" si="267">IF(E519="","",$C$20)</f>
        <v>#REF!</v>
      </c>
      <c r="J519" s="56" t="e">
        <f t="shared" si="248"/>
        <v>#REF!</v>
      </c>
      <c r="K519" s="57" t="e">
        <f t="shared" si="249"/>
        <v>#REF!</v>
      </c>
      <c r="L519" s="57" t="e">
        <f t="shared" si="250"/>
        <v>#REF!</v>
      </c>
      <c r="M519" s="58" t="e">
        <f t="shared" ref="M519:M582" si="268">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251"/>
        <v>#REF!</v>
      </c>
      <c r="O519" s="58" t="e">
        <f t="shared" si="252"/>
        <v>#REF!</v>
      </c>
      <c r="P519" s="59" t="e">
        <f t="shared" si="264"/>
        <v>#REF!</v>
      </c>
      <c r="Q519" s="29" t="e">
        <f t="shared" si="253"/>
        <v>#REF!</v>
      </c>
      <c r="R519" s="100" t="e">
        <f t="shared" ref="R519:R582" si="269">IF(E519="","",IF($C$5=0,"",IF(F519&lt;$C$8,"INTERKALARNA","REDOVNA")))</f>
        <v>#REF!</v>
      </c>
      <c r="S519" s="69"/>
      <c r="T519" s="69"/>
      <c r="U519" s="102"/>
      <c r="V519" s="102"/>
      <c r="W519" s="102"/>
      <c r="X519" s="102" t="e">
        <f t="shared" si="254"/>
        <v>#REF!</v>
      </c>
      <c r="Y519" s="102" t="e">
        <f t="shared" si="255"/>
        <v>#REF!</v>
      </c>
      <c r="Z519" s="102" t="e">
        <f t="shared" si="256"/>
        <v>#REF!</v>
      </c>
      <c r="AA519" s="102" t="e">
        <f t="shared" si="257"/>
        <v>#REF!</v>
      </c>
      <c r="AB519" s="102" t="e">
        <f t="shared" si="258"/>
        <v>#REF!</v>
      </c>
      <c r="AC519" s="102" t="e">
        <f t="shared" si="259"/>
        <v>#REF!</v>
      </c>
      <c r="AD519" s="102" t="e">
        <f t="shared" si="260"/>
        <v>#REF!</v>
      </c>
      <c r="AE519" s="102" t="e">
        <f t="shared" si="261"/>
        <v>#REF!</v>
      </c>
      <c r="AF519" s="108" t="e">
        <f t="shared" si="262"/>
        <v>#REF!</v>
      </c>
      <c r="AG519" s="102" t="e">
        <f t="shared" si="263"/>
        <v>#REF!</v>
      </c>
    </row>
    <row r="520" spans="5:33" x14ac:dyDescent="0.25">
      <c r="E520" s="65" t="e">
        <f>IF((ROWS(E$6:E520)-1)&gt;$C$16+$C$13-$C$15,"",(ROWS(E$6:E520)-1))</f>
        <v>#REF!</v>
      </c>
      <c r="F520" s="55" t="e">
        <f t="shared" ref="F520:F583" si="270">IF(E520="","",G519)</f>
        <v>#REF!</v>
      </c>
      <c r="G520" s="55" t="e">
        <f t="shared" si="265"/>
        <v>#REF!</v>
      </c>
      <c r="H520" s="28" t="e">
        <f t="shared" si="266"/>
        <v>#REF!</v>
      </c>
      <c r="I520" s="56" t="e">
        <f t="shared" si="267"/>
        <v>#REF!</v>
      </c>
      <c r="J520" s="56" t="e">
        <f t="shared" ref="J520:J583" si="271">IF(E520="","",$C$18)</f>
        <v>#REF!</v>
      </c>
      <c r="K520" s="57" t="e">
        <f t="shared" ref="K520:K583" si="272">IF(E520="","",TRUNC((K519-L520),5))</f>
        <v>#REF!</v>
      </c>
      <c r="L520" s="57" t="e">
        <f t="shared" ref="L520:L583" si="273" xml:space="preserve">
IF(E520="","",
IF(AND($C$8&gt;$C$9,E520&gt;$C$13),$C$5/($C$16-1),
IF(E520&gt;$C$13,$C$5/$C$16,0)))</f>
        <v>#REF!</v>
      </c>
      <c r="M520" s="58" t="e">
        <f t="shared" si="268"/>
        <v>#REF!</v>
      </c>
      <c r="N520" s="58" t="e">
        <f t="shared" ref="N520:N583" si="274">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75">IF(E520="","",IF(M520&lt;N520,0,M520-N520))</f>
        <v>#REF!</v>
      </c>
      <c r="P520" s="59" t="e">
        <f t="shared" si="264"/>
        <v>#REF!</v>
      </c>
      <c r="Q520" s="29" t="e">
        <f t="shared" ref="Q520:Q583" si="276">IF(E520="","",O520/(1+P520)^(E520+$C$33))</f>
        <v>#REF!</v>
      </c>
      <c r="R520" s="100" t="e">
        <f t="shared" si="269"/>
        <v>#REF!</v>
      </c>
      <c r="S520" s="69"/>
      <c r="T520" s="69"/>
      <c r="U520" s="102"/>
      <c r="V520" s="102"/>
      <c r="W520" s="102"/>
      <c r="X520" s="102" t="e">
        <f t="shared" ref="X520:X583" si="277">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102" t="e">
        <f t="shared" ref="Y520:Y583" si="278">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102" t="e">
        <f t="shared" ref="Z520:Z583" si="279">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102" t="e">
        <f t="shared" ref="AA520:AA583" si="280">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102" t="e">
        <f t="shared" ref="AB520:AB583" si="281">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102" t="e">
        <f t="shared" ref="AC520:AC583" si="282">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102" t="e">
        <f t="shared" ref="AD520:AD583" si="283">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102" t="e">
        <f t="shared" ref="AE520:AE583" si="284">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108" t="e">
        <f t="shared" si="262"/>
        <v>#REF!</v>
      </c>
      <c r="AG520" s="102" t="e">
        <f t="shared" si="263"/>
        <v>#REF!</v>
      </c>
    </row>
    <row r="521" spans="5:33" x14ac:dyDescent="0.25">
      <c r="E521" s="65" t="e">
        <f>IF((ROWS(E$6:E521)-1)&gt;$C$16+$C$13-$C$15,"",(ROWS(E$6:E521)-1))</f>
        <v>#REF!</v>
      </c>
      <c r="F521" s="55" t="e">
        <f t="shared" si="270"/>
        <v>#REF!</v>
      </c>
      <c r="G521" s="55" t="e">
        <f t="shared" si="265"/>
        <v>#REF!</v>
      </c>
      <c r="H521" s="28" t="e">
        <f t="shared" si="266"/>
        <v>#REF!</v>
      </c>
      <c r="I521" s="56" t="e">
        <f t="shared" si="267"/>
        <v>#REF!</v>
      </c>
      <c r="J521" s="56" t="e">
        <f t="shared" si="271"/>
        <v>#REF!</v>
      </c>
      <c r="K521" s="57" t="e">
        <f t="shared" si="272"/>
        <v>#REF!</v>
      </c>
      <c r="L521" s="57" t="e">
        <f t="shared" si="273"/>
        <v>#REF!</v>
      </c>
      <c r="M521" s="58" t="e">
        <f t="shared" si="268"/>
        <v>#REF!</v>
      </c>
      <c r="N521" s="58" t="e">
        <f t="shared" si="274"/>
        <v>#REF!</v>
      </c>
      <c r="O521" s="58" t="e">
        <f t="shared" si="275"/>
        <v>#REF!</v>
      </c>
      <c r="P521" s="59" t="e">
        <f t="shared" si="264"/>
        <v>#REF!</v>
      </c>
      <c r="Q521" s="29" t="e">
        <f t="shared" si="276"/>
        <v>#REF!</v>
      </c>
      <c r="R521" s="100" t="e">
        <f t="shared" si="269"/>
        <v>#REF!</v>
      </c>
      <c r="S521" s="69"/>
      <c r="T521" s="69"/>
      <c r="U521" s="102"/>
      <c r="V521" s="102"/>
      <c r="W521" s="102"/>
      <c r="X521" s="102" t="e">
        <f t="shared" si="277"/>
        <v>#REF!</v>
      </c>
      <c r="Y521" s="102" t="e">
        <f t="shared" si="278"/>
        <v>#REF!</v>
      </c>
      <c r="Z521" s="102" t="e">
        <f t="shared" si="279"/>
        <v>#REF!</v>
      </c>
      <c r="AA521" s="102" t="e">
        <f t="shared" si="280"/>
        <v>#REF!</v>
      </c>
      <c r="AB521" s="102" t="e">
        <f t="shared" si="281"/>
        <v>#REF!</v>
      </c>
      <c r="AC521" s="102" t="e">
        <f t="shared" si="282"/>
        <v>#REF!</v>
      </c>
      <c r="AD521" s="102" t="e">
        <f t="shared" si="283"/>
        <v>#REF!</v>
      </c>
      <c r="AE521" s="102" t="e">
        <f t="shared" si="284"/>
        <v>#REF!</v>
      </c>
      <c r="AF521" s="108" t="e">
        <f t="shared" ref="AF521:AF584" si="285">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102" t="e">
        <f t="shared" ref="AG521:AG584" si="286">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5:33" x14ac:dyDescent="0.25">
      <c r="E522" s="65" t="e">
        <f>IF((ROWS(E$6:E522)-1)&gt;$C$16+$C$13-$C$15,"",(ROWS(E$6:E522)-1))</f>
        <v>#REF!</v>
      </c>
      <c r="F522" s="55" t="e">
        <f t="shared" si="270"/>
        <v>#REF!</v>
      </c>
      <c r="G522" s="55" t="e">
        <f t="shared" si="265"/>
        <v>#REF!</v>
      </c>
      <c r="H522" s="28" t="e">
        <f t="shared" si="266"/>
        <v>#REF!</v>
      </c>
      <c r="I522" s="56" t="e">
        <f t="shared" si="267"/>
        <v>#REF!</v>
      </c>
      <c r="J522" s="56" t="e">
        <f t="shared" si="271"/>
        <v>#REF!</v>
      </c>
      <c r="K522" s="57" t="e">
        <f t="shared" si="272"/>
        <v>#REF!</v>
      </c>
      <c r="L522" s="57" t="e">
        <f t="shared" si="273"/>
        <v>#REF!</v>
      </c>
      <c r="M522" s="58" t="e">
        <f t="shared" si="268"/>
        <v>#REF!</v>
      </c>
      <c r="N522" s="58" t="e">
        <f t="shared" si="274"/>
        <v>#REF!</v>
      </c>
      <c r="O522" s="58" t="e">
        <f t="shared" si="275"/>
        <v>#REF!</v>
      </c>
      <c r="P522" s="59" t="e">
        <f t="shared" si="264"/>
        <v>#REF!</v>
      </c>
      <c r="Q522" s="29" t="e">
        <f t="shared" si="276"/>
        <v>#REF!</v>
      </c>
      <c r="R522" s="100" t="e">
        <f t="shared" si="269"/>
        <v>#REF!</v>
      </c>
      <c r="S522" s="69"/>
      <c r="T522" s="69"/>
      <c r="U522" s="102"/>
      <c r="V522" s="102"/>
      <c r="W522" s="102"/>
      <c r="X522" s="102" t="e">
        <f t="shared" si="277"/>
        <v>#REF!</v>
      </c>
      <c r="Y522" s="102" t="e">
        <f t="shared" si="278"/>
        <v>#REF!</v>
      </c>
      <c r="Z522" s="102" t="e">
        <f t="shared" si="279"/>
        <v>#REF!</v>
      </c>
      <c r="AA522" s="102" t="e">
        <f t="shared" si="280"/>
        <v>#REF!</v>
      </c>
      <c r="AB522" s="102" t="e">
        <f t="shared" si="281"/>
        <v>#REF!</v>
      </c>
      <c r="AC522" s="102" t="e">
        <f t="shared" si="282"/>
        <v>#REF!</v>
      </c>
      <c r="AD522" s="102" t="e">
        <f t="shared" si="283"/>
        <v>#REF!</v>
      </c>
      <c r="AE522" s="102" t="e">
        <f t="shared" si="284"/>
        <v>#REF!</v>
      </c>
      <c r="AF522" s="108" t="e">
        <f t="shared" si="285"/>
        <v>#REF!</v>
      </c>
      <c r="AG522" s="102" t="e">
        <f t="shared" si="286"/>
        <v>#REF!</v>
      </c>
    </row>
    <row r="523" spans="5:33" x14ac:dyDescent="0.25">
      <c r="E523" s="65" t="e">
        <f>IF((ROWS(E$6:E523)-1)&gt;$C$16+$C$13-$C$15,"",(ROWS(E$6:E523)-1))</f>
        <v>#REF!</v>
      </c>
      <c r="F523" s="55" t="e">
        <f t="shared" si="270"/>
        <v>#REF!</v>
      </c>
      <c r="G523" s="55" t="e">
        <f t="shared" si="265"/>
        <v>#REF!</v>
      </c>
      <c r="H523" s="28" t="e">
        <f t="shared" si="266"/>
        <v>#REF!</v>
      </c>
      <c r="I523" s="56" t="e">
        <f t="shared" si="267"/>
        <v>#REF!</v>
      </c>
      <c r="J523" s="56" t="e">
        <f t="shared" si="271"/>
        <v>#REF!</v>
      </c>
      <c r="K523" s="57" t="e">
        <f t="shared" si="272"/>
        <v>#REF!</v>
      </c>
      <c r="L523" s="57" t="e">
        <f t="shared" si="273"/>
        <v>#REF!</v>
      </c>
      <c r="M523" s="58" t="e">
        <f t="shared" si="268"/>
        <v>#REF!</v>
      </c>
      <c r="N523" s="58" t="e">
        <f t="shared" si="274"/>
        <v>#REF!</v>
      </c>
      <c r="O523" s="58" t="e">
        <f t="shared" si="275"/>
        <v>#REF!</v>
      </c>
      <c r="P523" s="59" t="e">
        <f t="shared" si="264"/>
        <v>#REF!</v>
      </c>
      <c r="Q523" s="29" t="e">
        <f t="shared" si="276"/>
        <v>#REF!</v>
      </c>
      <c r="R523" s="100" t="e">
        <f t="shared" si="269"/>
        <v>#REF!</v>
      </c>
      <c r="S523" s="69"/>
      <c r="T523" s="69"/>
      <c r="U523" s="102"/>
      <c r="V523" s="102"/>
      <c r="W523" s="102"/>
      <c r="X523" s="102" t="e">
        <f t="shared" si="277"/>
        <v>#REF!</v>
      </c>
      <c r="Y523" s="102" t="e">
        <f t="shared" si="278"/>
        <v>#REF!</v>
      </c>
      <c r="Z523" s="102" t="e">
        <f t="shared" si="279"/>
        <v>#REF!</v>
      </c>
      <c r="AA523" s="102" t="e">
        <f t="shared" si="280"/>
        <v>#REF!</v>
      </c>
      <c r="AB523" s="102" t="e">
        <f t="shared" si="281"/>
        <v>#REF!</v>
      </c>
      <c r="AC523" s="102" t="e">
        <f t="shared" si="282"/>
        <v>#REF!</v>
      </c>
      <c r="AD523" s="102" t="e">
        <f t="shared" si="283"/>
        <v>#REF!</v>
      </c>
      <c r="AE523" s="102" t="e">
        <f t="shared" si="284"/>
        <v>#REF!</v>
      </c>
      <c r="AF523" s="108" t="e">
        <f t="shared" si="285"/>
        <v>#REF!</v>
      </c>
      <c r="AG523" s="102" t="e">
        <f t="shared" si="286"/>
        <v>#REF!</v>
      </c>
    </row>
    <row r="524" spans="5:33" x14ac:dyDescent="0.25">
      <c r="E524" s="65" t="e">
        <f>IF((ROWS(E$6:E524)-1)&gt;$C$16+$C$13-$C$15,"",(ROWS(E$6:E524)-1))</f>
        <v>#REF!</v>
      </c>
      <c r="F524" s="55" t="e">
        <f t="shared" si="270"/>
        <v>#REF!</v>
      </c>
      <c r="G524" s="55" t="e">
        <f t="shared" si="265"/>
        <v>#REF!</v>
      </c>
      <c r="H524" s="28" t="e">
        <f t="shared" si="266"/>
        <v>#REF!</v>
      </c>
      <c r="I524" s="56" t="e">
        <f t="shared" si="267"/>
        <v>#REF!</v>
      </c>
      <c r="J524" s="56" t="e">
        <f t="shared" si="271"/>
        <v>#REF!</v>
      </c>
      <c r="K524" s="57" t="e">
        <f t="shared" si="272"/>
        <v>#REF!</v>
      </c>
      <c r="L524" s="57" t="e">
        <f t="shared" si="273"/>
        <v>#REF!</v>
      </c>
      <c r="M524" s="58" t="e">
        <f t="shared" si="268"/>
        <v>#REF!</v>
      </c>
      <c r="N524" s="58" t="e">
        <f t="shared" si="274"/>
        <v>#REF!</v>
      </c>
      <c r="O524" s="58" t="e">
        <f t="shared" si="275"/>
        <v>#REF!</v>
      </c>
      <c r="P524" s="59" t="e">
        <f t="shared" si="264"/>
        <v>#REF!</v>
      </c>
      <c r="Q524" s="29" t="e">
        <f t="shared" si="276"/>
        <v>#REF!</v>
      </c>
      <c r="R524" s="100" t="e">
        <f t="shared" si="269"/>
        <v>#REF!</v>
      </c>
      <c r="S524" s="69"/>
      <c r="T524" s="69"/>
      <c r="U524" s="102"/>
      <c r="V524" s="102"/>
      <c r="W524" s="102"/>
      <c r="X524" s="102" t="e">
        <f t="shared" si="277"/>
        <v>#REF!</v>
      </c>
      <c r="Y524" s="102" t="e">
        <f t="shared" si="278"/>
        <v>#REF!</v>
      </c>
      <c r="Z524" s="102" t="e">
        <f t="shared" si="279"/>
        <v>#REF!</v>
      </c>
      <c r="AA524" s="102" t="e">
        <f t="shared" si="280"/>
        <v>#REF!</v>
      </c>
      <c r="AB524" s="102" t="e">
        <f t="shared" si="281"/>
        <v>#REF!</v>
      </c>
      <c r="AC524" s="102" t="e">
        <f t="shared" si="282"/>
        <v>#REF!</v>
      </c>
      <c r="AD524" s="102" t="e">
        <f t="shared" si="283"/>
        <v>#REF!</v>
      </c>
      <c r="AE524" s="102" t="e">
        <f t="shared" si="284"/>
        <v>#REF!</v>
      </c>
      <c r="AF524" s="108" t="e">
        <f t="shared" si="285"/>
        <v>#REF!</v>
      </c>
      <c r="AG524" s="102" t="e">
        <f t="shared" si="286"/>
        <v>#REF!</v>
      </c>
    </row>
    <row r="525" spans="5:33" x14ac:dyDescent="0.25">
      <c r="E525" s="65" t="e">
        <f>IF((ROWS(E$6:E525)-1)&gt;$C$16+$C$13-$C$15,"",(ROWS(E$6:E525)-1))</f>
        <v>#REF!</v>
      </c>
      <c r="F525" s="55" t="e">
        <f t="shared" si="270"/>
        <v>#REF!</v>
      </c>
      <c r="G525" s="55" t="e">
        <f t="shared" si="265"/>
        <v>#REF!</v>
      </c>
      <c r="H525" s="28" t="e">
        <f t="shared" si="266"/>
        <v>#REF!</v>
      </c>
      <c r="I525" s="56" t="e">
        <f t="shared" si="267"/>
        <v>#REF!</v>
      </c>
      <c r="J525" s="56" t="e">
        <f t="shared" si="271"/>
        <v>#REF!</v>
      </c>
      <c r="K525" s="57" t="e">
        <f t="shared" si="272"/>
        <v>#REF!</v>
      </c>
      <c r="L525" s="57" t="e">
        <f t="shared" si="273"/>
        <v>#REF!</v>
      </c>
      <c r="M525" s="58" t="e">
        <f t="shared" si="268"/>
        <v>#REF!</v>
      </c>
      <c r="N525" s="58" t="e">
        <f t="shared" si="274"/>
        <v>#REF!</v>
      </c>
      <c r="O525" s="58" t="e">
        <f t="shared" si="275"/>
        <v>#REF!</v>
      </c>
      <c r="P525" s="59" t="e">
        <f t="shared" si="264"/>
        <v>#REF!</v>
      </c>
      <c r="Q525" s="29" t="e">
        <f t="shared" si="276"/>
        <v>#REF!</v>
      </c>
      <c r="R525" s="100" t="e">
        <f t="shared" si="269"/>
        <v>#REF!</v>
      </c>
      <c r="S525" s="69"/>
      <c r="T525" s="69"/>
      <c r="U525" s="102"/>
      <c r="V525" s="102"/>
      <c r="W525" s="102"/>
      <c r="X525" s="102" t="e">
        <f t="shared" si="277"/>
        <v>#REF!</v>
      </c>
      <c r="Y525" s="102" t="e">
        <f t="shared" si="278"/>
        <v>#REF!</v>
      </c>
      <c r="Z525" s="102" t="e">
        <f t="shared" si="279"/>
        <v>#REF!</v>
      </c>
      <c r="AA525" s="102" t="e">
        <f t="shared" si="280"/>
        <v>#REF!</v>
      </c>
      <c r="AB525" s="102" t="e">
        <f t="shared" si="281"/>
        <v>#REF!</v>
      </c>
      <c r="AC525" s="102" t="e">
        <f t="shared" si="282"/>
        <v>#REF!</v>
      </c>
      <c r="AD525" s="102" t="e">
        <f t="shared" si="283"/>
        <v>#REF!</v>
      </c>
      <c r="AE525" s="102" t="e">
        <f t="shared" si="284"/>
        <v>#REF!</v>
      </c>
      <c r="AF525" s="108" t="e">
        <f t="shared" si="285"/>
        <v>#REF!</v>
      </c>
      <c r="AG525" s="102" t="e">
        <f t="shared" si="286"/>
        <v>#REF!</v>
      </c>
    </row>
    <row r="526" spans="5:33" x14ac:dyDescent="0.25">
      <c r="E526" s="65" t="e">
        <f>IF((ROWS(E$6:E526)-1)&gt;$C$16+$C$13-$C$15,"",(ROWS(E$6:E526)-1))</f>
        <v>#REF!</v>
      </c>
      <c r="F526" s="55" t="e">
        <f t="shared" si="270"/>
        <v>#REF!</v>
      </c>
      <c r="G526" s="55" t="e">
        <f t="shared" si="265"/>
        <v>#REF!</v>
      </c>
      <c r="H526" s="28" t="e">
        <f t="shared" si="266"/>
        <v>#REF!</v>
      </c>
      <c r="I526" s="56" t="e">
        <f t="shared" si="267"/>
        <v>#REF!</v>
      </c>
      <c r="J526" s="56" t="e">
        <f t="shared" si="271"/>
        <v>#REF!</v>
      </c>
      <c r="K526" s="57" t="e">
        <f t="shared" si="272"/>
        <v>#REF!</v>
      </c>
      <c r="L526" s="57" t="e">
        <f t="shared" si="273"/>
        <v>#REF!</v>
      </c>
      <c r="M526" s="58" t="e">
        <f t="shared" si="268"/>
        <v>#REF!</v>
      </c>
      <c r="N526" s="58" t="e">
        <f t="shared" si="274"/>
        <v>#REF!</v>
      </c>
      <c r="O526" s="58" t="e">
        <f t="shared" si="275"/>
        <v>#REF!</v>
      </c>
      <c r="P526" s="59" t="e">
        <f t="shared" si="264"/>
        <v>#REF!</v>
      </c>
      <c r="Q526" s="29" t="e">
        <f t="shared" si="276"/>
        <v>#REF!</v>
      </c>
      <c r="R526" s="100" t="e">
        <f t="shared" si="269"/>
        <v>#REF!</v>
      </c>
      <c r="S526" s="69"/>
      <c r="T526" s="69"/>
      <c r="U526" s="102"/>
      <c r="V526" s="102"/>
      <c r="W526" s="102"/>
      <c r="X526" s="102" t="e">
        <f t="shared" si="277"/>
        <v>#REF!</v>
      </c>
      <c r="Y526" s="102" t="e">
        <f t="shared" si="278"/>
        <v>#REF!</v>
      </c>
      <c r="Z526" s="102" t="e">
        <f t="shared" si="279"/>
        <v>#REF!</v>
      </c>
      <c r="AA526" s="102" t="e">
        <f t="shared" si="280"/>
        <v>#REF!</v>
      </c>
      <c r="AB526" s="102" t="e">
        <f t="shared" si="281"/>
        <v>#REF!</v>
      </c>
      <c r="AC526" s="102" t="e">
        <f t="shared" si="282"/>
        <v>#REF!</v>
      </c>
      <c r="AD526" s="102" t="e">
        <f t="shared" si="283"/>
        <v>#REF!</v>
      </c>
      <c r="AE526" s="102" t="e">
        <f t="shared" si="284"/>
        <v>#REF!</v>
      </c>
      <c r="AF526" s="108" t="e">
        <f t="shared" si="285"/>
        <v>#REF!</v>
      </c>
      <c r="AG526" s="102" t="e">
        <f t="shared" si="286"/>
        <v>#REF!</v>
      </c>
    </row>
    <row r="527" spans="5:33" x14ac:dyDescent="0.25">
      <c r="E527" s="65" t="e">
        <f>IF((ROWS(E$6:E527)-1)&gt;$C$16+$C$13-$C$15,"",(ROWS(E$6:E527)-1))</f>
        <v>#REF!</v>
      </c>
      <c r="F527" s="55" t="e">
        <f t="shared" si="270"/>
        <v>#REF!</v>
      </c>
      <c r="G527" s="55" t="e">
        <f t="shared" si="265"/>
        <v>#REF!</v>
      </c>
      <c r="H527" s="28" t="e">
        <f t="shared" si="266"/>
        <v>#REF!</v>
      </c>
      <c r="I527" s="56" t="e">
        <f t="shared" si="267"/>
        <v>#REF!</v>
      </c>
      <c r="J527" s="56" t="e">
        <f t="shared" si="271"/>
        <v>#REF!</v>
      </c>
      <c r="K527" s="57" t="e">
        <f t="shared" si="272"/>
        <v>#REF!</v>
      </c>
      <c r="L527" s="57" t="e">
        <f t="shared" si="273"/>
        <v>#REF!</v>
      </c>
      <c r="M527" s="58" t="e">
        <f t="shared" si="268"/>
        <v>#REF!</v>
      </c>
      <c r="N527" s="58" t="e">
        <f t="shared" si="274"/>
        <v>#REF!</v>
      </c>
      <c r="O527" s="58" t="e">
        <f t="shared" si="275"/>
        <v>#REF!</v>
      </c>
      <c r="P527" s="59" t="e">
        <f t="shared" si="264"/>
        <v>#REF!</v>
      </c>
      <c r="Q527" s="29" t="e">
        <f t="shared" si="276"/>
        <v>#REF!</v>
      </c>
      <c r="R527" s="100" t="e">
        <f t="shared" si="269"/>
        <v>#REF!</v>
      </c>
      <c r="S527" s="69"/>
      <c r="T527" s="69"/>
      <c r="U527" s="102"/>
      <c r="V527" s="102"/>
      <c r="W527" s="102"/>
      <c r="X527" s="102" t="e">
        <f t="shared" si="277"/>
        <v>#REF!</v>
      </c>
      <c r="Y527" s="102" t="e">
        <f t="shared" si="278"/>
        <v>#REF!</v>
      </c>
      <c r="Z527" s="102" t="e">
        <f t="shared" si="279"/>
        <v>#REF!</v>
      </c>
      <c r="AA527" s="102" t="e">
        <f t="shared" si="280"/>
        <v>#REF!</v>
      </c>
      <c r="AB527" s="102" t="e">
        <f t="shared" si="281"/>
        <v>#REF!</v>
      </c>
      <c r="AC527" s="102" t="e">
        <f t="shared" si="282"/>
        <v>#REF!</v>
      </c>
      <c r="AD527" s="102" t="e">
        <f t="shared" si="283"/>
        <v>#REF!</v>
      </c>
      <c r="AE527" s="102" t="e">
        <f t="shared" si="284"/>
        <v>#REF!</v>
      </c>
      <c r="AF527" s="108" t="e">
        <f t="shared" si="285"/>
        <v>#REF!</v>
      </c>
      <c r="AG527" s="102" t="e">
        <f t="shared" si="286"/>
        <v>#REF!</v>
      </c>
    </row>
    <row r="528" spans="5:33" x14ac:dyDescent="0.25">
      <c r="E528" s="65" t="e">
        <f>IF((ROWS(E$6:E528)-1)&gt;$C$16+$C$13-$C$15,"",(ROWS(E$6:E528)-1))</f>
        <v>#REF!</v>
      </c>
      <c r="F528" s="55" t="e">
        <f t="shared" si="270"/>
        <v>#REF!</v>
      </c>
      <c r="G528" s="55" t="e">
        <f t="shared" si="265"/>
        <v>#REF!</v>
      </c>
      <c r="H528" s="28" t="e">
        <f t="shared" si="266"/>
        <v>#REF!</v>
      </c>
      <c r="I528" s="56" t="e">
        <f t="shared" si="267"/>
        <v>#REF!</v>
      </c>
      <c r="J528" s="56" t="e">
        <f t="shared" si="271"/>
        <v>#REF!</v>
      </c>
      <c r="K528" s="57" t="e">
        <f t="shared" si="272"/>
        <v>#REF!</v>
      </c>
      <c r="L528" s="57" t="e">
        <f t="shared" si="273"/>
        <v>#REF!</v>
      </c>
      <c r="M528" s="58" t="e">
        <f t="shared" si="268"/>
        <v>#REF!</v>
      </c>
      <c r="N528" s="58" t="e">
        <f t="shared" si="274"/>
        <v>#REF!</v>
      </c>
      <c r="O528" s="58" t="e">
        <f t="shared" si="275"/>
        <v>#REF!</v>
      </c>
      <c r="P528" s="59" t="e">
        <f t="shared" si="264"/>
        <v>#REF!</v>
      </c>
      <c r="Q528" s="29" t="e">
        <f t="shared" si="276"/>
        <v>#REF!</v>
      </c>
      <c r="R528" s="100" t="e">
        <f t="shared" si="269"/>
        <v>#REF!</v>
      </c>
      <c r="S528" s="69"/>
      <c r="T528" s="69"/>
      <c r="U528" s="102"/>
      <c r="V528" s="102"/>
      <c r="W528" s="102"/>
      <c r="X528" s="102" t="e">
        <f t="shared" si="277"/>
        <v>#REF!</v>
      </c>
      <c r="Y528" s="102" t="e">
        <f t="shared" si="278"/>
        <v>#REF!</v>
      </c>
      <c r="Z528" s="102" t="e">
        <f t="shared" si="279"/>
        <v>#REF!</v>
      </c>
      <c r="AA528" s="102" t="e">
        <f t="shared" si="280"/>
        <v>#REF!</v>
      </c>
      <c r="AB528" s="102" t="e">
        <f t="shared" si="281"/>
        <v>#REF!</v>
      </c>
      <c r="AC528" s="102" t="e">
        <f t="shared" si="282"/>
        <v>#REF!</v>
      </c>
      <c r="AD528" s="102" t="e">
        <f t="shared" si="283"/>
        <v>#REF!</v>
      </c>
      <c r="AE528" s="102" t="e">
        <f t="shared" si="284"/>
        <v>#REF!</v>
      </c>
      <c r="AF528" s="108" t="e">
        <f t="shared" si="285"/>
        <v>#REF!</v>
      </c>
      <c r="AG528" s="102" t="e">
        <f t="shared" si="286"/>
        <v>#REF!</v>
      </c>
    </row>
    <row r="529" spans="5:33" x14ac:dyDescent="0.25">
      <c r="E529" s="65" t="e">
        <f>IF((ROWS(E$6:E529)-1)&gt;$C$16+$C$13-$C$15,"",(ROWS(E$6:E529)-1))</f>
        <v>#REF!</v>
      </c>
      <c r="F529" s="55" t="e">
        <f t="shared" si="270"/>
        <v>#REF!</v>
      </c>
      <c r="G529" s="55" t="e">
        <f t="shared" si="265"/>
        <v>#REF!</v>
      </c>
      <c r="H529" s="28" t="e">
        <f t="shared" si="266"/>
        <v>#REF!</v>
      </c>
      <c r="I529" s="56" t="e">
        <f t="shared" si="267"/>
        <v>#REF!</v>
      </c>
      <c r="J529" s="56" t="e">
        <f t="shared" si="271"/>
        <v>#REF!</v>
      </c>
      <c r="K529" s="57" t="e">
        <f t="shared" si="272"/>
        <v>#REF!</v>
      </c>
      <c r="L529" s="57" t="e">
        <f t="shared" si="273"/>
        <v>#REF!</v>
      </c>
      <c r="M529" s="58" t="e">
        <f t="shared" si="268"/>
        <v>#REF!</v>
      </c>
      <c r="N529" s="58" t="e">
        <f t="shared" si="274"/>
        <v>#REF!</v>
      </c>
      <c r="O529" s="58" t="e">
        <f t="shared" si="275"/>
        <v>#REF!</v>
      </c>
      <c r="P529" s="59" t="e">
        <f t="shared" si="264"/>
        <v>#REF!</v>
      </c>
      <c r="Q529" s="29" t="e">
        <f t="shared" si="276"/>
        <v>#REF!</v>
      </c>
      <c r="R529" s="100" t="e">
        <f t="shared" si="269"/>
        <v>#REF!</v>
      </c>
      <c r="S529" s="69"/>
      <c r="T529" s="69"/>
      <c r="U529" s="102"/>
      <c r="V529" s="102"/>
      <c r="W529" s="102"/>
      <c r="X529" s="102" t="e">
        <f t="shared" si="277"/>
        <v>#REF!</v>
      </c>
      <c r="Y529" s="102" t="e">
        <f t="shared" si="278"/>
        <v>#REF!</v>
      </c>
      <c r="Z529" s="102" t="e">
        <f t="shared" si="279"/>
        <v>#REF!</v>
      </c>
      <c r="AA529" s="102" t="e">
        <f t="shared" si="280"/>
        <v>#REF!</v>
      </c>
      <c r="AB529" s="102" t="e">
        <f t="shared" si="281"/>
        <v>#REF!</v>
      </c>
      <c r="AC529" s="102" t="e">
        <f t="shared" si="282"/>
        <v>#REF!</v>
      </c>
      <c r="AD529" s="102" t="e">
        <f t="shared" si="283"/>
        <v>#REF!</v>
      </c>
      <c r="AE529" s="102" t="e">
        <f t="shared" si="284"/>
        <v>#REF!</v>
      </c>
      <c r="AF529" s="108" t="e">
        <f t="shared" si="285"/>
        <v>#REF!</v>
      </c>
      <c r="AG529" s="102" t="e">
        <f t="shared" si="286"/>
        <v>#REF!</v>
      </c>
    </row>
    <row r="530" spans="5:33" x14ac:dyDescent="0.25">
      <c r="E530" s="65" t="e">
        <f>IF((ROWS(E$6:E530)-1)&gt;$C$16+$C$13-$C$15,"",(ROWS(E$6:E530)-1))</f>
        <v>#REF!</v>
      </c>
      <c r="F530" s="55" t="e">
        <f t="shared" si="270"/>
        <v>#REF!</v>
      </c>
      <c r="G530" s="55" t="e">
        <f t="shared" si="265"/>
        <v>#REF!</v>
      </c>
      <c r="H530" s="28" t="e">
        <f t="shared" si="266"/>
        <v>#REF!</v>
      </c>
      <c r="I530" s="56" t="e">
        <f t="shared" si="267"/>
        <v>#REF!</v>
      </c>
      <c r="J530" s="56" t="e">
        <f t="shared" si="271"/>
        <v>#REF!</v>
      </c>
      <c r="K530" s="57" t="e">
        <f t="shared" si="272"/>
        <v>#REF!</v>
      </c>
      <c r="L530" s="57" t="e">
        <f t="shared" si="273"/>
        <v>#REF!</v>
      </c>
      <c r="M530" s="58" t="e">
        <f t="shared" si="268"/>
        <v>#REF!</v>
      </c>
      <c r="N530" s="58" t="e">
        <f t="shared" si="274"/>
        <v>#REF!</v>
      </c>
      <c r="O530" s="58" t="e">
        <f t="shared" si="275"/>
        <v>#REF!</v>
      </c>
      <c r="P530" s="59" t="e">
        <f t="shared" si="264"/>
        <v>#REF!</v>
      </c>
      <c r="Q530" s="29" t="e">
        <f t="shared" si="276"/>
        <v>#REF!</v>
      </c>
      <c r="R530" s="100" t="e">
        <f t="shared" si="269"/>
        <v>#REF!</v>
      </c>
      <c r="S530" s="69"/>
      <c r="T530" s="69"/>
      <c r="U530" s="102"/>
      <c r="V530" s="102"/>
      <c r="W530" s="102"/>
      <c r="X530" s="102" t="e">
        <f t="shared" si="277"/>
        <v>#REF!</v>
      </c>
      <c r="Y530" s="102" t="e">
        <f t="shared" si="278"/>
        <v>#REF!</v>
      </c>
      <c r="Z530" s="102" t="e">
        <f t="shared" si="279"/>
        <v>#REF!</v>
      </c>
      <c r="AA530" s="102" t="e">
        <f t="shared" si="280"/>
        <v>#REF!</v>
      </c>
      <c r="AB530" s="102" t="e">
        <f t="shared" si="281"/>
        <v>#REF!</v>
      </c>
      <c r="AC530" s="102" t="e">
        <f t="shared" si="282"/>
        <v>#REF!</v>
      </c>
      <c r="AD530" s="102" t="e">
        <f t="shared" si="283"/>
        <v>#REF!</v>
      </c>
      <c r="AE530" s="102" t="e">
        <f t="shared" si="284"/>
        <v>#REF!</v>
      </c>
      <c r="AF530" s="108" t="e">
        <f t="shared" si="285"/>
        <v>#REF!</v>
      </c>
      <c r="AG530" s="102" t="e">
        <f t="shared" si="286"/>
        <v>#REF!</v>
      </c>
    </row>
    <row r="531" spans="5:33" x14ac:dyDescent="0.25">
      <c r="E531" s="65" t="e">
        <f>IF((ROWS(E$6:E531)-1)&gt;$C$16+$C$13-$C$15,"",(ROWS(E$6:E531)-1))</f>
        <v>#REF!</v>
      </c>
      <c r="F531" s="55" t="e">
        <f t="shared" si="270"/>
        <v>#REF!</v>
      </c>
      <c r="G531" s="55" t="e">
        <f t="shared" si="265"/>
        <v>#REF!</v>
      </c>
      <c r="H531" s="28" t="e">
        <f t="shared" si="266"/>
        <v>#REF!</v>
      </c>
      <c r="I531" s="56" t="e">
        <f t="shared" si="267"/>
        <v>#REF!</v>
      </c>
      <c r="J531" s="56" t="e">
        <f t="shared" si="271"/>
        <v>#REF!</v>
      </c>
      <c r="K531" s="57" t="e">
        <f t="shared" si="272"/>
        <v>#REF!</v>
      </c>
      <c r="L531" s="57" t="e">
        <f t="shared" si="273"/>
        <v>#REF!</v>
      </c>
      <c r="M531" s="58" t="e">
        <f t="shared" si="268"/>
        <v>#REF!</v>
      </c>
      <c r="N531" s="58" t="e">
        <f t="shared" si="274"/>
        <v>#REF!</v>
      </c>
      <c r="O531" s="58" t="e">
        <f t="shared" si="275"/>
        <v>#REF!</v>
      </c>
      <c r="P531" s="59" t="e">
        <f t="shared" si="264"/>
        <v>#REF!</v>
      </c>
      <c r="Q531" s="29" t="e">
        <f t="shared" si="276"/>
        <v>#REF!</v>
      </c>
      <c r="R531" s="100" t="e">
        <f t="shared" si="269"/>
        <v>#REF!</v>
      </c>
      <c r="S531" s="69"/>
      <c r="T531" s="69"/>
      <c r="U531" s="102"/>
      <c r="V531" s="102"/>
      <c r="W531" s="102"/>
      <c r="X531" s="102" t="e">
        <f t="shared" si="277"/>
        <v>#REF!</v>
      </c>
      <c r="Y531" s="102" t="e">
        <f t="shared" si="278"/>
        <v>#REF!</v>
      </c>
      <c r="Z531" s="102" t="e">
        <f t="shared" si="279"/>
        <v>#REF!</v>
      </c>
      <c r="AA531" s="102" t="e">
        <f t="shared" si="280"/>
        <v>#REF!</v>
      </c>
      <c r="AB531" s="102" t="e">
        <f t="shared" si="281"/>
        <v>#REF!</v>
      </c>
      <c r="AC531" s="102" t="e">
        <f t="shared" si="282"/>
        <v>#REF!</v>
      </c>
      <c r="AD531" s="102" t="e">
        <f t="shared" si="283"/>
        <v>#REF!</v>
      </c>
      <c r="AE531" s="102" t="e">
        <f t="shared" si="284"/>
        <v>#REF!</v>
      </c>
      <c r="AF531" s="108" t="e">
        <f t="shared" si="285"/>
        <v>#REF!</v>
      </c>
      <c r="AG531" s="102" t="e">
        <f t="shared" si="286"/>
        <v>#REF!</v>
      </c>
    </row>
    <row r="532" spans="5:33" x14ac:dyDescent="0.25">
      <c r="E532" s="65" t="e">
        <f>IF((ROWS(E$6:E532)-1)&gt;$C$16+$C$13-$C$15,"",(ROWS(E$6:E532)-1))</f>
        <v>#REF!</v>
      </c>
      <c r="F532" s="55" t="e">
        <f t="shared" si="270"/>
        <v>#REF!</v>
      </c>
      <c r="G532" s="55" t="e">
        <f t="shared" si="265"/>
        <v>#REF!</v>
      </c>
      <c r="H532" s="28" t="e">
        <f t="shared" si="266"/>
        <v>#REF!</v>
      </c>
      <c r="I532" s="56" t="e">
        <f t="shared" si="267"/>
        <v>#REF!</v>
      </c>
      <c r="J532" s="56" t="e">
        <f t="shared" si="271"/>
        <v>#REF!</v>
      </c>
      <c r="K532" s="57" t="e">
        <f t="shared" si="272"/>
        <v>#REF!</v>
      </c>
      <c r="L532" s="57" t="e">
        <f t="shared" si="273"/>
        <v>#REF!</v>
      </c>
      <c r="M532" s="58" t="e">
        <f t="shared" si="268"/>
        <v>#REF!</v>
      </c>
      <c r="N532" s="58" t="e">
        <f t="shared" si="274"/>
        <v>#REF!</v>
      </c>
      <c r="O532" s="58" t="e">
        <f t="shared" si="275"/>
        <v>#REF!</v>
      </c>
      <c r="P532" s="59" t="e">
        <f t="shared" si="264"/>
        <v>#REF!</v>
      </c>
      <c r="Q532" s="29" t="e">
        <f t="shared" si="276"/>
        <v>#REF!</v>
      </c>
      <c r="R532" s="100" t="e">
        <f t="shared" si="269"/>
        <v>#REF!</v>
      </c>
      <c r="S532" s="69"/>
      <c r="T532" s="69"/>
      <c r="U532" s="102"/>
      <c r="V532" s="102"/>
      <c r="W532" s="102"/>
      <c r="X532" s="102" t="e">
        <f t="shared" si="277"/>
        <v>#REF!</v>
      </c>
      <c r="Y532" s="102" t="e">
        <f t="shared" si="278"/>
        <v>#REF!</v>
      </c>
      <c r="Z532" s="102" t="e">
        <f t="shared" si="279"/>
        <v>#REF!</v>
      </c>
      <c r="AA532" s="102" t="e">
        <f t="shared" si="280"/>
        <v>#REF!</v>
      </c>
      <c r="AB532" s="102" t="e">
        <f t="shared" si="281"/>
        <v>#REF!</v>
      </c>
      <c r="AC532" s="102" t="e">
        <f t="shared" si="282"/>
        <v>#REF!</v>
      </c>
      <c r="AD532" s="102" t="e">
        <f t="shared" si="283"/>
        <v>#REF!</v>
      </c>
      <c r="AE532" s="102" t="e">
        <f t="shared" si="284"/>
        <v>#REF!</v>
      </c>
      <c r="AF532" s="108" t="e">
        <f t="shared" si="285"/>
        <v>#REF!</v>
      </c>
      <c r="AG532" s="102" t="e">
        <f t="shared" si="286"/>
        <v>#REF!</v>
      </c>
    </row>
    <row r="533" spans="5:33" x14ac:dyDescent="0.25">
      <c r="E533" s="65" t="e">
        <f>IF((ROWS(E$6:E533)-1)&gt;$C$16+$C$13-$C$15,"",(ROWS(E$6:E533)-1))</f>
        <v>#REF!</v>
      </c>
      <c r="F533" s="55" t="e">
        <f t="shared" si="270"/>
        <v>#REF!</v>
      </c>
      <c r="G533" s="55" t="e">
        <f t="shared" si="265"/>
        <v>#REF!</v>
      </c>
      <c r="H533" s="28" t="e">
        <f t="shared" si="266"/>
        <v>#REF!</v>
      </c>
      <c r="I533" s="56" t="e">
        <f t="shared" si="267"/>
        <v>#REF!</v>
      </c>
      <c r="J533" s="56" t="e">
        <f t="shared" si="271"/>
        <v>#REF!</v>
      </c>
      <c r="K533" s="57" t="e">
        <f t="shared" si="272"/>
        <v>#REF!</v>
      </c>
      <c r="L533" s="57" t="e">
        <f t="shared" si="273"/>
        <v>#REF!</v>
      </c>
      <c r="M533" s="58" t="e">
        <f t="shared" si="268"/>
        <v>#REF!</v>
      </c>
      <c r="N533" s="58" t="e">
        <f t="shared" si="274"/>
        <v>#REF!</v>
      </c>
      <c r="O533" s="58" t="e">
        <f t="shared" si="275"/>
        <v>#REF!</v>
      </c>
      <c r="P533" s="59" t="e">
        <f t="shared" si="264"/>
        <v>#REF!</v>
      </c>
      <c r="Q533" s="29" t="e">
        <f t="shared" si="276"/>
        <v>#REF!</v>
      </c>
      <c r="R533" s="100" t="e">
        <f t="shared" si="269"/>
        <v>#REF!</v>
      </c>
      <c r="S533" s="69"/>
      <c r="T533" s="69"/>
      <c r="U533" s="102"/>
      <c r="V533" s="102"/>
      <c r="W533" s="102"/>
      <c r="X533" s="102" t="e">
        <f t="shared" si="277"/>
        <v>#REF!</v>
      </c>
      <c r="Y533" s="102" t="e">
        <f t="shared" si="278"/>
        <v>#REF!</v>
      </c>
      <c r="Z533" s="102" t="e">
        <f t="shared" si="279"/>
        <v>#REF!</v>
      </c>
      <c r="AA533" s="102" t="e">
        <f t="shared" si="280"/>
        <v>#REF!</v>
      </c>
      <c r="AB533" s="102" t="e">
        <f t="shared" si="281"/>
        <v>#REF!</v>
      </c>
      <c r="AC533" s="102" t="e">
        <f t="shared" si="282"/>
        <v>#REF!</v>
      </c>
      <c r="AD533" s="102" t="e">
        <f t="shared" si="283"/>
        <v>#REF!</v>
      </c>
      <c r="AE533" s="102" t="e">
        <f t="shared" si="284"/>
        <v>#REF!</v>
      </c>
      <c r="AF533" s="108" t="e">
        <f t="shared" si="285"/>
        <v>#REF!</v>
      </c>
      <c r="AG533" s="102" t="e">
        <f t="shared" si="286"/>
        <v>#REF!</v>
      </c>
    </row>
    <row r="534" spans="5:33" x14ac:dyDescent="0.25">
      <c r="E534" s="65" t="e">
        <f>IF((ROWS(E$6:E534)-1)&gt;$C$16+$C$13-$C$15,"",(ROWS(E$6:E534)-1))</f>
        <v>#REF!</v>
      </c>
      <c r="F534" s="55" t="e">
        <f t="shared" si="270"/>
        <v>#REF!</v>
      </c>
      <c r="G534" s="55" t="e">
        <f t="shared" si="265"/>
        <v>#REF!</v>
      </c>
      <c r="H534" s="28" t="e">
        <f t="shared" si="266"/>
        <v>#REF!</v>
      </c>
      <c r="I534" s="56" t="e">
        <f t="shared" si="267"/>
        <v>#REF!</v>
      </c>
      <c r="J534" s="56" t="e">
        <f t="shared" si="271"/>
        <v>#REF!</v>
      </c>
      <c r="K534" s="57" t="e">
        <f t="shared" si="272"/>
        <v>#REF!</v>
      </c>
      <c r="L534" s="57" t="e">
        <f t="shared" si="273"/>
        <v>#REF!</v>
      </c>
      <c r="M534" s="58" t="e">
        <f t="shared" si="268"/>
        <v>#REF!</v>
      </c>
      <c r="N534" s="58" t="e">
        <f t="shared" si="274"/>
        <v>#REF!</v>
      </c>
      <c r="O534" s="58" t="e">
        <f t="shared" si="275"/>
        <v>#REF!</v>
      </c>
      <c r="P534" s="59" t="e">
        <f t="shared" si="264"/>
        <v>#REF!</v>
      </c>
      <c r="Q534" s="29" t="e">
        <f t="shared" si="276"/>
        <v>#REF!</v>
      </c>
      <c r="R534" s="100" t="e">
        <f t="shared" si="269"/>
        <v>#REF!</v>
      </c>
      <c r="S534" s="69"/>
      <c r="T534" s="69"/>
      <c r="U534" s="102"/>
      <c r="V534" s="102"/>
      <c r="W534" s="102"/>
      <c r="X534" s="102" t="e">
        <f t="shared" si="277"/>
        <v>#REF!</v>
      </c>
      <c r="Y534" s="102" t="e">
        <f t="shared" si="278"/>
        <v>#REF!</v>
      </c>
      <c r="Z534" s="102" t="e">
        <f t="shared" si="279"/>
        <v>#REF!</v>
      </c>
      <c r="AA534" s="102" t="e">
        <f t="shared" si="280"/>
        <v>#REF!</v>
      </c>
      <c r="AB534" s="102" t="e">
        <f t="shared" si="281"/>
        <v>#REF!</v>
      </c>
      <c r="AC534" s="102" t="e">
        <f t="shared" si="282"/>
        <v>#REF!</v>
      </c>
      <c r="AD534" s="102" t="e">
        <f t="shared" si="283"/>
        <v>#REF!</v>
      </c>
      <c r="AE534" s="102" t="e">
        <f t="shared" si="284"/>
        <v>#REF!</v>
      </c>
      <c r="AF534" s="108" t="e">
        <f t="shared" si="285"/>
        <v>#REF!</v>
      </c>
      <c r="AG534" s="102" t="e">
        <f t="shared" si="286"/>
        <v>#REF!</v>
      </c>
    </row>
    <row r="535" spans="5:33" x14ac:dyDescent="0.25">
      <c r="E535" s="65" t="e">
        <f>IF((ROWS(E$6:E535)-1)&gt;$C$16+$C$13-$C$15,"",(ROWS(E$6:E535)-1))</f>
        <v>#REF!</v>
      </c>
      <c r="F535" s="55" t="e">
        <f t="shared" si="270"/>
        <v>#REF!</v>
      </c>
      <c r="G535" s="55" t="e">
        <f t="shared" si="265"/>
        <v>#REF!</v>
      </c>
      <c r="H535" s="28" t="e">
        <f t="shared" si="266"/>
        <v>#REF!</v>
      </c>
      <c r="I535" s="56" t="e">
        <f t="shared" si="267"/>
        <v>#REF!</v>
      </c>
      <c r="J535" s="56" t="e">
        <f t="shared" si="271"/>
        <v>#REF!</v>
      </c>
      <c r="K535" s="57" t="e">
        <f t="shared" si="272"/>
        <v>#REF!</v>
      </c>
      <c r="L535" s="57" t="e">
        <f t="shared" si="273"/>
        <v>#REF!</v>
      </c>
      <c r="M535" s="58" t="e">
        <f t="shared" si="268"/>
        <v>#REF!</v>
      </c>
      <c r="N535" s="58" t="e">
        <f t="shared" si="274"/>
        <v>#REF!</v>
      </c>
      <c r="O535" s="58" t="e">
        <f t="shared" si="275"/>
        <v>#REF!</v>
      </c>
      <c r="P535" s="59" t="e">
        <f t="shared" si="264"/>
        <v>#REF!</v>
      </c>
      <c r="Q535" s="29" t="e">
        <f t="shared" si="276"/>
        <v>#REF!</v>
      </c>
      <c r="R535" s="100" t="e">
        <f t="shared" si="269"/>
        <v>#REF!</v>
      </c>
      <c r="S535" s="69"/>
      <c r="T535" s="69"/>
      <c r="U535" s="102"/>
      <c r="V535" s="102"/>
      <c r="W535" s="102"/>
      <c r="X535" s="102" t="e">
        <f t="shared" si="277"/>
        <v>#REF!</v>
      </c>
      <c r="Y535" s="102" t="e">
        <f t="shared" si="278"/>
        <v>#REF!</v>
      </c>
      <c r="Z535" s="102" t="e">
        <f t="shared" si="279"/>
        <v>#REF!</v>
      </c>
      <c r="AA535" s="102" t="e">
        <f t="shared" si="280"/>
        <v>#REF!</v>
      </c>
      <c r="AB535" s="102" t="e">
        <f t="shared" si="281"/>
        <v>#REF!</v>
      </c>
      <c r="AC535" s="102" t="e">
        <f t="shared" si="282"/>
        <v>#REF!</v>
      </c>
      <c r="AD535" s="102" t="e">
        <f t="shared" si="283"/>
        <v>#REF!</v>
      </c>
      <c r="AE535" s="102" t="e">
        <f t="shared" si="284"/>
        <v>#REF!</v>
      </c>
      <c r="AF535" s="108" t="e">
        <f t="shared" si="285"/>
        <v>#REF!</v>
      </c>
      <c r="AG535" s="102" t="e">
        <f t="shared" si="286"/>
        <v>#REF!</v>
      </c>
    </row>
    <row r="536" spans="5:33" x14ac:dyDescent="0.25">
      <c r="E536" s="65" t="e">
        <f>IF((ROWS(E$6:E536)-1)&gt;$C$16+$C$13-$C$15,"",(ROWS(E$6:E536)-1))</f>
        <v>#REF!</v>
      </c>
      <c r="F536" s="55" t="e">
        <f t="shared" si="270"/>
        <v>#REF!</v>
      </c>
      <c r="G536" s="55" t="e">
        <f t="shared" si="265"/>
        <v>#REF!</v>
      </c>
      <c r="H536" s="28" t="e">
        <f t="shared" si="266"/>
        <v>#REF!</v>
      </c>
      <c r="I536" s="56" t="e">
        <f t="shared" si="267"/>
        <v>#REF!</v>
      </c>
      <c r="J536" s="56" t="e">
        <f t="shared" si="271"/>
        <v>#REF!</v>
      </c>
      <c r="K536" s="57" t="e">
        <f t="shared" si="272"/>
        <v>#REF!</v>
      </c>
      <c r="L536" s="57" t="e">
        <f t="shared" si="273"/>
        <v>#REF!</v>
      </c>
      <c r="M536" s="58" t="e">
        <f t="shared" si="268"/>
        <v>#REF!</v>
      </c>
      <c r="N536" s="58" t="e">
        <f t="shared" si="274"/>
        <v>#REF!</v>
      </c>
      <c r="O536" s="58" t="e">
        <f t="shared" si="275"/>
        <v>#REF!</v>
      </c>
      <c r="P536" s="59" t="e">
        <f t="shared" si="264"/>
        <v>#REF!</v>
      </c>
      <c r="Q536" s="29" t="e">
        <f t="shared" si="276"/>
        <v>#REF!</v>
      </c>
      <c r="R536" s="100" t="e">
        <f t="shared" si="269"/>
        <v>#REF!</v>
      </c>
      <c r="S536" s="69"/>
      <c r="T536" s="69"/>
      <c r="U536" s="102"/>
      <c r="V536" s="102"/>
      <c r="W536" s="102"/>
      <c r="X536" s="102" t="e">
        <f t="shared" si="277"/>
        <v>#REF!</v>
      </c>
      <c r="Y536" s="102" t="e">
        <f t="shared" si="278"/>
        <v>#REF!</v>
      </c>
      <c r="Z536" s="102" t="e">
        <f t="shared" si="279"/>
        <v>#REF!</v>
      </c>
      <c r="AA536" s="102" t="e">
        <f t="shared" si="280"/>
        <v>#REF!</v>
      </c>
      <c r="AB536" s="102" t="e">
        <f t="shared" si="281"/>
        <v>#REF!</v>
      </c>
      <c r="AC536" s="102" t="e">
        <f t="shared" si="282"/>
        <v>#REF!</v>
      </c>
      <c r="AD536" s="102" t="e">
        <f t="shared" si="283"/>
        <v>#REF!</v>
      </c>
      <c r="AE536" s="102" t="e">
        <f t="shared" si="284"/>
        <v>#REF!</v>
      </c>
      <c r="AF536" s="108" t="e">
        <f t="shared" si="285"/>
        <v>#REF!</v>
      </c>
      <c r="AG536" s="102" t="e">
        <f t="shared" si="286"/>
        <v>#REF!</v>
      </c>
    </row>
    <row r="537" spans="5:33" x14ac:dyDescent="0.25">
      <c r="E537" s="65" t="e">
        <f>IF((ROWS(E$6:E537)-1)&gt;$C$16+$C$13-$C$15,"",(ROWS(E$6:E537)-1))</f>
        <v>#REF!</v>
      </c>
      <c r="F537" s="55" t="e">
        <f t="shared" si="270"/>
        <v>#REF!</v>
      </c>
      <c r="G537" s="55" t="e">
        <f t="shared" si="265"/>
        <v>#REF!</v>
      </c>
      <c r="H537" s="28" t="e">
        <f t="shared" si="266"/>
        <v>#REF!</v>
      </c>
      <c r="I537" s="56" t="e">
        <f t="shared" si="267"/>
        <v>#REF!</v>
      </c>
      <c r="J537" s="56" t="e">
        <f t="shared" si="271"/>
        <v>#REF!</v>
      </c>
      <c r="K537" s="57" t="e">
        <f t="shared" si="272"/>
        <v>#REF!</v>
      </c>
      <c r="L537" s="57" t="e">
        <f t="shared" si="273"/>
        <v>#REF!</v>
      </c>
      <c r="M537" s="58" t="e">
        <f t="shared" si="268"/>
        <v>#REF!</v>
      </c>
      <c r="N537" s="58" t="e">
        <f t="shared" si="274"/>
        <v>#REF!</v>
      </c>
      <c r="O537" s="58" t="e">
        <f t="shared" si="275"/>
        <v>#REF!</v>
      </c>
      <c r="P537" s="59" t="e">
        <f t="shared" si="264"/>
        <v>#REF!</v>
      </c>
      <c r="Q537" s="29" t="e">
        <f t="shared" si="276"/>
        <v>#REF!</v>
      </c>
      <c r="R537" s="100" t="e">
        <f t="shared" si="269"/>
        <v>#REF!</v>
      </c>
      <c r="S537" s="69"/>
      <c r="T537" s="69"/>
      <c r="U537" s="102"/>
      <c r="V537" s="102"/>
      <c r="W537" s="102"/>
      <c r="X537" s="102" t="e">
        <f t="shared" si="277"/>
        <v>#REF!</v>
      </c>
      <c r="Y537" s="102" t="e">
        <f t="shared" si="278"/>
        <v>#REF!</v>
      </c>
      <c r="Z537" s="102" t="e">
        <f t="shared" si="279"/>
        <v>#REF!</v>
      </c>
      <c r="AA537" s="102" t="e">
        <f t="shared" si="280"/>
        <v>#REF!</v>
      </c>
      <c r="AB537" s="102" t="e">
        <f t="shared" si="281"/>
        <v>#REF!</v>
      </c>
      <c r="AC537" s="102" t="e">
        <f t="shared" si="282"/>
        <v>#REF!</v>
      </c>
      <c r="AD537" s="102" t="e">
        <f t="shared" si="283"/>
        <v>#REF!</v>
      </c>
      <c r="AE537" s="102" t="e">
        <f t="shared" si="284"/>
        <v>#REF!</v>
      </c>
      <c r="AF537" s="108" t="e">
        <f t="shared" si="285"/>
        <v>#REF!</v>
      </c>
      <c r="AG537" s="102" t="e">
        <f t="shared" si="286"/>
        <v>#REF!</v>
      </c>
    </row>
    <row r="538" spans="5:33" x14ac:dyDescent="0.25">
      <c r="E538" s="65" t="e">
        <f>IF((ROWS(E$6:E538)-1)&gt;$C$16+$C$13-$C$15,"",(ROWS(E$6:E538)-1))</f>
        <v>#REF!</v>
      </c>
      <c r="F538" s="55" t="e">
        <f t="shared" si="270"/>
        <v>#REF!</v>
      </c>
      <c r="G538" s="55" t="e">
        <f t="shared" si="265"/>
        <v>#REF!</v>
      </c>
      <c r="H538" s="28" t="e">
        <f t="shared" si="266"/>
        <v>#REF!</v>
      </c>
      <c r="I538" s="56" t="e">
        <f t="shared" si="267"/>
        <v>#REF!</v>
      </c>
      <c r="J538" s="56" t="e">
        <f t="shared" si="271"/>
        <v>#REF!</v>
      </c>
      <c r="K538" s="57" t="e">
        <f t="shared" si="272"/>
        <v>#REF!</v>
      </c>
      <c r="L538" s="57" t="e">
        <f t="shared" si="273"/>
        <v>#REF!</v>
      </c>
      <c r="M538" s="58" t="e">
        <f t="shared" si="268"/>
        <v>#REF!</v>
      </c>
      <c r="N538" s="58" t="e">
        <f t="shared" si="274"/>
        <v>#REF!</v>
      </c>
      <c r="O538" s="58" t="e">
        <f t="shared" si="275"/>
        <v>#REF!</v>
      </c>
      <c r="P538" s="59" t="e">
        <f t="shared" si="264"/>
        <v>#REF!</v>
      </c>
      <c r="Q538" s="29" t="e">
        <f t="shared" si="276"/>
        <v>#REF!</v>
      </c>
      <c r="R538" s="100" t="e">
        <f t="shared" si="269"/>
        <v>#REF!</v>
      </c>
      <c r="S538" s="69"/>
      <c r="T538" s="69"/>
      <c r="U538" s="102"/>
      <c r="V538" s="102"/>
      <c r="W538" s="102"/>
      <c r="X538" s="102" t="e">
        <f t="shared" si="277"/>
        <v>#REF!</v>
      </c>
      <c r="Y538" s="102" t="e">
        <f t="shared" si="278"/>
        <v>#REF!</v>
      </c>
      <c r="Z538" s="102" t="e">
        <f t="shared" si="279"/>
        <v>#REF!</v>
      </c>
      <c r="AA538" s="102" t="e">
        <f t="shared" si="280"/>
        <v>#REF!</v>
      </c>
      <c r="AB538" s="102" t="e">
        <f t="shared" si="281"/>
        <v>#REF!</v>
      </c>
      <c r="AC538" s="102" t="e">
        <f t="shared" si="282"/>
        <v>#REF!</v>
      </c>
      <c r="AD538" s="102" t="e">
        <f t="shared" si="283"/>
        <v>#REF!</v>
      </c>
      <c r="AE538" s="102" t="e">
        <f t="shared" si="284"/>
        <v>#REF!</v>
      </c>
      <c r="AF538" s="108" t="e">
        <f t="shared" si="285"/>
        <v>#REF!</v>
      </c>
      <c r="AG538" s="102" t="e">
        <f t="shared" si="286"/>
        <v>#REF!</v>
      </c>
    </row>
    <row r="539" spans="5:33" x14ac:dyDescent="0.25">
      <c r="E539" s="65" t="e">
        <f>IF((ROWS(E$6:E539)-1)&gt;$C$16+$C$13-$C$15,"",(ROWS(E$6:E539)-1))</f>
        <v>#REF!</v>
      </c>
      <c r="F539" s="55" t="e">
        <f t="shared" si="270"/>
        <v>#REF!</v>
      </c>
      <c r="G539" s="55" t="e">
        <f t="shared" si="265"/>
        <v>#REF!</v>
      </c>
      <c r="H539" s="28" t="e">
        <f t="shared" si="266"/>
        <v>#REF!</v>
      </c>
      <c r="I539" s="56" t="e">
        <f t="shared" si="267"/>
        <v>#REF!</v>
      </c>
      <c r="J539" s="56" t="e">
        <f t="shared" si="271"/>
        <v>#REF!</v>
      </c>
      <c r="K539" s="57" t="e">
        <f t="shared" si="272"/>
        <v>#REF!</v>
      </c>
      <c r="L539" s="57" t="e">
        <f t="shared" si="273"/>
        <v>#REF!</v>
      </c>
      <c r="M539" s="58" t="e">
        <f t="shared" si="268"/>
        <v>#REF!</v>
      </c>
      <c r="N539" s="58" t="e">
        <f t="shared" si="274"/>
        <v>#REF!</v>
      </c>
      <c r="O539" s="58" t="e">
        <f t="shared" si="275"/>
        <v>#REF!</v>
      </c>
      <c r="P539" s="59" t="e">
        <f t="shared" si="264"/>
        <v>#REF!</v>
      </c>
      <c r="Q539" s="29" t="e">
        <f t="shared" si="276"/>
        <v>#REF!</v>
      </c>
      <c r="R539" s="100" t="e">
        <f t="shared" si="269"/>
        <v>#REF!</v>
      </c>
      <c r="S539" s="69"/>
      <c r="T539" s="69"/>
      <c r="U539" s="102"/>
      <c r="V539" s="102"/>
      <c r="W539" s="102"/>
      <c r="X539" s="102" t="e">
        <f t="shared" si="277"/>
        <v>#REF!</v>
      </c>
      <c r="Y539" s="102" t="e">
        <f t="shared" si="278"/>
        <v>#REF!</v>
      </c>
      <c r="Z539" s="102" t="e">
        <f t="shared" si="279"/>
        <v>#REF!</v>
      </c>
      <c r="AA539" s="102" t="e">
        <f t="shared" si="280"/>
        <v>#REF!</v>
      </c>
      <c r="AB539" s="102" t="e">
        <f t="shared" si="281"/>
        <v>#REF!</v>
      </c>
      <c r="AC539" s="102" t="e">
        <f t="shared" si="282"/>
        <v>#REF!</v>
      </c>
      <c r="AD539" s="102" t="e">
        <f t="shared" si="283"/>
        <v>#REF!</v>
      </c>
      <c r="AE539" s="102" t="e">
        <f t="shared" si="284"/>
        <v>#REF!</v>
      </c>
      <c r="AF539" s="108" t="e">
        <f t="shared" si="285"/>
        <v>#REF!</v>
      </c>
      <c r="AG539" s="102" t="e">
        <f t="shared" si="286"/>
        <v>#REF!</v>
      </c>
    </row>
    <row r="540" spans="5:33" x14ac:dyDescent="0.25">
      <c r="E540" s="65" t="e">
        <f>IF((ROWS(E$6:E540)-1)&gt;$C$16+$C$13-$C$15,"",(ROWS(E$6:E540)-1))</f>
        <v>#REF!</v>
      </c>
      <c r="F540" s="55" t="e">
        <f t="shared" si="270"/>
        <v>#REF!</v>
      </c>
      <c r="G540" s="55" t="e">
        <f t="shared" si="265"/>
        <v>#REF!</v>
      </c>
      <c r="H540" s="28" t="e">
        <f t="shared" si="266"/>
        <v>#REF!</v>
      </c>
      <c r="I540" s="56" t="e">
        <f t="shared" si="267"/>
        <v>#REF!</v>
      </c>
      <c r="J540" s="56" t="e">
        <f t="shared" si="271"/>
        <v>#REF!</v>
      </c>
      <c r="K540" s="57" t="e">
        <f t="shared" si="272"/>
        <v>#REF!</v>
      </c>
      <c r="L540" s="57" t="e">
        <f t="shared" si="273"/>
        <v>#REF!</v>
      </c>
      <c r="M540" s="58" t="e">
        <f t="shared" si="268"/>
        <v>#REF!</v>
      </c>
      <c r="N540" s="58" t="e">
        <f t="shared" si="274"/>
        <v>#REF!</v>
      </c>
      <c r="O540" s="58" t="e">
        <f t="shared" si="275"/>
        <v>#REF!</v>
      </c>
      <c r="P540" s="59" t="e">
        <f t="shared" si="264"/>
        <v>#REF!</v>
      </c>
      <c r="Q540" s="29" t="e">
        <f t="shared" si="276"/>
        <v>#REF!</v>
      </c>
      <c r="R540" s="100" t="e">
        <f t="shared" si="269"/>
        <v>#REF!</v>
      </c>
      <c r="S540" s="69"/>
      <c r="T540" s="69"/>
      <c r="U540" s="102"/>
      <c r="V540" s="102"/>
      <c r="W540" s="102"/>
      <c r="X540" s="102" t="e">
        <f t="shared" si="277"/>
        <v>#REF!</v>
      </c>
      <c r="Y540" s="102" t="e">
        <f t="shared" si="278"/>
        <v>#REF!</v>
      </c>
      <c r="Z540" s="102" t="e">
        <f t="shared" si="279"/>
        <v>#REF!</v>
      </c>
      <c r="AA540" s="102" t="e">
        <f t="shared" si="280"/>
        <v>#REF!</v>
      </c>
      <c r="AB540" s="102" t="e">
        <f t="shared" si="281"/>
        <v>#REF!</v>
      </c>
      <c r="AC540" s="102" t="e">
        <f t="shared" si="282"/>
        <v>#REF!</v>
      </c>
      <c r="AD540" s="102" t="e">
        <f t="shared" si="283"/>
        <v>#REF!</v>
      </c>
      <c r="AE540" s="102" t="e">
        <f t="shared" si="284"/>
        <v>#REF!</v>
      </c>
      <c r="AF540" s="108" t="e">
        <f t="shared" si="285"/>
        <v>#REF!</v>
      </c>
      <c r="AG540" s="102" t="e">
        <f t="shared" si="286"/>
        <v>#REF!</v>
      </c>
    </row>
    <row r="541" spans="5:33" x14ac:dyDescent="0.25">
      <c r="E541" s="65" t="e">
        <f>IF((ROWS(E$6:E541)-1)&gt;$C$16+$C$13-$C$15,"",(ROWS(E$6:E541)-1))</f>
        <v>#REF!</v>
      </c>
      <c r="F541" s="55" t="e">
        <f t="shared" si="270"/>
        <v>#REF!</v>
      </c>
      <c r="G541" s="55" t="e">
        <f t="shared" si="265"/>
        <v>#REF!</v>
      </c>
      <c r="H541" s="28" t="e">
        <f t="shared" si="266"/>
        <v>#REF!</v>
      </c>
      <c r="I541" s="56" t="e">
        <f t="shared" si="267"/>
        <v>#REF!</v>
      </c>
      <c r="J541" s="56" t="e">
        <f t="shared" si="271"/>
        <v>#REF!</v>
      </c>
      <c r="K541" s="57" t="e">
        <f t="shared" si="272"/>
        <v>#REF!</v>
      </c>
      <c r="L541" s="57" t="e">
        <f t="shared" si="273"/>
        <v>#REF!</v>
      </c>
      <c r="M541" s="58" t="e">
        <f t="shared" si="268"/>
        <v>#REF!</v>
      </c>
      <c r="N541" s="58" t="e">
        <f t="shared" si="274"/>
        <v>#REF!</v>
      </c>
      <c r="O541" s="58" t="e">
        <f t="shared" si="275"/>
        <v>#REF!</v>
      </c>
      <c r="P541" s="59" t="e">
        <f t="shared" si="264"/>
        <v>#REF!</v>
      </c>
      <c r="Q541" s="29" t="e">
        <f t="shared" si="276"/>
        <v>#REF!</v>
      </c>
      <c r="R541" s="100" t="e">
        <f t="shared" si="269"/>
        <v>#REF!</v>
      </c>
      <c r="S541" s="69"/>
      <c r="T541" s="69"/>
      <c r="U541" s="102"/>
      <c r="V541" s="102"/>
      <c r="W541" s="102"/>
      <c r="X541" s="102" t="e">
        <f t="shared" si="277"/>
        <v>#REF!</v>
      </c>
      <c r="Y541" s="102" t="e">
        <f t="shared" si="278"/>
        <v>#REF!</v>
      </c>
      <c r="Z541" s="102" t="e">
        <f t="shared" si="279"/>
        <v>#REF!</v>
      </c>
      <c r="AA541" s="102" t="e">
        <f t="shared" si="280"/>
        <v>#REF!</v>
      </c>
      <c r="AB541" s="102" t="e">
        <f t="shared" si="281"/>
        <v>#REF!</v>
      </c>
      <c r="AC541" s="102" t="e">
        <f t="shared" si="282"/>
        <v>#REF!</v>
      </c>
      <c r="AD541" s="102" t="e">
        <f t="shared" si="283"/>
        <v>#REF!</v>
      </c>
      <c r="AE541" s="102" t="e">
        <f t="shared" si="284"/>
        <v>#REF!</v>
      </c>
      <c r="AF541" s="108" t="e">
        <f t="shared" si="285"/>
        <v>#REF!</v>
      </c>
      <c r="AG541" s="102" t="e">
        <f t="shared" si="286"/>
        <v>#REF!</v>
      </c>
    </row>
    <row r="542" spans="5:33" x14ac:dyDescent="0.25">
      <c r="E542" s="65" t="e">
        <f>IF((ROWS(E$6:E542)-1)&gt;$C$16+$C$13-$C$15,"",(ROWS(E$6:E542)-1))</f>
        <v>#REF!</v>
      </c>
      <c r="F542" s="55" t="e">
        <f t="shared" si="270"/>
        <v>#REF!</v>
      </c>
      <c r="G542" s="55" t="e">
        <f t="shared" si="265"/>
        <v>#REF!</v>
      </c>
      <c r="H542" s="28" t="e">
        <f t="shared" si="266"/>
        <v>#REF!</v>
      </c>
      <c r="I542" s="56" t="e">
        <f t="shared" si="267"/>
        <v>#REF!</v>
      </c>
      <c r="J542" s="56" t="e">
        <f t="shared" si="271"/>
        <v>#REF!</v>
      </c>
      <c r="K542" s="57" t="e">
        <f t="shared" si="272"/>
        <v>#REF!</v>
      </c>
      <c r="L542" s="57" t="e">
        <f t="shared" si="273"/>
        <v>#REF!</v>
      </c>
      <c r="M542" s="58" t="e">
        <f t="shared" si="268"/>
        <v>#REF!</v>
      </c>
      <c r="N542" s="58" t="e">
        <f t="shared" si="274"/>
        <v>#REF!</v>
      </c>
      <c r="O542" s="58" t="e">
        <f t="shared" si="275"/>
        <v>#REF!</v>
      </c>
      <c r="P542" s="59" t="e">
        <f t="shared" si="264"/>
        <v>#REF!</v>
      </c>
      <c r="Q542" s="29" t="e">
        <f t="shared" si="276"/>
        <v>#REF!</v>
      </c>
      <c r="R542" s="100" t="e">
        <f t="shared" si="269"/>
        <v>#REF!</v>
      </c>
      <c r="S542" s="69"/>
      <c r="T542" s="69"/>
      <c r="U542" s="102"/>
      <c r="V542" s="102"/>
      <c r="W542" s="102"/>
      <c r="X542" s="102" t="e">
        <f t="shared" si="277"/>
        <v>#REF!</v>
      </c>
      <c r="Y542" s="102" t="e">
        <f t="shared" si="278"/>
        <v>#REF!</v>
      </c>
      <c r="Z542" s="102" t="e">
        <f t="shared" si="279"/>
        <v>#REF!</v>
      </c>
      <c r="AA542" s="102" t="e">
        <f t="shared" si="280"/>
        <v>#REF!</v>
      </c>
      <c r="AB542" s="102" t="e">
        <f t="shared" si="281"/>
        <v>#REF!</v>
      </c>
      <c r="AC542" s="102" t="e">
        <f t="shared" si="282"/>
        <v>#REF!</v>
      </c>
      <c r="AD542" s="102" t="e">
        <f t="shared" si="283"/>
        <v>#REF!</v>
      </c>
      <c r="AE542" s="102" t="e">
        <f t="shared" si="284"/>
        <v>#REF!</v>
      </c>
      <c r="AF542" s="108" t="e">
        <f t="shared" si="285"/>
        <v>#REF!</v>
      </c>
      <c r="AG542" s="102" t="e">
        <f t="shared" si="286"/>
        <v>#REF!</v>
      </c>
    </row>
    <row r="543" spans="5:33" x14ac:dyDescent="0.25">
      <c r="E543" s="65" t="e">
        <f>IF((ROWS(E$6:E543)-1)&gt;$C$16+$C$13-$C$15,"",(ROWS(E$6:E543)-1))</f>
        <v>#REF!</v>
      </c>
      <c r="F543" s="55" t="e">
        <f t="shared" si="270"/>
        <v>#REF!</v>
      </c>
      <c r="G543" s="55" t="e">
        <f t="shared" si="265"/>
        <v>#REF!</v>
      </c>
      <c r="H543" s="28" t="e">
        <f t="shared" si="266"/>
        <v>#REF!</v>
      </c>
      <c r="I543" s="56" t="e">
        <f t="shared" si="267"/>
        <v>#REF!</v>
      </c>
      <c r="J543" s="56" t="e">
        <f t="shared" si="271"/>
        <v>#REF!</v>
      </c>
      <c r="K543" s="57" t="e">
        <f t="shared" si="272"/>
        <v>#REF!</v>
      </c>
      <c r="L543" s="57" t="e">
        <f t="shared" si="273"/>
        <v>#REF!</v>
      </c>
      <c r="M543" s="58" t="e">
        <f t="shared" si="268"/>
        <v>#REF!</v>
      </c>
      <c r="N543" s="58" t="e">
        <f t="shared" si="274"/>
        <v>#REF!</v>
      </c>
      <c r="O543" s="58" t="e">
        <f t="shared" si="275"/>
        <v>#REF!</v>
      </c>
      <c r="P543" s="59" t="e">
        <f t="shared" si="264"/>
        <v>#REF!</v>
      </c>
      <c r="Q543" s="29" t="e">
        <f t="shared" si="276"/>
        <v>#REF!</v>
      </c>
      <c r="R543" s="100" t="e">
        <f t="shared" si="269"/>
        <v>#REF!</v>
      </c>
      <c r="S543" s="69"/>
      <c r="T543" s="69"/>
      <c r="U543" s="102"/>
      <c r="V543" s="102"/>
      <c r="W543" s="102"/>
      <c r="X543" s="102" t="e">
        <f t="shared" si="277"/>
        <v>#REF!</v>
      </c>
      <c r="Y543" s="102" t="e">
        <f t="shared" si="278"/>
        <v>#REF!</v>
      </c>
      <c r="Z543" s="102" t="e">
        <f t="shared" si="279"/>
        <v>#REF!</v>
      </c>
      <c r="AA543" s="102" t="e">
        <f t="shared" si="280"/>
        <v>#REF!</v>
      </c>
      <c r="AB543" s="102" t="e">
        <f t="shared" si="281"/>
        <v>#REF!</v>
      </c>
      <c r="AC543" s="102" t="e">
        <f t="shared" si="282"/>
        <v>#REF!</v>
      </c>
      <c r="AD543" s="102" t="e">
        <f t="shared" si="283"/>
        <v>#REF!</v>
      </c>
      <c r="AE543" s="102" t="e">
        <f t="shared" si="284"/>
        <v>#REF!</v>
      </c>
      <c r="AF543" s="108" t="e">
        <f t="shared" si="285"/>
        <v>#REF!</v>
      </c>
      <c r="AG543" s="102" t="e">
        <f t="shared" si="286"/>
        <v>#REF!</v>
      </c>
    </row>
    <row r="544" spans="5:33" x14ac:dyDescent="0.25">
      <c r="E544" s="65" t="e">
        <f>IF((ROWS(E$6:E544)-1)&gt;$C$16+$C$13-$C$15,"",(ROWS(E$6:E544)-1))</f>
        <v>#REF!</v>
      </c>
      <c r="F544" s="55" t="e">
        <f t="shared" si="270"/>
        <v>#REF!</v>
      </c>
      <c r="G544" s="55" t="e">
        <f t="shared" si="265"/>
        <v>#REF!</v>
      </c>
      <c r="H544" s="28" t="e">
        <f t="shared" si="266"/>
        <v>#REF!</v>
      </c>
      <c r="I544" s="56" t="e">
        <f t="shared" si="267"/>
        <v>#REF!</v>
      </c>
      <c r="J544" s="56" t="e">
        <f t="shared" si="271"/>
        <v>#REF!</v>
      </c>
      <c r="K544" s="57" t="e">
        <f t="shared" si="272"/>
        <v>#REF!</v>
      </c>
      <c r="L544" s="57" t="e">
        <f t="shared" si="273"/>
        <v>#REF!</v>
      </c>
      <c r="M544" s="58" t="e">
        <f t="shared" si="268"/>
        <v>#REF!</v>
      </c>
      <c r="N544" s="58" t="e">
        <f t="shared" si="274"/>
        <v>#REF!</v>
      </c>
      <c r="O544" s="58" t="e">
        <f t="shared" si="275"/>
        <v>#REF!</v>
      </c>
      <c r="P544" s="59" t="e">
        <f t="shared" si="264"/>
        <v>#REF!</v>
      </c>
      <c r="Q544" s="29" t="e">
        <f t="shared" si="276"/>
        <v>#REF!</v>
      </c>
      <c r="R544" s="100" t="e">
        <f t="shared" si="269"/>
        <v>#REF!</v>
      </c>
      <c r="S544" s="69"/>
      <c r="T544" s="69"/>
      <c r="U544" s="102"/>
      <c r="V544" s="102"/>
      <c r="W544" s="102"/>
      <c r="X544" s="102" t="e">
        <f t="shared" si="277"/>
        <v>#REF!</v>
      </c>
      <c r="Y544" s="102" t="e">
        <f t="shared" si="278"/>
        <v>#REF!</v>
      </c>
      <c r="Z544" s="102" t="e">
        <f t="shared" si="279"/>
        <v>#REF!</v>
      </c>
      <c r="AA544" s="102" t="e">
        <f t="shared" si="280"/>
        <v>#REF!</v>
      </c>
      <c r="AB544" s="102" t="e">
        <f t="shared" si="281"/>
        <v>#REF!</v>
      </c>
      <c r="AC544" s="102" t="e">
        <f t="shared" si="282"/>
        <v>#REF!</v>
      </c>
      <c r="AD544" s="102" t="e">
        <f t="shared" si="283"/>
        <v>#REF!</v>
      </c>
      <c r="AE544" s="102" t="e">
        <f t="shared" si="284"/>
        <v>#REF!</v>
      </c>
      <c r="AF544" s="108" t="e">
        <f t="shared" si="285"/>
        <v>#REF!</v>
      </c>
      <c r="AG544" s="102" t="e">
        <f t="shared" si="286"/>
        <v>#REF!</v>
      </c>
    </row>
    <row r="545" spans="5:33" x14ac:dyDescent="0.25">
      <c r="E545" s="65" t="e">
        <f>IF((ROWS(E$6:E545)-1)&gt;$C$16+$C$13-$C$15,"",(ROWS(E$6:E545)-1))</f>
        <v>#REF!</v>
      </c>
      <c r="F545" s="55" t="e">
        <f t="shared" si="270"/>
        <v>#REF!</v>
      </c>
      <c r="G545" s="55" t="e">
        <f t="shared" si="265"/>
        <v>#REF!</v>
      </c>
      <c r="H545" s="28" t="e">
        <f t="shared" si="266"/>
        <v>#REF!</v>
      </c>
      <c r="I545" s="56" t="e">
        <f t="shared" si="267"/>
        <v>#REF!</v>
      </c>
      <c r="J545" s="56" t="e">
        <f t="shared" si="271"/>
        <v>#REF!</v>
      </c>
      <c r="K545" s="57" t="e">
        <f t="shared" si="272"/>
        <v>#REF!</v>
      </c>
      <c r="L545" s="57" t="e">
        <f t="shared" si="273"/>
        <v>#REF!</v>
      </c>
      <c r="M545" s="58" t="e">
        <f t="shared" si="268"/>
        <v>#REF!</v>
      </c>
      <c r="N545" s="58" t="e">
        <f t="shared" si="274"/>
        <v>#REF!</v>
      </c>
      <c r="O545" s="58" t="e">
        <f t="shared" si="275"/>
        <v>#REF!</v>
      </c>
      <c r="P545" s="59" t="e">
        <f t="shared" si="264"/>
        <v>#REF!</v>
      </c>
      <c r="Q545" s="29" t="e">
        <f t="shared" si="276"/>
        <v>#REF!</v>
      </c>
      <c r="R545" s="100" t="e">
        <f t="shared" si="269"/>
        <v>#REF!</v>
      </c>
      <c r="S545" s="69"/>
      <c r="T545" s="69"/>
      <c r="U545" s="102"/>
      <c r="V545" s="102"/>
      <c r="W545" s="102"/>
      <c r="X545" s="102" t="e">
        <f t="shared" si="277"/>
        <v>#REF!</v>
      </c>
      <c r="Y545" s="102" t="e">
        <f t="shared" si="278"/>
        <v>#REF!</v>
      </c>
      <c r="Z545" s="102" t="e">
        <f t="shared" si="279"/>
        <v>#REF!</v>
      </c>
      <c r="AA545" s="102" t="e">
        <f t="shared" si="280"/>
        <v>#REF!</v>
      </c>
      <c r="AB545" s="102" t="e">
        <f t="shared" si="281"/>
        <v>#REF!</v>
      </c>
      <c r="AC545" s="102" t="e">
        <f t="shared" si="282"/>
        <v>#REF!</v>
      </c>
      <c r="AD545" s="102" t="e">
        <f t="shared" si="283"/>
        <v>#REF!</v>
      </c>
      <c r="AE545" s="102" t="e">
        <f t="shared" si="284"/>
        <v>#REF!</v>
      </c>
      <c r="AF545" s="108" t="e">
        <f t="shared" si="285"/>
        <v>#REF!</v>
      </c>
      <c r="AG545" s="102" t="e">
        <f t="shared" si="286"/>
        <v>#REF!</v>
      </c>
    </row>
    <row r="546" spans="5:33" x14ac:dyDescent="0.25">
      <c r="E546" s="65" t="e">
        <f>IF((ROWS(E$6:E546)-1)&gt;$C$16+$C$13-$C$15,"",(ROWS(E$6:E546)-1))</f>
        <v>#REF!</v>
      </c>
      <c r="F546" s="55" t="e">
        <f t="shared" si="270"/>
        <v>#REF!</v>
      </c>
      <c r="G546" s="55" t="e">
        <f t="shared" si="265"/>
        <v>#REF!</v>
      </c>
      <c r="H546" s="28" t="e">
        <f t="shared" si="266"/>
        <v>#REF!</v>
      </c>
      <c r="I546" s="56" t="e">
        <f t="shared" si="267"/>
        <v>#REF!</v>
      </c>
      <c r="J546" s="56" t="e">
        <f t="shared" si="271"/>
        <v>#REF!</v>
      </c>
      <c r="K546" s="57" t="e">
        <f t="shared" si="272"/>
        <v>#REF!</v>
      </c>
      <c r="L546" s="57" t="e">
        <f t="shared" si="273"/>
        <v>#REF!</v>
      </c>
      <c r="M546" s="58" t="e">
        <f t="shared" si="268"/>
        <v>#REF!</v>
      </c>
      <c r="N546" s="58" t="e">
        <f t="shared" si="274"/>
        <v>#REF!</v>
      </c>
      <c r="O546" s="58" t="e">
        <f t="shared" si="275"/>
        <v>#REF!</v>
      </c>
      <c r="P546" s="59" t="e">
        <f t="shared" si="264"/>
        <v>#REF!</v>
      </c>
      <c r="Q546" s="29" t="e">
        <f t="shared" si="276"/>
        <v>#REF!</v>
      </c>
      <c r="R546" s="100" t="e">
        <f t="shared" si="269"/>
        <v>#REF!</v>
      </c>
      <c r="S546" s="69"/>
      <c r="T546" s="69"/>
      <c r="U546" s="102"/>
      <c r="V546" s="102"/>
      <c r="W546" s="102"/>
      <c r="X546" s="102" t="e">
        <f t="shared" si="277"/>
        <v>#REF!</v>
      </c>
      <c r="Y546" s="102" t="e">
        <f t="shared" si="278"/>
        <v>#REF!</v>
      </c>
      <c r="Z546" s="102" t="e">
        <f t="shared" si="279"/>
        <v>#REF!</v>
      </c>
      <c r="AA546" s="102" t="e">
        <f t="shared" si="280"/>
        <v>#REF!</v>
      </c>
      <c r="AB546" s="102" t="e">
        <f t="shared" si="281"/>
        <v>#REF!</v>
      </c>
      <c r="AC546" s="102" t="e">
        <f t="shared" si="282"/>
        <v>#REF!</v>
      </c>
      <c r="AD546" s="102" t="e">
        <f t="shared" si="283"/>
        <v>#REF!</v>
      </c>
      <c r="AE546" s="102" t="e">
        <f t="shared" si="284"/>
        <v>#REF!</v>
      </c>
      <c r="AF546" s="108" t="e">
        <f t="shared" si="285"/>
        <v>#REF!</v>
      </c>
      <c r="AG546" s="102" t="e">
        <f t="shared" si="286"/>
        <v>#REF!</v>
      </c>
    </row>
    <row r="547" spans="5:33" x14ac:dyDescent="0.25">
      <c r="E547" s="65" t="e">
        <f>IF((ROWS(E$6:E547)-1)&gt;$C$16+$C$13-$C$15,"",(ROWS(E$6:E547)-1))</f>
        <v>#REF!</v>
      </c>
      <c r="F547" s="55" t="e">
        <f t="shared" si="270"/>
        <v>#REF!</v>
      </c>
      <c r="G547" s="55" t="e">
        <f t="shared" si="265"/>
        <v>#REF!</v>
      </c>
      <c r="H547" s="28" t="e">
        <f t="shared" si="266"/>
        <v>#REF!</v>
      </c>
      <c r="I547" s="56" t="e">
        <f t="shared" si="267"/>
        <v>#REF!</v>
      </c>
      <c r="J547" s="56" t="e">
        <f t="shared" si="271"/>
        <v>#REF!</v>
      </c>
      <c r="K547" s="57" t="e">
        <f t="shared" si="272"/>
        <v>#REF!</v>
      </c>
      <c r="L547" s="57" t="e">
        <f t="shared" si="273"/>
        <v>#REF!</v>
      </c>
      <c r="M547" s="58" t="e">
        <f t="shared" si="268"/>
        <v>#REF!</v>
      </c>
      <c r="N547" s="58" t="e">
        <f t="shared" si="274"/>
        <v>#REF!</v>
      </c>
      <c r="O547" s="58" t="e">
        <f t="shared" si="275"/>
        <v>#REF!</v>
      </c>
      <c r="P547" s="59" t="e">
        <f t="shared" si="264"/>
        <v>#REF!</v>
      </c>
      <c r="Q547" s="29" t="e">
        <f t="shared" si="276"/>
        <v>#REF!</v>
      </c>
      <c r="R547" s="100" t="e">
        <f t="shared" si="269"/>
        <v>#REF!</v>
      </c>
      <c r="S547" s="69"/>
      <c r="T547" s="69"/>
      <c r="U547" s="102"/>
      <c r="V547" s="102"/>
      <c r="W547" s="102"/>
      <c r="X547" s="102" t="e">
        <f t="shared" si="277"/>
        <v>#REF!</v>
      </c>
      <c r="Y547" s="102" t="e">
        <f t="shared" si="278"/>
        <v>#REF!</v>
      </c>
      <c r="Z547" s="102" t="e">
        <f t="shared" si="279"/>
        <v>#REF!</v>
      </c>
      <c r="AA547" s="102" t="e">
        <f t="shared" si="280"/>
        <v>#REF!</v>
      </c>
      <c r="AB547" s="102" t="e">
        <f t="shared" si="281"/>
        <v>#REF!</v>
      </c>
      <c r="AC547" s="102" t="e">
        <f t="shared" si="282"/>
        <v>#REF!</v>
      </c>
      <c r="AD547" s="102" t="e">
        <f t="shared" si="283"/>
        <v>#REF!</v>
      </c>
      <c r="AE547" s="102" t="e">
        <f t="shared" si="284"/>
        <v>#REF!</v>
      </c>
      <c r="AF547" s="108" t="e">
        <f t="shared" si="285"/>
        <v>#REF!</v>
      </c>
      <c r="AG547" s="102" t="e">
        <f t="shared" si="286"/>
        <v>#REF!</v>
      </c>
    </row>
    <row r="548" spans="5:33" x14ac:dyDescent="0.25">
      <c r="E548" s="65" t="e">
        <f>IF((ROWS(E$6:E548)-1)&gt;$C$16+$C$13-$C$15,"",(ROWS(E$6:E548)-1))</f>
        <v>#REF!</v>
      </c>
      <c r="F548" s="55" t="e">
        <f t="shared" si="270"/>
        <v>#REF!</v>
      </c>
      <c r="G548" s="55" t="e">
        <f t="shared" si="265"/>
        <v>#REF!</v>
      </c>
      <c r="H548" s="28" t="e">
        <f t="shared" si="266"/>
        <v>#REF!</v>
      </c>
      <c r="I548" s="56" t="e">
        <f t="shared" si="267"/>
        <v>#REF!</v>
      </c>
      <c r="J548" s="56" t="e">
        <f t="shared" si="271"/>
        <v>#REF!</v>
      </c>
      <c r="K548" s="57" t="e">
        <f t="shared" si="272"/>
        <v>#REF!</v>
      </c>
      <c r="L548" s="57" t="e">
        <f t="shared" si="273"/>
        <v>#REF!</v>
      </c>
      <c r="M548" s="58" t="e">
        <f t="shared" si="268"/>
        <v>#REF!</v>
      </c>
      <c r="N548" s="58" t="e">
        <f t="shared" si="274"/>
        <v>#REF!</v>
      </c>
      <c r="O548" s="58" t="e">
        <f t="shared" si="275"/>
        <v>#REF!</v>
      </c>
      <c r="P548" s="59" t="e">
        <f t="shared" si="264"/>
        <v>#REF!</v>
      </c>
      <c r="Q548" s="29" t="e">
        <f t="shared" si="276"/>
        <v>#REF!</v>
      </c>
      <c r="R548" s="100" t="e">
        <f t="shared" si="269"/>
        <v>#REF!</v>
      </c>
      <c r="S548" s="69"/>
      <c r="T548" s="69"/>
      <c r="U548" s="102"/>
      <c r="V548" s="102"/>
      <c r="W548" s="102"/>
      <c r="X548" s="102" t="e">
        <f t="shared" si="277"/>
        <v>#REF!</v>
      </c>
      <c r="Y548" s="102" t="e">
        <f t="shared" si="278"/>
        <v>#REF!</v>
      </c>
      <c r="Z548" s="102" t="e">
        <f t="shared" si="279"/>
        <v>#REF!</v>
      </c>
      <c r="AA548" s="102" t="e">
        <f t="shared" si="280"/>
        <v>#REF!</v>
      </c>
      <c r="AB548" s="102" t="e">
        <f t="shared" si="281"/>
        <v>#REF!</v>
      </c>
      <c r="AC548" s="102" t="e">
        <f t="shared" si="282"/>
        <v>#REF!</v>
      </c>
      <c r="AD548" s="102" t="e">
        <f t="shared" si="283"/>
        <v>#REF!</v>
      </c>
      <c r="AE548" s="102" t="e">
        <f t="shared" si="284"/>
        <v>#REF!</v>
      </c>
      <c r="AF548" s="108" t="e">
        <f t="shared" si="285"/>
        <v>#REF!</v>
      </c>
      <c r="AG548" s="102" t="e">
        <f t="shared" si="286"/>
        <v>#REF!</v>
      </c>
    </row>
    <row r="549" spans="5:33" x14ac:dyDescent="0.25">
      <c r="E549" s="65" t="e">
        <f>IF((ROWS(E$6:E549)-1)&gt;$C$16+$C$13-$C$15,"",(ROWS(E$6:E549)-1))</f>
        <v>#REF!</v>
      </c>
      <c r="F549" s="55" t="e">
        <f t="shared" si="270"/>
        <v>#REF!</v>
      </c>
      <c r="G549" s="55" t="e">
        <f t="shared" si="265"/>
        <v>#REF!</v>
      </c>
      <c r="H549" s="28" t="e">
        <f t="shared" si="266"/>
        <v>#REF!</v>
      </c>
      <c r="I549" s="56" t="e">
        <f t="shared" si="267"/>
        <v>#REF!</v>
      </c>
      <c r="J549" s="56" t="e">
        <f t="shared" si="271"/>
        <v>#REF!</v>
      </c>
      <c r="K549" s="57" t="e">
        <f t="shared" si="272"/>
        <v>#REF!</v>
      </c>
      <c r="L549" s="57" t="e">
        <f t="shared" si="273"/>
        <v>#REF!</v>
      </c>
      <c r="M549" s="58" t="e">
        <f t="shared" si="268"/>
        <v>#REF!</v>
      </c>
      <c r="N549" s="58" t="e">
        <f t="shared" si="274"/>
        <v>#REF!</v>
      </c>
      <c r="O549" s="58" t="e">
        <f t="shared" si="275"/>
        <v>#REF!</v>
      </c>
      <c r="P549" s="59" t="e">
        <f t="shared" si="264"/>
        <v>#REF!</v>
      </c>
      <c r="Q549" s="29" t="e">
        <f t="shared" si="276"/>
        <v>#REF!</v>
      </c>
      <c r="R549" s="100" t="e">
        <f t="shared" si="269"/>
        <v>#REF!</v>
      </c>
      <c r="S549" s="69"/>
      <c r="T549" s="69"/>
      <c r="U549" s="102"/>
      <c r="V549" s="102"/>
      <c r="W549" s="102"/>
      <c r="X549" s="102" t="e">
        <f t="shared" si="277"/>
        <v>#REF!</v>
      </c>
      <c r="Y549" s="102" t="e">
        <f t="shared" si="278"/>
        <v>#REF!</v>
      </c>
      <c r="Z549" s="102" t="e">
        <f t="shared" si="279"/>
        <v>#REF!</v>
      </c>
      <c r="AA549" s="102" t="e">
        <f t="shared" si="280"/>
        <v>#REF!</v>
      </c>
      <c r="AB549" s="102" t="e">
        <f t="shared" si="281"/>
        <v>#REF!</v>
      </c>
      <c r="AC549" s="102" t="e">
        <f t="shared" si="282"/>
        <v>#REF!</v>
      </c>
      <c r="AD549" s="102" t="e">
        <f t="shared" si="283"/>
        <v>#REF!</v>
      </c>
      <c r="AE549" s="102" t="e">
        <f t="shared" si="284"/>
        <v>#REF!</v>
      </c>
      <c r="AF549" s="108" t="e">
        <f t="shared" si="285"/>
        <v>#REF!</v>
      </c>
      <c r="AG549" s="102" t="e">
        <f t="shared" si="286"/>
        <v>#REF!</v>
      </c>
    </row>
    <row r="550" spans="5:33" x14ac:dyDescent="0.25">
      <c r="E550" s="65" t="e">
        <f>IF((ROWS(E$6:E550)-1)&gt;$C$16+$C$13-$C$15,"",(ROWS(E$6:E550)-1))</f>
        <v>#REF!</v>
      </c>
      <c r="F550" s="55" t="e">
        <f t="shared" si="270"/>
        <v>#REF!</v>
      </c>
      <c r="G550" s="55" t="e">
        <f t="shared" si="265"/>
        <v>#REF!</v>
      </c>
      <c r="H550" s="28" t="e">
        <f t="shared" si="266"/>
        <v>#REF!</v>
      </c>
      <c r="I550" s="56" t="e">
        <f t="shared" si="267"/>
        <v>#REF!</v>
      </c>
      <c r="J550" s="56" t="e">
        <f t="shared" si="271"/>
        <v>#REF!</v>
      </c>
      <c r="K550" s="57" t="e">
        <f t="shared" si="272"/>
        <v>#REF!</v>
      </c>
      <c r="L550" s="57" t="e">
        <f t="shared" si="273"/>
        <v>#REF!</v>
      </c>
      <c r="M550" s="58" t="e">
        <f t="shared" si="268"/>
        <v>#REF!</v>
      </c>
      <c r="N550" s="58" t="e">
        <f t="shared" si="274"/>
        <v>#REF!</v>
      </c>
      <c r="O550" s="58" t="e">
        <f t="shared" si="275"/>
        <v>#REF!</v>
      </c>
      <c r="P550" s="59" t="e">
        <f t="shared" si="264"/>
        <v>#REF!</v>
      </c>
      <c r="Q550" s="29" t="e">
        <f t="shared" si="276"/>
        <v>#REF!</v>
      </c>
      <c r="R550" s="100" t="e">
        <f t="shared" si="269"/>
        <v>#REF!</v>
      </c>
      <c r="S550" s="69"/>
      <c r="T550" s="69"/>
      <c r="U550" s="102"/>
      <c r="V550" s="102"/>
      <c r="W550" s="102"/>
      <c r="X550" s="102" t="e">
        <f t="shared" si="277"/>
        <v>#REF!</v>
      </c>
      <c r="Y550" s="102" t="e">
        <f t="shared" si="278"/>
        <v>#REF!</v>
      </c>
      <c r="Z550" s="102" t="e">
        <f t="shared" si="279"/>
        <v>#REF!</v>
      </c>
      <c r="AA550" s="102" t="e">
        <f t="shared" si="280"/>
        <v>#REF!</v>
      </c>
      <c r="AB550" s="102" t="e">
        <f t="shared" si="281"/>
        <v>#REF!</v>
      </c>
      <c r="AC550" s="102" t="e">
        <f t="shared" si="282"/>
        <v>#REF!</v>
      </c>
      <c r="AD550" s="102" t="e">
        <f t="shared" si="283"/>
        <v>#REF!</v>
      </c>
      <c r="AE550" s="102" t="e">
        <f t="shared" si="284"/>
        <v>#REF!</v>
      </c>
      <c r="AF550" s="108" t="e">
        <f t="shared" si="285"/>
        <v>#REF!</v>
      </c>
      <c r="AG550" s="102" t="e">
        <f t="shared" si="286"/>
        <v>#REF!</v>
      </c>
    </row>
    <row r="551" spans="5:33" x14ac:dyDescent="0.25">
      <c r="E551" s="65" t="e">
        <f>IF((ROWS(E$6:E551)-1)&gt;$C$16+$C$13-$C$15,"",(ROWS(E$6:E551)-1))</f>
        <v>#REF!</v>
      </c>
      <c r="F551" s="55" t="e">
        <f t="shared" si="270"/>
        <v>#REF!</v>
      </c>
      <c r="G551" s="55" t="e">
        <f t="shared" si="265"/>
        <v>#REF!</v>
      </c>
      <c r="H551" s="28" t="e">
        <f t="shared" si="266"/>
        <v>#REF!</v>
      </c>
      <c r="I551" s="56" t="e">
        <f t="shared" si="267"/>
        <v>#REF!</v>
      </c>
      <c r="J551" s="56" t="e">
        <f t="shared" si="271"/>
        <v>#REF!</v>
      </c>
      <c r="K551" s="57" t="e">
        <f t="shared" si="272"/>
        <v>#REF!</v>
      </c>
      <c r="L551" s="57" t="e">
        <f t="shared" si="273"/>
        <v>#REF!</v>
      </c>
      <c r="M551" s="58" t="e">
        <f t="shared" si="268"/>
        <v>#REF!</v>
      </c>
      <c r="N551" s="58" t="e">
        <f t="shared" si="274"/>
        <v>#REF!</v>
      </c>
      <c r="O551" s="58" t="e">
        <f t="shared" si="275"/>
        <v>#REF!</v>
      </c>
      <c r="P551" s="59" t="e">
        <f t="shared" si="264"/>
        <v>#REF!</v>
      </c>
      <c r="Q551" s="29" t="e">
        <f t="shared" si="276"/>
        <v>#REF!</v>
      </c>
      <c r="R551" s="100" t="e">
        <f t="shared" si="269"/>
        <v>#REF!</v>
      </c>
      <c r="S551" s="69"/>
      <c r="T551" s="69"/>
      <c r="U551" s="102"/>
      <c r="V551" s="102"/>
      <c r="W551" s="102"/>
      <c r="X551" s="102" t="e">
        <f t="shared" si="277"/>
        <v>#REF!</v>
      </c>
      <c r="Y551" s="102" t="e">
        <f t="shared" si="278"/>
        <v>#REF!</v>
      </c>
      <c r="Z551" s="102" t="e">
        <f t="shared" si="279"/>
        <v>#REF!</v>
      </c>
      <c r="AA551" s="102" t="e">
        <f t="shared" si="280"/>
        <v>#REF!</v>
      </c>
      <c r="AB551" s="102" t="e">
        <f t="shared" si="281"/>
        <v>#REF!</v>
      </c>
      <c r="AC551" s="102" t="e">
        <f t="shared" si="282"/>
        <v>#REF!</v>
      </c>
      <c r="AD551" s="102" t="e">
        <f t="shared" si="283"/>
        <v>#REF!</v>
      </c>
      <c r="AE551" s="102" t="e">
        <f t="shared" si="284"/>
        <v>#REF!</v>
      </c>
      <c r="AF551" s="108" t="e">
        <f t="shared" si="285"/>
        <v>#REF!</v>
      </c>
      <c r="AG551" s="102" t="e">
        <f t="shared" si="286"/>
        <v>#REF!</v>
      </c>
    </row>
    <row r="552" spans="5:33" x14ac:dyDescent="0.25">
      <c r="E552" s="65" t="e">
        <f>IF((ROWS(E$6:E552)-1)&gt;$C$16+$C$13-$C$15,"",(ROWS(E$6:E552)-1))</f>
        <v>#REF!</v>
      </c>
      <c r="F552" s="55" t="e">
        <f t="shared" si="270"/>
        <v>#REF!</v>
      </c>
      <c r="G552" s="55" t="e">
        <f t="shared" si="265"/>
        <v>#REF!</v>
      </c>
      <c r="H552" s="28" t="e">
        <f t="shared" si="266"/>
        <v>#REF!</v>
      </c>
      <c r="I552" s="56" t="e">
        <f t="shared" si="267"/>
        <v>#REF!</v>
      </c>
      <c r="J552" s="56" t="e">
        <f t="shared" si="271"/>
        <v>#REF!</v>
      </c>
      <c r="K552" s="57" t="e">
        <f t="shared" si="272"/>
        <v>#REF!</v>
      </c>
      <c r="L552" s="57" t="e">
        <f t="shared" si="273"/>
        <v>#REF!</v>
      </c>
      <c r="M552" s="58" t="e">
        <f t="shared" si="268"/>
        <v>#REF!</v>
      </c>
      <c r="N552" s="58" t="e">
        <f t="shared" si="274"/>
        <v>#REF!</v>
      </c>
      <c r="O552" s="58" t="e">
        <f t="shared" si="275"/>
        <v>#REF!</v>
      </c>
      <c r="P552" s="59" t="e">
        <f t="shared" si="264"/>
        <v>#REF!</v>
      </c>
      <c r="Q552" s="29" t="e">
        <f t="shared" si="276"/>
        <v>#REF!</v>
      </c>
      <c r="R552" s="100" t="e">
        <f t="shared" si="269"/>
        <v>#REF!</v>
      </c>
      <c r="S552" s="69"/>
      <c r="T552" s="69"/>
      <c r="U552" s="102"/>
      <c r="V552" s="102"/>
      <c r="W552" s="102"/>
      <c r="X552" s="102" t="e">
        <f t="shared" si="277"/>
        <v>#REF!</v>
      </c>
      <c r="Y552" s="102" t="e">
        <f t="shared" si="278"/>
        <v>#REF!</v>
      </c>
      <c r="Z552" s="102" t="e">
        <f t="shared" si="279"/>
        <v>#REF!</v>
      </c>
      <c r="AA552" s="102" t="e">
        <f t="shared" si="280"/>
        <v>#REF!</v>
      </c>
      <c r="AB552" s="102" t="e">
        <f t="shared" si="281"/>
        <v>#REF!</v>
      </c>
      <c r="AC552" s="102" t="e">
        <f t="shared" si="282"/>
        <v>#REF!</v>
      </c>
      <c r="AD552" s="102" t="e">
        <f t="shared" si="283"/>
        <v>#REF!</v>
      </c>
      <c r="AE552" s="102" t="e">
        <f t="shared" si="284"/>
        <v>#REF!</v>
      </c>
      <c r="AF552" s="108" t="e">
        <f t="shared" si="285"/>
        <v>#REF!</v>
      </c>
      <c r="AG552" s="102" t="e">
        <f t="shared" si="286"/>
        <v>#REF!</v>
      </c>
    </row>
    <row r="553" spans="5:33" x14ac:dyDescent="0.25">
      <c r="E553" s="65" t="e">
        <f>IF((ROWS(E$6:E553)-1)&gt;$C$16+$C$13-$C$15,"",(ROWS(E$6:E553)-1))</f>
        <v>#REF!</v>
      </c>
      <c r="F553" s="55" t="e">
        <f t="shared" si="270"/>
        <v>#REF!</v>
      </c>
      <c r="G553" s="55" t="e">
        <f t="shared" si="265"/>
        <v>#REF!</v>
      </c>
      <c r="H553" s="28" t="e">
        <f t="shared" si="266"/>
        <v>#REF!</v>
      </c>
      <c r="I553" s="56" t="e">
        <f t="shared" si="267"/>
        <v>#REF!</v>
      </c>
      <c r="J553" s="56" t="e">
        <f t="shared" si="271"/>
        <v>#REF!</v>
      </c>
      <c r="K553" s="57" t="e">
        <f t="shared" si="272"/>
        <v>#REF!</v>
      </c>
      <c r="L553" s="57" t="e">
        <f t="shared" si="273"/>
        <v>#REF!</v>
      </c>
      <c r="M553" s="58" t="e">
        <f t="shared" si="268"/>
        <v>#REF!</v>
      </c>
      <c r="N553" s="58" t="e">
        <f t="shared" si="274"/>
        <v>#REF!</v>
      </c>
      <c r="O553" s="58" t="e">
        <f t="shared" si="275"/>
        <v>#REF!</v>
      </c>
      <c r="P553" s="59" t="e">
        <f t="shared" si="264"/>
        <v>#REF!</v>
      </c>
      <c r="Q553" s="29" t="e">
        <f t="shared" si="276"/>
        <v>#REF!</v>
      </c>
      <c r="R553" s="100" t="e">
        <f t="shared" si="269"/>
        <v>#REF!</v>
      </c>
      <c r="S553" s="69"/>
      <c r="T553" s="69"/>
      <c r="U553" s="102"/>
      <c r="V553" s="102"/>
      <c r="W553" s="102"/>
      <c r="X553" s="102" t="e">
        <f t="shared" si="277"/>
        <v>#REF!</v>
      </c>
      <c r="Y553" s="102" t="e">
        <f t="shared" si="278"/>
        <v>#REF!</v>
      </c>
      <c r="Z553" s="102" t="e">
        <f t="shared" si="279"/>
        <v>#REF!</v>
      </c>
      <c r="AA553" s="102" t="e">
        <f t="shared" si="280"/>
        <v>#REF!</v>
      </c>
      <c r="AB553" s="102" t="e">
        <f t="shared" si="281"/>
        <v>#REF!</v>
      </c>
      <c r="AC553" s="102" t="e">
        <f t="shared" si="282"/>
        <v>#REF!</v>
      </c>
      <c r="AD553" s="102" t="e">
        <f t="shared" si="283"/>
        <v>#REF!</v>
      </c>
      <c r="AE553" s="102" t="e">
        <f t="shared" si="284"/>
        <v>#REF!</v>
      </c>
      <c r="AF553" s="108" t="e">
        <f t="shared" si="285"/>
        <v>#REF!</v>
      </c>
      <c r="AG553" s="102" t="e">
        <f t="shared" si="286"/>
        <v>#REF!</v>
      </c>
    </row>
    <row r="554" spans="5:33" x14ac:dyDescent="0.25">
      <c r="E554" s="65" t="e">
        <f>IF((ROWS(E$6:E554)-1)&gt;$C$16+$C$13-$C$15,"",(ROWS(E$6:E554)-1))</f>
        <v>#REF!</v>
      </c>
      <c r="F554" s="55" t="e">
        <f t="shared" si="270"/>
        <v>#REF!</v>
      </c>
      <c r="G554" s="55" t="e">
        <f t="shared" si="265"/>
        <v>#REF!</v>
      </c>
      <c r="H554" s="28" t="e">
        <f t="shared" si="266"/>
        <v>#REF!</v>
      </c>
      <c r="I554" s="56" t="e">
        <f t="shared" si="267"/>
        <v>#REF!</v>
      </c>
      <c r="J554" s="56" t="e">
        <f t="shared" si="271"/>
        <v>#REF!</v>
      </c>
      <c r="K554" s="57" t="e">
        <f t="shared" si="272"/>
        <v>#REF!</v>
      </c>
      <c r="L554" s="57" t="e">
        <f t="shared" si="273"/>
        <v>#REF!</v>
      </c>
      <c r="M554" s="58" t="e">
        <f t="shared" si="268"/>
        <v>#REF!</v>
      </c>
      <c r="N554" s="58" t="e">
        <f t="shared" si="274"/>
        <v>#REF!</v>
      </c>
      <c r="O554" s="58" t="e">
        <f t="shared" si="275"/>
        <v>#REF!</v>
      </c>
      <c r="P554" s="59" t="e">
        <f t="shared" si="264"/>
        <v>#REF!</v>
      </c>
      <c r="Q554" s="29" t="e">
        <f t="shared" si="276"/>
        <v>#REF!</v>
      </c>
      <c r="R554" s="100" t="e">
        <f t="shared" si="269"/>
        <v>#REF!</v>
      </c>
      <c r="S554" s="69"/>
      <c r="T554" s="69"/>
      <c r="U554" s="102"/>
      <c r="V554" s="102"/>
      <c r="W554" s="102"/>
      <c r="X554" s="102" t="e">
        <f t="shared" si="277"/>
        <v>#REF!</v>
      </c>
      <c r="Y554" s="102" t="e">
        <f t="shared" si="278"/>
        <v>#REF!</v>
      </c>
      <c r="Z554" s="102" t="e">
        <f t="shared" si="279"/>
        <v>#REF!</v>
      </c>
      <c r="AA554" s="102" t="e">
        <f t="shared" si="280"/>
        <v>#REF!</v>
      </c>
      <c r="AB554" s="102" t="e">
        <f t="shared" si="281"/>
        <v>#REF!</v>
      </c>
      <c r="AC554" s="102" t="e">
        <f t="shared" si="282"/>
        <v>#REF!</v>
      </c>
      <c r="AD554" s="102" t="e">
        <f t="shared" si="283"/>
        <v>#REF!</v>
      </c>
      <c r="AE554" s="102" t="e">
        <f t="shared" si="284"/>
        <v>#REF!</v>
      </c>
      <c r="AF554" s="108" t="e">
        <f t="shared" si="285"/>
        <v>#REF!</v>
      </c>
      <c r="AG554" s="102" t="e">
        <f t="shared" si="286"/>
        <v>#REF!</v>
      </c>
    </row>
    <row r="555" spans="5:33" x14ac:dyDescent="0.25">
      <c r="E555" s="65" t="e">
        <f>IF((ROWS(E$6:E555)-1)&gt;$C$16+$C$13-$C$15,"",(ROWS(E$6:E555)-1))</f>
        <v>#REF!</v>
      </c>
      <c r="F555" s="55" t="e">
        <f t="shared" si="270"/>
        <v>#REF!</v>
      </c>
      <c r="G555" s="55" t="e">
        <f t="shared" si="265"/>
        <v>#REF!</v>
      </c>
      <c r="H555" s="28" t="e">
        <f t="shared" si="266"/>
        <v>#REF!</v>
      </c>
      <c r="I555" s="56" t="e">
        <f t="shared" si="267"/>
        <v>#REF!</v>
      </c>
      <c r="J555" s="56" t="e">
        <f t="shared" si="271"/>
        <v>#REF!</v>
      </c>
      <c r="K555" s="57" t="e">
        <f t="shared" si="272"/>
        <v>#REF!</v>
      </c>
      <c r="L555" s="57" t="e">
        <f t="shared" si="273"/>
        <v>#REF!</v>
      </c>
      <c r="M555" s="58" t="e">
        <f t="shared" si="268"/>
        <v>#REF!</v>
      </c>
      <c r="N555" s="58" t="e">
        <f t="shared" si="274"/>
        <v>#REF!</v>
      </c>
      <c r="O555" s="58" t="e">
        <f t="shared" si="275"/>
        <v>#REF!</v>
      </c>
      <c r="P555" s="59" t="e">
        <f t="shared" si="264"/>
        <v>#REF!</v>
      </c>
      <c r="Q555" s="29" t="e">
        <f t="shared" si="276"/>
        <v>#REF!</v>
      </c>
      <c r="R555" s="100" t="e">
        <f t="shared" si="269"/>
        <v>#REF!</v>
      </c>
      <c r="S555" s="69"/>
      <c r="T555" s="69"/>
      <c r="U555" s="102"/>
      <c r="V555" s="102"/>
      <c r="W555" s="102"/>
      <c r="X555" s="102" t="e">
        <f t="shared" si="277"/>
        <v>#REF!</v>
      </c>
      <c r="Y555" s="102" t="e">
        <f t="shared" si="278"/>
        <v>#REF!</v>
      </c>
      <c r="Z555" s="102" t="e">
        <f t="shared" si="279"/>
        <v>#REF!</v>
      </c>
      <c r="AA555" s="102" t="e">
        <f t="shared" si="280"/>
        <v>#REF!</v>
      </c>
      <c r="AB555" s="102" t="e">
        <f t="shared" si="281"/>
        <v>#REF!</v>
      </c>
      <c r="AC555" s="102" t="e">
        <f t="shared" si="282"/>
        <v>#REF!</v>
      </c>
      <c r="AD555" s="102" t="e">
        <f t="shared" si="283"/>
        <v>#REF!</v>
      </c>
      <c r="AE555" s="102" t="e">
        <f t="shared" si="284"/>
        <v>#REF!</v>
      </c>
      <c r="AF555" s="108" t="e">
        <f t="shared" si="285"/>
        <v>#REF!</v>
      </c>
      <c r="AG555" s="102" t="e">
        <f t="shared" si="286"/>
        <v>#REF!</v>
      </c>
    </row>
    <row r="556" spans="5:33" x14ac:dyDescent="0.25">
      <c r="E556" s="65" t="e">
        <f>IF((ROWS(E$6:E556)-1)&gt;$C$16+$C$13-$C$15,"",(ROWS(E$6:E556)-1))</f>
        <v>#REF!</v>
      </c>
      <c r="F556" s="55" t="e">
        <f t="shared" si="270"/>
        <v>#REF!</v>
      </c>
      <c r="G556" s="55" t="e">
        <f t="shared" si="265"/>
        <v>#REF!</v>
      </c>
      <c r="H556" s="28" t="e">
        <f t="shared" si="266"/>
        <v>#REF!</v>
      </c>
      <c r="I556" s="56" t="e">
        <f t="shared" si="267"/>
        <v>#REF!</v>
      </c>
      <c r="J556" s="56" t="e">
        <f t="shared" si="271"/>
        <v>#REF!</v>
      </c>
      <c r="K556" s="57" t="e">
        <f t="shared" si="272"/>
        <v>#REF!</v>
      </c>
      <c r="L556" s="57" t="e">
        <f t="shared" si="273"/>
        <v>#REF!</v>
      </c>
      <c r="M556" s="58" t="e">
        <f t="shared" si="268"/>
        <v>#REF!</v>
      </c>
      <c r="N556" s="58" t="e">
        <f t="shared" si="274"/>
        <v>#REF!</v>
      </c>
      <c r="O556" s="58" t="e">
        <f t="shared" si="275"/>
        <v>#REF!</v>
      </c>
      <c r="P556" s="59" t="e">
        <f t="shared" si="264"/>
        <v>#REF!</v>
      </c>
      <c r="Q556" s="29" t="e">
        <f t="shared" si="276"/>
        <v>#REF!</v>
      </c>
      <c r="R556" s="100" t="e">
        <f t="shared" si="269"/>
        <v>#REF!</v>
      </c>
      <c r="S556" s="69"/>
      <c r="T556" s="69"/>
      <c r="U556" s="102"/>
      <c r="V556" s="102"/>
      <c r="W556" s="102"/>
      <c r="X556" s="102" t="e">
        <f t="shared" si="277"/>
        <v>#REF!</v>
      </c>
      <c r="Y556" s="102" t="e">
        <f t="shared" si="278"/>
        <v>#REF!</v>
      </c>
      <c r="Z556" s="102" t="e">
        <f t="shared" si="279"/>
        <v>#REF!</v>
      </c>
      <c r="AA556" s="102" t="e">
        <f t="shared" si="280"/>
        <v>#REF!</v>
      </c>
      <c r="AB556" s="102" t="e">
        <f t="shared" si="281"/>
        <v>#REF!</v>
      </c>
      <c r="AC556" s="102" t="e">
        <f t="shared" si="282"/>
        <v>#REF!</v>
      </c>
      <c r="AD556" s="102" t="e">
        <f t="shared" si="283"/>
        <v>#REF!</v>
      </c>
      <c r="AE556" s="102" t="e">
        <f t="shared" si="284"/>
        <v>#REF!</v>
      </c>
      <c r="AF556" s="108" t="e">
        <f t="shared" si="285"/>
        <v>#REF!</v>
      </c>
      <c r="AG556" s="102" t="e">
        <f t="shared" si="286"/>
        <v>#REF!</v>
      </c>
    </row>
    <row r="557" spans="5:33" x14ac:dyDescent="0.25">
      <c r="E557" s="65" t="e">
        <f>IF((ROWS(E$6:E557)-1)&gt;$C$16+$C$13-$C$15,"",(ROWS(E$6:E557)-1))</f>
        <v>#REF!</v>
      </c>
      <c r="F557" s="55" t="e">
        <f t="shared" si="270"/>
        <v>#REF!</v>
      </c>
      <c r="G557" s="55" t="e">
        <f t="shared" si="265"/>
        <v>#REF!</v>
      </c>
      <c r="H557" s="28" t="e">
        <f t="shared" si="266"/>
        <v>#REF!</v>
      </c>
      <c r="I557" s="56" t="e">
        <f t="shared" si="267"/>
        <v>#REF!</v>
      </c>
      <c r="J557" s="56" t="e">
        <f t="shared" si="271"/>
        <v>#REF!</v>
      </c>
      <c r="K557" s="57" t="e">
        <f t="shared" si="272"/>
        <v>#REF!</v>
      </c>
      <c r="L557" s="57" t="e">
        <f t="shared" si="273"/>
        <v>#REF!</v>
      </c>
      <c r="M557" s="58" t="e">
        <f t="shared" si="268"/>
        <v>#REF!</v>
      </c>
      <c r="N557" s="58" t="e">
        <f t="shared" si="274"/>
        <v>#REF!</v>
      </c>
      <c r="O557" s="58" t="e">
        <f t="shared" si="275"/>
        <v>#REF!</v>
      </c>
      <c r="P557" s="59" t="e">
        <f t="shared" si="264"/>
        <v>#REF!</v>
      </c>
      <c r="Q557" s="29" t="e">
        <f t="shared" si="276"/>
        <v>#REF!</v>
      </c>
      <c r="R557" s="100" t="e">
        <f t="shared" si="269"/>
        <v>#REF!</v>
      </c>
      <c r="S557" s="69"/>
      <c r="T557" s="69"/>
      <c r="U557" s="102"/>
      <c r="V557" s="102"/>
      <c r="W557" s="102"/>
      <c r="X557" s="102" t="e">
        <f t="shared" si="277"/>
        <v>#REF!</v>
      </c>
      <c r="Y557" s="102" t="e">
        <f t="shared" si="278"/>
        <v>#REF!</v>
      </c>
      <c r="Z557" s="102" t="e">
        <f t="shared" si="279"/>
        <v>#REF!</v>
      </c>
      <c r="AA557" s="102" t="e">
        <f t="shared" si="280"/>
        <v>#REF!</v>
      </c>
      <c r="AB557" s="102" t="e">
        <f t="shared" si="281"/>
        <v>#REF!</v>
      </c>
      <c r="AC557" s="102" t="e">
        <f t="shared" si="282"/>
        <v>#REF!</v>
      </c>
      <c r="AD557" s="102" t="e">
        <f t="shared" si="283"/>
        <v>#REF!</v>
      </c>
      <c r="AE557" s="102" t="e">
        <f t="shared" si="284"/>
        <v>#REF!</v>
      </c>
      <c r="AF557" s="108" t="e">
        <f t="shared" si="285"/>
        <v>#REF!</v>
      </c>
      <c r="AG557" s="102" t="e">
        <f t="shared" si="286"/>
        <v>#REF!</v>
      </c>
    </row>
    <row r="558" spans="5:33" x14ac:dyDescent="0.25">
      <c r="E558" s="65" t="e">
        <f>IF((ROWS(E$6:E558)-1)&gt;$C$16+$C$13-$C$15,"",(ROWS(E$6:E558)-1))</f>
        <v>#REF!</v>
      </c>
      <c r="F558" s="55" t="e">
        <f t="shared" si="270"/>
        <v>#REF!</v>
      </c>
      <c r="G558" s="55" t="e">
        <f t="shared" si="265"/>
        <v>#REF!</v>
      </c>
      <c r="H558" s="28" t="e">
        <f t="shared" si="266"/>
        <v>#REF!</v>
      </c>
      <c r="I558" s="56" t="e">
        <f t="shared" si="267"/>
        <v>#REF!</v>
      </c>
      <c r="J558" s="56" t="e">
        <f t="shared" si="271"/>
        <v>#REF!</v>
      </c>
      <c r="K558" s="57" t="e">
        <f t="shared" si="272"/>
        <v>#REF!</v>
      </c>
      <c r="L558" s="57" t="e">
        <f t="shared" si="273"/>
        <v>#REF!</v>
      </c>
      <c r="M558" s="58" t="e">
        <f t="shared" si="268"/>
        <v>#REF!</v>
      </c>
      <c r="N558" s="58" t="e">
        <f t="shared" si="274"/>
        <v>#REF!</v>
      </c>
      <c r="O558" s="58" t="e">
        <f t="shared" si="275"/>
        <v>#REF!</v>
      </c>
      <c r="P558" s="59" t="e">
        <f t="shared" si="264"/>
        <v>#REF!</v>
      </c>
      <c r="Q558" s="29" t="e">
        <f t="shared" si="276"/>
        <v>#REF!</v>
      </c>
      <c r="R558" s="100" t="e">
        <f t="shared" si="269"/>
        <v>#REF!</v>
      </c>
      <c r="S558" s="69"/>
      <c r="T558" s="69"/>
      <c r="U558" s="102"/>
      <c r="V558" s="102"/>
      <c r="W558" s="102"/>
      <c r="X558" s="102" t="e">
        <f t="shared" si="277"/>
        <v>#REF!</v>
      </c>
      <c r="Y558" s="102" t="e">
        <f t="shared" si="278"/>
        <v>#REF!</v>
      </c>
      <c r="Z558" s="102" t="e">
        <f t="shared" si="279"/>
        <v>#REF!</v>
      </c>
      <c r="AA558" s="102" t="e">
        <f t="shared" si="280"/>
        <v>#REF!</v>
      </c>
      <c r="AB558" s="102" t="e">
        <f t="shared" si="281"/>
        <v>#REF!</v>
      </c>
      <c r="AC558" s="102" t="e">
        <f t="shared" si="282"/>
        <v>#REF!</v>
      </c>
      <c r="AD558" s="102" t="e">
        <f t="shared" si="283"/>
        <v>#REF!</v>
      </c>
      <c r="AE558" s="102" t="e">
        <f t="shared" si="284"/>
        <v>#REF!</v>
      </c>
      <c r="AF558" s="108" t="e">
        <f t="shared" si="285"/>
        <v>#REF!</v>
      </c>
      <c r="AG558" s="102" t="e">
        <f t="shared" si="286"/>
        <v>#REF!</v>
      </c>
    </row>
    <row r="559" spans="5:33" x14ac:dyDescent="0.25">
      <c r="E559" s="65" t="e">
        <f>IF((ROWS(E$6:E559)-1)&gt;$C$16+$C$13-$C$15,"",(ROWS(E$6:E559)-1))</f>
        <v>#REF!</v>
      </c>
      <c r="F559" s="55" t="e">
        <f t="shared" si="270"/>
        <v>#REF!</v>
      </c>
      <c r="G559" s="55" t="e">
        <f t="shared" si="265"/>
        <v>#REF!</v>
      </c>
      <c r="H559" s="28" t="e">
        <f t="shared" si="266"/>
        <v>#REF!</v>
      </c>
      <c r="I559" s="56" t="e">
        <f t="shared" si="267"/>
        <v>#REF!</v>
      </c>
      <c r="J559" s="56" t="e">
        <f t="shared" si="271"/>
        <v>#REF!</v>
      </c>
      <c r="K559" s="57" t="e">
        <f t="shared" si="272"/>
        <v>#REF!</v>
      </c>
      <c r="L559" s="57" t="e">
        <f t="shared" si="273"/>
        <v>#REF!</v>
      </c>
      <c r="M559" s="58" t="e">
        <f t="shared" si="268"/>
        <v>#REF!</v>
      </c>
      <c r="N559" s="58" t="e">
        <f t="shared" si="274"/>
        <v>#REF!</v>
      </c>
      <c r="O559" s="58" t="e">
        <f t="shared" si="275"/>
        <v>#REF!</v>
      </c>
      <c r="P559" s="59" t="e">
        <f t="shared" si="264"/>
        <v>#REF!</v>
      </c>
      <c r="Q559" s="29" t="e">
        <f t="shared" si="276"/>
        <v>#REF!</v>
      </c>
      <c r="R559" s="100" t="e">
        <f t="shared" si="269"/>
        <v>#REF!</v>
      </c>
      <c r="S559" s="69"/>
      <c r="T559" s="69"/>
      <c r="U559" s="102"/>
      <c r="V559" s="102"/>
      <c r="W559" s="102"/>
      <c r="X559" s="102" t="e">
        <f t="shared" si="277"/>
        <v>#REF!</v>
      </c>
      <c r="Y559" s="102" t="e">
        <f t="shared" si="278"/>
        <v>#REF!</v>
      </c>
      <c r="Z559" s="102" t="e">
        <f t="shared" si="279"/>
        <v>#REF!</v>
      </c>
      <c r="AA559" s="102" t="e">
        <f t="shared" si="280"/>
        <v>#REF!</v>
      </c>
      <c r="AB559" s="102" t="e">
        <f t="shared" si="281"/>
        <v>#REF!</v>
      </c>
      <c r="AC559" s="102" t="e">
        <f t="shared" si="282"/>
        <v>#REF!</v>
      </c>
      <c r="AD559" s="102" t="e">
        <f t="shared" si="283"/>
        <v>#REF!</v>
      </c>
      <c r="AE559" s="102" t="e">
        <f t="shared" si="284"/>
        <v>#REF!</v>
      </c>
      <c r="AF559" s="108" t="e">
        <f t="shared" si="285"/>
        <v>#REF!</v>
      </c>
      <c r="AG559" s="102" t="e">
        <f t="shared" si="286"/>
        <v>#REF!</v>
      </c>
    </row>
    <row r="560" spans="5:33" x14ac:dyDescent="0.25">
      <c r="E560" s="65" t="e">
        <f>IF((ROWS(E$6:E560)-1)&gt;$C$16+$C$13-$C$15,"",(ROWS(E$6:E560)-1))</f>
        <v>#REF!</v>
      </c>
      <c r="F560" s="55" t="e">
        <f t="shared" si="270"/>
        <v>#REF!</v>
      </c>
      <c r="G560" s="55" t="e">
        <f t="shared" si="265"/>
        <v>#REF!</v>
      </c>
      <c r="H560" s="28" t="e">
        <f t="shared" si="266"/>
        <v>#REF!</v>
      </c>
      <c r="I560" s="56" t="e">
        <f t="shared" si="267"/>
        <v>#REF!</v>
      </c>
      <c r="J560" s="56" t="e">
        <f t="shared" si="271"/>
        <v>#REF!</v>
      </c>
      <c r="K560" s="57" t="e">
        <f t="shared" si="272"/>
        <v>#REF!</v>
      </c>
      <c r="L560" s="57" t="e">
        <f t="shared" si="273"/>
        <v>#REF!</v>
      </c>
      <c r="M560" s="58" t="e">
        <f t="shared" si="268"/>
        <v>#REF!</v>
      </c>
      <c r="N560" s="58" t="e">
        <f t="shared" si="274"/>
        <v>#REF!</v>
      </c>
      <c r="O560" s="58" t="e">
        <f t="shared" si="275"/>
        <v>#REF!</v>
      </c>
      <c r="P560" s="59" t="e">
        <f t="shared" si="264"/>
        <v>#REF!</v>
      </c>
      <c r="Q560" s="29" t="e">
        <f t="shared" si="276"/>
        <v>#REF!</v>
      </c>
      <c r="R560" s="100" t="e">
        <f t="shared" si="269"/>
        <v>#REF!</v>
      </c>
      <c r="S560" s="69"/>
      <c r="T560" s="69"/>
      <c r="U560" s="102"/>
      <c r="V560" s="102"/>
      <c r="W560" s="102"/>
      <c r="X560" s="102" t="e">
        <f t="shared" si="277"/>
        <v>#REF!</v>
      </c>
      <c r="Y560" s="102" t="e">
        <f t="shared" si="278"/>
        <v>#REF!</v>
      </c>
      <c r="Z560" s="102" t="e">
        <f t="shared" si="279"/>
        <v>#REF!</v>
      </c>
      <c r="AA560" s="102" t="e">
        <f t="shared" si="280"/>
        <v>#REF!</v>
      </c>
      <c r="AB560" s="102" t="e">
        <f t="shared" si="281"/>
        <v>#REF!</v>
      </c>
      <c r="AC560" s="102" t="e">
        <f t="shared" si="282"/>
        <v>#REF!</v>
      </c>
      <c r="AD560" s="102" t="e">
        <f t="shared" si="283"/>
        <v>#REF!</v>
      </c>
      <c r="AE560" s="102" t="e">
        <f t="shared" si="284"/>
        <v>#REF!</v>
      </c>
      <c r="AF560" s="108" t="e">
        <f t="shared" si="285"/>
        <v>#REF!</v>
      </c>
      <c r="AG560" s="102" t="e">
        <f t="shared" si="286"/>
        <v>#REF!</v>
      </c>
    </row>
    <row r="561" spans="5:33" x14ac:dyDescent="0.25">
      <c r="E561" s="65" t="e">
        <f>IF((ROWS(E$6:E561)-1)&gt;$C$16+$C$13-$C$15,"",(ROWS(E$6:E561)-1))</f>
        <v>#REF!</v>
      </c>
      <c r="F561" s="55" t="e">
        <f t="shared" si="270"/>
        <v>#REF!</v>
      </c>
      <c r="G561" s="55" t="e">
        <f t="shared" si="265"/>
        <v>#REF!</v>
      </c>
      <c r="H561" s="28" t="e">
        <f t="shared" si="266"/>
        <v>#REF!</v>
      </c>
      <c r="I561" s="56" t="e">
        <f t="shared" si="267"/>
        <v>#REF!</v>
      </c>
      <c r="J561" s="56" t="e">
        <f t="shared" si="271"/>
        <v>#REF!</v>
      </c>
      <c r="K561" s="57" t="e">
        <f t="shared" si="272"/>
        <v>#REF!</v>
      </c>
      <c r="L561" s="57" t="e">
        <f t="shared" si="273"/>
        <v>#REF!</v>
      </c>
      <c r="M561" s="58" t="e">
        <f t="shared" si="268"/>
        <v>#REF!</v>
      </c>
      <c r="N561" s="58" t="e">
        <f t="shared" si="274"/>
        <v>#REF!</v>
      </c>
      <c r="O561" s="58" t="e">
        <f t="shared" si="275"/>
        <v>#REF!</v>
      </c>
      <c r="P561" s="59" t="e">
        <f t="shared" si="264"/>
        <v>#REF!</v>
      </c>
      <c r="Q561" s="29" t="e">
        <f t="shared" si="276"/>
        <v>#REF!</v>
      </c>
      <c r="R561" s="100" t="e">
        <f t="shared" si="269"/>
        <v>#REF!</v>
      </c>
      <c r="S561" s="69"/>
      <c r="T561" s="69"/>
      <c r="U561" s="102"/>
      <c r="V561" s="102"/>
      <c r="W561" s="102"/>
      <c r="X561" s="102" t="e">
        <f t="shared" si="277"/>
        <v>#REF!</v>
      </c>
      <c r="Y561" s="102" t="e">
        <f t="shared" si="278"/>
        <v>#REF!</v>
      </c>
      <c r="Z561" s="102" t="e">
        <f t="shared" si="279"/>
        <v>#REF!</v>
      </c>
      <c r="AA561" s="102" t="e">
        <f t="shared" si="280"/>
        <v>#REF!</v>
      </c>
      <c r="AB561" s="102" t="e">
        <f t="shared" si="281"/>
        <v>#REF!</v>
      </c>
      <c r="AC561" s="102" t="e">
        <f t="shared" si="282"/>
        <v>#REF!</v>
      </c>
      <c r="AD561" s="102" t="e">
        <f t="shared" si="283"/>
        <v>#REF!</v>
      </c>
      <c r="AE561" s="102" t="e">
        <f t="shared" si="284"/>
        <v>#REF!</v>
      </c>
      <c r="AF561" s="108" t="e">
        <f t="shared" si="285"/>
        <v>#REF!</v>
      </c>
      <c r="AG561" s="102" t="e">
        <f t="shared" si="286"/>
        <v>#REF!</v>
      </c>
    </row>
    <row r="562" spans="5:33" x14ac:dyDescent="0.25">
      <c r="E562" s="65" t="e">
        <f>IF((ROWS(E$6:E562)-1)&gt;$C$16+$C$13-$C$15,"",(ROWS(E$6:E562)-1))</f>
        <v>#REF!</v>
      </c>
      <c r="F562" s="55" t="e">
        <f t="shared" si="270"/>
        <v>#REF!</v>
      </c>
      <c r="G562" s="55" t="e">
        <f t="shared" si="265"/>
        <v>#REF!</v>
      </c>
      <c r="H562" s="28" t="e">
        <f t="shared" si="266"/>
        <v>#REF!</v>
      </c>
      <c r="I562" s="56" t="e">
        <f t="shared" si="267"/>
        <v>#REF!</v>
      </c>
      <c r="J562" s="56" t="e">
        <f t="shared" si="271"/>
        <v>#REF!</v>
      </c>
      <c r="K562" s="57" t="e">
        <f t="shared" si="272"/>
        <v>#REF!</v>
      </c>
      <c r="L562" s="57" t="e">
        <f t="shared" si="273"/>
        <v>#REF!</v>
      </c>
      <c r="M562" s="58" t="e">
        <f t="shared" si="268"/>
        <v>#REF!</v>
      </c>
      <c r="N562" s="58" t="e">
        <f t="shared" si="274"/>
        <v>#REF!</v>
      </c>
      <c r="O562" s="58" t="e">
        <f t="shared" si="275"/>
        <v>#REF!</v>
      </c>
      <c r="P562" s="59" t="e">
        <f t="shared" si="264"/>
        <v>#REF!</v>
      </c>
      <c r="Q562" s="29" t="e">
        <f t="shared" si="276"/>
        <v>#REF!</v>
      </c>
      <c r="R562" s="100" t="e">
        <f t="shared" si="269"/>
        <v>#REF!</v>
      </c>
      <c r="S562" s="69"/>
      <c r="T562" s="69"/>
      <c r="U562" s="102"/>
      <c r="V562" s="102"/>
      <c r="W562" s="102"/>
      <c r="X562" s="102" t="e">
        <f t="shared" si="277"/>
        <v>#REF!</v>
      </c>
      <c r="Y562" s="102" t="e">
        <f t="shared" si="278"/>
        <v>#REF!</v>
      </c>
      <c r="Z562" s="102" t="e">
        <f t="shared" si="279"/>
        <v>#REF!</v>
      </c>
      <c r="AA562" s="102" t="e">
        <f t="shared" si="280"/>
        <v>#REF!</v>
      </c>
      <c r="AB562" s="102" t="e">
        <f t="shared" si="281"/>
        <v>#REF!</v>
      </c>
      <c r="AC562" s="102" t="e">
        <f t="shared" si="282"/>
        <v>#REF!</v>
      </c>
      <c r="AD562" s="102" t="e">
        <f t="shared" si="283"/>
        <v>#REF!</v>
      </c>
      <c r="AE562" s="102" t="e">
        <f t="shared" si="284"/>
        <v>#REF!</v>
      </c>
      <c r="AF562" s="108" t="e">
        <f t="shared" si="285"/>
        <v>#REF!</v>
      </c>
      <c r="AG562" s="102" t="e">
        <f t="shared" si="286"/>
        <v>#REF!</v>
      </c>
    </row>
    <row r="563" spans="5:33" x14ac:dyDescent="0.25">
      <c r="E563" s="65" t="e">
        <f>IF((ROWS(E$6:E563)-1)&gt;$C$16+$C$13-$C$15,"",(ROWS(E$6:E563)-1))</f>
        <v>#REF!</v>
      </c>
      <c r="F563" s="55" t="e">
        <f t="shared" si="270"/>
        <v>#REF!</v>
      </c>
      <c r="G563" s="55" t="e">
        <f t="shared" si="265"/>
        <v>#REF!</v>
      </c>
      <c r="H563" s="28" t="e">
        <f t="shared" si="266"/>
        <v>#REF!</v>
      </c>
      <c r="I563" s="56" t="e">
        <f t="shared" si="267"/>
        <v>#REF!</v>
      </c>
      <c r="J563" s="56" t="e">
        <f t="shared" si="271"/>
        <v>#REF!</v>
      </c>
      <c r="K563" s="57" t="e">
        <f t="shared" si="272"/>
        <v>#REF!</v>
      </c>
      <c r="L563" s="57" t="e">
        <f t="shared" si="273"/>
        <v>#REF!</v>
      </c>
      <c r="M563" s="58" t="e">
        <f t="shared" si="268"/>
        <v>#REF!</v>
      </c>
      <c r="N563" s="58" t="e">
        <f t="shared" si="274"/>
        <v>#REF!</v>
      </c>
      <c r="O563" s="58" t="e">
        <f t="shared" si="275"/>
        <v>#REF!</v>
      </c>
      <c r="P563" s="59" t="e">
        <f t="shared" si="264"/>
        <v>#REF!</v>
      </c>
      <c r="Q563" s="29" t="e">
        <f t="shared" si="276"/>
        <v>#REF!</v>
      </c>
      <c r="R563" s="100" t="e">
        <f t="shared" si="269"/>
        <v>#REF!</v>
      </c>
      <c r="S563" s="69"/>
      <c r="T563" s="69"/>
      <c r="U563" s="102"/>
      <c r="V563" s="102"/>
      <c r="W563" s="102"/>
      <c r="X563" s="102" t="e">
        <f t="shared" si="277"/>
        <v>#REF!</v>
      </c>
      <c r="Y563" s="102" t="e">
        <f t="shared" si="278"/>
        <v>#REF!</v>
      </c>
      <c r="Z563" s="102" t="e">
        <f t="shared" si="279"/>
        <v>#REF!</v>
      </c>
      <c r="AA563" s="102" t="e">
        <f t="shared" si="280"/>
        <v>#REF!</v>
      </c>
      <c r="AB563" s="102" t="e">
        <f t="shared" si="281"/>
        <v>#REF!</v>
      </c>
      <c r="AC563" s="102" t="e">
        <f t="shared" si="282"/>
        <v>#REF!</v>
      </c>
      <c r="AD563" s="102" t="e">
        <f t="shared" si="283"/>
        <v>#REF!</v>
      </c>
      <c r="AE563" s="102" t="e">
        <f t="shared" si="284"/>
        <v>#REF!</v>
      </c>
      <c r="AF563" s="108" t="e">
        <f t="shared" si="285"/>
        <v>#REF!</v>
      </c>
      <c r="AG563" s="102" t="e">
        <f t="shared" si="286"/>
        <v>#REF!</v>
      </c>
    </row>
    <row r="564" spans="5:33" x14ac:dyDescent="0.25">
      <c r="E564" s="65" t="e">
        <f>IF((ROWS(E$6:E564)-1)&gt;$C$16+$C$13-$C$15,"",(ROWS(E$6:E564)-1))</f>
        <v>#REF!</v>
      </c>
      <c r="F564" s="55" t="e">
        <f t="shared" si="270"/>
        <v>#REF!</v>
      </c>
      <c r="G564" s="55" t="e">
        <f t="shared" si="265"/>
        <v>#REF!</v>
      </c>
      <c r="H564" s="28" t="e">
        <f t="shared" si="266"/>
        <v>#REF!</v>
      </c>
      <c r="I564" s="56" t="e">
        <f t="shared" si="267"/>
        <v>#REF!</v>
      </c>
      <c r="J564" s="56" t="e">
        <f t="shared" si="271"/>
        <v>#REF!</v>
      </c>
      <c r="K564" s="57" t="e">
        <f t="shared" si="272"/>
        <v>#REF!</v>
      </c>
      <c r="L564" s="57" t="e">
        <f t="shared" si="273"/>
        <v>#REF!</v>
      </c>
      <c r="M564" s="58" t="e">
        <f t="shared" si="268"/>
        <v>#REF!</v>
      </c>
      <c r="N564" s="58" t="e">
        <f t="shared" si="274"/>
        <v>#REF!</v>
      </c>
      <c r="O564" s="58" t="e">
        <f t="shared" si="275"/>
        <v>#REF!</v>
      </c>
      <c r="P564" s="59" t="e">
        <f t="shared" si="264"/>
        <v>#REF!</v>
      </c>
      <c r="Q564" s="29" t="e">
        <f t="shared" si="276"/>
        <v>#REF!</v>
      </c>
      <c r="R564" s="100" t="e">
        <f t="shared" si="269"/>
        <v>#REF!</v>
      </c>
      <c r="S564" s="69"/>
      <c r="T564" s="69"/>
      <c r="U564" s="102"/>
      <c r="V564" s="102"/>
      <c r="W564" s="102"/>
      <c r="X564" s="102" t="e">
        <f t="shared" si="277"/>
        <v>#REF!</v>
      </c>
      <c r="Y564" s="102" t="e">
        <f t="shared" si="278"/>
        <v>#REF!</v>
      </c>
      <c r="Z564" s="102" t="e">
        <f t="shared" si="279"/>
        <v>#REF!</v>
      </c>
      <c r="AA564" s="102" t="e">
        <f t="shared" si="280"/>
        <v>#REF!</v>
      </c>
      <c r="AB564" s="102" t="e">
        <f t="shared" si="281"/>
        <v>#REF!</v>
      </c>
      <c r="AC564" s="102" t="e">
        <f t="shared" si="282"/>
        <v>#REF!</v>
      </c>
      <c r="AD564" s="102" t="e">
        <f t="shared" si="283"/>
        <v>#REF!</v>
      </c>
      <c r="AE564" s="102" t="e">
        <f t="shared" si="284"/>
        <v>#REF!</v>
      </c>
      <c r="AF564" s="108" t="e">
        <f t="shared" si="285"/>
        <v>#REF!</v>
      </c>
      <c r="AG564" s="102" t="e">
        <f t="shared" si="286"/>
        <v>#REF!</v>
      </c>
    </row>
    <row r="565" spans="5:33" x14ac:dyDescent="0.25">
      <c r="E565" s="65" t="e">
        <f>IF((ROWS(E$6:E565)-1)&gt;$C$16+$C$13-$C$15,"",(ROWS(E$6:E565)-1))</f>
        <v>#REF!</v>
      </c>
      <c r="F565" s="55" t="e">
        <f t="shared" si="270"/>
        <v>#REF!</v>
      </c>
      <c r="G565" s="55" t="e">
        <f t="shared" si="265"/>
        <v>#REF!</v>
      </c>
      <c r="H565" s="28" t="e">
        <f t="shared" si="266"/>
        <v>#REF!</v>
      </c>
      <c r="I565" s="56" t="e">
        <f t="shared" si="267"/>
        <v>#REF!</v>
      </c>
      <c r="J565" s="56" t="e">
        <f t="shared" si="271"/>
        <v>#REF!</v>
      </c>
      <c r="K565" s="57" t="e">
        <f t="shared" si="272"/>
        <v>#REF!</v>
      </c>
      <c r="L565" s="57" t="e">
        <f t="shared" si="273"/>
        <v>#REF!</v>
      </c>
      <c r="M565" s="58" t="e">
        <f t="shared" si="268"/>
        <v>#REF!</v>
      </c>
      <c r="N565" s="58" t="e">
        <f t="shared" si="274"/>
        <v>#REF!</v>
      </c>
      <c r="O565" s="58" t="e">
        <f t="shared" si="275"/>
        <v>#REF!</v>
      </c>
      <c r="P565" s="59" t="e">
        <f t="shared" si="264"/>
        <v>#REF!</v>
      </c>
      <c r="Q565" s="29" t="e">
        <f t="shared" si="276"/>
        <v>#REF!</v>
      </c>
      <c r="R565" s="100" t="e">
        <f t="shared" si="269"/>
        <v>#REF!</v>
      </c>
      <c r="S565" s="69"/>
      <c r="T565" s="69"/>
      <c r="U565" s="102"/>
      <c r="V565" s="102"/>
      <c r="W565" s="102"/>
      <c r="X565" s="102" t="e">
        <f t="shared" si="277"/>
        <v>#REF!</v>
      </c>
      <c r="Y565" s="102" t="e">
        <f t="shared" si="278"/>
        <v>#REF!</v>
      </c>
      <c r="Z565" s="102" t="e">
        <f t="shared" si="279"/>
        <v>#REF!</v>
      </c>
      <c r="AA565" s="102" t="e">
        <f t="shared" si="280"/>
        <v>#REF!</v>
      </c>
      <c r="AB565" s="102" t="e">
        <f t="shared" si="281"/>
        <v>#REF!</v>
      </c>
      <c r="AC565" s="102" t="e">
        <f t="shared" si="282"/>
        <v>#REF!</v>
      </c>
      <c r="AD565" s="102" t="e">
        <f t="shared" si="283"/>
        <v>#REF!</v>
      </c>
      <c r="AE565" s="102" t="e">
        <f t="shared" si="284"/>
        <v>#REF!</v>
      </c>
      <c r="AF565" s="108" t="e">
        <f t="shared" si="285"/>
        <v>#REF!</v>
      </c>
      <c r="AG565" s="102" t="e">
        <f t="shared" si="286"/>
        <v>#REF!</v>
      </c>
    </row>
    <row r="566" spans="5:33" x14ac:dyDescent="0.25">
      <c r="E566" s="65" t="e">
        <f>IF((ROWS(E$6:E566)-1)&gt;$C$16+$C$13-$C$15,"",(ROWS(E$6:E566)-1))</f>
        <v>#REF!</v>
      </c>
      <c r="F566" s="55" t="e">
        <f t="shared" si="270"/>
        <v>#REF!</v>
      </c>
      <c r="G566" s="55" t="e">
        <f t="shared" si="265"/>
        <v>#REF!</v>
      </c>
      <c r="H566" s="28" t="e">
        <f t="shared" si="266"/>
        <v>#REF!</v>
      </c>
      <c r="I566" s="56" t="e">
        <f t="shared" si="267"/>
        <v>#REF!</v>
      </c>
      <c r="J566" s="56" t="e">
        <f t="shared" si="271"/>
        <v>#REF!</v>
      </c>
      <c r="K566" s="57" t="e">
        <f t="shared" si="272"/>
        <v>#REF!</v>
      </c>
      <c r="L566" s="57" t="e">
        <f t="shared" si="273"/>
        <v>#REF!</v>
      </c>
      <c r="M566" s="58" t="e">
        <f t="shared" si="268"/>
        <v>#REF!</v>
      </c>
      <c r="N566" s="58" t="e">
        <f t="shared" si="274"/>
        <v>#REF!</v>
      </c>
      <c r="O566" s="58" t="e">
        <f t="shared" si="275"/>
        <v>#REF!</v>
      </c>
      <c r="P566" s="59" t="e">
        <f t="shared" si="264"/>
        <v>#REF!</v>
      </c>
      <c r="Q566" s="29" t="e">
        <f t="shared" si="276"/>
        <v>#REF!</v>
      </c>
      <c r="R566" s="100" t="e">
        <f t="shared" si="269"/>
        <v>#REF!</v>
      </c>
      <c r="S566" s="69"/>
      <c r="T566" s="69"/>
      <c r="U566" s="102"/>
      <c r="V566" s="102"/>
      <c r="W566" s="102"/>
      <c r="X566" s="102" t="e">
        <f t="shared" si="277"/>
        <v>#REF!</v>
      </c>
      <c r="Y566" s="102" t="e">
        <f t="shared" si="278"/>
        <v>#REF!</v>
      </c>
      <c r="Z566" s="102" t="e">
        <f t="shared" si="279"/>
        <v>#REF!</v>
      </c>
      <c r="AA566" s="102" t="e">
        <f t="shared" si="280"/>
        <v>#REF!</v>
      </c>
      <c r="AB566" s="102" t="e">
        <f t="shared" si="281"/>
        <v>#REF!</v>
      </c>
      <c r="AC566" s="102" t="e">
        <f t="shared" si="282"/>
        <v>#REF!</v>
      </c>
      <c r="AD566" s="102" t="e">
        <f t="shared" si="283"/>
        <v>#REF!</v>
      </c>
      <c r="AE566" s="102" t="e">
        <f t="shared" si="284"/>
        <v>#REF!</v>
      </c>
      <c r="AF566" s="108" t="e">
        <f t="shared" si="285"/>
        <v>#REF!</v>
      </c>
      <c r="AG566" s="102" t="e">
        <f t="shared" si="286"/>
        <v>#REF!</v>
      </c>
    </row>
    <row r="567" spans="5:33" x14ac:dyDescent="0.25">
      <c r="E567" s="65" t="e">
        <f>IF((ROWS(E$6:E567)-1)&gt;$C$16+$C$13-$C$15,"",(ROWS(E$6:E567)-1))</f>
        <v>#REF!</v>
      </c>
      <c r="F567" s="55" t="e">
        <f t="shared" si="270"/>
        <v>#REF!</v>
      </c>
      <c r="G567" s="55" t="e">
        <f t="shared" si="265"/>
        <v>#REF!</v>
      </c>
      <c r="H567" s="28" t="e">
        <f t="shared" si="266"/>
        <v>#REF!</v>
      </c>
      <c r="I567" s="56" t="e">
        <f t="shared" si="267"/>
        <v>#REF!</v>
      </c>
      <c r="J567" s="56" t="e">
        <f t="shared" si="271"/>
        <v>#REF!</v>
      </c>
      <c r="K567" s="57" t="e">
        <f t="shared" si="272"/>
        <v>#REF!</v>
      </c>
      <c r="L567" s="57" t="e">
        <f t="shared" si="273"/>
        <v>#REF!</v>
      </c>
      <c r="M567" s="58" t="e">
        <f t="shared" si="268"/>
        <v>#REF!</v>
      </c>
      <c r="N567" s="58" t="e">
        <f t="shared" si="274"/>
        <v>#REF!</v>
      </c>
      <c r="O567" s="58" t="e">
        <f t="shared" si="275"/>
        <v>#REF!</v>
      </c>
      <c r="P567" s="59" t="e">
        <f t="shared" si="264"/>
        <v>#REF!</v>
      </c>
      <c r="Q567" s="29" t="e">
        <f t="shared" si="276"/>
        <v>#REF!</v>
      </c>
      <c r="R567" s="100" t="e">
        <f t="shared" si="269"/>
        <v>#REF!</v>
      </c>
      <c r="S567" s="69"/>
      <c r="T567" s="69"/>
      <c r="U567" s="102"/>
      <c r="V567" s="102"/>
      <c r="W567" s="102"/>
      <c r="X567" s="102" t="e">
        <f t="shared" si="277"/>
        <v>#REF!</v>
      </c>
      <c r="Y567" s="102" t="e">
        <f t="shared" si="278"/>
        <v>#REF!</v>
      </c>
      <c r="Z567" s="102" t="e">
        <f t="shared" si="279"/>
        <v>#REF!</v>
      </c>
      <c r="AA567" s="102" t="e">
        <f t="shared" si="280"/>
        <v>#REF!</v>
      </c>
      <c r="AB567" s="102" t="e">
        <f t="shared" si="281"/>
        <v>#REF!</v>
      </c>
      <c r="AC567" s="102" t="e">
        <f t="shared" si="282"/>
        <v>#REF!</v>
      </c>
      <c r="AD567" s="102" t="e">
        <f t="shared" si="283"/>
        <v>#REF!</v>
      </c>
      <c r="AE567" s="102" t="e">
        <f t="shared" si="284"/>
        <v>#REF!</v>
      </c>
      <c r="AF567" s="108" t="e">
        <f t="shared" si="285"/>
        <v>#REF!</v>
      </c>
      <c r="AG567" s="102" t="e">
        <f t="shared" si="286"/>
        <v>#REF!</v>
      </c>
    </row>
    <row r="568" spans="5:33" x14ac:dyDescent="0.25">
      <c r="E568" s="65" t="e">
        <f>IF((ROWS(E$6:E568)-1)&gt;$C$16+$C$13-$C$15,"",(ROWS(E$6:E568)-1))</f>
        <v>#REF!</v>
      </c>
      <c r="F568" s="55" t="e">
        <f t="shared" si="270"/>
        <v>#REF!</v>
      </c>
      <c r="G568" s="55" t="e">
        <f t="shared" si="265"/>
        <v>#REF!</v>
      </c>
      <c r="H568" s="28" t="e">
        <f t="shared" si="266"/>
        <v>#REF!</v>
      </c>
      <c r="I568" s="56" t="e">
        <f t="shared" si="267"/>
        <v>#REF!</v>
      </c>
      <c r="J568" s="56" t="e">
        <f t="shared" si="271"/>
        <v>#REF!</v>
      </c>
      <c r="K568" s="57" t="e">
        <f t="shared" si="272"/>
        <v>#REF!</v>
      </c>
      <c r="L568" s="57" t="e">
        <f t="shared" si="273"/>
        <v>#REF!</v>
      </c>
      <c r="M568" s="58" t="e">
        <f t="shared" si="268"/>
        <v>#REF!</v>
      </c>
      <c r="N568" s="58" t="e">
        <f t="shared" si="274"/>
        <v>#REF!</v>
      </c>
      <c r="O568" s="58" t="e">
        <f t="shared" si="275"/>
        <v>#REF!</v>
      </c>
      <c r="P568" s="59" t="e">
        <f t="shared" si="264"/>
        <v>#REF!</v>
      </c>
      <c r="Q568" s="29" t="e">
        <f t="shared" si="276"/>
        <v>#REF!</v>
      </c>
      <c r="R568" s="100" t="e">
        <f t="shared" si="269"/>
        <v>#REF!</v>
      </c>
      <c r="S568" s="69"/>
      <c r="T568" s="69"/>
      <c r="U568" s="102"/>
      <c r="V568" s="102"/>
      <c r="W568" s="102"/>
      <c r="X568" s="102" t="e">
        <f t="shared" si="277"/>
        <v>#REF!</v>
      </c>
      <c r="Y568" s="102" t="e">
        <f t="shared" si="278"/>
        <v>#REF!</v>
      </c>
      <c r="Z568" s="102" t="e">
        <f t="shared" si="279"/>
        <v>#REF!</v>
      </c>
      <c r="AA568" s="102" t="e">
        <f t="shared" si="280"/>
        <v>#REF!</v>
      </c>
      <c r="AB568" s="102" t="e">
        <f t="shared" si="281"/>
        <v>#REF!</v>
      </c>
      <c r="AC568" s="102" t="e">
        <f t="shared" si="282"/>
        <v>#REF!</v>
      </c>
      <c r="AD568" s="102" t="e">
        <f t="shared" si="283"/>
        <v>#REF!</v>
      </c>
      <c r="AE568" s="102" t="e">
        <f t="shared" si="284"/>
        <v>#REF!</v>
      </c>
      <c r="AF568" s="108" t="e">
        <f t="shared" si="285"/>
        <v>#REF!</v>
      </c>
      <c r="AG568" s="102" t="e">
        <f t="shared" si="286"/>
        <v>#REF!</v>
      </c>
    </row>
    <row r="569" spans="5:33" x14ac:dyDescent="0.25">
      <c r="E569" s="65" t="e">
        <f>IF((ROWS(E$6:E569)-1)&gt;$C$16+$C$13-$C$15,"",(ROWS(E$6:E569)-1))</f>
        <v>#REF!</v>
      </c>
      <c r="F569" s="55" t="e">
        <f t="shared" si="270"/>
        <v>#REF!</v>
      </c>
      <c r="G569" s="55" t="e">
        <f t="shared" si="265"/>
        <v>#REF!</v>
      </c>
      <c r="H569" s="28" t="e">
        <f t="shared" si="266"/>
        <v>#REF!</v>
      </c>
      <c r="I569" s="56" t="e">
        <f t="shared" si="267"/>
        <v>#REF!</v>
      </c>
      <c r="J569" s="56" t="e">
        <f t="shared" si="271"/>
        <v>#REF!</v>
      </c>
      <c r="K569" s="57" t="e">
        <f t="shared" si="272"/>
        <v>#REF!</v>
      </c>
      <c r="L569" s="57" t="e">
        <f t="shared" si="273"/>
        <v>#REF!</v>
      </c>
      <c r="M569" s="58" t="e">
        <f t="shared" si="268"/>
        <v>#REF!</v>
      </c>
      <c r="N569" s="58" t="e">
        <f t="shared" si="274"/>
        <v>#REF!</v>
      </c>
      <c r="O569" s="58" t="e">
        <f t="shared" si="275"/>
        <v>#REF!</v>
      </c>
      <c r="P569" s="59" t="e">
        <f t="shared" si="264"/>
        <v>#REF!</v>
      </c>
      <c r="Q569" s="29" t="e">
        <f t="shared" si="276"/>
        <v>#REF!</v>
      </c>
      <c r="R569" s="100" t="e">
        <f t="shared" si="269"/>
        <v>#REF!</v>
      </c>
      <c r="S569" s="69"/>
      <c r="T569" s="69"/>
      <c r="U569" s="102"/>
      <c r="V569" s="102"/>
      <c r="W569" s="102"/>
      <c r="X569" s="102" t="e">
        <f t="shared" si="277"/>
        <v>#REF!</v>
      </c>
      <c r="Y569" s="102" t="e">
        <f t="shared" si="278"/>
        <v>#REF!</v>
      </c>
      <c r="Z569" s="102" t="e">
        <f t="shared" si="279"/>
        <v>#REF!</v>
      </c>
      <c r="AA569" s="102" t="e">
        <f t="shared" si="280"/>
        <v>#REF!</v>
      </c>
      <c r="AB569" s="102" t="e">
        <f t="shared" si="281"/>
        <v>#REF!</v>
      </c>
      <c r="AC569" s="102" t="e">
        <f t="shared" si="282"/>
        <v>#REF!</v>
      </c>
      <c r="AD569" s="102" t="e">
        <f t="shared" si="283"/>
        <v>#REF!</v>
      </c>
      <c r="AE569" s="102" t="e">
        <f t="shared" si="284"/>
        <v>#REF!</v>
      </c>
      <c r="AF569" s="108" t="e">
        <f t="shared" si="285"/>
        <v>#REF!</v>
      </c>
      <c r="AG569" s="102" t="e">
        <f t="shared" si="286"/>
        <v>#REF!</v>
      </c>
    </row>
    <row r="570" spans="5:33" x14ac:dyDescent="0.25">
      <c r="E570" s="65" t="e">
        <f>IF((ROWS(E$6:E570)-1)&gt;$C$16+$C$13-$C$15,"",(ROWS(E$6:E570)-1))</f>
        <v>#REF!</v>
      </c>
      <c r="F570" s="55" t="e">
        <f t="shared" si="270"/>
        <v>#REF!</v>
      </c>
      <c r="G570" s="55" t="e">
        <f t="shared" si="265"/>
        <v>#REF!</v>
      </c>
      <c r="H570" s="28" t="e">
        <f t="shared" si="266"/>
        <v>#REF!</v>
      </c>
      <c r="I570" s="56" t="e">
        <f t="shared" si="267"/>
        <v>#REF!</v>
      </c>
      <c r="J570" s="56" t="e">
        <f t="shared" si="271"/>
        <v>#REF!</v>
      </c>
      <c r="K570" s="57" t="e">
        <f t="shared" si="272"/>
        <v>#REF!</v>
      </c>
      <c r="L570" s="57" t="e">
        <f t="shared" si="273"/>
        <v>#REF!</v>
      </c>
      <c r="M570" s="58" t="e">
        <f t="shared" si="268"/>
        <v>#REF!</v>
      </c>
      <c r="N570" s="58" t="e">
        <f t="shared" si="274"/>
        <v>#REF!</v>
      </c>
      <c r="O570" s="58" t="e">
        <f t="shared" si="275"/>
        <v>#REF!</v>
      </c>
      <c r="P570" s="59" t="e">
        <f t="shared" si="264"/>
        <v>#REF!</v>
      </c>
      <c r="Q570" s="29" t="e">
        <f t="shared" si="276"/>
        <v>#REF!</v>
      </c>
      <c r="R570" s="100" t="e">
        <f t="shared" si="269"/>
        <v>#REF!</v>
      </c>
      <c r="S570" s="69"/>
      <c r="T570" s="69"/>
      <c r="U570" s="102"/>
      <c r="V570" s="102"/>
      <c r="W570" s="102"/>
      <c r="X570" s="102" t="e">
        <f t="shared" si="277"/>
        <v>#REF!</v>
      </c>
      <c r="Y570" s="102" t="e">
        <f t="shared" si="278"/>
        <v>#REF!</v>
      </c>
      <c r="Z570" s="102" t="e">
        <f t="shared" si="279"/>
        <v>#REF!</v>
      </c>
      <c r="AA570" s="102" t="e">
        <f t="shared" si="280"/>
        <v>#REF!</v>
      </c>
      <c r="AB570" s="102" t="e">
        <f t="shared" si="281"/>
        <v>#REF!</v>
      </c>
      <c r="AC570" s="102" t="e">
        <f t="shared" si="282"/>
        <v>#REF!</v>
      </c>
      <c r="AD570" s="102" t="e">
        <f t="shared" si="283"/>
        <v>#REF!</v>
      </c>
      <c r="AE570" s="102" t="e">
        <f t="shared" si="284"/>
        <v>#REF!</v>
      </c>
      <c r="AF570" s="108" t="e">
        <f t="shared" si="285"/>
        <v>#REF!</v>
      </c>
      <c r="AG570" s="102" t="e">
        <f t="shared" si="286"/>
        <v>#REF!</v>
      </c>
    </row>
    <row r="571" spans="5:33" x14ac:dyDescent="0.25">
      <c r="E571" s="65" t="e">
        <f>IF((ROWS(E$6:E571)-1)&gt;$C$16+$C$13-$C$15,"",(ROWS(E$6:E571)-1))</f>
        <v>#REF!</v>
      </c>
      <c r="F571" s="55" t="e">
        <f t="shared" si="270"/>
        <v>#REF!</v>
      </c>
      <c r="G571" s="55" t="e">
        <f t="shared" si="265"/>
        <v>#REF!</v>
      </c>
      <c r="H571" s="28" t="e">
        <f t="shared" si="266"/>
        <v>#REF!</v>
      </c>
      <c r="I571" s="56" t="e">
        <f t="shared" si="267"/>
        <v>#REF!</v>
      </c>
      <c r="J571" s="56" t="e">
        <f t="shared" si="271"/>
        <v>#REF!</v>
      </c>
      <c r="K571" s="57" t="e">
        <f t="shared" si="272"/>
        <v>#REF!</v>
      </c>
      <c r="L571" s="57" t="e">
        <f t="shared" si="273"/>
        <v>#REF!</v>
      </c>
      <c r="M571" s="58" t="e">
        <f t="shared" si="268"/>
        <v>#REF!</v>
      </c>
      <c r="N571" s="58" t="e">
        <f t="shared" si="274"/>
        <v>#REF!</v>
      </c>
      <c r="O571" s="58" t="e">
        <f t="shared" si="275"/>
        <v>#REF!</v>
      </c>
      <c r="P571" s="59" t="e">
        <f t="shared" si="264"/>
        <v>#REF!</v>
      </c>
      <c r="Q571" s="29" t="e">
        <f t="shared" si="276"/>
        <v>#REF!</v>
      </c>
      <c r="R571" s="100" t="e">
        <f t="shared" si="269"/>
        <v>#REF!</v>
      </c>
      <c r="S571" s="69"/>
      <c r="T571" s="69"/>
      <c r="U571" s="102"/>
      <c r="V571" s="102"/>
      <c r="W571" s="102"/>
      <c r="X571" s="102" t="e">
        <f t="shared" si="277"/>
        <v>#REF!</v>
      </c>
      <c r="Y571" s="102" t="e">
        <f t="shared" si="278"/>
        <v>#REF!</v>
      </c>
      <c r="Z571" s="102" t="e">
        <f t="shared" si="279"/>
        <v>#REF!</v>
      </c>
      <c r="AA571" s="102" t="e">
        <f t="shared" si="280"/>
        <v>#REF!</v>
      </c>
      <c r="AB571" s="102" t="e">
        <f t="shared" si="281"/>
        <v>#REF!</v>
      </c>
      <c r="AC571" s="102" t="e">
        <f t="shared" si="282"/>
        <v>#REF!</v>
      </c>
      <c r="AD571" s="102" t="e">
        <f t="shared" si="283"/>
        <v>#REF!</v>
      </c>
      <c r="AE571" s="102" t="e">
        <f t="shared" si="284"/>
        <v>#REF!</v>
      </c>
      <c r="AF571" s="108" t="e">
        <f t="shared" si="285"/>
        <v>#REF!</v>
      </c>
      <c r="AG571" s="102" t="e">
        <f t="shared" si="286"/>
        <v>#REF!</v>
      </c>
    </row>
    <row r="572" spans="5:33" x14ac:dyDescent="0.25">
      <c r="E572" s="65" t="e">
        <f>IF((ROWS(E$6:E572)-1)&gt;$C$16+$C$13-$C$15,"",(ROWS(E$6:E572)-1))</f>
        <v>#REF!</v>
      </c>
      <c r="F572" s="55" t="e">
        <f t="shared" si="270"/>
        <v>#REF!</v>
      </c>
      <c r="G572" s="55" t="e">
        <f t="shared" si="265"/>
        <v>#REF!</v>
      </c>
      <c r="H572" s="28" t="e">
        <f t="shared" si="266"/>
        <v>#REF!</v>
      </c>
      <c r="I572" s="56" t="e">
        <f t="shared" si="267"/>
        <v>#REF!</v>
      </c>
      <c r="J572" s="56" t="e">
        <f t="shared" si="271"/>
        <v>#REF!</v>
      </c>
      <c r="K572" s="57" t="e">
        <f t="shared" si="272"/>
        <v>#REF!</v>
      </c>
      <c r="L572" s="57" t="e">
        <f t="shared" si="273"/>
        <v>#REF!</v>
      </c>
      <c r="M572" s="58" t="e">
        <f t="shared" si="268"/>
        <v>#REF!</v>
      </c>
      <c r="N572" s="58" t="e">
        <f t="shared" si="274"/>
        <v>#REF!</v>
      </c>
      <c r="O572" s="58" t="e">
        <f t="shared" si="275"/>
        <v>#REF!</v>
      </c>
      <c r="P572" s="59" t="e">
        <f t="shared" si="264"/>
        <v>#REF!</v>
      </c>
      <c r="Q572" s="29" t="e">
        <f t="shared" si="276"/>
        <v>#REF!</v>
      </c>
      <c r="R572" s="100" t="e">
        <f t="shared" si="269"/>
        <v>#REF!</v>
      </c>
      <c r="S572" s="69"/>
      <c r="T572" s="69"/>
      <c r="U572" s="102"/>
      <c r="V572" s="102"/>
      <c r="W572" s="102"/>
      <c r="X572" s="102" t="e">
        <f t="shared" si="277"/>
        <v>#REF!</v>
      </c>
      <c r="Y572" s="102" t="e">
        <f t="shared" si="278"/>
        <v>#REF!</v>
      </c>
      <c r="Z572" s="102" t="e">
        <f t="shared" si="279"/>
        <v>#REF!</v>
      </c>
      <c r="AA572" s="102" t="e">
        <f t="shared" si="280"/>
        <v>#REF!</v>
      </c>
      <c r="AB572" s="102" t="e">
        <f t="shared" si="281"/>
        <v>#REF!</v>
      </c>
      <c r="AC572" s="102" t="e">
        <f t="shared" si="282"/>
        <v>#REF!</v>
      </c>
      <c r="AD572" s="102" t="e">
        <f t="shared" si="283"/>
        <v>#REF!</v>
      </c>
      <c r="AE572" s="102" t="e">
        <f t="shared" si="284"/>
        <v>#REF!</v>
      </c>
      <c r="AF572" s="108" t="e">
        <f t="shared" si="285"/>
        <v>#REF!</v>
      </c>
      <c r="AG572" s="102" t="e">
        <f t="shared" si="286"/>
        <v>#REF!</v>
      </c>
    </row>
    <row r="573" spans="5:33" x14ac:dyDescent="0.25">
      <c r="E573" s="65" t="e">
        <f>IF((ROWS(E$6:E573)-1)&gt;$C$16+$C$13-$C$15,"",(ROWS(E$6:E573)-1))</f>
        <v>#REF!</v>
      </c>
      <c r="F573" s="55" t="e">
        <f t="shared" si="270"/>
        <v>#REF!</v>
      </c>
      <c r="G573" s="55" t="e">
        <f t="shared" si="265"/>
        <v>#REF!</v>
      </c>
      <c r="H573" s="28" t="e">
        <f t="shared" si="266"/>
        <v>#REF!</v>
      </c>
      <c r="I573" s="56" t="e">
        <f t="shared" si="267"/>
        <v>#REF!</v>
      </c>
      <c r="J573" s="56" t="e">
        <f t="shared" si="271"/>
        <v>#REF!</v>
      </c>
      <c r="K573" s="57" t="e">
        <f t="shared" si="272"/>
        <v>#REF!</v>
      </c>
      <c r="L573" s="57" t="e">
        <f t="shared" si="273"/>
        <v>#REF!</v>
      </c>
      <c r="M573" s="58" t="e">
        <f t="shared" si="268"/>
        <v>#REF!</v>
      </c>
      <c r="N573" s="58" t="e">
        <f t="shared" si="274"/>
        <v>#REF!</v>
      </c>
      <c r="O573" s="58" t="e">
        <f t="shared" si="275"/>
        <v>#REF!</v>
      </c>
      <c r="P573" s="59" t="e">
        <f t="shared" si="264"/>
        <v>#REF!</v>
      </c>
      <c r="Q573" s="29" t="e">
        <f t="shared" si="276"/>
        <v>#REF!</v>
      </c>
      <c r="R573" s="100" t="e">
        <f t="shared" si="269"/>
        <v>#REF!</v>
      </c>
      <c r="S573" s="69"/>
      <c r="T573" s="69"/>
      <c r="U573" s="102"/>
      <c r="V573" s="102"/>
      <c r="W573" s="102"/>
      <c r="X573" s="102" t="e">
        <f t="shared" si="277"/>
        <v>#REF!</v>
      </c>
      <c r="Y573" s="102" t="e">
        <f t="shared" si="278"/>
        <v>#REF!</v>
      </c>
      <c r="Z573" s="102" t="e">
        <f t="shared" si="279"/>
        <v>#REF!</v>
      </c>
      <c r="AA573" s="102" t="e">
        <f t="shared" si="280"/>
        <v>#REF!</v>
      </c>
      <c r="AB573" s="102" t="e">
        <f t="shared" si="281"/>
        <v>#REF!</v>
      </c>
      <c r="AC573" s="102" t="e">
        <f t="shared" si="282"/>
        <v>#REF!</v>
      </c>
      <c r="AD573" s="102" t="e">
        <f t="shared" si="283"/>
        <v>#REF!</v>
      </c>
      <c r="AE573" s="102" t="e">
        <f t="shared" si="284"/>
        <v>#REF!</v>
      </c>
      <c r="AF573" s="108" t="e">
        <f t="shared" si="285"/>
        <v>#REF!</v>
      </c>
      <c r="AG573" s="102" t="e">
        <f t="shared" si="286"/>
        <v>#REF!</v>
      </c>
    </row>
    <row r="574" spans="5:33" x14ac:dyDescent="0.25">
      <c r="E574" s="65" t="e">
        <f>IF((ROWS(E$6:E574)-1)&gt;$C$16+$C$13-$C$15,"",(ROWS(E$6:E574)-1))</f>
        <v>#REF!</v>
      </c>
      <c r="F574" s="55" t="e">
        <f t="shared" si="270"/>
        <v>#REF!</v>
      </c>
      <c r="G574" s="55" t="e">
        <f t="shared" si="265"/>
        <v>#REF!</v>
      </c>
      <c r="H574" s="28" t="e">
        <f t="shared" si="266"/>
        <v>#REF!</v>
      </c>
      <c r="I574" s="56" t="e">
        <f t="shared" si="267"/>
        <v>#REF!</v>
      </c>
      <c r="J574" s="56" t="e">
        <f t="shared" si="271"/>
        <v>#REF!</v>
      </c>
      <c r="K574" s="57" t="e">
        <f t="shared" si="272"/>
        <v>#REF!</v>
      </c>
      <c r="L574" s="57" t="e">
        <f t="shared" si="273"/>
        <v>#REF!</v>
      </c>
      <c r="M574" s="58" t="e">
        <f t="shared" si="268"/>
        <v>#REF!</v>
      </c>
      <c r="N574" s="58" t="e">
        <f t="shared" si="274"/>
        <v>#REF!</v>
      </c>
      <c r="O574" s="58" t="e">
        <f t="shared" si="275"/>
        <v>#REF!</v>
      </c>
      <c r="P574" s="59" t="e">
        <f t="shared" si="264"/>
        <v>#REF!</v>
      </c>
      <c r="Q574" s="29" t="e">
        <f t="shared" si="276"/>
        <v>#REF!</v>
      </c>
      <c r="R574" s="100" t="e">
        <f t="shared" si="269"/>
        <v>#REF!</v>
      </c>
      <c r="S574" s="69"/>
      <c r="T574" s="69"/>
      <c r="U574" s="102"/>
      <c r="V574" s="102"/>
      <c r="W574" s="102"/>
      <c r="X574" s="102" t="e">
        <f t="shared" si="277"/>
        <v>#REF!</v>
      </c>
      <c r="Y574" s="102" t="e">
        <f t="shared" si="278"/>
        <v>#REF!</v>
      </c>
      <c r="Z574" s="102" t="e">
        <f t="shared" si="279"/>
        <v>#REF!</v>
      </c>
      <c r="AA574" s="102" t="e">
        <f t="shared" si="280"/>
        <v>#REF!</v>
      </c>
      <c r="AB574" s="102" t="e">
        <f t="shared" si="281"/>
        <v>#REF!</v>
      </c>
      <c r="AC574" s="102" t="e">
        <f t="shared" si="282"/>
        <v>#REF!</v>
      </c>
      <c r="AD574" s="102" t="e">
        <f t="shared" si="283"/>
        <v>#REF!</v>
      </c>
      <c r="AE574" s="102" t="e">
        <f t="shared" si="284"/>
        <v>#REF!</v>
      </c>
      <c r="AF574" s="108" t="e">
        <f t="shared" si="285"/>
        <v>#REF!</v>
      </c>
      <c r="AG574" s="102" t="e">
        <f t="shared" si="286"/>
        <v>#REF!</v>
      </c>
    </row>
    <row r="575" spans="5:33" x14ac:dyDescent="0.25">
      <c r="E575" s="65" t="e">
        <f>IF((ROWS(E$6:E575)-1)&gt;$C$16+$C$13-$C$15,"",(ROWS(E$6:E575)-1))</f>
        <v>#REF!</v>
      </c>
      <c r="F575" s="55" t="e">
        <f t="shared" si="270"/>
        <v>#REF!</v>
      </c>
      <c r="G575" s="55" t="e">
        <f t="shared" si="265"/>
        <v>#REF!</v>
      </c>
      <c r="H575" s="28" t="e">
        <f t="shared" si="266"/>
        <v>#REF!</v>
      </c>
      <c r="I575" s="56" t="e">
        <f t="shared" si="267"/>
        <v>#REF!</v>
      </c>
      <c r="J575" s="56" t="e">
        <f t="shared" si="271"/>
        <v>#REF!</v>
      </c>
      <c r="K575" s="57" t="e">
        <f t="shared" si="272"/>
        <v>#REF!</v>
      </c>
      <c r="L575" s="57" t="e">
        <f t="shared" si="273"/>
        <v>#REF!</v>
      </c>
      <c r="M575" s="58" t="e">
        <f t="shared" si="268"/>
        <v>#REF!</v>
      </c>
      <c r="N575" s="58" t="e">
        <f t="shared" si="274"/>
        <v>#REF!</v>
      </c>
      <c r="O575" s="58" t="e">
        <f t="shared" si="275"/>
        <v>#REF!</v>
      </c>
      <c r="P575" s="59" t="e">
        <f t="shared" si="264"/>
        <v>#REF!</v>
      </c>
      <c r="Q575" s="29" t="e">
        <f t="shared" si="276"/>
        <v>#REF!</v>
      </c>
      <c r="R575" s="100" t="e">
        <f t="shared" si="269"/>
        <v>#REF!</v>
      </c>
      <c r="S575" s="69"/>
      <c r="T575" s="69"/>
      <c r="U575" s="102"/>
      <c r="V575" s="102"/>
      <c r="W575" s="102"/>
      <c r="X575" s="102" t="e">
        <f t="shared" si="277"/>
        <v>#REF!</v>
      </c>
      <c r="Y575" s="102" t="e">
        <f t="shared" si="278"/>
        <v>#REF!</v>
      </c>
      <c r="Z575" s="102" t="e">
        <f t="shared" si="279"/>
        <v>#REF!</v>
      </c>
      <c r="AA575" s="102" t="e">
        <f t="shared" si="280"/>
        <v>#REF!</v>
      </c>
      <c r="AB575" s="102" t="e">
        <f t="shared" si="281"/>
        <v>#REF!</v>
      </c>
      <c r="AC575" s="102" t="e">
        <f t="shared" si="282"/>
        <v>#REF!</v>
      </c>
      <c r="AD575" s="102" t="e">
        <f t="shared" si="283"/>
        <v>#REF!</v>
      </c>
      <c r="AE575" s="102" t="e">
        <f t="shared" si="284"/>
        <v>#REF!</v>
      </c>
      <c r="AF575" s="108" t="e">
        <f t="shared" si="285"/>
        <v>#REF!</v>
      </c>
      <c r="AG575" s="102" t="e">
        <f t="shared" si="286"/>
        <v>#REF!</v>
      </c>
    </row>
    <row r="576" spans="5:33" x14ac:dyDescent="0.25">
      <c r="E576" s="65" t="e">
        <f>IF((ROWS(E$6:E576)-1)&gt;$C$16+$C$13-$C$15,"",(ROWS(E$6:E576)-1))</f>
        <v>#REF!</v>
      </c>
      <c r="F576" s="55" t="e">
        <f t="shared" si="270"/>
        <v>#REF!</v>
      </c>
      <c r="G576" s="55" t="e">
        <f t="shared" si="265"/>
        <v>#REF!</v>
      </c>
      <c r="H576" s="28" t="e">
        <f t="shared" si="266"/>
        <v>#REF!</v>
      </c>
      <c r="I576" s="56" t="e">
        <f t="shared" si="267"/>
        <v>#REF!</v>
      </c>
      <c r="J576" s="56" t="e">
        <f t="shared" si="271"/>
        <v>#REF!</v>
      </c>
      <c r="K576" s="57" t="e">
        <f t="shared" si="272"/>
        <v>#REF!</v>
      </c>
      <c r="L576" s="57" t="e">
        <f t="shared" si="273"/>
        <v>#REF!</v>
      </c>
      <c r="M576" s="58" t="e">
        <f t="shared" si="268"/>
        <v>#REF!</v>
      </c>
      <c r="N576" s="58" t="e">
        <f t="shared" si="274"/>
        <v>#REF!</v>
      </c>
      <c r="O576" s="58" t="e">
        <f t="shared" si="275"/>
        <v>#REF!</v>
      </c>
      <c r="P576" s="59" t="e">
        <f t="shared" si="264"/>
        <v>#REF!</v>
      </c>
      <c r="Q576" s="29" t="e">
        <f t="shared" si="276"/>
        <v>#REF!</v>
      </c>
      <c r="R576" s="100" t="e">
        <f t="shared" si="269"/>
        <v>#REF!</v>
      </c>
      <c r="S576" s="69"/>
      <c r="T576" s="69"/>
      <c r="U576" s="102"/>
      <c r="V576" s="102"/>
      <c r="W576" s="102"/>
      <c r="X576" s="102" t="e">
        <f t="shared" si="277"/>
        <v>#REF!</v>
      </c>
      <c r="Y576" s="102" t="e">
        <f t="shared" si="278"/>
        <v>#REF!</v>
      </c>
      <c r="Z576" s="102" t="e">
        <f t="shared" si="279"/>
        <v>#REF!</v>
      </c>
      <c r="AA576" s="102" t="e">
        <f t="shared" si="280"/>
        <v>#REF!</v>
      </c>
      <c r="AB576" s="102" t="e">
        <f t="shared" si="281"/>
        <v>#REF!</v>
      </c>
      <c r="AC576" s="102" t="e">
        <f t="shared" si="282"/>
        <v>#REF!</v>
      </c>
      <c r="AD576" s="102" t="e">
        <f t="shared" si="283"/>
        <v>#REF!</v>
      </c>
      <c r="AE576" s="102" t="e">
        <f t="shared" si="284"/>
        <v>#REF!</v>
      </c>
      <c r="AF576" s="108" t="e">
        <f t="shared" si="285"/>
        <v>#REF!</v>
      </c>
      <c r="AG576" s="102" t="e">
        <f t="shared" si="286"/>
        <v>#REF!</v>
      </c>
    </row>
    <row r="577" spans="5:33" x14ac:dyDescent="0.25">
      <c r="E577" s="65" t="e">
        <f>IF((ROWS(E$6:E577)-1)&gt;$C$16+$C$13-$C$15,"",(ROWS(E$6:E577)-1))</f>
        <v>#REF!</v>
      </c>
      <c r="F577" s="55" t="e">
        <f t="shared" si="270"/>
        <v>#REF!</v>
      </c>
      <c r="G577" s="55" t="e">
        <f t="shared" si="265"/>
        <v>#REF!</v>
      </c>
      <c r="H577" s="28" t="e">
        <f t="shared" si="266"/>
        <v>#REF!</v>
      </c>
      <c r="I577" s="56" t="e">
        <f t="shared" si="267"/>
        <v>#REF!</v>
      </c>
      <c r="J577" s="56" t="e">
        <f t="shared" si="271"/>
        <v>#REF!</v>
      </c>
      <c r="K577" s="57" t="e">
        <f t="shared" si="272"/>
        <v>#REF!</v>
      </c>
      <c r="L577" s="57" t="e">
        <f t="shared" si="273"/>
        <v>#REF!</v>
      </c>
      <c r="M577" s="58" t="e">
        <f t="shared" si="268"/>
        <v>#REF!</v>
      </c>
      <c r="N577" s="58" t="e">
        <f t="shared" si="274"/>
        <v>#REF!</v>
      </c>
      <c r="O577" s="58" t="e">
        <f t="shared" si="275"/>
        <v>#REF!</v>
      </c>
      <c r="P577" s="59" t="e">
        <f t="shared" si="264"/>
        <v>#REF!</v>
      </c>
      <c r="Q577" s="29" t="e">
        <f t="shared" si="276"/>
        <v>#REF!</v>
      </c>
      <c r="R577" s="100" t="e">
        <f t="shared" si="269"/>
        <v>#REF!</v>
      </c>
      <c r="S577" s="69"/>
      <c r="T577" s="69"/>
      <c r="U577" s="102"/>
      <c r="V577" s="102"/>
      <c r="W577" s="102"/>
      <c r="X577" s="102" t="e">
        <f t="shared" si="277"/>
        <v>#REF!</v>
      </c>
      <c r="Y577" s="102" t="e">
        <f t="shared" si="278"/>
        <v>#REF!</v>
      </c>
      <c r="Z577" s="102" t="e">
        <f t="shared" si="279"/>
        <v>#REF!</v>
      </c>
      <c r="AA577" s="102" t="e">
        <f t="shared" si="280"/>
        <v>#REF!</v>
      </c>
      <c r="AB577" s="102" t="e">
        <f t="shared" si="281"/>
        <v>#REF!</v>
      </c>
      <c r="AC577" s="102" t="e">
        <f t="shared" si="282"/>
        <v>#REF!</v>
      </c>
      <c r="AD577" s="102" t="e">
        <f t="shared" si="283"/>
        <v>#REF!</v>
      </c>
      <c r="AE577" s="102" t="e">
        <f t="shared" si="284"/>
        <v>#REF!</v>
      </c>
      <c r="AF577" s="108" t="e">
        <f t="shared" si="285"/>
        <v>#REF!</v>
      </c>
      <c r="AG577" s="102" t="e">
        <f t="shared" si="286"/>
        <v>#REF!</v>
      </c>
    </row>
    <row r="578" spans="5:33" x14ac:dyDescent="0.25">
      <c r="E578" s="65" t="e">
        <f>IF((ROWS(E$6:E578)-1)&gt;$C$16+$C$13-$C$15,"",(ROWS(E$6:E578)-1))</f>
        <v>#REF!</v>
      </c>
      <c r="F578" s="55" t="e">
        <f t="shared" si="270"/>
        <v>#REF!</v>
      </c>
      <c r="G578" s="55" t="e">
        <f t="shared" si="265"/>
        <v>#REF!</v>
      </c>
      <c r="H578" s="28" t="e">
        <f t="shared" si="266"/>
        <v>#REF!</v>
      </c>
      <c r="I578" s="56" t="e">
        <f t="shared" si="267"/>
        <v>#REF!</v>
      </c>
      <c r="J578" s="56" t="e">
        <f t="shared" si="271"/>
        <v>#REF!</v>
      </c>
      <c r="K578" s="57" t="e">
        <f t="shared" si="272"/>
        <v>#REF!</v>
      </c>
      <c r="L578" s="57" t="e">
        <f t="shared" si="273"/>
        <v>#REF!</v>
      </c>
      <c r="M578" s="58" t="e">
        <f t="shared" si="268"/>
        <v>#REF!</v>
      </c>
      <c r="N578" s="58" t="e">
        <f t="shared" si="274"/>
        <v>#REF!</v>
      </c>
      <c r="O578" s="58" t="e">
        <f t="shared" si="275"/>
        <v>#REF!</v>
      </c>
      <c r="P578" s="59" t="e">
        <f t="shared" si="264"/>
        <v>#REF!</v>
      </c>
      <c r="Q578" s="29" t="e">
        <f t="shared" si="276"/>
        <v>#REF!</v>
      </c>
      <c r="R578" s="100" t="e">
        <f t="shared" si="269"/>
        <v>#REF!</v>
      </c>
      <c r="S578" s="69"/>
      <c r="T578" s="69"/>
      <c r="U578" s="102"/>
      <c r="V578" s="102"/>
      <c r="W578" s="102"/>
      <c r="X578" s="102" t="e">
        <f t="shared" si="277"/>
        <v>#REF!</v>
      </c>
      <c r="Y578" s="102" t="e">
        <f t="shared" si="278"/>
        <v>#REF!</v>
      </c>
      <c r="Z578" s="102" t="e">
        <f t="shared" si="279"/>
        <v>#REF!</v>
      </c>
      <c r="AA578" s="102" t="e">
        <f t="shared" si="280"/>
        <v>#REF!</v>
      </c>
      <c r="AB578" s="102" t="e">
        <f t="shared" si="281"/>
        <v>#REF!</v>
      </c>
      <c r="AC578" s="102" t="e">
        <f t="shared" si="282"/>
        <v>#REF!</v>
      </c>
      <c r="AD578" s="102" t="e">
        <f t="shared" si="283"/>
        <v>#REF!</v>
      </c>
      <c r="AE578" s="102" t="e">
        <f t="shared" si="284"/>
        <v>#REF!</v>
      </c>
      <c r="AF578" s="108" t="e">
        <f t="shared" si="285"/>
        <v>#REF!</v>
      </c>
      <c r="AG578" s="102" t="e">
        <f t="shared" si="286"/>
        <v>#REF!</v>
      </c>
    </row>
    <row r="579" spans="5:33" x14ac:dyDescent="0.25">
      <c r="E579" s="65" t="e">
        <f>IF((ROWS(E$6:E579)-1)&gt;$C$16+$C$13-$C$15,"",(ROWS(E$6:E579)-1))</f>
        <v>#REF!</v>
      </c>
      <c r="F579" s="55" t="e">
        <f t="shared" si="270"/>
        <v>#REF!</v>
      </c>
      <c r="G579" s="55" t="e">
        <f t="shared" si="265"/>
        <v>#REF!</v>
      </c>
      <c r="H579" s="28" t="e">
        <f t="shared" si="266"/>
        <v>#REF!</v>
      </c>
      <c r="I579" s="56" t="e">
        <f t="shared" si="267"/>
        <v>#REF!</v>
      </c>
      <c r="J579" s="56" t="e">
        <f t="shared" si="271"/>
        <v>#REF!</v>
      </c>
      <c r="K579" s="57" t="e">
        <f t="shared" si="272"/>
        <v>#REF!</v>
      </c>
      <c r="L579" s="57" t="e">
        <f t="shared" si="273"/>
        <v>#REF!</v>
      </c>
      <c r="M579" s="58" t="e">
        <f t="shared" si="268"/>
        <v>#REF!</v>
      </c>
      <c r="N579" s="58" t="e">
        <f t="shared" si="274"/>
        <v>#REF!</v>
      </c>
      <c r="O579" s="58" t="e">
        <f t="shared" si="275"/>
        <v>#REF!</v>
      </c>
      <c r="P579" s="59" t="e">
        <f t="shared" si="264"/>
        <v>#REF!</v>
      </c>
      <c r="Q579" s="29" t="e">
        <f t="shared" si="276"/>
        <v>#REF!</v>
      </c>
      <c r="R579" s="100" t="e">
        <f t="shared" si="269"/>
        <v>#REF!</v>
      </c>
      <c r="S579" s="69"/>
      <c r="T579" s="69"/>
      <c r="U579" s="102"/>
      <c r="V579" s="102"/>
      <c r="W579" s="102"/>
      <c r="X579" s="102" t="e">
        <f t="shared" si="277"/>
        <v>#REF!</v>
      </c>
      <c r="Y579" s="102" t="e">
        <f t="shared" si="278"/>
        <v>#REF!</v>
      </c>
      <c r="Z579" s="102" t="e">
        <f t="shared" si="279"/>
        <v>#REF!</v>
      </c>
      <c r="AA579" s="102" t="e">
        <f t="shared" si="280"/>
        <v>#REF!</v>
      </c>
      <c r="AB579" s="102" t="e">
        <f t="shared" si="281"/>
        <v>#REF!</v>
      </c>
      <c r="AC579" s="102" t="e">
        <f t="shared" si="282"/>
        <v>#REF!</v>
      </c>
      <c r="AD579" s="102" t="e">
        <f t="shared" si="283"/>
        <v>#REF!</v>
      </c>
      <c r="AE579" s="102" t="e">
        <f t="shared" si="284"/>
        <v>#REF!</v>
      </c>
      <c r="AF579" s="108" t="e">
        <f t="shared" si="285"/>
        <v>#REF!</v>
      </c>
      <c r="AG579" s="102" t="e">
        <f t="shared" si="286"/>
        <v>#REF!</v>
      </c>
    </row>
    <row r="580" spans="5:33" x14ac:dyDescent="0.25">
      <c r="E580" s="65" t="e">
        <f>IF((ROWS(E$6:E580)-1)&gt;$C$16+$C$13-$C$15,"",(ROWS(E$6:E580)-1))</f>
        <v>#REF!</v>
      </c>
      <c r="F580" s="55" t="e">
        <f t="shared" si="270"/>
        <v>#REF!</v>
      </c>
      <c r="G580" s="55" t="e">
        <f t="shared" si="265"/>
        <v>#REF!</v>
      </c>
      <c r="H580" s="28" t="e">
        <f t="shared" si="266"/>
        <v>#REF!</v>
      </c>
      <c r="I580" s="56" t="e">
        <f t="shared" si="267"/>
        <v>#REF!</v>
      </c>
      <c r="J580" s="56" t="e">
        <f t="shared" si="271"/>
        <v>#REF!</v>
      </c>
      <c r="K580" s="57" t="e">
        <f t="shared" si="272"/>
        <v>#REF!</v>
      </c>
      <c r="L580" s="57" t="e">
        <f t="shared" si="273"/>
        <v>#REF!</v>
      </c>
      <c r="M580" s="58" t="e">
        <f t="shared" si="268"/>
        <v>#REF!</v>
      </c>
      <c r="N580" s="58" t="e">
        <f t="shared" si="274"/>
        <v>#REF!</v>
      </c>
      <c r="O580" s="58" t="e">
        <f t="shared" si="275"/>
        <v>#REF!</v>
      </c>
      <c r="P580" s="59" t="e">
        <f t="shared" si="264"/>
        <v>#REF!</v>
      </c>
      <c r="Q580" s="29" t="e">
        <f t="shared" si="276"/>
        <v>#REF!</v>
      </c>
      <c r="R580" s="100" t="e">
        <f t="shared" si="269"/>
        <v>#REF!</v>
      </c>
      <c r="S580" s="69"/>
      <c r="T580" s="69"/>
      <c r="U580" s="102"/>
      <c r="V580" s="102"/>
      <c r="W580" s="102"/>
      <c r="X580" s="102" t="e">
        <f t="shared" si="277"/>
        <v>#REF!</v>
      </c>
      <c r="Y580" s="102" t="e">
        <f t="shared" si="278"/>
        <v>#REF!</v>
      </c>
      <c r="Z580" s="102" t="e">
        <f t="shared" si="279"/>
        <v>#REF!</v>
      </c>
      <c r="AA580" s="102" t="e">
        <f t="shared" si="280"/>
        <v>#REF!</v>
      </c>
      <c r="AB580" s="102" t="e">
        <f t="shared" si="281"/>
        <v>#REF!</v>
      </c>
      <c r="AC580" s="102" t="e">
        <f t="shared" si="282"/>
        <v>#REF!</v>
      </c>
      <c r="AD580" s="102" t="e">
        <f t="shared" si="283"/>
        <v>#REF!</v>
      </c>
      <c r="AE580" s="102" t="e">
        <f t="shared" si="284"/>
        <v>#REF!</v>
      </c>
      <c r="AF580" s="108" t="e">
        <f t="shared" si="285"/>
        <v>#REF!</v>
      </c>
      <c r="AG580" s="102" t="e">
        <f t="shared" si="286"/>
        <v>#REF!</v>
      </c>
    </row>
    <row r="581" spans="5:33" x14ac:dyDescent="0.25">
      <c r="E581" s="65" t="e">
        <f>IF((ROWS(E$6:E581)-1)&gt;$C$16+$C$13-$C$15,"",(ROWS(E$6:E581)-1))</f>
        <v>#REF!</v>
      </c>
      <c r="F581" s="55" t="e">
        <f t="shared" si="270"/>
        <v>#REF!</v>
      </c>
      <c r="G581" s="55" t="e">
        <f t="shared" si="265"/>
        <v>#REF!</v>
      </c>
      <c r="H581" s="28" t="e">
        <f t="shared" si="266"/>
        <v>#REF!</v>
      </c>
      <c r="I581" s="56" t="e">
        <f t="shared" si="267"/>
        <v>#REF!</v>
      </c>
      <c r="J581" s="56" t="e">
        <f t="shared" si="271"/>
        <v>#REF!</v>
      </c>
      <c r="K581" s="57" t="e">
        <f t="shared" si="272"/>
        <v>#REF!</v>
      </c>
      <c r="L581" s="57" t="e">
        <f t="shared" si="273"/>
        <v>#REF!</v>
      </c>
      <c r="M581" s="58" t="e">
        <f t="shared" si="268"/>
        <v>#REF!</v>
      </c>
      <c r="N581" s="58" t="e">
        <f t="shared" si="274"/>
        <v>#REF!</v>
      </c>
      <c r="O581" s="58" t="e">
        <f t="shared" si="275"/>
        <v>#REF!</v>
      </c>
      <c r="P581" s="59" t="e">
        <f t="shared" si="264"/>
        <v>#REF!</v>
      </c>
      <c r="Q581" s="29" t="e">
        <f t="shared" si="276"/>
        <v>#REF!</v>
      </c>
      <c r="R581" s="100" t="e">
        <f t="shared" si="269"/>
        <v>#REF!</v>
      </c>
      <c r="S581" s="69"/>
      <c r="T581" s="69"/>
      <c r="U581" s="102"/>
      <c r="V581" s="102"/>
      <c r="W581" s="102"/>
      <c r="X581" s="102" t="e">
        <f t="shared" si="277"/>
        <v>#REF!</v>
      </c>
      <c r="Y581" s="102" t="e">
        <f t="shared" si="278"/>
        <v>#REF!</v>
      </c>
      <c r="Z581" s="102" t="e">
        <f t="shared" si="279"/>
        <v>#REF!</v>
      </c>
      <c r="AA581" s="102" t="e">
        <f t="shared" si="280"/>
        <v>#REF!</v>
      </c>
      <c r="AB581" s="102" t="e">
        <f t="shared" si="281"/>
        <v>#REF!</v>
      </c>
      <c r="AC581" s="102" t="e">
        <f t="shared" si="282"/>
        <v>#REF!</v>
      </c>
      <c r="AD581" s="102" t="e">
        <f t="shared" si="283"/>
        <v>#REF!</v>
      </c>
      <c r="AE581" s="102" t="e">
        <f t="shared" si="284"/>
        <v>#REF!</v>
      </c>
      <c r="AF581" s="108" t="e">
        <f t="shared" si="285"/>
        <v>#REF!</v>
      </c>
      <c r="AG581" s="102" t="e">
        <f t="shared" si="286"/>
        <v>#REF!</v>
      </c>
    </row>
    <row r="582" spans="5:33" x14ac:dyDescent="0.25">
      <c r="E582" s="65" t="e">
        <f>IF((ROWS(E$6:E582)-1)&gt;$C$16+$C$13-$C$15,"",(ROWS(E$6:E582)-1))</f>
        <v>#REF!</v>
      </c>
      <c r="F582" s="55" t="e">
        <f t="shared" si="270"/>
        <v>#REF!</v>
      </c>
      <c r="G582" s="55" t="e">
        <f t="shared" si="265"/>
        <v>#REF!</v>
      </c>
      <c r="H582" s="28" t="e">
        <f t="shared" si="266"/>
        <v>#REF!</v>
      </c>
      <c r="I582" s="56" t="e">
        <f t="shared" si="267"/>
        <v>#REF!</v>
      </c>
      <c r="J582" s="56" t="e">
        <f t="shared" si="271"/>
        <v>#REF!</v>
      </c>
      <c r="K582" s="57" t="e">
        <f t="shared" si="272"/>
        <v>#REF!</v>
      </c>
      <c r="L582" s="57" t="e">
        <f t="shared" si="273"/>
        <v>#REF!</v>
      </c>
      <c r="M582" s="58" t="e">
        <f t="shared" si="268"/>
        <v>#REF!</v>
      </c>
      <c r="N582" s="58" t="e">
        <f t="shared" si="274"/>
        <v>#REF!</v>
      </c>
      <c r="O582" s="58" t="e">
        <f t="shared" si="275"/>
        <v>#REF!</v>
      </c>
      <c r="P582" s="59" t="e">
        <f t="shared" ref="P582:P645" si="287">IF(E582="","",$C$23)</f>
        <v>#REF!</v>
      </c>
      <c r="Q582" s="29" t="e">
        <f t="shared" si="276"/>
        <v>#REF!</v>
      </c>
      <c r="R582" s="100" t="e">
        <f t="shared" si="269"/>
        <v>#REF!</v>
      </c>
      <c r="S582" s="69"/>
      <c r="T582" s="69"/>
      <c r="U582" s="102"/>
      <c r="V582" s="102"/>
      <c r="W582" s="102"/>
      <c r="X582" s="102" t="e">
        <f t="shared" si="277"/>
        <v>#REF!</v>
      </c>
      <c r="Y582" s="102" t="e">
        <f t="shared" si="278"/>
        <v>#REF!</v>
      </c>
      <c r="Z582" s="102" t="e">
        <f t="shared" si="279"/>
        <v>#REF!</v>
      </c>
      <c r="AA582" s="102" t="e">
        <f t="shared" si="280"/>
        <v>#REF!</v>
      </c>
      <c r="AB582" s="102" t="e">
        <f t="shared" si="281"/>
        <v>#REF!</v>
      </c>
      <c r="AC582" s="102" t="e">
        <f t="shared" si="282"/>
        <v>#REF!</v>
      </c>
      <c r="AD582" s="102" t="e">
        <f t="shared" si="283"/>
        <v>#REF!</v>
      </c>
      <c r="AE582" s="102" t="e">
        <f t="shared" si="284"/>
        <v>#REF!</v>
      </c>
      <c r="AF582" s="108" t="e">
        <f t="shared" si="285"/>
        <v>#REF!</v>
      </c>
      <c r="AG582" s="102" t="e">
        <f t="shared" si="286"/>
        <v>#REF!</v>
      </c>
    </row>
    <row r="583" spans="5:33" x14ac:dyDescent="0.25">
      <c r="E583" s="65" t="e">
        <f>IF((ROWS(E$6:E583)-1)&gt;$C$16+$C$13-$C$15,"",(ROWS(E$6:E583)-1))</f>
        <v>#REF!</v>
      </c>
      <c r="F583" s="55" t="e">
        <f t="shared" si="270"/>
        <v>#REF!</v>
      </c>
      <c r="G583" s="55" t="e">
        <f t="shared" ref="G583:G646" si="288" xml:space="preserve">
IF(E583="","",
IF($C$6="mjesečno",AG583,
IF($C$6="tromjesečno",AR583,
IF($C$6="polugodišnje",BC583,
IF($C$6="godišnje",BP583)))))</f>
        <v>#REF!</v>
      </c>
      <c r="H583" s="28" t="e">
        <f t="shared" ref="H583:H646" si="289">IF(E583="","",
IF($C$5=0,0,
IF($C$24="m SBD / g SBD",G583-F583,
IF($C$24="m SBD / g 360",G583-F583,
IF($C$24="m SBD / g 365",G583-F583,
IF($C$24="m 30 / g SBD",$C$41,
IF($C$24="m 30 / g 360",$C$41,
IF($C$24="m 30 / g 365",$C$41))))))))</f>
        <v>#REF!</v>
      </c>
      <c r="I583" s="56" t="e">
        <f t="shared" ref="I583:I646" si="290">IF(E583="","",$C$20)</f>
        <v>#REF!</v>
      </c>
      <c r="J583" s="56" t="e">
        <f t="shared" si="271"/>
        <v>#REF!</v>
      </c>
      <c r="K583" s="57" t="e">
        <f t="shared" si="272"/>
        <v>#REF!</v>
      </c>
      <c r="L583" s="57" t="e">
        <f t="shared" si="273"/>
        <v>#REF!</v>
      </c>
      <c r="M583" s="58" t="e">
        <f t="shared" ref="M583:M646" si="291">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274"/>
        <v>#REF!</v>
      </c>
      <c r="O583" s="58" t="e">
        <f t="shared" si="275"/>
        <v>#REF!</v>
      </c>
      <c r="P583" s="59" t="e">
        <f t="shared" si="287"/>
        <v>#REF!</v>
      </c>
      <c r="Q583" s="29" t="e">
        <f t="shared" si="276"/>
        <v>#REF!</v>
      </c>
      <c r="R583" s="100" t="e">
        <f t="shared" ref="R583:R646" si="292">IF(E583="","",IF($C$5=0,"",IF(F583&lt;$C$8,"INTERKALARNA","REDOVNA")))</f>
        <v>#REF!</v>
      </c>
      <c r="S583" s="69"/>
      <c r="T583" s="69"/>
      <c r="U583" s="102"/>
      <c r="V583" s="102"/>
      <c r="W583" s="102"/>
      <c r="X583" s="102" t="e">
        <f t="shared" si="277"/>
        <v>#REF!</v>
      </c>
      <c r="Y583" s="102" t="e">
        <f t="shared" si="278"/>
        <v>#REF!</v>
      </c>
      <c r="Z583" s="102" t="e">
        <f t="shared" si="279"/>
        <v>#REF!</v>
      </c>
      <c r="AA583" s="102" t="e">
        <f t="shared" si="280"/>
        <v>#REF!</v>
      </c>
      <c r="AB583" s="102" t="e">
        <f t="shared" si="281"/>
        <v>#REF!</v>
      </c>
      <c r="AC583" s="102" t="e">
        <f t="shared" si="282"/>
        <v>#REF!</v>
      </c>
      <c r="AD583" s="102" t="e">
        <f t="shared" si="283"/>
        <v>#REF!</v>
      </c>
      <c r="AE583" s="102" t="e">
        <f t="shared" si="284"/>
        <v>#REF!</v>
      </c>
      <c r="AF583" s="108" t="e">
        <f t="shared" si="285"/>
        <v>#REF!</v>
      </c>
      <c r="AG583" s="102" t="e">
        <f t="shared" si="286"/>
        <v>#REF!</v>
      </c>
    </row>
    <row r="584" spans="5:33" x14ac:dyDescent="0.25">
      <c r="E584" s="65" t="e">
        <f>IF((ROWS(E$6:E584)-1)&gt;$C$16+$C$13-$C$15,"",(ROWS(E$6:E584)-1))</f>
        <v>#REF!</v>
      </c>
      <c r="F584" s="55" t="e">
        <f t="shared" ref="F584:F647" si="293">IF(E584="","",G583)</f>
        <v>#REF!</v>
      </c>
      <c r="G584" s="55" t="e">
        <f t="shared" si="288"/>
        <v>#REF!</v>
      </c>
      <c r="H584" s="28" t="e">
        <f t="shared" si="289"/>
        <v>#REF!</v>
      </c>
      <c r="I584" s="56" t="e">
        <f t="shared" si="290"/>
        <v>#REF!</v>
      </c>
      <c r="J584" s="56" t="e">
        <f t="shared" ref="J584:J647" si="294">IF(E584="","",$C$18)</f>
        <v>#REF!</v>
      </c>
      <c r="K584" s="57" t="e">
        <f t="shared" ref="K584:K647" si="295">IF(E584="","",TRUNC((K583-L584),5))</f>
        <v>#REF!</v>
      </c>
      <c r="L584" s="57" t="e">
        <f t="shared" ref="L584:L647" si="296" xml:space="preserve">
IF(E584="","",
IF(AND($C$8&gt;$C$9,E584&gt;$C$13),$C$5/($C$16-1),
IF(E584&gt;$C$13,$C$5/$C$16,0)))</f>
        <v>#REF!</v>
      </c>
      <c r="M584" s="58" t="e">
        <f t="shared" si="291"/>
        <v>#REF!</v>
      </c>
      <c r="N584" s="58" t="e">
        <f t="shared" ref="N584:N647" si="29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98">IF(E584="","",IF(M584&lt;N584,0,M584-N584))</f>
        <v>#REF!</v>
      </c>
      <c r="P584" s="59" t="e">
        <f t="shared" si="287"/>
        <v>#REF!</v>
      </c>
      <c r="Q584" s="29" t="e">
        <f t="shared" ref="Q584:Q647" si="299">IF(E584="","",O584/(1+P584)^(E584+$C$33))</f>
        <v>#REF!</v>
      </c>
      <c r="R584" s="100" t="e">
        <f t="shared" si="292"/>
        <v>#REF!</v>
      </c>
      <c r="S584" s="69"/>
      <c r="T584" s="69"/>
      <c r="U584" s="102"/>
      <c r="V584" s="102"/>
      <c r="W584" s="102"/>
      <c r="X584" s="102" t="e">
        <f t="shared" ref="X584:X647" si="30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102" t="e">
        <f t="shared" ref="Y584:Y647" si="30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102" t="e">
        <f t="shared" ref="Z584:Z647" si="30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102" t="e">
        <f t="shared" ref="AA584:AA647" si="30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102" t="e">
        <f t="shared" ref="AB584:AB647" si="30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102" t="e">
        <f t="shared" ref="AC584:AC647" si="30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102" t="e">
        <f t="shared" ref="AD584:AD647" si="30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102" t="e">
        <f t="shared" ref="AE584:AE647" si="30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108" t="e">
        <f t="shared" si="285"/>
        <v>#REF!</v>
      </c>
      <c r="AG584" s="102" t="e">
        <f t="shared" si="286"/>
        <v>#REF!</v>
      </c>
    </row>
    <row r="585" spans="5:33" x14ac:dyDescent="0.25">
      <c r="E585" s="65" t="e">
        <f>IF((ROWS(E$6:E585)-1)&gt;$C$16+$C$13-$C$15,"",(ROWS(E$6:E585)-1))</f>
        <v>#REF!</v>
      </c>
      <c r="F585" s="55" t="e">
        <f t="shared" si="293"/>
        <v>#REF!</v>
      </c>
      <c r="G585" s="55" t="e">
        <f t="shared" si="288"/>
        <v>#REF!</v>
      </c>
      <c r="H585" s="28" t="e">
        <f t="shared" si="289"/>
        <v>#REF!</v>
      </c>
      <c r="I585" s="56" t="e">
        <f t="shared" si="290"/>
        <v>#REF!</v>
      </c>
      <c r="J585" s="56" t="e">
        <f t="shared" si="294"/>
        <v>#REF!</v>
      </c>
      <c r="K585" s="57" t="e">
        <f t="shared" si="295"/>
        <v>#REF!</v>
      </c>
      <c r="L585" s="57" t="e">
        <f t="shared" si="296"/>
        <v>#REF!</v>
      </c>
      <c r="M585" s="58" t="e">
        <f t="shared" si="291"/>
        <v>#REF!</v>
      </c>
      <c r="N585" s="58" t="e">
        <f t="shared" si="297"/>
        <v>#REF!</v>
      </c>
      <c r="O585" s="58" t="e">
        <f t="shared" si="298"/>
        <v>#REF!</v>
      </c>
      <c r="P585" s="59" t="e">
        <f t="shared" si="287"/>
        <v>#REF!</v>
      </c>
      <c r="Q585" s="29" t="e">
        <f t="shared" si="299"/>
        <v>#REF!</v>
      </c>
      <c r="R585" s="100" t="e">
        <f t="shared" si="292"/>
        <v>#REF!</v>
      </c>
      <c r="S585" s="69"/>
      <c r="T585" s="69"/>
      <c r="U585" s="102"/>
      <c r="V585" s="102"/>
      <c r="W585" s="102"/>
      <c r="X585" s="102" t="e">
        <f t="shared" si="300"/>
        <v>#REF!</v>
      </c>
      <c r="Y585" s="102" t="e">
        <f t="shared" si="301"/>
        <v>#REF!</v>
      </c>
      <c r="Z585" s="102" t="e">
        <f t="shared" si="302"/>
        <v>#REF!</v>
      </c>
      <c r="AA585" s="102" t="e">
        <f t="shared" si="303"/>
        <v>#REF!</v>
      </c>
      <c r="AB585" s="102" t="e">
        <f t="shared" si="304"/>
        <v>#REF!</v>
      </c>
      <c r="AC585" s="102" t="e">
        <f t="shared" si="305"/>
        <v>#REF!</v>
      </c>
      <c r="AD585" s="102" t="e">
        <f t="shared" si="306"/>
        <v>#REF!</v>
      </c>
      <c r="AE585" s="102" t="e">
        <f t="shared" si="307"/>
        <v>#REF!</v>
      </c>
      <c r="AF585" s="108" t="e">
        <f t="shared" ref="AF585:AF648" si="30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102" t="e">
        <f t="shared" ref="AG585:AG648" si="30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5:33" x14ac:dyDescent="0.25">
      <c r="E586" s="65" t="e">
        <f>IF((ROWS(E$6:E586)-1)&gt;$C$16+$C$13-$C$15,"",(ROWS(E$6:E586)-1))</f>
        <v>#REF!</v>
      </c>
      <c r="F586" s="55" t="e">
        <f t="shared" si="293"/>
        <v>#REF!</v>
      </c>
      <c r="G586" s="55" t="e">
        <f t="shared" si="288"/>
        <v>#REF!</v>
      </c>
      <c r="H586" s="28" t="e">
        <f t="shared" si="289"/>
        <v>#REF!</v>
      </c>
      <c r="I586" s="56" t="e">
        <f t="shared" si="290"/>
        <v>#REF!</v>
      </c>
      <c r="J586" s="56" t="e">
        <f t="shared" si="294"/>
        <v>#REF!</v>
      </c>
      <c r="K586" s="57" t="e">
        <f t="shared" si="295"/>
        <v>#REF!</v>
      </c>
      <c r="L586" s="57" t="e">
        <f t="shared" si="296"/>
        <v>#REF!</v>
      </c>
      <c r="M586" s="58" t="e">
        <f t="shared" si="291"/>
        <v>#REF!</v>
      </c>
      <c r="N586" s="58" t="e">
        <f t="shared" si="297"/>
        <v>#REF!</v>
      </c>
      <c r="O586" s="58" t="e">
        <f t="shared" si="298"/>
        <v>#REF!</v>
      </c>
      <c r="P586" s="59" t="e">
        <f t="shared" si="287"/>
        <v>#REF!</v>
      </c>
      <c r="Q586" s="29" t="e">
        <f t="shared" si="299"/>
        <v>#REF!</v>
      </c>
      <c r="R586" s="100" t="e">
        <f t="shared" si="292"/>
        <v>#REF!</v>
      </c>
      <c r="S586" s="69"/>
      <c r="T586" s="69"/>
      <c r="U586" s="102"/>
      <c r="V586" s="102"/>
      <c r="W586" s="102"/>
      <c r="X586" s="102" t="e">
        <f t="shared" si="300"/>
        <v>#REF!</v>
      </c>
      <c r="Y586" s="102" t="e">
        <f t="shared" si="301"/>
        <v>#REF!</v>
      </c>
      <c r="Z586" s="102" t="e">
        <f t="shared" si="302"/>
        <v>#REF!</v>
      </c>
      <c r="AA586" s="102" t="e">
        <f t="shared" si="303"/>
        <v>#REF!</v>
      </c>
      <c r="AB586" s="102" t="e">
        <f t="shared" si="304"/>
        <v>#REF!</v>
      </c>
      <c r="AC586" s="102" t="e">
        <f t="shared" si="305"/>
        <v>#REF!</v>
      </c>
      <c r="AD586" s="102" t="e">
        <f t="shared" si="306"/>
        <v>#REF!</v>
      </c>
      <c r="AE586" s="102" t="e">
        <f t="shared" si="307"/>
        <v>#REF!</v>
      </c>
      <c r="AF586" s="108" t="e">
        <f t="shared" si="308"/>
        <v>#REF!</v>
      </c>
      <c r="AG586" s="102" t="e">
        <f t="shared" si="309"/>
        <v>#REF!</v>
      </c>
    </row>
    <row r="587" spans="5:33" x14ac:dyDescent="0.25">
      <c r="E587" s="65" t="e">
        <f>IF((ROWS(E$6:E587)-1)&gt;$C$16+$C$13-$C$15,"",(ROWS(E$6:E587)-1))</f>
        <v>#REF!</v>
      </c>
      <c r="F587" s="55" t="e">
        <f t="shared" si="293"/>
        <v>#REF!</v>
      </c>
      <c r="G587" s="55" t="e">
        <f t="shared" si="288"/>
        <v>#REF!</v>
      </c>
      <c r="H587" s="28" t="e">
        <f t="shared" si="289"/>
        <v>#REF!</v>
      </c>
      <c r="I587" s="56" t="e">
        <f t="shared" si="290"/>
        <v>#REF!</v>
      </c>
      <c r="J587" s="56" t="e">
        <f t="shared" si="294"/>
        <v>#REF!</v>
      </c>
      <c r="K587" s="57" t="e">
        <f t="shared" si="295"/>
        <v>#REF!</v>
      </c>
      <c r="L587" s="57" t="e">
        <f t="shared" si="296"/>
        <v>#REF!</v>
      </c>
      <c r="M587" s="58" t="e">
        <f t="shared" si="291"/>
        <v>#REF!</v>
      </c>
      <c r="N587" s="58" t="e">
        <f t="shared" si="297"/>
        <v>#REF!</v>
      </c>
      <c r="O587" s="58" t="e">
        <f t="shared" si="298"/>
        <v>#REF!</v>
      </c>
      <c r="P587" s="59" t="e">
        <f t="shared" si="287"/>
        <v>#REF!</v>
      </c>
      <c r="Q587" s="29" t="e">
        <f t="shared" si="299"/>
        <v>#REF!</v>
      </c>
      <c r="R587" s="100" t="e">
        <f t="shared" si="292"/>
        <v>#REF!</v>
      </c>
      <c r="S587" s="69"/>
      <c r="T587" s="69"/>
      <c r="U587" s="102"/>
      <c r="V587" s="102"/>
      <c r="W587" s="102"/>
      <c r="X587" s="102" t="e">
        <f t="shared" si="300"/>
        <v>#REF!</v>
      </c>
      <c r="Y587" s="102" t="e">
        <f t="shared" si="301"/>
        <v>#REF!</v>
      </c>
      <c r="Z587" s="102" t="e">
        <f t="shared" si="302"/>
        <v>#REF!</v>
      </c>
      <c r="AA587" s="102" t="e">
        <f t="shared" si="303"/>
        <v>#REF!</v>
      </c>
      <c r="AB587" s="102" t="e">
        <f t="shared" si="304"/>
        <v>#REF!</v>
      </c>
      <c r="AC587" s="102" t="e">
        <f t="shared" si="305"/>
        <v>#REF!</v>
      </c>
      <c r="AD587" s="102" t="e">
        <f t="shared" si="306"/>
        <v>#REF!</v>
      </c>
      <c r="AE587" s="102" t="e">
        <f t="shared" si="307"/>
        <v>#REF!</v>
      </c>
      <c r="AF587" s="108" t="e">
        <f t="shared" si="308"/>
        <v>#REF!</v>
      </c>
      <c r="AG587" s="102" t="e">
        <f t="shared" si="309"/>
        <v>#REF!</v>
      </c>
    </row>
    <row r="588" spans="5:33" x14ac:dyDescent="0.25">
      <c r="E588" s="65" t="e">
        <f>IF((ROWS(E$6:E588)-1)&gt;$C$16+$C$13-$C$15,"",(ROWS(E$6:E588)-1))</f>
        <v>#REF!</v>
      </c>
      <c r="F588" s="55" t="e">
        <f t="shared" si="293"/>
        <v>#REF!</v>
      </c>
      <c r="G588" s="55" t="e">
        <f t="shared" si="288"/>
        <v>#REF!</v>
      </c>
      <c r="H588" s="28" t="e">
        <f t="shared" si="289"/>
        <v>#REF!</v>
      </c>
      <c r="I588" s="56" t="e">
        <f t="shared" si="290"/>
        <v>#REF!</v>
      </c>
      <c r="J588" s="56" t="e">
        <f t="shared" si="294"/>
        <v>#REF!</v>
      </c>
      <c r="K588" s="57" t="e">
        <f t="shared" si="295"/>
        <v>#REF!</v>
      </c>
      <c r="L588" s="57" t="e">
        <f t="shared" si="296"/>
        <v>#REF!</v>
      </c>
      <c r="M588" s="58" t="e">
        <f t="shared" si="291"/>
        <v>#REF!</v>
      </c>
      <c r="N588" s="58" t="e">
        <f t="shared" si="297"/>
        <v>#REF!</v>
      </c>
      <c r="O588" s="58" t="e">
        <f t="shared" si="298"/>
        <v>#REF!</v>
      </c>
      <c r="P588" s="59" t="e">
        <f t="shared" si="287"/>
        <v>#REF!</v>
      </c>
      <c r="Q588" s="29" t="e">
        <f t="shared" si="299"/>
        <v>#REF!</v>
      </c>
      <c r="R588" s="100" t="e">
        <f t="shared" si="292"/>
        <v>#REF!</v>
      </c>
      <c r="S588" s="69"/>
      <c r="T588" s="69"/>
      <c r="U588" s="102"/>
      <c r="V588" s="102"/>
      <c r="W588" s="102"/>
      <c r="X588" s="102" t="e">
        <f t="shared" si="300"/>
        <v>#REF!</v>
      </c>
      <c r="Y588" s="102" t="e">
        <f t="shared" si="301"/>
        <v>#REF!</v>
      </c>
      <c r="Z588" s="102" t="e">
        <f t="shared" si="302"/>
        <v>#REF!</v>
      </c>
      <c r="AA588" s="102" t="e">
        <f t="shared" si="303"/>
        <v>#REF!</v>
      </c>
      <c r="AB588" s="102" t="e">
        <f t="shared" si="304"/>
        <v>#REF!</v>
      </c>
      <c r="AC588" s="102" t="e">
        <f t="shared" si="305"/>
        <v>#REF!</v>
      </c>
      <c r="AD588" s="102" t="e">
        <f t="shared" si="306"/>
        <v>#REF!</v>
      </c>
      <c r="AE588" s="102" t="e">
        <f t="shared" si="307"/>
        <v>#REF!</v>
      </c>
      <c r="AF588" s="108" t="e">
        <f t="shared" si="308"/>
        <v>#REF!</v>
      </c>
      <c r="AG588" s="102" t="e">
        <f t="shared" si="309"/>
        <v>#REF!</v>
      </c>
    </row>
    <row r="589" spans="5:33" x14ac:dyDescent="0.25">
      <c r="E589" s="65" t="e">
        <f>IF((ROWS(E$6:E589)-1)&gt;$C$16+$C$13-$C$15,"",(ROWS(E$6:E589)-1))</f>
        <v>#REF!</v>
      </c>
      <c r="F589" s="55" t="e">
        <f t="shared" si="293"/>
        <v>#REF!</v>
      </c>
      <c r="G589" s="55" t="e">
        <f t="shared" si="288"/>
        <v>#REF!</v>
      </c>
      <c r="H589" s="28" t="e">
        <f t="shared" si="289"/>
        <v>#REF!</v>
      </c>
      <c r="I589" s="56" t="e">
        <f t="shared" si="290"/>
        <v>#REF!</v>
      </c>
      <c r="J589" s="56" t="e">
        <f t="shared" si="294"/>
        <v>#REF!</v>
      </c>
      <c r="K589" s="57" t="e">
        <f t="shared" si="295"/>
        <v>#REF!</v>
      </c>
      <c r="L589" s="57" t="e">
        <f t="shared" si="296"/>
        <v>#REF!</v>
      </c>
      <c r="M589" s="58" t="e">
        <f t="shared" si="291"/>
        <v>#REF!</v>
      </c>
      <c r="N589" s="58" t="e">
        <f t="shared" si="297"/>
        <v>#REF!</v>
      </c>
      <c r="O589" s="58" t="e">
        <f t="shared" si="298"/>
        <v>#REF!</v>
      </c>
      <c r="P589" s="59" t="e">
        <f t="shared" si="287"/>
        <v>#REF!</v>
      </c>
      <c r="Q589" s="29" t="e">
        <f t="shared" si="299"/>
        <v>#REF!</v>
      </c>
      <c r="R589" s="100" t="e">
        <f t="shared" si="292"/>
        <v>#REF!</v>
      </c>
      <c r="S589" s="69"/>
      <c r="T589" s="69"/>
      <c r="U589" s="102"/>
      <c r="V589" s="102"/>
      <c r="W589" s="102"/>
      <c r="X589" s="102" t="e">
        <f t="shared" si="300"/>
        <v>#REF!</v>
      </c>
      <c r="Y589" s="102" t="e">
        <f t="shared" si="301"/>
        <v>#REF!</v>
      </c>
      <c r="Z589" s="102" t="e">
        <f t="shared" si="302"/>
        <v>#REF!</v>
      </c>
      <c r="AA589" s="102" t="e">
        <f t="shared" si="303"/>
        <v>#REF!</v>
      </c>
      <c r="AB589" s="102" t="e">
        <f t="shared" si="304"/>
        <v>#REF!</v>
      </c>
      <c r="AC589" s="102" t="e">
        <f t="shared" si="305"/>
        <v>#REF!</v>
      </c>
      <c r="AD589" s="102" t="e">
        <f t="shared" si="306"/>
        <v>#REF!</v>
      </c>
      <c r="AE589" s="102" t="e">
        <f t="shared" si="307"/>
        <v>#REF!</v>
      </c>
      <c r="AF589" s="108" t="e">
        <f t="shared" si="308"/>
        <v>#REF!</v>
      </c>
      <c r="AG589" s="102" t="e">
        <f t="shared" si="309"/>
        <v>#REF!</v>
      </c>
    </row>
    <row r="590" spans="5:33" x14ac:dyDescent="0.25">
      <c r="E590" s="65" t="e">
        <f>IF((ROWS(E$6:E590)-1)&gt;$C$16+$C$13-$C$15,"",(ROWS(E$6:E590)-1))</f>
        <v>#REF!</v>
      </c>
      <c r="F590" s="55" t="e">
        <f t="shared" si="293"/>
        <v>#REF!</v>
      </c>
      <c r="G590" s="55" t="e">
        <f t="shared" si="288"/>
        <v>#REF!</v>
      </c>
      <c r="H590" s="28" t="e">
        <f t="shared" si="289"/>
        <v>#REF!</v>
      </c>
      <c r="I590" s="56" t="e">
        <f t="shared" si="290"/>
        <v>#REF!</v>
      </c>
      <c r="J590" s="56" t="e">
        <f t="shared" si="294"/>
        <v>#REF!</v>
      </c>
      <c r="K590" s="57" t="e">
        <f t="shared" si="295"/>
        <v>#REF!</v>
      </c>
      <c r="L590" s="57" t="e">
        <f t="shared" si="296"/>
        <v>#REF!</v>
      </c>
      <c r="M590" s="58" t="e">
        <f t="shared" si="291"/>
        <v>#REF!</v>
      </c>
      <c r="N590" s="58" t="e">
        <f t="shared" si="297"/>
        <v>#REF!</v>
      </c>
      <c r="O590" s="58" t="e">
        <f t="shared" si="298"/>
        <v>#REF!</v>
      </c>
      <c r="P590" s="59" t="e">
        <f t="shared" si="287"/>
        <v>#REF!</v>
      </c>
      <c r="Q590" s="29" t="e">
        <f t="shared" si="299"/>
        <v>#REF!</v>
      </c>
      <c r="R590" s="100" t="e">
        <f t="shared" si="292"/>
        <v>#REF!</v>
      </c>
      <c r="S590" s="69"/>
      <c r="T590" s="69"/>
      <c r="U590" s="102"/>
      <c r="V590" s="102"/>
      <c r="W590" s="102"/>
      <c r="X590" s="102" t="e">
        <f t="shared" si="300"/>
        <v>#REF!</v>
      </c>
      <c r="Y590" s="102" t="e">
        <f t="shared" si="301"/>
        <v>#REF!</v>
      </c>
      <c r="Z590" s="102" t="e">
        <f t="shared" si="302"/>
        <v>#REF!</v>
      </c>
      <c r="AA590" s="102" t="e">
        <f t="shared" si="303"/>
        <v>#REF!</v>
      </c>
      <c r="AB590" s="102" t="e">
        <f t="shared" si="304"/>
        <v>#REF!</v>
      </c>
      <c r="AC590" s="102" t="e">
        <f t="shared" si="305"/>
        <v>#REF!</v>
      </c>
      <c r="AD590" s="102" t="e">
        <f t="shared" si="306"/>
        <v>#REF!</v>
      </c>
      <c r="AE590" s="102" t="e">
        <f t="shared" si="307"/>
        <v>#REF!</v>
      </c>
      <c r="AF590" s="108" t="e">
        <f t="shared" si="308"/>
        <v>#REF!</v>
      </c>
      <c r="AG590" s="102" t="e">
        <f t="shared" si="309"/>
        <v>#REF!</v>
      </c>
    </row>
    <row r="591" spans="5:33" x14ac:dyDescent="0.25">
      <c r="E591" s="65" t="e">
        <f>IF((ROWS(E$6:E591)-1)&gt;$C$16+$C$13-$C$15,"",(ROWS(E$6:E591)-1))</f>
        <v>#REF!</v>
      </c>
      <c r="F591" s="55" t="e">
        <f t="shared" si="293"/>
        <v>#REF!</v>
      </c>
      <c r="G591" s="55" t="e">
        <f t="shared" si="288"/>
        <v>#REF!</v>
      </c>
      <c r="H591" s="28" t="e">
        <f t="shared" si="289"/>
        <v>#REF!</v>
      </c>
      <c r="I591" s="56" t="e">
        <f t="shared" si="290"/>
        <v>#REF!</v>
      </c>
      <c r="J591" s="56" t="e">
        <f t="shared" si="294"/>
        <v>#REF!</v>
      </c>
      <c r="K591" s="57" t="e">
        <f t="shared" si="295"/>
        <v>#REF!</v>
      </c>
      <c r="L591" s="57" t="e">
        <f t="shared" si="296"/>
        <v>#REF!</v>
      </c>
      <c r="M591" s="58" t="e">
        <f t="shared" si="291"/>
        <v>#REF!</v>
      </c>
      <c r="N591" s="58" t="e">
        <f t="shared" si="297"/>
        <v>#REF!</v>
      </c>
      <c r="O591" s="58" t="e">
        <f t="shared" si="298"/>
        <v>#REF!</v>
      </c>
      <c r="P591" s="59" t="e">
        <f t="shared" si="287"/>
        <v>#REF!</v>
      </c>
      <c r="Q591" s="29" t="e">
        <f t="shared" si="299"/>
        <v>#REF!</v>
      </c>
      <c r="R591" s="100" t="e">
        <f t="shared" si="292"/>
        <v>#REF!</v>
      </c>
      <c r="S591" s="69"/>
      <c r="T591" s="69"/>
      <c r="U591" s="102"/>
      <c r="V591" s="102"/>
      <c r="W591" s="102"/>
      <c r="X591" s="102" t="e">
        <f t="shared" si="300"/>
        <v>#REF!</v>
      </c>
      <c r="Y591" s="102" t="e">
        <f t="shared" si="301"/>
        <v>#REF!</v>
      </c>
      <c r="Z591" s="102" t="e">
        <f t="shared" si="302"/>
        <v>#REF!</v>
      </c>
      <c r="AA591" s="102" t="e">
        <f t="shared" si="303"/>
        <v>#REF!</v>
      </c>
      <c r="AB591" s="102" t="e">
        <f t="shared" si="304"/>
        <v>#REF!</v>
      </c>
      <c r="AC591" s="102" t="e">
        <f t="shared" si="305"/>
        <v>#REF!</v>
      </c>
      <c r="AD591" s="102" t="e">
        <f t="shared" si="306"/>
        <v>#REF!</v>
      </c>
      <c r="AE591" s="102" t="e">
        <f t="shared" si="307"/>
        <v>#REF!</v>
      </c>
      <c r="AF591" s="108" t="e">
        <f t="shared" si="308"/>
        <v>#REF!</v>
      </c>
      <c r="AG591" s="102" t="e">
        <f t="shared" si="309"/>
        <v>#REF!</v>
      </c>
    </row>
    <row r="592" spans="5:33" x14ac:dyDescent="0.25">
      <c r="E592" s="65" t="e">
        <f>IF((ROWS(E$6:E592)-1)&gt;$C$16+$C$13-$C$15,"",(ROWS(E$6:E592)-1))</f>
        <v>#REF!</v>
      </c>
      <c r="F592" s="55" t="e">
        <f t="shared" si="293"/>
        <v>#REF!</v>
      </c>
      <c r="G592" s="55" t="e">
        <f t="shared" si="288"/>
        <v>#REF!</v>
      </c>
      <c r="H592" s="28" t="e">
        <f t="shared" si="289"/>
        <v>#REF!</v>
      </c>
      <c r="I592" s="56" t="e">
        <f t="shared" si="290"/>
        <v>#REF!</v>
      </c>
      <c r="J592" s="56" t="e">
        <f t="shared" si="294"/>
        <v>#REF!</v>
      </c>
      <c r="K592" s="57" t="e">
        <f t="shared" si="295"/>
        <v>#REF!</v>
      </c>
      <c r="L592" s="57" t="e">
        <f t="shared" si="296"/>
        <v>#REF!</v>
      </c>
      <c r="M592" s="58" t="e">
        <f t="shared" si="291"/>
        <v>#REF!</v>
      </c>
      <c r="N592" s="58" t="e">
        <f t="shared" si="297"/>
        <v>#REF!</v>
      </c>
      <c r="O592" s="58" t="e">
        <f t="shared" si="298"/>
        <v>#REF!</v>
      </c>
      <c r="P592" s="59" t="e">
        <f t="shared" si="287"/>
        <v>#REF!</v>
      </c>
      <c r="Q592" s="29" t="e">
        <f t="shared" si="299"/>
        <v>#REF!</v>
      </c>
      <c r="R592" s="100" t="e">
        <f t="shared" si="292"/>
        <v>#REF!</v>
      </c>
      <c r="S592" s="69"/>
      <c r="T592" s="69"/>
      <c r="U592" s="102"/>
      <c r="V592" s="102"/>
      <c r="W592" s="102"/>
      <c r="X592" s="102" t="e">
        <f t="shared" si="300"/>
        <v>#REF!</v>
      </c>
      <c r="Y592" s="102" t="e">
        <f t="shared" si="301"/>
        <v>#REF!</v>
      </c>
      <c r="Z592" s="102" t="e">
        <f t="shared" si="302"/>
        <v>#REF!</v>
      </c>
      <c r="AA592" s="102" t="e">
        <f t="shared" si="303"/>
        <v>#REF!</v>
      </c>
      <c r="AB592" s="102" t="e">
        <f t="shared" si="304"/>
        <v>#REF!</v>
      </c>
      <c r="AC592" s="102" t="e">
        <f t="shared" si="305"/>
        <v>#REF!</v>
      </c>
      <c r="AD592" s="102" t="e">
        <f t="shared" si="306"/>
        <v>#REF!</v>
      </c>
      <c r="AE592" s="102" t="e">
        <f t="shared" si="307"/>
        <v>#REF!</v>
      </c>
      <c r="AF592" s="108" t="e">
        <f t="shared" si="308"/>
        <v>#REF!</v>
      </c>
      <c r="AG592" s="102" t="e">
        <f t="shared" si="309"/>
        <v>#REF!</v>
      </c>
    </row>
    <row r="593" spans="5:33" x14ac:dyDescent="0.25">
      <c r="E593" s="65" t="e">
        <f>IF((ROWS(E$6:E593)-1)&gt;$C$16+$C$13-$C$15,"",(ROWS(E$6:E593)-1))</f>
        <v>#REF!</v>
      </c>
      <c r="F593" s="55" t="e">
        <f t="shared" si="293"/>
        <v>#REF!</v>
      </c>
      <c r="G593" s="55" t="e">
        <f t="shared" si="288"/>
        <v>#REF!</v>
      </c>
      <c r="H593" s="28" t="e">
        <f t="shared" si="289"/>
        <v>#REF!</v>
      </c>
      <c r="I593" s="56" t="e">
        <f t="shared" si="290"/>
        <v>#REF!</v>
      </c>
      <c r="J593" s="56" t="e">
        <f t="shared" si="294"/>
        <v>#REF!</v>
      </c>
      <c r="K593" s="57" t="e">
        <f t="shared" si="295"/>
        <v>#REF!</v>
      </c>
      <c r="L593" s="57" t="e">
        <f t="shared" si="296"/>
        <v>#REF!</v>
      </c>
      <c r="M593" s="58" t="e">
        <f t="shared" si="291"/>
        <v>#REF!</v>
      </c>
      <c r="N593" s="58" t="e">
        <f t="shared" si="297"/>
        <v>#REF!</v>
      </c>
      <c r="O593" s="58" t="e">
        <f t="shared" si="298"/>
        <v>#REF!</v>
      </c>
      <c r="P593" s="59" t="e">
        <f t="shared" si="287"/>
        <v>#REF!</v>
      </c>
      <c r="Q593" s="29" t="e">
        <f t="shared" si="299"/>
        <v>#REF!</v>
      </c>
      <c r="R593" s="100" t="e">
        <f t="shared" si="292"/>
        <v>#REF!</v>
      </c>
      <c r="S593" s="69"/>
      <c r="T593" s="69"/>
      <c r="U593" s="102"/>
      <c r="V593" s="102"/>
      <c r="W593" s="102"/>
      <c r="X593" s="102" t="e">
        <f t="shared" si="300"/>
        <v>#REF!</v>
      </c>
      <c r="Y593" s="102" t="e">
        <f t="shared" si="301"/>
        <v>#REF!</v>
      </c>
      <c r="Z593" s="102" t="e">
        <f t="shared" si="302"/>
        <v>#REF!</v>
      </c>
      <c r="AA593" s="102" t="e">
        <f t="shared" si="303"/>
        <v>#REF!</v>
      </c>
      <c r="AB593" s="102" t="e">
        <f t="shared" si="304"/>
        <v>#REF!</v>
      </c>
      <c r="AC593" s="102" t="e">
        <f t="shared" si="305"/>
        <v>#REF!</v>
      </c>
      <c r="AD593" s="102" t="e">
        <f t="shared" si="306"/>
        <v>#REF!</v>
      </c>
      <c r="AE593" s="102" t="e">
        <f t="shared" si="307"/>
        <v>#REF!</v>
      </c>
      <c r="AF593" s="108" t="e">
        <f t="shared" si="308"/>
        <v>#REF!</v>
      </c>
      <c r="AG593" s="102" t="e">
        <f t="shared" si="309"/>
        <v>#REF!</v>
      </c>
    </row>
    <row r="594" spans="5:33" x14ac:dyDescent="0.25">
      <c r="E594" s="65" t="e">
        <f>IF((ROWS(E$6:E594)-1)&gt;$C$16+$C$13-$C$15,"",(ROWS(E$6:E594)-1))</f>
        <v>#REF!</v>
      </c>
      <c r="F594" s="55" t="e">
        <f t="shared" si="293"/>
        <v>#REF!</v>
      </c>
      <c r="G594" s="55" t="e">
        <f t="shared" si="288"/>
        <v>#REF!</v>
      </c>
      <c r="H594" s="28" t="e">
        <f t="shared" si="289"/>
        <v>#REF!</v>
      </c>
      <c r="I594" s="56" t="e">
        <f t="shared" si="290"/>
        <v>#REF!</v>
      </c>
      <c r="J594" s="56" t="e">
        <f t="shared" si="294"/>
        <v>#REF!</v>
      </c>
      <c r="K594" s="57" t="e">
        <f t="shared" si="295"/>
        <v>#REF!</v>
      </c>
      <c r="L594" s="57" t="e">
        <f t="shared" si="296"/>
        <v>#REF!</v>
      </c>
      <c r="M594" s="58" t="e">
        <f t="shared" si="291"/>
        <v>#REF!</v>
      </c>
      <c r="N594" s="58" t="e">
        <f t="shared" si="297"/>
        <v>#REF!</v>
      </c>
      <c r="O594" s="58" t="e">
        <f t="shared" si="298"/>
        <v>#REF!</v>
      </c>
      <c r="P594" s="59" t="e">
        <f t="shared" si="287"/>
        <v>#REF!</v>
      </c>
      <c r="Q594" s="29" t="e">
        <f t="shared" si="299"/>
        <v>#REF!</v>
      </c>
      <c r="R594" s="100" t="e">
        <f t="shared" si="292"/>
        <v>#REF!</v>
      </c>
      <c r="S594" s="69"/>
      <c r="T594" s="69"/>
      <c r="U594" s="102"/>
      <c r="V594" s="102"/>
      <c r="W594" s="102"/>
      <c r="X594" s="102" t="e">
        <f t="shared" si="300"/>
        <v>#REF!</v>
      </c>
      <c r="Y594" s="102" t="e">
        <f t="shared" si="301"/>
        <v>#REF!</v>
      </c>
      <c r="Z594" s="102" t="e">
        <f t="shared" si="302"/>
        <v>#REF!</v>
      </c>
      <c r="AA594" s="102" t="e">
        <f t="shared" si="303"/>
        <v>#REF!</v>
      </c>
      <c r="AB594" s="102" t="e">
        <f t="shared" si="304"/>
        <v>#REF!</v>
      </c>
      <c r="AC594" s="102" t="e">
        <f t="shared" si="305"/>
        <v>#REF!</v>
      </c>
      <c r="AD594" s="102" t="e">
        <f t="shared" si="306"/>
        <v>#REF!</v>
      </c>
      <c r="AE594" s="102" t="e">
        <f t="shared" si="307"/>
        <v>#REF!</v>
      </c>
      <c r="AF594" s="108" t="e">
        <f t="shared" si="308"/>
        <v>#REF!</v>
      </c>
      <c r="AG594" s="102" t="e">
        <f t="shared" si="309"/>
        <v>#REF!</v>
      </c>
    </row>
    <row r="595" spans="5:33" x14ac:dyDescent="0.25">
      <c r="E595" s="65" t="e">
        <f>IF((ROWS(E$6:E595)-1)&gt;$C$16+$C$13-$C$15,"",(ROWS(E$6:E595)-1))</f>
        <v>#REF!</v>
      </c>
      <c r="F595" s="55" t="e">
        <f t="shared" si="293"/>
        <v>#REF!</v>
      </c>
      <c r="G595" s="55" t="e">
        <f t="shared" si="288"/>
        <v>#REF!</v>
      </c>
      <c r="H595" s="28" t="e">
        <f t="shared" si="289"/>
        <v>#REF!</v>
      </c>
      <c r="I595" s="56" t="e">
        <f t="shared" si="290"/>
        <v>#REF!</v>
      </c>
      <c r="J595" s="56" t="e">
        <f t="shared" si="294"/>
        <v>#REF!</v>
      </c>
      <c r="K595" s="57" t="e">
        <f t="shared" si="295"/>
        <v>#REF!</v>
      </c>
      <c r="L595" s="57" t="e">
        <f t="shared" si="296"/>
        <v>#REF!</v>
      </c>
      <c r="M595" s="58" t="e">
        <f t="shared" si="291"/>
        <v>#REF!</v>
      </c>
      <c r="N595" s="58" t="e">
        <f t="shared" si="297"/>
        <v>#REF!</v>
      </c>
      <c r="O595" s="58" t="e">
        <f t="shared" si="298"/>
        <v>#REF!</v>
      </c>
      <c r="P595" s="59" t="e">
        <f t="shared" si="287"/>
        <v>#REF!</v>
      </c>
      <c r="Q595" s="29" t="e">
        <f t="shared" si="299"/>
        <v>#REF!</v>
      </c>
      <c r="R595" s="100" t="e">
        <f t="shared" si="292"/>
        <v>#REF!</v>
      </c>
      <c r="S595" s="69"/>
      <c r="T595" s="69"/>
      <c r="U595" s="102"/>
      <c r="V595" s="102"/>
      <c r="W595" s="102"/>
      <c r="X595" s="102" t="e">
        <f t="shared" si="300"/>
        <v>#REF!</v>
      </c>
      <c r="Y595" s="102" t="e">
        <f t="shared" si="301"/>
        <v>#REF!</v>
      </c>
      <c r="Z595" s="102" t="e">
        <f t="shared" si="302"/>
        <v>#REF!</v>
      </c>
      <c r="AA595" s="102" t="e">
        <f t="shared" si="303"/>
        <v>#REF!</v>
      </c>
      <c r="AB595" s="102" t="e">
        <f t="shared" si="304"/>
        <v>#REF!</v>
      </c>
      <c r="AC595" s="102" t="e">
        <f t="shared" si="305"/>
        <v>#REF!</v>
      </c>
      <c r="AD595" s="102" t="e">
        <f t="shared" si="306"/>
        <v>#REF!</v>
      </c>
      <c r="AE595" s="102" t="e">
        <f t="shared" si="307"/>
        <v>#REF!</v>
      </c>
      <c r="AF595" s="108" t="e">
        <f t="shared" si="308"/>
        <v>#REF!</v>
      </c>
      <c r="AG595" s="102" t="e">
        <f t="shared" si="309"/>
        <v>#REF!</v>
      </c>
    </row>
    <row r="596" spans="5:33" x14ac:dyDescent="0.25">
      <c r="E596" s="65" t="e">
        <f>IF((ROWS(E$6:E596)-1)&gt;$C$16+$C$13-$C$15,"",(ROWS(E$6:E596)-1))</f>
        <v>#REF!</v>
      </c>
      <c r="F596" s="55" t="e">
        <f t="shared" si="293"/>
        <v>#REF!</v>
      </c>
      <c r="G596" s="55" t="e">
        <f t="shared" si="288"/>
        <v>#REF!</v>
      </c>
      <c r="H596" s="28" t="e">
        <f t="shared" si="289"/>
        <v>#REF!</v>
      </c>
      <c r="I596" s="56" t="e">
        <f t="shared" si="290"/>
        <v>#REF!</v>
      </c>
      <c r="J596" s="56" t="e">
        <f t="shared" si="294"/>
        <v>#REF!</v>
      </c>
      <c r="K596" s="57" t="e">
        <f t="shared" si="295"/>
        <v>#REF!</v>
      </c>
      <c r="L596" s="57" t="e">
        <f t="shared" si="296"/>
        <v>#REF!</v>
      </c>
      <c r="M596" s="58" t="e">
        <f t="shared" si="291"/>
        <v>#REF!</v>
      </c>
      <c r="N596" s="58" t="e">
        <f t="shared" si="297"/>
        <v>#REF!</v>
      </c>
      <c r="O596" s="58" t="e">
        <f t="shared" si="298"/>
        <v>#REF!</v>
      </c>
      <c r="P596" s="59" t="e">
        <f t="shared" si="287"/>
        <v>#REF!</v>
      </c>
      <c r="Q596" s="29" t="e">
        <f t="shared" si="299"/>
        <v>#REF!</v>
      </c>
      <c r="R596" s="100" t="e">
        <f t="shared" si="292"/>
        <v>#REF!</v>
      </c>
      <c r="S596" s="69"/>
      <c r="T596" s="69"/>
      <c r="U596" s="102"/>
      <c r="V596" s="102"/>
      <c r="W596" s="102"/>
      <c r="X596" s="102" t="e">
        <f t="shared" si="300"/>
        <v>#REF!</v>
      </c>
      <c r="Y596" s="102" t="e">
        <f t="shared" si="301"/>
        <v>#REF!</v>
      </c>
      <c r="Z596" s="102" t="e">
        <f t="shared" si="302"/>
        <v>#REF!</v>
      </c>
      <c r="AA596" s="102" t="e">
        <f t="shared" si="303"/>
        <v>#REF!</v>
      </c>
      <c r="AB596" s="102" t="e">
        <f t="shared" si="304"/>
        <v>#REF!</v>
      </c>
      <c r="AC596" s="102" t="e">
        <f t="shared" si="305"/>
        <v>#REF!</v>
      </c>
      <c r="AD596" s="102" t="e">
        <f t="shared" si="306"/>
        <v>#REF!</v>
      </c>
      <c r="AE596" s="102" t="e">
        <f t="shared" si="307"/>
        <v>#REF!</v>
      </c>
      <c r="AF596" s="108" t="e">
        <f t="shared" si="308"/>
        <v>#REF!</v>
      </c>
      <c r="AG596" s="102" t="e">
        <f t="shared" si="309"/>
        <v>#REF!</v>
      </c>
    </row>
    <row r="597" spans="5:33" x14ac:dyDescent="0.25">
      <c r="E597" s="65" t="e">
        <f>IF((ROWS(E$6:E597)-1)&gt;$C$16+$C$13-$C$15,"",(ROWS(E$6:E597)-1))</f>
        <v>#REF!</v>
      </c>
      <c r="F597" s="55" t="e">
        <f t="shared" si="293"/>
        <v>#REF!</v>
      </c>
      <c r="G597" s="55" t="e">
        <f t="shared" si="288"/>
        <v>#REF!</v>
      </c>
      <c r="H597" s="28" t="e">
        <f t="shared" si="289"/>
        <v>#REF!</v>
      </c>
      <c r="I597" s="56" t="e">
        <f t="shared" si="290"/>
        <v>#REF!</v>
      </c>
      <c r="J597" s="56" t="e">
        <f t="shared" si="294"/>
        <v>#REF!</v>
      </c>
      <c r="K597" s="57" t="e">
        <f t="shared" si="295"/>
        <v>#REF!</v>
      </c>
      <c r="L597" s="57" t="e">
        <f t="shared" si="296"/>
        <v>#REF!</v>
      </c>
      <c r="M597" s="58" t="e">
        <f t="shared" si="291"/>
        <v>#REF!</v>
      </c>
      <c r="N597" s="58" t="e">
        <f t="shared" si="297"/>
        <v>#REF!</v>
      </c>
      <c r="O597" s="58" t="e">
        <f t="shared" si="298"/>
        <v>#REF!</v>
      </c>
      <c r="P597" s="59" t="e">
        <f t="shared" si="287"/>
        <v>#REF!</v>
      </c>
      <c r="Q597" s="29" t="e">
        <f t="shared" si="299"/>
        <v>#REF!</v>
      </c>
      <c r="R597" s="100" t="e">
        <f t="shared" si="292"/>
        <v>#REF!</v>
      </c>
      <c r="S597" s="69"/>
      <c r="T597" s="69"/>
      <c r="U597" s="102"/>
      <c r="V597" s="102"/>
      <c r="W597" s="102"/>
      <c r="X597" s="102" t="e">
        <f t="shared" si="300"/>
        <v>#REF!</v>
      </c>
      <c r="Y597" s="102" t="e">
        <f t="shared" si="301"/>
        <v>#REF!</v>
      </c>
      <c r="Z597" s="102" t="e">
        <f t="shared" si="302"/>
        <v>#REF!</v>
      </c>
      <c r="AA597" s="102" t="e">
        <f t="shared" si="303"/>
        <v>#REF!</v>
      </c>
      <c r="AB597" s="102" t="e">
        <f t="shared" si="304"/>
        <v>#REF!</v>
      </c>
      <c r="AC597" s="102" t="e">
        <f t="shared" si="305"/>
        <v>#REF!</v>
      </c>
      <c r="AD597" s="102" t="e">
        <f t="shared" si="306"/>
        <v>#REF!</v>
      </c>
      <c r="AE597" s="102" t="e">
        <f t="shared" si="307"/>
        <v>#REF!</v>
      </c>
      <c r="AF597" s="108" t="e">
        <f t="shared" si="308"/>
        <v>#REF!</v>
      </c>
      <c r="AG597" s="102" t="e">
        <f t="shared" si="309"/>
        <v>#REF!</v>
      </c>
    </row>
    <row r="598" spans="5:33" x14ac:dyDescent="0.25">
      <c r="E598" s="65" t="e">
        <f>IF((ROWS(E$6:E598)-1)&gt;$C$16+$C$13-$C$15,"",(ROWS(E$6:E598)-1))</f>
        <v>#REF!</v>
      </c>
      <c r="F598" s="55" t="e">
        <f t="shared" si="293"/>
        <v>#REF!</v>
      </c>
      <c r="G598" s="55" t="e">
        <f t="shared" si="288"/>
        <v>#REF!</v>
      </c>
      <c r="H598" s="28" t="e">
        <f t="shared" si="289"/>
        <v>#REF!</v>
      </c>
      <c r="I598" s="56" t="e">
        <f t="shared" si="290"/>
        <v>#REF!</v>
      </c>
      <c r="J598" s="56" t="e">
        <f t="shared" si="294"/>
        <v>#REF!</v>
      </c>
      <c r="K598" s="57" t="e">
        <f t="shared" si="295"/>
        <v>#REF!</v>
      </c>
      <c r="L598" s="57" t="e">
        <f t="shared" si="296"/>
        <v>#REF!</v>
      </c>
      <c r="M598" s="58" t="e">
        <f t="shared" si="291"/>
        <v>#REF!</v>
      </c>
      <c r="N598" s="58" t="e">
        <f t="shared" si="297"/>
        <v>#REF!</v>
      </c>
      <c r="O598" s="58" t="e">
        <f t="shared" si="298"/>
        <v>#REF!</v>
      </c>
      <c r="P598" s="59" t="e">
        <f t="shared" si="287"/>
        <v>#REF!</v>
      </c>
      <c r="Q598" s="29" t="e">
        <f t="shared" si="299"/>
        <v>#REF!</v>
      </c>
      <c r="R598" s="100" t="e">
        <f t="shared" si="292"/>
        <v>#REF!</v>
      </c>
      <c r="S598" s="69"/>
      <c r="T598" s="69"/>
      <c r="U598" s="102"/>
      <c r="V598" s="102"/>
      <c r="W598" s="102"/>
      <c r="X598" s="102" t="e">
        <f t="shared" si="300"/>
        <v>#REF!</v>
      </c>
      <c r="Y598" s="102" t="e">
        <f t="shared" si="301"/>
        <v>#REF!</v>
      </c>
      <c r="Z598" s="102" t="e">
        <f t="shared" si="302"/>
        <v>#REF!</v>
      </c>
      <c r="AA598" s="102" t="e">
        <f t="shared" si="303"/>
        <v>#REF!</v>
      </c>
      <c r="AB598" s="102" t="e">
        <f t="shared" si="304"/>
        <v>#REF!</v>
      </c>
      <c r="AC598" s="102" t="e">
        <f t="shared" si="305"/>
        <v>#REF!</v>
      </c>
      <c r="AD598" s="102" t="e">
        <f t="shared" si="306"/>
        <v>#REF!</v>
      </c>
      <c r="AE598" s="102" t="e">
        <f t="shared" si="307"/>
        <v>#REF!</v>
      </c>
      <c r="AF598" s="108" t="e">
        <f t="shared" si="308"/>
        <v>#REF!</v>
      </c>
      <c r="AG598" s="102" t="e">
        <f t="shared" si="309"/>
        <v>#REF!</v>
      </c>
    </row>
    <row r="599" spans="5:33" x14ac:dyDescent="0.25">
      <c r="E599" s="65" t="e">
        <f>IF((ROWS(E$6:E599)-1)&gt;$C$16+$C$13-$C$15,"",(ROWS(E$6:E599)-1))</f>
        <v>#REF!</v>
      </c>
      <c r="F599" s="55" t="e">
        <f t="shared" si="293"/>
        <v>#REF!</v>
      </c>
      <c r="G599" s="55" t="e">
        <f t="shared" si="288"/>
        <v>#REF!</v>
      </c>
      <c r="H599" s="28" t="e">
        <f t="shared" si="289"/>
        <v>#REF!</v>
      </c>
      <c r="I599" s="56" t="e">
        <f t="shared" si="290"/>
        <v>#REF!</v>
      </c>
      <c r="J599" s="56" t="e">
        <f t="shared" si="294"/>
        <v>#REF!</v>
      </c>
      <c r="K599" s="57" t="e">
        <f t="shared" si="295"/>
        <v>#REF!</v>
      </c>
      <c r="L599" s="57" t="e">
        <f t="shared" si="296"/>
        <v>#REF!</v>
      </c>
      <c r="M599" s="58" t="e">
        <f t="shared" si="291"/>
        <v>#REF!</v>
      </c>
      <c r="N599" s="58" t="e">
        <f t="shared" si="297"/>
        <v>#REF!</v>
      </c>
      <c r="O599" s="58" t="e">
        <f t="shared" si="298"/>
        <v>#REF!</v>
      </c>
      <c r="P599" s="59" t="e">
        <f t="shared" si="287"/>
        <v>#REF!</v>
      </c>
      <c r="Q599" s="29" t="e">
        <f t="shared" si="299"/>
        <v>#REF!</v>
      </c>
      <c r="R599" s="100" t="e">
        <f t="shared" si="292"/>
        <v>#REF!</v>
      </c>
      <c r="S599" s="69"/>
      <c r="T599" s="69"/>
      <c r="U599" s="102"/>
      <c r="V599" s="102"/>
      <c r="W599" s="102"/>
      <c r="X599" s="102" t="e">
        <f t="shared" si="300"/>
        <v>#REF!</v>
      </c>
      <c r="Y599" s="102" t="e">
        <f t="shared" si="301"/>
        <v>#REF!</v>
      </c>
      <c r="Z599" s="102" t="e">
        <f t="shared" si="302"/>
        <v>#REF!</v>
      </c>
      <c r="AA599" s="102" t="e">
        <f t="shared" si="303"/>
        <v>#REF!</v>
      </c>
      <c r="AB599" s="102" t="e">
        <f t="shared" si="304"/>
        <v>#REF!</v>
      </c>
      <c r="AC599" s="102" t="e">
        <f t="shared" si="305"/>
        <v>#REF!</v>
      </c>
      <c r="AD599" s="102" t="e">
        <f t="shared" si="306"/>
        <v>#REF!</v>
      </c>
      <c r="AE599" s="102" t="e">
        <f t="shared" si="307"/>
        <v>#REF!</v>
      </c>
      <c r="AF599" s="108" t="e">
        <f t="shared" si="308"/>
        <v>#REF!</v>
      </c>
      <c r="AG599" s="102" t="e">
        <f t="shared" si="309"/>
        <v>#REF!</v>
      </c>
    </row>
    <row r="600" spans="5:33" x14ac:dyDescent="0.25">
      <c r="E600" s="65" t="e">
        <f>IF((ROWS(E$6:E600)-1)&gt;$C$16+$C$13-$C$15,"",(ROWS(E$6:E600)-1))</f>
        <v>#REF!</v>
      </c>
      <c r="F600" s="55" t="e">
        <f t="shared" si="293"/>
        <v>#REF!</v>
      </c>
      <c r="G600" s="55" t="e">
        <f t="shared" si="288"/>
        <v>#REF!</v>
      </c>
      <c r="H600" s="28" t="e">
        <f t="shared" si="289"/>
        <v>#REF!</v>
      </c>
      <c r="I600" s="56" t="e">
        <f t="shared" si="290"/>
        <v>#REF!</v>
      </c>
      <c r="J600" s="56" t="e">
        <f t="shared" si="294"/>
        <v>#REF!</v>
      </c>
      <c r="K600" s="57" t="e">
        <f t="shared" si="295"/>
        <v>#REF!</v>
      </c>
      <c r="L600" s="57" t="e">
        <f t="shared" si="296"/>
        <v>#REF!</v>
      </c>
      <c r="M600" s="58" t="e">
        <f t="shared" si="291"/>
        <v>#REF!</v>
      </c>
      <c r="N600" s="58" t="e">
        <f t="shared" si="297"/>
        <v>#REF!</v>
      </c>
      <c r="O600" s="58" t="e">
        <f t="shared" si="298"/>
        <v>#REF!</v>
      </c>
      <c r="P600" s="59" t="e">
        <f t="shared" si="287"/>
        <v>#REF!</v>
      </c>
      <c r="Q600" s="29" t="e">
        <f t="shared" si="299"/>
        <v>#REF!</v>
      </c>
      <c r="R600" s="100" t="e">
        <f t="shared" si="292"/>
        <v>#REF!</v>
      </c>
      <c r="S600" s="69"/>
      <c r="T600" s="69"/>
      <c r="U600" s="102"/>
      <c r="V600" s="102"/>
      <c r="W600" s="102"/>
      <c r="X600" s="102" t="e">
        <f t="shared" si="300"/>
        <v>#REF!</v>
      </c>
      <c r="Y600" s="102" t="e">
        <f t="shared" si="301"/>
        <v>#REF!</v>
      </c>
      <c r="Z600" s="102" t="e">
        <f t="shared" si="302"/>
        <v>#REF!</v>
      </c>
      <c r="AA600" s="102" t="e">
        <f t="shared" si="303"/>
        <v>#REF!</v>
      </c>
      <c r="AB600" s="102" t="e">
        <f t="shared" si="304"/>
        <v>#REF!</v>
      </c>
      <c r="AC600" s="102" t="e">
        <f t="shared" si="305"/>
        <v>#REF!</v>
      </c>
      <c r="AD600" s="102" t="e">
        <f t="shared" si="306"/>
        <v>#REF!</v>
      </c>
      <c r="AE600" s="102" t="e">
        <f t="shared" si="307"/>
        <v>#REF!</v>
      </c>
      <c r="AF600" s="108" t="e">
        <f t="shared" si="308"/>
        <v>#REF!</v>
      </c>
      <c r="AG600" s="102" t="e">
        <f t="shared" si="309"/>
        <v>#REF!</v>
      </c>
    </row>
    <row r="601" spans="5:33" x14ac:dyDescent="0.25">
      <c r="E601" s="65" t="e">
        <f>IF((ROWS(E$6:E601)-1)&gt;$C$16+$C$13-$C$15,"",(ROWS(E$6:E601)-1))</f>
        <v>#REF!</v>
      </c>
      <c r="F601" s="55" t="e">
        <f t="shared" si="293"/>
        <v>#REF!</v>
      </c>
      <c r="G601" s="55" t="e">
        <f t="shared" si="288"/>
        <v>#REF!</v>
      </c>
      <c r="H601" s="28" t="e">
        <f t="shared" si="289"/>
        <v>#REF!</v>
      </c>
      <c r="I601" s="56" t="e">
        <f t="shared" si="290"/>
        <v>#REF!</v>
      </c>
      <c r="J601" s="56" t="e">
        <f t="shared" si="294"/>
        <v>#REF!</v>
      </c>
      <c r="K601" s="57" t="e">
        <f t="shared" si="295"/>
        <v>#REF!</v>
      </c>
      <c r="L601" s="57" t="e">
        <f t="shared" si="296"/>
        <v>#REF!</v>
      </c>
      <c r="M601" s="58" t="e">
        <f t="shared" si="291"/>
        <v>#REF!</v>
      </c>
      <c r="N601" s="58" t="e">
        <f t="shared" si="297"/>
        <v>#REF!</v>
      </c>
      <c r="O601" s="58" t="e">
        <f t="shared" si="298"/>
        <v>#REF!</v>
      </c>
      <c r="P601" s="59" t="e">
        <f t="shared" si="287"/>
        <v>#REF!</v>
      </c>
      <c r="Q601" s="29" t="e">
        <f t="shared" si="299"/>
        <v>#REF!</v>
      </c>
      <c r="R601" s="100" t="e">
        <f t="shared" si="292"/>
        <v>#REF!</v>
      </c>
      <c r="S601" s="69"/>
      <c r="T601" s="69"/>
      <c r="U601" s="102"/>
      <c r="V601" s="102"/>
      <c r="W601" s="102"/>
      <c r="X601" s="102" t="e">
        <f t="shared" si="300"/>
        <v>#REF!</v>
      </c>
      <c r="Y601" s="102" t="e">
        <f t="shared" si="301"/>
        <v>#REF!</v>
      </c>
      <c r="Z601" s="102" t="e">
        <f t="shared" si="302"/>
        <v>#REF!</v>
      </c>
      <c r="AA601" s="102" t="e">
        <f t="shared" si="303"/>
        <v>#REF!</v>
      </c>
      <c r="AB601" s="102" t="e">
        <f t="shared" si="304"/>
        <v>#REF!</v>
      </c>
      <c r="AC601" s="102" t="e">
        <f t="shared" si="305"/>
        <v>#REF!</v>
      </c>
      <c r="AD601" s="102" t="e">
        <f t="shared" si="306"/>
        <v>#REF!</v>
      </c>
      <c r="AE601" s="102" t="e">
        <f t="shared" si="307"/>
        <v>#REF!</v>
      </c>
      <c r="AF601" s="108" t="e">
        <f t="shared" si="308"/>
        <v>#REF!</v>
      </c>
      <c r="AG601" s="102" t="e">
        <f t="shared" si="309"/>
        <v>#REF!</v>
      </c>
    </row>
    <row r="602" spans="5:33" x14ac:dyDescent="0.25">
      <c r="E602" s="65" t="e">
        <f>IF((ROWS(E$6:E602)-1)&gt;$C$16+$C$13-$C$15,"",(ROWS(E$6:E602)-1))</f>
        <v>#REF!</v>
      </c>
      <c r="F602" s="55" t="e">
        <f t="shared" si="293"/>
        <v>#REF!</v>
      </c>
      <c r="G602" s="55" t="e">
        <f t="shared" si="288"/>
        <v>#REF!</v>
      </c>
      <c r="H602" s="28" t="e">
        <f t="shared" si="289"/>
        <v>#REF!</v>
      </c>
      <c r="I602" s="56" t="e">
        <f t="shared" si="290"/>
        <v>#REF!</v>
      </c>
      <c r="J602" s="56" t="e">
        <f t="shared" si="294"/>
        <v>#REF!</v>
      </c>
      <c r="K602" s="57" t="e">
        <f t="shared" si="295"/>
        <v>#REF!</v>
      </c>
      <c r="L602" s="57" t="e">
        <f t="shared" si="296"/>
        <v>#REF!</v>
      </c>
      <c r="M602" s="58" t="e">
        <f t="shared" si="291"/>
        <v>#REF!</v>
      </c>
      <c r="N602" s="58" t="e">
        <f t="shared" si="297"/>
        <v>#REF!</v>
      </c>
      <c r="O602" s="58" t="e">
        <f t="shared" si="298"/>
        <v>#REF!</v>
      </c>
      <c r="P602" s="59" t="e">
        <f t="shared" si="287"/>
        <v>#REF!</v>
      </c>
      <c r="Q602" s="29" t="e">
        <f t="shared" si="299"/>
        <v>#REF!</v>
      </c>
      <c r="R602" s="100" t="e">
        <f t="shared" si="292"/>
        <v>#REF!</v>
      </c>
      <c r="S602" s="69"/>
      <c r="T602" s="69"/>
      <c r="U602" s="102"/>
      <c r="V602" s="102"/>
      <c r="W602" s="102"/>
      <c r="X602" s="102" t="e">
        <f t="shared" si="300"/>
        <v>#REF!</v>
      </c>
      <c r="Y602" s="102" t="e">
        <f t="shared" si="301"/>
        <v>#REF!</v>
      </c>
      <c r="Z602" s="102" t="e">
        <f t="shared" si="302"/>
        <v>#REF!</v>
      </c>
      <c r="AA602" s="102" t="e">
        <f t="shared" si="303"/>
        <v>#REF!</v>
      </c>
      <c r="AB602" s="102" t="e">
        <f t="shared" si="304"/>
        <v>#REF!</v>
      </c>
      <c r="AC602" s="102" t="e">
        <f t="shared" si="305"/>
        <v>#REF!</v>
      </c>
      <c r="AD602" s="102" t="e">
        <f t="shared" si="306"/>
        <v>#REF!</v>
      </c>
      <c r="AE602" s="102" t="e">
        <f t="shared" si="307"/>
        <v>#REF!</v>
      </c>
      <c r="AF602" s="108" t="e">
        <f t="shared" si="308"/>
        <v>#REF!</v>
      </c>
      <c r="AG602" s="102" t="e">
        <f t="shared" si="309"/>
        <v>#REF!</v>
      </c>
    </row>
    <row r="603" spans="5:33" x14ac:dyDescent="0.25">
      <c r="E603" s="65" t="e">
        <f>IF((ROWS(E$6:E603)-1)&gt;$C$16+$C$13-$C$15,"",(ROWS(E$6:E603)-1))</f>
        <v>#REF!</v>
      </c>
      <c r="F603" s="55" t="e">
        <f t="shared" si="293"/>
        <v>#REF!</v>
      </c>
      <c r="G603" s="55" t="e">
        <f t="shared" si="288"/>
        <v>#REF!</v>
      </c>
      <c r="H603" s="28" t="e">
        <f t="shared" si="289"/>
        <v>#REF!</v>
      </c>
      <c r="I603" s="56" t="e">
        <f t="shared" si="290"/>
        <v>#REF!</v>
      </c>
      <c r="J603" s="56" t="e">
        <f t="shared" si="294"/>
        <v>#REF!</v>
      </c>
      <c r="K603" s="57" t="e">
        <f t="shared" si="295"/>
        <v>#REF!</v>
      </c>
      <c r="L603" s="57" t="e">
        <f t="shared" si="296"/>
        <v>#REF!</v>
      </c>
      <c r="M603" s="58" t="e">
        <f t="shared" si="291"/>
        <v>#REF!</v>
      </c>
      <c r="N603" s="58" t="e">
        <f t="shared" si="297"/>
        <v>#REF!</v>
      </c>
      <c r="O603" s="58" t="e">
        <f t="shared" si="298"/>
        <v>#REF!</v>
      </c>
      <c r="P603" s="59" t="e">
        <f t="shared" si="287"/>
        <v>#REF!</v>
      </c>
      <c r="Q603" s="29" t="e">
        <f t="shared" si="299"/>
        <v>#REF!</v>
      </c>
      <c r="R603" s="100" t="e">
        <f t="shared" si="292"/>
        <v>#REF!</v>
      </c>
      <c r="S603" s="69"/>
      <c r="T603" s="69"/>
      <c r="U603" s="102"/>
      <c r="V603" s="102"/>
      <c r="W603" s="102"/>
      <c r="X603" s="102" t="e">
        <f t="shared" si="300"/>
        <v>#REF!</v>
      </c>
      <c r="Y603" s="102" t="e">
        <f t="shared" si="301"/>
        <v>#REF!</v>
      </c>
      <c r="Z603" s="102" t="e">
        <f t="shared" si="302"/>
        <v>#REF!</v>
      </c>
      <c r="AA603" s="102" t="e">
        <f t="shared" si="303"/>
        <v>#REF!</v>
      </c>
      <c r="AB603" s="102" t="e">
        <f t="shared" si="304"/>
        <v>#REF!</v>
      </c>
      <c r="AC603" s="102" t="e">
        <f t="shared" si="305"/>
        <v>#REF!</v>
      </c>
      <c r="AD603" s="102" t="e">
        <f t="shared" si="306"/>
        <v>#REF!</v>
      </c>
      <c r="AE603" s="102" t="e">
        <f t="shared" si="307"/>
        <v>#REF!</v>
      </c>
      <c r="AF603" s="108" t="e">
        <f t="shared" si="308"/>
        <v>#REF!</v>
      </c>
      <c r="AG603" s="102" t="e">
        <f t="shared" si="309"/>
        <v>#REF!</v>
      </c>
    </row>
    <row r="604" spans="5:33" x14ac:dyDescent="0.25">
      <c r="E604" s="65" t="e">
        <f>IF((ROWS(E$6:E604)-1)&gt;$C$16+$C$13-$C$15,"",(ROWS(E$6:E604)-1))</f>
        <v>#REF!</v>
      </c>
      <c r="F604" s="55" t="e">
        <f t="shared" si="293"/>
        <v>#REF!</v>
      </c>
      <c r="G604" s="55" t="e">
        <f t="shared" si="288"/>
        <v>#REF!</v>
      </c>
      <c r="H604" s="28" t="e">
        <f t="shared" si="289"/>
        <v>#REF!</v>
      </c>
      <c r="I604" s="56" t="e">
        <f t="shared" si="290"/>
        <v>#REF!</v>
      </c>
      <c r="J604" s="56" t="e">
        <f t="shared" si="294"/>
        <v>#REF!</v>
      </c>
      <c r="K604" s="57" t="e">
        <f t="shared" si="295"/>
        <v>#REF!</v>
      </c>
      <c r="L604" s="57" t="e">
        <f t="shared" si="296"/>
        <v>#REF!</v>
      </c>
      <c r="M604" s="58" t="e">
        <f t="shared" si="291"/>
        <v>#REF!</v>
      </c>
      <c r="N604" s="58" t="e">
        <f t="shared" si="297"/>
        <v>#REF!</v>
      </c>
      <c r="O604" s="58" t="e">
        <f t="shared" si="298"/>
        <v>#REF!</v>
      </c>
      <c r="P604" s="59" t="e">
        <f t="shared" si="287"/>
        <v>#REF!</v>
      </c>
      <c r="Q604" s="29" t="e">
        <f t="shared" si="299"/>
        <v>#REF!</v>
      </c>
      <c r="R604" s="100" t="e">
        <f t="shared" si="292"/>
        <v>#REF!</v>
      </c>
      <c r="S604" s="69"/>
      <c r="T604" s="69"/>
      <c r="U604" s="102"/>
      <c r="V604" s="102"/>
      <c r="W604" s="102"/>
      <c r="X604" s="102" t="e">
        <f t="shared" si="300"/>
        <v>#REF!</v>
      </c>
      <c r="Y604" s="102" t="e">
        <f t="shared" si="301"/>
        <v>#REF!</v>
      </c>
      <c r="Z604" s="102" t="e">
        <f t="shared" si="302"/>
        <v>#REF!</v>
      </c>
      <c r="AA604" s="102" t="e">
        <f t="shared" si="303"/>
        <v>#REF!</v>
      </c>
      <c r="AB604" s="102" t="e">
        <f t="shared" si="304"/>
        <v>#REF!</v>
      </c>
      <c r="AC604" s="102" t="e">
        <f t="shared" si="305"/>
        <v>#REF!</v>
      </c>
      <c r="AD604" s="102" t="e">
        <f t="shared" si="306"/>
        <v>#REF!</v>
      </c>
      <c r="AE604" s="102" t="e">
        <f t="shared" si="307"/>
        <v>#REF!</v>
      </c>
      <c r="AF604" s="108" t="e">
        <f t="shared" si="308"/>
        <v>#REF!</v>
      </c>
      <c r="AG604" s="102" t="e">
        <f t="shared" si="309"/>
        <v>#REF!</v>
      </c>
    </row>
    <row r="605" spans="5:33" x14ac:dyDescent="0.25">
      <c r="E605" s="65" t="e">
        <f>IF((ROWS(E$6:E605)-1)&gt;$C$16+$C$13-$C$15,"",(ROWS(E$6:E605)-1))</f>
        <v>#REF!</v>
      </c>
      <c r="F605" s="55" t="e">
        <f t="shared" si="293"/>
        <v>#REF!</v>
      </c>
      <c r="G605" s="55" t="e">
        <f t="shared" si="288"/>
        <v>#REF!</v>
      </c>
      <c r="H605" s="28" t="e">
        <f t="shared" si="289"/>
        <v>#REF!</v>
      </c>
      <c r="I605" s="56" t="e">
        <f t="shared" si="290"/>
        <v>#REF!</v>
      </c>
      <c r="J605" s="56" t="e">
        <f t="shared" si="294"/>
        <v>#REF!</v>
      </c>
      <c r="K605" s="57" t="e">
        <f t="shared" si="295"/>
        <v>#REF!</v>
      </c>
      <c r="L605" s="57" t="e">
        <f t="shared" si="296"/>
        <v>#REF!</v>
      </c>
      <c r="M605" s="58" t="e">
        <f t="shared" si="291"/>
        <v>#REF!</v>
      </c>
      <c r="N605" s="58" t="e">
        <f t="shared" si="297"/>
        <v>#REF!</v>
      </c>
      <c r="O605" s="58" t="e">
        <f t="shared" si="298"/>
        <v>#REF!</v>
      </c>
      <c r="P605" s="59" t="e">
        <f t="shared" si="287"/>
        <v>#REF!</v>
      </c>
      <c r="Q605" s="29" t="e">
        <f t="shared" si="299"/>
        <v>#REF!</v>
      </c>
      <c r="R605" s="100" t="e">
        <f t="shared" si="292"/>
        <v>#REF!</v>
      </c>
      <c r="S605" s="69"/>
      <c r="T605" s="69"/>
      <c r="U605" s="102"/>
      <c r="V605" s="102"/>
      <c r="W605" s="102"/>
      <c r="X605" s="102" t="e">
        <f t="shared" si="300"/>
        <v>#REF!</v>
      </c>
      <c r="Y605" s="102" t="e">
        <f t="shared" si="301"/>
        <v>#REF!</v>
      </c>
      <c r="Z605" s="102" t="e">
        <f t="shared" si="302"/>
        <v>#REF!</v>
      </c>
      <c r="AA605" s="102" t="e">
        <f t="shared" si="303"/>
        <v>#REF!</v>
      </c>
      <c r="AB605" s="102" t="e">
        <f t="shared" si="304"/>
        <v>#REF!</v>
      </c>
      <c r="AC605" s="102" t="e">
        <f t="shared" si="305"/>
        <v>#REF!</v>
      </c>
      <c r="AD605" s="102" t="e">
        <f t="shared" si="306"/>
        <v>#REF!</v>
      </c>
      <c r="AE605" s="102" t="e">
        <f t="shared" si="307"/>
        <v>#REF!</v>
      </c>
      <c r="AF605" s="108" t="e">
        <f t="shared" si="308"/>
        <v>#REF!</v>
      </c>
      <c r="AG605" s="102" t="e">
        <f t="shared" si="309"/>
        <v>#REF!</v>
      </c>
    </row>
    <row r="606" spans="5:33" x14ac:dyDescent="0.25">
      <c r="E606" s="65" t="e">
        <f>IF((ROWS(E$6:E606)-1)&gt;$C$16+$C$13-$C$15,"",(ROWS(E$6:E606)-1))</f>
        <v>#REF!</v>
      </c>
      <c r="F606" s="55" t="e">
        <f t="shared" si="293"/>
        <v>#REF!</v>
      </c>
      <c r="G606" s="55" t="e">
        <f t="shared" si="288"/>
        <v>#REF!</v>
      </c>
      <c r="H606" s="28" t="e">
        <f t="shared" si="289"/>
        <v>#REF!</v>
      </c>
      <c r="I606" s="56" t="e">
        <f t="shared" si="290"/>
        <v>#REF!</v>
      </c>
      <c r="J606" s="56" t="e">
        <f t="shared" si="294"/>
        <v>#REF!</v>
      </c>
      <c r="K606" s="57" t="e">
        <f t="shared" si="295"/>
        <v>#REF!</v>
      </c>
      <c r="L606" s="57" t="e">
        <f t="shared" si="296"/>
        <v>#REF!</v>
      </c>
      <c r="M606" s="58" t="e">
        <f t="shared" si="291"/>
        <v>#REF!</v>
      </c>
      <c r="N606" s="58" t="e">
        <f t="shared" si="297"/>
        <v>#REF!</v>
      </c>
      <c r="O606" s="58" t="e">
        <f t="shared" si="298"/>
        <v>#REF!</v>
      </c>
      <c r="P606" s="59" t="e">
        <f t="shared" si="287"/>
        <v>#REF!</v>
      </c>
      <c r="Q606" s="29" t="e">
        <f t="shared" si="299"/>
        <v>#REF!</v>
      </c>
      <c r="R606" s="100" t="e">
        <f t="shared" si="292"/>
        <v>#REF!</v>
      </c>
      <c r="S606" s="69"/>
      <c r="T606" s="69"/>
      <c r="U606" s="102"/>
      <c r="V606" s="102"/>
      <c r="W606" s="102"/>
      <c r="X606" s="102" t="e">
        <f t="shared" si="300"/>
        <v>#REF!</v>
      </c>
      <c r="Y606" s="102" t="e">
        <f t="shared" si="301"/>
        <v>#REF!</v>
      </c>
      <c r="Z606" s="102" t="e">
        <f t="shared" si="302"/>
        <v>#REF!</v>
      </c>
      <c r="AA606" s="102" t="e">
        <f t="shared" si="303"/>
        <v>#REF!</v>
      </c>
      <c r="AB606" s="102" t="e">
        <f t="shared" si="304"/>
        <v>#REF!</v>
      </c>
      <c r="AC606" s="102" t="e">
        <f t="shared" si="305"/>
        <v>#REF!</v>
      </c>
      <c r="AD606" s="102" t="e">
        <f t="shared" si="306"/>
        <v>#REF!</v>
      </c>
      <c r="AE606" s="102" t="e">
        <f t="shared" si="307"/>
        <v>#REF!</v>
      </c>
      <c r="AF606" s="108" t="e">
        <f t="shared" si="308"/>
        <v>#REF!</v>
      </c>
      <c r="AG606" s="102" t="e">
        <f t="shared" si="309"/>
        <v>#REF!</v>
      </c>
    </row>
    <row r="607" spans="5:33" x14ac:dyDescent="0.25">
      <c r="E607" s="65" t="e">
        <f>IF((ROWS(E$6:E607)-1)&gt;$C$16+$C$13-$C$15,"",(ROWS(E$6:E607)-1))</f>
        <v>#REF!</v>
      </c>
      <c r="F607" s="55" t="e">
        <f t="shared" si="293"/>
        <v>#REF!</v>
      </c>
      <c r="G607" s="55" t="e">
        <f t="shared" si="288"/>
        <v>#REF!</v>
      </c>
      <c r="H607" s="28" t="e">
        <f t="shared" si="289"/>
        <v>#REF!</v>
      </c>
      <c r="I607" s="56" t="e">
        <f t="shared" si="290"/>
        <v>#REF!</v>
      </c>
      <c r="J607" s="56" t="e">
        <f t="shared" si="294"/>
        <v>#REF!</v>
      </c>
      <c r="K607" s="57" t="e">
        <f t="shared" si="295"/>
        <v>#REF!</v>
      </c>
      <c r="L607" s="57" t="e">
        <f t="shared" si="296"/>
        <v>#REF!</v>
      </c>
      <c r="M607" s="58" t="e">
        <f t="shared" si="291"/>
        <v>#REF!</v>
      </c>
      <c r="N607" s="58" t="e">
        <f t="shared" si="297"/>
        <v>#REF!</v>
      </c>
      <c r="O607" s="58" t="e">
        <f t="shared" si="298"/>
        <v>#REF!</v>
      </c>
      <c r="P607" s="59" t="e">
        <f t="shared" si="287"/>
        <v>#REF!</v>
      </c>
      <c r="Q607" s="29" t="e">
        <f t="shared" si="299"/>
        <v>#REF!</v>
      </c>
      <c r="R607" s="100" t="e">
        <f t="shared" si="292"/>
        <v>#REF!</v>
      </c>
      <c r="S607" s="69"/>
      <c r="T607" s="69"/>
      <c r="U607" s="102"/>
      <c r="V607" s="102"/>
      <c r="W607" s="102"/>
      <c r="X607" s="102" t="e">
        <f t="shared" si="300"/>
        <v>#REF!</v>
      </c>
      <c r="Y607" s="102" t="e">
        <f t="shared" si="301"/>
        <v>#REF!</v>
      </c>
      <c r="Z607" s="102" t="e">
        <f t="shared" si="302"/>
        <v>#REF!</v>
      </c>
      <c r="AA607" s="102" t="e">
        <f t="shared" si="303"/>
        <v>#REF!</v>
      </c>
      <c r="AB607" s="102" t="e">
        <f t="shared" si="304"/>
        <v>#REF!</v>
      </c>
      <c r="AC607" s="102" t="e">
        <f t="shared" si="305"/>
        <v>#REF!</v>
      </c>
      <c r="AD607" s="102" t="e">
        <f t="shared" si="306"/>
        <v>#REF!</v>
      </c>
      <c r="AE607" s="102" t="e">
        <f t="shared" si="307"/>
        <v>#REF!</v>
      </c>
      <c r="AF607" s="108" t="e">
        <f t="shared" si="308"/>
        <v>#REF!</v>
      </c>
      <c r="AG607" s="102" t="e">
        <f t="shared" si="309"/>
        <v>#REF!</v>
      </c>
    </row>
    <row r="608" spans="5:33" x14ac:dyDescent="0.25">
      <c r="E608" s="65" t="e">
        <f>IF((ROWS(E$6:E608)-1)&gt;$C$16+$C$13-$C$15,"",(ROWS(E$6:E608)-1))</f>
        <v>#REF!</v>
      </c>
      <c r="F608" s="55" t="e">
        <f t="shared" si="293"/>
        <v>#REF!</v>
      </c>
      <c r="G608" s="55" t="e">
        <f t="shared" si="288"/>
        <v>#REF!</v>
      </c>
      <c r="H608" s="28" t="e">
        <f t="shared" si="289"/>
        <v>#REF!</v>
      </c>
      <c r="I608" s="56" t="e">
        <f t="shared" si="290"/>
        <v>#REF!</v>
      </c>
      <c r="J608" s="56" t="e">
        <f t="shared" si="294"/>
        <v>#REF!</v>
      </c>
      <c r="K608" s="57" t="e">
        <f t="shared" si="295"/>
        <v>#REF!</v>
      </c>
      <c r="L608" s="57" t="e">
        <f t="shared" si="296"/>
        <v>#REF!</v>
      </c>
      <c r="M608" s="58" t="e">
        <f t="shared" si="291"/>
        <v>#REF!</v>
      </c>
      <c r="N608" s="58" t="e">
        <f t="shared" si="297"/>
        <v>#REF!</v>
      </c>
      <c r="O608" s="58" t="e">
        <f t="shared" si="298"/>
        <v>#REF!</v>
      </c>
      <c r="P608" s="59" t="e">
        <f t="shared" si="287"/>
        <v>#REF!</v>
      </c>
      <c r="Q608" s="29" t="e">
        <f t="shared" si="299"/>
        <v>#REF!</v>
      </c>
      <c r="R608" s="100" t="e">
        <f t="shared" si="292"/>
        <v>#REF!</v>
      </c>
      <c r="S608" s="69"/>
      <c r="T608" s="69"/>
      <c r="U608" s="102"/>
      <c r="V608" s="102"/>
      <c r="W608" s="102"/>
      <c r="X608" s="102" t="e">
        <f t="shared" si="300"/>
        <v>#REF!</v>
      </c>
      <c r="Y608" s="102" t="e">
        <f t="shared" si="301"/>
        <v>#REF!</v>
      </c>
      <c r="Z608" s="102" t="e">
        <f t="shared" si="302"/>
        <v>#REF!</v>
      </c>
      <c r="AA608" s="102" t="e">
        <f t="shared" si="303"/>
        <v>#REF!</v>
      </c>
      <c r="AB608" s="102" t="e">
        <f t="shared" si="304"/>
        <v>#REF!</v>
      </c>
      <c r="AC608" s="102" t="e">
        <f t="shared" si="305"/>
        <v>#REF!</v>
      </c>
      <c r="AD608" s="102" t="e">
        <f t="shared" si="306"/>
        <v>#REF!</v>
      </c>
      <c r="AE608" s="102" t="e">
        <f t="shared" si="307"/>
        <v>#REF!</v>
      </c>
      <c r="AF608" s="108" t="e">
        <f t="shared" si="308"/>
        <v>#REF!</v>
      </c>
      <c r="AG608" s="102" t="e">
        <f t="shared" si="309"/>
        <v>#REF!</v>
      </c>
    </row>
    <row r="609" spans="5:33" x14ac:dyDescent="0.25">
      <c r="E609" s="65" t="e">
        <f>IF((ROWS(E$6:E609)-1)&gt;$C$16+$C$13-$C$15,"",(ROWS(E$6:E609)-1))</f>
        <v>#REF!</v>
      </c>
      <c r="F609" s="55" t="e">
        <f t="shared" si="293"/>
        <v>#REF!</v>
      </c>
      <c r="G609" s="55" t="e">
        <f t="shared" si="288"/>
        <v>#REF!</v>
      </c>
      <c r="H609" s="28" t="e">
        <f t="shared" si="289"/>
        <v>#REF!</v>
      </c>
      <c r="I609" s="56" t="e">
        <f t="shared" si="290"/>
        <v>#REF!</v>
      </c>
      <c r="J609" s="56" t="e">
        <f t="shared" si="294"/>
        <v>#REF!</v>
      </c>
      <c r="K609" s="57" t="e">
        <f t="shared" si="295"/>
        <v>#REF!</v>
      </c>
      <c r="L609" s="57" t="e">
        <f t="shared" si="296"/>
        <v>#REF!</v>
      </c>
      <c r="M609" s="58" t="e">
        <f t="shared" si="291"/>
        <v>#REF!</v>
      </c>
      <c r="N609" s="58" t="e">
        <f t="shared" si="297"/>
        <v>#REF!</v>
      </c>
      <c r="O609" s="58" t="e">
        <f t="shared" si="298"/>
        <v>#REF!</v>
      </c>
      <c r="P609" s="59" t="e">
        <f t="shared" si="287"/>
        <v>#REF!</v>
      </c>
      <c r="Q609" s="29" t="e">
        <f t="shared" si="299"/>
        <v>#REF!</v>
      </c>
      <c r="R609" s="100" t="e">
        <f t="shared" si="292"/>
        <v>#REF!</v>
      </c>
      <c r="S609" s="69"/>
      <c r="T609" s="69"/>
      <c r="U609" s="102"/>
      <c r="V609" s="102"/>
      <c r="W609" s="102"/>
      <c r="X609" s="102" t="e">
        <f t="shared" si="300"/>
        <v>#REF!</v>
      </c>
      <c r="Y609" s="102" t="e">
        <f t="shared" si="301"/>
        <v>#REF!</v>
      </c>
      <c r="Z609" s="102" t="e">
        <f t="shared" si="302"/>
        <v>#REF!</v>
      </c>
      <c r="AA609" s="102" t="e">
        <f t="shared" si="303"/>
        <v>#REF!</v>
      </c>
      <c r="AB609" s="102" t="e">
        <f t="shared" si="304"/>
        <v>#REF!</v>
      </c>
      <c r="AC609" s="102" t="e">
        <f t="shared" si="305"/>
        <v>#REF!</v>
      </c>
      <c r="AD609" s="102" t="e">
        <f t="shared" si="306"/>
        <v>#REF!</v>
      </c>
      <c r="AE609" s="102" t="e">
        <f t="shared" si="307"/>
        <v>#REF!</v>
      </c>
      <c r="AF609" s="108" t="e">
        <f t="shared" si="308"/>
        <v>#REF!</v>
      </c>
      <c r="AG609" s="102" t="e">
        <f t="shared" si="309"/>
        <v>#REF!</v>
      </c>
    </row>
    <row r="610" spans="5:33" x14ac:dyDescent="0.25">
      <c r="E610" s="65" t="e">
        <f>IF((ROWS(E$6:E610)-1)&gt;$C$16+$C$13-$C$15,"",(ROWS(E$6:E610)-1))</f>
        <v>#REF!</v>
      </c>
      <c r="F610" s="55" t="e">
        <f t="shared" si="293"/>
        <v>#REF!</v>
      </c>
      <c r="G610" s="55" t="e">
        <f t="shared" si="288"/>
        <v>#REF!</v>
      </c>
      <c r="H610" s="28" t="e">
        <f t="shared" si="289"/>
        <v>#REF!</v>
      </c>
      <c r="I610" s="56" t="e">
        <f t="shared" si="290"/>
        <v>#REF!</v>
      </c>
      <c r="J610" s="56" t="e">
        <f t="shared" si="294"/>
        <v>#REF!</v>
      </c>
      <c r="K610" s="57" t="e">
        <f t="shared" si="295"/>
        <v>#REF!</v>
      </c>
      <c r="L610" s="57" t="e">
        <f t="shared" si="296"/>
        <v>#REF!</v>
      </c>
      <c r="M610" s="58" t="e">
        <f t="shared" si="291"/>
        <v>#REF!</v>
      </c>
      <c r="N610" s="58" t="e">
        <f t="shared" si="297"/>
        <v>#REF!</v>
      </c>
      <c r="O610" s="58" t="e">
        <f t="shared" si="298"/>
        <v>#REF!</v>
      </c>
      <c r="P610" s="59" t="e">
        <f t="shared" si="287"/>
        <v>#REF!</v>
      </c>
      <c r="Q610" s="29" t="e">
        <f t="shared" si="299"/>
        <v>#REF!</v>
      </c>
      <c r="R610" s="100" t="e">
        <f t="shared" si="292"/>
        <v>#REF!</v>
      </c>
      <c r="S610" s="69"/>
      <c r="T610" s="69"/>
      <c r="U610" s="102"/>
      <c r="V610" s="102"/>
      <c r="W610" s="102"/>
      <c r="X610" s="102" t="e">
        <f t="shared" si="300"/>
        <v>#REF!</v>
      </c>
      <c r="Y610" s="102" t="e">
        <f t="shared" si="301"/>
        <v>#REF!</v>
      </c>
      <c r="Z610" s="102" t="e">
        <f t="shared" si="302"/>
        <v>#REF!</v>
      </c>
      <c r="AA610" s="102" t="e">
        <f t="shared" si="303"/>
        <v>#REF!</v>
      </c>
      <c r="AB610" s="102" t="e">
        <f t="shared" si="304"/>
        <v>#REF!</v>
      </c>
      <c r="AC610" s="102" t="e">
        <f t="shared" si="305"/>
        <v>#REF!</v>
      </c>
      <c r="AD610" s="102" t="e">
        <f t="shared" si="306"/>
        <v>#REF!</v>
      </c>
      <c r="AE610" s="102" t="e">
        <f t="shared" si="307"/>
        <v>#REF!</v>
      </c>
      <c r="AF610" s="108" t="e">
        <f t="shared" si="308"/>
        <v>#REF!</v>
      </c>
      <c r="AG610" s="102" t="e">
        <f t="shared" si="309"/>
        <v>#REF!</v>
      </c>
    </row>
    <row r="611" spans="5:33" x14ac:dyDescent="0.25">
      <c r="E611" s="65" t="e">
        <f>IF((ROWS(E$6:E611)-1)&gt;$C$16+$C$13-$C$15,"",(ROWS(E$6:E611)-1))</f>
        <v>#REF!</v>
      </c>
      <c r="F611" s="55" t="e">
        <f t="shared" si="293"/>
        <v>#REF!</v>
      </c>
      <c r="G611" s="55" t="e">
        <f t="shared" si="288"/>
        <v>#REF!</v>
      </c>
      <c r="H611" s="28" t="e">
        <f t="shared" si="289"/>
        <v>#REF!</v>
      </c>
      <c r="I611" s="56" t="e">
        <f t="shared" si="290"/>
        <v>#REF!</v>
      </c>
      <c r="J611" s="56" t="e">
        <f t="shared" si="294"/>
        <v>#REF!</v>
      </c>
      <c r="K611" s="57" t="e">
        <f t="shared" si="295"/>
        <v>#REF!</v>
      </c>
      <c r="L611" s="57" t="e">
        <f t="shared" si="296"/>
        <v>#REF!</v>
      </c>
      <c r="M611" s="58" t="e">
        <f t="shared" si="291"/>
        <v>#REF!</v>
      </c>
      <c r="N611" s="58" t="e">
        <f t="shared" si="297"/>
        <v>#REF!</v>
      </c>
      <c r="O611" s="58" t="e">
        <f t="shared" si="298"/>
        <v>#REF!</v>
      </c>
      <c r="P611" s="59" t="e">
        <f t="shared" si="287"/>
        <v>#REF!</v>
      </c>
      <c r="Q611" s="29" t="e">
        <f t="shared" si="299"/>
        <v>#REF!</v>
      </c>
      <c r="R611" s="100" t="e">
        <f t="shared" si="292"/>
        <v>#REF!</v>
      </c>
      <c r="S611" s="69"/>
      <c r="T611" s="69"/>
      <c r="U611" s="102"/>
      <c r="V611" s="102"/>
      <c r="W611" s="102"/>
      <c r="X611" s="102" t="e">
        <f t="shared" si="300"/>
        <v>#REF!</v>
      </c>
      <c r="Y611" s="102" t="e">
        <f t="shared" si="301"/>
        <v>#REF!</v>
      </c>
      <c r="Z611" s="102" t="e">
        <f t="shared" si="302"/>
        <v>#REF!</v>
      </c>
      <c r="AA611" s="102" t="e">
        <f t="shared" si="303"/>
        <v>#REF!</v>
      </c>
      <c r="AB611" s="102" t="e">
        <f t="shared" si="304"/>
        <v>#REF!</v>
      </c>
      <c r="AC611" s="102" t="e">
        <f t="shared" si="305"/>
        <v>#REF!</v>
      </c>
      <c r="AD611" s="102" t="e">
        <f t="shared" si="306"/>
        <v>#REF!</v>
      </c>
      <c r="AE611" s="102" t="e">
        <f t="shared" si="307"/>
        <v>#REF!</v>
      </c>
      <c r="AF611" s="108" t="e">
        <f t="shared" si="308"/>
        <v>#REF!</v>
      </c>
      <c r="AG611" s="102" t="e">
        <f t="shared" si="309"/>
        <v>#REF!</v>
      </c>
    </row>
    <row r="612" spans="5:33" x14ac:dyDescent="0.25">
      <c r="E612" s="65" t="e">
        <f>IF((ROWS(E$6:E612)-1)&gt;$C$16+$C$13-$C$15,"",(ROWS(E$6:E612)-1))</f>
        <v>#REF!</v>
      </c>
      <c r="F612" s="55" t="e">
        <f t="shared" si="293"/>
        <v>#REF!</v>
      </c>
      <c r="G612" s="55" t="e">
        <f t="shared" si="288"/>
        <v>#REF!</v>
      </c>
      <c r="H612" s="28" t="e">
        <f t="shared" si="289"/>
        <v>#REF!</v>
      </c>
      <c r="I612" s="56" t="e">
        <f t="shared" si="290"/>
        <v>#REF!</v>
      </c>
      <c r="J612" s="56" t="e">
        <f t="shared" si="294"/>
        <v>#REF!</v>
      </c>
      <c r="K612" s="57" t="e">
        <f t="shared" si="295"/>
        <v>#REF!</v>
      </c>
      <c r="L612" s="57" t="e">
        <f t="shared" si="296"/>
        <v>#REF!</v>
      </c>
      <c r="M612" s="58" t="e">
        <f t="shared" si="291"/>
        <v>#REF!</v>
      </c>
      <c r="N612" s="58" t="e">
        <f t="shared" si="297"/>
        <v>#REF!</v>
      </c>
      <c r="O612" s="58" t="e">
        <f t="shared" si="298"/>
        <v>#REF!</v>
      </c>
      <c r="P612" s="59" t="e">
        <f t="shared" si="287"/>
        <v>#REF!</v>
      </c>
      <c r="Q612" s="29" t="e">
        <f t="shared" si="299"/>
        <v>#REF!</v>
      </c>
      <c r="R612" s="100" t="e">
        <f t="shared" si="292"/>
        <v>#REF!</v>
      </c>
      <c r="S612" s="69"/>
      <c r="T612" s="69"/>
      <c r="U612" s="102"/>
      <c r="V612" s="102"/>
      <c r="W612" s="102"/>
      <c r="X612" s="102" t="e">
        <f t="shared" si="300"/>
        <v>#REF!</v>
      </c>
      <c r="Y612" s="102" t="e">
        <f t="shared" si="301"/>
        <v>#REF!</v>
      </c>
      <c r="Z612" s="102" t="e">
        <f t="shared" si="302"/>
        <v>#REF!</v>
      </c>
      <c r="AA612" s="102" t="e">
        <f t="shared" si="303"/>
        <v>#REF!</v>
      </c>
      <c r="AB612" s="102" t="e">
        <f t="shared" si="304"/>
        <v>#REF!</v>
      </c>
      <c r="AC612" s="102" t="e">
        <f t="shared" si="305"/>
        <v>#REF!</v>
      </c>
      <c r="AD612" s="102" t="e">
        <f t="shared" si="306"/>
        <v>#REF!</v>
      </c>
      <c r="AE612" s="102" t="e">
        <f t="shared" si="307"/>
        <v>#REF!</v>
      </c>
      <c r="AF612" s="108" t="e">
        <f t="shared" si="308"/>
        <v>#REF!</v>
      </c>
      <c r="AG612" s="102" t="e">
        <f t="shared" si="309"/>
        <v>#REF!</v>
      </c>
    </row>
    <row r="613" spans="5:33" x14ac:dyDescent="0.25">
      <c r="E613" s="65" t="e">
        <f>IF((ROWS(E$6:E613)-1)&gt;$C$16+$C$13-$C$15,"",(ROWS(E$6:E613)-1))</f>
        <v>#REF!</v>
      </c>
      <c r="F613" s="55" t="e">
        <f t="shared" si="293"/>
        <v>#REF!</v>
      </c>
      <c r="G613" s="55" t="e">
        <f t="shared" si="288"/>
        <v>#REF!</v>
      </c>
      <c r="H613" s="28" t="e">
        <f t="shared" si="289"/>
        <v>#REF!</v>
      </c>
      <c r="I613" s="56" t="e">
        <f t="shared" si="290"/>
        <v>#REF!</v>
      </c>
      <c r="J613" s="56" t="e">
        <f t="shared" si="294"/>
        <v>#REF!</v>
      </c>
      <c r="K613" s="57" t="e">
        <f t="shared" si="295"/>
        <v>#REF!</v>
      </c>
      <c r="L613" s="57" t="e">
        <f t="shared" si="296"/>
        <v>#REF!</v>
      </c>
      <c r="M613" s="58" t="e">
        <f t="shared" si="291"/>
        <v>#REF!</v>
      </c>
      <c r="N613" s="58" t="e">
        <f t="shared" si="297"/>
        <v>#REF!</v>
      </c>
      <c r="O613" s="58" t="e">
        <f t="shared" si="298"/>
        <v>#REF!</v>
      </c>
      <c r="P613" s="59" t="e">
        <f t="shared" si="287"/>
        <v>#REF!</v>
      </c>
      <c r="Q613" s="29" t="e">
        <f t="shared" si="299"/>
        <v>#REF!</v>
      </c>
      <c r="R613" s="100" t="e">
        <f t="shared" si="292"/>
        <v>#REF!</v>
      </c>
      <c r="S613" s="69"/>
      <c r="T613" s="69"/>
      <c r="U613" s="102"/>
      <c r="V613" s="102"/>
      <c r="W613" s="102"/>
      <c r="X613" s="102" t="e">
        <f t="shared" si="300"/>
        <v>#REF!</v>
      </c>
      <c r="Y613" s="102" t="e">
        <f t="shared" si="301"/>
        <v>#REF!</v>
      </c>
      <c r="Z613" s="102" t="e">
        <f t="shared" si="302"/>
        <v>#REF!</v>
      </c>
      <c r="AA613" s="102" t="e">
        <f t="shared" si="303"/>
        <v>#REF!</v>
      </c>
      <c r="AB613" s="102" t="e">
        <f t="shared" si="304"/>
        <v>#REF!</v>
      </c>
      <c r="AC613" s="102" t="e">
        <f t="shared" si="305"/>
        <v>#REF!</v>
      </c>
      <c r="AD613" s="102" t="e">
        <f t="shared" si="306"/>
        <v>#REF!</v>
      </c>
      <c r="AE613" s="102" t="e">
        <f t="shared" si="307"/>
        <v>#REF!</v>
      </c>
      <c r="AF613" s="108" t="e">
        <f t="shared" si="308"/>
        <v>#REF!</v>
      </c>
      <c r="AG613" s="102" t="e">
        <f t="shared" si="309"/>
        <v>#REF!</v>
      </c>
    </row>
    <row r="614" spans="5:33" x14ac:dyDescent="0.25">
      <c r="E614" s="65" t="e">
        <f>IF((ROWS(E$6:E614)-1)&gt;$C$16+$C$13-$C$15,"",(ROWS(E$6:E614)-1))</f>
        <v>#REF!</v>
      </c>
      <c r="F614" s="55" t="e">
        <f t="shared" si="293"/>
        <v>#REF!</v>
      </c>
      <c r="G614" s="55" t="e">
        <f t="shared" si="288"/>
        <v>#REF!</v>
      </c>
      <c r="H614" s="28" t="e">
        <f t="shared" si="289"/>
        <v>#REF!</v>
      </c>
      <c r="I614" s="56" t="e">
        <f t="shared" si="290"/>
        <v>#REF!</v>
      </c>
      <c r="J614" s="56" t="e">
        <f t="shared" si="294"/>
        <v>#REF!</v>
      </c>
      <c r="K614" s="57" t="e">
        <f t="shared" si="295"/>
        <v>#REF!</v>
      </c>
      <c r="L614" s="57" t="e">
        <f t="shared" si="296"/>
        <v>#REF!</v>
      </c>
      <c r="M614" s="58" t="e">
        <f t="shared" si="291"/>
        <v>#REF!</v>
      </c>
      <c r="N614" s="58" t="e">
        <f t="shared" si="297"/>
        <v>#REF!</v>
      </c>
      <c r="O614" s="58" t="e">
        <f t="shared" si="298"/>
        <v>#REF!</v>
      </c>
      <c r="P614" s="59" t="e">
        <f t="shared" si="287"/>
        <v>#REF!</v>
      </c>
      <c r="Q614" s="29" t="e">
        <f t="shared" si="299"/>
        <v>#REF!</v>
      </c>
      <c r="R614" s="100" t="e">
        <f t="shared" si="292"/>
        <v>#REF!</v>
      </c>
      <c r="S614" s="69"/>
      <c r="T614" s="69"/>
      <c r="U614" s="102"/>
      <c r="V614" s="102"/>
      <c r="W614" s="102"/>
      <c r="X614" s="102" t="e">
        <f t="shared" si="300"/>
        <v>#REF!</v>
      </c>
      <c r="Y614" s="102" t="e">
        <f t="shared" si="301"/>
        <v>#REF!</v>
      </c>
      <c r="Z614" s="102" t="e">
        <f t="shared" si="302"/>
        <v>#REF!</v>
      </c>
      <c r="AA614" s="102" t="e">
        <f t="shared" si="303"/>
        <v>#REF!</v>
      </c>
      <c r="AB614" s="102" t="e">
        <f t="shared" si="304"/>
        <v>#REF!</v>
      </c>
      <c r="AC614" s="102" t="e">
        <f t="shared" si="305"/>
        <v>#REF!</v>
      </c>
      <c r="AD614" s="102" t="e">
        <f t="shared" si="306"/>
        <v>#REF!</v>
      </c>
      <c r="AE614" s="102" t="e">
        <f t="shared" si="307"/>
        <v>#REF!</v>
      </c>
      <c r="AF614" s="108" t="e">
        <f t="shared" si="308"/>
        <v>#REF!</v>
      </c>
      <c r="AG614" s="102" t="e">
        <f t="shared" si="309"/>
        <v>#REF!</v>
      </c>
    </row>
    <row r="615" spans="5:33" x14ac:dyDescent="0.25">
      <c r="E615" s="65" t="e">
        <f>IF((ROWS(E$6:E615)-1)&gt;$C$16+$C$13-$C$15,"",(ROWS(E$6:E615)-1))</f>
        <v>#REF!</v>
      </c>
      <c r="F615" s="55" t="e">
        <f t="shared" si="293"/>
        <v>#REF!</v>
      </c>
      <c r="G615" s="55" t="e">
        <f t="shared" si="288"/>
        <v>#REF!</v>
      </c>
      <c r="H615" s="28" t="e">
        <f t="shared" si="289"/>
        <v>#REF!</v>
      </c>
      <c r="I615" s="56" t="e">
        <f t="shared" si="290"/>
        <v>#REF!</v>
      </c>
      <c r="J615" s="56" t="e">
        <f t="shared" si="294"/>
        <v>#REF!</v>
      </c>
      <c r="K615" s="57" t="e">
        <f t="shared" si="295"/>
        <v>#REF!</v>
      </c>
      <c r="L615" s="57" t="e">
        <f t="shared" si="296"/>
        <v>#REF!</v>
      </c>
      <c r="M615" s="58" t="e">
        <f t="shared" si="291"/>
        <v>#REF!</v>
      </c>
      <c r="N615" s="58" t="e">
        <f t="shared" si="297"/>
        <v>#REF!</v>
      </c>
      <c r="O615" s="58" t="e">
        <f t="shared" si="298"/>
        <v>#REF!</v>
      </c>
      <c r="P615" s="59" t="e">
        <f t="shared" si="287"/>
        <v>#REF!</v>
      </c>
      <c r="Q615" s="29" t="e">
        <f t="shared" si="299"/>
        <v>#REF!</v>
      </c>
      <c r="R615" s="100" t="e">
        <f t="shared" si="292"/>
        <v>#REF!</v>
      </c>
      <c r="S615" s="69"/>
      <c r="T615" s="69"/>
      <c r="U615" s="102"/>
      <c r="V615" s="102"/>
      <c r="W615" s="102"/>
      <c r="X615" s="102" t="e">
        <f t="shared" si="300"/>
        <v>#REF!</v>
      </c>
      <c r="Y615" s="102" t="e">
        <f t="shared" si="301"/>
        <v>#REF!</v>
      </c>
      <c r="Z615" s="102" t="e">
        <f t="shared" si="302"/>
        <v>#REF!</v>
      </c>
      <c r="AA615" s="102" t="e">
        <f t="shared" si="303"/>
        <v>#REF!</v>
      </c>
      <c r="AB615" s="102" t="e">
        <f t="shared" si="304"/>
        <v>#REF!</v>
      </c>
      <c r="AC615" s="102" t="e">
        <f t="shared" si="305"/>
        <v>#REF!</v>
      </c>
      <c r="AD615" s="102" t="e">
        <f t="shared" si="306"/>
        <v>#REF!</v>
      </c>
      <c r="AE615" s="102" t="e">
        <f t="shared" si="307"/>
        <v>#REF!</v>
      </c>
      <c r="AF615" s="108" t="e">
        <f t="shared" si="308"/>
        <v>#REF!</v>
      </c>
      <c r="AG615" s="102" t="e">
        <f t="shared" si="309"/>
        <v>#REF!</v>
      </c>
    </row>
    <row r="616" spans="5:33" x14ac:dyDescent="0.25">
      <c r="E616" s="65" t="e">
        <f>IF((ROWS(E$6:E616)-1)&gt;$C$16+$C$13-$C$15,"",(ROWS(E$6:E616)-1))</f>
        <v>#REF!</v>
      </c>
      <c r="F616" s="55" t="e">
        <f t="shared" si="293"/>
        <v>#REF!</v>
      </c>
      <c r="G616" s="55" t="e">
        <f t="shared" si="288"/>
        <v>#REF!</v>
      </c>
      <c r="H616" s="28" t="e">
        <f t="shared" si="289"/>
        <v>#REF!</v>
      </c>
      <c r="I616" s="56" t="e">
        <f t="shared" si="290"/>
        <v>#REF!</v>
      </c>
      <c r="J616" s="56" t="e">
        <f t="shared" si="294"/>
        <v>#REF!</v>
      </c>
      <c r="K616" s="57" t="e">
        <f t="shared" si="295"/>
        <v>#REF!</v>
      </c>
      <c r="L616" s="57" t="e">
        <f t="shared" si="296"/>
        <v>#REF!</v>
      </c>
      <c r="M616" s="58" t="e">
        <f t="shared" si="291"/>
        <v>#REF!</v>
      </c>
      <c r="N616" s="58" t="e">
        <f t="shared" si="297"/>
        <v>#REF!</v>
      </c>
      <c r="O616" s="58" t="e">
        <f t="shared" si="298"/>
        <v>#REF!</v>
      </c>
      <c r="P616" s="59" t="e">
        <f t="shared" si="287"/>
        <v>#REF!</v>
      </c>
      <c r="Q616" s="29" t="e">
        <f t="shared" si="299"/>
        <v>#REF!</v>
      </c>
      <c r="R616" s="100" t="e">
        <f t="shared" si="292"/>
        <v>#REF!</v>
      </c>
      <c r="S616" s="69"/>
      <c r="T616" s="69"/>
      <c r="U616" s="102"/>
      <c r="V616" s="102"/>
      <c r="W616" s="102"/>
      <c r="X616" s="102" t="e">
        <f t="shared" si="300"/>
        <v>#REF!</v>
      </c>
      <c r="Y616" s="102" t="e">
        <f t="shared" si="301"/>
        <v>#REF!</v>
      </c>
      <c r="Z616" s="102" t="e">
        <f t="shared" si="302"/>
        <v>#REF!</v>
      </c>
      <c r="AA616" s="102" t="e">
        <f t="shared" si="303"/>
        <v>#REF!</v>
      </c>
      <c r="AB616" s="102" t="e">
        <f t="shared" si="304"/>
        <v>#REF!</v>
      </c>
      <c r="AC616" s="102" t="e">
        <f t="shared" si="305"/>
        <v>#REF!</v>
      </c>
      <c r="AD616" s="102" t="e">
        <f t="shared" si="306"/>
        <v>#REF!</v>
      </c>
      <c r="AE616" s="102" t="e">
        <f t="shared" si="307"/>
        <v>#REF!</v>
      </c>
      <c r="AF616" s="108" t="e">
        <f t="shared" si="308"/>
        <v>#REF!</v>
      </c>
      <c r="AG616" s="102" t="e">
        <f t="shared" si="309"/>
        <v>#REF!</v>
      </c>
    </row>
    <row r="617" spans="5:33" x14ac:dyDescent="0.25">
      <c r="E617" s="65" t="e">
        <f>IF((ROWS(E$6:E617)-1)&gt;$C$16+$C$13-$C$15,"",(ROWS(E$6:E617)-1))</f>
        <v>#REF!</v>
      </c>
      <c r="F617" s="55" t="e">
        <f t="shared" si="293"/>
        <v>#REF!</v>
      </c>
      <c r="G617" s="55" t="e">
        <f t="shared" si="288"/>
        <v>#REF!</v>
      </c>
      <c r="H617" s="28" t="e">
        <f t="shared" si="289"/>
        <v>#REF!</v>
      </c>
      <c r="I617" s="56" t="e">
        <f t="shared" si="290"/>
        <v>#REF!</v>
      </c>
      <c r="J617" s="56" t="e">
        <f t="shared" si="294"/>
        <v>#REF!</v>
      </c>
      <c r="K617" s="57" t="e">
        <f t="shared" si="295"/>
        <v>#REF!</v>
      </c>
      <c r="L617" s="57" t="e">
        <f t="shared" si="296"/>
        <v>#REF!</v>
      </c>
      <c r="M617" s="58" t="e">
        <f t="shared" si="291"/>
        <v>#REF!</v>
      </c>
      <c r="N617" s="58" t="e">
        <f t="shared" si="297"/>
        <v>#REF!</v>
      </c>
      <c r="O617" s="58" t="e">
        <f t="shared" si="298"/>
        <v>#REF!</v>
      </c>
      <c r="P617" s="59" t="e">
        <f t="shared" si="287"/>
        <v>#REF!</v>
      </c>
      <c r="Q617" s="29" t="e">
        <f t="shared" si="299"/>
        <v>#REF!</v>
      </c>
      <c r="R617" s="100" t="e">
        <f t="shared" si="292"/>
        <v>#REF!</v>
      </c>
      <c r="S617" s="69"/>
      <c r="T617" s="69"/>
      <c r="U617" s="102"/>
      <c r="V617" s="102"/>
      <c r="W617" s="102"/>
      <c r="X617" s="102" t="e">
        <f t="shared" si="300"/>
        <v>#REF!</v>
      </c>
      <c r="Y617" s="102" t="e">
        <f t="shared" si="301"/>
        <v>#REF!</v>
      </c>
      <c r="Z617" s="102" t="e">
        <f t="shared" si="302"/>
        <v>#REF!</v>
      </c>
      <c r="AA617" s="102" t="e">
        <f t="shared" si="303"/>
        <v>#REF!</v>
      </c>
      <c r="AB617" s="102" t="e">
        <f t="shared" si="304"/>
        <v>#REF!</v>
      </c>
      <c r="AC617" s="102" t="e">
        <f t="shared" si="305"/>
        <v>#REF!</v>
      </c>
      <c r="AD617" s="102" t="e">
        <f t="shared" si="306"/>
        <v>#REF!</v>
      </c>
      <c r="AE617" s="102" t="e">
        <f t="shared" si="307"/>
        <v>#REF!</v>
      </c>
      <c r="AF617" s="108" t="e">
        <f t="shared" si="308"/>
        <v>#REF!</v>
      </c>
      <c r="AG617" s="102" t="e">
        <f t="shared" si="309"/>
        <v>#REF!</v>
      </c>
    </row>
    <row r="618" spans="5:33" x14ac:dyDescent="0.25">
      <c r="E618" s="65" t="e">
        <f>IF((ROWS(E$6:E618)-1)&gt;$C$16+$C$13-$C$15,"",(ROWS(E$6:E618)-1))</f>
        <v>#REF!</v>
      </c>
      <c r="F618" s="55" t="e">
        <f t="shared" si="293"/>
        <v>#REF!</v>
      </c>
      <c r="G618" s="55" t="e">
        <f t="shared" si="288"/>
        <v>#REF!</v>
      </c>
      <c r="H618" s="28" t="e">
        <f t="shared" si="289"/>
        <v>#REF!</v>
      </c>
      <c r="I618" s="56" t="e">
        <f t="shared" si="290"/>
        <v>#REF!</v>
      </c>
      <c r="J618" s="56" t="e">
        <f t="shared" si="294"/>
        <v>#REF!</v>
      </c>
      <c r="K618" s="57" t="e">
        <f t="shared" si="295"/>
        <v>#REF!</v>
      </c>
      <c r="L618" s="57" t="e">
        <f t="shared" si="296"/>
        <v>#REF!</v>
      </c>
      <c r="M618" s="58" t="e">
        <f t="shared" si="291"/>
        <v>#REF!</v>
      </c>
      <c r="N618" s="58" t="e">
        <f t="shared" si="297"/>
        <v>#REF!</v>
      </c>
      <c r="O618" s="58" t="e">
        <f t="shared" si="298"/>
        <v>#REF!</v>
      </c>
      <c r="P618" s="59" t="e">
        <f t="shared" si="287"/>
        <v>#REF!</v>
      </c>
      <c r="Q618" s="29" t="e">
        <f t="shared" si="299"/>
        <v>#REF!</v>
      </c>
      <c r="R618" s="100" t="e">
        <f t="shared" si="292"/>
        <v>#REF!</v>
      </c>
      <c r="S618" s="69"/>
      <c r="T618" s="69"/>
      <c r="U618" s="102"/>
      <c r="V618" s="102"/>
      <c r="W618" s="102"/>
      <c r="X618" s="102" t="e">
        <f t="shared" si="300"/>
        <v>#REF!</v>
      </c>
      <c r="Y618" s="102" t="e">
        <f t="shared" si="301"/>
        <v>#REF!</v>
      </c>
      <c r="Z618" s="102" t="e">
        <f t="shared" si="302"/>
        <v>#REF!</v>
      </c>
      <c r="AA618" s="102" t="e">
        <f t="shared" si="303"/>
        <v>#REF!</v>
      </c>
      <c r="AB618" s="102" t="e">
        <f t="shared" si="304"/>
        <v>#REF!</v>
      </c>
      <c r="AC618" s="102" t="e">
        <f t="shared" si="305"/>
        <v>#REF!</v>
      </c>
      <c r="AD618" s="102" t="e">
        <f t="shared" si="306"/>
        <v>#REF!</v>
      </c>
      <c r="AE618" s="102" t="e">
        <f t="shared" si="307"/>
        <v>#REF!</v>
      </c>
      <c r="AF618" s="108" t="e">
        <f t="shared" si="308"/>
        <v>#REF!</v>
      </c>
      <c r="AG618" s="102" t="e">
        <f t="shared" si="309"/>
        <v>#REF!</v>
      </c>
    </row>
    <row r="619" spans="5:33" x14ac:dyDescent="0.25">
      <c r="E619" s="65" t="e">
        <f>IF((ROWS(E$6:E619)-1)&gt;$C$16+$C$13-$C$15,"",(ROWS(E$6:E619)-1))</f>
        <v>#REF!</v>
      </c>
      <c r="F619" s="55" t="e">
        <f t="shared" si="293"/>
        <v>#REF!</v>
      </c>
      <c r="G619" s="55" t="e">
        <f t="shared" si="288"/>
        <v>#REF!</v>
      </c>
      <c r="H619" s="28" t="e">
        <f t="shared" si="289"/>
        <v>#REF!</v>
      </c>
      <c r="I619" s="56" t="e">
        <f t="shared" si="290"/>
        <v>#REF!</v>
      </c>
      <c r="J619" s="56" t="e">
        <f t="shared" si="294"/>
        <v>#REF!</v>
      </c>
      <c r="K619" s="57" t="e">
        <f t="shared" si="295"/>
        <v>#REF!</v>
      </c>
      <c r="L619" s="57" t="e">
        <f t="shared" si="296"/>
        <v>#REF!</v>
      </c>
      <c r="M619" s="58" t="e">
        <f t="shared" si="291"/>
        <v>#REF!</v>
      </c>
      <c r="N619" s="58" t="e">
        <f t="shared" si="297"/>
        <v>#REF!</v>
      </c>
      <c r="O619" s="58" t="e">
        <f t="shared" si="298"/>
        <v>#REF!</v>
      </c>
      <c r="P619" s="59" t="e">
        <f t="shared" si="287"/>
        <v>#REF!</v>
      </c>
      <c r="Q619" s="29" t="e">
        <f t="shared" si="299"/>
        <v>#REF!</v>
      </c>
      <c r="R619" s="100" t="e">
        <f t="shared" si="292"/>
        <v>#REF!</v>
      </c>
      <c r="S619" s="69"/>
      <c r="T619" s="69"/>
      <c r="U619" s="102"/>
      <c r="V619" s="102"/>
      <c r="W619" s="102"/>
      <c r="X619" s="102" t="e">
        <f t="shared" si="300"/>
        <v>#REF!</v>
      </c>
      <c r="Y619" s="102" t="e">
        <f t="shared" si="301"/>
        <v>#REF!</v>
      </c>
      <c r="Z619" s="102" t="e">
        <f t="shared" si="302"/>
        <v>#REF!</v>
      </c>
      <c r="AA619" s="102" t="e">
        <f t="shared" si="303"/>
        <v>#REF!</v>
      </c>
      <c r="AB619" s="102" t="e">
        <f t="shared" si="304"/>
        <v>#REF!</v>
      </c>
      <c r="AC619" s="102" t="e">
        <f t="shared" si="305"/>
        <v>#REF!</v>
      </c>
      <c r="AD619" s="102" t="e">
        <f t="shared" si="306"/>
        <v>#REF!</v>
      </c>
      <c r="AE619" s="102" t="e">
        <f t="shared" si="307"/>
        <v>#REF!</v>
      </c>
      <c r="AF619" s="108" t="e">
        <f t="shared" si="308"/>
        <v>#REF!</v>
      </c>
      <c r="AG619" s="102" t="e">
        <f t="shared" si="309"/>
        <v>#REF!</v>
      </c>
    </row>
    <row r="620" spans="5:33" x14ac:dyDescent="0.25">
      <c r="E620" s="65" t="e">
        <f>IF((ROWS(E$6:E620)-1)&gt;$C$16+$C$13-$C$15,"",(ROWS(E$6:E620)-1))</f>
        <v>#REF!</v>
      </c>
      <c r="F620" s="55" t="e">
        <f t="shared" si="293"/>
        <v>#REF!</v>
      </c>
      <c r="G620" s="55" t="e">
        <f t="shared" si="288"/>
        <v>#REF!</v>
      </c>
      <c r="H620" s="28" t="e">
        <f t="shared" si="289"/>
        <v>#REF!</v>
      </c>
      <c r="I620" s="56" t="e">
        <f t="shared" si="290"/>
        <v>#REF!</v>
      </c>
      <c r="J620" s="56" t="e">
        <f t="shared" si="294"/>
        <v>#REF!</v>
      </c>
      <c r="K620" s="57" t="e">
        <f t="shared" si="295"/>
        <v>#REF!</v>
      </c>
      <c r="L620" s="57" t="e">
        <f t="shared" si="296"/>
        <v>#REF!</v>
      </c>
      <c r="M620" s="58" t="e">
        <f t="shared" si="291"/>
        <v>#REF!</v>
      </c>
      <c r="N620" s="58" t="e">
        <f t="shared" si="297"/>
        <v>#REF!</v>
      </c>
      <c r="O620" s="58" t="e">
        <f t="shared" si="298"/>
        <v>#REF!</v>
      </c>
      <c r="P620" s="59" t="e">
        <f t="shared" si="287"/>
        <v>#REF!</v>
      </c>
      <c r="Q620" s="29" t="e">
        <f t="shared" si="299"/>
        <v>#REF!</v>
      </c>
      <c r="R620" s="100" t="e">
        <f t="shared" si="292"/>
        <v>#REF!</v>
      </c>
      <c r="S620" s="69"/>
      <c r="T620" s="69"/>
      <c r="U620" s="102"/>
      <c r="V620" s="102"/>
      <c r="W620" s="102"/>
      <c r="X620" s="102" t="e">
        <f t="shared" si="300"/>
        <v>#REF!</v>
      </c>
      <c r="Y620" s="102" t="e">
        <f t="shared" si="301"/>
        <v>#REF!</v>
      </c>
      <c r="Z620" s="102" t="e">
        <f t="shared" si="302"/>
        <v>#REF!</v>
      </c>
      <c r="AA620" s="102" t="e">
        <f t="shared" si="303"/>
        <v>#REF!</v>
      </c>
      <c r="AB620" s="102" t="e">
        <f t="shared" si="304"/>
        <v>#REF!</v>
      </c>
      <c r="AC620" s="102" t="e">
        <f t="shared" si="305"/>
        <v>#REF!</v>
      </c>
      <c r="AD620" s="102" t="e">
        <f t="shared" si="306"/>
        <v>#REF!</v>
      </c>
      <c r="AE620" s="102" t="e">
        <f t="shared" si="307"/>
        <v>#REF!</v>
      </c>
      <c r="AF620" s="108" t="e">
        <f t="shared" si="308"/>
        <v>#REF!</v>
      </c>
      <c r="AG620" s="102" t="e">
        <f t="shared" si="309"/>
        <v>#REF!</v>
      </c>
    </row>
    <row r="621" spans="5:33" x14ac:dyDescent="0.25">
      <c r="E621" s="65" t="e">
        <f>IF((ROWS(E$6:E621)-1)&gt;$C$16+$C$13-$C$15,"",(ROWS(E$6:E621)-1))</f>
        <v>#REF!</v>
      </c>
      <c r="F621" s="55" t="e">
        <f t="shared" si="293"/>
        <v>#REF!</v>
      </c>
      <c r="G621" s="55" t="e">
        <f t="shared" si="288"/>
        <v>#REF!</v>
      </c>
      <c r="H621" s="28" t="e">
        <f t="shared" si="289"/>
        <v>#REF!</v>
      </c>
      <c r="I621" s="56" t="e">
        <f t="shared" si="290"/>
        <v>#REF!</v>
      </c>
      <c r="J621" s="56" t="e">
        <f t="shared" si="294"/>
        <v>#REF!</v>
      </c>
      <c r="K621" s="57" t="e">
        <f t="shared" si="295"/>
        <v>#REF!</v>
      </c>
      <c r="L621" s="57" t="e">
        <f t="shared" si="296"/>
        <v>#REF!</v>
      </c>
      <c r="M621" s="58" t="e">
        <f t="shared" si="291"/>
        <v>#REF!</v>
      </c>
      <c r="N621" s="58" t="e">
        <f t="shared" si="297"/>
        <v>#REF!</v>
      </c>
      <c r="O621" s="58" t="e">
        <f t="shared" si="298"/>
        <v>#REF!</v>
      </c>
      <c r="P621" s="59" t="e">
        <f t="shared" si="287"/>
        <v>#REF!</v>
      </c>
      <c r="Q621" s="29" t="e">
        <f t="shared" si="299"/>
        <v>#REF!</v>
      </c>
      <c r="R621" s="100" t="e">
        <f t="shared" si="292"/>
        <v>#REF!</v>
      </c>
      <c r="S621" s="69"/>
      <c r="T621" s="69"/>
      <c r="U621" s="102"/>
      <c r="V621" s="102"/>
      <c r="W621" s="102"/>
      <c r="X621" s="102" t="e">
        <f t="shared" si="300"/>
        <v>#REF!</v>
      </c>
      <c r="Y621" s="102" t="e">
        <f t="shared" si="301"/>
        <v>#REF!</v>
      </c>
      <c r="Z621" s="102" t="e">
        <f t="shared" si="302"/>
        <v>#REF!</v>
      </c>
      <c r="AA621" s="102" t="e">
        <f t="shared" si="303"/>
        <v>#REF!</v>
      </c>
      <c r="AB621" s="102" t="e">
        <f t="shared" si="304"/>
        <v>#REF!</v>
      </c>
      <c r="AC621" s="102" t="e">
        <f t="shared" si="305"/>
        <v>#REF!</v>
      </c>
      <c r="AD621" s="102" t="e">
        <f t="shared" si="306"/>
        <v>#REF!</v>
      </c>
      <c r="AE621" s="102" t="e">
        <f t="shared" si="307"/>
        <v>#REF!</v>
      </c>
      <c r="AF621" s="108" t="e">
        <f t="shared" si="308"/>
        <v>#REF!</v>
      </c>
      <c r="AG621" s="102" t="e">
        <f t="shared" si="309"/>
        <v>#REF!</v>
      </c>
    </row>
    <row r="622" spans="5:33" x14ac:dyDescent="0.25">
      <c r="E622" s="65" t="e">
        <f>IF((ROWS(E$6:E622)-1)&gt;$C$16+$C$13-$C$15,"",(ROWS(E$6:E622)-1))</f>
        <v>#REF!</v>
      </c>
      <c r="F622" s="55" t="e">
        <f t="shared" si="293"/>
        <v>#REF!</v>
      </c>
      <c r="G622" s="55" t="e">
        <f t="shared" si="288"/>
        <v>#REF!</v>
      </c>
      <c r="H622" s="28" t="e">
        <f t="shared" si="289"/>
        <v>#REF!</v>
      </c>
      <c r="I622" s="56" t="e">
        <f t="shared" si="290"/>
        <v>#REF!</v>
      </c>
      <c r="J622" s="56" t="e">
        <f t="shared" si="294"/>
        <v>#REF!</v>
      </c>
      <c r="K622" s="57" t="e">
        <f t="shared" si="295"/>
        <v>#REF!</v>
      </c>
      <c r="L622" s="57" t="e">
        <f t="shared" si="296"/>
        <v>#REF!</v>
      </c>
      <c r="M622" s="58" t="e">
        <f t="shared" si="291"/>
        <v>#REF!</v>
      </c>
      <c r="N622" s="58" t="e">
        <f t="shared" si="297"/>
        <v>#REF!</v>
      </c>
      <c r="O622" s="58" t="e">
        <f t="shared" si="298"/>
        <v>#REF!</v>
      </c>
      <c r="P622" s="59" t="e">
        <f t="shared" si="287"/>
        <v>#REF!</v>
      </c>
      <c r="Q622" s="29" t="e">
        <f t="shared" si="299"/>
        <v>#REF!</v>
      </c>
      <c r="R622" s="100" t="e">
        <f t="shared" si="292"/>
        <v>#REF!</v>
      </c>
      <c r="S622" s="69"/>
      <c r="T622" s="69"/>
      <c r="U622" s="102"/>
      <c r="V622" s="102"/>
      <c r="W622" s="102"/>
      <c r="X622" s="102" t="e">
        <f t="shared" si="300"/>
        <v>#REF!</v>
      </c>
      <c r="Y622" s="102" t="e">
        <f t="shared" si="301"/>
        <v>#REF!</v>
      </c>
      <c r="Z622" s="102" t="e">
        <f t="shared" si="302"/>
        <v>#REF!</v>
      </c>
      <c r="AA622" s="102" t="e">
        <f t="shared" si="303"/>
        <v>#REF!</v>
      </c>
      <c r="AB622" s="102" t="e">
        <f t="shared" si="304"/>
        <v>#REF!</v>
      </c>
      <c r="AC622" s="102" t="e">
        <f t="shared" si="305"/>
        <v>#REF!</v>
      </c>
      <c r="AD622" s="102" t="e">
        <f t="shared" si="306"/>
        <v>#REF!</v>
      </c>
      <c r="AE622" s="102" t="e">
        <f t="shared" si="307"/>
        <v>#REF!</v>
      </c>
      <c r="AF622" s="108" t="e">
        <f t="shared" si="308"/>
        <v>#REF!</v>
      </c>
      <c r="AG622" s="102" t="e">
        <f t="shared" si="309"/>
        <v>#REF!</v>
      </c>
    </row>
    <row r="623" spans="5:33" x14ac:dyDescent="0.25">
      <c r="E623" s="65" t="e">
        <f>IF((ROWS(E$6:E623)-1)&gt;$C$16+$C$13-$C$15,"",(ROWS(E$6:E623)-1))</f>
        <v>#REF!</v>
      </c>
      <c r="F623" s="55" t="e">
        <f t="shared" si="293"/>
        <v>#REF!</v>
      </c>
      <c r="G623" s="55" t="e">
        <f t="shared" si="288"/>
        <v>#REF!</v>
      </c>
      <c r="H623" s="28" t="e">
        <f t="shared" si="289"/>
        <v>#REF!</v>
      </c>
      <c r="I623" s="56" t="e">
        <f t="shared" si="290"/>
        <v>#REF!</v>
      </c>
      <c r="J623" s="56" t="e">
        <f t="shared" si="294"/>
        <v>#REF!</v>
      </c>
      <c r="K623" s="57" t="e">
        <f t="shared" si="295"/>
        <v>#REF!</v>
      </c>
      <c r="L623" s="57" t="e">
        <f t="shared" si="296"/>
        <v>#REF!</v>
      </c>
      <c r="M623" s="58" t="e">
        <f t="shared" si="291"/>
        <v>#REF!</v>
      </c>
      <c r="N623" s="58" t="e">
        <f t="shared" si="297"/>
        <v>#REF!</v>
      </c>
      <c r="O623" s="58" t="e">
        <f t="shared" si="298"/>
        <v>#REF!</v>
      </c>
      <c r="P623" s="59" t="e">
        <f t="shared" si="287"/>
        <v>#REF!</v>
      </c>
      <c r="Q623" s="29" t="e">
        <f t="shared" si="299"/>
        <v>#REF!</v>
      </c>
      <c r="R623" s="100" t="e">
        <f t="shared" si="292"/>
        <v>#REF!</v>
      </c>
      <c r="S623" s="69"/>
      <c r="T623" s="69"/>
      <c r="U623" s="102"/>
      <c r="V623" s="102"/>
      <c r="W623" s="102"/>
      <c r="X623" s="102" t="e">
        <f t="shared" si="300"/>
        <v>#REF!</v>
      </c>
      <c r="Y623" s="102" t="e">
        <f t="shared" si="301"/>
        <v>#REF!</v>
      </c>
      <c r="Z623" s="102" t="e">
        <f t="shared" si="302"/>
        <v>#REF!</v>
      </c>
      <c r="AA623" s="102" t="e">
        <f t="shared" si="303"/>
        <v>#REF!</v>
      </c>
      <c r="AB623" s="102" t="e">
        <f t="shared" si="304"/>
        <v>#REF!</v>
      </c>
      <c r="AC623" s="102" t="e">
        <f t="shared" si="305"/>
        <v>#REF!</v>
      </c>
      <c r="AD623" s="102" t="e">
        <f t="shared" si="306"/>
        <v>#REF!</v>
      </c>
      <c r="AE623" s="102" t="e">
        <f t="shared" si="307"/>
        <v>#REF!</v>
      </c>
      <c r="AF623" s="108" t="e">
        <f t="shared" si="308"/>
        <v>#REF!</v>
      </c>
      <c r="AG623" s="102" t="e">
        <f t="shared" si="309"/>
        <v>#REF!</v>
      </c>
    </row>
    <row r="624" spans="5:33" x14ac:dyDescent="0.25">
      <c r="E624" s="65" t="e">
        <f>IF((ROWS(E$6:E624)-1)&gt;$C$16+$C$13-$C$15,"",(ROWS(E$6:E624)-1))</f>
        <v>#REF!</v>
      </c>
      <c r="F624" s="55" t="e">
        <f t="shared" si="293"/>
        <v>#REF!</v>
      </c>
      <c r="G624" s="55" t="e">
        <f t="shared" si="288"/>
        <v>#REF!</v>
      </c>
      <c r="H624" s="28" t="e">
        <f t="shared" si="289"/>
        <v>#REF!</v>
      </c>
      <c r="I624" s="56" t="e">
        <f t="shared" si="290"/>
        <v>#REF!</v>
      </c>
      <c r="J624" s="56" t="e">
        <f t="shared" si="294"/>
        <v>#REF!</v>
      </c>
      <c r="K624" s="57" t="e">
        <f t="shared" si="295"/>
        <v>#REF!</v>
      </c>
      <c r="L624" s="57" t="e">
        <f t="shared" si="296"/>
        <v>#REF!</v>
      </c>
      <c r="M624" s="58" t="e">
        <f t="shared" si="291"/>
        <v>#REF!</v>
      </c>
      <c r="N624" s="58" t="e">
        <f t="shared" si="297"/>
        <v>#REF!</v>
      </c>
      <c r="O624" s="58" t="e">
        <f t="shared" si="298"/>
        <v>#REF!</v>
      </c>
      <c r="P624" s="59" t="e">
        <f t="shared" si="287"/>
        <v>#REF!</v>
      </c>
      <c r="Q624" s="29" t="e">
        <f t="shared" si="299"/>
        <v>#REF!</v>
      </c>
      <c r="R624" s="100" t="e">
        <f t="shared" si="292"/>
        <v>#REF!</v>
      </c>
      <c r="S624" s="69"/>
      <c r="T624" s="69"/>
      <c r="U624" s="102"/>
      <c r="V624" s="102"/>
      <c r="W624" s="102"/>
      <c r="X624" s="102" t="e">
        <f t="shared" si="300"/>
        <v>#REF!</v>
      </c>
      <c r="Y624" s="102" t="e">
        <f t="shared" si="301"/>
        <v>#REF!</v>
      </c>
      <c r="Z624" s="102" t="e">
        <f t="shared" si="302"/>
        <v>#REF!</v>
      </c>
      <c r="AA624" s="102" t="e">
        <f t="shared" si="303"/>
        <v>#REF!</v>
      </c>
      <c r="AB624" s="102" t="e">
        <f t="shared" si="304"/>
        <v>#REF!</v>
      </c>
      <c r="AC624" s="102" t="e">
        <f t="shared" si="305"/>
        <v>#REF!</v>
      </c>
      <c r="AD624" s="102" t="e">
        <f t="shared" si="306"/>
        <v>#REF!</v>
      </c>
      <c r="AE624" s="102" t="e">
        <f t="shared" si="307"/>
        <v>#REF!</v>
      </c>
      <c r="AF624" s="108" t="e">
        <f t="shared" si="308"/>
        <v>#REF!</v>
      </c>
      <c r="AG624" s="102" t="e">
        <f t="shared" si="309"/>
        <v>#REF!</v>
      </c>
    </row>
    <row r="625" spans="5:33" x14ac:dyDescent="0.25">
      <c r="E625" s="65" t="e">
        <f>IF((ROWS(E$6:E625)-1)&gt;$C$16+$C$13-$C$15,"",(ROWS(E$6:E625)-1))</f>
        <v>#REF!</v>
      </c>
      <c r="F625" s="55" t="e">
        <f t="shared" si="293"/>
        <v>#REF!</v>
      </c>
      <c r="G625" s="55" t="e">
        <f t="shared" si="288"/>
        <v>#REF!</v>
      </c>
      <c r="H625" s="28" t="e">
        <f t="shared" si="289"/>
        <v>#REF!</v>
      </c>
      <c r="I625" s="56" t="e">
        <f t="shared" si="290"/>
        <v>#REF!</v>
      </c>
      <c r="J625" s="56" t="e">
        <f t="shared" si="294"/>
        <v>#REF!</v>
      </c>
      <c r="K625" s="57" t="e">
        <f t="shared" si="295"/>
        <v>#REF!</v>
      </c>
      <c r="L625" s="57" t="e">
        <f t="shared" si="296"/>
        <v>#REF!</v>
      </c>
      <c r="M625" s="58" t="e">
        <f t="shared" si="291"/>
        <v>#REF!</v>
      </c>
      <c r="N625" s="58" t="e">
        <f t="shared" si="297"/>
        <v>#REF!</v>
      </c>
      <c r="O625" s="58" t="e">
        <f t="shared" si="298"/>
        <v>#REF!</v>
      </c>
      <c r="P625" s="59" t="e">
        <f t="shared" si="287"/>
        <v>#REF!</v>
      </c>
      <c r="Q625" s="29" t="e">
        <f t="shared" si="299"/>
        <v>#REF!</v>
      </c>
      <c r="R625" s="100" t="e">
        <f t="shared" si="292"/>
        <v>#REF!</v>
      </c>
      <c r="S625" s="69"/>
      <c r="T625" s="69"/>
      <c r="U625" s="102"/>
      <c r="V625" s="102"/>
      <c r="W625" s="102"/>
      <c r="X625" s="102" t="e">
        <f t="shared" si="300"/>
        <v>#REF!</v>
      </c>
      <c r="Y625" s="102" t="e">
        <f t="shared" si="301"/>
        <v>#REF!</v>
      </c>
      <c r="Z625" s="102" t="e">
        <f t="shared" si="302"/>
        <v>#REF!</v>
      </c>
      <c r="AA625" s="102" t="e">
        <f t="shared" si="303"/>
        <v>#REF!</v>
      </c>
      <c r="AB625" s="102" t="e">
        <f t="shared" si="304"/>
        <v>#REF!</v>
      </c>
      <c r="AC625" s="102" t="e">
        <f t="shared" si="305"/>
        <v>#REF!</v>
      </c>
      <c r="AD625" s="102" t="e">
        <f t="shared" si="306"/>
        <v>#REF!</v>
      </c>
      <c r="AE625" s="102" t="e">
        <f t="shared" si="307"/>
        <v>#REF!</v>
      </c>
      <c r="AF625" s="108" t="e">
        <f t="shared" si="308"/>
        <v>#REF!</v>
      </c>
      <c r="AG625" s="102" t="e">
        <f t="shared" si="309"/>
        <v>#REF!</v>
      </c>
    </row>
    <row r="626" spans="5:33" x14ac:dyDescent="0.25">
      <c r="E626" s="65" t="e">
        <f>IF((ROWS(E$6:E626)-1)&gt;$C$16+$C$13-$C$15,"",(ROWS(E$6:E626)-1))</f>
        <v>#REF!</v>
      </c>
      <c r="F626" s="55" t="e">
        <f t="shared" si="293"/>
        <v>#REF!</v>
      </c>
      <c r="G626" s="55" t="e">
        <f t="shared" si="288"/>
        <v>#REF!</v>
      </c>
      <c r="H626" s="28" t="e">
        <f t="shared" si="289"/>
        <v>#REF!</v>
      </c>
      <c r="I626" s="56" t="e">
        <f t="shared" si="290"/>
        <v>#REF!</v>
      </c>
      <c r="J626" s="56" t="e">
        <f t="shared" si="294"/>
        <v>#REF!</v>
      </c>
      <c r="K626" s="57" t="e">
        <f t="shared" si="295"/>
        <v>#REF!</v>
      </c>
      <c r="L626" s="57" t="e">
        <f t="shared" si="296"/>
        <v>#REF!</v>
      </c>
      <c r="M626" s="58" t="e">
        <f t="shared" si="291"/>
        <v>#REF!</v>
      </c>
      <c r="N626" s="58" t="e">
        <f t="shared" si="297"/>
        <v>#REF!</v>
      </c>
      <c r="O626" s="58" t="e">
        <f t="shared" si="298"/>
        <v>#REF!</v>
      </c>
      <c r="P626" s="59" t="e">
        <f t="shared" si="287"/>
        <v>#REF!</v>
      </c>
      <c r="Q626" s="29" t="e">
        <f t="shared" si="299"/>
        <v>#REF!</v>
      </c>
      <c r="R626" s="100" t="e">
        <f t="shared" si="292"/>
        <v>#REF!</v>
      </c>
      <c r="S626" s="69"/>
      <c r="T626" s="69"/>
      <c r="U626" s="102"/>
      <c r="V626" s="102"/>
      <c r="W626" s="102"/>
      <c r="X626" s="102" t="e">
        <f t="shared" si="300"/>
        <v>#REF!</v>
      </c>
      <c r="Y626" s="102" t="e">
        <f t="shared" si="301"/>
        <v>#REF!</v>
      </c>
      <c r="Z626" s="102" t="e">
        <f t="shared" si="302"/>
        <v>#REF!</v>
      </c>
      <c r="AA626" s="102" t="e">
        <f t="shared" si="303"/>
        <v>#REF!</v>
      </c>
      <c r="AB626" s="102" t="e">
        <f t="shared" si="304"/>
        <v>#REF!</v>
      </c>
      <c r="AC626" s="102" t="e">
        <f t="shared" si="305"/>
        <v>#REF!</v>
      </c>
      <c r="AD626" s="102" t="e">
        <f t="shared" si="306"/>
        <v>#REF!</v>
      </c>
      <c r="AE626" s="102" t="e">
        <f t="shared" si="307"/>
        <v>#REF!</v>
      </c>
      <c r="AF626" s="108" t="e">
        <f t="shared" si="308"/>
        <v>#REF!</v>
      </c>
      <c r="AG626" s="102" t="e">
        <f t="shared" si="309"/>
        <v>#REF!</v>
      </c>
    </row>
    <row r="627" spans="5:33" x14ac:dyDescent="0.25">
      <c r="E627" s="65" t="e">
        <f>IF((ROWS(E$6:E627)-1)&gt;$C$16+$C$13-$C$15,"",(ROWS(E$6:E627)-1))</f>
        <v>#REF!</v>
      </c>
      <c r="F627" s="55" t="e">
        <f t="shared" si="293"/>
        <v>#REF!</v>
      </c>
      <c r="G627" s="55" t="e">
        <f t="shared" si="288"/>
        <v>#REF!</v>
      </c>
      <c r="H627" s="28" t="e">
        <f t="shared" si="289"/>
        <v>#REF!</v>
      </c>
      <c r="I627" s="56" t="e">
        <f t="shared" si="290"/>
        <v>#REF!</v>
      </c>
      <c r="J627" s="56" t="e">
        <f t="shared" si="294"/>
        <v>#REF!</v>
      </c>
      <c r="K627" s="57" t="e">
        <f t="shared" si="295"/>
        <v>#REF!</v>
      </c>
      <c r="L627" s="57" t="e">
        <f t="shared" si="296"/>
        <v>#REF!</v>
      </c>
      <c r="M627" s="58" t="e">
        <f t="shared" si="291"/>
        <v>#REF!</v>
      </c>
      <c r="N627" s="58" t="e">
        <f t="shared" si="297"/>
        <v>#REF!</v>
      </c>
      <c r="O627" s="58" t="e">
        <f t="shared" si="298"/>
        <v>#REF!</v>
      </c>
      <c r="P627" s="59" t="e">
        <f t="shared" si="287"/>
        <v>#REF!</v>
      </c>
      <c r="Q627" s="29" t="e">
        <f t="shared" si="299"/>
        <v>#REF!</v>
      </c>
      <c r="R627" s="100" t="e">
        <f t="shared" si="292"/>
        <v>#REF!</v>
      </c>
      <c r="S627" s="69"/>
      <c r="T627" s="69"/>
      <c r="U627" s="102"/>
      <c r="V627" s="102"/>
      <c r="W627" s="102"/>
      <c r="X627" s="102" t="e">
        <f t="shared" si="300"/>
        <v>#REF!</v>
      </c>
      <c r="Y627" s="102" t="e">
        <f t="shared" si="301"/>
        <v>#REF!</v>
      </c>
      <c r="Z627" s="102" t="e">
        <f t="shared" si="302"/>
        <v>#REF!</v>
      </c>
      <c r="AA627" s="102" t="e">
        <f t="shared" si="303"/>
        <v>#REF!</v>
      </c>
      <c r="AB627" s="102" t="e">
        <f t="shared" si="304"/>
        <v>#REF!</v>
      </c>
      <c r="AC627" s="102" t="e">
        <f t="shared" si="305"/>
        <v>#REF!</v>
      </c>
      <c r="AD627" s="102" t="e">
        <f t="shared" si="306"/>
        <v>#REF!</v>
      </c>
      <c r="AE627" s="102" t="e">
        <f t="shared" si="307"/>
        <v>#REF!</v>
      </c>
      <c r="AF627" s="108" t="e">
        <f t="shared" si="308"/>
        <v>#REF!</v>
      </c>
      <c r="AG627" s="102" t="e">
        <f t="shared" si="309"/>
        <v>#REF!</v>
      </c>
    </row>
    <row r="628" spans="5:33" x14ac:dyDescent="0.25">
      <c r="E628" s="65" t="e">
        <f>IF((ROWS(E$6:E628)-1)&gt;$C$16+$C$13-$C$15,"",(ROWS(E$6:E628)-1))</f>
        <v>#REF!</v>
      </c>
      <c r="F628" s="55" t="e">
        <f t="shared" si="293"/>
        <v>#REF!</v>
      </c>
      <c r="G628" s="55" t="e">
        <f t="shared" si="288"/>
        <v>#REF!</v>
      </c>
      <c r="H628" s="28" t="e">
        <f t="shared" si="289"/>
        <v>#REF!</v>
      </c>
      <c r="I628" s="56" t="e">
        <f t="shared" si="290"/>
        <v>#REF!</v>
      </c>
      <c r="J628" s="56" t="e">
        <f t="shared" si="294"/>
        <v>#REF!</v>
      </c>
      <c r="K628" s="57" t="e">
        <f t="shared" si="295"/>
        <v>#REF!</v>
      </c>
      <c r="L628" s="57" t="e">
        <f t="shared" si="296"/>
        <v>#REF!</v>
      </c>
      <c r="M628" s="58" t="e">
        <f t="shared" si="291"/>
        <v>#REF!</v>
      </c>
      <c r="N628" s="58" t="e">
        <f t="shared" si="297"/>
        <v>#REF!</v>
      </c>
      <c r="O628" s="58" t="e">
        <f t="shared" si="298"/>
        <v>#REF!</v>
      </c>
      <c r="P628" s="59" t="e">
        <f t="shared" si="287"/>
        <v>#REF!</v>
      </c>
      <c r="Q628" s="29" t="e">
        <f t="shared" si="299"/>
        <v>#REF!</v>
      </c>
      <c r="R628" s="100" t="e">
        <f t="shared" si="292"/>
        <v>#REF!</v>
      </c>
      <c r="S628" s="69"/>
      <c r="T628" s="69"/>
      <c r="U628" s="102"/>
      <c r="V628" s="102"/>
      <c r="W628" s="102"/>
      <c r="X628" s="102" t="e">
        <f t="shared" si="300"/>
        <v>#REF!</v>
      </c>
      <c r="Y628" s="102" t="e">
        <f t="shared" si="301"/>
        <v>#REF!</v>
      </c>
      <c r="Z628" s="102" t="e">
        <f t="shared" si="302"/>
        <v>#REF!</v>
      </c>
      <c r="AA628" s="102" t="e">
        <f t="shared" si="303"/>
        <v>#REF!</v>
      </c>
      <c r="AB628" s="102" t="e">
        <f t="shared" si="304"/>
        <v>#REF!</v>
      </c>
      <c r="AC628" s="102" t="e">
        <f t="shared" si="305"/>
        <v>#REF!</v>
      </c>
      <c r="AD628" s="102" t="e">
        <f t="shared" si="306"/>
        <v>#REF!</v>
      </c>
      <c r="AE628" s="102" t="e">
        <f t="shared" si="307"/>
        <v>#REF!</v>
      </c>
      <c r="AF628" s="108" t="e">
        <f t="shared" si="308"/>
        <v>#REF!</v>
      </c>
      <c r="AG628" s="102" t="e">
        <f t="shared" si="309"/>
        <v>#REF!</v>
      </c>
    </row>
    <row r="629" spans="5:33" x14ac:dyDescent="0.25">
      <c r="E629" s="65" t="e">
        <f>IF((ROWS(E$6:E629)-1)&gt;$C$16+$C$13-$C$15,"",(ROWS(E$6:E629)-1))</f>
        <v>#REF!</v>
      </c>
      <c r="F629" s="55" t="e">
        <f t="shared" si="293"/>
        <v>#REF!</v>
      </c>
      <c r="G629" s="55" t="e">
        <f t="shared" si="288"/>
        <v>#REF!</v>
      </c>
      <c r="H629" s="28" t="e">
        <f t="shared" si="289"/>
        <v>#REF!</v>
      </c>
      <c r="I629" s="56" t="e">
        <f t="shared" si="290"/>
        <v>#REF!</v>
      </c>
      <c r="J629" s="56" t="e">
        <f t="shared" si="294"/>
        <v>#REF!</v>
      </c>
      <c r="K629" s="57" t="e">
        <f t="shared" si="295"/>
        <v>#REF!</v>
      </c>
      <c r="L629" s="57" t="e">
        <f t="shared" si="296"/>
        <v>#REF!</v>
      </c>
      <c r="M629" s="58" t="e">
        <f t="shared" si="291"/>
        <v>#REF!</v>
      </c>
      <c r="N629" s="58" t="e">
        <f t="shared" si="297"/>
        <v>#REF!</v>
      </c>
      <c r="O629" s="58" t="e">
        <f t="shared" si="298"/>
        <v>#REF!</v>
      </c>
      <c r="P629" s="59" t="e">
        <f t="shared" si="287"/>
        <v>#REF!</v>
      </c>
      <c r="Q629" s="29" t="e">
        <f t="shared" si="299"/>
        <v>#REF!</v>
      </c>
      <c r="R629" s="100" t="e">
        <f t="shared" si="292"/>
        <v>#REF!</v>
      </c>
      <c r="S629" s="69"/>
      <c r="T629" s="69"/>
      <c r="U629" s="102"/>
      <c r="V629" s="102"/>
      <c r="W629" s="102"/>
      <c r="X629" s="102" t="e">
        <f t="shared" si="300"/>
        <v>#REF!</v>
      </c>
      <c r="Y629" s="102" t="e">
        <f t="shared" si="301"/>
        <v>#REF!</v>
      </c>
      <c r="Z629" s="102" t="e">
        <f t="shared" si="302"/>
        <v>#REF!</v>
      </c>
      <c r="AA629" s="102" t="e">
        <f t="shared" si="303"/>
        <v>#REF!</v>
      </c>
      <c r="AB629" s="102" t="e">
        <f t="shared" si="304"/>
        <v>#REF!</v>
      </c>
      <c r="AC629" s="102" t="e">
        <f t="shared" si="305"/>
        <v>#REF!</v>
      </c>
      <c r="AD629" s="102" t="e">
        <f t="shared" si="306"/>
        <v>#REF!</v>
      </c>
      <c r="AE629" s="102" t="e">
        <f t="shared" si="307"/>
        <v>#REF!</v>
      </c>
      <c r="AF629" s="108" t="e">
        <f t="shared" si="308"/>
        <v>#REF!</v>
      </c>
      <c r="AG629" s="102" t="e">
        <f t="shared" si="309"/>
        <v>#REF!</v>
      </c>
    </row>
    <row r="630" spans="5:33" x14ac:dyDescent="0.25">
      <c r="E630" s="65" t="e">
        <f>IF((ROWS(E$6:E630)-1)&gt;$C$16+$C$13-$C$15,"",(ROWS(E$6:E630)-1))</f>
        <v>#REF!</v>
      </c>
      <c r="F630" s="55" t="e">
        <f t="shared" si="293"/>
        <v>#REF!</v>
      </c>
      <c r="G630" s="55" t="e">
        <f t="shared" si="288"/>
        <v>#REF!</v>
      </c>
      <c r="H630" s="28" t="e">
        <f t="shared" si="289"/>
        <v>#REF!</v>
      </c>
      <c r="I630" s="56" t="e">
        <f t="shared" si="290"/>
        <v>#REF!</v>
      </c>
      <c r="J630" s="56" t="e">
        <f t="shared" si="294"/>
        <v>#REF!</v>
      </c>
      <c r="K630" s="57" t="e">
        <f t="shared" si="295"/>
        <v>#REF!</v>
      </c>
      <c r="L630" s="57" t="e">
        <f t="shared" si="296"/>
        <v>#REF!</v>
      </c>
      <c r="M630" s="58" t="e">
        <f t="shared" si="291"/>
        <v>#REF!</v>
      </c>
      <c r="N630" s="58" t="e">
        <f t="shared" si="297"/>
        <v>#REF!</v>
      </c>
      <c r="O630" s="58" t="e">
        <f t="shared" si="298"/>
        <v>#REF!</v>
      </c>
      <c r="P630" s="59" t="e">
        <f t="shared" si="287"/>
        <v>#REF!</v>
      </c>
      <c r="Q630" s="29" t="e">
        <f t="shared" si="299"/>
        <v>#REF!</v>
      </c>
      <c r="R630" s="100" t="e">
        <f t="shared" si="292"/>
        <v>#REF!</v>
      </c>
      <c r="S630" s="69"/>
      <c r="T630" s="69"/>
      <c r="U630" s="102"/>
      <c r="V630" s="102"/>
      <c r="W630" s="102"/>
      <c r="X630" s="102" t="e">
        <f t="shared" si="300"/>
        <v>#REF!</v>
      </c>
      <c r="Y630" s="102" t="e">
        <f t="shared" si="301"/>
        <v>#REF!</v>
      </c>
      <c r="Z630" s="102" t="e">
        <f t="shared" si="302"/>
        <v>#REF!</v>
      </c>
      <c r="AA630" s="102" t="e">
        <f t="shared" si="303"/>
        <v>#REF!</v>
      </c>
      <c r="AB630" s="102" t="e">
        <f t="shared" si="304"/>
        <v>#REF!</v>
      </c>
      <c r="AC630" s="102" t="e">
        <f t="shared" si="305"/>
        <v>#REF!</v>
      </c>
      <c r="AD630" s="102" t="e">
        <f t="shared" si="306"/>
        <v>#REF!</v>
      </c>
      <c r="AE630" s="102" t="e">
        <f t="shared" si="307"/>
        <v>#REF!</v>
      </c>
      <c r="AF630" s="108" t="e">
        <f t="shared" si="308"/>
        <v>#REF!</v>
      </c>
      <c r="AG630" s="102" t="e">
        <f t="shared" si="309"/>
        <v>#REF!</v>
      </c>
    </row>
    <row r="631" spans="5:33" x14ac:dyDescent="0.25">
      <c r="E631" s="65" t="e">
        <f>IF((ROWS(E$6:E631)-1)&gt;$C$16+$C$13-$C$15,"",(ROWS(E$6:E631)-1))</f>
        <v>#REF!</v>
      </c>
      <c r="F631" s="55" t="e">
        <f t="shared" si="293"/>
        <v>#REF!</v>
      </c>
      <c r="G631" s="55" t="e">
        <f t="shared" si="288"/>
        <v>#REF!</v>
      </c>
      <c r="H631" s="28" t="e">
        <f t="shared" si="289"/>
        <v>#REF!</v>
      </c>
      <c r="I631" s="56" t="e">
        <f t="shared" si="290"/>
        <v>#REF!</v>
      </c>
      <c r="J631" s="56" t="e">
        <f t="shared" si="294"/>
        <v>#REF!</v>
      </c>
      <c r="K631" s="57" t="e">
        <f t="shared" si="295"/>
        <v>#REF!</v>
      </c>
      <c r="L631" s="57" t="e">
        <f t="shared" si="296"/>
        <v>#REF!</v>
      </c>
      <c r="M631" s="58" t="e">
        <f t="shared" si="291"/>
        <v>#REF!</v>
      </c>
      <c r="N631" s="58" t="e">
        <f t="shared" si="297"/>
        <v>#REF!</v>
      </c>
      <c r="O631" s="58" t="e">
        <f t="shared" si="298"/>
        <v>#REF!</v>
      </c>
      <c r="P631" s="59" t="e">
        <f t="shared" si="287"/>
        <v>#REF!</v>
      </c>
      <c r="Q631" s="29" t="e">
        <f t="shared" si="299"/>
        <v>#REF!</v>
      </c>
      <c r="R631" s="100" t="e">
        <f t="shared" si="292"/>
        <v>#REF!</v>
      </c>
      <c r="S631" s="69"/>
      <c r="T631" s="69"/>
      <c r="U631" s="102"/>
      <c r="V631" s="102"/>
      <c r="W631" s="102"/>
      <c r="X631" s="102" t="e">
        <f t="shared" si="300"/>
        <v>#REF!</v>
      </c>
      <c r="Y631" s="102" t="e">
        <f t="shared" si="301"/>
        <v>#REF!</v>
      </c>
      <c r="Z631" s="102" t="e">
        <f t="shared" si="302"/>
        <v>#REF!</v>
      </c>
      <c r="AA631" s="102" t="e">
        <f t="shared" si="303"/>
        <v>#REF!</v>
      </c>
      <c r="AB631" s="102" t="e">
        <f t="shared" si="304"/>
        <v>#REF!</v>
      </c>
      <c r="AC631" s="102" t="e">
        <f t="shared" si="305"/>
        <v>#REF!</v>
      </c>
      <c r="AD631" s="102" t="e">
        <f t="shared" si="306"/>
        <v>#REF!</v>
      </c>
      <c r="AE631" s="102" t="e">
        <f t="shared" si="307"/>
        <v>#REF!</v>
      </c>
      <c r="AF631" s="108" t="e">
        <f t="shared" si="308"/>
        <v>#REF!</v>
      </c>
      <c r="AG631" s="102" t="e">
        <f t="shared" si="309"/>
        <v>#REF!</v>
      </c>
    </row>
    <row r="632" spans="5:33" x14ac:dyDescent="0.25">
      <c r="E632" s="65" t="e">
        <f>IF((ROWS(E$6:E632)-1)&gt;$C$16+$C$13-$C$15,"",(ROWS(E$6:E632)-1))</f>
        <v>#REF!</v>
      </c>
      <c r="F632" s="55" t="e">
        <f t="shared" si="293"/>
        <v>#REF!</v>
      </c>
      <c r="G632" s="55" t="e">
        <f t="shared" si="288"/>
        <v>#REF!</v>
      </c>
      <c r="H632" s="28" t="e">
        <f t="shared" si="289"/>
        <v>#REF!</v>
      </c>
      <c r="I632" s="56" t="e">
        <f t="shared" si="290"/>
        <v>#REF!</v>
      </c>
      <c r="J632" s="56" t="e">
        <f t="shared" si="294"/>
        <v>#REF!</v>
      </c>
      <c r="K632" s="57" t="e">
        <f t="shared" si="295"/>
        <v>#REF!</v>
      </c>
      <c r="L632" s="57" t="e">
        <f t="shared" si="296"/>
        <v>#REF!</v>
      </c>
      <c r="M632" s="58" t="e">
        <f t="shared" si="291"/>
        <v>#REF!</v>
      </c>
      <c r="N632" s="58" t="e">
        <f t="shared" si="297"/>
        <v>#REF!</v>
      </c>
      <c r="O632" s="58" t="e">
        <f t="shared" si="298"/>
        <v>#REF!</v>
      </c>
      <c r="P632" s="59" t="e">
        <f t="shared" si="287"/>
        <v>#REF!</v>
      </c>
      <c r="Q632" s="29" t="e">
        <f t="shared" si="299"/>
        <v>#REF!</v>
      </c>
      <c r="R632" s="100" t="e">
        <f t="shared" si="292"/>
        <v>#REF!</v>
      </c>
      <c r="S632" s="69"/>
      <c r="T632" s="69"/>
      <c r="U632" s="102"/>
      <c r="V632" s="102"/>
      <c r="W632" s="102"/>
      <c r="X632" s="102" t="e">
        <f t="shared" si="300"/>
        <v>#REF!</v>
      </c>
      <c r="Y632" s="102" t="e">
        <f t="shared" si="301"/>
        <v>#REF!</v>
      </c>
      <c r="Z632" s="102" t="e">
        <f t="shared" si="302"/>
        <v>#REF!</v>
      </c>
      <c r="AA632" s="102" t="e">
        <f t="shared" si="303"/>
        <v>#REF!</v>
      </c>
      <c r="AB632" s="102" t="e">
        <f t="shared" si="304"/>
        <v>#REF!</v>
      </c>
      <c r="AC632" s="102" t="e">
        <f t="shared" si="305"/>
        <v>#REF!</v>
      </c>
      <c r="AD632" s="102" t="e">
        <f t="shared" si="306"/>
        <v>#REF!</v>
      </c>
      <c r="AE632" s="102" t="e">
        <f t="shared" si="307"/>
        <v>#REF!</v>
      </c>
      <c r="AF632" s="108" t="e">
        <f t="shared" si="308"/>
        <v>#REF!</v>
      </c>
      <c r="AG632" s="102" t="e">
        <f t="shared" si="309"/>
        <v>#REF!</v>
      </c>
    </row>
    <row r="633" spans="5:33" x14ac:dyDescent="0.25">
      <c r="E633" s="65" t="e">
        <f>IF((ROWS(E$6:E633)-1)&gt;$C$16+$C$13-$C$15,"",(ROWS(E$6:E633)-1))</f>
        <v>#REF!</v>
      </c>
      <c r="F633" s="55" t="e">
        <f t="shared" si="293"/>
        <v>#REF!</v>
      </c>
      <c r="G633" s="55" t="e">
        <f t="shared" si="288"/>
        <v>#REF!</v>
      </c>
      <c r="H633" s="28" t="e">
        <f t="shared" si="289"/>
        <v>#REF!</v>
      </c>
      <c r="I633" s="56" t="e">
        <f t="shared" si="290"/>
        <v>#REF!</v>
      </c>
      <c r="J633" s="56" t="e">
        <f t="shared" si="294"/>
        <v>#REF!</v>
      </c>
      <c r="K633" s="57" t="e">
        <f t="shared" si="295"/>
        <v>#REF!</v>
      </c>
      <c r="L633" s="57" t="e">
        <f t="shared" si="296"/>
        <v>#REF!</v>
      </c>
      <c r="M633" s="58" t="e">
        <f t="shared" si="291"/>
        <v>#REF!</v>
      </c>
      <c r="N633" s="58" t="e">
        <f t="shared" si="297"/>
        <v>#REF!</v>
      </c>
      <c r="O633" s="58" t="e">
        <f t="shared" si="298"/>
        <v>#REF!</v>
      </c>
      <c r="P633" s="59" t="e">
        <f t="shared" si="287"/>
        <v>#REF!</v>
      </c>
      <c r="Q633" s="29" t="e">
        <f t="shared" si="299"/>
        <v>#REF!</v>
      </c>
      <c r="R633" s="100" t="e">
        <f t="shared" si="292"/>
        <v>#REF!</v>
      </c>
      <c r="S633" s="69"/>
      <c r="T633" s="69"/>
      <c r="U633" s="102"/>
      <c r="V633" s="102"/>
      <c r="W633" s="102"/>
      <c r="X633" s="102" t="e">
        <f t="shared" si="300"/>
        <v>#REF!</v>
      </c>
      <c r="Y633" s="102" t="e">
        <f t="shared" si="301"/>
        <v>#REF!</v>
      </c>
      <c r="Z633" s="102" t="e">
        <f t="shared" si="302"/>
        <v>#REF!</v>
      </c>
      <c r="AA633" s="102" t="e">
        <f t="shared" si="303"/>
        <v>#REF!</v>
      </c>
      <c r="AB633" s="102" t="e">
        <f t="shared" si="304"/>
        <v>#REF!</v>
      </c>
      <c r="AC633" s="102" t="e">
        <f t="shared" si="305"/>
        <v>#REF!</v>
      </c>
      <c r="AD633" s="102" t="e">
        <f t="shared" si="306"/>
        <v>#REF!</v>
      </c>
      <c r="AE633" s="102" t="e">
        <f t="shared" si="307"/>
        <v>#REF!</v>
      </c>
      <c r="AF633" s="108" t="e">
        <f t="shared" si="308"/>
        <v>#REF!</v>
      </c>
      <c r="AG633" s="102" t="e">
        <f t="shared" si="309"/>
        <v>#REF!</v>
      </c>
    </row>
    <row r="634" spans="5:33" x14ac:dyDescent="0.25">
      <c r="E634" s="65" t="e">
        <f>IF((ROWS(E$6:E634)-1)&gt;$C$16+$C$13-$C$15,"",(ROWS(E$6:E634)-1))</f>
        <v>#REF!</v>
      </c>
      <c r="F634" s="55" t="e">
        <f t="shared" si="293"/>
        <v>#REF!</v>
      </c>
      <c r="G634" s="55" t="e">
        <f t="shared" si="288"/>
        <v>#REF!</v>
      </c>
      <c r="H634" s="28" t="e">
        <f t="shared" si="289"/>
        <v>#REF!</v>
      </c>
      <c r="I634" s="56" t="e">
        <f t="shared" si="290"/>
        <v>#REF!</v>
      </c>
      <c r="J634" s="56" t="e">
        <f t="shared" si="294"/>
        <v>#REF!</v>
      </c>
      <c r="K634" s="57" t="e">
        <f t="shared" si="295"/>
        <v>#REF!</v>
      </c>
      <c r="L634" s="57" t="e">
        <f t="shared" si="296"/>
        <v>#REF!</v>
      </c>
      <c r="M634" s="58" t="e">
        <f t="shared" si="291"/>
        <v>#REF!</v>
      </c>
      <c r="N634" s="58" t="e">
        <f t="shared" si="297"/>
        <v>#REF!</v>
      </c>
      <c r="O634" s="58" t="e">
        <f t="shared" si="298"/>
        <v>#REF!</v>
      </c>
      <c r="P634" s="59" t="e">
        <f t="shared" si="287"/>
        <v>#REF!</v>
      </c>
      <c r="Q634" s="29" t="e">
        <f t="shared" si="299"/>
        <v>#REF!</v>
      </c>
      <c r="R634" s="100" t="e">
        <f t="shared" si="292"/>
        <v>#REF!</v>
      </c>
      <c r="S634" s="69"/>
      <c r="T634" s="69"/>
      <c r="U634" s="102"/>
      <c r="V634" s="102"/>
      <c r="W634" s="102"/>
      <c r="X634" s="102" t="e">
        <f t="shared" si="300"/>
        <v>#REF!</v>
      </c>
      <c r="Y634" s="102" t="e">
        <f t="shared" si="301"/>
        <v>#REF!</v>
      </c>
      <c r="Z634" s="102" t="e">
        <f t="shared" si="302"/>
        <v>#REF!</v>
      </c>
      <c r="AA634" s="102" t="e">
        <f t="shared" si="303"/>
        <v>#REF!</v>
      </c>
      <c r="AB634" s="102" t="e">
        <f t="shared" si="304"/>
        <v>#REF!</v>
      </c>
      <c r="AC634" s="102" t="e">
        <f t="shared" si="305"/>
        <v>#REF!</v>
      </c>
      <c r="AD634" s="102" t="e">
        <f t="shared" si="306"/>
        <v>#REF!</v>
      </c>
      <c r="AE634" s="102" t="e">
        <f t="shared" si="307"/>
        <v>#REF!</v>
      </c>
      <c r="AF634" s="108" t="e">
        <f t="shared" si="308"/>
        <v>#REF!</v>
      </c>
      <c r="AG634" s="102" t="e">
        <f t="shared" si="309"/>
        <v>#REF!</v>
      </c>
    </row>
    <row r="635" spans="5:33" x14ac:dyDescent="0.25">
      <c r="E635" s="65" t="e">
        <f>IF((ROWS(E$6:E635)-1)&gt;$C$16+$C$13-$C$15,"",(ROWS(E$6:E635)-1))</f>
        <v>#REF!</v>
      </c>
      <c r="F635" s="55" t="e">
        <f t="shared" si="293"/>
        <v>#REF!</v>
      </c>
      <c r="G635" s="55" t="e">
        <f t="shared" si="288"/>
        <v>#REF!</v>
      </c>
      <c r="H635" s="28" t="e">
        <f t="shared" si="289"/>
        <v>#REF!</v>
      </c>
      <c r="I635" s="56" t="e">
        <f t="shared" si="290"/>
        <v>#REF!</v>
      </c>
      <c r="J635" s="56" t="e">
        <f t="shared" si="294"/>
        <v>#REF!</v>
      </c>
      <c r="K635" s="57" t="e">
        <f t="shared" si="295"/>
        <v>#REF!</v>
      </c>
      <c r="L635" s="57" t="e">
        <f t="shared" si="296"/>
        <v>#REF!</v>
      </c>
      <c r="M635" s="58" t="e">
        <f t="shared" si="291"/>
        <v>#REF!</v>
      </c>
      <c r="N635" s="58" t="e">
        <f t="shared" si="297"/>
        <v>#REF!</v>
      </c>
      <c r="O635" s="58" t="e">
        <f t="shared" si="298"/>
        <v>#REF!</v>
      </c>
      <c r="P635" s="59" t="e">
        <f t="shared" si="287"/>
        <v>#REF!</v>
      </c>
      <c r="Q635" s="29" t="e">
        <f t="shared" si="299"/>
        <v>#REF!</v>
      </c>
      <c r="R635" s="100" t="e">
        <f t="shared" si="292"/>
        <v>#REF!</v>
      </c>
      <c r="S635" s="69"/>
      <c r="T635" s="69"/>
      <c r="U635" s="102"/>
      <c r="V635" s="102"/>
      <c r="W635" s="102"/>
      <c r="X635" s="102" t="e">
        <f t="shared" si="300"/>
        <v>#REF!</v>
      </c>
      <c r="Y635" s="102" t="e">
        <f t="shared" si="301"/>
        <v>#REF!</v>
      </c>
      <c r="Z635" s="102" t="e">
        <f t="shared" si="302"/>
        <v>#REF!</v>
      </c>
      <c r="AA635" s="102" t="e">
        <f t="shared" si="303"/>
        <v>#REF!</v>
      </c>
      <c r="AB635" s="102" t="e">
        <f t="shared" si="304"/>
        <v>#REF!</v>
      </c>
      <c r="AC635" s="102" t="e">
        <f t="shared" si="305"/>
        <v>#REF!</v>
      </c>
      <c r="AD635" s="102" t="e">
        <f t="shared" si="306"/>
        <v>#REF!</v>
      </c>
      <c r="AE635" s="102" t="e">
        <f t="shared" si="307"/>
        <v>#REF!</v>
      </c>
      <c r="AF635" s="108" t="e">
        <f t="shared" si="308"/>
        <v>#REF!</v>
      </c>
      <c r="AG635" s="102" t="e">
        <f t="shared" si="309"/>
        <v>#REF!</v>
      </c>
    </row>
    <row r="636" spans="5:33" x14ac:dyDescent="0.25">
      <c r="E636" s="65" t="e">
        <f>IF((ROWS(E$6:E636)-1)&gt;$C$16+$C$13-$C$15,"",(ROWS(E$6:E636)-1))</f>
        <v>#REF!</v>
      </c>
      <c r="F636" s="55" t="e">
        <f t="shared" si="293"/>
        <v>#REF!</v>
      </c>
      <c r="G636" s="55" t="e">
        <f t="shared" si="288"/>
        <v>#REF!</v>
      </c>
      <c r="H636" s="28" t="e">
        <f t="shared" si="289"/>
        <v>#REF!</v>
      </c>
      <c r="I636" s="56" t="e">
        <f t="shared" si="290"/>
        <v>#REF!</v>
      </c>
      <c r="J636" s="56" t="e">
        <f t="shared" si="294"/>
        <v>#REF!</v>
      </c>
      <c r="K636" s="57" t="e">
        <f t="shared" si="295"/>
        <v>#REF!</v>
      </c>
      <c r="L636" s="57" t="e">
        <f t="shared" si="296"/>
        <v>#REF!</v>
      </c>
      <c r="M636" s="58" t="e">
        <f t="shared" si="291"/>
        <v>#REF!</v>
      </c>
      <c r="N636" s="58" t="e">
        <f t="shared" si="297"/>
        <v>#REF!</v>
      </c>
      <c r="O636" s="58" t="e">
        <f t="shared" si="298"/>
        <v>#REF!</v>
      </c>
      <c r="P636" s="59" t="e">
        <f t="shared" si="287"/>
        <v>#REF!</v>
      </c>
      <c r="Q636" s="29" t="e">
        <f t="shared" si="299"/>
        <v>#REF!</v>
      </c>
      <c r="R636" s="100" t="e">
        <f t="shared" si="292"/>
        <v>#REF!</v>
      </c>
      <c r="S636" s="69"/>
      <c r="T636" s="69"/>
      <c r="U636" s="102"/>
      <c r="V636" s="102"/>
      <c r="W636" s="102"/>
      <c r="X636" s="102" t="e">
        <f t="shared" si="300"/>
        <v>#REF!</v>
      </c>
      <c r="Y636" s="102" t="e">
        <f t="shared" si="301"/>
        <v>#REF!</v>
      </c>
      <c r="Z636" s="102" t="e">
        <f t="shared" si="302"/>
        <v>#REF!</v>
      </c>
      <c r="AA636" s="102" t="e">
        <f t="shared" si="303"/>
        <v>#REF!</v>
      </c>
      <c r="AB636" s="102" t="e">
        <f t="shared" si="304"/>
        <v>#REF!</v>
      </c>
      <c r="AC636" s="102" t="e">
        <f t="shared" si="305"/>
        <v>#REF!</v>
      </c>
      <c r="AD636" s="102" t="e">
        <f t="shared" si="306"/>
        <v>#REF!</v>
      </c>
      <c r="AE636" s="102" t="e">
        <f t="shared" si="307"/>
        <v>#REF!</v>
      </c>
      <c r="AF636" s="108" t="e">
        <f t="shared" si="308"/>
        <v>#REF!</v>
      </c>
      <c r="AG636" s="102" t="e">
        <f t="shared" si="309"/>
        <v>#REF!</v>
      </c>
    </row>
    <row r="637" spans="5:33" x14ac:dyDescent="0.25">
      <c r="E637" s="65" t="e">
        <f>IF((ROWS(E$6:E637)-1)&gt;$C$16+$C$13-$C$15,"",(ROWS(E$6:E637)-1))</f>
        <v>#REF!</v>
      </c>
      <c r="F637" s="55" t="e">
        <f t="shared" si="293"/>
        <v>#REF!</v>
      </c>
      <c r="G637" s="55" t="e">
        <f t="shared" si="288"/>
        <v>#REF!</v>
      </c>
      <c r="H637" s="28" t="e">
        <f t="shared" si="289"/>
        <v>#REF!</v>
      </c>
      <c r="I637" s="56" t="e">
        <f t="shared" si="290"/>
        <v>#REF!</v>
      </c>
      <c r="J637" s="56" t="e">
        <f t="shared" si="294"/>
        <v>#REF!</v>
      </c>
      <c r="K637" s="57" t="e">
        <f t="shared" si="295"/>
        <v>#REF!</v>
      </c>
      <c r="L637" s="57" t="e">
        <f t="shared" si="296"/>
        <v>#REF!</v>
      </c>
      <c r="M637" s="58" t="e">
        <f t="shared" si="291"/>
        <v>#REF!</v>
      </c>
      <c r="N637" s="58" t="e">
        <f t="shared" si="297"/>
        <v>#REF!</v>
      </c>
      <c r="O637" s="58" t="e">
        <f t="shared" si="298"/>
        <v>#REF!</v>
      </c>
      <c r="P637" s="59" t="e">
        <f t="shared" si="287"/>
        <v>#REF!</v>
      </c>
      <c r="Q637" s="29" t="e">
        <f t="shared" si="299"/>
        <v>#REF!</v>
      </c>
      <c r="R637" s="100" t="e">
        <f t="shared" si="292"/>
        <v>#REF!</v>
      </c>
      <c r="S637" s="69"/>
      <c r="T637" s="69"/>
      <c r="U637" s="102"/>
      <c r="V637" s="102"/>
      <c r="W637" s="102"/>
      <c r="X637" s="102" t="e">
        <f t="shared" si="300"/>
        <v>#REF!</v>
      </c>
      <c r="Y637" s="102" t="e">
        <f t="shared" si="301"/>
        <v>#REF!</v>
      </c>
      <c r="Z637" s="102" t="e">
        <f t="shared" si="302"/>
        <v>#REF!</v>
      </c>
      <c r="AA637" s="102" t="e">
        <f t="shared" si="303"/>
        <v>#REF!</v>
      </c>
      <c r="AB637" s="102" t="e">
        <f t="shared" si="304"/>
        <v>#REF!</v>
      </c>
      <c r="AC637" s="102" t="e">
        <f t="shared" si="305"/>
        <v>#REF!</v>
      </c>
      <c r="AD637" s="102" t="e">
        <f t="shared" si="306"/>
        <v>#REF!</v>
      </c>
      <c r="AE637" s="102" t="e">
        <f t="shared" si="307"/>
        <v>#REF!</v>
      </c>
      <c r="AF637" s="108" t="e">
        <f t="shared" si="308"/>
        <v>#REF!</v>
      </c>
      <c r="AG637" s="102" t="e">
        <f t="shared" si="309"/>
        <v>#REF!</v>
      </c>
    </row>
    <row r="638" spans="5:33" x14ac:dyDescent="0.25">
      <c r="E638" s="65" t="e">
        <f>IF((ROWS(E$6:E638)-1)&gt;$C$16+$C$13-$C$15,"",(ROWS(E$6:E638)-1))</f>
        <v>#REF!</v>
      </c>
      <c r="F638" s="55" t="e">
        <f t="shared" si="293"/>
        <v>#REF!</v>
      </c>
      <c r="G638" s="55" t="e">
        <f t="shared" si="288"/>
        <v>#REF!</v>
      </c>
      <c r="H638" s="28" t="e">
        <f t="shared" si="289"/>
        <v>#REF!</v>
      </c>
      <c r="I638" s="56" t="e">
        <f t="shared" si="290"/>
        <v>#REF!</v>
      </c>
      <c r="J638" s="56" t="e">
        <f t="shared" si="294"/>
        <v>#REF!</v>
      </c>
      <c r="K638" s="57" t="e">
        <f t="shared" si="295"/>
        <v>#REF!</v>
      </c>
      <c r="L638" s="57" t="e">
        <f t="shared" si="296"/>
        <v>#REF!</v>
      </c>
      <c r="M638" s="58" t="e">
        <f t="shared" si="291"/>
        <v>#REF!</v>
      </c>
      <c r="N638" s="58" t="e">
        <f t="shared" si="297"/>
        <v>#REF!</v>
      </c>
      <c r="O638" s="58" t="e">
        <f t="shared" si="298"/>
        <v>#REF!</v>
      </c>
      <c r="P638" s="59" t="e">
        <f t="shared" si="287"/>
        <v>#REF!</v>
      </c>
      <c r="Q638" s="29" t="e">
        <f t="shared" si="299"/>
        <v>#REF!</v>
      </c>
      <c r="R638" s="100" t="e">
        <f t="shared" si="292"/>
        <v>#REF!</v>
      </c>
      <c r="S638" s="69"/>
      <c r="T638" s="69"/>
      <c r="U638" s="102"/>
      <c r="V638" s="102"/>
      <c r="W638" s="102"/>
      <c r="X638" s="102" t="e">
        <f t="shared" si="300"/>
        <v>#REF!</v>
      </c>
      <c r="Y638" s="102" t="e">
        <f t="shared" si="301"/>
        <v>#REF!</v>
      </c>
      <c r="Z638" s="102" t="e">
        <f t="shared" si="302"/>
        <v>#REF!</v>
      </c>
      <c r="AA638" s="102" t="e">
        <f t="shared" si="303"/>
        <v>#REF!</v>
      </c>
      <c r="AB638" s="102" t="e">
        <f t="shared" si="304"/>
        <v>#REF!</v>
      </c>
      <c r="AC638" s="102" t="e">
        <f t="shared" si="305"/>
        <v>#REF!</v>
      </c>
      <c r="AD638" s="102" t="e">
        <f t="shared" si="306"/>
        <v>#REF!</v>
      </c>
      <c r="AE638" s="102" t="e">
        <f t="shared" si="307"/>
        <v>#REF!</v>
      </c>
      <c r="AF638" s="108" t="e">
        <f t="shared" si="308"/>
        <v>#REF!</v>
      </c>
      <c r="AG638" s="102" t="e">
        <f t="shared" si="309"/>
        <v>#REF!</v>
      </c>
    </row>
    <row r="639" spans="5:33" x14ac:dyDescent="0.25">
      <c r="E639" s="65" t="e">
        <f>IF((ROWS(E$6:E639)-1)&gt;$C$16+$C$13-$C$15,"",(ROWS(E$6:E639)-1))</f>
        <v>#REF!</v>
      </c>
      <c r="F639" s="55" t="e">
        <f t="shared" si="293"/>
        <v>#REF!</v>
      </c>
      <c r="G639" s="55" t="e">
        <f t="shared" si="288"/>
        <v>#REF!</v>
      </c>
      <c r="H639" s="28" t="e">
        <f t="shared" si="289"/>
        <v>#REF!</v>
      </c>
      <c r="I639" s="56" t="e">
        <f t="shared" si="290"/>
        <v>#REF!</v>
      </c>
      <c r="J639" s="56" t="e">
        <f t="shared" si="294"/>
        <v>#REF!</v>
      </c>
      <c r="K639" s="57" t="e">
        <f t="shared" si="295"/>
        <v>#REF!</v>
      </c>
      <c r="L639" s="57" t="e">
        <f t="shared" si="296"/>
        <v>#REF!</v>
      </c>
      <c r="M639" s="58" t="e">
        <f t="shared" si="291"/>
        <v>#REF!</v>
      </c>
      <c r="N639" s="58" t="e">
        <f t="shared" si="297"/>
        <v>#REF!</v>
      </c>
      <c r="O639" s="58" t="e">
        <f t="shared" si="298"/>
        <v>#REF!</v>
      </c>
      <c r="P639" s="59" t="e">
        <f t="shared" si="287"/>
        <v>#REF!</v>
      </c>
      <c r="Q639" s="29" t="e">
        <f t="shared" si="299"/>
        <v>#REF!</v>
      </c>
      <c r="R639" s="100" t="e">
        <f t="shared" si="292"/>
        <v>#REF!</v>
      </c>
      <c r="S639" s="69"/>
      <c r="T639" s="69"/>
      <c r="U639" s="102"/>
      <c r="V639" s="102"/>
      <c r="W639" s="102"/>
      <c r="X639" s="102" t="e">
        <f t="shared" si="300"/>
        <v>#REF!</v>
      </c>
      <c r="Y639" s="102" t="e">
        <f t="shared" si="301"/>
        <v>#REF!</v>
      </c>
      <c r="Z639" s="102" t="e">
        <f t="shared" si="302"/>
        <v>#REF!</v>
      </c>
      <c r="AA639" s="102" t="e">
        <f t="shared" si="303"/>
        <v>#REF!</v>
      </c>
      <c r="AB639" s="102" t="e">
        <f t="shared" si="304"/>
        <v>#REF!</v>
      </c>
      <c r="AC639" s="102" t="e">
        <f t="shared" si="305"/>
        <v>#REF!</v>
      </c>
      <c r="AD639" s="102" t="e">
        <f t="shared" si="306"/>
        <v>#REF!</v>
      </c>
      <c r="AE639" s="102" t="e">
        <f t="shared" si="307"/>
        <v>#REF!</v>
      </c>
      <c r="AF639" s="108" t="e">
        <f t="shared" si="308"/>
        <v>#REF!</v>
      </c>
      <c r="AG639" s="102" t="e">
        <f t="shared" si="309"/>
        <v>#REF!</v>
      </c>
    </row>
    <row r="640" spans="5:33" x14ac:dyDescent="0.25">
      <c r="E640" s="65" t="e">
        <f>IF((ROWS(E$6:E640)-1)&gt;$C$16+$C$13-$C$15,"",(ROWS(E$6:E640)-1))</f>
        <v>#REF!</v>
      </c>
      <c r="F640" s="55" t="e">
        <f t="shared" si="293"/>
        <v>#REF!</v>
      </c>
      <c r="G640" s="55" t="e">
        <f t="shared" si="288"/>
        <v>#REF!</v>
      </c>
      <c r="H640" s="28" t="e">
        <f t="shared" si="289"/>
        <v>#REF!</v>
      </c>
      <c r="I640" s="56" t="e">
        <f t="shared" si="290"/>
        <v>#REF!</v>
      </c>
      <c r="J640" s="56" t="e">
        <f t="shared" si="294"/>
        <v>#REF!</v>
      </c>
      <c r="K640" s="57" t="e">
        <f t="shared" si="295"/>
        <v>#REF!</v>
      </c>
      <c r="L640" s="57" t="e">
        <f t="shared" si="296"/>
        <v>#REF!</v>
      </c>
      <c r="M640" s="58" t="e">
        <f t="shared" si="291"/>
        <v>#REF!</v>
      </c>
      <c r="N640" s="58" t="e">
        <f t="shared" si="297"/>
        <v>#REF!</v>
      </c>
      <c r="O640" s="58" t="e">
        <f t="shared" si="298"/>
        <v>#REF!</v>
      </c>
      <c r="P640" s="59" t="e">
        <f t="shared" si="287"/>
        <v>#REF!</v>
      </c>
      <c r="Q640" s="29" t="e">
        <f t="shared" si="299"/>
        <v>#REF!</v>
      </c>
      <c r="R640" s="100" t="e">
        <f t="shared" si="292"/>
        <v>#REF!</v>
      </c>
      <c r="S640" s="69"/>
      <c r="T640" s="69"/>
      <c r="U640" s="102"/>
      <c r="V640" s="102"/>
      <c r="W640" s="102"/>
      <c r="X640" s="102" t="e">
        <f t="shared" si="300"/>
        <v>#REF!</v>
      </c>
      <c r="Y640" s="102" t="e">
        <f t="shared" si="301"/>
        <v>#REF!</v>
      </c>
      <c r="Z640" s="102" t="e">
        <f t="shared" si="302"/>
        <v>#REF!</v>
      </c>
      <c r="AA640" s="102" t="e">
        <f t="shared" si="303"/>
        <v>#REF!</v>
      </c>
      <c r="AB640" s="102" t="e">
        <f t="shared" si="304"/>
        <v>#REF!</v>
      </c>
      <c r="AC640" s="102" t="e">
        <f t="shared" si="305"/>
        <v>#REF!</v>
      </c>
      <c r="AD640" s="102" t="e">
        <f t="shared" si="306"/>
        <v>#REF!</v>
      </c>
      <c r="AE640" s="102" t="e">
        <f t="shared" si="307"/>
        <v>#REF!</v>
      </c>
      <c r="AF640" s="108" t="e">
        <f t="shared" si="308"/>
        <v>#REF!</v>
      </c>
      <c r="AG640" s="102" t="e">
        <f t="shared" si="309"/>
        <v>#REF!</v>
      </c>
    </row>
    <row r="641" spans="5:33" x14ac:dyDescent="0.25">
      <c r="E641" s="65" t="e">
        <f>IF((ROWS(E$6:E641)-1)&gt;$C$16+$C$13-$C$15,"",(ROWS(E$6:E641)-1))</f>
        <v>#REF!</v>
      </c>
      <c r="F641" s="55" t="e">
        <f t="shared" si="293"/>
        <v>#REF!</v>
      </c>
      <c r="G641" s="55" t="e">
        <f t="shared" si="288"/>
        <v>#REF!</v>
      </c>
      <c r="H641" s="28" t="e">
        <f t="shared" si="289"/>
        <v>#REF!</v>
      </c>
      <c r="I641" s="56" t="e">
        <f t="shared" si="290"/>
        <v>#REF!</v>
      </c>
      <c r="J641" s="56" t="e">
        <f t="shared" si="294"/>
        <v>#REF!</v>
      </c>
      <c r="K641" s="57" t="e">
        <f t="shared" si="295"/>
        <v>#REF!</v>
      </c>
      <c r="L641" s="57" t="e">
        <f t="shared" si="296"/>
        <v>#REF!</v>
      </c>
      <c r="M641" s="58" t="e">
        <f t="shared" si="291"/>
        <v>#REF!</v>
      </c>
      <c r="N641" s="58" t="e">
        <f t="shared" si="297"/>
        <v>#REF!</v>
      </c>
      <c r="O641" s="58" t="e">
        <f t="shared" si="298"/>
        <v>#REF!</v>
      </c>
      <c r="P641" s="59" t="e">
        <f t="shared" si="287"/>
        <v>#REF!</v>
      </c>
      <c r="Q641" s="29" t="e">
        <f t="shared" si="299"/>
        <v>#REF!</v>
      </c>
      <c r="R641" s="100" t="e">
        <f t="shared" si="292"/>
        <v>#REF!</v>
      </c>
      <c r="S641" s="69"/>
      <c r="T641" s="69"/>
      <c r="U641" s="102"/>
      <c r="V641" s="102"/>
      <c r="W641" s="102"/>
      <c r="X641" s="102" t="e">
        <f t="shared" si="300"/>
        <v>#REF!</v>
      </c>
      <c r="Y641" s="102" t="e">
        <f t="shared" si="301"/>
        <v>#REF!</v>
      </c>
      <c r="Z641" s="102" t="e">
        <f t="shared" si="302"/>
        <v>#REF!</v>
      </c>
      <c r="AA641" s="102" t="e">
        <f t="shared" si="303"/>
        <v>#REF!</v>
      </c>
      <c r="AB641" s="102" t="e">
        <f t="shared" si="304"/>
        <v>#REF!</v>
      </c>
      <c r="AC641" s="102" t="e">
        <f t="shared" si="305"/>
        <v>#REF!</v>
      </c>
      <c r="AD641" s="102" t="e">
        <f t="shared" si="306"/>
        <v>#REF!</v>
      </c>
      <c r="AE641" s="102" t="e">
        <f t="shared" si="307"/>
        <v>#REF!</v>
      </c>
      <c r="AF641" s="108" t="e">
        <f t="shared" si="308"/>
        <v>#REF!</v>
      </c>
      <c r="AG641" s="102" t="e">
        <f t="shared" si="309"/>
        <v>#REF!</v>
      </c>
    </row>
    <row r="642" spans="5:33" x14ac:dyDescent="0.25">
      <c r="E642" s="65" t="e">
        <f>IF((ROWS(E$6:E642)-1)&gt;$C$16+$C$13-$C$15,"",(ROWS(E$6:E642)-1))</f>
        <v>#REF!</v>
      </c>
      <c r="F642" s="55" t="e">
        <f t="shared" si="293"/>
        <v>#REF!</v>
      </c>
      <c r="G642" s="55" t="e">
        <f t="shared" si="288"/>
        <v>#REF!</v>
      </c>
      <c r="H642" s="28" t="e">
        <f t="shared" si="289"/>
        <v>#REF!</v>
      </c>
      <c r="I642" s="56" t="e">
        <f t="shared" si="290"/>
        <v>#REF!</v>
      </c>
      <c r="J642" s="56" t="e">
        <f t="shared" si="294"/>
        <v>#REF!</v>
      </c>
      <c r="K642" s="57" t="e">
        <f t="shared" si="295"/>
        <v>#REF!</v>
      </c>
      <c r="L642" s="57" t="e">
        <f t="shared" si="296"/>
        <v>#REF!</v>
      </c>
      <c r="M642" s="58" t="e">
        <f t="shared" si="291"/>
        <v>#REF!</v>
      </c>
      <c r="N642" s="58" t="e">
        <f t="shared" si="297"/>
        <v>#REF!</v>
      </c>
      <c r="O642" s="58" t="e">
        <f t="shared" si="298"/>
        <v>#REF!</v>
      </c>
      <c r="P642" s="59" t="e">
        <f t="shared" si="287"/>
        <v>#REF!</v>
      </c>
      <c r="Q642" s="29" t="e">
        <f t="shared" si="299"/>
        <v>#REF!</v>
      </c>
      <c r="R642" s="100" t="e">
        <f t="shared" si="292"/>
        <v>#REF!</v>
      </c>
      <c r="S642" s="69"/>
      <c r="T642" s="69"/>
      <c r="U642" s="102"/>
      <c r="V642" s="102"/>
      <c r="W642" s="102"/>
      <c r="X642" s="102" t="e">
        <f t="shared" si="300"/>
        <v>#REF!</v>
      </c>
      <c r="Y642" s="102" t="e">
        <f t="shared" si="301"/>
        <v>#REF!</v>
      </c>
      <c r="Z642" s="102" t="e">
        <f t="shared" si="302"/>
        <v>#REF!</v>
      </c>
      <c r="AA642" s="102" t="e">
        <f t="shared" si="303"/>
        <v>#REF!</v>
      </c>
      <c r="AB642" s="102" t="e">
        <f t="shared" si="304"/>
        <v>#REF!</v>
      </c>
      <c r="AC642" s="102" t="e">
        <f t="shared" si="305"/>
        <v>#REF!</v>
      </c>
      <c r="AD642" s="102" t="e">
        <f t="shared" si="306"/>
        <v>#REF!</v>
      </c>
      <c r="AE642" s="102" t="e">
        <f t="shared" si="307"/>
        <v>#REF!</v>
      </c>
      <c r="AF642" s="108" t="e">
        <f t="shared" si="308"/>
        <v>#REF!</v>
      </c>
      <c r="AG642" s="102" t="e">
        <f t="shared" si="309"/>
        <v>#REF!</v>
      </c>
    </row>
    <row r="643" spans="5:33" x14ac:dyDescent="0.25">
      <c r="E643" s="65" t="e">
        <f>IF((ROWS(E$6:E643)-1)&gt;$C$16+$C$13-$C$15,"",(ROWS(E$6:E643)-1))</f>
        <v>#REF!</v>
      </c>
      <c r="F643" s="55" t="e">
        <f t="shared" si="293"/>
        <v>#REF!</v>
      </c>
      <c r="G643" s="55" t="e">
        <f t="shared" si="288"/>
        <v>#REF!</v>
      </c>
      <c r="H643" s="28" t="e">
        <f t="shared" si="289"/>
        <v>#REF!</v>
      </c>
      <c r="I643" s="56" t="e">
        <f t="shared" si="290"/>
        <v>#REF!</v>
      </c>
      <c r="J643" s="56" t="e">
        <f t="shared" si="294"/>
        <v>#REF!</v>
      </c>
      <c r="K643" s="57" t="e">
        <f t="shared" si="295"/>
        <v>#REF!</v>
      </c>
      <c r="L643" s="57" t="e">
        <f t="shared" si="296"/>
        <v>#REF!</v>
      </c>
      <c r="M643" s="58" t="e">
        <f t="shared" si="291"/>
        <v>#REF!</v>
      </c>
      <c r="N643" s="58" t="e">
        <f t="shared" si="297"/>
        <v>#REF!</v>
      </c>
      <c r="O643" s="58" t="e">
        <f t="shared" si="298"/>
        <v>#REF!</v>
      </c>
      <c r="P643" s="59" t="e">
        <f t="shared" si="287"/>
        <v>#REF!</v>
      </c>
      <c r="Q643" s="29" t="e">
        <f t="shared" si="299"/>
        <v>#REF!</v>
      </c>
      <c r="R643" s="100" t="e">
        <f t="shared" si="292"/>
        <v>#REF!</v>
      </c>
      <c r="S643" s="69"/>
      <c r="T643" s="69"/>
      <c r="U643" s="102"/>
      <c r="V643" s="102"/>
      <c r="W643" s="102"/>
      <c r="X643" s="102" t="e">
        <f t="shared" si="300"/>
        <v>#REF!</v>
      </c>
      <c r="Y643" s="102" t="e">
        <f t="shared" si="301"/>
        <v>#REF!</v>
      </c>
      <c r="Z643" s="102" t="e">
        <f t="shared" si="302"/>
        <v>#REF!</v>
      </c>
      <c r="AA643" s="102" t="e">
        <f t="shared" si="303"/>
        <v>#REF!</v>
      </c>
      <c r="AB643" s="102" t="e">
        <f t="shared" si="304"/>
        <v>#REF!</v>
      </c>
      <c r="AC643" s="102" t="e">
        <f t="shared" si="305"/>
        <v>#REF!</v>
      </c>
      <c r="AD643" s="102" t="e">
        <f t="shared" si="306"/>
        <v>#REF!</v>
      </c>
      <c r="AE643" s="102" t="e">
        <f t="shared" si="307"/>
        <v>#REF!</v>
      </c>
      <c r="AF643" s="108" t="e">
        <f t="shared" si="308"/>
        <v>#REF!</v>
      </c>
      <c r="AG643" s="102" t="e">
        <f t="shared" si="309"/>
        <v>#REF!</v>
      </c>
    </row>
    <row r="644" spans="5:33" x14ac:dyDescent="0.25">
      <c r="E644" s="65" t="e">
        <f>IF((ROWS(E$6:E644)-1)&gt;$C$16+$C$13-$C$15,"",(ROWS(E$6:E644)-1))</f>
        <v>#REF!</v>
      </c>
      <c r="F644" s="55" t="e">
        <f t="shared" si="293"/>
        <v>#REF!</v>
      </c>
      <c r="G644" s="55" t="e">
        <f t="shared" si="288"/>
        <v>#REF!</v>
      </c>
      <c r="H644" s="28" t="e">
        <f t="shared" si="289"/>
        <v>#REF!</v>
      </c>
      <c r="I644" s="56" t="e">
        <f t="shared" si="290"/>
        <v>#REF!</v>
      </c>
      <c r="J644" s="56" t="e">
        <f t="shared" si="294"/>
        <v>#REF!</v>
      </c>
      <c r="K644" s="57" t="e">
        <f t="shared" si="295"/>
        <v>#REF!</v>
      </c>
      <c r="L644" s="57" t="e">
        <f t="shared" si="296"/>
        <v>#REF!</v>
      </c>
      <c r="M644" s="58" t="e">
        <f t="shared" si="291"/>
        <v>#REF!</v>
      </c>
      <c r="N644" s="58" t="e">
        <f t="shared" si="297"/>
        <v>#REF!</v>
      </c>
      <c r="O644" s="58" t="e">
        <f t="shared" si="298"/>
        <v>#REF!</v>
      </c>
      <c r="P644" s="59" t="e">
        <f t="shared" si="287"/>
        <v>#REF!</v>
      </c>
      <c r="Q644" s="29" t="e">
        <f t="shared" si="299"/>
        <v>#REF!</v>
      </c>
      <c r="R644" s="100" t="e">
        <f t="shared" si="292"/>
        <v>#REF!</v>
      </c>
      <c r="S644" s="69"/>
      <c r="T644" s="69"/>
      <c r="U644" s="102"/>
      <c r="V644" s="102"/>
      <c r="W644" s="102"/>
      <c r="X644" s="102" t="e">
        <f t="shared" si="300"/>
        <v>#REF!</v>
      </c>
      <c r="Y644" s="102" t="e">
        <f t="shared" si="301"/>
        <v>#REF!</v>
      </c>
      <c r="Z644" s="102" t="e">
        <f t="shared" si="302"/>
        <v>#REF!</v>
      </c>
      <c r="AA644" s="102" t="e">
        <f t="shared" si="303"/>
        <v>#REF!</v>
      </c>
      <c r="AB644" s="102" t="e">
        <f t="shared" si="304"/>
        <v>#REF!</v>
      </c>
      <c r="AC644" s="102" t="e">
        <f t="shared" si="305"/>
        <v>#REF!</v>
      </c>
      <c r="AD644" s="102" t="e">
        <f t="shared" si="306"/>
        <v>#REF!</v>
      </c>
      <c r="AE644" s="102" t="e">
        <f t="shared" si="307"/>
        <v>#REF!</v>
      </c>
      <c r="AF644" s="108" t="e">
        <f t="shared" si="308"/>
        <v>#REF!</v>
      </c>
      <c r="AG644" s="102" t="e">
        <f t="shared" si="309"/>
        <v>#REF!</v>
      </c>
    </row>
    <row r="645" spans="5:33" x14ac:dyDescent="0.25">
      <c r="E645" s="65" t="e">
        <f>IF((ROWS(E$6:E645)-1)&gt;$C$16+$C$13-$C$15,"",(ROWS(E$6:E645)-1))</f>
        <v>#REF!</v>
      </c>
      <c r="F645" s="55" t="e">
        <f t="shared" si="293"/>
        <v>#REF!</v>
      </c>
      <c r="G645" s="55" t="e">
        <f t="shared" si="288"/>
        <v>#REF!</v>
      </c>
      <c r="H645" s="28" t="e">
        <f t="shared" si="289"/>
        <v>#REF!</v>
      </c>
      <c r="I645" s="56" t="e">
        <f t="shared" si="290"/>
        <v>#REF!</v>
      </c>
      <c r="J645" s="56" t="e">
        <f t="shared" si="294"/>
        <v>#REF!</v>
      </c>
      <c r="K645" s="57" t="e">
        <f t="shared" si="295"/>
        <v>#REF!</v>
      </c>
      <c r="L645" s="57" t="e">
        <f t="shared" si="296"/>
        <v>#REF!</v>
      </c>
      <c r="M645" s="58" t="e">
        <f t="shared" si="291"/>
        <v>#REF!</v>
      </c>
      <c r="N645" s="58" t="e">
        <f t="shared" si="297"/>
        <v>#REF!</v>
      </c>
      <c r="O645" s="58" t="e">
        <f t="shared" si="298"/>
        <v>#REF!</v>
      </c>
      <c r="P645" s="59" t="e">
        <f t="shared" si="287"/>
        <v>#REF!</v>
      </c>
      <c r="Q645" s="29" t="e">
        <f t="shared" si="299"/>
        <v>#REF!</v>
      </c>
      <c r="R645" s="100" t="e">
        <f t="shared" si="292"/>
        <v>#REF!</v>
      </c>
      <c r="S645" s="69"/>
      <c r="T645" s="69"/>
      <c r="U645" s="102"/>
      <c r="V645" s="102"/>
      <c r="W645" s="102"/>
      <c r="X645" s="102" t="e">
        <f t="shared" si="300"/>
        <v>#REF!</v>
      </c>
      <c r="Y645" s="102" t="e">
        <f t="shared" si="301"/>
        <v>#REF!</v>
      </c>
      <c r="Z645" s="102" t="e">
        <f t="shared" si="302"/>
        <v>#REF!</v>
      </c>
      <c r="AA645" s="102" t="e">
        <f t="shared" si="303"/>
        <v>#REF!</v>
      </c>
      <c r="AB645" s="102" t="e">
        <f t="shared" si="304"/>
        <v>#REF!</v>
      </c>
      <c r="AC645" s="102" t="e">
        <f t="shared" si="305"/>
        <v>#REF!</v>
      </c>
      <c r="AD645" s="102" t="e">
        <f t="shared" si="306"/>
        <v>#REF!</v>
      </c>
      <c r="AE645" s="102" t="e">
        <f t="shared" si="307"/>
        <v>#REF!</v>
      </c>
      <c r="AF645" s="108" t="e">
        <f t="shared" si="308"/>
        <v>#REF!</v>
      </c>
      <c r="AG645" s="102" t="e">
        <f t="shared" si="309"/>
        <v>#REF!</v>
      </c>
    </row>
    <row r="646" spans="5:33" x14ac:dyDescent="0.25">
      <c r="E646" s="65" t="e">
        <f>IF((ROWS(E$6:E646)-1)&gt;$C$16+$C$13-$C$15,"",(ROWS(E$6:E646)-1))</f>
        <v>#REF!</v>
      </c>
      <c r="F646" s="55" t="e">
        <f t="shared" si="293"/>
        <v>#REF!</v>
      </c>
      <c r="G646" s="55" t="e">
        <f t="shared" si="288"/>
        <v>#REF!</v>
      </c>
      <c r="H646" s="28" t="e">
        <f t="shared" si="289"/>
        <v>#REF!</v>
      </c>
      <c r="I646" s="56" t="e">
        <f t="shared" si="290"/>
        <v>#REF!</v>
      </c>
      <c r="J646" s="56" t="e">
        <f t="shared" si="294"/>
        <v>#REF!</v>
      </c>
      <c r="K646" s="57" t="e">
        <f t="shared" si="295"/>
        <v>#REF!</v>
      </c>
      <c r="L646" s="57" t="e">
        <f t="shared" si="296"/>
        <v>#REF!</v>
      </c>
      <c r="M646" s="58" t="e">
        <f t="shared" si="291"/>
        <v>#REF!</v>
      </c>
      <c r="N646" s="58" t="e">
        <f t="shared" si="297"/>
        <v>#REF!</v>
      </c>
      <c r="O646" s="58" t="e">
        <f t="shared" si="298"/>
        <v>#REF!</v>
      </c>
      <c r="P646" s="59" t="e">
        <f t="shared" ref="P646:P700" si="310">IF(E646="","",$C$23)</f>
        <v>#REF!</v>
      </c>
      <c r="Q646" s="29" t="e">
        <f t="shared" si="299"/>
        <v>#REF!</v>
      </c>
      <c r="R646" s="100" t="e">
        <f t="shared" si="292"/>
        <v>#REF!</v>
      </c>
      <c r="S646" s="69"/>
      <c r="T646" s="69"/>
      <c r="U646" s="102"/>
      <c r="V646" s="102"/>
      <c r="W646" s="102"/>
      <c r="X646" s="102" t="e">
        <f t="shared" si="300"/>
        <v>#REF!</v>
      </c>
      <c r="Y646" s="102" t="e">
        <f t="shared" si="301"/>
        <v>#REF!</v>
      </c>
      <c r="Z646" s="102" t="e">
        <f t="shared" si="302"/>
        <v>#REF!</v>
      </c>
      <c r="AA646" s="102" t="e">
        <f t="shared" si="303"/>
        <v>#REF!</v>
      </c>
      <c r="AB646" s="102" t="e">
        <f t="shared" si="304"/>
        <v>#REF!</v>
      </c>
      <c r="AC646" s="102" t="e">
        <f t="shared" si="305"/>
        <v>#REF!</v>
      </c>
      <c r="AD646" s="102" t="e">
        <f t="shared" si="306"/>
        <v>#REF!</v>
      </c>
      <c r="AE646" s="102" t="e">
        <f t="shared" si="307"/>
        <v>#REF!</v>
      </c>
      <c r="AF646" s="108" t="e">
        <f t="shared" si="308"/>
        <v>#REF!</v>
      </c>
      <c r="AG646" s="102" t="e">
        <f t="shared" si="309"/>
        <v>#REF!</v>
      </c>
    </row>
    <row r="647" spans="5:33" x14ac:dyDescent="0.25">
      <c r="E647" s="65" t="e">
        <f>IF((ROWS(E$6:E647)-1)&gt;$C$16+$C$13-$C$15,"",(ROWS(E$6:E647)-1))</f>
        <v>#REF!</v>
      </c>
      <c r="F647" s="55" t="e">
        <f t="shared" si="293"/>
        <v>#REF!</v>
      </c>
      <c r="G647" s="55" t="e">
        <f t="shared" ref="G647:G700" si="311" xml:space="preserve">
IF(E647="","",
IF($C$6="mjesečno",AG647,
IF($C$6="tromjesečno",AR647,
IF($C$6="polugodišnje",BC647,
IF($C$6="godišnje",BP647)))))</f>
        <v>#REF!</v>
      </c>
      <c r="H647" s="28" t="e">
        <f t="shared" ref="H647:H700" si="312">IF(E647="","",
IF($C$5=0,0,
IF($C$24="m SBD / g SBD",G647-F647,
IF($C$24="m SBD / g 360",G647-F647,
IF($C$24="m SBD / g 365",G647-F647,
IF($C$24="m 30 / g SBD",$C$41,
IF($C$24="m 30 / g 360",$C$41,
IF($C$24="m 30 / g 365",$C$41))))))))</f>
        <v>#REF!</v>
      </c>
      <c r="I647" s="56" t="e">
        <f t="shared" ref="I647:I700" si="313">IF(E647="","",$C$20)</f>
        <v>#REF!</v>
      </c>
      <c r="J647" s="56" t="e">
        <f t="shared" si="294"/>
        <v>#REF!</v>
      </c>
      <c r="K647" s="57" t="e">
        <f t="shared" si="295"/>
        <v>#REF!</v>
      </c>
      <c r="L647" s="57" t="e">
        <f t="shared" si="296"/>
        <v>#REF!</v>
      </c>
      <c r="M647" s="58" t="e">
        <f t="shared" ref="M647:M700" si="314">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297"/>
        <v>#REF!</v>
      </c>
      <c r="O647" s="58" t="e">
        <f t="shared" si="298"/>
        <v>#REF!</v>
      </c>
      <c r="P647" s="59" t="e">
        <f t="shared" si="310"/>
        <v>#REF!</v>
      </c>
      <c r="Q647" s="29" t="e">
        <f t="shared" si="299"/>
        <v>#REF!</v>
      </c>
      <c r="R647" s="100" t="e">
        <f t="shared" ref="R647:R700" si="315">IF(E647="","",IF($C$5=0,"",IF(F647&lt;$C$8,"INTERKALARNA","REDOVNA")))</f>
        <v>#REF!</v>
      </c>
      <c r="S647" s="69"/>
      <c r="T647" s="69"/>
      <c r="U647" s="102"/>
      <c r="V647" s="102"/>
      <c r="W647" s="102"/>
      <c r="X647" s="102" t="e">
        <f t="shared" si="300"/>
        <v>#REF!</v>
      </c>
      <c r="Y647" s="102" t="e">
        <f t="shared" si="301"/>
        <v>#REF!</v>
      </c>
      <c r="Z647" s="102" t="e">
        <f t="shared" si="302"/>
        <v>#REF!</v>
      </c>
      <c r="AA647" s="102" t="e">
        <f t="shared" si="303"/>
        <v>#REF!</v>
      </c>
      <c r="AB647" s="102" t="e">
        <f t="shared" si="304"/>
        <v>#REF!</v>
      </c>
      <c r="AC647" s="102" t="e">
        <f t="shared" si="305"/>
        <v>#REF!</v>
      </c>
      <c r="AD647" s="102" t="e">
        <f t="shared" si="306"/>
        <v>#REF!</v>
      </c>
      <c r="AE647" s="102" t="e">
        <f t="shared" si="307"/>
        <v>#REF!</v>
      </c>
      <c r="AF647" s="108" t="e">
        <f t="shared" si="308"/>
        <v>#REF!</v>
      </c>
      <c r="AG647" s="102" t="e">
        <f t="shared" si="309"/>
        <v>#REF!</v>
      </c>
    </row>
    <row r="648" spans="5:33" x14ac:dyDescent="0.25">
      <c r="E648" s="65" t="e">
        <f>IF((ROWS(E$6:E648)-1)&gt;$C$16+$C$13-$C$15,"",(ROWS(E$6:E648)-1))</f>
        <v>#REF!</v>
      </c>
      <c r="F648" s="55" t="e">
        <f t="shared" ref="F648:F700" si="316">IF(E648="","",G647)</f>
        <v>#REF!</v>
      </c>
      <c r="G648" s="55" t="e">
        <f t="shared" si="311"/>
        <v>#REF!</v>
      </c>
      <c r="H648" s="28" t="e">
        <f t="shared" si="312"/>
        <v>#REF!</v>
      </c>
      <c r="I648" s="56" t="e">
        <f t="shared" si="313"/>
        <v>#REF!</v>
      </c>
      <c r="J648" s="56" t="e">
        <f t="shared" ref="J648:J700" si="317">IF(E648="","",$C$18)</f>
        <v>#REF!</v>
      </c>
      <c r="K648" s="57" t="e">
        <f t="shared" ref="K648:K700" si="318">IF(E648="","",TRUNC((K647-L648),5))</f>
        <v>#REF!</v>
      </c>
      <c r="L648" s="57" t="e">
        <f t="shared" ref="L648:L700" si="319" xml:space="preserve">
IF(E648="","",
IF(AND($C$8&gt;$C$9,E648&gt;$C$13),$C$5/($C$16-1),
IF(E648&gt;$C$13,$C$5/$C$16,0)))</f>
        <v>#REF!</v>
      </c>
      <c r="M648" s="58" t="e">
        <f t="shared" si="314"/>
        <v>#REF!</v>
      </c>
      <c r="N648" s="58" t="e">
        <f t="shared" ref="N648:N700" si="320">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21">IF(E648="","",IF(M648&lt;N648,0,M648-N648))</f>
        <v>#REF!</v>
      </c>
      <c r="P648" s="59" t="e">
        <f t="shared" si="310"/>
        <v>#REF!</v>
      </c>
      <c r="Q648" s="29" t="e">
        <f t="shared" ref="Q648:Q700" si="322">IF(E648="","",O648/(1+P648)^(E648+$C$33))</f>
        <v>#REF!</v>
      </c>
      <c r="R648" s="100" t="e">
        <f t="shared" si="315"/>
        <v>#REF!</v>
      </c>
      <c r="S648" s="69"/>
      <c r="T648" s="69"/>
      <c r="U648" s="102"/>
      <c r="V648" s="102"/>
      <c r="W648" s="102"/>
      <c r="X648" s="102" t="e">
        <f t="shared" ref="X648:X700" si="323">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102" t="e">
        <f t="shared" ref="Y648:Y700" si="324">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102" t="e">
        <f t="shared" ref="Z648:Z700" si="325">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102" t="e">
        <f t="shared" ref="AA648:AA700" si="326">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102" t="e">
        <f t="shared" ref="AB648:AB700" si="327">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102" t="e">
        <f t="shared" ref="AC648:AC700" si="328">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102" t="e">
        <f t="shared" ref="AD648:AD700" si="329">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102" t="e">
        <f t="shared" ref="AE648:AE700" si="330">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108" t="e">
        <f t="shared" si="308"/>
        <v>#REF!</v>
      </c>
      <c r="AG648" s="102" t="e">
        <f t="shared" si="309"/>
        <v>#REF!</v>
      </c>
    </row>
    <row r="649" spans="5:33" x14ac:dyDescent="0.25">
      <c r="E649" s="65" t="e">
        <f>IF((ROWS(E$6:E649)-1)&gt;$C$16+$C$13-$C$15,"",(ROWS(E$6:E649)-1))</f>
        <v>#REF!</v>
      </c>
      <c r="F649" s="55" t="e">
        <f t="shared" si="316"/>
        <v>#REF!</v>
      </c>
      <c r="G649" s="55" t="e">
        <f t="shared" si="311"/>
        <v>#REF!</v>
      </c>
      <c r="H649" s="28" t="e">
        <f t="shared" si="312"/>
        <v>#REF!</v>
      </c>
      <c r="I649" s="56" t="e">
        <f t="shared" si="313"/>
        <v>#REF!</v>
      </c>
      <c r="J649" s="56" t="e">
        <f t="shared" si="317"/>
        <v>#REF!</v>
      </c>
      <c r="K649" s="57" t="e">
        <f t="shared" si="318"/>
        <v>#REF!</v>
      </c>
      <c r="L649" s="57" t="e">
        <f t="shared" si="319"/>
        <v>#REF!</v>
      </c>
      <c r="M649" s="58" t="e">
        <f t="shared" si="314"/>
        <v>#REF!</v>
      </c>
      <c r="N649" s="58" t="e">
        <f t="shared" si="320"/>
        <v>#REF!</v>
      </c>
      <c r="O649" s="58" t="e">
        <f t="shared" si="321"/>
        <v>#REF!</v>
      </c>
      <c r="P649" s="59" t="e">
        <f t="shared" si="310"/>
        <v>#REF!</v>
      </c>
      <c r="Q649" s="29" t="e">
        <f t="shared" si="322"/>
        <v>#REF!</v>
      </c>
      <c r="R649" s="100" t="e">
        <f t="shared" si="315"/>
        <v>#REF!</v>
      </c>
      <c r="S649" s="69"/>
      <c r="T649" s="69"/>
      <c r="U649" s="102"/>
      <c r="V649" s="102"/>
      <c r="W649" s="102"/>
      <c r="X649" s="102" t="e">
        <f t="shared" si="323"/>
        <v>#REF!</v>
      </c>
      <c r="Y649" s="102" t="e">
        <f t="shared" si="324"/>
        <v>#REF!</v>
      </c>
      <c r="Z649" s="102" t="e">
        <f t="shared" si="325"/>
        <v>#REF!</v>
      </c>
      <c r="AA649" s="102" t="e">
        <f t="shared" si="326"/>
        <v>#REF!</v>
      </c>
      <c r="AB649" s="102" t="e">
        <f t="shared" si="327"/>
        <v>#REF!</v>
      </c>
      <c r="AC649" s="102" t="e">
        <f t="shared" si="328"/>
        <v>#REF!</v>
      </c>
      <c r="AD649" s="102" t="e">
        <f t="shared" si="329"/>
        <v>#REF!</v>
      </c>
      <c r="AE649" s="102" t="e">
        <f t="shared" si="330"/>
        <v>#REF!</v>
      </c>
      <c r="AF649" s="108" t="e">
        <f t="shared" ref="AF649:AF700" si="331">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102" t="e">
        <f t="shared" ref="AG649:AG700" si="332">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5:33" x14ac:dyDescent="0.25">
      <c r="E650" s="65" t="e">
        <f>IF((ROWS(E$6:E650)-1)&gt;$C$16+$C$13-$C$15,"",(ROWS(E$6:E650)-1))</f>
        <v>#REF!</v>
      </c>
      <c r="F650" s="55" t="e">
        <f t="shared" si="316"/>
        <v>#REF!</v>
      </c>
      <c r="G650" s="55" t="e">
        <f t="shared" si="311"/>
        <v>#REF!</v>
      </c>
      <c r="H650" s="28" t="e">
        <f t="shared" si="312"/>
        <v>#REF!</v>
      </c>
      <c r="I650" s="56" t="e">
        <f t="shared" si="313"/>
        <v>#REF!</v>
      </c>
      <c r="J650" s="56" t="e">
        <f t="shared" si="317"/>
        <v>#REF!</v>
      </c>
      <c r="K650" s="57" t="e">
        <f t="shared" si="318"/>
        <v>#REF!</v>
      </c>
      <c r="L650" s="57" t="e">
        <f t="shared" si="319"/>
        <v>#REF!</v>
      </c>
      <c r="M650" s="58" t="e">
        <f t="shared" si="314"/>
        <v>#REF!</v>
      </c>
      <c r="N650" s="58" t="e">
        <f t="shared" si="320"/>
        <v>#REF!</v>
      </c>
      <c r="O650" s="58" t="e">
        <f t="shared" si="321"/>
        <v>#REF!</v>
      </c>
      <c r="P650" s="59" t="e">
        <f t="shared" si="310"/>
        <v>#REF!</v>
      </c>
      <c r="Q650" s="29" t="e">
        <f t="shared" si="322"/>
        <v>#REF!</v>
      </c>
      <c r="R650" s="100" t="e">
        <f t="shared" si="315"/>
        <v>#REF!</v>
      </c>
      <c r="S650" s="69"/>
      <c r="T650" s="69"/>
      <c r="U650" s="102"/>
      <c r="V650" s="102"/>
      <c r="W650" s="102"/>
      <c r="X650" s="102" t="e">
        <f t="shared" si="323"/>
        <v>#REF!</v>
      </c>
      <c r="Y650" s="102" t="e">
        <f t="shared" si="324"/>
        <v>#REF!</v>
      </c>
      <c r="Z650" s="102" t="e">
        <f t="shared" si="325"/>
        <v>#REF!</v>
      </c>
      <c r="AA650" s="102" t="e">
        <f t="shared" si="326"/>
        <v>#REF!</v>
      </c>
      <c r="AB650" s="102" t="e">
        <f t="shared" si="327"/>
        <v>#REF!</v>
      </c>
      <c r="AC650" s="102" t="e">
        <f t="shared" si="328"/>
        <v>#REF!</v>
      </c>
      <c r="AD650" s="102" t="e">
        <f t="shared" si="329"/>
        <v>#REF!</v>
      </c>
      <c r="AE650" s="102" t="e">
        <f t="shared" si="330"/>
        <v>#REF!</v>
      </c>
      <c r="AF650" s="108" t="e">
        <f t="shared" si="331"/>
        <v>#REF!</v>
      </c>
      <c r="AG650" s="102" t="e">
        <f t="shared" si="332"/>
        <v>#REF!</v>
      </c>
    </row>
    <row r="651" spans="5:33" x14ac:dyDescent="0.25">
      <c r="E651" s="65" t="e">
        <f>IF((ROWS(E$6:E651)-1)&gt;$C$16+$C$13-$C$15,"",(ROWS(E$6:E651)-1))</f>
        <v>#REF!</v>
      </c>
      <c r="F651" s="55" t="e">
        <f t="shared" si="316"/>
        <v>#REF!</v>
      </c>
      <c r="G651" s="55" t="e">
        <f t="shared" si="311"/>
        <v>#REF!</v>
      </c>
      <c r="H651" s="28" t="e">
        <f t="shared" si="312"/>
        <v>#REF!</v>
      </c>
      <c r="I651" s="56" t="e">
        <f t="shared" si="313"/>
        <v>#REF!</v>
      </c>
      <c r="J651" s="56" t="e">
        <f t="shared" si="317"/>
        <v>#REF!</v>
      </c>
      <c r="K651" s="57" t="e">
        <f t="shared" si="318"/>
        <v>#REF!</v>
      </c>
      <c r="L651" s="57" t="e">
        <f t="shared" si="319"/>
        <v>#REF!</v>
      </c>
      <c r="M651" s="58" t="e">
        <f t="shared" si="314"/>
        <v>#REF!</v>
      </c>
      <c r="N651" s="58" t="e">
        <f t="shared" si="320"/>
        <v>#REF!</v>
      </c>
      <c r="O651" s="58" t="e">
        <f t="shared" si="321"/>
        <v>#REF!</v>
      </c>
      <c r="P651" s="59" t="e">
        <f t="shared" si="310"/>
        <v>#REF!</v>
      </c>
      <c r="Q651" s="29" t="e">
        <f t="shared" si="322"/>
        <v>#REF!</v>
      </c>
      <c r="R651" s="100" t="e">
        <f t="shared" si="315"/>
        <v>#REF!</v>
      </c>
      <c r="S651" s="69"/>
      <c r="T651" s="69"/>
      <c r="U651" s="102"/>
      <c r="V651" s="102"/>
      <c r="W651" s="102"/>
      <c r="X651" s="102" t="e">
        <f t="shared" si="323"/>
        <v>#REF!</v>
      </c>
      <c r="Y651" s="102" t="e">
        <f t="shared" si="324"/>
        <v>#REF!</v>
      </c>
      <c r="Z651" s="102" t="e">
        <f t="shared" si="325"/>
        <v>#REF!</v>
      </c>
      <c r="AA651" s="102" t="e">
        <f t="shared" si="326"/>
        <v>#REF!</v>
      </c>
      <c r="AB651" s="102" t="e">
        <f t="shared" si="327"/>
        <v>#REF!</v>
      </c>
      <c r="AC651" s="102" t="e">
        <f t="shared" si="328"/>
        <v>#REF!</v>
      </c>
      <c r="AD651" s="102" t="e">
        <f t="shared" si="329"/>
        <v>#REF!</v>
      </c>
      <c r="AE651" s="102" t="e">
        <f t="shared" si="330"/>
        <v>#REF!</v>
      </c>
      <c r="AF651" s="108" t="e">
        <f t="shared" si="331"/>
        <v>#REF!</v>
      </c>
      <c r="AG651" s="102" t="e">
        <f t="shared" si="332"/>
        <v>#REF!</v>
      </c>
    </row>
    <row r="652" spans="5:33" x14ac:dyDescent="0.25">
      <c r="E652" s="65" t="e">
        <f>IF((ROWS(E$6:E652)-1)&gt;$C$16+$C$13-$C$15,"",(ROWS(E$6:E652)-1))</f>
        <v>#REF!</v>
      </c>
      <c r="F652" s="55" t="e">
        <f t="shared" si="316"/>
        <v>#REF!</v>
      </c>
      <c r="G652" s="55" t="e">
        <f t="shared" si="311"/>
        <v>#REF!</v>
      </c>
      <c r="H652" s="28" t="e">
        <f t="shared" si="312"/>
        <v>#REF!</v>
      </c>
      <c r="I652" s="56" t="e">
        <f t="shared" si="313"/>
        <v>#REF!</v>
      </c>
      <c r="J652" s="56" t="e">
        <f t="shared" si="317"/>
        <v>#REF!</v>
      </c>
      <c r="K652" s="57" t="e">
        <f t="shared" si="318"/>
        <v>#REF!</v>
      </c>
      <c r="L652" s="57" t="e">
        <f t="shared" si="319"/>
        <v>#REF!</v>
      </c>
      <c r="M652" s="58" t="e">
        <f t="shared" si="314"/>
        <v>#REF!</v>
      </c>
      <c r="N652" s="58" t="e">
        <f t="shared" si="320"/>
        <v>#REF!</v>
      </c>
      <c r="O652" s="58" t="e">
        <f t="shared" si="321"/>
        <v>#REF!</v>
      </c>
      <c r="P652" s="59" t="e">
        <f t="shared" si="310"/>
        <v>#REF!</v>
      </c>
      <c r="Q652" s="29" t="e">
        <f t="shared" si="322"/>
        <v>#REF!</v>
      </c>
      <c r="R652" s="100" t="e">
        <f t="shared" si="315"/>
        <v>#REF!</v>
      </c>
      <c r="S652" s="69"/>
      <c r="T652" s="69"/>
      <c r="U652" s="102"/>
      <c r="V652" s="102"/>
      <c r="W652" s="102"/>
      <c r="X652" s="102" t="e">
        <f t="shared" si="323"/>
        <v>#REF!</v>
      </c>
      <c r="Y652" s="102" t="e">
        <f t="shared" si="324"/>
        <v>#REF!</v>
      </c>
      <c r="Z652" s="102" t="e">
        <f t="shared" si="325"/>
        <v>#REF!</v>
      </c>
      <c r="AA652" s="102" t="e">
        <f t="shared" si="326"/>
        <v>#REF!</v>
      </c>
      <c r="AB652" s="102" t="e">
        <f t="shared" si="327"/>
        <v>#REF!</v>
      </c>
      <c r="AC652" s="102" t="e">
        <f t="shared" si="328"/>
        <v>#REF!</v>
      </c>
      <c r="AD652" s="102" t="e">
        <f t="shared" si="329"/>
        <v>#REF!</v>
      </c>
      <c r="AE652" s="102" t="e">
        <f t="shared" si="330"/>
        <v>#REF!</v>
      </c>
      <c r="AF652" s="108" t="e">
        <f t="shared" si="331"/>
        <v>#REF!</v>
      </c>
      <c r="AG652" s="102" t="e">
        <f t="shared" si="332"/>
        <v>#REF!</v>
      </c>
    </row>
    <row r="653" spans="5:33" x14ac:dyDescent="0.25">
      <c r="E653" s="65" t="e">
        <f>IF((ROWS(E$6:E653)-1)&gt;$C$16+$C$13-$C$15,"",(ROWS(E$6:E653)-1))</f>
        <v>#REF!</v>
      </c>
      <c r="F653" s="55" t="e">
        <f t="shared" si="316"/>
        <v>#REF!</v>
      </c>
      <c r="G653" s="55" t="e">
        <f t="shared" si="311"/>
        <v>#REF!</v>
      </c>
      <c r="H653" s="28" t="e">
        <f t="shared" si="312"/>
        <v>#REF!</v>
      </c>
      <c r="I653" s="56" t="e">
        <f t="shared" si="313"/>
        <v>#REF!</v>
      </c>
      <c r="J653" s="56" t="e">
        <f t="shared" si="317"/>
        <v>#REF!</v>
      </c>
      <c r="K653" s="57" t="e">
        <f t="shared" si="318"/>
        <v>#REF!</v>
      </c>
      <c r="L653" s="57" t="e">
        <f t="shared" si="319"/>
        <v>#REF!</v>
      </c>
      <c r="M653" s="58" t="e">
        <f t="shared" si="314"/>
        <v>#REF!</v>
      </c>
      <c r="N653" s="58" t="e">
        <f t="shared" si="320"/>
        <v>#REF!</v>
      </c>
      <c r="O653" s="58" t="e">
        <f t="shared" si="321"/>
        <v>#REF!</v>
      </c>
      <c r="P653" s="59" t="e">
        <f t="shared" si="310"/>
        <v>#REF!</v>
      </c>
      <c r="Q653" s="29" t="e">
        <f t="shared" si="322"/>
        <v>#REF!</v>
      </c>
      <c r="R653" s="100" t="e">
        <f t="shared" si="315"/>
        <v>#REF!</v>
      </c>
      <c r="S653" s="69"/>
      <c r="T653" s="69"/>
      <c r="U653" s="102"/>
      <c r="V653" s="102"/>
      <c r="W653" s="102"/>
      <c r="X653" s="102" t="e">
        <f t="shared" si="323"/>
        <v>#REF!</v>
      </c>
      <c r="Y653" s="102" t="e">
        <f t="shared" si="324"/>
        <v>#REF!</v>
      </c>
      <c r="Z653" s="102" t="e">
        <f t="shared" si="325"/>
        <v>#REF!</v>
      </c>
      <c r="AA653" s="102" t="e">
        <f t="shared" si="326"/>
        <v>#REF!</v>
      </c>
      <c r="AB653" s="102" t="e">
        <f t="shared" si="327"/>
        <v>#REF!</v>
      </c>
      <c r="AC653" s="102" t="e">
        <f t="shared" si="328"/>
        <v>#REF!</v>
      </c>
      <c r="AD653" s="102" t="e">
        <f t="shared" si="329"/>
        <v>#REF!</v>
      </c>
      <c r="AE653" s="102" t="e">
        <f t="shared" si="330"/>
        <v>#REF!</v>
      </c>
      <c r="AF653" s="108" t="e">
        <f t="shared" si="331"/>
        <v>#REF!</v>
      </c>
      <c r="AG653" s="102" t="e">
        <f t="shared" si="332"/>
        <v>#REF!</v>
      </c>
    </row>
    <row r="654" spans="5:33" x14ac:dyDescent="0.25">
      <c r="E654" s="65" t="e">
        <f>IF((ROWS(E$6:E654)-1)&gt;$C$16+$C$13-$C$15,"",(ROWS(E$6:E654)-1))</f>
        <v>#REF!</v>
      </c>
      <c r="F654" s="55" t="e">
        <f t="shared" si="316"/>
        <v>#REF!</v>
      </c>
      <c r="G654" s="55" t="e">
        <f t="shared" si="311"/>
        <v>#REF!</v>
      </c>
      <c r="H654" s="28" t="e">
        <f t="shared" si="312"/>
        <v>#REF!</v>
      </c>
      <c r="I654" s="56" t="e">
        <f t="shared" si="313"/>
        <v>#REF!</v>
      </c>
      <c r="J654" s="56" t="e">
        <f t="shared" si="317"/>
        <v>#REF!</v>
      </c>
      <c r="K654" s="57" t="e">
        <f t="shared" si="318"/>
        <v>#REF!</v>
      </c>
      <c r="L654" s="57" t="e">
        <f t="shared" si="319"/>
        <v>#REF!</v>
      </c>
      <c r="M654" s="58" t="e">
        <f t="shared" si="314"/>
        <v>#REF!</v>
      </c>
      <c r="N654" s="58" t="e">
        <f t="shared" si="320"/>
        <v>#REF!</v>
      </c>
      <c r="O654" s="58" t="e">
        <f t="shared" si="321"/>
        <v>#REF!</v>
      </c>
      <c r="P654" s="59" t="e">
        <f t="shared" si="310"/>
        <v>#REF!</v>
      </c>
      <c r="Q654" s="29" t="e">
        <f t="shared" si="322"/>
        <v>#REF!</v>
      </c>
      <c r="R654" s="100" t="e">
        <f t="shared" si="315"/>
        <v>#REF!</v>
      </c>
      <c r="S654" s="69"/>
      <c r="T654" s="69"/>
      <c r="U654" s="102"/>
      <c r="V654" s="102"/>
      <c r="W654" s="102"/>
      <c r="X654" s="102" t="e">
        <f t="shared" si="323"/>
        <v>#REF!</v>
      </c>
      <c r="Y654" s="102" t="e">
        <f t="shared" si="324"/>
        <v>#REF!</v>
      </c>
      <c r="Z654" s="102" t="e">
        <f t="shared" si="325"/>
        <v>#REF!</v>
      </c>
      <c r="AA654" s="102" t="e">
        <f t="shared" si="326"/>
        <v>#REF!</v>
      </c>
      <c r="AB654" s="102" t="e">
        <f t="shared" si="327"/>
        <v>#REF!</v>
      </c>
      <c r="AC654" s="102" t="e">
        <f t="shared" si="328"/>
        <v>#REF!</v>
      </c>
      <c r="AD654" s="102" t="e">
        <f t="shared" si="329"/>
        <v>#REF!</v>
      </c>
      <c r="AE654" s="102" t="e">
        <f t="shared" si="330"/>
        <v>#REF!</v>
      </c>
      <c r="AF654" s="108" t="e">
        <f t="shared" si="331"/>
        <v>#REF!</v>
      </c>
      <c r="AG654" s="102" t="e">
        <f t="shared" si="332"/>
        <v>#REF!</v>
      </c>
    </row>
    <row r="655" spans="5:33" x14ac:dyDescent="0.25">
      <c r="E655" s="65" t="e">
        <f>IF((ROWS(E$6:E655)-1)&gt;$C$16+$C$13-$C$15,"",(ROWS(E$6:E655)-1))</f>
        <v>#REF!</v>
      </c>
      <c r="F655" s="55" t="e">
        <f t="shared" si="316"/>
        <v>#REF!</v>
      </c>
      <c r="G655" s="55" t="e">
        <f t="shared" si="311"/>
        <v>#REF!</v>
      </c>
      <c r="H655" s="28" t="e">
        <f t="shared" si="312"/>
        <v>#REF!</v>
      </c>
      <c r="I655" s="56" t="e">
        <f t="shared" si="313"/>
        <v>#REF!</v>
      </c>
      <c r="J655" s="56" t="e">
        <f t="shared" si="317"/>
        <v>#REF!</v>
      </c>
      <c r="K655" s="57" t="e">
        <f t="shared" si="318"/>
        <v>#REF!</v>
      </c>
      <c r="L655" s="57" t="e">
        <f t="shared" si="319"/>
        <v>#REF!</v>
      </c>
      <c r="M655" s="58" t="e">
        <f t="shared" si="314"/>
        <v>#REF!</v>
      </c>
      <c r="N655" s="58" t="e">
        <f t="shared" si="320"/>
        <v>#REF!</v>
      </c>
      <c r="O655" s="58" t="e">
        <f t="shared" si="321"/>
        <v>#REF!</v>
      </c>
      <c r="P655" s="59" t="e">
        <f t="shared" si="310"/>
        <v>#REF!</v>
      </c>
      <c r="Q655" s="29" t="e">
        <f t="shared" si="322"/>
        <v>#REF!</v>
      </c>
      <c r="R655" s="100" t="e">
        <f t="shared" si="315"/>
        <v>#REF!</v>
      </c>
      <c r="S655" s="69"/>
      <c r="T655" s="69"/>
      <c r="U655" s="102"/>
      <c r="V655" s="102"/>
      <c r="W655" s="102"/>
      <c r="X655" s="102" t="e">
        <f t="shared" si="323"/>
        <v>#REF!</v>
      </c>
      <c r="Y655" s="102" t="e">
        <f t="shared" si="324"/>
        <v>#REF!</v>
      </c>
      <c r="Z655" s="102" t="e">
        <f t="shared" si="325"/>
        <v>#REF!</v>
      </c>
      <c r="AA655" s="102" t="e">
        <f t="shared" si="326"/>
        <v>#REF!</v>
      </c>
      <c r="AB655" s="102" t="e">
        <f t="shared" si="327"/>
        <v>#REF!</v>
      </c>
      <c r="AC655" s="102" t="e">
        <f t="shared" si="328"/>
        <v>#REF!</v>
      </c>
      <c r="AD655" s="102" t="e">
        <f t="shared" si="329"/>
        <v>#REF!</v>
      </c>
      <c r="AE655" s="102" t="e">
        <f t="shared" si="330"/>
        <v>#REF!</v>
      </c>
      <c r="AF655" s="108" t="e">
        <f t="shared" si="331"/>
        <v>#REF!</v>
      </c>
      <c r="AG655" s="102" t="e">
        <f t="shared" si="332"/>
        <v>#REF!</v>
      </c>
    </row>
    <row r="656" spans="5:33" x14ac:dyDescent="0.25">
      <c r="E656" s="65" t="e">
        <f>IF((ROWS(E$6:E656)-1)&gt;$C$16+$C$13-$C$15,"",(ROWS(E$6:E656)-1))</f>
        <v>#REF!</v>
      </c>
      <c r="F656" s="55" t="e">
        <f t="shared" si="316"/>
        <v>#REF!</v>
      </c>
      <c r="G656" s="55" t="e">
        <f t="shared" si="311"/>
        <v>#REF!</v>
      </c>
      <c r="H656" s="28" t="e">
        <f t="shared" si="312"/>
        <v>#REF!</v>
      </c>
      <c r="I656" s="56" t="e">
        <f t="shared" si="313"/>
        <v>#REF!</v>
      </c>
      <c r="J656" s="56" t="e">
        <f t="shared" si="317"/>
        <v>#REF!</v>
      </c>
      <c r="K656" s="57" t="e">
        <f t="shared" si="318"/>
        <v>#REF!</v>
      </c>
      <c r="L656" s="57" t="e">
        <f t="shared" si="319"/>
        <v>#REF!</v>
      </c>
      <c r="M656" s="58" t="e">
        <f t="shared" si="314"/>
        <v>#REF!</v>
      </c>
      <c r="N656" s="58" t="e">
        <f t="shared" si="320"/>
        <v>#REF!</v>
      </c>
      <c r="O656" s="58" t="e">
        <f t="shared" si="321"/>
        <v>#REF!</v>
      </c>
      <c r="P656" s="59" t="e">
        <f t="shared" si="310"/>
        <v>#REF!</v>
      </c>
      <c r="Q656" s="29" t="e">
        <f t="shared" si="322"/>
        <v>#REF!</v>
      </c>
      <c r="R656" s="100" t="e">
        <f t="shared" si="315"/>
        <v>#REF!</v>
      </c>
      <c r="S656" s="69"/>
      <c r="T656" s="69"/>
      <c r="U656" s="102"/>
      <c r="V656" s="102"/>
      <c r="W656" s="102"/>
      <c r="X656" s="102" t="e">
        <f t="shared" si="323"/>
        <v>#REF!</v>
      </c>
      <c r="Y656" s="102" t="e">
        <f t="shared" si="324"/>
        <v>#REF!</v>
      </c>
      <c r="Z656" s="102" t="e">
        <f t="shared" si="325"/>
        <v>#REF!</v>
      </c>
      <c r="AA656" s="102" t="e">
        <f t="shared" si="326"/>
        <v>#REF!</v>
      </c>
      <c r="AB656" s="102" t="e">
        <f t="shared" si="327"/>
        <v>#REF!</v>
      </c>
      <c r="AC656" s="102" t="e">
        <f t="shared" si="328"/>
        <v>#REF!</v>
      </c>
      <c r="AD656" s="102" t="e">
        <f t="shared" si="329"/>
        <v>#REF!</v>
      </c>
      <c r="AE656" s="102" t="e">
        <f t="shared" si="330"/>
        <v>#REF!</v>
      </c>
      <c r="AF656" s="108" t="e">
        <f t="shared" si="331"/>
        <v>#REF!</v>
      </c>
      <c r="AG656" s="102" t="e">
        <f t="shared" si="332"/>
        <v>#REF!</v>
      </c>
    </row>
    <row r="657" spans="5:33" x14ac:dyDescent="0.25">
      <c r="E657" s="65" t="e">
        <f>IF((ROWS(E$6:E657)-1)&gt;$C$16+$C$13-$C$15,"",(ROWS(E$6:E657)-1))</f>
        <v>#REF!</v>
      </c>
      <c r="F657" s="55" t="e">
        <f t="shared" si="316"/>
        <v>#REF!</v>
      </c>
      <c r="G657" s="55" t="e">
        <f t="shared" si="311"/>
        <v>#REF!</v>
      </c>
      <c r="H657" s="28" t="e">
        <f t="shared" si="312"/>
        <v>#REF!</v>
      </c>
      <c r="I657" s="56" t="e">
        <f t="shared" si="313"/>
        <v>#REF!</v>
      </c>
      <c r="J657" s="56" t="e">
        <f t="shared" si="317"/>
        <v>#REF!</v>
      </c>
      <c r="K657" s="57" t="e">
        <f t="shared" si="318"/>
        <v>#REF!</v>
      </c>
      <c r="L657" s="57" t="e">
        <f t="shared" si="319"/>
        <v>#REF!</v>
      </c>
      <c r="M657" s="58" t="e">
        <f t="shared" si="314"/>
        <v>#REF!</v>
      </c>
      <c r="N657" s="58" t="e">
        <f t="shared" si="320"/>
        <v>#REF!</v>
      </c>
      <c r="O657" s="58" t="e">
        <f t="shared" si="321"/>
        <v>#REF!</v>
      </c>
      <c r="P657" s="59" t="e">
        <f t="shared" si="310"/>
        <v>#REF!</v>
      </c>
      <c r="Q657" s="29" t="e">
        <f t="shared" si="322"/>
        <v>#REF!</v>
      </c>
      <c r="R657" s="100" t="e">
        <f t="shared" si="315"/>
        <v>#REF!</v>
      </c>
      <c r="S657" s="69"/>
      <c r="T657" s="69"/>
      <c r="U657" s="102"/>
      <c r="V657" s="102"/>
      <c r="W657" s="102"/>
      <c r="X657" s="102" t="e">
        <f t="shared" si="323"/>
        <v>#REF!</v>
      </c>
      <c r="Y657" s="102" t="e">
        <f t="shared" si="324"/>
        <v>#REF!</v>
      </c>
      <c r="Z657" s="102" t="e">
        <f t="shared" si="325"/>
        <v>#REF!</v>
      </c>
      <c r="AA657" s="102" t="e">
        <f t="shared" si="326"/>
        <v>#REF!</v>
      </c>
      <c r="AB657" s="102" t="e">
        <f t="shared" si="327"/>
        <v>#REF!</v>
      </c>
      <c r="AC657" s="102" t="e">
        <f t="shared" si="328"/>
        <v>#REF!</v>
      </c>
      <c r="AD657" s="102" t="e">
        <f t="shared" si="329"/>
        <v>#REF!</v>
      </c>
      <c r="AE657" s="102" t="e">
        <f t="shared" si="330"/>
        <v>#REF!</v>
      </c>
      <c r="AF657" s="108" t="e">
        <f t="shared" si="331"/>
        <v>#REF!</v>
      </c>
      <c r="AG657" s="102" t="e">
        <f t="shared" si="332"/>
        <v>#REF!</v>
      </c>
    </row>
    <row r="658" spans="5:33" x14ac:dyDescent="0.25">
      <c r="E658" s="65" t="e">
        <f>IF((ROWS(E$6:E658)-1)&gt;$C$16+$C$13-$C$15,"",(ROWS(E$6:E658)-1))</f>
        <v>#REF!</v>
      </c>
      <c r="F658" s="55" t="e">
        <f t="shared" si="316"/>
        <v>#REF!</v>
      </c>
      <c r="G658" s="55" t="e">
        <f t="shared" si="311"/>
        <v>#REF!</v>
      </c>
      <c r="H658" s="28" t="e">
        <f t="shared" si="312"/>
        <v>#REF!</v>
      </c>
      <c r="I658" s="56" t="e">
        <f t="shared" si="313"/>
        <v>#REF!</v>
      </c>
      <c r="J658" s="56" t="e">
        <f t="shared" si="317"/>
        <v>#REF!</v>
      </c>
      <c r="K658" s="57" t="e">
        <f t="shared" si="318"/>
        <v>#REF!</v>
      </c>
      <c r="L658" s="57" t="e">
        <f t="shared" si="319"/>
        <v>#REF!</v>
      </c>
      <c r="M658" s="58" t="e">
        <f t="shared" si="314"/>
        <v>#REF!</v>
      </c>
      <c r="N658" s="58" t="e">
        <f t="shared" si="320"/>
        <v>#REF!</v>
      </c>
      <c r="O658" s="58" t="e">
        <f t="shared" si="321"/>
        <v>#REF!</v>
      </c>
      <c r="P658" s="59" t="e">
        <f t="shared" si="310"/>
        <v>#REF!</v>
      </c>
      <c r="Q658" s="29" t="e">
        <f t="shared" si="322"/>
        <v>#REF!</v>
      </c>
      <c r="R658" s="100" t="e">
        <f t="shared" si="315"/>
        <v>#REF!</v>
      </c>
      <c r="S658" s="69"/>
      <c r="T658" s="69"/>
      <c r="U658" s="102"/>
      <c r="V658" s="102"/>
      <c r="W658" s="102"/>
      <c r="X658" s="102" t="e">
        <f t="shared" si="323"/>
        <v>#REF!</v>
      </c>
      <c r="Y658" s="102" t="e">
        <f t="shared" si="324"/>
        <v>#REF!</v>
      </c>
      <c r="Z658" s="102" t="e">
        <f t="shared" si="325"/>
        <v>#REF!</v>
      </c>
      <c r="AA658" s="102" t="e">
        <f t="shared" si="326"/>
        <v>#REF!</v>
      </c>
      <c r="AB658" s="102" t="e">
        <f t="shared" si="327"/>
        <v>#REF!</v>
      </c>
      <c r="AC658" s="102" t="e">
        <f t="shared" si="328"/>
        <v>#REF!</v>
      </c>
      <c r="AD658" s="102" t="e">
        <f t="shared" si="329"/>
        <v>#REF!</v>
      </c>
      <c r="AE658" s="102" t="e">
        <f t="shared" si="330"/>
        <v>#REF!</v>
      </c>
      <c r="AF658" s="108" t="e">
        <f t="shared" si="331"/>
        <v>#REF!</v>
      </c>
      <c r="AG658" s="102" t="e">
        <f t="shared" si="332"/>
        <v>#REF!</v>
      </c>
    </row>
    <row r="659" spans="5:33" x14ac:dyDescent="0.25">
      <c r="E659" s="65" t="e">
        <f>IF((ROWS(E$6:E659)-1)&gt;$C$16+$C$13-$C$15,"",(ROWS(E$6:E659)-1))</f>
        <v>#REF!</v>
      </c>
      <c r="F659" s="55" t="e">
        <f t="shared" si="316"/>
        <v>#REF!</v>
      </c>
      <c r="G659" s="55" t="e">
        <f t="shared" si="311"/>
        <v>#REF!</v>
      </c>
      <c r="H659" s="28" t="e">
        <f t="shared" si="312"/>
        <v>#REF!</v>
      </c>
      <c r="I659" s="56" t="e">
        <f t="shared" si="313"/>
        <v>#REF!</v>
      </c>
      <c r="J659" s="56" t="e">
        <f t="shared" si="317"/>
        <v>#REF!</v>
      </c>
      <c r="K659" s="57" t="e">
        <f t="shared" si="318"/>
        <v>#REF!</v>
      </c>
      <c r="L659" s="57" t="e">
        <f t="shared" si="319"/>
        <v>#REF!</v>
      </c>
      <c r="M659" s="58" t="e">
        <f t="shared" si="314"/>
        <v>#REF!</v>
      </c>
      <c r="N659" s="58" t="e">
        <f t="shared" si="320"/>
        <v>#REF!</v>
      </c>
      <c r="O659" s="58" t="e">
        <f t="shared" si="321"/>
        <v>#REF!</v>
      </c>
      <c r="P659" s="59" t="e">
        <f t="shared" si="310"/>
        <v>#REF!</v>
      </c>
      <c r="Q659" s="29" t="e">
        <f t="shared" si="322"/>
        <v>#REF!</v>
      </c>
      <c r="R659" s="100" t="e">
        <f t="shared" si="315"/>
        <v>#REF!</v>
      </c>
      <c r="S659" s="69"/>
      <c r="T659" s="69"/>
      <c r="U659" s="102"/>
      <c r="V659" s="102"/>
      <c r="W659" s="102"/>
      <c r="X659" s="102" t="e">
        <f t="shared" si="323"/>
        <v>#REF!</v>
      </c>
      <c r="Y659" s="102" t="e">
        <f t="shared" si="324"/>
        <v>#REF!</v>
      </c>
      <c r="Z659" s="102" t="e">
        <f t="shared" si="325"/>
        <v>#REF!</v>
      </c>
      <c r="AA659" s="102" t="e">
        <f t="shared" si="326"/>
        <v>#REF!</v>
      </c>
      <c r="AB659" s="102" t="e">
        <f t="shared" si="327"/>
        <v>#REF!</v>
      </c>
      <c r="AC659" s="102" t="e">
        <f t="shared" si="328"/>
        <v>#REF!</v>
      </c>
      <c r="AD659" s="102" t="e">
        <f t="shared" si="329"/>
        <v>#REF!</v>
      </c>
      <c r="AE659" s="102" t="e">
        <f t="shared" si="330"/>
        <v>#REF!</v>
      </c>
      <c r="AF659" s="108" t="e">
        <f t="shared" si="331"/>
        <v>#REF!</v>
      </c>
      <c r="AG659" s="102" t="e">
        <f t="shared" si="332"/>
        <v>#REF!</v>
      </c>
    </row>
    <row r="660" spans="5:33" x14ac:dyDescent="0.25">
      <c r="E660" s="65" t="e">
        <f>IF((ROWS(E$6:E660)-1)&gt;$C$16+$C$13-$C$15,"",(ROWS(E$6:E660)-1))</f>
        <v>#REF!</v>
      </c>
      <c r="F660" s="55" t="e">
        <f t="shared" si="316"/>
        <v>#REF!</v>
      </c>
      <c r="G660" s="55" t="e">
        <f t="shared" si="311"/>
        <v>#REF!</v>
      </c>
      <c r="H660" s="28" t="e">
        <f t="shared" si="312"/>
        <v>#REF!</v>
      </c>
      <c r="I660" s="56" t="e">
        <f t="shared" si="313"/>
        <v>#REF!</v>
      </c>
      <c r="J660" s="56" t="e">
        <f t="shared" si="317"/>
        <v>#REF!</v>
      </c>
      <c r="K660" s="57" t="e">
        <f t="shared" si="318"/>
        <v>#REF!</v>
      </c>
      <c r="L660" s="57" t="e">
        <f t="shared" si="319"/>
        <v>#REF!</v>
      </c>
      <c r="M660" s="58" t="e">
        <f t="shared" si="314"/>
        <v>#REF!</v>
      </c>
      <c r="N660" s="58" t="e">
        <f t="shared" si="320"/>
        <v>#REF!</v>
      </c>
      <c r="O660" s="58" t="e">
        <f t="shared" si="321"/>
        <v>#REF!</v>
      </c>
      <c r="P660" s="59" t="e">
        <f t="shared" si="310"/>
        <v>#REF!</v>
      </c>
      <c r="Q660" s="29" t="e">
        <f t="shared" si="322"/>
        <v>#REF!</v>
      </c>
      <c r="R660" s="100" t="e">
        <f t="shared" si="315"/>
        <v>#REF!</v>
      </c>
      <c r="S660" s="69"/>
      <c r="T660" s="69"/>
      <c r="U660" s="102"/>
      <c r="V660" s="102"/>
      <c r="W660" s="102"/>
      <c r="X660" s="102" t="e">
        <f t="shared" si="323"/>
        <v>#REF!</v>
      </c>
      <c r="Y660" s="102" t="e">
        <f t="shared" si="324"/>
        <v>#REF!</v>
      </c>
      <c r="Z660" s="102" t="e">
        <f t="shared" si="325"/>
        <v>#REF!</v>
      </c>
      <c r="AA660" s="102" t="e">
        <f t="shared" si="326"/>
        <v>#REF!</v>
      </c>
      <c r="AB660" s="102" t="e">
        <f t="shared" si="327"/>
        <v>#REF!</v>
      </c>
      <c r="AC660" s="102" t="e">
        <f t="shared" si="328"/>
        <v>#REF!</v>
      </c>
      <c r="AD660" s="102" t="e">
        <f t="shared" si="329"/>
        <v>#REF!</v>
      </c>
      <c r="AE660" s="102" t="e">
        <f t="shared" si="330"/>
        <v>#REF!</v>
      </c>
      <c r="AF660" s="108" t="e">
        <f t="shared" si="331"/>
        <v>#REF!</v>
      </c>
      <c r="AG660" s="102" t="e">
        <f t="shared" si="332"/>
        <v>#REF!</v>
      </c>
    </row>
    <row r="661" spans="5:33" x14ac:dyDescent="0.25">
      <c r="E661" s="65" t="e">
        <f>IF((ROWS(E$6:E661)-1)&gt;$C$16+$C$13-$C$15,"",(ROWS(E$6:E661)-1))</f>
        <v>#REF!</v>
      </c>
      <c r="F661" s="55" t="e">
        <f t="shared" si="316"/>
        <v>#REF!</v>
      </c>
      <c r="G661" s="55" t="e">
        <f t="shared" si="311"/>
        <v>#REF!</v>
      </c>
      <c r="H661" s="28" t="e">
        <f t="shared" si="312"/>
        <v>#REF!</v>
      </c>
      <c r="I661" s="56" t="e">
        <f t="shared" si="313"/>
        <v>#REF!</v>
      </c>
      <c r="J661" s="56" t="e">
        <f t="shared" si="317"/>
        <v>#REF!</v>
      </c>
      <c r="K661" s="57" t="e">
        <f t="shared" si="318"/>
        <v>#REF!</v>
      </c>
      <c r="L661" s="57" t="e">
        <f t="shared" si="319"/>
        <v>#REF!</v>
      </c>
      <c r="M661" s="58" t="e">
        <f t="shared" si="314"/>
        <v>#REF!</v>
      </c>
      <c r="N661" s="58" t="e">
        <f t="shared" si="320"/>
        <v>#REF!</v>
      </c>
      <c r="O661" s="58" t="e">
        <f t="shared" si="321"/>
        <v>#REF!</v>
      </c>
      <c r="P661" s="59" t="e">
        <f t="shared" si="310"/>
        <v>#REF!</v>
      </c>
      <c r="Q661" s="29" t="e">
        <f t="shared" si="322"/>
        <v>#REF!</v>
      </c>
      <c r="R661" s="100" t="e">
        <f t="shared" si="315"/>
        <v>#REF!</v>
      </c>
      <c r="S661" s="69"/>
      <c r="T661" s="69"/>
      <c r="U661" s="102"/>
      <c r="V661" s="102"/>
      <c r="W661" s="102"/>
      <c r="X661" s="102" t="e">
        <f t="shared" si="323"/>
        <v>#REF!</v>
      </c>
      <c r="Y661" s="102" t="e">
        <f t="shared" si="324"/>
        <v>#REF!</v>
      </c>
      <c r="Z661" s="102" t="e">
        <f t="shared" si="325"/>
        <v>#REF!</v>
      </c>
      <c r="AA661" s="102" t="e">
        <f t="shared" si="326"/>
        <v>#REF!</v>
      </c>
      <c r="AB661" s="102" t="e">
        <f t="shared" si="327"/>
        <v>#REF!</v>
      </c>
      <c r="AC661" s="102" t="e">
        <f t="shared" si="328"/>
        <v>#REF!</v>
      </c>
      <c r="AD661" s="102" t="e">
        <f t="shared" si="329"/>
        <v>#REF!</v>
      </c>
      <c r="AE661" s="102" t="e">
        <f t="shared" si="330"/>
        <v>#REF!</v>
      </c>
      <c r="AF661" s="108" t="e">
        <f t="shared" si="331"/>
        <v>#REF!</v>
      </c>
      <c r="AG661" s="102" t="e">
        <f t="shared" si="332"/>
        <v>#REF!</v>
      </c>
    </row>
    <row r="662" spans="5:33" x14ac:dyDescent="0.25">
      <c r="E662" s="65" t="e">
        <f>IF((ROWS(E$6:E662)-1)&gt;$C$16+$C$13-$C$15,"",(ROWS(E$6:E662)-1))</f>
        <v>#REF!</v>
      </c>
      <c r="F662" s="55" t="e">
        <f t="shared" si="316"/>
        <v>#REF!</v>
      </c>
      <c r="G662" s="55" t="e">
        <f t="shared" si="311"/>
        <v>#REF!</v>
      </c>
      <c r="H662" s="28" t="e">
        <f t="shared" si="312"/>
        <v>#REF!</v>
      </c>
      <c r="I662" s="56" t="e">
        <f t="shared" si="313"/>
        <v>#REF!</v>
      </c>
      <c r="J662" s="56" t="e">
        <f t="shared" si="317"/>
        <v>#REF!</v>
      </c>
      <c r="K662" s="57" t="e">
        <f t="shared" si="318"/>
        <v>#REF!</v>
      </c>
      <c r="L662" s="57" t="e">
        <f t="shared" si="319"/>
        <v>#REF!</v>
      </c>
      <c r="M662" s="58" t="e">
        <f t="shared" si="314"/>
        <v>#REF!</v>
      </c>
      <c r="N662" s="58" t="e">
        <f t="shared" si="320"/>
        <v>#REF!</v>
      </c>
      <c r="O662" s="58" t="e">
        <f t="shared" si="321"/>
        <v>#REF!</v>
      </c>
      <c r="P662" s="59" t="e">
        <f t="shared" si="310"/>
        <v>#REF!</v>
      </c>
      <c r="Q662" s="29" t="e">
        <f t="shared" si="322"/>
        <v>#REF!</v>
      </c>
      <c r="R662" s="100" t="e">
        <f t="shared" si="315"/>
        <v>#REF!</v>
      </c>
      <c r="S662" s="69"/>
      <c r="T662" s="69"/>
      <c r="U662" s="102"/>
      <c r="V662" s="102"/>
      <c r="W662" s="102"/>
      <c r="X662" s="102" t="e">
        <f t="shared" si="323"/>
        <v>#REF!</v>
      </c>
      <c r="Y662" s="102" t="e">
        <f t="shared" si="324"/>
        <v>#REF!</v>
      </c>
      <c r="Z662" s="102" t="e">
        <f t="shared" si="325"/>
        <v>#REF!</v>
      </c>
      <c r="AA662" s="102" t="e">
        <f t="shared" si="326"/>
        <v>#REF!</v>
      </c>
      <c r="AB662" s="102" t="e">
        <f t="shared" si="327"/>
        <v>#REF!</v>
      </c>
      <c r="AC662" s="102" t="e">
        <f t="shared" si="328"/>
        <v>#REF!</v>
      </c>
      <c r="AD662" s="102" t="e">
        <f t="shared" si="329"/>
        <v>#REF!</v>
      </c>
      <c r="AE662" s="102" t="e">
        <f t="shared" si="330"/>
        <v>#REF!</v>
      </c>
      <c r="AF662" s="108" t="e">
        <f t="shared" si="331"/>
        <v>#REF!</v>
      </c>
      <c r="AG662" s="102" t="e">
        <f t="shared" si="332"/>
        <v>#REF!</v>
      </c>
    </row>
    <row r="663" spans="5:33" x14ac:dyDescent="0.25">
      <c r="E663" s="65" t="e">
        <f>IF((ROWS(E$6:E663)-1)&gt;$C$16+$C$13-$C$15,"",(ROWS(E$6:E663)-1))</f>
        <v>#REF!</v>
      </c>
      <c r="F663" s="55" t="e">
        <f t="shared" si="316"/>
        <v>#REF!</v>
      </c>
      <c r="G663" s="55" t="e">
        <f t="shared" si="311"/>
        <v>#REF!</v>
      </c>
      <c r="H663" s="28" t="e">
        <f t="shared" si="312"/>
        <v>#REF!</v>
      </c>
      <c r="I663" s="56" t="e">
        <f t="shared" si="313"/>
        <v>#REF!</v>
      </c>
      <c r="J663" s="56" t="e">
        <f t="shared" si="317"/>
        <v>#REF!</v>
      </c>
      <c r="K663" s="57" t="e">
        <f t="shared" si="318"/>
        <v>#REF!</v>
      </c>
      <c r="L663" s="57" t="e">
        <f t="shared" si="319"/>
        <v>#REF!</v>
      </c>
      <c r="M663" s="58" t="e">
        <f t="shared" si="314"/>
        <v>#REF!</v>
      </c>
      <c r="N663" s="58" t="e">
        <f t="shared" si="320"/>
        <v>#REF!</v>
      </c>
      <c r="O663" s="58" t="e">
        <f t="shared" si="321"/>
        <v>#REF!</v>
      </c>
      <c r="P663" s="59" t="e">
        <f t="shared" si="310"/>
        <v>#REF!</v>
      </c>
      <c r="Q663" s="29" t="e">
        <f t="shared" si="322"/>
        <v>#REF!</v>
      </c>
      <c r="R663" s="100" t="e">
        <f t="shared" si="315"/>
        <v>#REF!</v>
      </c>
      <c r="S663" s="69"/>
      <c r="T663" s="69"/>
      <c r="U663" s="102"/>
      <c r="V663" s="102"/>
      <c r="W663" s="102"/>
      <c r="X663" s="102" t="e">
        <f t="shared" si="323"/>
        <v>#REF!</v>
      </c>
      <c r="Y663" s="102" t="e">
        <f t="shared" si="324"/>
        <v>#REF!</v>
      </c>
      <c r="Z663" s="102" t="e">
        <f t="shared" si="325"/>
        <v>#REF!</v>
      </c>
      <c r="AA663" s="102" t="e">
        <f t="shared" si="326"/>
        <v>#REF!</v>
      </c>
      <c r="AB663" s="102" t="e">
        <f t="shared" si="327"/>
        <v>#REF!</v>
      </c>
      <c r="AC663" s="102" t="e">
        <f t="shared" si="328"/>
        <v>#REF!</v>
      </c>
      <c r="AD663" s="102" t="e">
        <f t="shared" si="329"/>
        <v>#REF!</v>
      </c>
      <c r="AE663" s="102" t="e">
        <f t="shared" si="330"/>
        <v>#REF!</v>
      </c>
      <c r="AF663" s="108" t="e">
        <f t="shared" si="331"/>
        <v>#REF!</v>
      </c>
      <c r="AG663" s="102" t="e">
        <f t="shared" si="332"/>
        <v>#REF!</v>
      </c>
    </row>
    <row r="664" spans="5:33" x14ac:dyDescent="0.25">
      <c r="E664" s="65" t="e">
        <f>IF((ROWS(E$6:E664)-1)&gt;$C$16+$C$13-$C$15,"",(ROWS(E$6:E664)-1))</f>
        <v>#REF!</v>
      </c>
      <c r="F664" s="55" t="e">
        <f t="shared" si="316"/>
        <v>#REF!</v>
      </c>
      <c r="G664" s="55" t="e">
        <f t="shared" si="311"/>
        <v>#REF!</v>
      </c>
      <c r="H664" s="28" t="e">
        <f t="shared" si="312"/>
        <v>#REF!</v>
      </c>
      <c r="I664" s="56" t="e">
        <f t="shared" si="313"/>
        <v>#REF!</v>
      </c>
      <c r="J664" s="56" t="e">
        <f t="shared" si="317"/>
        <v>#REF!</v>
      </c>
      <c r="K664" s="57" t="e">
        <f t="shared" si="318"/>
        <v>#REF!</v>
      </c>
      <c r="L664" s="57" t="e">
        <f t="shared" si="319"/>
        <v>#REF!</v>
      </c>
      <c r="M664" s="58" t="e">
        <f t="shared" si="314"/>
        <v>#REF!</v>
      </c>
      <c r="N664" s="58" t="e">
        <f t="shared" si="320"/>
        <v>#REF!</v>
      </c>
      <c r="O664" s="58" t="e">
        <f t="shared" si="321"/>
        <v>#REF!</v>
      </c>
      <c r="P664" s="59" t="e">
        <f t="shared" si="310"/>
        <v>#REF!</v>
      </c>
      <c r="Q664" s="29" t="e">
        <f t="shared" si="322"/>
        <v>#REF!</v>
      </c>
      <c r="R664" s="100" t="e">
        <f t="shared" si="315"/>
        <v>#REF!</v>
      </c>
      <c r="S664" s="69"/>
      <c r="T664" s="69"/>
      <c r="U664" s="102"/>
      <c r="V664" s="102"/>
      <c r="W664" s="102"/>
      <c r="X664" s="102" t="e">
        <f t="shared" si="323"/>
        <v>#REF!</v>
      </c>
      <c r="Y664" s="102" t="e">
        <f t="shared" si="324"/>
        <v>#REF!</v>
      </c>
      <c r="Z664" s="102" t="e">
        <f t="shared" si="325"/>
        <v>#REF!</v>
      </c>
      <c r="AA664" s="102" t="e">
        <f t="shared" si="326"/>
        <v>#REF!</v>
      </c>
      <c r="AB664" s="102" t="e">
        <f t="shared" si="327"/>
        <v>#REF!</v>
      </c>
      <c r="AC664" s="102" t="e">
        <f t="shared" si="328"/>
        <v>#REF!</v>
      </c>
      <c r="AD664" s="102" t="e">
        <f t="shared" si="329"/>
        <v>#REF!</v>
      </c>
      <c r="AE664" s="102" t="e">
        <f t="shared" si="330"/>
        <v>#REF!</v>
      </c>
      <c r="AF664" s="108" t="e">
        <f t="shared" si="331"/>
        <v>#REF!</v>
      </c>
      <c r="AG664" s="102" t="e">
        <f t="shared" si="332"/>
        <v>#REF!</v>
      </c>
    </row>
    <row r="665" spans="5:33" x14ac:dyDescent="0.25">
      <c r="E665" s="65" t="e">
        <f>IF((ROWS(E$6:E665)-1)&gt;$C$16+$C$13-$C$15,"",(ROWS(E$6:E665)-1))</f>
        <v>#REF!</v>
      </c>
      <c r="F665" s="55" t="e">
        <f t="shared" si="316"/>
        <v>#REF!</v>
      </c>
      <c r="G665" s="55" t="e">
        <f t="shared" si="311"/>
        <v>#REF!</v>
      </c>
      <c r="H665" s="28" t="e">
        <f t="shared" si="312"/>
        <v>#REF!</v>
      </c>
      <c r="I665" s="56" t="e">
        <f t="shared" si="313"/>
        <v>#REF!</v>
      </c>
      <c r="J665" s="56" t="e">
        <f t="shared" si="317"/>
        <v>#REF!</v>
      </c>
      <c r="K665" s="57" t="e">
        <f t="shared" si="318"/>
        <v>#REF!</v>
      </c>
      <c r="L665" s="57" t="e">
        <f t="shared" si="319"/>
        <v>#REF!</v>
      </c>
      <c r="M665" s="58" t="e">
        <f t="shared" si="314"/>
        <v>#REF!</v>
      </c>
      <c r="N665" s="58" t="e">
        <f t="shared" si="320"/>
        <v>#REF!</v>
      </c>
      <c r="O665" s="58" t="e">
        <f t="shared" si="321"/>
        <v>#REF!</v>
      </c>
      <c r="P665" s="59" t="e">
        <f t="shared" si="310"/>
        <v>#REF!</v>
      </c>
      <c r="Q665" s="29" t="e">
        <f t="shared" si="322"/>
        <v>#REF!</v>
      </c>
      <c r="R665" s="100" t="e">
        <f t="shared" si="315"/>
        <v>#REF!</v>
      </c>
      <c r="S665" s="69"/>
      <c r="T665" s="69"/>
      <c r="U665" s="102"/>
      <c r="V665" s="102"/>
      <c r="W665" s="102"/>
      <c r="X665" s="102" t="e">
        <f t="shared" si="323"/>
        <v>#REF!</v>
      </c>
      <c r="Y665" s="102" t="e">
        <f t="shared" si="324"/>
        <v>#REF!</v>
      </c>
      <c r="Z665" s="102" t="e">
        <f t="shared" si="325"/>
        <v>#REF!</v>
      </c>
      <c r="AA665" s="102" t="e">
        <f t="shared" si="326"/>
        <v>#REF!</v>
      </c>
      <c r="AB665" s="102" t="e">
        <f t="shared" si="327"/>
        <v>#REF!</v>
      </c>
      <c r="AC665" s="102" t="e">
        <f t="shared" si="328"/>
        <v>#REF!</v>
      </c>
      <c r="AD665" s="102" t="e">
        <f t="shared" si="329"/>
        <v>#REF!</v>
      </c>
      <c r="AE665" s="102" t="e">
        <f t="shared" si="330"/>
        <v>#REF!</v>
      </c>
      <c r="AF665" s="108" t="e">
        <f t="shared" si="331"/>
        <v>#REF!</v>
      </c>
      <c r="AG665" s="102" t="e">
        <f t="shared" si="332"/>
        <v>#REF!</v>
      </c>
    </row>
    <row r="666" spans="5:33" x14ac:dyDescent="0.25">
      <c r="E666" s="65" t="e">
        <f>IF((ROWS(E$6:E666)-1)&gt;$C$16+$C$13-$C$15,"",(ROWS(E$6:E666)-1))</f>
        <v>#REF!</v>
      </c>
      <c r="F666" s="55" t="e">
        <f t="shared" si="316"/>
        <v>#REF!</v>
      </c>
      <c r="G666" s="55" t="e">
        <f t="shared" si="311"/>
        <v>#REF!</v>
      </c>
      <c r="H666" s="28" t="e">
        <f t="shared" si="312"/>
        <v>#REF!</v>
      </c>
      <c r="I666" s="56" t="e">
        <f t="shared" si="313"/>
        <v>#REF!</v>
      </c>
      <c r="J666" s="56" t="e">
        <f t="shared" si="317"/>
        <v>#REF!</v>
      </c>
      <c r="K666" s="57" t="e">
        <f t="shared" si="318"/>
        <v>#REF!</v>
      </c>
      <c r="L666" s="57" t="e">
        <f t="shared" si="319"/>
        <v>#REF!</v>
      </c>
      <c r="M666" s="58" t="e">
        <f t="shared" si="314"/>
        <v>#REF!</v>
      </c>
      <c r="N666" s="58" t="e">
        <f t="shared" si="320"/>
        <v>#REF!</v>
      </c>
      <c r="O666" s="58" t="e">
        <f t="shared" si="321"/>
        <v>#REF!</v>
      </c>
      <c r="P666" s="59" t="e">
        <f t="shared" si="310"/>
        <v>#REF!</v>
      </c>
      <c r="Q666" s="29" t="e">
        <f t="shared" si="322"/>
        <v>#REF!</v>
      </c>
      <c r="R666" s="100" t="e">
        <f t="shared" si="315"/>
        <v>#REF!</v>
      </c>
      <c r="S666" s="69"/>
      <c r="T666" s="69"/>
      <c r="U666" s="102"/>
      <c r="V666" s="102"/>
      <c r="W666" s="102"/>
      <c r="X666" s="102" t="e">
        <f t="shared" si="323"/>
        <v>#REF!</v>
      </c>
      <c r="Y666" s="102" t="e">
        <f t="shared" si="324"/>
        <v>#REF!</v>
      </c>
      <c r="Z666" s="102" t="e">
        <f t="shared" si="325"/>
        <v>#REF!</v>
      </c>
      <c r="AA666" s="102" t="e">
        <f t="shared" si="326"/>
        <v>#REF!</v>
      </c>
      <c r="AB666" s="102" t="e">
        <f t="shared" si="327"/>
        <v>#REF!</v>
      </c>
      <c r="AC666" s="102" t="e">
        <f t="shared" si="328"/>
        <v>#REF!</v>
      </c>
      <c r="AD666" s="102" t="e">
        <f t="shared" si="329"/>
        <v>#REF!</v>
      </c>
      <c r="AE666" s="102" t="e">
        <f t="shared" si="330"/>
        <v>#REF!</v>
      </c>
      <c r="AF666" s="108" t="e">
        <f t="shared" si="331"/>
        <v>#REF!</v>
      </c>
      <c r="AG666" s="102" t="e">
        <f t="shared" si="332"/>
        <v>#REF!</v>
      </c>
    </row>
    <row r="667" spans="5:33" x14ac:dyDescent="0.25">
      <c r="E667" s="65" t="e">
        <f>IF((ROWS(E$6:E667)-1)&gt;$C$16+$C$13-$C$15,"",(ROWS(E$6:E667)-1))</f>
        <v>#REF!</v>
      </c>
      <c r="F667" s="55" t="e">
        <f t="shared" si="316"/>
        <v>#REF!</v>
      </c>
      <c r="G667" s="55" t="e">
        <f t="shared" si="311"/>
        <v>#REF!</v>
      </c>
      <c r="H667" s="28" t="e">
        <f t="shared" si="312"/>
        <v>#REF!</v>
      </c>
      <c r="I667" s="56" t="e">
        <f t="shared" si="313"/>
        <v>#REF!</v>
      </c>
      <c r="J667" s="56" t="e">
        <f t="shared" si="317"/>
        <v>#REF!</v>
      </c>
      <c r="K667" s="57" t="e">
        <f t="shared" si="318"/>
        <v>#REF!</v>
      </c>
      <c r="L667" s="57" t="e">
        <f t="shared" si="319"/>
        <v>#REF!</v>
      </c>
      <c r="M667" s="58" t="e">
        <f t="shared" si="314"/>
        <v>#REF!</v>
      </c>
      <c r="N667" s="58" t="e">
        <f t="shared" si="320"/>
        <v>#REF!</v>
      </c>
      <c r="O667" s="58" t="e">
        <f t="shared" si="321"/>
        <v>#REF!</v>
      </c>
      <c r="P667" s="59" t="e">
        <f t="shared" si="310"/>
        <v>#REF!</v>
      </c>
      <c r="Q667" s="29" t="e">
        <f t="shared" si="322"/>
        <v>#REF!</v>
      </c>
      <c r="R667" s="100" t="e">
        <f t="shared" si="315"/>
        <v>#REF!</v>
      </c>
      <c r="S667" s="69"/>
      <c r="T667" s="69"/>
      <c r="U667" s="102"/>
      <c r="V667" s="102"/>
      <c r="W667" s="102"/>
      <c r="X667" s="102" t="e">
        <f t="shared" si="323"/>
        <v>#REF!</v>
      </c>
      <c r="Y667" s="102" t="e">
        <f t="shared" si="324"/>
        <v>#REF!</v>
      </c>
      <c r="Z667" s="102" t="e">
        <f t="shared" si="325"/>
        <v>#REF!</v>
      </c>
      <c r="AA667" s="102" t="e">
        <f t="shared" si="326"/>
        <v>#REF!</v>
      </c>
      <c r="AB667" s="102" t="e">
        <f t="shared" si="327"/>
        <v>#REF!</v>
      </c>
      <c r="AC667" s="102" t="e">
        <f t="shared" si="328"/>
        <v>#REF!</v>
      </c>
      <c r="AD667" s="102" t="e">
        <f t="shared" si="329"/>
        <v>#REF!</v>
      </c>
      <c r="AE667" s="102" t="e">
        <f t="shared" si="330"/>
        <v>#REF!</v>
      </c>
      <c r="AF667" s="108" t="e">
        <f t="shared" si="331"/>
        <v>#REF!</v>
      </c>
      <c r="AG667" s="102" t="e">
        <f t="shared" si="332"/>
        <v>#REF!</v>
      </c>
    </row>
    <row r="668" spans="5:33" x14ac:dyDescent="0.25">
      <c r="E668" s="65" t="e">
        <f>IF((ROWS(E$6:E668)-1)&gt;$C$16+$C$13-$C$15,"",(ROWS(E$6:E668)-1))</f>
        <v>#REF!</v>
      </c>
      <c r="F668" s="55" t="e">
        <f t="shared" si="316"/>
        <v>#REF!</v>
      </c>
      <c r="G668" s="55" t="e">
        <f t="shared" si="311"/>
        <v>#REF!</v>
      </c>
      <c r="H668" s="28" t="e">
        <f t="shared" si="312"/>
        <v>#REF!</v>
      </c>
      <c r="I668" s="56" t="e">
        <f t="shared" si="313"/>
        <v>#REF!</v>
      </c>
      <c r="J668" s="56" t="e">
        <f t="shared" si="317"/>
        <v>#REF!</v>
      </c>
      <c r="K668" s="57" t="e">
        <f t="shared" si="318"/>
        <v>#REF!</v>
      </c>
      <c r="L668" s="57" t="e">
        <f t="shared" si="319"/>
        <v>#REF!</v>
      </c>
      <c r="M668" s="58" t="e">
        <f t="shared" si="314"/>
        <v>#REF!</v>
      </c>
      <c r="N668" s="58" t="e">
        <f t="shared" si="320"/>
        <v>#REF!</v>
      </c>
      <c r="O668" s="58" t="e">
        <f t="shared" si="321"/>
        <v>#REF!</v>
      </c>
      <c r="P668" s="59" t="e">
        <f t="shared" si="310"/>
        <v>#REF!</v>
      </c>
      <c r="Q668" s="29" t="e">
        <f t="shared" si="322"/>
        <v>#REF!</v>
      </c>
      <c r="R668" s="100" t="e">
        <f t="shared" si="315"/>
        <v>#REF!</v>
      </c>
      <c r="S668" s="69"/>
      <c r="T668" s="69"/>
      <c r="U668" s="102"/>
      <c r="V668" s="102"/>
      <c r="W668" s="102"/>
      <c r="X668" s="102" t="e">
        <f t="shared" si="323"/>
        <v>#REF!</v>
      </c>
      <c r="Y668" s="102" t="e">
        <f t="shared" si="324"/>
        <v>#REF!</v>
      </c>
      <c r="Z668" s="102" t="e">
        <f t="shared" si="325"/>
        <v>#REF!</v>
      </c>
      <c r="AA668" s="102" t="e">
        <f t="shared" si="326"/>
        <v>#REF!</v>
      </c>
      <c r="AB668" s="102" t="e">
        <f t="shared" si="327"/>
        <v>#REF!</v>
      </c>
      <c r="AC668" s="102" t="e">
        <f t="shared" si="328"/>
        <v>#REF!</v>
      </c>
      <c r="AD668" s="102" t="e">
        <f t="shared" si="329"/>
        <v>#REF!</v>
      </c>
      <c r="AE668" s="102" t="e">
        <f t="shared" si="330"/>
        <v>#REF!</v>
      </c>
      <c r="AF668" s="108" t="e">
        <f t="shared" si="331"/>
        <v>#REF!</v>
      </c>
      <c r="AG668" s="102" t="e">
        <f t="shared" si="332"/>
        <v>#REF!</v>
      </c>
    </row>
    <row r="669" spans="5:33" x14ac:dyDescent="0.25">
      <c r="E669" s="65" t="e">
        <f>IF((ROWS(E$6:E669)-1)&gt;$C$16+$C$13-$C$15,"",(ROWS(E$6:E669)-1))</f>
        <v>#REF!</v>
      </c>
      <c r="F669" s="55" t="e">
        <f t="shared" si="316"/>
        <v>#REF!</v>
      </c>
      <c r="G669" s="55" t="e">
        <f t="shared" si="311"/>
        <v>#REF!</v>
      </c>
      <c r="H669" s="28" t="e">
        <f t="shared" si="312"/>
        <v>#REF!</v>
      </c>
      <c r="I669" s="56" t="e">
        <f t="shared" si="313"/>
        <v>#REF!</v>
      </c>
      <c r="J669" s="56" t="e">
        <f t="shared" si="317"/>
        <v>#REF!</v>
      </c>
      <c r="K669" s="57" t="e">
        <f t="shared" si="318"/>
        <v>#REF!</v>
      </c>
      <c r="L669" s="57" t="e">
        <f t="shared" si="319"/>
        <v>#REF!</v>
      </c>
      <c r="M669" s="58" t="e">
        <f t="shared" si="314"/>
        <v>#REF!</v>
      </c>
      <c r="N669" s="58" t="e">
        <f t="shared" si="320"/>
        <v>#REF!</v>
      </c>
      <c r="O669" s="58" t="e">
        <f t="shared" si="321"/>
        <v>#REF!</v>
      </c>
      <c r="P669" s="59" t="e">
        <f t="shared" si="310"/>
        <v>#REF!</v>
      </c>
      <c r="Q669" s="29" t="e">
        <f t="shared" si="322"/>
        <v>#REF!</v>
      </c>
      <c r="R669" s="100" t="e">
        <f t="shared" si="315"/>
        <v>#REF!</v>
      </c>
      <c r="S669" s="69"/>
      <c r="T669" s="69"/>
      <c r="U669" s="102"/>
      <c r="V669" s="102"/>
      <c r="W669" s="102"/>
      <c r="X669" s="102" t="e">
        <f t="shared" si="323"/>
        <v>#REF!</v>
      </c>
      <c r="Y669" s="102" t="e">
        <f t="shared" si="324"/>
        <v>#REF!</v>
      </c>
      <c r="Z669" s="102" t="e">
        <f t="shared" si="325"/>
        <v>#REF!</v>
      </c>
      <c r="AA669" s="102" t="e">
        <f t="shared" si="326"/>
        <v>#REF!</v>
      </c>
      <c r="AB669" s="102" t="e">
        <f t="shared" si="327"/>
        <v>#REF!</v>
      </c>
      <c r="AC669" s="102" t="e">
        <f t="shared" si="328"/>
        <v>#REF!</v>
      </c>
      <c r="AD669" s="102" t="e">
        <f t="shared" si="329"/>
        <v>#REF!</v>
      </c>
      <c r="AE669" s="102" t="e">
        <f t="shared" si="330"/>
        <v>#REF!</v>
      </c>
      <c r="AF669" s="108" t="e">
        <f t="shared" si="331"/>
        <v>#REF!</v>
      </c>
      <c r="AG669" s="102" t="e">
        <f t="shared" si="332"/>
        <v>#REF!</v>
      </c>
    </row>
    <row r="670" spans="5:33" x14ac:dyDescent="0.25">
      <c r="E670" s="65" t="e">
        <f>IF((ROWS(E$6:E670)-1)&gt;$C$16+$C$13-$C$15,"",(ROWS(E$6:E670)-1))</f>
        <v>#REF!</v>
      </c>
      <c r="F670" s="55" t="e">
        <f t="shared" si="316"/>
        <v>#REF!</v>
      </c>
      <c r="G670" s="55" t="e">
        <f t="shared" si="311"/>
        <v>#REF!</v>
      </c>
      <c r="H670" s="28" t="e">
        <f t="shared" si="312"/>
        <v>#REF!</v>
      </c>
      <c r="I670" s="56" t="e">
        <f t="shared" si="313"/>
        <v>#REF!</v>
      </c>
      <c r="J670" s="56" t="e">
        <f t="shared" si="317"/>
        <v>#REF!</v>
      </c>
      <c r="K670" s="57" t="e">
        <f t="shared" si="318"/>
        <v>#REF!</v>
      </c>
      <c r="L670" s="57" t="e">
        <f t="shared" si="319"/>
        <v>#REF!</v>
      </c>
      <c r="M670" s="58" t="e">
        <f t="shared" si="314"/>
        <v>#REF!</v>
      </c>
      <c r="N670" s="58" t="e">
        <f t="shared" si="320"/>
        <v>#REF!</v>
      </c>
      <c r="O670" s="58" t="e">
        <f t="shared" si="321"/>
        <v>#REF!</v>
      </c>
      <c r="P670" s="59" t="e">
        <f t="shared" si="310"/>
        <v>#REF!</v>
      </c>
      <c r="Q670" s="29" t="e">
        <f t="shared" si="322"/>
        <v>#REF!</v>
      </c>
      <c r="R670" s="100" t="e">
        <f t="shared" si="315"/>
        <v>#REF!</v>
      </c>
      <c r="S670" s="69"/>
      <c r="T670" s="69"/>
      <c r="U670" s="102"/>
      <c r="V670" s="102"/>
      <c r="W670" s="102"/>
      <c r="X670" s="102" t="e">
        <f t="shared" si="323"/>
        <v>#REF!</v>
      </c>
      <c r="Y670" s="102" t="e">
        <f t="shared" si="324"/>
        <v>#REF!</v>
      </c>
      <c r="Z670" s="102" t="e">
        <f t="shared" si="325"/>
        <v>#REF!</v>
      </c>
      <c r="AA670" s="102" t="e">
        <f t="shared" si="326"/>
        <v>#REF!</v>
      </c>
      <c r="AB670" s="102" t="e">
        <f t="shared" si="327"/>
        <v>#REF!</v>
      </c>
      <c r="AC670" s="102" t="e">
        <f t="shared" si="328"/>
        <v>#REF!</v>
      </c>
      <c r="AD670" s="102" t="e">
        <f t="shared" si="329"/>
        <v>#REF!</v>
      </c>
      <c r="AE670" s="102" t="e">
        <f t="shared" si="330"/>
        <v>#REF!</v>
      </c>
      <c r="AF670" s="108" t="e">
        <f t="shared" si="331"/>
        <v>#REF!</v>
      </c>
      <c r="AG670" s="102" t="e">
        <f t="shared" si="332"/>
        <v>#REF!</v>
      </c>
    </row>
    <row r="671" spans="5:33" x14ac:dyDescent="0.25">
      <c r="E671" s="65" t="e">
        <f>IF((ROWS(E$6:E671)-1)&gt;$C$16+$C$13-$C$15,"",(ROWS(E$6:E671)-1))</f>
        <v>#REF!</v>
      </c>
      <c r="F671" s="55" t="e">
        <f t="shared" si="316"/>
        <v>#REF!</v>
      </c>
      <c r="G671" s="55" t="e">
        <f t="shared" si="311"/>
        <v>#REF!</v>
      </c>
      <c r="H671" s="28" t="e">
        <f t="shared" si="312"/>
        <v>#REF!</v>
      </c>
      <c r="I671" s="56" t="e">
        <f t="shared" si="313"/>
        <v>#REF!</v>
      </c>
      <c r="J671" s="56" t="e">
        <f t="shared" si="317"/>
        <v>#REF!</v>
      </c>
      <c r="K671" s="57" t="e">
        <f t="shared" si="318"/>
        <v>#REF!</v>
      </c>
      <c r="L671" s="57" t="e">
        <f t="shared" si="319"/>
        <v>#REF!</v>
      </c>
      <c r="M671" s="58" t="e">
        <f t="shared" si="314"/>
        <v>#REF!</v>
      </c>
      <c r="N671" s="58" t="e">
        <f t="shared" si="320"/>
        <v>#REF!</v>
      </c>
      <c r="O671" s="58" t="e">
        <f t="shared" si="321"/>
        <v>#REF!</v>
      </c>
      <c r="P671" s="59" t="e">
        <f t="shared" si="310"/>
        <v>#REF!</v>
      </c>
      <c r="Q671" s="29" t="e">
        <f t="shared" si="322"/>
        <v>#REF!</v>
      </c>
      <c r="R671" s="100" t="e">
        <f t="shared" si="315"/>
        <v>#REF!</v>
      </c>
      <c r="S671" s="69"/>
      <c r="T671" s="69"/>
      <c r="U671" s="102"/>
      <c r="V671" s="102"/>
      <c r="W671" s="102"/>
      <c r="X671" s="102" t="e">
        <f t="shared" si="323"/>
        <v>#REF!</v>
      </c>
      <c r="Y671" s="102" t="e">
        <f t="shared" si="324"/>
        <v>#REF!</v>
      </c>
      <c r="Z671" s="102" t="e">
        <f t="shared" si="325"/>
        <v>#REF!</v>
      </c>
      <c r="AA671" s="102" t="e">
        <f t="shared" si="326"/>
        <v>#REF!</v>
      </c>
      <c r="AB671" s="102" t="e">
        <f t="shared" si="327"/>
        <v>#REF!</v>
      </c>
      <c r="AC671" s="102" t="e">
        <f t="shared" si="328"/>
        <v>#REF!</v>
      </c>
      <c r="AD671" s="102" t="e">
        <f t="shared" si="329"/>
        <v>#REF!</v>
      </c>
      <c r="AE671" s="102" t="e">
        <f t="shared" si="330"/>
        <v>#REF!</v>
      </c>
      <c r="AF671" s="108" t="e">
        <f t="shared" si="331"/>
        <v>#REF!</v>
      </c>
      <c r="AG671" s="102" t="e">
        <f t="shared" si="332"/>
        <v>#REF!</v>
      </c>
    </row>
    <row r="672" spans="5:33" x14ac:dyDescent="0.25">
      <c r="E672" s="65" t="e">
        <f>IF((ROWS(E$6:E672)-1)&gt;$C$16+$C$13-$C$15,"",(ROWS(E$6:E672)-1))</f>
        <v>#REF!</v>
      </c>
      <c r="F672" s="55" t="e">
        <f t="shared" si="316"/>
        <v>#REF!</v>
      </c>
      <c r="G672" s="55" t="e">
        <f t="shared" si="311"/>
        <v>#REF!</v>
      </c>
      <c r="H672" s="28" t="e">
        <f t="shared" si="312"/>
        <v>#REF!</v>
      </c>
      <c r="I672" s="56" t="e">
        <f t="shared" si="313"/>
        <v>#REF!</v>
      </c>
      <c r="J672" s="56" t="e">
        <f t="shared" si="317"/>
        <v>#REF!</v>
      </c>
      <c r="K672" s="57" t="e">
        <f t="shared" si="318"/>
        <v>#REF!</v>
      </c>
      <c r="L672" s="57" t="e">
        <f t="shared" si="319"/>
        <v>#REF!</v>
      </c>
      <c r="M672" s="58" t="e">
        <f t="shared" si="314"/>
        <v>#REF!</v>
      </c>
      <c r="N672" s="58" t="e">
        <f t="shared" si="320"/>
        <v>#REF!</v>
      </c>
      <c r="O672" s="58" t="e">
        <f t="shared" si="321"/>
        <v>#REF!</v>
      </c>
      <c r="P672" s="59" t="e">
        <f t="shared" si="310"/>
        <v>#REF!</v>
      </c>
      <c r="Q672" s="29" t="e">
        <f t="shared" si="322"/>
        <v>#REF!</v>
      </c>
      <c r="R672" s="100" t="e">
        <f t="shared" si="315"/>
        <v>#REF!</v>
      </c>
      <c r="S672" s="69"/>
      <c r="T672" s="69"/>
      <c r="U672" s="102"/>
      <c r="V672" s="102"/>
      <c r="W672" s="102"/>
      <c r="X672" s="102" t="e">
        <f t="shared" si="323"/>
        <v>#REF!</v>
      </c>
      <c r="Y672" s="102" t="e">
        <f t="shared" si="324"/>
        <v>#REF!</v>
      </c>
      <c r="Z672" s="102" t="e">
        <f t="shared" si="325"/>
        <v>#REF!</v>
      </c>
      <c r="AA672" s="102" t="e">
        <f t="shared" si="326"/>
        <v>#REF!</v>
      </c>
      <c r="AB672" s="102" t="e">
        <f t="shared" si="327"/>
        <v>#REF!</v>
      </c>
      <c r="AC672" s="102" t="e">
        <f t="shared" si="328"/>
        <v>#REF!</v>
      </c>
      <c r="AD672" s="102" t="e">
        <f t="shared" si="329"/>
        <v>#REF!</v>
      </c>
      <c r="AE672" s="102" t="e">
        <f t="shared" si="330"/>
        <v>#REF!</v>
      </c>
      <c r="AF672" s="108" t="e">
        <f t="shared" si="331"/>
        <v>#REF!</v>
      </c>
      <c r="AG672" s="102" t="e">
        <f t="shared" si="332"/>
        <v>#REF!</v>
      </c>
    </row>
    <row r="673" spans="5:33" x14ac:dyDescent="0.25">
      <c r="E673" s="65" t="e">
        <f>IF((ROWS(E$6:E673)-1)&gt;$C$16+$C$13-$C$15,"",(ROWS(E$6:E673)-1))</f>
        <v>#REF!</v>
      </c>
      <c r="F673" s="55" t="e">
        <f t="shared" si="316"/>
        <v>#REF!</v>
      </c>
      <c r="G673" s="55" t="e">
        <f t="shared" si="311"/>
        <v>#REF!</v>
      </c>
      <c r="H673" s="28" t="e">
        <f t="shared" si="312"/>
        <v>#REF!</v>
      </c>
      <c r="I673" s="56" t="e">
        <f t="shared" si="313"/>
        <v>#REF!</v>
      </c>
      <c r="J673" s="56" t="e">
        <f t="shared" si="317"/>
        <v>#REF!</v>
      </c>
      <c r="K673" s="57" t="e">
        <f t="shared" si="318"/>
        <v>#REF!</v>
      </c>
      <c r="L673" s="57" t="e">
        <f t="shared" si="319"/>
        <v>#REF!</v>
      </c>
      <c r="M673" s="58" t="e">
        <f t="shared" si="314"/>
        <v>#REF!</v>
      </c>
      <c r="N673" s="58" t="e">
        <f t="shared" si="320"/>
        <v>#REF!</v>
      </c>
      <c r="O673" s="58" t="e">
        <f t="shared" si="321"/>
        <v>#REF!</v>
      </c>
      <c r="P673" s="59" t="e">
        <f t="shared" si="310"/>
        <v>#REF!</v>
      </c>
      <c r="Q673" s="29" t="e">
        <f t="shared" si="322"/>
        <v>#REF!</v>
      </c>
      <c r="R673" s="100" t="e">
        <f t="shared" si="315"/>
        <v>#REF!</v>
      </c>
      <c r="S673" s="69"/>
      <c r="T673" s="69"/>
      <c r="U673" s="102"/>
      <c r="V673" s="102"/>
      <c r="W673" s="102"/>
      <c r="X673" s="102" t="e">
        <f t="shared" si="323"/>
        <v>#REF!</v>
      </c>
      <c r="Y673" s="102" t="e">
        <f t="shared" si="324"/>
        <v>#REF!</v>
      </c>
      <c r="Z673" s="102" t="e">
        <f t="shared" si="325"/>
        <v>#REF!</v>
      </c>
      <c r="AA673" s="102" t="e">
        <f t="shared" si="326"/>
        <v>#REF!</v>
      </c>
      <c r="AB673" s="102" t="e">
        <f t="shared" si="327"/>
        <v>#REF!</v>
      </c>
      <c r="AC673" s="102" t="e">
        <f t="shared" si="328"/>
        <v>#REF!</v>
      </c>
      <c r="AD673" s="102" t="e">
        <f t="shared" si="329"/>
        <v>#REF!</v>
      </c>
      <c r="AE673" s="102" t="e">
        <f t="shared" si="330"/>
        <v>#REF!</v>
      </c>
      <c r="AF673" s="108" t="e">
        <f t="shared" si="331"/>
        <v>#REF!</v>
      </c>
      <c r="AG673" s="102" t="e">
        <f t="shared" si="332"/>
        <v>#REF!</v>
      </c>
    </row>
    <row r="674" spans="5:33" x14ac:dyDescent="0.25">
      <c r="E674" s="65" t="e">
        <f>IF((ROWS(E$6:E674)-1)&gt;$C$16+$C$13-$C$15,"",(ROWS(E$6:E674)-1))</f>
        <v>#REF!</v>
      </c>
      <c r="F674" s="55" t="e">
        <f t="shared" si="316"/>
        <v>#REF!</v>
      </c>
      <c r="G674" s="55" t="e">
        <f t="shared" si="311"/>
        <v>#REF!</v>
      </c>
      <c r="H674" s="28" t="e">
        <f t="shared" si="312"/>
        <v>#REF!</v>
      </c>
      <c r="I674" s="56" t="e">
        <f t="shared" si="313"/>
        <v>#REF!</v>
      </c>
      <c r="J674" s="56" t="e">
        <f t="shared" si="317"/>
        <v>#REF!</v>
      </c>
      <c r="K674" s="57" t="e">
        <f t="shared" si="318"/>
        <v>#REF!</v>
      </c>
      <c r="L674" s="57" t="e">
        <f t="shared" si="319"/>
        <v>#REF!</v>
      </c>
      <c r="M674" s="58" t="e">
        <f t="shared" si="314"/>
        <v>#REF!</v>
      </c>
      <c r="N674" s="58" t="e">
        <f t="shared" si="320"/>
        <v>#REF!</v>
      </c>
      <c r="O674" s="58" t="e">
        <f t="shared" si="321"/>
        <v>#REF!</v>
      </c>
      <c r="P674" s="59" t="e">
        <f t="shared" si="310"/>
        <v>#REF!</v>
      </c>
      <c r="Q674" s="29" t="e">
        <f t="shared" si="322"/>
        <v>#REF!</v>
      </c>
      <c r="R674" s="100" t="e">
        <f t="shared" si="315"/>
        <v>#REF!</v>
      </c>
      <c r="S674" s="69"/>
      <c r="T674" s="69"/>
      <c r="U674" s="102"/>
      <c r="V674" s="102"/>
      <c r="W674" s="102"/>
      <c r="X674" s="102" t="e">
        <f t="shared" si="323"/>
        <v>#REF!</v>
      </c>
      <c r="Y674" s="102" t="e">
        <f t="shared" si="324"/>
        <v>#REF!</v>
      </c>
      <c r="Z674" s="102" t="e">
        <f t="shared" si="325"/>
        <v>#REF!</v>
      </c>
      <c r="AA674" s="102" t="e">
        <f t="shared" si="326"/>
        <v>#REF!</v>
      </c>
      <c r="AB674" s="102" t="e">
        <f t="shared" si="327"/>
        <v>#REF!</v>
      </c>
      <c r="AC674" s="102" t="e">
        <f t="shared" si="328"/>
        <v>#REF!</v>
      </c>
      <c r="AD674" s="102" t="e">
        <f t="shared" si="329"/>
        <v>#REF!</v>
      </c>
      <c r="AE674" s="102" t="e">
        <f t="shared" si="330"/>
        <v>#REF!</v>
      </c>
      <c r="AF674" s="108" t="e">
        <f t="shared" si="331"/>
        <v>#REF!</v>
      </c>
      <c r="AG674" s="102" t="e">
        <f t="shared" si="332"/>
        <v>#REF!</v>
      </c>
    </row>
    <row r="675" spans="5:33" x14ac:dyDescent="0.25">
      <c r="E675" s="65" t="e">
        <f>IF((ROWS(E$6:E675)-1)&gt;$C$16+$C$13-$C$15,"",(ROWS(E$6:E675)-1))</f>
        <v>#REF!</v>
      </c>
      <c r="F675" s="55" t="e">
        <f t="shared" si="316"/>
        <v>#REF!</v>
      </c>
      <c r="G675" s="55" t="e">
        <f t="shared" si="311"/>
        <v>#REF!</v>
      </c>
      <c r="H675" s="28" t="e">
        <f t="shared" si="312"/>
        <v>#REF!</v>
      </c>
      <c r="I675" s="56" t="e">
        <f t="shared" si="313"/>
        <v>#REF!</v>
      </c>
      <c r="J675" s="56" t="e">
        <f t="shared" si="317"/>
        <v>#REF!</v>
      </c>
      <c r="K675" s="57" t="e">
        <f t="shared" si="318"/>
        <v>#REF!</v>
      </c>
      <c r="L675" s="57" t="e">
        <f t="shared" si="319"/>
        <v>#REF!</v>
      </c>
      <c r="M675" s="58" t="e">
        <f t="shared" si="314"/>
        <v>#REF!</v>
      </c>
      <c r="N675" s="58" t="e">
        <f t="shared" si="320"/>
        <v>#REF!</v>
      </c>
      <c r="O675" s="58" t="e">
        <f t="shared" si="321"/>
        <v>#REF!</v>
      </c>
      <c r="P675" s="59" t="e">
        <f t="shared" si="310"/>
        <v>#REF!</v>
      </c>
      <c r="Q675" s="29" t="e">
        <f t="shared" si="322"/>
        <v>#REF!</v>
      </c>
      <c r="R675" s="100" t="e">
        <f t="shared" si="315"/>
        <v>#REF!</v>
      </c>
      <c r="S675" s="69"/>
      <c r="T675" s="69"/>
      <c r="U675" s="102"/>
      <c r="V675" s="102"/>
      <c r="W675" s="102"/>
      <c r="X675" s="102" t="e">
        <f t="shared" si="323"/>
        <v>#REF!</v>
      </c>
      <c r="Y675" s="102" t="e">
        <f t="shared" si="324"/>
        <v>#REF!</v>
      </c>
      <c r="Z675" s="102" t="e">
        <f t="shared" si="325"/>
        <v>#REF!</v>
      </c>
      <c r="AA675" s="102" t="e">
        <f t="shared" si="326"/>
        <v>#REF!</v>
      </c>
      <c r="AB675" s="102" t="e">
        <f t="shared" si="327"/>
        <v>#REF!</v>
      </c>
      <c r="AC675" s="102" t="e">
        <f t="shared" si="328"/>
        <v>#REF!</v>
      </c>
      <c r="AD675" s="102" t="e">
        <f t="shared" si="329"/>
        <v>#REF!</v>
      </c>
      <c r="AE675" s="102" t="e">
        <f t="shared" si="330"/>
        <v>#REF!</v>
      </c>
      <c r="AF675" s="108" t="e">
        <f t="shared" si="331"/>
        <v>#REF!</v>
      </c>
      <c r="AG675" s="102" t="e">
        <f t="shared" si="332"/>
        <v>#REF!</v>
      </c>
    </row>
    <row r="676" spans="5:33" x14ac:dyDescent="0.25">
      <c r="E676" s="65" t="e">
        <f>IF((ROWS(E$6:E676)-1)&gt;$C$16+$C$13-$C$15,"",(ROWS(E$6:E676)-1))</f>
        <v>#REF!</v>
      </c>
      <c r="F676" s="55" t="e">
        <f t="shared" si="316"/>
        <v>#REF!</v>
      </c>
      <c r="G676" s="55" t="e">
        <f t="shared" si="311"/>
        <v>#REF!</v>
      </c>
      <c r="H676" s="28" t="e">
        <f t="shared" si="312"/>
        <v>#REF!</v>
      </c>
      <c r="I676" s="56" t="e">
        <f t="shared" si="313"/>
        <v>#REF!</v>
      </c>
      <c r="J676" s="56" t="e">
        <f t="shared" si="317"/>
        <v>#REF!</v>
      </c>
      <c r="K676" s="57" t="e">
        <f t="shared" si="318"/>
        <v>#REF!</v>
      </c>
      <c r="L676" s="57" t="e">
        <f t="shared" si="319"/>
        <v>#REF!</v>
      </c>
      <c r="M676" s="58" t="e">
        <f t="shared" si="314"/>
        <v>#REF!</v>
      </c>
      <c r="N676" s="58" t="e">
        <f t="shared" si="320"/>
        <v>#REF!</v>
      </c>
      <c r="O676" s="58" t="e">
        <f t="shared" si="321"/>
        <v>#REF!</v>
      </c>
      <c r="P676" s="59" t="e">
        <f t="shared" si="310"/>
        <v>#REF!</v>
      </c>
      <c r="Q676" s="29" t="e">
        <f t="shared" si="322"/>
        <v>#REF!</v>
      </c>
      <c r="R676" s="100" t="e">
        <f t="shared" si="315"/>
        <v>#REF!</v>
      </c>
      <c r="S676" s="69"/>
      <c r="T676" s="69"/>
      <c r="U676" s="102"/>
      <c r="V676" s="102"/>
      <c r="W676" s="102"/>
      <c r="X676" s="102" t="e">
        <f t="shared" si="323"/>
        <v>#REF!</v>
      </c>
      <c r="Y676" s="102" t="e">
        <f t="shared" si="324"/>
        <v>#REF!</v>
      </c>
      <c r="Z676" s="102" t="e">
        <f t="shared" si="325"/>
        <v>#REF!</v>
      </c>
      <c r="AA676" s="102" t="e">
        <f t="shared" si="326"/>
        <v>#REF!</v>
      </c>
      <c r="AB676" s="102" t="e">
        <f t="shared" si="327"/>
        <v>#REF!</v>
      </c>
      <c r="AC676" s="102" t="e">
        <f t="shared" si="328"/>
        <v>#REF!</v>
      </c>
      <c r="AD676" s="102" t="e">
        <f t="shared" si="329"/>
        <v>#REF!</v>
      </c>
      <c r="AE676" s="102" t="e">
        <f t="shared" si="330"/>
        <v>#REF!</v>
      </c>
      <c r="AF676" s="108" t="e">
        <f t="shared" si="331"/>
        <v>#REF!</v>
      </c>
      <c r="AG676" s="102" t="e">
        <f t="shared" si="332"/>
        <v>#REF!</v>
      </c>
    </row>
    <row r="677" spans="5:33" x14ac:dyDescent="0.25">
      <c r="E677" s="65" t="e">
        <f>IF((ROWS(E$6:E677)-1)&gt;$C$16+$C$13-$C$15,"",(ROWS(E$6:E677)-1))</f>
        <v>#REF!</v>
      </c>
      <c r="F677" s="55" t="e">
        <f t="shared" si="316"/>
        <v>#REF!</v>
      </c>
      <c r="G677" s="55" t="e">
        <f t="shared" si="311"/>
        <v>#REF!</v>
      </c>
      <c r="H677" s="28" t="e">
        <f t="shared" si="312"/>
        <v>#REF!</v>
      </c>
      <c r="I677" s="56" t="e">
        <f t="shared" si="313"/>
        <v>#REF!</v>
      </c>
      <c r="J677" s="56" t="e">
        <f t="shared" si="317"/>
        <v>#REF!</v>
      </c>
      <c r="K677" s="57" t="e">
        <f t="shared" si="318"/>
        <v>#REF!</v>
      </c>
      <c r="L677" s="57" t="e">
        <f t="shared" si="319"/>
        <v>#REF!</v>
      </c>
      <c r="M677" s="58" t="e">
        <f t="shared" si="314"/>
        <v>#REF!</v>
      </c>
      <c r="N677" s="58" t="e">
        <f t="shared" si="320"/>
        <v>#REF!</v>
      </c>
      <c r="O677" s="58" t="e">
        <f t="shared" si="321"/>
        <v>#REF!</v>
      </c>
      <c r="P677" s="59" t="e">
        <f t="shared" si="310"/>
        <v>#REF!</v>
      </c>
      <c r="Q677" s="29" t="e">
        <f t="shared" si="322"/>
        <v>#REF!</v>
      </c>
      <c r="R677" s="100" t="e">
        <f t="shared" si="315"/>
        <v>#REF!</v>
      </c>
      <c r="S677" s="69"/>
      <c r="T677" s="69"/>
      <c r="U677" s="102"/>
      <c r="V677" s="102"/>
      <c r="W677" s="102"/>
      <c r="X677" s="102" t="e">
        <f t="shared" si="323"/>
        <v>#REF!</v>
      </c>
      <c r="Y677" s="102" t="e">
        <f t="shared" si="324"/>
        <v>#REF!</v>
      </c>
      <c r="Z677" s="102" t="e">
        <f t="shared" si="325"/>
        <v>#REF!</v>
      </c>
      <c r="AA677" s="102" t="e">
        <f t="shared" si="326"/>
        <v>#REF!</v>
      </c>
      <c r="AB677" s="102" t="e">
        <f t="shared" si="327"/>
        <v>#REF!</v>
      </c>
      <c r="AC677" s="102" t="e">
        <f t="shared" si="328"/>
        <v>#REF!</v>
      </c>
      <c r="AD677" s="102" t="e">
        <f t="shared" si="329"/>
        <v>#REF!</v>
      </c>
      <c r="AE677" s="102" t="e">
        <f t="shared" si="330"/>
        <v>#REF!</v>
      </c>
      <c r="AF677" s="108" t="e">
        <f t="shared" si="331"/>
        <v>#REF!</v>
      </c>
      <c r="AG677" s="102" t="e">
        <f t="shared" si="332"/>
        <v>#REF!</v>
      </c>
    </row>
    <row r="678" spans="5:33" x14ac:dyDescent="0.25">
      <c r="E678" s="65" t="e">
        <f>IF((ROWS(E$6:E678)-1)&gt;$C$16+$C$13-$C$15,"",(ROWS(E$6:E678)-1))</f>
        <v>#REF!</v>
      </c>
      <c r="F678" s="55" t="e">
        <f t="shared" si="316"/>
        <v>#REF!</v>
      </c>
      <c r="G678" s="55" t="e">
        <f t="shared" si="311"/>
        <v>#REF!</v>
      </c>
      <c r="H678" s="28" t="e">
        <f t="shared" si="312"/>
        <v>#REF!</v>
      </c>
      <c r="I678" s="56" t="e">
        <f t="shared" si="313"/>
        <v>#REF!</v>
      </c>
      <c r="J678" s="56" t="e">
        <f t="shared" si="317"/>
        <v>#REF!</v>
      </c>
      <c r="K678" s="57" t="e">
        <f t="shared" si="318"/>
        <v>#REF!</v>
      </c>
      <c r="L678" s="57" t="e">
        <f t="shared" si="319"/>
        <v>#REF!</v>
      </c>
      <c r="M678" s="58" t="e">
        <f t="shared" si="314"/>
        <v>#REF!</v>
      </c>
      <c r="N678" s="58" t="e">
        <f t="shared" si="320"/>
        <v>#REF!</v>
      </c>
      <c r="O678" s="58" t="e">
        <f t="shared" si="321"/>
        <v>#REF!</v>
      </c>
      <c r="P678" s="59" t="e">
        <f t="shared" si="310"/>
        <v>#REF!</v>
      </c>
      <c r="Q678" s="29" t="e">
        <f t="shared" si="322"/>
        <v>#REF!</v>
      </c>
      <c r="R678" s="100" t="e">
        <f t="shared" si="315"/>
        <v>#REF!</v>
      </c>
      <c r="S678" s="69"/>
      <c r="T678" s="69"/>
      <c r="U678" s="102"/>
      <c r="V678" s="102"/>
      <c r="W678" s="102"/>
      <c r="X678" s="102" t="e">
        <f t="shared" si="323"/>
        <v>#REF!</v>
      </c>
      <c r="Y678" s="102" t="e">
        <f t="shared" si="324"/>
        <v>#REF!</v>
      </c>
      <c r="Z678" s="102" t="e">
        <f t="shared" si="325"/>
        <v>#REF!</v>
      </c>
      <c r="AA678" s="102" t="e">
        <f t="shared" si="326"/>
        <v>#REF!</v>
      </c>
      <c r="AB678" s="102" t="e">
        <f t="shared" si="327"/>
        <v>#REF!</v>
      </c>
      <c r="AC678" s="102" t="e">
        <f t="shared" si="328"/>
        <v>#REF!</v>
      </c>
      <c r="AD678" s="102" t="e">
        <f t="shared" si="329"/>
        <v>#REF!</v>
      </c>
      <c r="AE678" s="102" t="e">
        <f t="shared" si="330"/>
        <v>#REF!</v>
      </c>
      <c r="AF678" s="108" t="e">
        <f t="shared" si="331"/>
        <v>#REF!</v>
      </c>
      <c r="AG678" s="102" t="e">
        <f t="shared" si="332"/>
        <v>#REF!</v>
      </c>
    </row>
    <row r="679" spans="5:33" x14ac:dyDescent="0.25">
      <c r="E679" s="65" t="e">
        <f>IF((ROWS(E$6:E679)-1)&gt;$C$16+$C$13-$C$15,"",(ROWS(E$6:E679)-1))</f>
        <v>#REF!</v>
      </c>
      <c r="F679" s="55" t="e">
        <f t="shared" si="316"/>
        <v>#REF!</v>
      </c>
      <c r="G679" s="55" t="e">
        <f t="shared" si="311"/>
        <v>#REF!</v>
      </c>
      <c r="H679" s="28" t="e">
        <f t="shared" si="312"/>
        <v>#REF!</v>
      </c>
      <c r="I679" s="56" t="e">
        <f t="shared" si="313"/>
        <v>#REF!</v>
      </c>
      <c r="J679" s="56" t="e">
        <f t="shared" si="317"/>
        <v>#REF!</v>
      </c>
      <c r="K679" s="57" t="e">
        <f t="shared" si="318"/>
        <v>#REF!</v>
      </c>
      <c r="L679" s="57" t="e">
        <f t="shared" si="319"/>
        <v>#REF!</v>
      </c>
      <c r="M679" s="58" t="e">
        <f t="shared" si="314"/>
        <v>#REF!</v>
      </c>
      <c r="N679" s="58" t="e">
        <f t="shared" si="320"/>
        <v>#REF!</v>
      </c>
      <c r="O679" s="58" t="e">
        <f t="shared" si="321"/>
        <v>#REF!</v>
      </c>
      <c r="P679" s="59" t="e">
        <f t="shared" si="310"/>
        <v>#REF!</v>
      </c>
      <c r="Q679" s="29" t="e">
        <f t="shared" si="322"/>
        <v>#REF!</v>
      </c>
      <c r="R679" s="100" t="e">
        <f t="shared" si="315"/>
        <v>#REF!</v>
      </c>
      <c r="S679" s="69"/>
      <c r="T679" s="69"/>
      <c r="U679" s="102"/>
      <c r="V679" s="102"/>
      <c r="W679" s="102"/>
      <c r="X679" s="102" t="e">
        <f t="shared" si="323"/>
        <v>#REF!</v>
      </c>
      <c r="Y679" s="102" t="e">
        <f t="shared" si="324"/>
        <v>#REF!</v>
      </c>
      <c r="Z679" s="102" t="e">
        <f t="shared" si="325"/>
        <v>#REF!</v>
      </c>
      <c r="AA679" s="102" t="e">
        <f t="shared" si="326"/>
        <v>#REF!</v>
      </c>
      <c r="AB679" s="102" t="e">
        <f t="shared" si="327"/>
        <v>#REF!</v>
      </c>
      <c r="AC679" s="102" t="e">
        <f t="shared" si="328"/>
        <v>#REF!</v>
      </c>
      <c r="AD679" s="102" t="e">
        <f t="shared" si="329"/>
        <v>#REF!</v>
      </c>
      <c r="AE679" s="102" t="e">
        <f t="shared" si="330"/>
        <v>#REF!</v>
      </c>
      <c r="AF679" s="108" t="e">
        <f t="shared" si="331"/>
        <v>#REF!</v>
      </c>
      <c r="AG679" s="102" t="e">
        <f t="shared" si="332"/>
        <v>#REF!</v>
      </c>
    </row>
    <row r="680" spans="5:33" x14ac:dyDescent="0.25">
      <c r="E680" s="65" t="e">
        <f>IF((ROWS(E$6:E680)-1)&gt;$C$16+$C$13-$C$15,"",(ROWS(E$6:E680)-1))</f>
        <v>#REF!</v>
      </c>
      <c r="F680" s="55" t="e">
        <f t="shared" si="316"/>
        <v>#REF!</v>
      </c>
      <c r="G680" s="55" t="e">
        <f t="shared" si="311"/>
        <v>#REF!</v>
      </c>
      <c r="H680" s="28" t="e">
        <f t="shared" si="312"/>
        <v>#REF!</v>
      </c>
      <c r="I680" s="56" t="e">
        <f t="shared" si="313"/>
        <v>#REF!</v>
      </c>
      <c r="J680" s="56" t="e">
        <f t="shared" si="317"/>
        <v>#REF!</v>
      </c>
      <c r="K680" s="57" t="e">
        <f t="shared" si="318"/>
        <v>#REF!</v>
      </c>
      <c r="L680" s="57" t="e">
        <f t="shared" si="319"/>
        <v>#REF!</v>
      </c>
      <c r="M680" s="58" t="e">
        <f t="shared" si="314"/>
        <v>#REF!</v>
      </c>
      <c r="N680" s="58" t="e">
        <f t="shared" si="320"/>
        <v>#REF!</v>
      </c>
      <c r="O680" s="58" t="e">
        <f t="shared" si="321"/>
        <v>#REF!</v>
      </c>
      <c r="P680" s="59" t="e">
        <f t="shared" si="310"/>
        <v>#REF!</v>
      </c>
      <c r="Q680" s="29" t="e">
        <f t="shared" si="322"/>
        <v>#REF!</v>
      </c>
      <c r="R680" s="100" t="e">
        <f t="shared" si="315"/>
        <v>#REF!</v>
      </c>
      <c r="S680" s="69"/>
      <c r="T680" s="69"/>
      <c r="U680" s="102"/>
      <c r="V680" s="102"/>
      <c r="W680" s="102"/>
      <c r="X680" s="102" t="e">
        <f t="shared" si="323"/>
        <v>#REF!</v>
      </c>
      <c r="Y680" s="102" t="e">
        <f t="shared" si="324"/>
        <v>#REF!</v>
      </c>
      <c r="Z680" s="102" t="e">
        <f t="shared" si="325"/>
        <v>#REF!</v>
      </c>
      <c r="AA680" s="102" t="e">
        <f t="shared" si="326"/>
        <v>#REF!</v>
      </c>
      <c r="AB680" s="102" t="e">
        <f t="shared" si="327"/>
        <v>#REF!</v>
      </c>
      <c r="AC680" s="102" t="e">
        <f t="shared" si="328"/>
        <v>#REF!</v>
      </c>
      <c r="AD680" s="102" t="e">
        <f t="shared" si="329"/>
        <v>#REF!</v>
      </c>
      <c r="AE680" s="102" t="e">
        <f t="shared" si="330"/>
        <v>#REF!</v>
      </c>
      <c r="AF680" s="108" t="e">
        <f t="shared" si="331"/>
        <v>#REF!</v>
      </c>
      <c r="AG680" s="102" t="e">
        <f t="shared" si="332"/>
        <v>#REF!</v>
      </c>
    </row>
    <row r="681" spans="5:33" x14ac:dyDescent="0.25">
      <c r="E681" s="65" t="e">
        <f>IF((ROWS(E$6:E681)-1)&gt;$C$16+$C$13-$C$15,"",(ROWS(E$6:E681)-1))</f>
        <v>#REF!</v>
      </c>
      <c r="F681" s="55" t="e">
        <f t="shared" si="316"/>
        <v>#REF!</v>
      </c>
      <c r="G681" s="55" t="e">
        <f t="shared" si="311"/>
        <v>#REF!</v>
      </c>
      <c r="H681" s="28" t="e">
        <f t="shared" si="312"/>
        <v>#REF!</v>
      </c>
      <c r="I681" s="56" t="e">
        <f t="shared" si="313"/>
        <v>#REF!</v>
      </c>
      <c r="J681" s="56" t="e">
        <f t="shared" si="317"/>
        <v>#REF!</v>
      </c>
      <c r="K681" s="57" t="e">
        <f t="shared" si="318"/>
        <v>#REF!</v>
      </c>
      <c r="L681" s="57" t="e">
        <f t="shared" si="319"/>
        <v>#REF!</v>
      </c>
      <c r="M681" s="58" t="e">
        <f t="shared" si="314"/>
        <v>#REF!</v>
      </c>
      <c r="N681" s="58" t="e">
        <f t="shared" si="320"/>
        <v>#REF!</v>
      </c>
      <c r="O681" s="58" t="e">
        <f t="shared" si="321"/>
        <v>#REF!</v>
      </c>
      <c r="P681" s="59" t="e">
        <f t="shared" si="310"/>
        <v>#REF!</v>
      </c>
      <c r="Q681" s="29" t="e">
        <f t="shared" si="322"/>
        <v>#REF!</v>
      </c>
      <c r="R681" s="100" t="e">
        <f t="shared" si="315"/>
        <v>#REF!</v>
      </c>
      <c r="S681" s="69"/>
      <c r="T681" s="69"/>
      <c r="U681" s="102"/>
      <c r="V681" s="102"/>
      <c r="W681" s="102"/>
      <c r="X681" s="102" t="e">
        <f t="shared" si="323"/>
        <v>#REF!</v>
      </c>
      <c r="Y681" s="102" t="e">
        <f t="shared" si="324"/>
        <v>#REF!</v>
      </c>
      <c r="Z681" s="102" t="e">
        <f t="shared" si="325"/>
        <v>#REF!</v>
      </c>
      <c r="AA681" s="102" t="e">
        <f t="shared" si="326"/>
        <v>#REF!</v>
      </c>
      <c r="AB681" s="102" t="e">
        <f t="shared" si="327"/>
        <v>#REF!</v>
      </c>
      <c r="AC681" s="102" t="e">
        <f t="shared" si="328"/>
        <v>#REF!</v>
      </c>
      <c r="AD681" s="102" t="e">
        <f t="shared" si="329"/>
        <v>#REF!</v>
      </c>
      <c r="AE681" s="102" t="e">
        <f t="shared" si="330"/>
        <v>#REF!</v>
      </c>
      <c r="AF681" s="108" t="e">
        <f t="shared" si="331"/>
        <v>#REF!</v>
      </c>
      <c r="AG681" s="102" t="e">
        <f t="shared" si="332"/>
        <v>#REF!</v>
      </c>
    </row>
    <row r="682" spans="5:33" x14ac:dyDescent="0.25">
      <c r="E682" s="65" t="e">
        <f>IF((ROWS(E$6:E682)-1)&gt;$C$16+$C$13-$C$15,"",(ROWS(E$6:E682)-1))</f>
        <v>#REF!</v>
      </c>
      <c r="F682" s="55" t="e">
        <f t="shared" si="316"/>
        <v>#REF!</v>
      </c>
      <c r="G682" s="55" t="e">
        <f t="shared" si="311"/>
        <v>#REF!</v>
      </c>
      <c r="H682" s="28" t="e">
        <f t="shared" si="312"/>
        <v>#REF!</v>
      </c>
      <c r="I682" s="56" t="e">
        <f t="shared" si="313"/>
        <v>#REF!</v>
      </c>
      <c r="J682" s="56" t="e">
        <f t="shared" si="317"/>
        <v>#REF!</v>
      </c>
      <c r="K682" s="57" t="e">
        <f t="shared" si="318"/>
        <v>#REF!</v>
      </c>
      <c r="L682" s="57" t="e">
        <f t="shared" si="319"/>
        <v>#REF!</v>
      </c>
      <c r="M682" s="58" t="e">
        <f t="shared" si="314"/>
        <v>#REF!</v>
      </c>
      <c r="N682" s="58" t="e">
        <f t="shared" si="320"/>
        <v>#REF!</v>
      </c>
      <c r="O682" s="58" t="e">
        <f t="shared" si="321"/>
        <v>#REF!</v>
      </c>
      <c r="P682" s="59" t="e">
        <f t="shared" si="310"/>
        <v>#REF!</v>
      </c>
      <c r="Q682" s="29" t="e">
        <f t="shared" si="322"/>
        <v>#REF!</v>
      </c>
      <c r="R682" s="100" t="e">
        <f t="shared" si="315"/>
        <v>#REF!</v>
      </c>
      <c r="S682" s="69"/>
      <c r="T682" s="69"/>
      <c r="U682" s="102"/>
      <c r="V682" s="102"/>
      <c r="W682" s="102"/>
      <c r="X682" s="102" t="e">
        <f t="shared" si="323"/>
        <v>#REF!</v>
      </c>
      <c r="Y682" s="102" t="e">
        <f t="shared" si="324"/>
        <v>#REF!</v>
      </c>
      <c r="Z682" s="102" t="e">
        <f t="shared" si="325"/>
        <v>#REF!</v>
      </c>
      <c r="AA682" s="102" t="e">
        <f t="shared" si="326"/>
        <v>#REF!</v>
      </c>
      <c r="AB682" s="102" t="e">
        <f t="shared" si="327"/>
        <v>#REF!</v>
      </c>
      <c r="AC682" s="102" t="e">
        <f t="shared" si="328"/>
        <v>#REF!</v>
      </c>
      <c r="AD682" s="102" t="e">
        <f t="shared" si="329"/>
        <v>#REF!</v>
      </c>
      <c r="AE682" s="102" t="e">
        <f t="shared" si="330"/>
        <v>#REF!</v>
      </c>
      <c r="AF682" s="108" t="e">
        <f t="shared" si="331"/>
        <v>#REF!</v>
      </c>
      <c r="AG682" s="102" t="e">
        <f t="shared" si="332"/>
        <v>#REF!</v>
      </c>
    </row>
    <row r="683" spans="5:33" x14ac:dyDescent="0.25">
      <c r="E683" s="65" t="e">
        <f>IF((ROWS(E$6:E683)-1)&gt;$C$16+$C$13-$C$15,"",(ROWS(E$6:E683)-1))</f>
        <v>#REF!</v>
      </c>
      <c r="F683" s="55" t="e">
        <f t="shared" si="316"/>
        <v>#REF!</v>
      </c>
      <c r="G683" s="55" t="e">
        <f t="shared" si="311"/>
        <v>#REF!</v>
      </c>
      <c r="H683" s="28" t="e">
        <f t="shared" si="312"/>
        <v>#REF!</v>
      </c>
      <c r="I683" s="56" t="e">
        <f t="shared" si="313"/>
        <v>#REF!</v>
      </c>
      <c r="J683" s="56" t="e">
        <f t="shared" si="317"/>
        <v>#REF!</v>
      </c>
      <c r="K683" s="57" t="e">
        <f t="shared" si="318"/>
        <v>#REF!</v>
      </c>
      <c r="L683" s="57" t="e">
        <f t="shared" si="319"/>
        <v>#REF!</v>
      </c>
      <c r="M683" s="58" t="e">
        <f t="shared" si="314"/>
        <v>#REF!</v>
      </c>
      <c r="N683" s="58" t="e">
        <f t="shared" si="320"/>
        <v>#REF!</v>
      </c>
      <c r="O683" s="58" t="e">
        <f t="shared" si="321"/>
        <v>#REF!</v>
      </c>
      <c r="P683" s="59" t="e">
        <f t="shared" si="310"/>
        <v>#REF!</v>
      </c>
      <c r="Q683" s="29" t="e">
        <f t="shared" si="322"/>
        <v>#REF!</v>
      </c>
      <c r="R683" s="100" t="e">
        <f t="shared" si="315"/>
        <v>#REF!</v>
      </c>
      <c r="S683" s="69"/>
      <c r="T683" s="69"/>
      <c r="U683" s="102"/>
      <c r="V683" s="102"/>
      <c r="W683" s="102"/>
      <c r="X683" s="102" t="e">
        <f t="shared" si="323"/>
        <v>#REF!</v>
      </c>
      <c r="Y683" s="102" t="e">
        <f t="shared" si="324"/>
        <v>#REF!</v>
      </c>
      <c r="Z683" s="102" t="e">
        <f t="shared" si="325"/>
        <v>#REF!</v>
      </c>
      <c r="AA683" s="102" t="e">
        <f t="shared" si="326"/>
        <v>#REF!</v>
      </c>
      <c r="AB683" s="102" t="e">
        <f t="shared" si="327"/>
        <v>#REF!</v>
      </c>
      <c r="AC683" s="102" t="e">
        <f t="shared" si="328"/>
        <v>#REF!</v>
      </c>
      <c r="AD683" s="102" t="e">
        <f t="shared" si="329"/>
        <v>#REF!</v>
      </c>
      <c r="AE683" s="102" t="e">
        <f t="shared" si="330"/>
        <v>#REF!</v>
      </c>
      <c r="AF683" s="108" t="e">
        <f t="shared" si="331"/>
        <v>#REF!</v>
      </c>
      <c r="AG683" s="102" t="e">
        <f t="shared" si="332"/>
        <v>#REF!</v>
      </c>
    </row>
    <row r="684" spans="5:33" x14ac:dyDescent="0.25">
      <c r="E684" s="65" t="e">
        <f>IF((ROWS(E$6:E684)-1)&gt;$C$16+$C$13-$C$15,"",(ROWS(E$6:E684)-1))</f>
        <v>#REF!</v>
      </c>
      <c r="F684" s="55" t="e">
        <f t="shared" si="316"/>
        <v>#REF!</v>
      </c>
      <c r="G684" s="55" t="e">
        <f t="shared" si="311"/>
        <v>#REF!</v>
      </c>
      <c r="H684" s="28" t="e">
        <f t="shared" si="312"/>
        <v>#REF!</v>
      </c>
      <c r="I684" s="56" t="e">
        <f t="shared" si="313"/>
        <v>#REF!</v>
      </c>
      <c r="J684" s="56" t="e">
        <f t="shared" si="317"/>
        <v>#REF!</v>
      </c>
      <c r="K684" s="57" t="e">
        <f t="shared" si="318"/>
        <v>#REF!</v>
      </c>
      <c r="L684" s="57" t="e">
        <f t="shared" si="319"/>
        <v>#REF!</v>
      </c>
      <c r="M684" s="58" t="e">
        <f t="shared" si="314"/>
        <v>#REF!</v>
      </c>
      <c r="N684" s="58" t="e">
        <f t="shared" si="320"/>
        <v>#REF!</v>
      </c>
      <c r="O684" s="58" t="e">
        <f t="shared" si="321"/>
        <v>#REF!</v>
      </c>
      <c r="P684" s="59" t="e">
        <f t="shared" si="310"/>
        <v>#REF!</v>
      </c>
      <c r="Q684" s="29" t="e">
        <f t="shared" si="322"/>
        <v>#REF!</v>
      </c>
      <c r="R684" s="100" t="e">
        <f t="shared" si="315"/>
        <v>#REF!</v>
      </c>
      <c r="S684" s="69"/>
      <c r="T684" s="69"/>
      <c r="U684" s="102"/>
      <c r="V684" s="102"/>
      <c r="W684" s="102"/>
      <c r="X684" s="102" t="e">
        <f t="shared" si="323"/>
        <v>#REF!</v>
      </c>
      <c r="Y684" s="102" t="e">
        <f t="shared" si="324"/>
        <v>#REF!</v>
      </c>
      <c r="Z684" s="102" t="e">
        <f t="shared" si="325"/>
        <v>#REF!</v>
      </c>
      <c r="AA684" s="102" t="e">
        <f t="shared" si="326"/>
        <v>#REF!</v>
      </c>
      <c r="AB684" s="102" t="e">
        <f t="shared" si="327"/>
        <v>#REF!</v>
      </c>
      <c r="AC684" s="102" t="e">
        <f t="shared" si="328"/>
        <v>#REF!</v>
      </c>
      <c r="AD684" s="102" t="e">
        <f t="shared" si="329"/>
        <v>#REF!</v>
      </c>
      <c r="AE684" s="102" t="e">
        <f t="shared" si="330"/>
        <v>#REF!</v>
      </c>
      <c r="AF684" s="108" t="e">
        <f t="shared" si="331"/>
        <v>#REF!</v>
      </c>
      <c r="AG684" s="102" t="e">
        <f t="shared" si="332"/>
        <v>#REF!</v>
      </c>
    </row>
    <row r="685" spans="5:33" x14ac:dyDescent="0.25">
      <c r="E685" s="65" t="e">
        <f>IF((ROWS(E$6:E685)-1)&gt;$C$16+$C$13-$C$15,"",(ROWS(E$6:E685)-1))</f>
        <v>#REF!</v>
      </c>
      <c r="F685" s="55" t="e">
        <f t="shared" si="316"/>
        <v>#REF!</v>
      </c>
      <c r="G685" s="55" t="e">
        <f t="shared" si="311"/>
        <v>#REF!</v>
      </c>
      <c r="H685" s="28" t="e">
        <f t="shared" si="312"/>
        <v>#REF!</v>
      </c>
      <c r="I685" s="56" t="e">
        <f t="shared" si="313"/>
        <v>#REF!</v>
      </c>
      <c r="J685" s="56" t="e">
        <f t="shared" si="317"/>
        <v>#REF!</v>
      </c>
      <c r="K685" s="57" t="e">
        <f t="shared" si="318"/>
        <v>#REF!</v>
      </c>
      <c r="L685" s="57" t="e">
        <f t="shared" si="319"/>
        <v>#REF!</v>
      </c>
      <c r="M685" s="58" t="e">
        <f t="shared" si="314"/>
        <v>#REF!</v>
      </c>
      <c r="N685" s="58" t="e">
        <f t="shared" si="320"/>
        <v>#REF!</v>
      </c>
      <c r="O685" s="58" t="e">
        <f t="shared" si="321"/>
        <v>#REF!</v>
      </c>
      <c r="P685" s="59" t="e">
        <f t="shared" si="310"/>
        <v>#REF!</v>
      </c>
      <c r="Q685" s="29" t="e">
        <f t="shared" si="322"/>
        <v>#REF!</v>
      </c>
      <c r="R685" s="100" t="e">
        <f t="shared" si="315"/>
        <v>#REF!</v>
      </c>
      <c r="S685" s="69"/>
      <c r="T685" s="69"/>
      <c r="U685" s="102"/>
      <c r="V685" s="102"/>
      <c r="W685" s="102"/>
      <c r="X685" s="102" t="e">
        <f t="shared" si="323"/>
        <v>#REF!</v>
      </c>
      <c r="Y685" s="102" t="e">
        <f t="shared" si="324"/>
        <v>#REF!</v>
      </c>
      <c r="Z685" s="102" t="e">
        <f t="shared" si="325"/>
        <v>#REF!</v>
      </c>
      <c r="AA685" s="102" t="e">
        <f t="shared" si="326"/>
        <v>#REF!</v>
      </c>
      <c r="AB685" s="102" t="e">
        <f t="shared" si="327"/>
        <v>#REF!</v>
      </c>
      <c r="AC685" s="102" t="e">
        <f t="shared" si="328"/>
        <v>#REF!</v>
      </c>
      <c r="AD685" s="102" t="e">
        <f t="shared" si="329"/>
        <v>#REF!</v>
      </c>
      <c r="AE685" s="102" t="e">
        <f t="shared" si="330"/>
        <v>#REF!</v>
      </c>
      <c r="AF685" s="108" t="e">
        <f t="shared" si="331"/>
        <v>#REF!</v>
      </c>
      <c r="AG685" s="102" t="e">
        <f t="shared" si="332"/>
        <v>#REF!</v>
      </c>
    </row>
    <row r="686" spans="5:33" x14ac:dyDescent="0.25">
      <c r="E686" s="65" t="e">
        <f>IF((ROWS(E$6:E686)-1)&gt;$C$16+$C$13-$C$15,"",(ROWS(E$6:E686)-1))</f>
        <v>#REF!</v>
      </c>
      <c r="F686" s="55" t="e">
        <f t="shared" si="316"/>
        <v>#REF!</v>
      </c>
      <c r="G686" s="55" t="e">
        <f t="shared" si="311"/>
        <v>#REF!</v>
      </c>
      <c r="H686" s="28" t="e">
        <f t="shared" si="312"/>
        <v>#REF!</v>
      </c>
      <c r="I686" s="56" t="e">
        <f t="shared" si="313"/>
        <v>#REF!</v>
      </c>
      <c r="J686" s="56" t="e">
        <f t="shared" si="317"/>
        <v>#REF!</v>
      </c>
      <c r="K686" s="57" t="e">
        <f t="shared" si="318"/>
        <v>#REF!</v>
      </c>
      <c r="L686" s="57" t="e">
        <f t="shared" si="319"/>
        <v>#REF!</v>
      </c>
      <c r="M686" s="58" t="e">
        <f t="shared" si="314"/>
        <v>#REF!</v>
      </c>
      <c r="N686" s="58" t="e">
        <f t="shared" si="320"/>
        <v>#REF!</v>
      </c>
      <c r="O686" s="58" t="e">
        <f t="shared" si="321"/>
        <v>#REF!</v>
      </c>
      <c r="P686" s="59" t="e">
        <f t="shared" si="310"/>
        <v>#REF!</v>
      </c>
      <c r="Q686" s="29" t="e">
        <f t="shared" si="322"/>
        <v>#REF!</v>
      </c>
      <c r="R686" s="100" t="e">
        <f t="shared" si="315"/>
        <v>#REF!</v>
      </c>
      <c r="S686" s="69"/>
      <c r="T686" s="69"/>
      <c r="U686" s="102"/>
      <c r="V686" s="102"/>
      <c r="W686" s="102"/>
      <c r="X686" s="102" t="e">
        <f t="shared" si="323"/>
        <v>#REF!</v>
      </c>
      <c r="Y686" s="102" t="e">
        <f t="shared" si="324"/>
        <v>#REF!</v>
      </c>
      <c r="Z686" s="102" t="e">
        <f t="shared" si="325"/>
        <v>#REF!</v>
      </c>
      <c r="AA686" s="102" t="e">
        <f t="shared" si="326"/>
        <v>#REF!</v>
      </c>
      <c r="AB686" s="102" t="e">
        <f t="shared" si="327"/>
        <v>#REF!</v>
      </c>
      <c r="AC686" s="102" t="e">
        <f t="shared" si="328"/>
        <v>#REF!</v>
      </c>
      <c r="AD686" s="102" t="e">
        <f t="shared" si="329"/>
        <v>#REF!</v>
      </c>
      <c r="AE686" s="102" t="e">
        <f t="shared" si="330"/>
        <v>#REF!</v>
      </c>
      <c r="AF686" s="108" t="e">
        <f t="shared" si="331"/>
        <v>#REF!</v>
      </c>
      <c r="AG686" s="102" t="e">
        <f t="shared" si="332"/>
        <v>#REF!</v>
      </c>
    </row>
    <row r="687" spans="5:33" x14ac:dyDescent="0.25">
      <c r="E687" s="65" t="e">
        <f>IF((ROWS(E$6:E687)-1)&gt;$C$16+$C$13-$C$15,"",(ROWS(E$6:E687)-1))</f>
        <v>#REF!</v>
      </c>
      <c r="F687" s="55" t="e">
        <f t="shared" si="316"/>
        <v>#REF!</v>
      </c>
      <c r="G687" s="55" t="e">
        <f t="shared" si="311"/>
        <v>#REF!</v>
      </c>
      <c r="H687" s="28" t="e">
        <f t="shared" si="312"/>
        <v>#REF!</v>
      </c>
      <c r="I687" s="56" t="e">
        <f t="shared" si="313"/>
        <v>#REF!</v>
      </c>
      <c r="J687" s="56" t="e">
        <f t="shared" si="317"/>
        <v>#REF!</v>
      </c>
      <c r="K687" s="57" t="e">
        <f t="shared" si="318"/>
        <v>#REF!</v>
      </c>
      <c r="L687" s="57" t="e">
        <f t="shared" si="319"/>
        <v>#REF!</v>
      </c>
      <c r="M687" s="58" t="e">
        <f t="shared" si="314"/>
        <v>#REF!</v>
      </c>
      <c r="N687" s="58" t="e">
        <f t="shared" si="320"/>
        <v>#REF!</v>
      </c>
      <c r="O687" s="58" t="e">
        <f t="shared" si="321"/>
        <v>#REF!</v>
      </c>
      <c r="P687" s="59" t="e">
        <f t="shared" si="310"/>
        <v>#REF!</v>
      </c>
      <c r="Q687" s="29" t="e">
        <f t="shared" si="322"/>
        <v>#REF!</v>
      </c>
      <c r="R687" s="100" t="e">
        <f t="shared" si="315"/>
        <v>#REF!</v>
      </c>
      <c r="S687" s="69"/>
      <c r="T687" s="69"/>
      <c r="U687" s="102"/>
      <c r="V687" s="102"/>
      <c r="W687" s="102"/>
      <c r="X687" s="102" t="e">
        <f t="shared" si="323"/>
        <v>#REF!</v>
      </c>
      <c r="Y687" s="102" t="e">
        <f t="shared" si="324"/>
        <v>#REF!</v>
      </c>
      <c r="Z687" s="102" t="e">
        <f t="shared" si="325"/>
        <v>#REF!</v>
      </c>
      <c r="AA687" s="102" t="e">
        <f t="shared" si="326"/>
        <v>#REF!</v>
      </c>
      <c r="AB687" s="102" t="e">
        <f t="shared" si="327"/>
        <v>#REF!</v>
      </c>
      <c r="AC687" s="102" t="e">
        <f t="shared" si="328"/>
        <v>#REF!</v>
      </c>
      <c r="AD687" s="102" t="e">
        <f t="shared" si="329"/>
        <v>#REF!</v>
      </c>
      <c r="AE687" s="102" t="e">
        <f t="shared" si="330"/>
        <v>#REF!</v>
      </c>
      <c r="AF687" s="108" t="e">
        <f t="shared" si="331"/>
        <v>#REF!</v>
      </c>
      <c r="AG687" s="102" t="e">
        <f t="shared" si="332"/>
        <v>#REF!</v>
      </c>
    </row>
    <row r="688" spans="5:33" x14ac:dyDescent="0.25">
      <c r="E688" s="65" t="e">
        <f>IF((ROWS(E$6:E688)-1)&gt;$C$16+$C$13-$C$15,"",(ROWS(E$6:E688)-1))</f>
        <v>#REF!</v>
      </c>
      <c r="F688" s="55" t="e">
        <f t="shared" si="316"/>
        <v>#REF!</v>
      </c>
      <c r="G688" s="55" t="e">
        <f t="shared" si="311"/>
        <v>#REF!</v>
      </c>
      <c r="H688" s="28" t="e">
        <f t="shared" si="312"/>
        <v>#REF!</v>
      </c>
      <c r="I688" s="56" t="e">
        <f t="shared" si="313"/>
        <v>#REF!</v>
      </c>
      <c r="J688" s="56" t="e">
        <f t="shared" si="317"/>
        <v>#REF!</v>
      </c>
      <c r="K688" s="57" t="e">
        <f t="shared" si="318"/>
        <v>#REF!</v>
      </c>
      <c r="L688" s="57" t="e">
        <f t="shared" si="319"/>
        <v>#REF!</v>
      </c>
      <c r="M688" s="58" t="e">
        <f t="shared" si="314"/>
        <v>#REF!</v>
      </c>
      <c r="N688" s="58" t="e">
        <f t="shared" si="320"/>
        <v>#REF!</v>
      </c>
      <c r="O688" s="58" t="e">
        <f t="shared" si="321"/>
        <v>#REF!</v>
      </c>
      <c r="P688" s="59" t="e">
        <f t="shared" si="310"/>
        <v>#REF!</v>
      </c>
      <c r="Q688" s="29" t="e">
        <f t="shared" si="322"/>
        <v>#REF!</v>
      </c>
      <c r="R688" s="100" t="e">
        <f t="shared" si="315"/>
        <v>#REF!</v>
      </c>
      <c r="S688" s="69"/>
      <c r="T688" s="69"/>
      <c r="U688" s="102"/>
      <c r="V688" s="102"/>
      <c r="W688" s="102"/>
      <c r="X688" s="102" t="e">
        <f t="shared" si="323"/>
        <v>#REF!</v>
      </c>
      <c r="Y688" s="102" t="e">
        <f t="shared" si="324"/>
        <v>#REF!</v>
      </c>
      <c r="Z688" s="102" t="e">
        <f t="shared" si="325"/>
        <v>#REF!</v>
      </c>
      <c r="AA688" s="102" t="e">
        <f t="shared" si="326"/>
        <v>#REF!</v>
      </c>
      <c r="AB688" s="102" t="e">
        <f t="shared" si="327"/>
        <v>#REF!</v>
      </c>
      <c r="AC688" s="102" t="e">
        <f t="shared" si="328"/>
        <v>#REF!</v>
      </c>
      <c r="AD688" s="102" t="e">
        <f t="shared" si="329"/>
        <v>#REF!</v>
      </c>
      <c r="AE688" s="102" t="e">
        <f t="shared" si="330"/>
        <v>#REF!</v>
      </c>
      <c r="AF688" s="108" t="e">
        <f t="shared" si="331"/>
        <v>#REF!</v>
      </c>
      <c r="AG688" s="102" t="e">
        <f t="shared" si="332"/>
        <v>#REF!</v>
      </c>
    </row>
    <row r="689" spans="5:33" x14ac:dyDescent="0.25">
      <c r="E689" s="65" t="e">
        <f>IF((ROWS(E$6:E689)-1)&gt;$C$16+$C$13-$C$15,"",(ROWS(E$6:E689)-1))</f>
        <v>#REF!</v>
      </c>
      <c r="F689" s="55" t="e">
        <f t="shared" si="316"/>
        <v>#REF!</v>
      </c>
      <c r="G689" s="55" t="e">
        <f t="shared" si="311"/>
        <v>#REF!</v>
      </c>
      <c r="H689" s="28" t="e">
        <f t="shared" si="312"/>
        <v>#REF!</v>
      </c>
      <c r="I689" s="56" t="e">
        <f t="shared" si="313"/>
        <v>#REF!</v>
      </c>
      <c r="J689" s="56" t="e">
        <f t="shared" si="317"/>
        <v>#REF!</v>
      </c>
      <c r="K689" s="57" t="e">
        <f t="shared" si="318"/>
        <v>#REF!</v>
      </c>
      <c r="L689" s="57" t="e">
        <f t="shared" si="319"/>
        <v>#REF!</v>
      </c>
      <c r="M689" s="58" t="e">
        <f t="shared" si="314"/>
        <v>#REF!</v>
      </c>
      <c r="N689" s="58" t="e">
        <f t="shared" si="320"/>
        <v>#REF!</v>
      </c>
      <c r="O689" s="58" t="e">
        <f t="shared" si="321"/>
        <v>#REF!</v>
      </c>
      <c r="P689" s="59" t="e">
        <f t="shared" si="310"/>
        <v>#REF!</v>
      </c>
      <c r="Q689" s="29" t="e">
        <f t="shared" si="322"/>
        <v>#REF!</v>
      </c>
      <c r="R689" s="100" t="e">
        <f t="shared" si="315"/>
        <v>#REF!</v>
      </c>
      <c r="S689" s="69"/>
      <c r="T689" s="69"/>
      <c r="U689" s="102"/>
      <c r="V689" s="102"/>
      <c r="W689" s="102"/>
      <c r="X689" s="102" t="e">
        <f t="shared" si="323"/>
        <v>#REF!</v>
      </c>
      <c r="Y689" s="102" t="e">
        <f t="shared" si="324"/>
        <v>#REF!</v>
      </c>
      <c r="Z689" s="102" t="e">
        <f t="shared" si="325"/>
        <v>#REF!</v>
      </c>
      <c r="AA689" s="102" t="e">
        <f t="shared" si="326"/>
        <v>#REF!</v>
      </c>
      <c r="AB689" s="102" t="e">
        <f t="shared" si="327"/>
        <v>#REF!</v>
      </c>
      <c r="AC689" s="102" t="e">
        <f t="shared" si="328"/>
        <v>#REF!</v>
      </c>
      <c r="AD689" s="102" t="e">
        <f t="shared" si="329"/>
        <v>#REF!</v>
      </c>
      <c r="AE689" s="102" t="e">
        <f t="shared" si="330"/>
        <v>#REF!</v>
      </c>
      <c r="AF689" s="108" t="e">
        <f t="shared" si="331"/>
        <v>#REF!</v>
      </c>
      <c r="AG689" s="102" t="e">
        <f t="shared" si="332"/>
        <v>#REF!</v>
      </c>
    </row>
    <row r="690" spans="5:33" x14ac:dyDescent="0.25">
      <c r="E690" s="65" t="e">
        <f>IF((ROWS(E$6:E690)-1)&gt;$C$16+$C$13-$C$15,"",(ROWS(E$6:E690)-1))</f>
        <v>#REF!</v>
      </c>
      <c r="F690" s="55" t="e">
        <f t="shared" si="316"/>
        <v>#REF!</v>
      </c>
      <c r="G690" s="55" t="e">
        <f t="shared" si="311"/>
        <v>#REF!</v>
      </c>
      <c r="H690" s="28" t="e">
        <f t="shared" si="312"/>
        <v>#REF!</v>
      </c>
      <c r="I690" s="56" t="e">
        <f t="shared" si="313"/>
        <v>#REF!</v>
      </c>
      <c r="J690" s="56" t="e">
        <f t="shared" si="317"/>
        <v>#REF!</v>
      </c>
      <c r="K690" s="57" t="e">
        <f t="shared" si="318"/>
        <v>#REF!</v>
      </c>
      <c r="L690" s="57" t="e">
        <f t="shared" si="319"/>
        <v>#REF!</v>
      </c>
      <c r="M690" s="58" t="e">
        <f t="shared" si="314"/>
        <v>#REF!</v>
      </c>
      <c r="N690" s="58" t="e">
        <f t="shared" si="320"/>
        <v>#REF!</v>
      </c>
      <c r="O690" s="58" t="e">
        <f t="shared" si="321"/>
        <v>#REF!</v>
      </c>
      <c r="P690" s="59" t="e">
        <f t="shared" si="310"/>
        <v>#REF!</v>
      </c>
      <c r="Q690" s="29" t="e">
        <f t="shared" si="322"/>
        <v>#REF!</v>
      </c>
      <c r="R690" s="100" t="e">
        <f t="shared" si="315"/>
        <v>#REF!</v>
      </c>
      <c r="S690" s="69"/>
      <c r="T690" s="69"/>
      <c r="U690" s="102"/>
      <c r="V690" s="102"/>
      <c r="W690" s="102"/>
      <c r="X690" s="102" t="e">
        <f t="shared" si="323"/>
        <v>#REF!</v>
      </c>
      <c r="Y690" s="102" t="e">
        <f t="shared" si="324"/>
        <v>#REF!</v>
      </c>
      <c r="Z690" s="102" t="e">
        <f t="shared" si="325"/>
        <v>#REF!</v>
      </c>
      <c r="AA690" s="102" t="e">
        <f t="shared" si="326"/>
        <v>#REF!</v>
      </c>
      <c r="AB690" s="102" t="e">
        <f t="shared" si="327"/>
        <v>#REF!</v>
      </c>
      <c r="AC690" s="102" t="e">
        <f t="shared" si="328"/>
        <v>#REF!</v>
      </c>
      <c r="AD690" s="102" t="e">
        <f t="shared" si="329"/>
        <v>#REF!</v>
      </c>
      <c r="AE690" s="102" t="e">
        <f t="shared" si="330"/>
        <v>#REF!</v>
      </c>
      <c r="AF690" s="108" t="e">
        <f t="shared" si="331"/>
        <v>#REF!</v>
      </c>
      <c r="AG690" s="102" t="e">
        <f t="shared" si="332"/>
        <v>#REF!</v>
      </c>
    </row>
    <row r="691" spans="5:33" x14ac:dyDescent="0.25">
      <c r="E691" s="65" t="e">
        <f>IF((ROWS(E$6:E691)-1)&gt;$C$16+$C$13-$C$15,"",(ROWS(E$6:E691)-1))</f>
        <v>#REF!</v>
      </c>
      <c r="F691" s="55" t="e">
        <f t="shared" si="316"/>
        <v>#REF!</v>
      </c>
      <c r="G691" s="55" t="e">
        <f t="shared" si="311"/>
        <v>#REF!</v>
      </c>
      <c r="H691" s="28" t="e">
        <f t="shared" si="312"/>
        <v>#REF!</v>
      </c>
      <c r="I691" s="56" t="e">
        <f t="shared" si="313"/>
        <v>#REF!</v>
      </c>
      <c r="J691" s="56" t="e">
        <f t="shared" si="317"/>
        <v>#REF!</v>
      </c>
      <c r="K691" s="57" t="e">
        <f t="shared" si="318"/>
        <v>#REF!</v>
      </c>
      <c r="L691" s="57" t="e">
        <f t="shared" si="319"/>
        <v>#REF!</v>
      </c>
      <c r="M691" s="58" t="e">
        <f t="shared" si="314"/>
        <v>#REF!</v>
      </c>
      <c r="N691" s="58" t="e">
        <f t="shared" si="320"/>
        <v>#REF!</v>
      </c>
      <c r="O691" s="58" t="e">
        <f t="shared" si="321"/>
        <v>#REF!</v>
      </c>
      <c r="P691" s="59" t="e">
        <f t="shared" si="310"/>
        <v>#REF!</v>
      </c>
      <c r="Q691" s="29" t="e">
        <f t="shared" si="322"/>
        <v>#REF!</v>
      </c>
      <c r="R691" s="100" t="e">
        <f t="shared" si="315"/>
        <v>#REF!</v>
      </c>
      <c r="S691" s="69"/>
      <c r="T691" s="69"/>
      <c r="U691" s="102"/>
      <c r="V691" s="102"/>
      <c r="W691" s="102"/>
      <c r="X691" s="102" t="e">
        <f t="shared" si="323"/>
        <v>#REF!</v>
      </c>
      <c r="Y691" s="102" t="e">
        <f t="shared" si="324"/>
        <v>#REF!</v>
      </c>
      <c r="Z691" s="102" t="e">
        <f t="shared" si="325"/>
        <v>#REF!</v>
      </c>
      <c r="AA691" s="102" t="e">
        <f t="shared" si="326"/>
        <v>#REF!</v>
      </c>
      <c r="AB691" s="102" t="e">
        <f t="shared" si="327"/>
        <v>#REF!</v>
      </c>
      <c r="AC691" s="102" t="e">
        <f t="shared" si="328"/>
        <v>#REF!</v>
      </c>
      <c r="AD691" s="102" t="e">
        <f t="shared" si="329"/>
        <v>#REF!</v>
      </c>
      <c r="AE691" s="102" t="e">
        <f t="shared" si="330"/>
        <v>#REF!</v>
      </c>
      <c r="AF691" s="108" t="e">
        <f t="shared" si="331"/>
        <v>#REF!</v>
      </c>
      <c r="AG691" s="102" t="e">
        <f t="shared" si="332"/>
        <v>#REF!</v>
      </c>
    </row>
    <row r="692" spans="5:33" x14ac:dyDescent="0.25">
      <c r="E692" s="65" t="e">
        <f>IF((ROWS(E$6:E692)-1)&gt;$C$16+$C$13-$C$15,"",(ROWS(E$6:E692)-1))</f>
        <v>#REF!</v>
      </c>
      <c r="F692" s="55" t="e">
        <f t="shared" si="316"/>
        <v>#REF!</v>
      </c>
      <c r="G692" s="55" t="e">
        <f t="shared" si="311"/>
        <v>#REF!</v>
      </c>
      <c r="H692" s="28" t="e">
        <f t="shared" si="312"/>
        <v>#REF!</v>
      </c>
      <c r="I692" s="56" t="e">
        <f t="shared" si="313"/>
        <v>#REF!</v>
      </c>
      <c r="J692" s="56" t="e">
        <f t="shared" si="317"/>
        <v>#REF!</v>
      </c>
      <c r="K692" s="57" t="e">
        <f t="shared" si="318"/>
        <v>#REF!</v>
      </c>
      <c r="L692" s="57" t="e">
        <f t="shared" si="319"/>
        <v>#REF!</v>
      </c>
      <c r="M692" s="58" t="e">
        <f t="shared" si="314"/>
        <v>#REF!</v>
      </c>
      <c r="N692" s="58" t="e">
        <f t="shared" si="320"/>
        <v>#REF!</v>
      </c>
      <c r="O692" s="58" t="e">
        <f t="shared" si="321"/>
        <v>#REF!</v>
      </c>
      <c r="P692" s="59" t="e">
        <f t="shared" si="310"/>
        <v>#REF!</v>
      </c>
      <c r="Q692" s="29" t="e">
        <f t="shared" si="322"/>
        <v>#REF!</v>
      </c>
      <c r="R692" s="100" t="e">
        <f t="shared" si="315"/>
        <v>#REF!</v>
      </c>
      <c r="S692" s="69"/>
      <c r="T692" s="69"/>
      <c r="U692" s="102"/>
      <c r="V692" s="102"/>
      <c r="W692" s="102"/>
      <c r="X692" s="102" t="e">
        <f t="shared" si="323"/>
        <v>#REF!</v>
      </c>
      <c r="Y692" s="102" t="e">
        <f t="shared" si="324"/>
        <v>#REF!</v>
      </c>
      <c r="Z692" s="102" t="e">
        <f t="shared" si="325"/>
        <v>#REF!</v>
      </c>
      <c r="AA692" s="102" t="e">
        <f t="shared" si="326"/>
        <v>#REF!</v>
      </c>
      <c r="AB692" s="102" t="e">
        <f t="shared" si="327"/>
        <v>#REF!</v>
      </c>
      <c r="AC692" s="102" t="e">
        <f t="shared" si="328"/>
        <v>#REF!</v>
      </c>
      <c r="AD692" s="102" t="e">
        <f t="shared" si="329"/>
        <v>#REF!</v>
      </c>
      <c r="AE692" s="102" t="e">
        <f t="shared" si="330"/>
        <v>#REF!</v>
      </c>
      <c r="AF692" s="108" t="e">
        <f t="shared" si="331"/>
        <v>#REF!</v>
      </c>
      <c r="AG692" s="102" t="e">
        <f t="shared" si="332"/>
        <v>#REF!</v>
      </c>
    </row>
    <row r="693" spans="5:33" x14ac:dyDescent="0.25">
      <c r="E693" s="65" t="e">
        <f>IF((ROWS(E$6:E693)-1)&gt;$C$16+$C$13-$C$15,"",(ROWS(E$6:E693)-1))</f>
        <v>#REF!</v>
      </c>
      <c r="F693" s="55" t="e">
        <f t="shared" si="316"/>
        <v>#REF!</v>
      </c>
      <c r="G693" s="55" t="e">
        <f t="shared" si="311"/>
        <v>#REF!</v>
      </c>
      <c r="H693" s="28" t="e">
        <f t="shared" si="312"/>
        <v>#REF!</v>
      </c>
      <c r="I693" s="56" t="e">
        <f t="shared" si="313"/>
        <v>#REF!</v>
      </c>
      <c r="J693" s="56" t="e">
        <f t="shared" si="317"/>
        <v>#REF!</v>
      </c>
      <c r="K693" s="57" t="e">
        <f t="shared" si="318"/>
        <v>#REF!</v>
      </c>
      <c r="L693" s="57" t="e">
        <f t="shared" si="319"/>
        <v>#REF!</v>
      </c>
      <c r="M693" s="58" t="e">
        <f t="shared" si="314"/>
        <v>#REF!</v>
      </c>
      <c r="N693" s="58" t="e">
        <f t="shared" si="320"/>
        <v>#REF!</v>
      </c>
      <c r="O693" s="58" t="e">
        <f t="shared" si="321"/>
        <v>#REF!</v>
      </c>
      <c r="P693" s="59" t="e">
        <f t="shared" si="310"/>
        <v>#REF!</v>
      </c>
      <c r="Q693" s="29" t="e">
        <f t="shared" si="322"/>
        <v>#REF!</v>
      </c>
      <c r="R693" s="100" t="e">
        <f t="shared" si="315"/>
        <v>#REF!</v>
      </c>
      <c r="S693" s="69"/>
      <c r="T693" s="69"/>
      <c r="U693" s="102"/>
      <c r="V693" s="102"/>
      <c r="W693" s="102"/>
      <c r="X693" s="102" t="e">
        <f t="shared" si="323"/>
        <v>#REF!</v>
      </c>
      <c r="Y693" s="102" t="e">
        <f t="shared" si="324"/>
        <v>#REF!</v>
      </c>
      <c r="Z693" s="102" t="e">
        <f t="shared" si="325"/>
        <v>#REF!</v>
      </c>
      <c r="AA693" s="102" t="e">
        <f t="shared" si="326"/>
        <v>#REF!</v>
      </c>
      <c r="AB693" s="102" t="e">
        <f t="shared" si="327"/>
        <v>#REF!</v>
      </c>
      <c r="AC693" s="102" t="e">
        <f t="shared" si="328"/>
        <v>#REF!</v>
      </c>
      <c r="AD693" s="102" t="e">
        <f t="shared" si="329"/>
        <v>#REF!</v>
      </c>
      <c r="AE693" s="102" t="e">
        <f t="shared" si="330"/>
        <v>#REF!</v>
      </c>
      <c r="AF693" s="108" t="e">
        <f t="shared" si="331"/>
        <v>#REF!</v>
      </c>
      <c r="AG693" s="102" t="e">
        <f t="shared" si="332"/>
        <v>#REF!</v>
      </c>
    </row>
    <row r="694" spans="5:33" x14ac:dyDescent="0.25">
      <c r="E694" s="65" t="e">
        <f>IF((ROWS(E$6:E694)-1)&gt;$C$16+$C$13-$C$15,"",(ROWS(E$6:E694)-1))</f>
        <v>#REF!</v>
      </c>
      <c r="F694" s="55" t="e">
        <f t="shared" si="316"/>
        <v>#REF!</v>
      </c>
      <c r="G694" s="55" t="e">
        <f t="shared" si="311"/>
        <v>#REF!</v>
      </c>
      <c r="H694" s="28" t="e">
        <f t="shared" si="312"/>
        <v>#REF!</v>
      </c>
      <c r="I694" s="56" t="e">
        <f t="shared" si="313"/>
        <v>#REF!</v>
      </c>
      <c r="J694" s="56" t="e">
        <f t="shared" si="317"/>
        <v>#REF!</v>
      </c>
      <c r="K694" s="57" t="e">
        <f t="shared" si="318"/>
        <v>#REF!</v>
      </c>
      <c r="L694" s="57" t="e">
        <f t="shared" si="319"/>
        <v>#REF!</v>
      </c>
      <c r="M694" s="58" t="e">
        <f t="shared" si="314"/>
        <v>#REF!</v>
      </c>
      <c r="N694" s="58" t="e">
        <f t="shared" si="320"/>
        <v>#REF!</v>
      </c>
      <c r="O694" s="58" t="e">
        <f t="shared" si="321"/>
        <v>#REF!</v>
      </c>
      <c r="P694" s="59" t="e">
        <f t="shared" si="310"/>
        <v>#REF!</v>
      </c>
      <c r="Q694" s="29" t="e">
        <f t="shared" si="322"/>
        <v>#REF!</v>
      </c>
      <c r="R694" s="100" t="e">
        <f t="shared" si="315"/>
        <v>#REF!</v>
      </c>
      <c r="S694" s="69"/>
      <c r="T694" s="69"/>
      <c r="U694" s="102"/>
      <c r="V694" s="102"/>
      <c r="W694" s="102"/>
      <c r="X694" s="102" t="e">
        <f t="shared" si="323"/>
        <v>#REF!</v>
      </c>
      <c r="Y694" s="102" t="e">
        <f t="shared" si="324"/>
        <v>#REF!</v>
      </c>
      <c r="Z694" s="102" t="e">
        <f t="shared" si="325"/>
        <v>#REF!</v>
      </c>
      <c r="AA694" s="102" t="e">
        <f t="shared" si="326"/>
        <v>#REF!</v>
      </c>
      <c r="AB694" s="102" t="e">
        <f t="shared" si="327"/>
        <v>#REF!</v>
      </c>
      <c r="AC694" s="102" t="e">
        <f t="shared" si="328"/>
        <v>#REF!</v>
      </c>
      <c r="AD694" s="102" t="e">
        <f t="shared" si="329"/>
        <v>#REF!</v>
      </c>
      <c r="AE694" s="102" t="e">
        <f t="shared" si="330"/>
        <v>#REF!</v>
      </c>
      <c r="AF694" s="108" t="e">
        <f t="shared" si="331"/>
        <v>#REF!</v>
      </c>
      <c r="AG694" s="102" t="e">
        <f t="shared" si="332"/>
        <v>#REF!</v>
      </c>
    </row>
    <row r="695" spans="5:33" x14ac:dyDescent="0.25">
      <c r="E695" s="65" t="e">
        <f>IF((ROWS(E$6:E695)-1)&gt;$C$16+$C$13-$C$15,"",(ROWS(E$6:E695)-1))</f>
        <v>#REF!</v>
      </c>
      <c r="F695" s="55" t="e">
        <f t="shared" si="316"/>
        <v>#REF!</v>
      </c>
      <c r="G695" s="55" t="e">
        <f t="shared" si="311"/>
        <v>#REF!</v>
      </c>
      <c r="H695" s="28" t="e">
        <f t="shared" si="312"/>
        <v>#REF!</v>
      </c>
      <c r="I695" s="56" t="e">
        <f t="shared" si="313"/>
        <v>#REF!</v>
      </c>
      <c r="J695" s="56" t="e">
        <f t="shared" si="317"/>
        <v>#REF!</v>
      </c>
      <c r="K695" s="57" t="e">
        <f t="shared" si="318"/>
        <v>#REF!</v>
      </c>
      <c r="L695" s="57" t="e">
        <f t="shared" si="319"/>
        <v>#REF!</v>
      </c>
      <c r="M695" s="58" t="e">
        <f t="shared" si="314"/>
        <v>#REF!</v>
      </c>
      <c r="N695" s="58" t="e">
        <f t="shared" si="320"/>
        <v>#REF!</v>
      </c>
      <c r="O695" s="58" t="e">
        <f t="shared" si="321"/>
        <v>#REF!</v>
      </c>
      <c r="P695" s="59" t="e">
        <f t="shared" si="310"/>
        <v>#REF!</v>
      </c>
      <c r="Q695" s="29" t="e">
        <f t="shared" si="322"/>
        <v>#REF!</v>
      </c>
      <c r="R695" s="100" t="e">
        <f t="shared" si="315"/>
        <v>#REF!</v>
      </c>
      <c r="S695" s="69"/>
      <c r="T695" s="69"/>
      <c r="U695" s="102"/>
      <c r="V695" s="102"/>
      <c r="W695" s="102"/>
      <c r="X695" s="102" t="e">
        <f t="shared" si="323"/>
        <v>#REF!</v>
      </c>
      <c r="Y695" s="102" t="e">
        <f t="shared" si="324"/>
        <v>#REF!</v>
      </c>
      <c r="Z695" s="102" t="e">
        <f t="shared" si="325"/>
        <v>#REF!</v>
      </c>
      <c r="AA695" s="102" t="e">
        <f t="shared" si="326"/>
        <v>#REF!</v>
      </c>
      <c r="AB695" s="102" t="e">
        <f t="shared" si="327"/>
        <v>#REF!</v>
      </c>
      <c r="AC695" s="102" t="e">
        <f t="shared" si="328"/>
        <v>#REF!</v>
      </c>
      <c r="AD695" s="102" t="e">
        <f t="shared" si="329"/>
        <v>#REF!</v>
      </c>
      <c r="AE695" s="102" t="e">
        <f t="shared" si="330"/>
        <v>#REF!</v>
      </c>
      <c r="AF695" s="108" t="e">
        <f t="shared" si="331"/>
        <v>#REF!</v>
      </c>
      <c r="AG695" s="102" t="e">
        <f t="shared" si="332"/>
        <v>#REF!</v>
      </c>
    </row>
    <row r="696" spans="5:33" x14ac:dyDescent="0.25">
      <c r="E696" s="65" t="e">
        <f>IF((ROWS(E$6:E696)-1)&gt;$C$16+$C$13-$C$15,"",(ROWS(E$6:E696)-1))</f>
        <v>#REF!</v>
      </c>
      <c r="F696" s="55" t="e">
        <f t="shared" si="316"/>
        <v>#REF!</v>
      </c>
      <c r="G696" s="55" t="e">
        <f t="shared" si="311"/>
        <v>#REF!</v>
      </c>
      <c r="H696" s="28" t="e">
        <f t="shared" si="312"/>
        <v>#REF!</v>
      </c>
      <c r="I696" s="56" t="e">
        <f t="shared" si="313"/>
        <v>#REF!</v>
      </c>
      <c r="J696" s="56" t="e">
        <f t="shared" si="317"/>
        <v>#REF!</v>
      </c>
      <c r="K696" s="57" t="e">
        <f t="shared" si="318"/>
        <v>#REF!</v>
      </c>
      <c r="L696" s="57" t="e">
        <f t="shared" si="319"/>
        <v>#REF!</v>
      </c>
      <c r="M696" s="58" t="e">
        <f t="shared" si="314"/>
        <v>#REF!</v>
      </c>
      <c r="N696" s="58" t="e">
        <f t="shared" si="320"/>
        <v>#REF!</v>
      </c>
      <c r="O696" s="58" t="e">
        <f t="shared" si="321"/>
        <v>#REF!</v>
      </c>
      <c r="P696" s="59" t="e">
        <f t="shared" si="310"/>
        <v>#REF!</v>
      </c>
      <c r="Q696" s="29" t="e">
        <f t="shared" si="322"/>
        <v>#REF!</v>
      </c>
      <c r="R696" s="100" t="e">
        <f t="shared" si="315"/>
        <v>#REF!</v>
      </c>
      <c r="S696" s="69"/>
      <c r="T696" s="69"/>
      <c r="U696" s="102"/>
      <c r="V696" s="102"/>
      <c r="W696" s="102"/>
      <c r="X696" s="102" t="e">
        <f t="shared" si="323"/>
        <v>#REF!</v>
      </c>
      <c r="Y696" s="102" t="e">
        <f t="shared" si="324"/>
        <v>#REF!</v>
      </c>
      <c r="Z696" s="102" t="e">
        <f t="shared" si="325"/>
        <v>#REF!</v>
      </c>
      <c r="AA696" s="102" t="e">
        <f t="shared" si="326"/>
        <v>#REF!</v>
      </c>
      <c r="AB696" s="102" t="e">
        <f t="shared" si="327"/>
        <v>#REF!</v>
      </c>
      <c r="AC696" s="102" t="e">
        <f t="shared" si="328"/>
        <v>#REF!</v>
      </c>
      <c r="AD696" s="102" t="e">
        <f t="shared" si="329"/>
        <v>#REF!</v>
      </c>
      <c r="AE696" s="102" t="e">
        <f t="shared" si="330"/>
        <v>#REF!</v>
      </c>
      <c r="AF696" s="108" t="e">
        <f t="shared" si="331"/>
        <v>#REF!</v>
      </c>
      <c r="AG696" s="102" t="e">
        <f t="shared" si="332"/>
        <v>#REF!</v>
      </c>
    </row>
    <row r="697" spans="5:33" x14ac:dyDescent="0.25">
      <c r="E697" s="65" t="e">
        <f>IF((ROWS(E$6:E697)-1)&gt;$C$16+$C$13-$C$15,"",(ROWS(E$6:E697)-1))</f>
        <v>#REF!</v>
      </c>
      <c r="F697" s="55" t="e">
        <f t="shared" si="316"/>
        <v>#REF!</v>
      </c>
      <c r="G697" s="55" t="e">
        <f t="shared" si="311"/>
        <v>#REF!</v>
      </c>
      <c r="H697" s="28" t="e">
        <f t="shared" si="312"/>
        <v>#REF!</v>
      </c>
      <c r="I697" s="56" t="e">
        <f t="shared" si="313"/>
        <v>#REF!</v>
      </c>
      <c r="J697" s="56" t="e">
        <f t="shared" si="317"/>
        <v>#REF!</v>
      </c>
      <c r="K697" s="57" t="e">
        <f t="shared" si="318"/>
        <v>#REF!</v>
      </c>
      <c r="L697" s="57" t="e">
        <f t="shared" si="319"/>
        <v>#REF!</v>
      </c>
      <c r="M697" s="58" t="e">
        <f t="shared" si="314"/>
        <v>#REF!</v>
      </c>
      <c r="N697" s="58" t="e">
        <f t="shared" si="320"/>
        <v>#REF!</v>
      </c>
      <c r="O697" s="58" t="e">
        <f t="shared" si="321"/>
        <v>#REF!</v>
      </c>
      <c r="P697" s="59" t="e">
        <f t="shared" si="310"/>
        <v>#REF!</v>
      </c>
      <c r="Q697" s="29" t="e">
        <f t="shared" si="322"/>
        <v>#REF!</v>
      </c>
      <c r="R697" s="100" t="e">
        <f t="shared" si="315"/>
        <v>#REF!</v>
      </c>
      <c r="S697" s="69"/>
      <c r="T697" s="69"/>
      <c r="U697" s="102"/>
      <c r="V697" s="102"/>
      <c r="W697" s="102"/>
      <c r="X697" s="102" t="e">
        <f t="shared" si="323"/>
        <v>#REF!</v>
      </c>
      <c r="Y697" s="102" t="e">
        <f t="shared" si="324"/>
        <v>#REF!</v>
      </c>
      <c r="Z697" s="102" t="e">
        <f t="shared" si="325"/>
        <v>#REF!</v>
      </c>
      <c r="AA697" s="102" t="e">
        <f t="shared" si="326"/>
        <v>#REF!</v>
      </c>
      <c r="AB697" s="102" t="e">
        <f t="shared" si="327"/>
        <v>#REF!</v>
      </c>
      <c r="AC697" s="102" t="e">
        <f t="shared" si="328"/>
        <v>#REF!</v>
      </c>
      <c r="AD697" s="102" t="e">
        <f t="shared" si="329"/>
        <v>#REF!</v>
      </c>
      <c r="AE697" s="102" t="e">
        <f t="shared" si="330"/>
        <v>#REF!</v>
      </c>
      <c r="AF697" s="108" t="e">
        <f t="shared" si="331"/>
        <v>#REF!</v>
      </c>
      <c r="AG697" s="102" t="e">
        <f t="shared" si="332"/>
        <v>#REF!</v>
      </c>
    </row>
    <row r="698" spans="5:33" x14ac:dyDescent="0.25">
      <c r="E698" s="65" t="e">
        <f>IF((ROWS(E$6:E698)-1)&gt;$C$16+$C$13-$C$15,"",(ROWS(E$6:E698)-1))</f>
        <v>#REF!</v>
      </c>
      <c r="F698" s="55" t="e">
        <f t="shared" si="316"/>
        <v>#REF!</v>
      </c>
      <c r="G698" s="55" t="e">
        <f t="shared" si="311"/>
        <v>#REF!</v>
      </c>
      <c r="H698" s="28" t="e">
        <f t="shared" si="312"/>
        <v>#REF!</v>
      </c>
      <c r="I698" s="56" t="e">
        <f t="shared" si="313"/>
        <v>#REF!</v>
      </c>
      <c r="J698" s="56" t="e">
        <f t="shared" si="317"/>
        <v>#REF!</v>
      </c>
      <c r="K698" s="57" t="e">
        <f t="shared" si="318"/>
        <v>#REF!</v>
      </c>
      <c r="L698" s="57" t="e">
        <f t="shared" si="319"/>
        <v>#REF!</v>
      </c>
      <c r="M698" s="58" t="e">
        <f t="shared" si="314"/>
        <v>#REF!</v>
      </c>
      <c r="N698" s="58" t="e">
        <f t="shared" si="320"/>
        <v>#REF!</v>
      </c>
      <c r="O698" s="58" t="e">
        <f t="shared" si="321"/>
        <v>#REF!</v>
      </c>
      <c r="P698" s="59" t="e">
        <f t="shared" si="310"/>
        <v>#REF!</v>
      </c>
      <c r="Q698" s="29" t="e">
        <f t="shared" si="322"/>
        <v>#REF!</v>
      </c>
      <c r="R698" s="100" t="e">
        <f t="shared" si="315"/>
        <v>#REF!</v>
      </c>
      <c r="S698" s="69"/>
      <c r="T698" s="69"/>
      <c r="U698" s="102"/>
      <c r="V698" s="102"/>
      <c r="W698" s="102"/>
      <c r="X698" s="102" t="e">
        <f t="shared" si="323"/>
        <v>#REF!</v>
      </c>
      <c r="Y698" s="102" t="e">
        <f t="shared" si="324"/>
        <v>#REF!</v>
      </c>
      <c r="Z698" s="102" t="e">
        <f t="shared" si="325"/>
        <v>#REF!</v>
      </c>
      <c r="AA698" s="102" t="e">
        <f t="shared" si="326"/>
        <v>#REF!</v>
      </c>
      <c r="AB698" s="102" t="e">
        <f t="shared" si="327"/>
        <v>#REF!</v>
      </c>
      <c r="AC698" s="102" t="e">
        <f t="shared" si="328"/>
        <v>#REF!</v>
      </c>
      <c r="AD698" s="102" t="e">
        <f t="shared" si="329"/>
        <v>#REF!</v>
      </c>
      <c r="AE698" s="102" t="e">
        <f t="shared" si="330"/>
        <v>#REF!</v>
      </c>
      <c r="AF698" s="108" t="e">
        <f t="shared" si="331"/>
        <v>#REF!</v>
      </c>
      <c r="AG698" s="102" t="e">
        <f t="shared" si="332"/>
        <v>#REF!</v>
      </c>
    </row>
    <row r="699" spans="5:33" x14ac:dyDescent="0.25">
      <c r="E699" s="65" t="e">
        <f>IF((ROWS(E$6:E699)-1)&gt;$C$16+$C$13-$C$15,"",(ROWS(E$6:E699)-1))</f>
        <v>#REF!</v>
      </c>
      <c r="F699" s="55" t="e">
        <f t="shared" si="316"/>
        <v>#REF!</v>
      </c>
      <c r="G699" s="55" t="e">
        <f t="shared" si="311"/>
        <v>#REF!</v>
      </c>
      <c r="H699" s="28" t="e">
        <f t="shared" si="312"/>
        <v>#REF!</v>
      </c>
      <c r="I699" s="56" t="e">
        <f t="shared" si="313"/>
        <v>#REF!</v>
      </c>
      <c r="J699" s="56" t="e">
        <f t="shared" si="317"/>
        <v>#REF!</v>
      </c>
      <c r="K699" s="57" t="e">
        <f t="shared" si="318"/>
        <v>#REF!</v>
      </c>
      <c r="L699" s="57" t="e">
        <f t="shared" si="319"/>
        <v>#REF!</v>
      </c>
      <c r="M699" s="58" t="e">
        <f t="shared" si="314"/>
        <v>#REF!</v>
      </c>
      <c r="N699" s="58" t="e">
        <f t="shared" si="320"/>
        <v>#REF!</v>
      </c>
      <c r="O699" s="58" t="e">
        <f t="shared" si="321"/>
        <v>#REF!</v>
      </c>
      <c r="P699" s="59" t="e">
        <f t="shared" si="310"/>
        <v>#REF!</v>
      </c>
      <c r="Q699" s="29" t="e">
        <f t="shared" si="322"/>
        <v>#REF!</v>
      </c>
      <c r="R699" s="100" t="e">
        <f t="shared" si="315"/>
        <v>#REF!</v>
      </c>
      <c r="S699" s="69"/>
      <c r="T699" s="69"/>
      <c r="U699" s="102"/>
      <c r="V699" s="102"/>
      <c r="W699" s="102"/>
      <c r="X699" s="102" t="e">
        <f t="shared" si="323"/>
        <v>#REF!</v>
      </c>
      <c r="Y699" s="102" t="e">
        <f t="shared" si="324"/>
        <v>#REF!</v>
      </c>
      <c r="Z699" s="102" t="e">
        <f t="shared" si="325"/>
        <v>#REF!</v>
      </c>
      <c r="AA699" s="102" t="e">
        <f t="shared" si="326"/>
        <v>#REF!</v>
      </c>
      <c r="AB699" s="102" t="e">
        <f t="shared" si="327"/>
        <v>#REF!</v>
      </c>
      <c r="AC699" s="102" t="e">
        <f t="shared" si="328"/>
        <v>#REF!</v>
      </c>
      <c r="AD699" s="102" t="e">
        <f t="shared" si="329"/>
        <v>#REF!</v>
      </c>
      <c r="AE699" s="102" t="e">
        <f t="shared" si="330"/>
        <v>#REF!</v>
      </c>
      <c r="AF699" s="108" t="e">
        <f t="shared" si="331"/>
        <v>#REF!</v>
      </c>
      <c r="AG699" s="102" t="e">
        <f t="shared" si="332"/>
        <v>#REF!</v>
      </c>
    </row>
    <row r="700" spans="5:33" x14ac:dyDescent="0.25">
      <c r="E700" s="65" t="e">
        <f>IF((ROWS(E$6:E700)-1)&gt;$C$16+$C$13-$C$15,"",(ROWS(E$6:E700)-1))</f>
        <v>#REF!</v>
      </c>
      <c r="F700" s="55" t="e">
        <f t="shared" si="316"/>
        <v>#REF!</v>
      </c>
      <c r="G700" s="55" t="e">
        <f t="shared" si="311"/>
        <v>#REF!</v>
      </c>
      <c r="H700" s="28" t="e">
        <f t="shared" si="312"/>
        <v>#REF!</v>
      </c>
      <c r="I700" s="56" t="e">
        <f t="shared" si="313"/>
        <v>#REF!</v>
      </c>
      <c r="J700" s="56" t="e">
        <f t="shared" si="317"/>
        <v>#REF!</v>
      </c>
      <c r="K700" s="57" t="e">
        <f t="shared" si="318"/>
        <v>#REF!</v>
      </c>
      <c r="L700" s="57" t="e">
        <f t="shared" si="319"/>
        <v>#REF!</v>
      </c>
      <c r="M700" s="58" t="e">
        <f t="shared" si="314"/>
        <v>#REF!</v>
      </c>
      <c r="N700" s="58" t="e">
        <f t="shared" si="320"/>
        <v>#REF!</v>
      </c>
      <c r="O700" s="58" t="e">
        <f t="shared" si="321"/>
        <v>#REF!</v>
      </c>
      <c r="P700" s="59" t="e">
        <f t="shared" si="310"/>
        <v>#REF!</v>
      </c>
      <c r="Q700" s="29" t="e">
        <f t="shared" si="322"/>
        <v>#REF!</v>
      </c>
      <c r="R700" s="100" t="e">
        <f t="shared" si="315"/>
        <v>#REF!</v>
      </c>
      <c r="S700" s="69"/>
      <c r="T700" s="69"/>
      <c r="U700" s="102"/>
      <c r="V700" s="102"/>
      <c r="W700" s="102"/>
      <c r="X700" s="102" t="e">
        <f t="shared" si="323"/>
        <v>#REF!</v>
      </c>
      <c r="Y700" s="102" t="e">
        <f t="shared" si="324"/>
        <v>#REF!</v>
      </c>
      <c r="Z700" s="102" t="e">
        <f t="shared" si="325"/>
        <v>#REF!</v>
      </c>
      <c r="AA700" s="102" t="e">
        <f t="shared" si="326"/>
        <v>#REF!</v>
      </c>
      <c r="AB700" s="102" t="e">
        <f t="shared" si="327"/>
        <v>#REF!</v>
      </c>
      <c r="AC700" s="102" t="e">
        <f t="shared" si="328"/>
        <v>#REF!</v>
      </c>
      <c r="AD700" s="102" t="e">
        <f t="shared" si="329"/>
        <v>#REF!</v>
      </c>
      <c r="AE700" s="102" t="e">
        <f t="shared" si="330"/>
        <v>#REF!</v>
      </c>
      <c r="AF700" s="108" t="e">
        <f t="shared" si="331"/>
        <v>#REF!</v>
      </c>
      <c r="AG700" s="102" t="e">
        <f t="shared" si="332"/>
        <v>#REF!</v>
      </c>
    </row>
  </sheetData>
  <sheetProtection algorithmName="SHA-512" hashValue="Y1GSccrKyajx+DvyOE0Lo/wlnb7U7v1rLWRCfu7TnhQxXzWr+HPYZ9oRlZP8R4Xf9tKMUrxiAN6leJ16hVkK/A==" saltValue="5KcQqz9R6xV7vOYQijmUXw==" spinCount="100000" sheet="1" selectLockedCells="1" selectUnlockedCells="1"/>
  <mergeCells count="1">
    <mergeCell ref="H2:O2"/>
  </mergeCells>
  <conditionalFormatting sqref="E6:Q700">
    <cfRule type="containsBlanks" dxfId="7" priority="9" stopIfTrue="1">
      <formula>LEN(TRIM(E6))=0</formula>
    </cfRule>
  </conditionalFormatting>
  <conditionalFormatting sqref="F7:F700">
    <cfRule type="expression" dxfId="6" priority="8">
      <formula>F7=C$8</formula>
    </cfRule>
  </conditionalFormatting>
  <conditionalFormatting sqref="G7:G700">
    <cfRule type="expression" dxfId="5" priority="5">
      <formula>G7=C$11</formula>
    </cfRule>
    <cfRule type="expression" dxfId="4" priority="6">
      <formula>G7=C$10</formula>
    </cfRule>
    <cfRule type="expression" dxfId="3" priority="7">
      <formula>G7=C$8</formula>
    </cfRule>
  </conditionalFormatting>
  <conditionalFormatting sqref="R6:R700">
    <cfRule type="containsBlanks" dxfId="2" priority="2">
      <formula>LEN(TRIM(R6))=0</formula>
    </cfRule>
    <cfRule type="expression" dxfId="1" priority="3">
      <formula>R6="REDOVNA"</formula>
    </cfRule>
    <cfRule type="expression" dxfId="0" priority="4">
      <formula>R6="INTERKALARNA"</formula>
    </cfRule>
  </conditionalFormatting>
  <pageMargins left="0.70866141732283472" right="0.70866141732283472" top="0.74803149606299213" bottom="0.74803149606299213" header="0.31496062992125984" footer="0.31496062992125984"/>
  <pageSetup scale="38" orientation="portrait" r:id="rId1"/>
  <headerFooter>
    <oddHeader>&amp;L&amp;"Calibri"&amp;10&amp;KFF8C00 Povjerljivo - Internal use&amp;1#_x000D_</oddHeader>
  </headerFooter>
  <ignoredErrors>
    <ignoredError sqref="C21"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3"/>
  <dimension ref="A1:P125"/>
  <sheetViews>
    <sheetView workbookViewId="0"/>
  </sheetViews>
  <sheetFormatPr defaultRowHeight="15" x14ac:dyDescent="0.25"/>
  <cols>
    <col min="1" max="1" width="27.85546875" customWidth="1"/>
    <col min="2" max="2" width="10.140625" bestFit="1" customWidth="1"/>
    <col min="3" max="3" width="15.42578125" customWidth="1"/>
    <col min="4" max="4" width="13.140625" customWidth="1"/>
    <col min="5" max="5" width="9.28515625" customWidth="1"/>
    <col min="6" max="8" width="9.140625" customWidth="1"/>
  </cols>
  <sheetData>
    <row r="1" spans="1:15" ht="31.5" x14ac:dyDescent="0.5">
      <c r="A1" s="71" t="s">
        <v>3639</v>
      </c>
    </row>
    <row r="3" spans="1:15" ht="18.75" x14ac:dyDescent="0.3">
      <c r="A3" s="72" t="s">
        <v>3640</v>
      </c>
    </row>
    <row r="4" spans="1:15" ht="36" customHeight="1" x14ac:dyDescent="0.25">
      <c r="A4" s="73" t="s">
        <v>3641</v>
      </c>
      <c r="B4" s="85" t="s">
        <v>3642</v>
      </c>
      <c r="C4" s="85" t="s">
        <v>3643</v>
      </c>
      <c r="D4" s="74" t="s">
        <v>3644</v>
      </c>
      <c r="E4" s="74"/>
      <c r="F4" s="74"/>
      <c r="G4" s="74"/>
      <c r="H4" s="74"/>
      <c r="I4" s="74"/>
      <c r="J4" s="74"/>
      <c r="K4" s="74"/>
      <c r="L4" s="74"/>
      <c r="M4" s="74"/>
      <c r="N4" s="74"/>
      <c r="O4" s="74"/>
    </row>
    <row r="6" spans="1:15" x14ac:dyDescent="0.25">
      <c r="A6" t="s">
        <v>3645</v>
      </c>
      <c r="B6">
        <v>1</v>
      </c>
      <c r="C6">
        <v>12</v>
      </c>
      <c r="D6">
        <v>1</v>
      </c>
    </row>
    <row r="7" spans="1:15" x14ac:dyDescent="0.25">
      <c r="A7" t="s">
        <v>3604</v>
      </c>
      <c r="B7">
        <v>2</v>
      </c>
      <c r="C7">
        <v>11</v>
      </c>
      <c r="D7">
        <v>2</v>
      </c>
    </row>
    <row r="8" spans="1:15" x14ac:dyDescent="0.25">
      <c r="A8" t="s">
        <v>3646</v>
      </c>
      <c r="B8">
        <v>3</v>
      </c>
      <c r="C8">
        <v>10</v>
      </c>
      <c r="D8">
        <v>3</v>
      </c>
    </row>
    <row r="9" spans="1:15" x14ac:dyDescent="0.25">
      <c r="A9" t="s">
        <v>3647</v>
      </c>
      <c r="B9">
        <v>4</v>
      </c>
      <c r="C9">
        <v>9</v>
      </c>
      <c r="D9">
        <v>4</v>
      </c>
    </row>
    <row r="10" spans="1:15" x14ac:dyDescent="0.25">
      <c r="A10" t="s">
        <v>3648</v>
      </c>
      <c r="B10">
        <v>5</v>
      </c>
      <c r="C10">
        <v>8</v>
      </c>
      <c r="D10">
        <v>5</v>
      </c>
    </row>
    <row r="11" spans="1:15" x14ac:dyDescent="0.25">
      <c r="A11" t="s">
        <v>3649</v>
      </c>
      <c r="B11">
        <v>6</v>
      </c>
      <c r="C11">
        <v>7</v>
      </c>
      <c r="D11">
        <v>6</v>
      </c>
    </row>
    <row r="12" spans="1:15" x14ac:dyDescent="0.25">
      <c r="A12" t="s">
        <v>3650</v>
      </c>
      <c r="B12">
        <v>7</v>
      </c>
      <c r="C12">
        <v>6</v>
      </c>
      <c r="D12">
        <v>7</v>
      </c>
    </row>
    <row r="13" spans="1:15" x14ac:dyDescent="0.25">
      <c r="A13" t="s">
        <v>3651</v>
      </c>
      <c r="B13">
        <v>8</v>
      </c>
      <c r="C13">
        <v>5</v>
      </c>
      <c r="D13">
        <v>8</v>
      </c>
    </row>
    <row r="14" spans="1:15" x14ac:dyDescent="0.25">
      <c r="A14" t="s">
        <v>3652</v>
      </c>
      <c r="B14">
        <v>9</v>
      </c>
      <c r="C14">
        <v>4</v>
      </c>
      <c r="D14">
        <v>9</v>
      </c>
    </row>
    <row r="15" spans="1:15" x14ac:dyDescent="0.25">
      <c r="A15" t="s">
        <v>3653</v>
      </c>
      <c r="B15">
        <v>10</v>
      </c>
      <c r="C15">
        <v>3</v>
      </c>
      <c r="D15">
        <v>10</v>
      </c>
    </row>
    <row r="16" spans="1:15" x14ac:dyDescent="0.25">
      <c r="A16" t="s">
        <v>3654</v>
      </c>
      <c r="B16">
        <v>11</v>
      </c>
      <c r="C16">
        <v>2</v>
      </c>
      <c r="D16">
        <v>11</v>
      </c>
    </row>
    <row r="17" spans="1:4" x14ac:dyDescent="0.25">
      <c r="A17" t="s">
        <v>3655</v>
      </c>
      <c r="B17">
        <v>12</v>
      </c>
      <c r="C17">
        <v>1</v>
      </c>
      <c r="D17">
        <v>12</v>
      </c>
    </row>
    <row r="18" spans="1:4" x14ac:dyDescent="0.25">
      <c r="A18" s="11" t="s">
        <v>3450</v>
      </c>
      <c r="C18" s="75" t="e">
        <f>VLOOKUP(MONTH(B21),B6:C17,2,0)</f>
        <v>#REF!</v>
      </c>
      <c r="D18" s="76" t="e">
        <f>VLOOKUP(MONTH($B$22),$B$6:D17,3,0)</f>
        <v>#REF!</v>
      </c>
    </row>
    <row r="21" spans="1:4" x14ac:dyDescent="0.25">
      <c r="A21" t="s">
        <v>3613</v>
      </c>
      <c r="B21" s="77" t="e">
        <f>+OP!C10</f>
        <v>#REF!</v>
      </c>
    </row>
    <row r="22" spans="1:4" x14ac:dyDescent="0.25">
      <c r="A22" t="s">
        <v>3656</v>
      </c>
      <c r="B22" s="77" t="e">
        <f>+OP!C11</f>
        <v>#REF!</v>
      </c>
    </row>
    <row r="23" spans="1:4" ht="30" x14ac:dyDescent="0.25">
      <c r="A23" s="78" t="s">
        <v>3657</v>
      </c>
      <c r="B23" s="79" t="e">
        <f>IF(MOD(ABS(MONTH($B$21)-MONTH($B$22)),1)=0,0,1)</f>
        <v>#REF!</v>
      </c>
    </row>
    <row r="24" spans="1:4" x14ac:dyDescent="0.25">
      <c r="A24" s="78" t="str">
        <f>+OP!B8</f>
        <v>Rok korištenja</v>
      </c>
      <c r="B24" s="80" t="e">
        <f>+OP!C8</f>
        <v>#REF!</v>
      </c>
    </row>
    <row r="25" spans="1:4" x14ac:dyDescent="0.25">
      <c r="A25" s="78" t="str">
        <f>+OP!B9</f>
        <v>Poček</v>
      </c>
      <c r="B25" s="80" t="e">
        <f>+OP!C9</f>
        <v>#REF!</v>
      </c>
    </row>
    <row r="26" spans="1:4" x14ac:dyDescent="0.25">
      <c r="A26" s="78" t="s">
        <v>3658</v>
      </c>
      <c r="B26" s="81" t="e">
        <f>C18</f>
        <v>#REF!</v>
      </c>
    </row>
    <row r="27" spans="1:4" ht="30" x14ac:dyDescent="0.25">
      <c r="A27" s="78" t="s">
        <v>3659</v>
      </c>
      <c r="B27" s="79" t="e">
        <f>(YEAR(B22)-YEAR(B21)-1)*12</f>
        <v>#REF!</v>
      </c>
    </row>
    <row r="28" spans="1:4" x14ac:dyDescent="0.25">
      <c r="A28" s="78" t="s">
        <v>3644</v>
      </c>
      <c r="B28" s="82" t="e">
        <f>D18</f>
        <v>#REF!</v>
      </c>
    </row>
    <row r="29" spans="1:4" ht="30" x14ac:dyDescent="0.25">
      <c r="A29" s="78" t="s">
        <v>3660</v>
      </c>
      <c r="B29" s="79" t="e">
        <f xml:space="preserve">
IF(AND(DAY(B22)&lt;&gt;DAY(EOMONTH(B22,0)),DAY(B21)&lt;&gt;DAY(EOMONTH(B21,0)),DAY(B22)&gt;DAY(B21),B23=0),1,
IF(AND(DAY(B22)&lt;&gt;DAY(EOMONTH(B22,0)),DAY(B21)&lt;&gt;DAY(EOMONTH(B21,0)),DAY(B22)&gt;DAY(B21),B23&lt;&gt;0),0,
IF(AND(DAY(B22)&lt;&gt;DAY(EOMONTH(B22,0)),DAY(B21)&lt;&gt;DAY(EOMONTH(B21,0)),DAY(B22)&lt;=DAY(B21),B23=0),0,
IF(AND(DAY(B22)&lt;&gt;DAY(EOMONTH(B22,0)),DAY(B21)&lt;&gt;DAY(EOMONTH(B21,0)),DAY(B22)&lt;=DAY(B21),B23&lt;&gt;0),0,
IF(AND(DAY(B22)&lt;&gt;DAY(EOMONTH(B22,0)),DAY(B21)=DAY(EOMONTH(B21,0)),DAY(B22)&gt;DAY(B21),B23=0),1,
IF(AND(DAY(B22)&lt;&gt;DAY(EOMONTH(B22,0)),DAY(B21)=DAY(EOMONTH(B21,0)),DAY(B22)&gt;DAY(B21),B23&lt;&gt;0),1,
IF(AND(DAY(B22)=DAY(EOMONTH(B22,0)),DAY(B21)&lt;&gt;DAY(EOMONTH(B21,0)),B23=0),1,
IF(AND(DAY(B22)=DAY(EOMONTH(B22,0)),DAY(B21)=DAY(EOMONTH(B21,0)),DAY(B22)&gt;DAY(B21),B23&lt;&gt;0),1,
0))))))))</f>
        <v>#REF!</v>
      </c>
    </row>
    <row r="30" spans="1:4" x14ac:dyDescent="0.25">
      <c r="A30" s="78" t="s">
        <v>3661</v>
      </c>
      <c r="B30" s="79" t="e">
        <f>IF(B24&gt;B25,1,0)</f>
        <v>#REF!</v>
      </c>
    </row>
    <row r="31" spans="1:4" x14ac:dyDescent="0.25">
      <c r="A31" s="78" t="s">
        <v>3662</v>
      </c>
      <c r="B31" s="83" t="e">
        <f>SUM(B26:B30)</f>
        <v>#REF!</v>
      </c>
    </row>
    <row r="35" spans="1:16" ht="18.75" x14ac:dyDescent="0.3">
      <c r="A35" s="84" t="s">
        <v>3663</v>
      </c>
    </row>
    <row r="36" spans="1:16" ht="45" customHeight="1" x14ac:dyDescent="0.25">
      <c r="A36" s="73" t="s">
        <v>3641</v>
      </c>
      <c r="B36" s="85" t="s">
        <v>3642</v>
      </c>
      <c r="C36" s="85" t="s">
        <v>3664</v>
      </c>
      <c r="D36" s="1131" t="s">
        <v>3665</v>
      </c>
      <c r="E36" s="1131"/>
      <c r="F36" s="1131"/>
      <c r="G36" s="1131"/>
      <c r="H36" s="1131"/>
      <c r="I36" s="1131"/>
      <c r="J36" s="1131"/>
      <c r="K36" s="1131"/>
      <c r="L36" s="1131"/>
      <c r="M36" s="1131"/>
      <c r="N36" s="1131"/>
      <c r="O36" s="1131"/>
    </row>
    <row r="37" spans="1:16" x14ac:dyDescent="0.25">
      <c r="D37" s="13">
        <v>1</v>
      </c>
      <c r="E37" s="13">
        <v>2</v>
      </c>
      <c r="F37" s="13">
        <v>3</v>
      </c>
      <c r="G37" s="13">
        <v>4</v>
      </c>
      <c r="H37" s="13">
        <v>5</v>
      </c>
      <c r="I37" s="13">
        <v>6</v>
      </c>
      <c r="J37" s="13">
        <v>7</v>
      </c>
      <c r="K37" s="13">
        <v>8</v>
      </c>
      <c r="L37" s="13">
        <v>9</v>
      </c>
      <c r="M37" s="13">
        <v>10</v>
      </c>
      <c r="N37" s="13">
        <v>11</v>
      </c>
      <c r="O37" s="13">
        <v>12</v>
      </c>
      <c r="P37" s="86" t="s">
        <v>3449</v>
      </c>
    </row>
    <row r="38" spans="1:16" x14ac:dyDescent="0.25">
      <c r="A38" t="s">
        <v>3645</v>
      </c>
      <c r="B38">
        <v>1</v>
      </c>
      <c r="C38">
        <v>4</v>
      </c>
      <c r="D38">
        <v>1</v>
      </c>
      <c r="E38">
        <v>1</v>
      </c>
      <c r="F38">
        <v>1</v>
      </c>
      <c r="G38">
        <v>1</v>
      </c>
      <c r="H38">
        <v>1</v>
      </c>
      <c r="I38">
        <v>1</v>
      </c>
      <c r="J38">
        <v>1</v>
      </c>
      <c r="K38">
        <v>1</v>
      </c>
      <c r="L38">
        <v>1</v>
      </c>
      <c r="M38">
        <v>1</v>
      </c>
      <c r="N38">
        <v>1</v>
      </c>
      <c r="O38">
        <v>1</v>
      </c>
    </row>
    <row r="39" spans="1:16" x14ac:dyDescent="0.25">
      <c r="A39" t="s">
        <v>3604</v>
      </c>
      <c r="B39">
        <v>2</v>
      </c>
      <c r="C39">
        <v>4</v>
      </c>
      <c r="D39">
        <v>2</v>
      </c>
      <c r="E39">
        <v>1</v>
      </c>
      <c r="F39">
        <v>1</v>
      </c>
      <c r="G39">
        <v>2</v>
      </c>
      <c r="H39">
        <v>1</v>
      </c>
      <c r="I39">
        <v>1</v>
      </c>
      <c r="J39">
        <v>2</v>
      </c>
      <c r="K39">
        <v>1</v>
      </c>
      <c r="L39">
        <v>1</v>
      </c>
      <c r="M39">
        <v>2</v>
      </c>
      <c r="N39">
        <v>1</v>
      </c>
      <c r="O39">
        <v>1</v>
      </c>
    </row>
    <row r="40" spans="1:16" x14ac:dyDescent="0.25">
      <c r="A40" t="s">
        <v>3646</v>
      </c>
      <c r="B40">
        <v>3</v>
      </c>
      <c r="C40">
        <v>4</v>
      </c>
      <c r="D40">
        <v>2</v>
      </c>
      <c r="E40">
        <v>2</v>
      </c>
      <c r="F40">
        <v>1</v>
      </c>
      <c r="G40">
        <v>2</v>
      </c>
      <c r="H40">
        <v>2</v>
      </c>
      <c r="I40">
        <v>1</v>
      </c>
      <c r="J40">
        <v>2</v>
      </c>
      <c r="K40">
        <v>2</v>
      </c>
      <c r="L40">
        <v>1</v>
      </c>
      <c r="M40">
        <v>2</v>
      </c>
      <c r="N40">
        <v>2</v>
      </c>
      <c r="O40">
        <v>1</v>
      </c>
    </row>
    <row r="41" spans="1:16" x14ac:dyDescent="0.25">
      <c r="A41" t="s">
        <v>3647</v>
      </c>
      <c r="B41">
        <v>4</v>
      </c>
      <c r="C41">
        <v>3</v>
      </c>
      <c r="D41">
        <v>2</v>
      </c>
      <c r="E41">
        <v>2</v>
      </c>
      <c r="F41">
        <v>2</v>
      </c>
      <c r="G41">
        <v>2</v>
      </c>
      <c r="H41">
        <v>2</v>
      </c>
      <c r="I41">
        <v>2</v>
      </c>
      <c r="J41">
        <v>2</v>
      </c>
      <c r="K41">
        <v>2</v>
      </c>
      <c r="L41">
        <v>2</v>
      </c>
      <c r="M41">
        <v>2</v>
      </c>
      <c r="N41">
        <v>2</v>
      </c>
      <c r="O41">
        <v>2</v>
      </c>
    </row>
    <row r="42" spans="1:16" x14ac:dyDescent="0.25">
      <c r="A42" t="s">
        <v>3648</v>
      </c>
      <c r="B42">
        <v>5</v>
      </c>
      <c r="C42">
        <v>3</v>
      </c>
      <c r="D42">
        <v>3</v>
      </c>
      <c r="E42">
        <v>2</v>
      </c>
      <c r="F42">
        <v>2</v>
      </c>
      <c r="G42">
        <v>3</v>
      </c>
      <c r="H42">
        <v>2</v>
      </c>
      <c r="I42">
        <v>2</v>
      </c>
      <c r="J42">
        <v>3</v>
      </c>
      <c r="K42">
        <v>2</v>
      </c>
      <c r="L42">
        <v>2</v>
      </c>
      <c r="M42">
        <v>3</v>
      </c>
      <c r="N42">
        <v>2</v>
      </c>
      <c r="O42">
        <v>2</v>
      </c>
    </row>
    <row r="43" spans="1:16" x14ac:dyDescent="0.25">
      <c r="A43" t="s">
        <v>3649</v>
      </c>
      <c r="B43">
        <v>6</v>
      </c>
      <c r="C43">
        <v>3</v>
      </c>
      <c r="D43">
        <v>3</v>
      </c>
      <c r="E43">
        <v>3</v>
      </c>
      <c r="F43">
        <v>2</v>
      </c>
      <c r="G43">
        <v>3</v>
      </c>
      <c r="H43">
        <v>3</v>
      </c>
      <c r="I43">
        <v>2</v>
      </c>
      <c r="J43">
        <v>3</v>
      </c>
      <c r="K43">
        <v>3</v>
      </c>
      <c r="L43">
        <v>2</v>
      </c>
      <c r="M43">
        <v>3</v>
      </c>
      <c r="N43">
        <v>3</v>
      </c>
      <c r="O43">
        <v>2</v>
      </c>
    </row>
    <row r="44" spans="1:16" x14ac:dyDescent="0.25">
      <c r="A44" t="s">
        <v>3650</v>
      </c>
      <c r="B44">
        <v>7</v>
      </c>
      <c r="C44">
        <v>2</v>
      </c>
      <c r="D44">
        <v>3</v>
      </c>
      <c r="E44">
        <v>3</v>
      </c>
      <c r="F44">
        <v>3</v>
      </c>
      <c r="G44">
        <v>3</v>
      </c>
      <c r="H44">
        <v>3</v>
      </c>
      <c r="I44">
        <v>3</v>
      </c>
      <c r="J44">
        <v>3</v>
      </c>
      <c r="K44">
        <v>3</v>
      </c>
      <c r="L44">
        <v>3</v>
      </c>
      <c r="M44">
        <v>3</v>
      </c>
      <c r="N44">
        <v>3</v>
      </c>
      <c r="O44">
        <v>3</v>
      </c>
    </row>
    <row r="45" spans="1:16" x14ac:dyDescent="0.25">
      <c r="A45" t="s">
        <v>3651</v>
      </c>
      <c r="B45">
        <v>8</v>
      </c>
      <c r="C45">
        <v>2</v>
      </c>
      <c r="D45">
        <v>4</v>
      </c>
      <c r="E45">
        <v>3</v>
      </c>
      <c r="F45">
        <v>3</v>
      </c>
      <c r="G45">
        <v>4</v>
      </c>
      <c r="H45">
        <v>3</v>
      </c>
      <c r="I45">
        <v>3</v>
      </c>
      <c r="J45">
        <v>4</v>
      </c>
      <c r="K45">
        <v>3</v>
      </c>
      <c r="L45">
        <v>3</v>
      </c>
      <c r="M45">
        <v>4</v>
      </c>
      <c r="N45">
        <v>3</v>
      </c>
      <c r="O45">
        <v>3</v>
      </c>
    </row>
    <row r="46" spans="1:16" x14ac:dyDescent="0.25">
      <c r="A46" t="s">
        <v>3652</v>
      </c>
      <c r="B46">
        <v>9</v>
      </c>
      <c r="C46">
        <v>2</v>
      </c>
      <c r="D46">
        <v>4</v>
      </c>
      <c r="E46">
        <v>4</v>
      </c>
      <c r="F46">
        <v>3</v>
      </c>
      <c r="G46">
        <v>4</v>
      </c>
      <c r="H46">
        <v>4</v>
      </c>
      <c r="I46">
        <v>3</v>
      </c>
      <c r="J46">
        <v>4</v>
      </c>
      <c r="K46">
        <v>4</v>
      </c>
      <c r="L46">
        <v>3</v>
      </c>
      <c r="M46">
        <v>4</v>
      </c>
      <c r="N46">
        <v>4</v>
      </c>
      <c r="O46">
        <v>3</v>
      </c>
    </row>
    <row r="47" spans="1:16" x14ac:dyDescent="0.25">
      <c r="A47" t="s">
        <v>3653</v>
      </c>
      <c r="B47">
        <v>10</v>
      </c>
      <c r="C47">
        <v>1</v>
      </c>
      <c r="D47">
        <v>4</v>
      </c>
      <c r="E47">
        <v>4</v>
      </c>
      <c r="F47">
        <v>4</v>
      </c>
      <c r="G47">
        <v>4</v>
      </c>
      <c r="H47">
        <v>4</v>
      </c>
      <c r="I47">
        <v>4</v>
      </c>
      <c r="J47">
        <v>4</v>
      </c>
      <c r="K47">
        <v>4</v>
      </c>
      <c r="L47">
        <v>4</v>
      </c>
      <c r="M47">
        <v>4</v>
      </c>
      <c r="N47">
        <v>4</v>
      </c>
      <c r="O47">
        <v>4</v>
      </c>
    </row>
    <row r="48" spans="1:16" x14ac:dyDescent="0.25">
      <c r="A48" t="s">
        <v>3654</v>
      </c>
      <c r="B48">
        <v>11</v>
      </c>
      <c r="C48">
        <v>1</v>
      </c>
      <c r="D48">
        <v>5</v>
      </c>
      <c r="E48">
        <v>4</v>
      </c>
      <c r="F48">
        <v>4</v>
      </c>
      <c r="G48">
        <v>5</v>
      </c>
      <c r="H48">
        <v>4</v>
      </c>
      <c r="I48">
        <v>4</v>
      </c>
      <c r="J48">
        <v>5</v>
      </c>
      <c r="K48">
        <v>4</v>
      </c>
      <c r="L48">
        <v>4</v>
      </c>
      <c r="M48">
        <v>5</v>
      </c>
      <c r="N48">
        <v>4</v>
      </c>
      <c r="O48">
        <v>4</v>
      </c>
    </row>
    <row r="49" spans="1:16" x14ac:dyDescent="0.25">
      <c r="A49" t="s">
        <v>3655</v>
      </c>
      <c r="B49">
        <v>12</v>
      </c>
      <c r="C49">
        <v>1</v>
      </c>
      <c r="D49">
        <v>5</v>
      </c>
      <c r="E49">
        <v>5</v>
      </c>
      <c r="F49">
        <v>4</v>
      </c>
      <c r="G49">
        <v>5</v>
      </c>
      <c r="H49">
        <v>5</v>
      </c>
      <c r="I49">
        <v>4</v>
      </c>
      <c r="J49">
        <v>5</v>
      </c>
      <c r="K49">
        <v>5</v>
      </c>
      <c r="L49">
        <v>4</v>
      </c>
      <c r="M49">
        <v>5</v>
      </c>
      <c r="N49">
        <v>5</v>
      </c>
      <c r="O49">
        <v>4</v>
      </c>
    </row>
    <row r="50" spans="1:16" x14ac:dyDescent="0.25">
      <c r="A50" s="11" t="s">
        <v>3450</v>
      </c>
      <c r="C50" s="75" t="e">
        <f>VLOOKUP(MONTH(B53),B38:C49,2,0)</f>
        <v>#REF!</v>
      </c>
      <c r="D50" s="13" t="e">
        <f>IF(D37&lt;&gt;MONTH($B$53),0,VLOOKUP(MONTH($B$54),$B$38:D49,3,0))</f>
        <v>#REF!</v>
      </c>
      <c r="E50" s="13" t="e">
        <f>IF(E37&lt;&gt;MONTH($B$53),0,VLOOKUP(MONTH($B$54),$B$38:E49,4,0))</f>
        <v>#REF!</v>
      </c>
      <c r="F50" s="13" t="e">
        <f>IF(F37&lt;&gt;MONTH($B$53),0,VLOOKUP(MONTH($B$54),$B$38:F49,5,0))</f>
        <v>#REF!</v>
      </c>
      <c r="G50" s="13" t="e">
        <f>IF(G37&lt;&gt;MONTH($B$53),0,VLOOKUP(MONTH($B$54),$B$38:G49,6,0))</f>
        <v>#REF!</v>
      </c>
      <c r="H50" s="13" t="e">
        <f>IF(H37&lt;&gt;MONTH($B$53),0,VLOOKUP(MONTH($B$54),$B$38:H49,7,0))</f>
        <v>#REF!</v>
      </c>
      <c r="I50" s="13" t="e">
        <f>IF(I37&lt;&gt;MONTH($B$53),0,VLOOKUP(MONTH($B$54),$B$38:I49,8,0))</f>
        <v>#REF!</v>
      </c>
      <c r="J50" s="13" t="e">
        <f>IF(J37&lt;&gt;MONTH($B$53),0,VLOOKUP(MONTH($B$54),$B$38:J49,9,0))</f>
        <v>#REF!</v>
      </c>
      <c r="K50" s="13" t="e">
        <f>IF(K37&lt;&gt;MONTH($B$53),0,VLOOKUP(MONTH($B$54),$B$38:K49,10,0))</f>
        <v>#REF!</v>
      </c>
      <c r="L50" s="13" t="e">
        <f>IF(L37&lt;&gt;MONTH($B$53),0,VLOOKUP(MONTH($B$54),$B$38:L49,11,0))</f>
        <v>#REF!</v>
      </c>
      <c r="M50" s="13" t="e">
        <f>IF(M37&lt;&gt;MONTH($B$53),0,VLOOKUP(MONTH($B$54),$B$38:M49,12,0))</f>
        <v>#REF!</v>
      </c>
      <c r="N50" s="13" t="e">
        <f>IF(N37&lt;&gt;MONTH($B$53),0,VLOOKUP(MONTH($B$54),$B$38:N49,13,0))</f>
        <v>#REF!</v>
      </c>
      <c r="O50" s="13" t="e">
        <f>IF(O37&lt;&gt;MONTH($B$53),0,VLOOKUP(MONTH($B$54),$B$38:O49,14,0))</f>
        <v>#REF!</v>
      </c>
      <c r="P50" s="76" t="e">
        <f>SUM(D50:O50)</f>
        <v>#REF!</v>
      </c>
    </row>
    <row r="53" spans="1:16" x14ac:dyDescent="0.25">
      <c r="A53" t="s">
        <v>3613</v>
      </c>
      <c r="B53" s="77" t="e">
        <f>+OP!C10</f>
        <v>#REF!</v>
      </c>
    </row>
    <row r="54" spans="1:16" x14ac:dyDescent="0.25">
      <c r="A54" t="s">
        <v>3656</v>
      </c>
      <c r="B54" s="77" t="e">
        <f>+OP!C11</f>
        <v>#REF!</v>
      </c>
    </row>
    <row r="55" spans="1:16" ht="30" x14ac:dyDescent="0.25">
      <c r="A55" s="78" t="s">
        <v>3657</v>
      </c>
      <c r="B55" s="79" t="e">
        <f>IF(MOD(ABS(MONTH($B$53)-MONTH($B$54)),3)=0,0,1)</f>
        <v>#REF!</v>
      </c>
    </row>
    <row r="56" spans="1:16" x14ac:dyDescent="0.25">
      <c r="A56" s="78" t="str">
        <f>+OP!B8</f>
        <v>Rok korištenja</v>
      </c>
      <c r="B56" s="80" t="e">
        <f>+OP!C8</f>
        <v>#REF!</v>
      </c>
    </row>
    <row r="57" spans="1:16" x14ac:dyDescent="0.25">
      <c r="A57" s="78" t="str">
        <f>+OP!B9</f>
        <v>Poček</v>
      </c>
      <c r="B57" s="80" t="e">
        <f>+OP!C9</f>
        <v>#REF!</v>
      </c>
    </row>
    <row r="58" spans="1:16" x14ac:dyDescent="0.25">
      <c r="A58" s="78" t="s">
        <v>3666</v>
      </c>
      <c r="B58" s="81" t="e">
        <f>C50</f>
        <v>#REF!</v>
      </c>
    </row>
    <row r="59" spans="1:16" ht="30" x14ac:dyDescent="0.25">
      <c r="A59" s="78" t="s">
        <v>3667</v>
      </c>
      <c r="B59" s="79" t="e">
        <f>(YEAR(B54)-YEAR(B53)-1)*4</f>
        <v>#REF!</v>
      </c>
    </row>
    <row r="60" spans="1:16" x14ac:dyDescent="0.25">
      <c r="A60" s="78" t="s">
        <v>3665</v>
      </c>
      <c r="B60" s="82" t="e">
        <f>P50</f>
        <v>#REF!</v>
      </c>
    </row>
    <row r="61" spans="1:16" ht="30" x14ac:dyDescent="0.25">
      <c r="A61" s="78" t="s">
        <v>3660</v>
      </c>
      <c r="B61" s="87" t="e">
        <f xml:space="preserve">
IF(AND(MONTH(B53)=2,MONTH(B54)=2,DAY(EOMONTH(B53,0))=29,DAY(B53)=DAY(B54),B55=0),0,
IF(AND(MONTH(B53)=2,MONTH(B54)=2,DAY(B54)=DAY(EOMONTH(B54,0)),DAY(B53)&lt;&gt;DAY(EOMONTH(B53,0)),B55=0),1,
IF(AND(MONTH(B53)=2,MONTH(B54)&lt;&gt;2,DAY(B54)=DAY(EOMONTH(B54,0)),DAY(B53)&lt;&gt;DAY(EOMONTH(B53,0)),B55=0),0,
IF(AND(MONTH(EOMONTH($B$53,0))=2,DAY(B54)&lt;&gt;DAY(EOMONTH(B54,0)),DAY(B53)=DAY(EOMONTH(B53,0)),B55=0),0,
IF(AND(MONTH(EOMONTH($B$53,0))=2,DAY(B54)&lt;&gt;DAY(EOMONTH(B54,0)),DAY(B53)=DAY(EOMONTH(B53,0)),B55&lt;&gt;0),0,
IF(AND(MONTH(EOMONTH($B$53,0))=2,DAY(B54)=DAY(EOMONTH(B54,0)),DAY(B53)=DAY(EOMONTH(B53,0)),B55=0),0,
IF(AND(MONTH(EOMONTH($B$53,0))=2,DAY(B54)=DAY(EOMONTH(B54,0)),DAY(B53)=DAY(EOMONTH(B53,0)),B55&lt;&gt;0),0,
IF(AND(DAY(B54)&lt;&gt;DAY(EOMONTH(B54,0)),DAY(B53)&lt;&gt;DAY(EOMONTH(B53,0)),DAY(B54)&gt;DAY(B53),B55=0),1,
IF(AND(DAY(B54)&lt;&gt;DAY(EOMONTH(B54,0)),DAY(B53)&lt;&gt;DAY(EOMONTH(B53,0)),DAY(B54)&gt;DAY(B53),B55&lt;&gt;0),0,
IF(AND(DAY(B54)&lt;&gt;DAY(EOMONTH(B54,0)),DAY(B53)&lt;&gt;DAY(EOMONTH(B53,0)),DAY(B54)&lt;=DAY(B53),B55=0),0,
IF(AND(DAY(B54)&lt;&gt;DAY(EOMONTH(B54,0)),DAY(B53)&lt;&gt;DAY(EOMONTH(B53,0)),DAY(B54)&lt;=DAY(B53),B55&lt;&gt;0),0,
IF(AND(DAY(B54)&lt;&gt;DAY(EOMONTH(B54,0)),DAY(B53)=DAY(EOMONTH(B53,0)),DAY(B54)&gt;DAY(B53),B55=0),1,
IF(AND(DAY(B54)&lt;&gt;DAY(EOMONTH(B54,0)),DAY(B53)=DAY(EOMONTH(B53,0)),DAY(B54)&gt;DAY(B53),B55&lt;&gt;0),1,
IF(AND(DAY(B53)=DAY(EOMONTH(B53,0)),DAY(B54)=DAY(EOMONTH(B54,0))),0,
IF(AND(DAY(B54)=DAY(EOMONTH(B54,0)),DAY(B53)&lt;&gt;DAY(EOMONTH(B53,0)),B55=0),1,
IF(AND(DAY(B54)=DAY(EOMONTH(B54,0)),DAY(B53)=DAY(EOMONTH(B53,0)),DAY(B54)&gt;DAY(B53),B55&lt;&gt;0),0,
IF(AND(DAY(B54)=DAY(EOMONTH(B54,0)),DAY(B53)=DAY(EOMONTH(B53,0)),DAY(B54)&gt;DAY(B53),B55=0),1,
0)))))))))))))))))</f>
        <v>#REF!</v>
      </c>
    </row>
    <row r="62" spans="1:16" x14ac:dyDescent="0.25">
      <c r="A62" s="78" t="s">
        <v>3661</v>
      </c>
      <c r="B62" s="79" t="e">
        <f>IF(B56&gt;B57,1,0)</f>
        <v>#REF!</v>
      </c>
    </row>
    <row r="63" spans="1:16" x14ac:dyDescent="0.25">
      <c r="A63" s="78" t="s">
        <v>3662</v>
      </c>
      <c r="B63" s="83" t="e">
        <f>SUM(B58:B62)</f>
        <v>#REF!</v>
      </c>
    </row>
    <row r="66" spans="1:16" ht="18.75" x14ac:dyDescent="0.3">
      <c r="A66" s="88" t="s">
        <v>3668</v>
      </c>
    </row>
    <row r="67" spans="1:16" ht="30" x14ac:dyDescent="0.25">
      <c r="A67" s="73" t="s">
        <v>3641</v>
      </c>
      <c r="B67" s="85" t="s">
        <v>3642</v>
      </c>
      <c r="C67" s="85" t="s">
        <v>3669</v>
      </c>
      <c r="D67" s="1131" t="s">
        <v>3670</v>
      </c>
      <c r="E67" s="1131"/>
      <c r="F67" s="1131"/>
      <c r="G67" s="1131"/>
      <c r="H67" s="1131"/>
      <c r="I67" s="1131"/>
      <c r="J67" s="1131"/>
      <c r="K67" s="1131"/>
      <c r="L67" s="1131"/>
      <c r="M67" s="1131"/>
      <c r="N67" s="1131"/>
      <c r="O67" s="1131"/>
    </row>
    <row r="68" spans="1:16" x14ac:dyDescent="0.25">
      <c r="D68" s="13">
        <v>1</v>
      </c>
      <c r="E68" s="13">
        <v>2</v>
      </c>
      <c r="F68" s="13">
        <v>3</v>
      </c>
      <c r="G68" s="13">
        <v>4</v>
      </c>
      <c r="H68" s="13">
        <v>5</v>
      </c>
      <c r="I68" s="13">
        <v>6</v>
      </c>
      <c r="J68" s="13">
        <v>7</v>
      </c>
      <c r="K68" s="13">
        <v>8</v>
      </c>
      <c r="L68" s="13">
        <v>9</v>
      </c>
      <c r="M68" s="13">
        <v>10</v>
      </c>
      <c r="N68" s="13">
        <v>11</v>
      </c>
      <c r="O68" s="13">
        <v>12</v>
      </c>
      <c r="P68" s="86" t="s">
        <v>3449</v>
      </c>
    </row>
    <row r="69" spans="1:16" x14ac:dyDescent="0.25">
      <c r="A69" t="s">
        <v>3645</v>
      </c>
      <c r="B69">
        <v>1</v>
      </c>
      <c r="C69">
        <v>2</v>
      </c>
      <c r="D69">
        <v>1</v>
      </c>
      <c r="E69">
        <v>1</v>
      </c>
      <c r="F69">
        <v>1</v>
      </c>
      <c r="G69">
        <v>1</v>
      </c>
      <c r="H69">
        <v>1</v>
      </c>
      <c r="I69">
        <v>1</v>
      </c>
      <c r="J69">
        <v>1</v>
      </c>
      <c r="K69">
        <v>1</v>
      </c>
      <c r="L69">
        <v>1</v>
      </c>
      <c r="M69">
        <v>1</v>
      </c>
      <c r="N69">
        <v>1</v>
      </c>
      <c r="O69">
        <v>1</v>
      </c>
    </row>
    <row r="70" spans="1:16" x14ac:dyDescent="0.25">
      <c r="A70" t="s">
        <v>3604</v>
      </c>
      <c r="B70">
        <v>2</v>
      </c>
      <c r="C70">
        <v>2</v>
      </c>
      <c r="D70">
        <v>2</v>
      </c>
      <c r="E70">
        <v>1</v>
      </c>
      <c r="F70">
        <v>1</v>
      </c>
      <c r="G70">
        <v>1</v>
      </c>
      <c r="H70">
        <v>1</v>
      </c>
      <c r="I70">
        <v>1</v>
      </c>
      <c r="J70">
        <v>2</v>
      </c>
      <c r="K70">
        <v>1</v>
      </c>
      <c r="L70">
        <v>1</v>
      </c>
      <c r="M70">
        <v>1</v>
      </c>
      <c r="N70">
        <v>1</v>
      </c>
      <c r="O70">
        <v>1</v>
      </c>
    </row>
    <row r="71" spans="1:16" x14ac:dyDescent="0.25">
      <c r="A71" t="s">
        <v>3646</v>
      </c>
      <c r="B71">
        <v>3</v>
      </c>
      <c r="C71">
        <v>2</v>
      </c>
      <c r="D71">
        <v>2</v>
      </c>
      <c r="E71">
        <v>2</v>
      </c>
      <c r="F71">
        <v>1</v>
      </c>
      <c r="G71">
        <v>1</v>
      </c>
      <c r="H71">
        <v>1</v>
      </c>
      <c r="I71">
        <v>1</v>
      </c>
      <c r="J71">
        <v>2</v>
      </c>
      <c r="K71">
        <v>2</v>
      </c>
      <c r="L71">
        <v>1</v>
      </c>
      <c r="M71">
        <v>1</v>
      </c>
      <c r="N71">
        <v>1</v>
      </c>
      <c r="O71">
        <v>1</v>
      </c>
    </row>
    <row r="72" spans="1:16" x14ac:dyDescent="0.25">
      <c r="A72" t="s">
        <v>3647</v>
      </c>
      <c r="B72">
        <v>4</v>
      </c>
      <c r="C72">
        <v>2</v>
      </c>
      <c r="D72">
        <v>2</v>
      </c>
      <c r="E72">
        <v>2</v>
      </c>
      <c r="F72">
        <v>2</v>
      </c>
      <c r="G72">
        <v>1</v>
      </c>
      <c r="H72">
        <v>1</v>
      </c>
      <c r="I72">
        <v>1</v>
      </c>
      <c r="J72">
        <v>2</v>
      </c>
      <c r="K72">
        <v>2</v>
      </c>
      <c r="L72">
        <v>2</v>
      </c>
      <c r="M72">
        <v>1</v>
      </c>
      <c r="N72">
        <v>1</v>
      </c>
      <c r="O72">
        <v>1</v>
      </c>
    </row>
    <row r="73" spans="1:16" x14ac:dyDescent="0.25">
      <c r="A73" t="s">
        <v>3648</v>
      </c>
      <c r="B73">
        <v>5</v>
      </c>
      <c r="C73">
        <v>2</v>
      </c>
      <c r="D73">
        <v>2</v>
      </c>
      <c r="E73">
        <v>2</v>
      </c>
      <c r="F73">
        <v>2</v>
      </c>
      <c r="G73">
        <v>2</v>
      </c>
      <c r="H73">
        <v>1</v>
      </c>
      <c r="I73">
        <v>1</v>
      </c>
      <c r="J73">
        <v>2</v>
      </c>
      <c r="K73">
        <v>2</v>
      </c>
      <c r="L73">
        <v>2</v>
      </c>
      <c r="M73">
        <v>2</v>
      </c>
      <c r="N73">
        <v>1</v>
      </c>
      <c r="O73">
        <v>1</v>
      </c>
    </row>
    <row r="74" spans="1:16" x14ac:dyDescent="0.25">
      <c r="A74" t="s">
        <v>3649</v>
      </c>
      <c r="B74">
        <v>6</v>
      </c>
      <c r="C74">
        <v>2</v>
      </c>
      <c r="D74">
        <v>2</v>
      </c>
      <c r="E74">
        <v>2</v>
      </c>
      <c r="F74">
        <v>2</v>
      </c>
      <c r="G74">
        <v>2</v>
      </c>
      <c r="H74">
        <v>2</v>
      </c>
      <c r="I74">
        <v>1</v>
      </c>
      <c r="J74">
        <v>2</v>
      </c>
      <c r="K74">
        <v>2</v>
      </c>
      <c r="L74">
        <v>2</v>
      </c>
      <c r="M74">
        <v>2</v>
      </c>
      <c r="N74">
        <v>2</v>
      </c>
      <c r="O74">
        <v>1</v>
      </c>
    </row>
    <row r="75" spans="1:16" x14ac:dyDescent="0.25">
      <c r="A75" t="s">
        <v>3650</v>
      </c>
      <c r="B75">
        <v>7</v>
      </c>
      <c r="C75">
        <v>1</v>
      </c>
      <c r="D75">
        <v>2</v>
      </c>
      <c r="E75">
        <v>2</v>
      </c>
      <c r="F75">
        <v>2</v>
      </c>
      <c r="G75">
        <v>2</v>
      </c>
      <c r="H75">
        <v>2</v>
      </c>
      <c r="I75">
        <v>2</v>
      </c>
      <c r="J75">
        <v>2</v>
      </c>
      <c r="K75">
        <v>2</v>
      </c>
      <c r="L75">
        <v>2</v>
      </c>
      <c r="M75">
        <v>2</v>
      </c>
      <c r="N75">
        <v>2</v>
      </c>
      <c r="O75">
        <v>2</v>
      </c>
    </row>
    <row r="76" spans="1:16" x14ac:dyDescent="0.25">
      <c r="A76" t="s">
        <v>3651</v>
      </c>
      <c r="B76">
        <v>8</v>
      </c>
      <c r="C76">
        <v>1</v>
      </c>
      <c r="D76">
        <v>3</v>
      </c>
      <c r="E76">
        <v>2</v>
      </c>
      <c r="F76">
        <v>2</v>
      </c>
      <c r="G76">
        <v>2</v>
      </c>
      <c r="H76">
        <v>2</v>
      </c>
      <c r="I76">
        <v>2</v>
      </c>
      <c r="J76">
        <v>3</v>
      </c>
      <c r="K76">
        <v>2</v>
      </c>
      <c r="L76">
        <v>2</v>
      </c>
      <c r="M76">
        <v>2</v>
      </c>
      <c r="N76">
        <v>2</v>
      </c>
      <c r="O76">
        <v>2</v>
      </c>
    </row>
    <row r="77" spans="1:16" x14ac:dyDescent="0.25">
      <c r="A77" t="s">
        <v>3652</v>
      </c>
      <c r="B77">
        <v>9</v>
      </c>
      <c r="C77">
        <v>1</v>
      </c>
      <c r="D77">
        <v>3</v>
      </c>
      <c r="E77">
        <v>3</v>
      </c>
      <c r="F77">
        <v>2</v>
      </c>
      <c r="G77">
        <v>2</v>
      </c>
      <c r="H77">
        <v>2</v>
      </c>
      <c r="I77">
        <v>2</v>
      </c>
      <c r="J77">
        <v>3</v>
      </c>
      <c r="K77">
        <v>3</v>
      </c>
      <c r="L77">
        <v>2</v>
      </c>
      <c r="M77">
        <v>2</v>
      </c>
      <c r="N77">
        <v>2</v>
      </c>
      <c r="O77">
        <v>2</v>
      </c>
    </row>
    <row r="78" spans="1:16" x14ac:dyDescent="0.25">
      <c r="A78" t="s">
        <v>3653</v>
      </c>
      <c r="B78">
        <v>10</v>
      </c>
      <c r="C78">
        <v>1</v>
      </c>
      <c r="D78">
        <v>3</v>
      </c>
      <c r="E78">
        <v>3</v>
      </c>
      <c r="F78">
        <v>3</v>
      </c>
      <c r="G78">
        <v>2</v>
      </c>
      <c r="H78">
        <v>2</v>
      </c>
      <c r="I78">
        <v>2</v>
      </c>
      <c r="J78">
        <v>3</v>
      </c>
      <c r="K78">
        <v>3</v>
      </c>
      <c r="L78">
        <v>3</v>
      </c>
      <c r="M78">
        <v>2</v>
      </c>
      <c r="N78">
        <v>2</v>
      </c>
      <c r="O78">
        <v>2</v>
      </c>
    </row>
    <row r="79" spans="1:16" x14ac:dyDescent="0.25">
      <c r="A79" t="s">
        <v>3654</v>
      </c>
      <c r="B79">
        <v>11</v>
      </c>
      <c r="C79">
        <v>1</v>
      </c>
      <c r="D79">
        <v>3</v>
      </c>
      <c r="E79">
        <v>3</v>
      </c>
      <c r="F79">
        <v>3</v>
      </c>
      <c r="G79">
        <v>3</v>
      </c>
      <c r="H79">
        <v>2</v>
      </c>
      <c r="I79">
        <v>2</v>
      </c>
      <c r="J79">
        <v>3</v>
      </c>
      <c r="K79">
        <v>3</v>
      </c>
      <c r="L79">
        <v>3</v>
      </c>
      <c r="M79">
        <v>3</v>
      </c>
      <c r="N79">
        <v>2</v>
      </c>
      <c r="O79">
        <v>2</v>
      </c>
    </row>
    <row r="80" spans="1:16" x14ac:dyDescent="0.25">
      <c r="A80" t="s">
        <v>3655</v>
      </c>
      <c r="B80">
        <v>12</v>
      </c>
      <c r="C80">
        <v>1</v>
      </c>
      <c r="D80">
        <v>3</v>
      </c>
      <c r="E80">
        <v>3</v>
      </c>
      <c r="F80">
        <v>3</v>
      </c>
      <c r="G80">
        <v>3</v>
      </c>
      <c r="H80">
        <v>3</v>
      </c>
      <c r="I80">
        <v>2</v>
      </c>
      <c r="J80">
        <v>3</v>
      </c>
      <c r="K80">
        <v>3</v>
      </c>
      <c r="L80">
        <v>3</v>
      </c>
      <c r="M80">
        <v>3</v>
      </c>
      <c r="N80">
        <v>3</v>
      </c>
      <c r="O80">
        <v>2</v>
      </c>
    </row>
    <row r="81" spans="1:16" x14ac:dyDescent="0.25">
      <c r="A81" s="11" t="s">
        <v>3450</v>
      </c>
      <c r="C81" s="75" t="e">
        <f>VLOOKUP(MONTH(B84),B69:C80,2,0)</f>
        <v>#REF!</v>
      </c>
      <c r="D81" s="13" t="e">
        <f>IF(D68&lt;&gt;MONTH($B$84),0,VLOOKUP(MONTH($B$85),$B$69:D80,3,0))</f>
        <v>#REF!</v>
      </c>
      <c r="E81" s="13" t="e">
        <f>IF(E68&lt;&gt;MONTH($B$84),0,VLOOKUP(MONTH($B$85),$B$69:E80,4,0))</f>
        <v>#REF!</v>
      </c>
      <c r="F81" s="13" t="e">
        <f>IF(F68&lt;&gt;MONTH($B$84),0,VLOOKUP(MONTH($B$85),$B$69:F80,5,0))</f>
        <v>#REF!</v>
      </c>
      <c r="G81" s="13" t="e">
        <f>IF(G68&lt;&gt;MONTH($B$84),0,VLOOKUP(MONTH($B$85),$B$69:G80,6,0))</f>
        <v>#REF!</v>
      </c>
      <c r="H81" s="13" t="e">
        <f>IF(H68&lt;&gt;MONTH($B$84),0,VLOOKUP(MONTH($B$85),$B$69:H80,7,0))</f>
        <v>#REF!</v>
      </c>
      <c r="I81" s="13" t="e">
        <f>IF(I68&lt;&gt;MONTH($B$84),0,VLOOKUP(MONTH($B$85),$B$69:I80,8,0))</f>
        <v>#REF!</v>
      </c>
      <c r="J81" s="13" t="e">
        <f>IF(J68&lt;&gt;MONTH($B$84),0,VLOOKUP(MONTH($B$85),$B$69:J80,9,0))</f>
        <v>#REF!</v>
      </c>
      <c r="K81" s="13" t="e">
        <f>IF(K68&lt;&gt;MONTH($B$84),0,VLOOKUP(MONTH($B$85),$B$69:K80,10,0))</f>
        <v>#REF!</v>
      </c>
      <c r="L81" s="13" t="e">
        <f>IF(L68&lt;&gt;MONTH($B$84),0,VLOOKUP(MONTH($B$85),$B$69:L80,11,0))</f>
        <v>#REF!</v>
      </c>
      <c r="M81" s="13" t="e">
        <f>IF(M68&lt;&gt;MONTH($B$84),0,VLOOKUP(MONTH($B$85),$B$69:M80,12,0))</f>
        <v>#REF!</v>
      </c>
      <c r="N81" s="13" t="e">
        <f>IF(N68&lt;&gt;MONTH($B$84),0,VLOOKUP(MONTH($B$85),$B$69:N80,13,0))</f>
        <v>#REF!</v>
      </c>
      <c r="O81" s="13" t="e">
        <f>IF(O68&lt;&gt;MONTH($B$84),0,VLOOKUP(MONTH($B$85),$B$69:O80,14,0))</f>
        <v>#REF!</v>
      </c>
      <c r="P81" s="76" t="e">
        <f>SUM(D81:O81)</f>
        <v>#REF!</v>
      </c>
    </row>
    <row r="84" spans="1:16" x14ac:dyDescent="0.25">
      <c r="A84" t="s">
        <v>3613</v>
      </c>
      <c r="B84" s="77" t="e">
        <f>+OP!C10</f>
        <v>#REF!</v>
      </c>
    </row>
    <row r="85" spans="1:16" x14ac:dyDescent="0.25">
      <c r="A85" t="s">
        <v>3656</v>
      </c>
      <c r="B85" s="77" t="e">
        <f>+OP!C11</f>
        <v>#REF!</v>
      </c>
    </row>
    <row r="86" spans="1:16" ht="30" x14ac:dyDescent="0.25">
      <c r="A86" s="78" t="s">
        <v>3657</v>
      </c>
      <c r="B86" s="79" t="e">
        <f>IF(MOD(ABS(MONTH($B$53)-MONTH($B$54)),6)=0,0,1)</f>
        <v>#REF!</v>
      </c>
    </row>
    <row r="87" spans="1:16" x14ac:dyDescent="0.25">
      <c r="A87" s="78" t="str">
        <f>+OP!B8</f>
        <v>Rok korištenja</v>
      </c>
      <c r="B87" s="80" t="e">
        <f>+OP!C8</f>
        <v>#REF!</v>
      </c>
    </row>
    <row r="88" spans="1:16" x14ac:dyDescent="0.25">
      <c r="A88" s="78" t="str">
        <f>+OP!B9</f>
        <v>Poček</v>
      </c>
      <c r="B88" s="80" t="e">
        <f>+OP!C9</f>
        <v>#REF!</v>
      </c>
    </row>
    <row r="89" spans="1:16" x14ac:dyDescent="0.25">
      <c r="A89" s="78" t="s">
        <v>3671</v>
      </c>
      <c r="B89" s="81" t="e">
        <f>C81</f>
        <v>#REF!</v>
      </c>
    </row>
    <row r="90" spans="1:16" ht="30" x14ac:dyDescent="0.25">
      <c r="A90" s="78" t="s">
        <v>3672</v>
      </c>
      <c r="B90" s="79" t="e">
        <f>(YEAR(B85)-YEAR(B84)-1)*2</f>
        <v>#REF!</v>
      </c>
    </row>
    <row r="91" spans="1:16" x14ac:dyDescent="0.25">
      <c r="A91" s="78" t="s">
        <v>3670</v>
      </c>
      <c r="B91" s="82" t="e">
        <f>P81</f>
        <v>#REF!</v>
      </c>
    </row>
    <row r="92" spans="1:16" ht="30" x14ac:dyDescent="0.25">
      <c r="A92" s="78" t="s">
        <v>3660</v>
      </c>
      <c r="B92" s="87" t="e">
        <f xml:space="preserve">
IF(AND(MONTH(B84)=2,MONTH(B85)=2,DAY(B85)=DAY(EOMONTH(B85,0)),DAY(B84)&lt;&gt;DAY(EOMONTH(B84,0)),B86=0),1,
IF(AND(MONTH(B84)=2,MONTH(B85)=8,DAY(B85)&lt;&gt;DAY(EOMONTH(B85,0)),DAY(B84)&lt;&gt;DAY(EOMONTH(B84,0)),B86=0),0,
IF(AND(MONTH(B84)=2,MONTH(B85)&lt;&gt;2,DAY(B85)&lt;&gt;DAY(EOMONTH(B85,0)),DAY(B84)&lt;&gt;DAY(EOMONTH(B84,0)),B86=0),1,
IF(AND(MONTH(EOMONTH($B$84,0))=2,DAY(B85)&lt;&gt;DAY(EOMONTH(B85,0)),DAY(B84)=DAY(EOMONTH(B84,0)),B86=0),0,
IF(AND(MONTH(EOMONTH($B$84,0))=2,DAY(B85)&lt;&gt;DAY(EOMONTH(B85,0)),DAY(B84)=DAY(EOMONTH(B84,0)),B86&lt;&gt;0),0,
IF(AND(MONTH(EOMONTH($B$84,0))=2,DAY(B85)=DAY(EOMONTH(B85,0)),DAY(B84)=DAY(EOMONTH(B84,0)),B86=0),0,
IF(AND(MONTH(EOMONTH($B$84,0))=2,DAY(B85)=DAY(EOMONTH(B85,0)),DAY(B84)=DAY(EOMONTH(B84,0)),B86&lt;&gt;0),0,
IF(AND(DAY(B85)&lt;&gt;DAY(EOMONTH(B85,0)),DAY(B84)&lt;&gt;DAY(EOMONTH(B84,0)),DAY(B85)&gt;DAY(B84),B86=0),0,
IF(AND(DAY(B85)&lt;&gt;DAY(EOMONTH(B85,0)),DAY(B84)&lt;&gt;DAY(EOMONTH(B84,0)),DAY(B85)&gt;DAY(B84),B86&lt;&gt;0),0,
IF(AND(DAY(B85)&lt;&gt;DAY(EOMONTH(B85,0)),DAY(B84)&lt;&gt;DAY(EOMONTH(B84,0)),DAY(B85)&lt;=DAY(B84),B86=0),0,
IF(AND(DAY(B85)&lt;&gt;DAY(EOMONTH(B85,0)),DAY(B84)&lt;&gt;DAY(EOMONTH(B84,0)),DAY(B85)&lt;=DAY(B84),B86&lt;&gt;0),0,
IF(AND(DAY(B85)&lt;&gt;DAY(EOMONTH(B85,0)),DAY(B84)=DAY(EOMONTH(B84,0)),B86=0),0,
IF(AND(DAY(B85)&lt;&gt;DAY(EOMONTH(B85,0)),DAY(B84)=DAY(EOMONTH(B84,0)),B86&lt;&gt;0),1,
IF(AND(DAY(B85)=DAY(EOMONTH(B85,0)),DAY(B84)&lt;&gt;DAY(EOMONTH(B84,0)),B86=0),1,
IF(AND(DAY(B85)=DAY(EOMONTH(B85,0)),DAY(B84)=DAY(EOMONTH(B84,0)),DAY(B85)&gt;DAY(B84),B86&lt;&gt;0),0,
IF(AND(DAY(B85)=DAY(EOMONTH(B85,0)),DAY(B84)=DAY(EOMONTH(B84,0)),DAY(B85)&gt;DAY(B84),B86=0),1,
0))))))))))))))))</f>
        <v>#REF!</v>
      </c>
      <c r="C92" t="s">
        <v>3673</v>
      </c>
    </row>
    <row r="93" spans="1:16" x14ac:dyDescent="0.25">
      <c r="A93" s="78" t="s">
        <v>3661</v>
      </c>
      <c r="B93" s="79" t="e">
        <f>IF(B87&gt;B88,1,0)</f>
        <v>#REF!</v>
      </c>
    </row>
    <row r="94" spans="1:16" x14ac:dyDescent="0.25">
      <c r="A94" s="78" t="s">
        <v>3662</v>
      </c>
      <c r="B94" s="83" t="e">
        <f>SUM(B89:B93)</f>
        <v>#REF!</v>
      </c>
    </row>
    <row r="97" spans="1:16" ht="18.75" x14ac:dyDescent="0.3">
      <c r="A97" s="89" t="s">
        <v>3674</v>
      </c>
    </row>
    <row r="98" spans="1:16" ht="30" x14ac:dyDescent="0.25">
      <c r="A98" s="73" t="s">
        <v>3641</v>
      </c>
      <c r="B98" s="85" t="s">
        <v>3642</v>
      </c>
      <c r="C98" s="85" t="s">
        <v>3675</v>
      </c>
      <c r="D98" s="1131" t="s">
        <v>3676</v>
      </c>
      <c r="E98" s="1131"/>
      <c r="F98" s="1131"/>
      <c r="G98" s="1131"/>
      <c r="H98" s="1131"/>
      <c r="I98" s="1131"/>
      <c r="J98" s="1131"/>
      <c r="K98" s="1131"/>
      <c r="L98" s="1131"/>
      <c r="M98" s="1131"/>
      <c r="N98" s="1131"/>
      <c r="O98" s="1131"/>
    </row>
    <row r="99" spans="1:16" x14ac:dyDescent="0.25">
      <c r="D99" s="13">
        <v>1</v>
      </c>
      <c r="E99" s="13">
        <v>2</v>
      </c>
      <c r="F99" s="13">
        <v>3</v>
      </c>
      <c r="G99" s="13">
        <v>4</v>
      </c>
      <c r="H99" s="13">
        <v>5</v>
      </c>
      <c r="I99" s="13">
        <v>6</v>
      </c>
      <c r="J99" s="13">
        <v>7</v>
      </c>
      <c r="K99" s="13">
        <v>8</v>
      </c>
      <c r="L99" s="13">
        <v>9</v>
      </c>
      <c r="M99" s="13">
        <v>10</v>
      </c>
      <c r="N99" s="13">
        <v>11</v>
      </c>
      <c r="O99" s="13">
        <v>12</v>
      </c>
      <c r="P99" s="86" t="s">
        <v>3449</v>
      </c>
    </row>
    <row r="100" spans="1:16" x14ac:dyDescent="0.25">
      <c r="A100" t="s">
        <v>3645</v>
      </c>
      <c r="B100">
        <v>1</v>
      </c>
      <c r="C100">
        <v>1</v>
      </c>
      <c r="D100">
        <v>1</v>
      </c>
      <c r="E100">
        <v>1</v>
      </c>
      <c r="F100">
        <v>1</v>
      </c>
      <c r="G100">
        <v>1</v>
      </c>
      <c r="H100">
        <v>1</v>
      </c>
      <c r="I100">
        <v>1</v>
      </c>
      <c r="J100">
        <v>1</v>
      </c>
      <c r="K100">
        <v>1</v>
      </c>
      <c r="L100">
        <v>1</v>
      </c>
      <c r="M100">
        <v>1</v>
      </c>
      <c r="N100">
        <v>1</v>
      </c>
      <c r="O100">
        <v>1</v>
      </c>
    </row>
    <row r="101" spans="1:16" x14ac:dyDescent="0.25">
      <c r="A101" t="s">
        <v>3604</v>
      </c>
      <c r="B101">
        <v>2</v>
      </c>
      <c r="C101">
        <v>1</v>
      </c>
      <c r="D101">
        <v>2</v>
      </c>
      <c r="E101">
        <v>1</v>
      </c>
      <c r="F101">
        <v>1</v>
      </c>
      <c r="G101">
        <v>1</v>
      </c>
      <c r="H101">
        <v>1</v>
      </c>
      <c r="I101">
        <v>1</v>
      </c>
      <c r="J101">
        <v>1</v>
      </c>
      <c r="K101">
        <v>1</v>
      </c>
      <c r="L101">
        <v>1</v>
      </c>
      <c r="M101">
        <v>1</v>
      </c>
      <c r="N101">
        <v>1</v>
      </c>
      <c r="O101">
        <v>1</v>
      </c>
    </row>
    <row r="102" spans="1:16" x14ac:dyDescent="0.25">
      <c r="A102" t="s">
        <v>3646</v>
      </c>
      <c r="B102">
        <v>3</v>
      </c>
      <c r="C102">
        <v>1</v>
      </c>
      <c r="D102">
        <v>2</v>
      </c>
      <c r="E102">
        <v>2</v>
      </c>
      <c r="F102">
        <v>1</v>
      </c>
      <c r="G102">
        <v>1</v>
      </c>
      <c r="H102">
        <v>1</v>
      </c>
      <c r="I102">
        <v>1</v>
      </c>
      <c r="J102">
        <v>1</v>
      </c>
      <c r="K102">
        <v>1</v>
      </c>
      <c r="L102">
        <v>1</v>
      </c>
      <c r="M102">
        <v>1</v>
      </c>
      <c r="N102">
        <v>1</v>
      </c>
      <c r="O102">
        <v>1</v>
      </c>
    </row>
    <row r="103" spans="1:16" x14ac:dyDescent="0.25">
      <c r="A103" t="s">
        <v>3647</v>
      </c>
      <c r="B103">
        <v>4</v>
      </c>
      <c r="C103">
        <v>1</v>
      </c>
      <c r="D103">
        <v>2</v>
      </c>
      <c r="E103">
        <v>2</v>
      </c>
      <c r="F103">
        <v>2</v>
      </c>
      <c r="G103">
        <v>1</v>
      </c>
      <c r="H103">
        <v>1</v>
      </c>
      <c r="I103">
        <v>1</v>
      </c>
      <c r="J103">
        <v>1</v>
      </c>
      <c r="K103">
        <v>1</v>
      </c>
      <c r="L103">
        <v>1</v>
      </c>
      <c r="M103">
        <v>1</v>
      </c>
      <c r="N103">
        <v>1</v>
      </c>
      <c r="O103">
        <v>1</v>
      </c>
    </row>
    <row r="104" spans="1:16" x14ac:dyDescent="0.25">
      <c r="A104" t="s">
        <v>3648</v>
      </c>
      <c r="B104">
        <v>5</v>
      </c>
      <c r="C104">
        <v>1</v>
      </c>
      <c r="D104">
        <v>2</v>
      </c>
      <c r="E104">
        <v>2</v>
      </c>
      <c r="F104">
        <v>2</v>
      </c>
      <c r="G104">
        <v>2</v>
      </c>
      <c r="H104">
        <v>1</v>
      </c>
      <c r="I104">
        <v>1</v>
      </c>
      <c r="J104">
        <v>1</v>
      </c>
      <c r="K104">
        <v>1</v>
      </c>
      <c r="L104">
        <v>1</v>
      </c>
      <c r="M104">
        <v>1</v>
      </c>
      <c r="N104">
        <v>1</v>
      </c>
      <c r="O104">
        <v>1</v>
      </c>
    </row>
    <row r="105" spans="1:16" x14ac:dyDescent="0.25">
      <c r="A105" t="s">
        <v>3649</v>
      </c>
      <c r="B105">
        <v>6</v>
      </c>
      <c r="C105">
        <v>1</v>
      </c>
      <c r="D105">
        <v>2</v>
      </c>
      <c r="E105">
        <v>2</v>
      </c>
      <c r="F105">
        <v>2</v>
      </c>
      <c r="G105">
        <v>2</v>
      </c>
      <c r="H105">
        <v>2</v>
      </c>
      <c r="I105">
        <v>1</v>
      </c>
      <c r="J105">
        <v>1</v>
      </c>
      <c r="K105">
        <v>1</v>
      </c>
      <c r="L105">
        <v>1</v>
      </c>
      <c r="M105">
        <v>1</v>
      </c>
      <c r="N105">
        <v>1</v>
      </c>
      <c r="O105">
        <v>1</v>
      </c>
    </row>
    <row r="106" spans="1:16" x14ac:dyDescent="0.25">
      <c r="A106" t="s">
        <v>3650</v>
      </c>
      <c r="B106">
        <v>7</v>
      </c>
      <c r="C106">
        <v>1</v>
      </c>
      <c r="D106">
        <v>2</v>
      </c>
      <c r="E106">
        <v>2</v>
      </c>
      <c r="F106">
        <v>2</v>
      </c>
      <c r="G106">
        <v>2</v>
      </c>
      <c r="H106">
        <v>2</v>
      </c>
      <c r="I106">
        <v>2</v>
      </c>
      <c r="J106">
        <v>1</v>
      </c>
      <c r="K106">
        <v>1</v>
      </c>
      <c r="L106">
        <v>1</v>
      </c>
      <c r="M106">
        <v>1</v>
      </c>
      <c r="N106">
        <v>1</v>
      </c>
      <c r="O106">
        <v>1</v>
      </c>
    </row>
    <row r="107" spans="1:16" x14ac:dyDescent="0.25">
      <c r="A107" t="s">
        <v>3651</v>
      </c>
      <c r="B107">
        <v>8</v>
      </c>
      <c r="C107">
        <v>1</v>
      </c>
      <c r="D107">
        <v>2</v>
      </c>
      <c r="E107">
        <v>2</v>
      </c>
      <c r="F107">
        <v>2</v>
      </c>
      <c r="G107">
        <v>2</v>
      </c>
      <c r="H107">
        <v>2</v>
      </c>
      <c r="I107">
        <v>2</v>
      </c>
      <c r="J107">
        <v>2</v>
      </c>
      <c r="K107">
        <v>1</v>
      </c>
      <c r="L107">
        <v>1</v>
      </c>
      <c r="M107">
        <v>1</v>
      </c>
      <c r="N107">
        <v>1</v>
      </c>
      <c r="O107">
        <v>1</v>
      </c>
    </row>
    <row r="108" spans="1:16" x14ac:dyDescent="0.25">
      <c r="A108" t="s">
        <v>3652</v>
      </c>
      <c r="B108">
        <v>9</v>
      </c>
      <c r="C108">
        <v>1</v>
      </c>
      <c r="D108">
        <v>2</v>
      </c>
      <c r="E108">
        <v>2</v>
      </c>
      <c r="F108">
        <v>2</v>
      </c>
      <c r="G108">
        <v>2</v>
      </c>
      <c r="H108">
        <v>2</v>
      </c>
      <c r="I108">
        <v>2</v>
      </c>
      <c r="J108">
        <v>2</v>
      </c>
      <c r="K108">
        <v>2</v>
      </c>
      <c r="L108">
        <v>1</v>
      </c>
      <c r="M108">
        <v>1</v>
      </c>
      <c r="N108">
        <v>1</v>
      </c>
      <c r="O108">
        <v>1</v>
      </c>
    </row>
    <row r="109" spans="1:16" x14ac:dyDescent="0.25">
      <c r="A109" t="s">
        <v>3653</v>
      </c>
      <c r="B109">
        <v>10</v>
      </c>
      <c r="C109">
        <v>1</v>
      </c>
      <c r="D109">
        <v>2</v>
      </c>
      <c r="E109">
        <v>2</v>
      </c>
      <c r="F109">
        <v>2</v>
      </c>
      <c r="G109">
        <v>2</v>
      </c>
      <c r="H109">
        <v>2</v>
      </c>
      <c r="I109">
        <v>2</v>
      </c>
      <c r="J109">
        <v>2</v>
      </c>
      <c r="K109">
        <v>2</v>
      </c>
      <c r="L109">
        <v>2</v>
      </c>
      <c r="M109">
        <v>1</v>
      </c>
      <c r="N109">
        <v>1</v>
      </c>
      <c r="O109">
        <v>1</v>
      </c>
    </row>
    <row r="110" spans="1:16" x14ac:dyDescent="0.25">
      <c r="A110" t="s">
        <v>3654</v>
      </c>
      <c r="B110">
        <v>11</v>
      </c>
      <c r="C110">
        <v>1</v>
      </c>
      <c r="D110">
        <v>2</v>
      </c>
      <c r="E110">
        <v>2</v>
      </c>
      <c r="F110">
        <v>2</v>
      </c>
      <c r="G110">
        <v>2</v>
      </c>
      <c r="H110">
        <v>2</v>
      </c>
      <c r="I110">
        <v>2</v>
      </c>
      <c r="J110">
        <v>2</v>
      </c>
      <c r="K110">
        <v>2</v>
      </c>
      <c r="L110">
        <v>2</v>
      </c>
      <c r="M110">
        <v>2</v>
      </c>
      <c r="N110">
        <v>1</v>
      </c>
      <c r="O110">
        <v>1</v>
      </c>
    </row>
    <row r="111" spans="1:16" x14ac:dyDescent="0.25">
      <c r="A111" t="s">
        <v>3655</v>
      </c>
      <c r="B111">
        <v>12</v>
      </c>
      <c r="C111">
        <v>1</v>
      </c>
      <c r="D111">
        <v>2</v>
      </c>
      <c r="E111">
        <v>2</v>
      </c>
      <c r="F111">
        <v>2</v>
      </c>
      <c r="G111">
        <v>2</v>
      </c>
      <c r="H111">
        <v>2</v>
      </c>
      <c r="I111">
        <v>2</v>
      </c>
      <c r="J111">
        <v>2</v>
      </c>
      <c r="K111">
        <v>2</v>
      </c>
      <c r="L111">
        <v>2</v>
      </c>
      <c r="M111">
        <v>2</v>
      </c>
      <c r="N111">
        <v>2</v>
      </c>
      <c r="O111">
        <v>1</v>
      </c>
    </row>
    <row r="112" spans="1:16" x14ac:dyDescent="0.25">
      <c r="A112" s="11" t="s">
        <v>3450</v>
      </c>
      <c r="C112" s="75" t="e">
        <f>VLOOKUP(MONTH(B115),B100:C111,2,0)</f>
        <v>#REF!</v>
      </c>
      <c r="D112" s="13" t="e">
        <f>IF(D99&lt;&gt;MONTH($B$115),0,VLOOKUP(MONTH($B$116),$B$100:D111,3,0))</f>
        <v>#REF!</v>
      </c>
      <c r="E112" s="13" t="e">
        <f>IF(E99&lt;&gt;MONTH($B$115),0,VLOOKUP(MONTH($B$116),$B$100:E111,4,0))</f>
        <v>#REF!</v>
      </c>
      <c r="F112" s="13" t="e">
        <f>IF(F99&lt;&gt;MONTH($B$115),0,VLOOKUP(MONTH($B$116),$B$100:F111,5,0))</f>
        <v>#REF!</v>
      </c>
      <c r="G112" s="13" t="e">
        <f>IF(G99&lt;&gt;MONTH($B$115),0,VLOOKUP(MONTH($B$116),$B$100:G111,6,0))</f>
        <v>#REF!</v>
      </c>
      <c r="H112" s="13" t="e">
        <f>IF(H99&lt;&gt;MONTH($B$115),0,VLOOKUP(MONTH($B$116),$B$100:H111,7,0))</f>
        <v>#REF!</v>
      </c>
      <c r="I112" s="13" t="e">
        <f>IF(I99&lt;&gt;MONTH($B$115),0,VLOOKUP(MONTH($B$116),$B$100:I111,8,0))</f>
        <v>#REF!</v>
      </c>
      <c r="J112" s="13" t="e">
        <f>IF(J99&lt;&gt;MONTH($B$115),0,VLOOKUP(MONTH($B$116),$B$100:J111,9,0))</f>
        <v>#REF!</v>
      </c>
      <c r="K112" s="13" t="e">
        <f>IF(K99&lt;&gt;MONTH($B$115),0,VLOOKUP(MONTH($B$116),$B$100:K111,10,0))</f>
        <v>#REF!</v>
      </c>
      <c r="L112" s="13" t="e">
        <f>IF(L99&lt;&gt;MONTH($B$115),0,VLOOKUP(MONTH($B$116),$B$100:L111,11,0))</f>
        <v>#REF!</v>
      </c>
      <c r="M112" s="13" t="e">
        <f>IF(M99&lt;&gt;MONTH($B$115),0,VLOOKUP(MONTH($B$116),$B$100:M111,12,0))</f>
        <v>#REF!</v>
      </c>
      <c r="N112" s="13" t="e">
        <f>IF(N99&lt;&gt;MONTH($B$115),0,VLOOKUP(MONTH($B$116),$B$100:N111,13,0))</f>
        <v>#REF!</v>
      </c>
      <c r="O112" s="13" t="e">
        <f>IF(O99&lt;&gt;MONTH($B$115),0,VLOOKUP(MONTH($B$116),$B$100:O111,14,0))</f>
        <v>#REF!</v>
      </c>
      <c r="P112" s="76" t="e">
        <f>SUM(D112:O112)</f>
        <v>#REF!</v>
      </c>
    </row>
    <row r="115" spans="1:3" x14ac:dyDescent="0.25">
      <c r="A115" t="s">
        <v>3613</v>
      </c>
      <c r="B115" s="77" t="e">
        <f>+OP!C10</f>
        <v>#REF!</v>
      </c>
    </row>
    <row r="116" spans="1:3" x14ac:dyDescent="0.25">
      <c r="A116" t="s">
        <v>3656</v>
      </c>
      <c r="B116" s="77" t="e">
        <f>+OP!C11</f>
        <v>#REF!</v>
      </c>
    </row>
    <row r="117" spans="1:3" ht="30" x14ac:dyDescent="0.25">
      <c r="A117" s="78" t="s">
        <v>3657</v>
      </c>
      <c r="B117" s="79" t="e">
        <f>IF(MOD(ABS(MONTH(B115)-MONTH(B116)),12)=0,0,1)</f>
        <v>#REF!</v>
      </c>
    </row>
    <row r="118" spans="1:3" x14ac:dyDescent="0.25">
      <c r="A118" s="78" t="str">
        <f>+OP!B8</f>
        <v>Rok korištenja</v>
      </c>
      <c r="B118" s="80" t="e">
        <f>+OP!C8</f>
        <v>#REF!</v>
      </c>
    </row>
    <row r="119" spans="1:3" x14ac:dyDescent="0.25">
      <c r="A119" s="78" t="str">
        <f>+OP!B9</f>
        <v>Poček</v>
      </c>
      <c r="B119" s="80" t="e">
        <f>+OP!C9</f>
        <v>#REF!</v>
      </c>
    </row>
    <row r="120" spans="1:3" x14ac:dyDescent="0.25">
      <c r="A120" s="78" t="s">
        <v>3677</v>
      </c>
      <c r="B120" s="81" t="e">
        <f>C112</f>
        <v>#REF!</v>
      </c>
    </row>
    <row r="121" spans="1:3" ht="30" x14ac:dyDescent="0.25">
      <c r="A121" s="78" t="s">
        <v>3678</v>
      </c>
      <c r="B121" s="79" t="e">
        <f>(YEAR(B116)-YEAR(B115)-1)</f>
        <v>#REF!</v>
      </c>
    </row>
    <row r="122" spans="1:3" x14ac:dyDescent="0.25">
      <c r="A122" s="78" t="s">
        <v>3676</v>
      </c>
      <c r="B122" s="82" t="e">
        <f>P112</f>
        <v>#REF!</v>
      </c>
    </row>
    <row r="123" spans="1:3" ht="30" x14ac:dyDescent="0.25">
      <c r="A123" s="78" t="s">
        <v>3660</v>
      </c>
      <c r="B123" s="87" t="e">
        <f xml:space="preserve">
IF(AND(MONTH(EOMONTH($B$115,0))=2,MONTH(EOMONTH($B$116,0))=2,DAY(B116)&lt;&gt;DAY(EOMONTH(B116,0)),DAY(B115)=DAY(EOMONTH(B115,0)),B117=0),0,
IF(AND(MONTH(EOMONTH($B$115,0))=2,MONTH(EOMONTH($B$116,0))&lt;&gt;2,DAY(B116)&lt;&gt;DAY(EOMONTH(B116,0)),DAY(B115)=DAY(EOMONTH(B115,0)),B117&lt;&gt;0),0,
IF(AND(MONTH(EOMONTH($B$115,0))=2,DAY(B116)=DAY(EOMONTH(B116,0)),DAY(B115)=DAY(EOMONTH(B115,0)),B117=0),0,
IF(AND(MONTH(EOMONTH($B$115,0))=2,DAY(B116)=DAY(EOMONTH(B116,0)),DAY(B115)=DAY(EOMONTH(B115,0)),B117&lt;&gt;0),0,
IF(AND(DAY(B116)&lt;&gt;DAY(EOMONTH(B116,0)),DAY(B115)&lt;&gt;DAY(EOMONTH(B115,0)),DAY(B116)&gt;DAY(B115),B117=0),1,
IF(AND(DAY(B116)&lt;&gt;DAY(EOMONTH(B116,0)),DAY(B115)&lt;&gt;DAY(EOMONTH(B115,0)),DAY(B116)&gt;DAY(B115),B117&lt;&gt;0),0,
IF(AND(DAY(B116)&lt;&gt;DAY(EOMONTH(B116,0)),DAY(B115)&lt;&gt;DAY(EOMONTH(B115,0)),DAY(B116)=DAY(B115),B117=0),0,
IF(AND(DAY(B116)&lt;&gt;DAY(EOMONTH(B116,0)),DAY(B115)&lt;&gt;DAY(EOMONTH(B115,0)),DAY(B116)=DAY(B115),B117&lt;&gt;0),0,
IF(AND(DAY(B116)&lt;&gt;DAY(EOMONTH(B116,0)),DAY(B115)&lt;&gt;DAY(EOMONTH(B115,0)),DAY(B116)&lt;DAY(B115),B117=0),0,
IF(AND(DAY(B116)&lt;&gt;DAY(EOMONTH(B116,0)),DAY(B115)&lt;&gt;DAY(EOMONTH(B115,0)),DAY(B116)&lt;DAY(B115),B117&lt;&gt;0),0,
IF(AND(DAY(B116)&lt;&gt;DAY(EOMONTH(B116,0)),DAY(B115)=DAY(EOMONTH(B115,0)),B117=0),1,
IF(AND(DAY(B116)&lt;&gt;DAY(EOMONTH(B116,0)),DAY(B115)=DAY(EOMONTH(B115,0)),B117&lt;&gt;0),1,
IF(AND(DAY(B116)=DAY(EOMONTH(B116,0)),DAY(B115)&lt;&gt;DAY(EOMONTH(B115,0)),B117=0),1,
IF(AND(DAY(B116)=DAY(EOMONTH(B116,0)),DAY(B115)=DAY(EOMONTH(B115,0)),DAY(B116)&gt;DAY(B115),B117&lt;&gt;0),0,
IF(AND(DAY(B116)=DAY(EOMONTH(B116,0)),DAY(B115)=DAY(EOMONTH(B115,0)),DAY(B116)&gt;DAY(B115),B117=0),1,
0)))))))))))))))</f>
        <v>#REF!</v>
      </c>
      <c r="C123" t="s">
        <v>3673</v>
      </c>
    </row>
    <row r="124" spans="1:3" x14ac:dyDescent="0.25">
      <c r="A124" s="78" t="s">
        <v>3661</v>
      </c>
      <c r="B124" s="79" t="e">
        <f xml:space="preserve">
IF(B118&gt;B119,1,0)</f>
        <v>#REF!</v>
      </c>
      <c r="C124" s="90" t="e">
        <f xml:space="preserve">
IF(AND(B118&gt;B119,DAY(B116)=DAY(EOMONTH(B116,0)),DAY(B115)=DAY(EOMONTH(B115,0))),1,
IF(AND(B118&lt;=B119,DAY(B116)=DAY(EOMONTH(B116,0)),DAY(B115)=DAY(EOMONTH(B115,0))),0,
IF(AND(B118&gt;B119,MOD(ABS(MONTH(B115)-MONTH(B116)),1)=0,DAY(B116)&gt;DAY(B115)),1,
IF(AND(B118&gt;B119,MOD(ABS(MONTH(B115)-MONTH(B116)),1)=0,DAY(B116)=DAY(B115)),0,
IF(AND(B118&gt;B119,MOD(ABS(MONTH(B115)-MONTH(B116)),1)=0,DAY(B116)&lt;DAY(B115)),0,
IF(AND(B118&lt;=B119,MOD(ABS(MONTH(B115)-MONTH(B116)),1)=0,DAY(B116)&gt;DAY(B115)),0,
IF(AND(B118&lt;=B119,MOD(ABS(MONTH(B115)-MONTH(B116)),1)=0,DAY(B116)=DAY(B115)),-1,
IF(AND(B118&lt;=B119,MOD(ABS(MONTH(B115)-MONTH(B116)),1)=0,DAY(B116)&lt;DAY(B115)),-1,
0))))))))</f>
        <v>#REF!</v>
      </c>
    </row>
    <row r="125" spans="1:3" x14ac:dyDescent="0.25">
      <c r="A125" s="78" t="s">
        <v>3662</v>
      </c>
      <c r="B125" s="83" t="e">
        <f>SUM(B120:B124)</f>
        <v>#REF!</v>
      </c>
    </row>
  </sheetData>
  <sheetProtection algorithmName="SHA-512" hashValue="mhAZ1jQ/Z1G5MOgp1bnq6Rbqp5Yq+Fg870HC8sQQY3FepR6Xpy/JvEEHFNopvWmYmGGY19rxaJrAmvwRJ4xrBQ==" saltValue="KALIlB0i9DyMOJKNSNcTBg==" spinCount="100000" sheet="1" objects="1" scenarios="1" selectLockedCells="1" selectUnlockedCells="1"/>
  <mergeCells count="3">
    <mergeCell ref="D36:O36"/>
    <mergeCell ref="D67:O67"/>
    <mergeCell ref="D98:O98"/>
  </mergeCells>
  <pageMargins left="0.7" right="0.7" top="0.75" bottom="0.75" header="0.3" footer="0.3"/>
  <pageSetup orientation="portrait" r:id="rId1"/>
  <headerFooter>
    <oddHeader>&amp;L&amp;"Calibri"&amp;10&amp;KFF8C00 Povjerljivo - Internal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3CBE-F016-4CAE-A0AD-25071BF0A2C5}">
  <sheetPr codeName="List3">
    <tabColor rgb="FFFF66FF"/>
  </sheetPr>
  <dimension ref="A1:X22"/>
  <sheetViews>
    <sheetView showGridLines="0" workbookViewId="0">
      <selection activeCell="F14" sqref="F14"/>
    </sheetView>
  </sheetViews>
  <sheetFormatPr defaultColWidth="9.140625" defaultRowHeight="15" x14ac:dyDescent="0.25"/>
  <cols>
    <col min="1" max="5" width="9.140625" style="496"/>
    <col min="6" max="6" width="43.42578125" style="496" customWidth="1"/>
    <col min="7" max="9" width="9.140625" style="496"/>
    <col min="10" max="10" width="18.7109375" style="496" bestFit="1" customWidth="1"/>
    <col min="11" max="11" width="50.5703125" style="496" customWidth="1"/>
    <col min="12" max="12" width="9.140625" style="496"/>
    <col min="13" max="13" width="20.5703125" style="496" customWidth="1"/>
    <col min="14" max="14" width="9.140625" style="496"/>
    <col min="15" max="16" width="9.140625" style="496" customWidth="1"/>
    <col min="17" max="17" width="9.140625" style="496"/>
    <col min="18" max="18" width="15.7109375" style="497" customWidth="1"/>
    <col min="19" max="19" width="15.7109375" style="498" customWidth="1"/>
    <col min="20" max="20" width="4.7109375" style="498" customWidth="1"/>
    <col min="21" max="21" width="15.7109375" style="498" customWidth="1"/>
    <col min="22" max="22" width="4.7109375" style="498" customWidth="1"/>
    <col min="23" max="23" width="15.7109375" style="498" customWidth="1"/>
    <col min="24" max="24" width="9.140625" style="291"/>
    <col min="25" max="16384" width="9.140625" style="496"/>
  </cols>
  <sheetData>
    <row r="1" spans="1:23" x14ac:dyDescent="0.25">
      <c r="A1" s="496" t="s">
        <v>128</v>
      </c>
      <c r="C1" s="496" t="s">
        <v>128</v>
      </c>
      <c r="E1" s="496" t="s">
        <v>128</v>
      </c>
      <c r="G1" s="496" t="s">
        <v>128</v>
      </c>
      <c r="I1" s="496" t="s">
        <v>128</v>
      </c>
      <c r="J1" s="496" t="s">
        <v>129</v>
      </c>
      <c r="K1" s="496" t="s">
        <v>128</v>
      </c>
      <c r="M1" s="496" t="s">
        <v>128</v>
      </c>
      <c r="O1" s="496" t="s">
        <v>128</v>
      </c>
    </row>
    <row r="2" spans="1:23" ht="36" x14ac:dyDescent="0.25">
      <c r="A2" s="496" t="s">
        <v>130</v>
      </c>
      <c r="C2" s="496" t="s">
        <v>131</v>
      </c>
      <c r="E2" s="496" t="s">
        <v>132</v>
      </c>
      <c r="G2" s="496" t="s">
        <v>133</v>
      </c>
      <c r="I2" s="496" t="s">
        <v>134</v>
      </c>
      <c r="J2" s="499" t="s">
        <v>135</v>
      </c>
      <c r="K2" s="496" t="s">
        <v>136</v>
      </c>
      <c r="M2" s="500" t="s">
        <v>137</v>
      </c>
      <c r="O2" s="496" t="s">
        <v>138</v>
      </c>
      <c r="R2" s="501" t="s">
        <v>139</v>
      </c>
      <c r="S2" s="502" t="s">
        <v>140</v>
      </c>
      <c r="T2" s="502"/>
      <c r="U2" s="502" t="s">
        <v>141</v>
      </c>
      <c r="V2" s="502"/>
      <c r="W2" s="503" t="s">
        <v>142</v>
      </c>
    </row>
    <row r="3" spans="1:23" x14ac:dyDescent="0.25">
      <c r="A3" s="496" t="s">
        <v>143</v>
      </c>
      <c r="C3" s="496" t="s">
        <v>144</v>
      </c>
      <c r="E3" s="504" t="s">
        <v>145</v>
      </c>
      <c r="G3" s="496" t="s">
        <v>146</v>
      </c>
      <c r="I3" s="496" t="s">
        <v>147</v>
      </c>
      <c r="J3" s="499" t="s">
        <v>148</v>
      </c>
      <c r="K3" s="496" t="s">
        <v>149</v>
      </c>
      <c r="M3" s="500" t="s">
        <v>150</v>
      </c>
      <c r="O3" s="496" t="s">
        <v>151</v>
      </c>
      <c r="R3" s="501" t="s">
        <v>152</v>
      </c>
      <c r="S3" s="505" t="s">
        <v>153</v>
      </c>
      <c r="T3" s="505" t="s">
        <v>154</v>
      </c>
      <c r="U3" s="505" t="s">
        <v>155</v>
      </c>
      <c r="V3" s="505" t="s">
        <v>156</v>
      </c>
      <c r="W3" s="506" t="s">
        <v>155</v>
      </c>
    </row>
    <row r="4" spans="1:23" x14ac:dyDescent="0.25">
      <c r="E4" s="504" t="s">
        <v>157</v>
      </c>
      <c r="J4" s="499" t="s">
        <v>158</v>
      </c>
      <c r="K4" s="504" t="s">
        <v>159</v>
      </c>
      <c r="M4" s="500" t="s">
        <v>160</v>
      </c>
      <c r="R4" s="501" t="s">
        <v>161</v>
      </c>
      <c r="S4" s="505" t="s">
        <v>162</v>
      </c>
      <c r="T4" s="505" t="s">
        <v>154</v>
      </c>
      <c r="U4" s="505" t="s">
        <v>163</v>
      </c>
      <c r="V4" s="505" t="s">
        <v>156</v>
      </c>
      <c r="W4" s="506" t="s">
        <v>163</v>
      </c>
    </row>
    <row r="5" spans="1:23" x14ac:dyDescent="0.25">
      <c r="E5" s="504" t="s">
        <v>164</v>
      </c>
      <c r="J5" s="499" t="s">
        <v>165</v>
      </c>
      <c r="K5" s="504" t="s">
        <v>166</v>
      </c>
      <c r="M5" s="500" t="s">
        <v>167</v>
      </c>
      <c r="R5" s="501" t="s">
        <v>168</v>
      </c>
      <c r="S5" s="505" t="s">
        <v>169</v>
      </c>
      <c r="T5" s="505" t="s">
        <v>154</v>
      </c>
      <c r="U5" s="505" t="s">
        <v>170</v>
      </c>
      <c r="V5" s="505" t="s">
        <v>156</v>
      </c>
      <c r="W5" s="506" t="s">
        <v>171</v>
      </c>
    </row>
    <row r="6" spans="1:23" x14ac:dyDescent="0.25">
      <c r="E6" s="504" t="s">
        <v>172</v>
      </c>
      <c r="J6" s="499" t="s">
        <v>173</v>
      </c>
      <c r="K6" s="496" t="s">
        <v>174</v>
      </c>
      <c r="M6" s="500" t="s">
        <v>175</v>
      </c>
    </row>
    <row r="7" spans="1:23" x14ac:dyDescent="0.25">
      <c r="E7" s="504" t="s">
        <v>176</v>
      </c>
      <c r="J7" s="499" t="s">
        <v>177</v>
      </c>
      <c r="K7" s="496" t="s">
        <v>178</v>
      </c>
      <c r="M7" s="500" t="s">
        <v>179</v>
      </c>
    </row>
    <row r="8" spans="1:23" x14ac:dyDescent="0.25">
      <c r="E8" s="504" t="s">
        <v>180</v>
      </c>
      <c r="J8" s="499" t="s">
        <v>181</v>
      </c>
      <c r="K8" s="496" t="s">
        <v>182</v>
      </c>
      <c r="M8" s="500" t="s">
        <v>183</v>
      </c>
      <c r="S8" s="497"/>
      <c r="T8" s="497"/>
      <c r="U8" s="497"/>
      <c r="V8" s="497"/>
      <c r="W8" s="497"/>
    </row>
    <row r="9" spans="1:23" x14ac:dyDescent="0.25">
      <c r="E9" s="496" t="s">
        <v>182</v>
      </c>
      <c r="M9" s="500" t="s">
        <v>184</v>
      </c>
    </row>
    <row r="10" spans="1:23" x14ac:dyDescent="0.25">
      <c r="M10" s="500" t="s">
        <v>185</v>
      </c>
    </row>
    <row r="11" spans="1:23" x14ac:dyDescent="0.25">
      <c r="M11" s="500" t="s">
        <v>186</v>
      </c>
    </row>
    <row r="12" spans="1:23" x14ac:dyDescent="0.25">
      <c r="M12" s="500" t="s">
        <v>187</v>
      </c>
    </row>
    <row r="13" spans="1:23" x14ac:dyDescent="0.25">
      <c r="M13" s="500" t="s">
        <v>188</v>
      </c>
    </row>
    <row r="14" spans="1:23" x14ac:dyDescent="0.25">
      <c r="M14" s="500" t="s">
        <v>189</v>
      </c>
    </row>
    <row r="15" spans="1:23" x14ac:dyDescent="0.25">
      <c r="M15" s="500" t="s">
        <v>190</v>
      </c>
    </row>
    <row r="16" spans="1:23" x14ac:dyDescent="0.25">
      <c r="M16" s="500" t="s">
        <v>191</v>
      </c>
    </row>
    <row r="17" spans="13:13" x14ac:dyDescent="0.25">
      <c r="M17" s="500" t="s">
        <v>192</v>
      </c>
    </row>
    <row r="18" spans="13:13" x14ac:dyDescent="0.25">
      <c r="M18" s="500" t="s">
        <v>193</v>
      </c>
    </row>
    <row r="19" spans="13:13" x14ac:dyDescent="0.25">
      <c r="M19" s="500" t="s">
        <v>194</v>
      </c>
    </row>
    <row r="20" spans="13:13" x14ac:dyDescent="0.25">
      <c r="M20" s="500" t="s">
        <v>195</v>
      </c>
    </row>
    <row r="21" spans="13:13" x14ac:dyDescent="0.25">
      <c r="M21" s="500" t="s">
        <v>196</v>
      </c>
    </row>
    <row r="22" spans="13:13" x14ac:dyDescent="0.25">
      <c r="M22" s="500" t="s">
        <v>197</v>
      </c>
    </row>
  </sheetData>
  <pageMargins left="0.7" right="0.7" top="0.75" bottom="0.75" header="0.3" footer="0.3"/>
  <headerFooter>
    <oddHeader>&amp;L&amp;"Aptos"&amp;10&amp;K008000 Neosjetljivo - Non-sensitive&amp;1#_x000D_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AE507-1331-4AFF-A59B-801BA6F60F39}">
  <sheetPr codeName="List4">
    <tabColor rgb="FFFF66FF"/>
    <pageSetUpPr fitToPage="1"/>
  </sheetPr>
  <dimension ref="A1:CO989"/>
  <sheetViews>
    <sheetView topLeftCell="P1" zoomScaleNormal="100" workbookViewId="0">
      <selection activeCell="R9" sqref="R9"/>
    </sheetView>
  </sheetViews>
  <sheetFormatPr defaultColWidth="9.140625" defaultRowHeight="15" x14ac:dyDescent="0.25"/>
  <cols>
    <col min="1" max="1" width="9" style="291" customWidth="1"/>
    <col min="2" max="2" width="15.7109375" style="291" customWidth="1"/>
    <col min="3" max="3" width="47.28515625" style="291" customWidth="1"/>
    <col min="4" max="4" width="16.140625" style="291" customWidth="1"/>
    <col min="5" max="5" width="16.28515625" style="291" customWidth="1"/>
    <col min="6" max="6" width="66.5703125" style="291" customWidth="1"/>
    <col min="7" max="7" width="20.140625" style="291" customWidth="1"/>
    <col min="8" max="10" width="21.5703125" style="291" customWidth="1"/>
    <col min="11" max="11" width="31.85546875" style="507" customWidth="1"/>
    <col min="12" max="12" width="10.7109375" style="291" customWidth="1"/>
    <col min="13" max="13" width="16.7109375" style="509" customWidth="1"/>
    <col min="14" max="14" width="34.140625" style="509" customWidth="1"/>
    <col min="15" max="15" width="26.140625" style="509" bestFit="1" customWidth="1"/>
    <col min="16" max="16" width="37.7109375" style="509" bestFit="1" customWidth="1"/>
    <col min="17" max="17" width="2.85546875" style="509" customWidth="1"/>
    <col min="18" max="18" width="76.42578125" style="354" customWidth="1"/>
    <col min="19" max="19" width="2.85546875" style="509" customWidth="1"/>
    <col min="20" max="20" width="26" style="509" customWidth="1"/>
    <col min="21" max="21" width="2.85546875" style="509" customWidth="1"/>
    <col min="22" max="22" width="37.28515625" style="509" customWidth="1"/>
    <col min="23" max="23" width="2.85546875" style="509" customWidth="1"/>
    <col min="24" max="24" width="23.5703125" style="509" bestFit="1" customWidth="1"/>
    <col min="25" max="25" width="2.85546875" style="509" customWidth="1"/>
    <col min="26" max="26" width="18.5703125" style="509" customWidth="1"/>
    <col min="27" max="28" width="30.7109375" style="509" customWidth="1"/>
    <col min="29" max="30" width="2.85546875" style="509" customWidth="1"/>
    <col min="31" max="31" width="15" style="509" customWidth="1"/>
    <col min="32" max="32" width="2.85546875" style="509" customWidth="1"/>
    <col min="33" max="33" width="20.28515625" style="509" customWidth="1"/>
    <col min="34" max="35" width="18.140625" style="509" customWidth="1"/>
    <col min="36" max="36" width="9.140625" style="291"/>
    <col min="37" max="37" width="9.140625" style="291" customWidth="1"/>
    <col min="38" max="38" width="9.140625" style="291"/>
    <col min="39" max="39" width="37" style="291" customWidth="1"/>
    <col min="40" max="40" width="10.5703125" style="291" bestFit="1" customWidth="1"/>
    <col min="41" max="41" width="10.85546875" style="291" customWidth="1"/>
    <col min="42" max="42" width="11.85546875" style="291" customWidth="1"/>
    <col min="43" max="43" width="13.85546875" style="291" customWidth="1"/>
    <col min="44" max="45" width="9.140625" style="291"/>
    <col min="46" max="46" width="4.7109375" style="291" customWidth="1"/>
    <col min="47" max="47" width="23.7109375" style="291" customWidth="1"/>
    <col min="48" max="51" width="20.42578125" style="291" customWidth="1"/>
    <col min="52" max="52" width="4.7109375" style="291" customWidth="1"/>
    <col min="53" max="53" width="23.7109375" style="291" hidden="1" customWidth="1"/>
    <col min="54" max="54" width="39.7109375" style="291" hidden="1" customWidth="1"/>
    <col min="55" max="55" width="8.28515625" style="291" hidden="1" customWidth="1"/>
    <col min="56" max="56" width="23.140625" style="291" customWidth="1"/>
    <col min="57" max="57" width="12.7109375" style="291" customWidth="1"/>
    <col min="58" max="59" width="9.140625" style="291"/>
    <col min="60" max="60" width="29.42578125" style="291" customWidth="1"/>
    <col min="61" max="61" width="5.140625" style="291" customWidth="1"/>
    <col min="62" max="72" width="9.140625" style="291"/>
    <col min="73" max="73" width="2.7109375" style="291" customWidth="1"/>
    <col min="74" max="74" width="20.85546875" style="291" customWidth="1"/>
    <col min="75" max="75" width="16.42578125" style="291" customWidth="1"/>
    <col min="76" max="77" width="9.140625" style="291"/>
    <col min="78" max="78" width="2.5703125" style="291" customWidth="1"/>
    <col min="79" max="79" width="16.42578125" style="291" customWidth="1"/>
    <col min="80" max="80" width="2.42578125" style="291" customWidth="1"/>
    <col min="81" max="81" width="18.42578125" style="291" customWidth="1"/>
    <col min="82" max="82" width="2.7109375" style="291" customWidth="1"/>
    <col min="83" max="83" width="17.5703125" style="291" customWidth="1"/>
    <col min="84" max="84" width="4.42578125" style="291" customWidth="1"/>
    <col min="85" max="85" width="10.85546875" style="291" bestFit="1" customWidth="1"/>
    <col min="86" max="86" width="10.42578125" style="291" bestFit="1" customWidth="1"/>
    <col min="87" max="87" width="4.140625" style="291" customWidth="1"/>
    <col min="88" max="92" width="0" style="291" hidden="1" customWidth="1"/>
    <col min="93" max="16384" width="9.140625" style="291"/>
  </cols>
  <sheetData>
    <row r="1" spans="1:93" ht="39.75" thickBot="1" x14ac:dyDescent="0.35">
      <c r="A1" s="14" t="s">
        <v>198</v>
      </c>
      <c r="B1" s="14"/>
      <c r="C1" s="14"/>
      <c r="D1" s="14"/>
      <c r="E1" s="14"/>
      <c r="F1" s="15"/>
      <c r="G1" s="14"/>
      <c r="H1" s="15"/>
      <c r="I1" s="15"/>
      <c r="J1" s="15"/>
      <c r="M1" s="508" t="s">
        <v>199</v>
      </c>
      <c r="N1" s="508"/>
      <c r="O1" s="508"/>
      <c r="R1" s="652" t="s">
        <v>200</v>
      </c>
      <c r="T1" s="508" t="s">
        <v>201</v>
      </c>
      <c r="V1" s="508" t="s">
        <v>202</v>
      </c>
      <c r="X1" s="508" t="s">
        <v>203</v>
      </c>
      <c r="Z1" s="510" t="s">
        <v>204</v>
      </c>
      <c r="AA1" s="508" t="s">
        <v>205</v>
      </c>
      <c r="AB1" s="508" t="s">
        <v>206</v>
      </c>
      <c r="AE1" s="511" t="s">
        <v>207</v>
      </c>
      <c r="AG1" s="508" t="s">
        <v>208</v>
      </c>
      <c r="AH1" s="508" t="s">
        <v>209</v>
      </c>
      <c r="AI1" s="508" t="s">
        <v>210</v>
      </c>
      <c r="AK1" s="508" t="s">
        <v>211</v>
      </c>
      <c r="AL1" s="508"/>
      <c r="AM1" s="508"/>
      <c r="AN1" s="508"/>
      <c r="AO1" s="508"/>
      <c r="AP1" s="508"/>
      <c r="AQ1" s="508"/>
      <c r="AR1" s="508"/>
      <c r="AS1" s="508"/>
      <c r="AU1" s="14" t="s">
        <v>212</v>
      </c>
      <c r="AV1" s="653" t="s">
        <v>213</v>
      </c>
      <c r="AW1" s="653" t="s">
        <v>214</v>
      </c>
      <c r="AX1" s="653" t="s">
        <v>215</v>
      </c>
      <c r="AY1" s="653" t="s">
        <v>216</v>
      </c>
      <c r="BA1" s="14" t="s">
        <v>217</v>
      </c>
      <c r="BB1" s="14" t="s">
        <v>218</v>
      </c>
      <c r="BD1" s="14" t="s">
        <v>219</v>
      </c>
      <c r="BE1" s="14" t="s">
        <v>220</v>
      </c>
      <c r="BG1" s="654"/>
      <c r="BH1" s="654" t="s">
        <v>221</v>
      </c>
      <c r="BJ1" s="14" t="s">
        <v>222</v>
      </c>
      <c r="BK1" s="14"/>
      <c r="BL1" s="14"/>
      <c r="BN1" s="984" t="s">
        <v>223</v>
      </c>
      <c r="BO1" s="984"/>
      <c r="BP1" s="984"/>
      <c r="BQ1" s="984"/>
      <c r="BR1" s="984"/>
      <c r="BS1" s="984"/>
      <c r="BT1" s="984"/>
      <c r="BU1" s="984"/>
      <c r="BV1" s="984"/>
      <c r="BW1" s="984"/>
      <c r="BX1" s="984"/>
      <c r="BY1" s="984"/>
      <c r="BZ1" s="984"/>
      <c r="CA1" s="984"/>
      <c r="CB1" s="984"/>
      <c r="CC1" s="984"/>
      <c r="CD1" s="984"/>
      <c r="CE1" s="984"/>
      <c r="CF1" s="984"/>
      <c r="CG1" s="984"/>
      <c r="CH1" s="984"/>
    </row>
    <row r="2" spans="1:93" ht="18.75" thickTop="1" thickBot="1" x14ac:dyDescent="0.35">
      <c r="A2" s="655"/>
      <c r="B2" s="655"/>
      <c r="C2" s="655"/>
      <c r="D2" s="655"/>
      <c r="E2" s="655"/>
      <c r="F2" s="656"/>
      <c r="G2" s="655"/>
      <c r="H2" s="656"/>
      <c r="R2" s="512" t="s">
        <v>224</v>
      </c>
      <c r="T2" s="513" t="s">
        <v>134</v>
      </c>
      <c r="V2" s="513" t="s">
        <v>225</v>
      </c>
      <c r="X2" s="513" t="s">
        <v>226</v>
      </c>
      <c r="Z2" s="513" t="s">
        <v>227</v>
      </c>
      <c r="AA2" s="513" t="s">
        <v>132</v>
      </c>
      <c r="AB2" s="513" t="s">
        <v>228</v>
      </c>
      <c r="AE2" s="514">
        <v>47483</v>
      </c>
      <c r="AG2" s="513" t="s">
        <v>229</v>
      </c>
      <c r="AH2" s="513" t="s">
        <v>229</v>
      </c>
      <c r="AI2" s="513" t="s">
        <v>229</v>
      </c>
      <c r="AK2" s="970" t="s">
        <v>230</v>
      </c>
      <c r="AL2" s="973" t="s">
        <v>231</v>
      </c>
      <c r="AM2" s="974"/>
      <c r="AN2" s="974"/>
      <c r="AO2" s="975"/>
      <c r="AP2" s="973" t="s">
        <v>232</v>
      </c>
      <c r="AQ2" s="974"/>
      <c r="AR2" s="974"/>
      <c r="AS2" s="975"/>
      <c r="AU2" s="516" t="s">
        <v>231</v>
      </c>
      <c r="AV2" s="516" t="s">
        <v>231</v>
      </c>
      <c r="AW2" s="657">
        <f>INDUSTRIJA!E18+INDUSTRIJA!E35</f>
        <v>0</v>
      </c>
      <c r="AX2" s="657" t="e">
        <f>#REF!</f>
        <v>#REF!</v>
      </c>
      <c r="AY2" s="657" t="e">
        <f>AW2-AX2</f>
        <v>#REF!</v>
      </c>
      <c r="BA2" s="658"/>
      <c r="BB2" s="659" t="s">
        <v>233</v>
      </c>
      <c r="BD2" s="658" t="s">
        <v>234</v>
      </c>
      <c r="BE2" s="658" t="s">
        <v>235</v>
      </c>
      <c r="BG2" t="s">
        <v>236</v>
      </c>
      <c r="BH2" t="s">
        <v>231</v>
      </c>
      <c r="BK2" s="660" t="s">
        <v>237</v>
      </c>
      <c r="BL2" s="660" t="s">
        <v>238</v>
      </c>
      <c r="BN2" s="661" t="s">
        <v>239</v>
      </c>
      <c r="BO2" s="661"/>
      <c r="BP2" s="661"/>
      <c r="BQ2" s="661"/>
      <c r="BR2" s="661"/>
      <c r="BS2" s="661"/>
      <c r="BT2" s="661"/>
      <c r="BV2" s="661" t="s">
        <v>240</v>
      </c>
      <c r="BW2" s="661"/>
      <c r="BX2" s="661"/>
      <c r="BY2" s="661"/>
      <c r="CA2" s="661" t="s">
        <v>241</v>
      </c>
      <c r="CC2" s="661" t="s">
        <v>242</v>
      </c>
      <c r="CE2" s="661" t="s">
        <v>243</v>
      </c>
      <c r="CG2" s="661" t="s">
        <v>205</v>
      </c>
      <c r="CO2" s="661" t="s">
        <v>3685</v>
      </c>
    </row>
    <row r="3" spans="1:93" ht="39" thickBot="1" x14ac:dyDescent="0.3">
      <c r="A3" s="221" t="s">
        <v>244</v>
      </c>
      <c r="B3" s="222" t="s">
        <v>245</v>
      </c>
      <c r="C3" s="222" t="s">
        <v>246</v>
      </c>
      <c r="D3" s="223" t="s">
        <v>247</v>
      </c>
      <c r="E3" s="223" t="s">
        <v>248</v>
      </c>
      <c r="R3" s="512" t="s">
        <v>249</v>
      </c>
      <c r="T3" s="513" t="s">
        <v>147</v>
      </c>
      <c r="V3" s="513" t="s">
        <v>250</v>
      </c>
      <c r="X3" s="513" t="s">
        <v>251</v>
      </c>
      <c r="Z3" s="513" t="s">
        <v>252</v>
      </c>
      <c r="AA3" s="513" t="s">
        <v>253</v>
      </c>
      <c r="AB3" s="513" t="s">
        <v>254</v>
      </c>
      <c r="AE3" s="662">
        <f ca="1">TODAY()</f>
        <v>46233</v>
      </c>
      <c r="AG3" s="513" t="s">
        <v>255</v>
      </c>
      <c r="AH3" s="513" t="s">
        <v>256</v>
      </c>
      <c r="AI3" s="513" t="s">
        <v>257</v>
      </c>
      <c r="AK3" s="971"/>
      <c r="AL3" s="973" t="s">
        <v>139</v>
      </c>
      <c r="AM3" s="975"/>
      <c r="AN3" s="973" t="s">
        <v>258</v>
      </c>
      <c r="AO3" s="975"/>
      <c r="AP3" s="973" t="s">
        <v>139</v>
      </c>
      <c r="AQ3" s="975"/>
      <c r="AR3" s="973" t="s">
        <v>258</v>
      </c>
      <c r="AS3" s="975"/>
      <c r="AU3" s="516" t="str">
        <f>AP2</f>
        <v>Komercijalni i uslužni sektor</v>
      </c>
      <c r="AV3" s="516" t="s">
        <v>259</v>
      </c>
      <c r="AW3" s="657" t="e">
        <f>#REF!</f>
        <v>#REF!</v>
      </c>
      <c r="AX3" s="657" t="e">
        <f>#REF!</f>
        <v>#REF!</v>
      </c>
      <c r="AY3" s="657" t="e">
        <f>AW3-AX3</f>
        <v>#REF!</v>
      </c>
      <c r="BA3" s="658"/>
      <c r="BB3" s="659" t="s">
        <v>260</v>
      </c>
      <c r="BD3" s="291" t="s">
        <v>261</v>
      </c>
      <c r="BE3" s="658" t="s">
        <v>262</v>
      </c>
      <c r="BG3" t="s">
        <v>263</v>
      </c>
      <c r="BH3" s="574" t="str">
        <f>IF(OR(INDUSTRIJA!J77="",INDUSTRIJA!K77=""),"-",INDUSTRIJA!M77)</f>
        <v>-</v>
      </c>
      <c r="BJ3" s="291" t="s">
        <v>264</v>
      </c>
      <c r="BK3" s="291">
        <v>17</v>
      </c>
      <c r="BL3" s="516">
        <f>BK3*12</f>
        <v>204</v>
      </c>
      <c r="BN3" s="517"/>
      <c r="BO3" s="518" t="s">
        <v>229</v>
      </c>
      <c r="BP3" s="518" t="s">
        <v>257</v>
      </c>
      <c r="BQ3" s="518" t="s">
        <v>229</v>
      </c>
      <c r="BR3" s="518" t="s">
        <v>257</v>
      </c>
      <c r="BS3" s="518" t="s">
        <v>229</v>
      </c>
      <c r="BT3" s="518" t="s">
        <v>257</v>
      </c>
      <c r="BW3" s="291" t="s">
        <v>265</v>
      </c>
      <c r="BX3" s="291" t="s">
        <v>266</v>
      </c>
      <c r="CA3" s="663">
        <v>0.15</v>
      </c>
      <c r="CC3" s="516" t="s">
        <v>267</v>
      </c>
      <c r="CE3" s="664">
        <v>4.4499999999999998E-2</v>
      </c>
      <c r="CG3" s="665">
        <v>38</v>
      </c>
      <c r="CH3" s="665">
        <v>38</v>
      </c>
      <c r="CO3" s="665" t="e">
        <f>IF(AND(#REF!="MALI",#REF!="Proizvodna industrija"),"SrednjiP",IF(AND(#REF!="MALI",#REF!="Komercijalni i uslužni sektor"),"SrednjiU",IF(AND(#REF!="SREDNJI",#REF!="Proizvodna industrija"),"SrednjiP",IF(AND(#REF!="SREDNJI",#REF!="Komercijalni i uslužni sektor"),"SrednjiU",IF(AND(#REF!="VELIKI",#REF!="Proizvodna industrija"),"VelikiP",IF(AND(#REF!="VELIKI",#REF!="Komercijalni i uslužni sektor"),"VelikiU",""))))))</f>
        <v>#REF!</v>
      </c>
    </row>
    <row r="4" spans="1:93" ht="26.25" thickBot="1" x14ac:dyDescent="0.3">
      <c r="A4" s="224" t="s">
        <v>268</v>
      </c>
      <c r="B4" s="666" t="e">
        <f>+#REF!</f>
        <v>#REF!</v>
      </c>
      <c r="C4" s="226" t="e">
        <f>IF(B4="","-",VLOOKUP(B4,$E$12:$I$989,2,0))</f>
        <v>#REF!</v>
      </c>
      <c r="D4" s="667" t="e">
        <f>+IF(#REF!="","",IF(E4=0,"PRIHVATLJIVO",IF(E4=1,"NEPRIHVATLJIVO",IF(E4=2,"OGRANIČENO"))))</f>
        <v>#REF!</v>
      </c>
      <c r="E4" s="666" t="e">
        <f>IF(B4="","-",VLOOKUP(B4,$E$12:$I$989,3,0))</f>
        <v>#REF!</v>
      </c>
      <c r="K4" s="291"/>
      <c r="P4" s="509" t="e">
        <f>IF(NOT(AND(P8=X21,P9=T3)),"pravilo","izuzetak 3 god")</f>
        <v>#REF!</v>
      </c>
      <c r="R4" s="512" t="s">
        <v>269</v>
      </c>
      <c r="T4" s="513" t="s">
        <v>270</v>
      </c>
      <c r="V4" s="513" t="s">
        <v>271</v>
      </c>
      <c r="AA4" s="513" t="s">
        <v>272</v>
      </c>
      <c r="AG4" s="513" t="s">
        <v>273</v>
      </c>
      <c r="AH4" s="513" t="s">
        <v>256</v>
      </c>
      <c r="AI4" s="513" t="s">
        <v>257</v>
      </c>
      <c r="AK4" s="972"/>
      <c r="AL4" s="668" t="s">
        <v>274</v>
      </c>
      <c r="AM4" s="668" t="s">
        <v>263</v>
      </c>
      <c r="AN4" s="668" t="s">
        <v>274</v>
      </c>
      <c r="AO4" s="668" t="s">
        <v>263</v>
      </c>
      <c r="AP4" s="668" t="s">
        <v>274</v>
      </c>
      <c r="AQ4" s="668" t="s">
        <v>263</v>
      </c>
      <c r="AR4" s="668" t="s">
        <v>274</v>
      </c>
      <c r="AS4" s="668" t="s">
        <v>263</v>
      </c>
      <c r="AU4" s="658"/>
      <c r="AV4" s="658"/>
      <c r="AW4" s="658"/>
      <c r="AX4" s="658"/>
      <c r="AY4" s="658"/>
      <c r="BA4" s="658"/>
      <c r="BB4" s="659" t="s">
        <v>275</v>
      </c>
      <c r="BD4" s="658" t="s">
        <v>276</v>
      </c>
      <c r="BE4" s="658" t="s">
        <v>277</v>
      </c>
      <c r="BG4"/>
      <c r="BH4" s="575" t="str">
        <f>IF(OR(INDUSTRIJA!J77="",INDUSTRIJA!K77=""),"-",INDUSTRIJA!L77)</f>
        <v>-</v>
      </c>
      <c r="BJ4" s="291" t="s">
        <v>278</v>
      </c>
      <c r="BK4" s="291">
        <v>3</v>
      </c>
      <c r="BL4" s="516">
        <f>BK4*12</f>
        <v>36</v>
      </c>
      <c r="BN4" s="517" t="s">
        <v>279</v>
      </c>
      <c r="BO4" s="664">
        <v>0.27500000000000002</v>
      </c>
      <c r="BP4" s="664">
        <v>0.32500000000000001</v>
      </c>
      <c r="BQ4" s="664">
        <v>0.5</v>
      </c>
      <c r="BR4" s="664">
        <v>0.6</v>
      </c>
      <c r="BS4" s="664">
        <v>0.65</v>
      </c>
      <c r="BT4" s="664">
        <v>0.65</v>
      </c>
      <c r="BV4" s="291" t="s">
        <v>231</v>
      </c>
      <c r="BW4" s="516" t="s">
        <v>280</v>
      </c>
      <c r="BX4" s="516" t="s">
        <v>281</v>
      </c>
      <c r="BY4" s="519">
        <v>0.15</v>
      </c>
      <c r="CA4" s="663">
        <v>0.25</v>
      </c>
      <c r="CC4" s="516" t="s">
        <v>282</v>
      </c>
      <c r="CG4" s="665" t="s">
        <v>283</v>
      </c>
      <c r="CH4" s="665" t="s">
        <v>283</v>
      </c>
    </row>
    <row r="5" spans="1:93" ht="15.75" thickBot="1" x14ac:dyDescent="0.3">
      <c r="P5" s="509" t="e">
        <f>IF(NOT(P8=X21),"ostali","MSP")</f>
        <v>#REF!</v>
      </c>
      <c r="R5" s="520" t="s">
        <v>284</v>
      </c>
      <c r="T5" s="513" t="s">
        <v>285</v>
      </c>
      <c r="V5" s="513" t="s">
        <v>286</v>
      </c>
      <c r="AG5" s="513" t="s">
        <v>287</v>
      </c>
      <c r="AH5" s="513" t="s">
        <v>256</v>
      </c>
      <c r="AI5" s="513" t="s">
        <v>257</v>
      </c>
      <c r="AK5" s="669">
        <v>0.15</v>
      </c>
      <c r="AL5" s="670">
        <v>0.3</v>
      </c>
      <c r="AM5" s="671">
        <v>50000</v>
      </c>
      <c r="AN5" s="670">
        <v>0.3</v>
      </c>
      <c r="AO5" s="671">
        <v>250000</v>
      </c>
      <c r="AP5" s="670">
        <v>0.4</v>
      </c>
      <c r="AQ5" s="671">
        <v>15000</v>
      </c>
      <c r="AR5" s="670">
        <v>0.4</v>
      </c>
      <c r="AS5" s="671">
        <v>20000</v>
      </c>
      <c r="BB5" s="659" t="s">
        <v>288</v>
      </c>
      <c r="BD5" s="658" t="s">
        <v>289</v>
      </c>
      <c r="BE5" s="658" t="s">
        <v>135</v>
      </c>
      <c r="BG5"/>
      <c r="BH5" t="s">
        <v>232</v>
      </c>
      <c r="BJ5" s="291" t="s">
        <v>290</v>
      </c>
      <c r="BL5" s="516">
        <v>12</v>
      </c>
      <c r="BN5" s="517" t="s">
        <v>291</v>
      </c>
      <c r="BO5" s="664">
        <v>0.22500000000000001</v>
      </c>
      <c r="BP5" s="664">
        <v>0.27500000000000002</v>
      </c>
      <c r="BQ5" s="664">
        <v>0.4</v>
      </c>
      <c r="BR5" s="664">
        <v>0.5</v>
      </c>
      <c r="BS5" s="664">
        <v>0.55000000000000004</v>
      </c>
      <c r="BT5" s="664">
        <v>0.55000000000000004</v>
      </c>
      <c r="BV5" s="291" t="s">
        <v>231</v>
      </c>
      <c r="BW5" s="516" t="s">
        <v>292</v>
      </c>
      <c r="BX5" s="516" t="s">
        <v>293</v>
      </c>
      <c r="BY5" s="519">
        <v>0.25</v>
      </c>
      <c r="CA5" s="663">
        <v>0.35</v>
      </c>
      <c r="CC5" s="516" t="s">
        <v>294</v>
      </c>
      <c r="CG5" s="665">
        <v>41</v>
      </c>
      <c r="CH5" s="665">
        <v>41</v>
      </c>
    </row>
    <row r="6" spans="1:93" ht="15.75" thickBot="1" x14ac:dyDescent="0.3">
      <c r="O6" s="509" t="e">
        <f>IF(P9=T3,"točno")</f>
        <v>#REF!</v>
      </c>
      <c r="R6" s="520" t="s">
        <v>295</v>
      </c>
      <c r="T6" s="513" t="s">
        <v>296</v>
      </c>
      <c r="V6" s="513" t="s">
        <v>297</v>
      </c>
      <c r="AG6" s="513" t="s">
        <v>298</v>
      </c>
      <c r="AH6" s="513" t="s">
        <v>256</v>
      </c>
      <c r="AI6" s="513" t="s">
        <v>257</v>
      </c>
      <c r="AK6" s="669">
        <v>0.25</v>
      </c>
      <c r="AL6" s="670">
        <v>0.4</v>
      </c>
      <c r="AM6" s="671">
        <v>100000</v>
      </c>
      <c r="AN6" s="670">
        <v>0.4</v>
      </c>
      <c r="AO6" s="671">
        <v>400000</v>
      </c>
      <c r="AP6" s="670">
        <v>0.5</v>
      </c>
      <c r="AQ6" s="671">
        <v>20000</v>
      </c>
      <c r="AR6" s="670">
        <v>0.5</v>
      </c>
      <c r="AS6" s="671">
        <v>30000</v>
      </c>
      <c r="BB6" s="659" t="s">
        <v>299</v>
      </c>
      <c r="BG6" t="s">
        <v>236</v>
      </c>
      <c r="BH6" s="574" t="e">
        <f>IF(OR(#REF!="",#REF!=""),"-",#REF!)</f>
        <v>#REF!</v>
      </c>
      <c r="BJ6" s="291" t="s">
        <v>300</v>
      </c>
      <c r="BL6" s="516">
        <v>24</v>
      </c>
      <c r="BN6" s="517" t="s">
        <v>301</v>
      </c>
      <c r="BO6" s="664">
        <v>0.17499999999999999</v>
      </c>
      <c r="BP6" s="664">
        <v>0.22500000000000001</v>
      </c>
      <c r="BQ6" s="664">
        <v>0.3</v>
      </c>
      <c r="BR6" s="664">
        <v>0.4</v>
      </c>
      <c r="BS6" s="664">
        <v>0.45</v>
      </c>
      <c r="BT6" s="664">
        <v>0.45</v>
      </c>
      <c r="BV6" s="291" t="s">
        <v>231</v>
      </c>
      <c r="BW6" s="516" t="s">
        <v>302</v>
      </c>
      <c r="BX6" s="516" t="s">
        <v>303</v>
      </c>
      <c r="BY6" s="519">
        <v>0.35</v>
      </c>
      <c r="CA6" s="663">
        <v>0.5</v>
      </c>
      <c r="CC6" s="516" t="s">
        <v>304</v>
      </c>
      <c r="CG6" s="665" t="s">
        <v>96</v>
      </c>
      <c r="CH6" s="672" t="s">
        <v>305</v>
      </c>
    </row>
    <row r="7" spans="1:93" ht="20.25" thickBot="1" x14ac:dyDescent="0.3">
      <c r="M7" s="508" t="s">
        <v>306</v>
      </c>
      <c r="N7" s="508"/>
      <c r="O7" s="508"/>
      <c r="P7" s="508"/>
      <c r="R7" s="520" t="s">
        <v>307</v>
      </c>
      <c r="T7" s="673"/>
      <c r="V7" s="513" t="s">
        <v>3682</v>
      </c>
      <c r="AG7" s="513" t="s">
        <v>308</v>
      </c>
      <c r="AH7" s="513" t="s">
        <v>256</v>
      </c>
      <c r="AI7" s="513" t="s">
        <v>257</v>
      </c>
      <c r="AK7" s="669">
        <v>0.35</v>
      </c>
      <c r="AL7" s="670">
        <v>0.5</v>
      </c>
      <c r="AM7" s="671">
        <v>200000</v>
      </c>
      <c r="AN7" s="670">
        <v>0.5</v>
      </c>
      <c r="AO7" s="671">
        <v>550000</v>
      </c>
      <c r="AP7" s="670">
        <v>0.6</v>
      </c>
      <c r="AQ7" s="671">
        <v>25000</v>
      </c>
      <c r="AR7" s="670">
        <v>0.6</v>
      </c>
      <c r="AS7" s="671">
        <v>40000</v>
      </c>
      <c r="BB7" s="659" t="s">
        <v>309</v>
      </c>
      <c r="BG7" t="s">
        <v>263</v>
      </c>
      <c r="BH7" s="575" t="e">
        <f>IF(OR(#REF!="",#REF!=""),"-",#REF!)</f>
        <v>#REF!</v>
      </c>
      <c r="BV7" s="291" t="s">
        <v>231</v>
      </c>
      <c r="BW7" s="516" t="s">
        <v>310</v>
      </c>
      <c r="BX7" s="516" t="s">
        <v>311</v>
      </c>
      <c r="BY7" s="519">
        <v>0.5</v>
      </c>
      <c r="CC7" s="516" t="s">
        <v>312</v>
      </c>
    </row>
    <row r="8" spans="1:93" ht="21" thickTop="1" thickBot="1" x14ac:dyDescent="0.35">
      <c r="A8" s="14" t="s">
        <v>313</v>
      </c>
      <c r="B8" s="14"/>
      <c r="C8" s="14"/>
      <c r="D8" s="14"/>
      <c r="E8" s="14"/>
      <c r="F8" s="15"/>
      <c r="G8" s="14"/>
      <c r="H8" s="15"/>
      <c r="I8" s="15"/>
      <c r="J8" s="15"/>
      <c r="M8" s="976" t="s">
        <v>314</v>
      </c>
      <c r="N8" s="976"/>
      <c r="O8" s="674" t="s">
        <v>315</v>
      </c>
      <c r="P8" s="675" t="e">
        <f>VLOOKUP(#REF!,T20:X24,5,0)</f>
        <v>#REF!</v>
      </c>
      <c r="R8" s="520" t="s">
        <v>316</v>
      </c>
      <c r="AG8" s="513" t="s">
        <v>317</v>
      </c>
      <c r="AH8" s="513" t="s">
        <v>318</v>
      </c>
      <c r="AI8" s="513" t="s">
        <v>257</v>
      </c>
      <c r="AK8" s="669">
        <v>0.5</v>
      </c>
      <c r="AL8" s="670">
        <v>0.67</v>
      </c>
      <c r="AM8" s="676" t="s">
        <v>319</v>
      </c>
      <c r="AN8" s="670">
        <v>0.67</v>
      </c>
      <c r="AO8" s="676" t="s">
        <v>320</v>
      </c>
      <c r="AP8" s="670">
        <v>0.67</v>
      </c>
      <c r="AQ8" s="676" t="s">
        <v>321</v>
      </c>
      <c r="AR8" s="670">
        <v>0.67</v>
      </c>
      <c r="AS8" s="676" t="s">
        <v>322</v>
      </c>
      <c r="BY8" s="519"/>
    </row>
    <row r="9" spans="1:93" ht="15.75" thickTop="1" x14ac:dyDescent="0.25">
      <c r="A9" s="978" t="s">
        <v>323</v>
      </c>
      <c r="B9" s="978"/>
      <c r="C9" s="978"/>
      <c r="D9" s="978"/>
      <c r="E9" s="978"/>
      <c r="F9" s="978"/>
      <c r="G9" s="228"/>
      <c r="H9" s="677"/>
      <c r="I9" s="677"/>
      <c r="J9" s="677"/>
      <c r="K9" s="678"/>
      <c r="M9" s="977"/>
      <c r="N9" s="977"/>
      <c r="O9" s="674" t="s">
        <v>324</v>
      </c>
      <c r="P9" s="675" t="e">
        <f>#REF!</f>
        <v>#REF!</v>
      </c>
      <c r="R9" s="520" t="s">
        <v>3686</v>
      </c>
      <c r="AG9" s="513" t="s">
        <v>325</v>
      </c>
      <c r="AH9" s="513" t="s">
        <v>318</v>
      </c>
      <c r="AI9" s="513" t="s">
        <v>257</v>
      </c>
      <c r="AK9" s="979" t="s">
        <v>326</v>
      </c>
      <c r="AL9" s="979"/>
      <c r="AM9" s="979"/>
      <c r="AN9" s="979"/>
      <c r="AO9" s="979"/>
      <c r="AP9" s="979"/>
      <c r="AQ9" s="979"/>
      <c r="AR9" s="979"/>
      <c r="AS9" s="979"/>
      <c r="BV9" s="291" t="s">
        <v>259</v>
      </c>
      <c r="BW9" s="516" t="s">
        <v>327</v>
      </c>
      <c r="BX9" s="516" t="s">
        <v>328</v>
      </c>
      <c r="BY9" s="519">
        <v>0.15</v>
      </c>
    </row>
    <row r="10" spans="1:93" x14ac:dyDescent="0.25">
      <c r="E10" s="521">
        <v>1</v>
      </c>
      <c r="F10" s="521">
        <v>2</v>
      </c>
      <c r="G10" s="521">
        <v>3</v>
      </c>
      <c r="H10" s="521">
        <v>4</v>
      </c>
      <c r="I10" s="521">
        <v>5</v>
      </c>
      <c r="J10" s="521">
        <v>6</v>
      </c>
      <c r="P10" s="675" t="e">
        <f>#REF!</f>
        <v>#REF!</v>
      </c>
      <c r="R10" s="520" t="s">
        <v>329</v>
      </c>
      <c r="T10" s="679"/>
      <c r="AG10" s="513" t="s">
        <v>330</v>
      </c>
      <c r="AH10" s="513" t="s">
        <v>318</v>
      </c>
      <c r="AI10" s="513" t="s">
        <v>257</v>
      </c>
      <c r="BV10" s="291" t="s">
        <v>259</v>
      </c>
      <c r="BW10" s="516" t="s">
        <v>331</v>
      </c>
      <c r="BX10" s="516" t="s">
        <v>332</v>
      </c>
      <c r="BY10" s="519">
        <v>0.25</v>
      </c>
    </row>
    <row r="11" spans="1:93" ht="48" x14ac:dyDescent="0.25">
      <c r="A11" s="680" t="s">
        <v>333</v>
      </c>
      <c r="B11" s="230" t="s">
        <v>334</v>
      </c>
      <c r="C11" s="230" t="s">
        <v>335</v>
      </c>
      <c r="D11" s="230" t="s">
        <v>336</v>
      </c>
      <c r="E11" s="230" t="s">
        <v>245</v>
      </c>
      <c r="F11" s="231" t="s">
        <v>246</v>
      </c>
      <c r="G11" s="681" t="s">
        <v>337</v>
      </c>
      <c r="H11" s="681" t="s">
        <v>338</v>
      </c>
      <c r="I11" s="681" t="s">
        <v>339</v>
      </c>
      <c r="J11" s="681" t="s">
        <v>340</v>
      </c>
      <c r="K11" s="682" t="s">
        <v>3441</v>
      </c>
      <c r="M11" s="980" t="s">
        <v>341</v>
      </c>
      <c r="N11" s="980"/>
      <c r="O11" s="980"/>
      <c r="P11" s="683" t="e">
        <f>IF(P10="Kriterij nije relevantan","U redu",IF((#REF!/#REF!)&lt;50%,"Poduzetnik u teškoćama - nije prihvatljiv","U redu"))</f>
        <v>#REF!</v>
      </c>
      <c r="R11" s="634" t="s">
        <v>342</v>
      </c>
      <c r="T11" s="679"/>
      <c r="AG11" s="513" t="s">
        <v>343</v>
      </c>
      <c r="AH11" s="513" t="s">
        <v>318</v>
      </c>
      <c r="AI11" s="513" t="s">
        <v>257</v>
      </c>
      <c r="AM11" s="516">
        <v>1</v>
      </c>
      <c r="AN11" s="516">
        <v>2</v>
      </c>
      <c r="AO11" s="516">
        <v>3</v>
      </c>
      <c r="BV11" s="291" t="s">
        <v>259</v>
      </c>
      <c r="BW11" s="516" t="s">
        <v>344</v>
      </c>
      <c r="BX11" s="516" t="s">
        <v>345</v>
      </c>
      <c r="BY11" s="519">
        <v>0.35</v>
      </c>
    </row>
    <row r="12" spans="1:93" ht="15" customHeight="1" x14ac:dyDescent="0.25">
      <c r="A12" s="233" t="s">
        <v>346</v>
      </c>
      <c r="B12" s="234" t="s">
        <v>347</v>
      </c>
      <c r="C12" s="234" t="s">
        <v>348</v>
      </c>
      <c r="D12" s="234">
        <v>0</v>
      </c>
      <c r="E12" s="233" t="s">
        <v>349</v>
      </c>
      <c r="F12" s="233" t="s">
        <v>350</v>
      </c>
      <c r="G12" s="235">
        <v>1</v>
      </c>
      <c r="H12" s="523"/>
      <c r="I12" s="523"/>
      <c r="J12" s="523"/>
      <c r="K12" s="524"/>
      <c r="M12" s="507" t="s">
        <v>351</v>
      </c>
      <c r="N12" s="507"/>
      <c r="O12" s="507"/>
      <c r="P12" s="683" t="e">
        <f>IF(AND(#REF!=0,#REF!=0),"-",IF(#REF!="DA","Poduzetnik u teškoćama - nije prihvatljiv",IF(#REF!="DA","Poduzetnik u teškoćama - nije prihvatljiv","U redu")))</f>
        <v>#REF!</v>
      </c>
      <c r="R12" s="520" t="s">
        <v>352</v>
      </c>
      <c r="AG12" s="513" t="s">
        <v>353</v>
      </c>
      <c r="AH12" s="513" t="s">
        <v>318</v>
      </c>
      <c r="AI12" s="513" t="s">
        <v>257</v>
      </c>
      <c r="AK12" s="684" t="s">
        <v>212</v>
      </c>
      <c r="AL12" s="684" t="s">
        <v>354</v>
      </c>
      <c r="AM12" s="685" t="s">
        <v>355</v>
      </c>
      <c r="AN12" s="684" t="s">
        <v>356</v>
      </c>
      <c r="AO12" s="684" t="s">
        <v>357</v>
      </c>
      <c r="AP12" s="686" t="s">
        <v>358</v>
      </c>
      <c r="BV12" s="291" t="s">
        <v>259</v>
      </c>
      <c r="BW12" s="516" t="s">
        <v>359</v>
      </c>
      <c r="BX12" s="516" t="s">
        <v>360</v>
      </c>
      <c r="BY12" s="519">
        <v>0.5</v>
      </c>
    </row>
    <row r="13" spans="1:93" ht="15" customHeight="1" x14ac:dyDescent="0.25">
      <c r="A13" s="233" t="s">
        <v>361</v>
      </c>
      <c r="B13" s="234" t="s">
        <v>347</v>
      </c>
      <c r="C13" s="234" t="s">
        <v>348</v>
      </c>
      <c r="D13" s="234">
        <v>10</v>
      </c>
      <c r="E13" s="233" t="s">
        <v>362</v>
      </c>
      <c r="F13" s="233" t="s">
        <v>363</v>
      </c>
      <c r="G13" s="235">
        <v>1</v>
      </c>
      <c r="H13" s="523"/>
      <c r="I13" s="523"/>
      <c r="J13" s="523"/>
      <c r="K13" s="524"/>
      <c r="M13" s="980" t="s">
        <v>205</v>
      </c>
      <c r="N13" s="980"/>
      <c r="O13" s="980"/>
      <c r="P13" s="683" t="e">
        <f>IF(AND(#REF!=0,#REF!=0),"-",IF(#REF!="DA","Poduzetnik u teškoćama - nije prihvatljiv",IF(#REF!="DA","Poduzetnik u teškoćama - nije prihvatljiv","U redu")))</f>
        <v>#REF!</v>
      </c>
      <c r="R13" s="634"/>
      <c r="AG13" s="513" t="s">
        <v>3520</v>
      </c>
      <c r="AH13" s="513" t="s">
        <v>318</v>
      </c>
      <c r="AI13" s="513" t="s">
        <v>257</v>
      </c>
      <c r="AK13" s="517" t="str">
        <f>$AU$2</f>
        <v>Proizvodna industrija</v>
      </c>
      <c r="AL13" s="517" t="s">
        <v>139</v>
      </c>
      <c r="AM13" s="516" t="str">
        <f>AK13&amp;AL13</f>
        <v>Proizvodna industrijaMSP</v>
      </c>
      <c r="AN13" s="687">
        <v>0.3</v>
      </c>
      <c r="AO13" s="688">
        <v>50000</v>
      </c>
      <c r="AP13" s="687">
        <v>0.15</v>
      </c>
      <c r="BA13" s="291" t="s">
        <v>365</v>
      </c>
      <c r="BB13" s="291" t="s">
        <v>366</v>
      </c>
    </row>
    <row r="14" spans="1:93" ht="15" customHeight="1" x14ac:dyDescent="0.25">
      <c r="A14" s="233" t="s">
        <v>367</v>
      </c>
      <c r="B14" s="234" t="s">
        <v>347</v>
      </c>
      <c r="C14" s="234" t="s">
        <v>348</v>
      </c>
      <c r="D14" s="234">
        <v>11</v>
      </c>
      <c r="E14" s="236" t="s">
        <v>368</v>
      </c>
      <c r="F14" s="233" t="s">
        <v>369</v>
      </c>
      <c r="G14" s="235">
        <v>1</v>
      </c>
      <c r="H14" s="523"/>
      <c r="I14" s="523"/>
      <c r="J14" s="523"/>
      <c r="K14" s="524"/>
      <c r="M14" s="507" t="s">
        <v>370</v>
      </c>
      <c r="N14" s="507"/>
      <c r="O14" s="507"/>
      <c r="P14" s="683" t="e">
        <f>IF(AND(#REF!=0),"-",IF(#REF!="DA","Poduzetnik u teškoćama - nije prihvatljiv","U redu"))</f>
        <v>#REF!</v>
      </c>
      <c r="R14" s="520" t="s">
        <v>371</v>
      </c>
      <c r="AG14" s="513" t="s">
        <v>364</v>
      </c>
      <c r="AH14" s="513" t="s">
        <v>318</v>
      </c>
      <c r="AI14" s="513" t="s">
        <v>257</v>
      </c>
      <c r="AK14" s="517" t="str">
        <f t="shared" ref="AK14:AK20" si="0">$AU$2</f>
        <v>Proizvodna industrija</v>
      </c>
      <c r="AL14" s="517" t="s">
        <v>139</v>
      </c>
      <c r="AM14" s="516" t="str">
        <f t="shared" ref="AM14:AM28" si="1">AK14&amp;AL14</f>
        <v>Proizvodna industrijaMSP</v>
      </c>
      <c r="AN14" s="687">
        <v>0.4</v>
      </c>
      <c r="AO14" s="688">
        <v>100000</v>
      </c>
      <c r="AP14" s="687">
        <v>0.25</v>
      </c>
      <c r="BB14" s="659" t="s">
        <v>233</v>
      </c>
    </row>
    <row r="15" spans="1:93" ht="15" customHeight="1" x14ac:dyDescent="0.25">
      <c r="A15" s="233" t="s">
        <v>373</v>
      </c>
      <c r="B15" s="234" t="s">
        <v>347</v>
      </c>
      <c r="C15" s="234" t="s">
        <v>348</v>
      </c>
      <c r="D15" s="234">
        <v>12</v>
      </c>
      <c r="E15" s="236" t="s">
        <v>374</v>
      </c>
      <c r="F15" s="233" t="s">
        <v>375</v>
      </c>
      <c r="G15" s="235">
        <v>1</v>
      </c>
      <c r="H15" s="523"/>
      <c r="I15" s="523"/>
      <c r="J15" s="523"/>
      <c r="K15" s="524"/>
      <c r="P15" s="513" t="e">
        <f>IF(OR(#REF!=0,#REF!=0,#REF!=0,#REF!=0,#REF!=0),"-",IF(OR(P11="Poduzetnik u teškoćama - nije prihvatljiv",P12="Poduzetnik u teškoćama - nije prihvatljiv",P13="Poduzetnik u teškoćama - nije prihvatljiv",,P14="Poduzetnik u teškoćama - nije prihvatljiv"),
"DA","NE"))</f>
        <v>#REF!</v>
      </c>
      <c r="R15" s="520" t="s">
        <v>376</v>
      </c>
      <c r="AG15" s="513" t="s">
        <v>372</v>
      </c>
      <c r="AH15" s="513" t="s">
        <v>318</v>
      </c>
      <c r="AI15" s="513" t="s">
        <v>257</v>
      </c>
      <c r="AK15" s="517" t="str">
        <f t="shared" si="0"/>
        <v>Proizvodna industrija</v>
      </c>
      <c r="AL15" s="517" t="s">
        <v>139</v>
      </c>
      <c r="AM15" s="516" t="str">
        <f t="shared" si="1"/>
        <v>Proizvodna industrijaMSP</v>
      </c>
      <c r="AN15" s="687">
        <v>0.5</v>
      </c>
      <c r="AO15" s="688">
        <v>200000</v>
      </c>
      <c r="AP15" s="687">
        <v>0.35</v>
      </c>
      <c r="BA15" s="291" t="s">
        <v>234</v>
      </c>
      <c r="BB15" s="689" t="s">
        <v>261</v>
      </c>
    </row>
    <row r="16" spans="1:93" ht="15" customHeight="1" x14ac:dyDescent="0.25">
      <c r="A16" s="233" t="s">
        <v>380</v>
      </c>
      <c r="B16" s="234" t="s">
        <v>347</v>
      </c>
      <c r="C16" s="234" t="s">
        <v>348</v>
      </c>
      <c r="D16" s="234">
        <v>13</v>
      </c>
      <c r="E16" s="236" t="s">
        <v>381</v>
      </c>
      <c r="F16" s="233" t="s">
        <v>382</v>
      </c>
      <c r="G16" s="235">
        <v>1</v>
      </c>
      <c r="H16" s="523"/>
      <c r="I16" s="523"/>
      <c r="J16" s="523"/>
      <c r="K16" s="524"/>
      <c r="R16" s="520" t="s">
        <v>383</v>
      </c>
      <c r="AG16" s="513" t="s">
        <v>377</v>
      </c>
      <c r="AH16" s="513" t="s">
        <v>378</v>
      </c>
      <c r="AI16" s="513" t="s">
        <v>257</v>
      </c>
      <c r="AK16" s="517" t="str">
        <f t="shared" si="0"/>
        <v>Proizvodna industrija</v>
      </c>
      <c r="AL16" s="517" t="s">
        <v>139</v>
      </c>
      <c r="AM16" s="516" t="str">
        <f t="shared" si="1"/>
        <v>Proizvodna industrijaMSP</v>
      </c>
      <c r="AN16" s="687">
        <v>0.67</v>
      </c>
      <c r="AO16" s="688">
        <v>400000</v>
      </c>
      <c r="AP16" s="687">
        <v>0.5</v>
      </c>
      <c r="BA16" s="659" t="s">
        <v>276</v>
      </c>
      <c r="BB16" s="659" t="s">
        <v>276</v>
      </c>
    </row>
    <row r="17" spans="1:68" ht="20.25" thickBot="1" x14ac:dyDescent="0.3">
      <c r="A17" s="233" t="s">
        <v>385</v>
      </c>
      <c r="B17" s="234" t="s">
        <v>347</v>
      </c>
      <c r="C17" s="234" t="s">
        <v>348</v>
      </c>
      <c r="D17" s="234">
        <v>14</v>
      </c>
      <c r="E17" s="236" t="s">
        <v>386</v>
      </c>
      <c r="F17" s="233" t="s">
        <v>387</v>
      </c>
      <c r="G17" s="235">
        <v>1</v>
      </c>
      <c r="H17" s="523"/>
      <c r="I17" s="523"/>
      <c r="J17" s="523"/>
      <c r="K17" s="524"/>
      <c r="M17" s="508" t="s">
        <v>93</v>
      </c>
      <c r="N17" s="508"/>
      <c r="O17" s="508"/>
      <c r="P17" s="508"/>
      <c r="R17" s="520" t="s">
        <v>388</v>
      </c>
      <c r="AG17" s="513" t="s">
        <v>384</v>
      </c>
      <c r="AH17" s="513" t="s">
        <v>378</v>
      </c>
      <c r="AI17" s="513" t="s">
        <v>257</v>
      </c>
      <c r="AK17" s="517" t="str">
        <f>$AU$2</f>
        <v>Proizvodna industrija</v>
      </c>
      <c r="AL17" s="517" t="s">
        <v>390</v>
      </c>
      <c r="AM17" s="516" t="str">
        <f t="shared" si="1"/>
        <v>Proizvodna industrijanije MSP</v>
      </c>
      <c r="AN17" s="687">
        <v>0.3</v>
      </c>
      <c r="AO17" s="688">
        <v>250000</v>
      </c>
      <c r="AP17" s="687">
        <v>0.15</v>
      </c>
      <c r="BA17" s="291" t="s">
        <v>289</v>
      </c>
      <c r="BB17" s="659" t="s">
        <v>289</v>
      </c>
    </row>
    <row r="18" spans="1:68" ht="15" customHeight="1" thickTop="1" x14ac:dyDescent="0.25">
      <c r="A18" s="233" t="s">
        <v>391</v>
      </c>
      <c r="B18" s="234" t="s">
        <v>347</v>
      </c>
      <c r="C18" s="234" t="s">
        <v>348</v>
      </c>
      <c r="D18" s="234">
        <v>15</v>
      </c>
      <c r="E18" s="236" t="s">
        <v>392</v>
      </c>
      <c r="F18" s="233" t="s">
        <v>393</v>
      </c>
      <c r="G18" s="235">
        <v>1</v>
      </c>
      <c r="H18" s="523"/>
      <c r="I18" s="523"/>
      <c r="J18" s="523"/>
      <c r="K18" s="524"/>
      <c r="R18" s="520" t="s">
        <v>394</v>
      </c>
      <c r="AG18" s="513" t="s">
        <v>389</v>
      </c>
      <c r="AH18" s="513" t="s">
        <v>378</v>
      </c>
      <c r="AI18" s="513" t="s">
        <v>257</v>
      </c>
      <c r="AK18" s="517" t="str">
        <f t="shared" si="0"/>
        <v>Proizvodna industrija</v>
      </c>
      <c r="AL18" s="517" t="s">
        <v>390</v>
      </c>
      <c r="AM18" s="516" t="str">
        <f t="shared" si="1"/>
        <v>Proizvodna industrijanije MSP</v>
      </c>
      <c r="AN18" s="687">
        <v>0.4</v>
      </c>
      <c r="AO18" s="688">
        <v>400000</v>
      </c>
      <c r="AP18" s="687">
        <v>0.25</v>
      </c>
    </row>
    <row r="19" spans="1:68" ht="15" customHeight="1" x14ac:dyDescent="0.25">
      <c r="A19" s="233" t="s">
        <v>396</v>
      </c>
      <c r="B19" s="234" t="s">
        <v>347</v>
      </c>
      <c r="C19" s="234" t="s">
        <v>348</v>
      </c>
      <c r="D19" s="234">
        <v>16</v>
      </c>
      <c r="E19" s="233" t="s">
        <v>397</v>
      </c>
      <c r="F19" s="233" t="s">
        <v>398</v>
      </c>
      <c r="G19" s="235">
        <v>1</v>
      </c>
      <c r="H19" s="523"/>
      <c r="I19" s="523"/>
      <c r="J19" s="523"/>
      <c r="K19" s="524"/>
      <c r="R19" s="520" t="s">
        <v>399</v>
      </c>
      <c r="AG19" s="513" t="s">
        <v>395</v>
      </c>
      <c r="AH19" s="513" t="s">
        <v>378</v>
      </c>
      <c r="AI19" s="513" t="s">
        <v>257</v>
      </c>
      <c r="AK19" s="517" t="str">
        <f t="shared" si="0"/>
        <v>Proizvodna industrija</v>
      </c>
      <c r="AL19" s="517" t="s">
        <v>390</v>
      </c>
      <c r="AM19" s="516" t="str">
        <f t="shared" si="1"/>
        <v>Proizvodna industrijanije MSP</v>
      </c>
      <c r="AN19" s="687">
        <v>0.5</v>
      </c>
      <c r="AO19" s="688">
        <v>550000</v>
      </c>
      <c r="AP19" s="687">
        <v>0.35</v>
      </c>
    </row>
    <row r="20" spans="1:68" ht="15" customHeight="1" thickBot="1" x14ac:dyDescent="0.3">
      <c r="A20" s="233" t="s">
        <v>401</v>
      </c>
      <c r="B20" s="234" t="s">
        <v>347</v>
      </c>
      <c r="C20" s="234" t="s">
        <v>348</v>
      </c>
      <c r="D20" s="234">
        <v>19</v>
      </c>
      <c r="E20" s="233" t="s">
        <v>402</v>
      </c>
      <c r="F20" s="233" t="s">
        <v>403</v>
      </c>
      <c r="G20" s="235">
        <v>1</v>
      </c>
      <c r="H20" s="523"/>
      <c r="I20" s="523"/>
      <c r="J20" s="523"/>
      <c r="K20" s="524"/>
      <c r="M20" s="690"/>
      <c r="N20" s="690"/>
      <c r="O20" s="690"/>
      <c r="P20" s="690"/>
      <c r="R20" s="520" t="s">
        <v>404</v>
      </c>
      <c r="T20" s="691" t="s">
        <v>405</v>
      </c>
      <c r="V20" s="691" t="s">
        <v>406</v>
      </c>
      <c r="X20" s="691" t="s">
        <v>407</v>
      </c>
      <c r="AG20" s="513" t="s">
        <v>400</v>
      </c>
      <c r="AH20" s="513" t="s">
        <v>378</v>
      </c>
      <c r="AI20" s="513" t="s">
        <v>257</v>
      </c>
      <c r="AK20" s="517" t="str">
        <f t="shared" si="0"/>
        <v>Proizvodna industrija</v>
      </c>
      <c r="AL20" s="517" t="s">
        <v>390</v>
      </c>
      <c r="AM20" s="516" t="str">
        <f t="shared" si="1"/>
        <v>Proizvodna industrijanije MSP</v>
      </c>
      <c r="AN20" s="687">
        <v>0.67</v>
      </c>
      <c r="AO20" s="688">
        <v>700000</v>
      </c>
      <c r="AP20" s="687">
        <v>0.5</v>
      </c>
    </row>
    <row r="21" spans="1:68" ht="15" customHeight="1" thickTop="1" x14ac:dyDescent="0.25">
      <c r="A21" s="233" t="s">
        <v>409</v>
      </c>
      <c r="B21" s="234" t="s">
        <v>347</v>
      </c>
      <c r="C21" s="234" t="s">
        <v>348</v>
      </c>
      <c r="D21" s="234">
        <v>20</v>
      </c>
      <c r="E21" s="233" t="s">
        <v>410</v>
      </c>
      <c r="F21" s="233" t="s">
        <v>411</v>
      </c>
      <c r="G21" s="235">
        <v>1</v>
      </c>
      <c r="H21" s="523"/>
      <c r="I21" s="523"/>
      <c r="J21" s="523"/>
      <c r="K21" s="524"/>
      <c r="M21" s="981" t="s">
        <v>412</v>
      </c>
      <c r="N21" s="981"/>
      <c r="O21" s="981"/>
      <c r="P21" s="981"/>
      <c r="R21" s="520" t="s">
        <v>413</v>
      </c>
      <c r="T21" s="509" t="s">
        <v>124</v>
      </c>
      <c r="V21" s="509" t="s">
        <v>279</v>
      </c>
      <c r="X21" s="509" t="s">
        <v>139</v>
      </c>
      <c r="AG21" s="513" t="s">
        <v>408</v>
      </c>
      <c r="AH21" s="513" t="s">
        <v>378</v>
      </c>
      <c r="AI21" s="513" t="s">
        <v>257</v>
      </c>
      <c r="AK21" s="517" t="str">
        <f t="shared" ref="AK21:AK28" si="2">$AU$3</f>
        <v>Komercijalni i uslužni sektor</v>
      </c>
      <c r="AL21" s="517" t="s">
        <v>139</v>
      </c>
      <c r="AM21" s="516" t="str">
        <f t="shared" si="1"/>
        <v>Komercijalni i uslužni sektorMSP</v>
      </c>
      <c r="AN21" s="687">
        <v>0.4</v>
      </c>
      <c r="AO21" s="688">
        <v>15000</v>
      </c>
      <c r="AP21" s="687">
        <v>0.15</v>
      </c>
    </row>
    <row r="22" spans="1:68" ht="15" customHeight="1" x14ac:dyDescent="0.25">
      <c r="A22" s="233" t="s">
        <v>415</v>
      </c>
      <c r="B22" s="234" t="s">
        <v>347</v>
      </c>
      <c r="C22" s="234" t="s">
        <v>348</v>
      </c>
      <c r="D22" s="234">
        <v>21</v>
      </c>
      <c r="E22" s="233" t="s">
        <v>416</v>
      </c>
      <c r="F22" s="233" t="s">
        <v>417</v>
      </c>
      <c r="G22" s="235">
        <v>1</v>
      </c>
      <c r="H22" s="523"/>
      <c r="I22" s="523"/>
      <c r="J22" s="523"/>
      <c r="K22" s="524"/>
      <c r="M22" s="692" t="s">
        <v>153</v>
      </c>
      <c r="N22" s="692" t="s">
        <v>162</v>
      </c>
      <c r="O22" s="692" t="s">
        <v>169</v>
      </c>
      <c r="P22" s="692" t="s">
        <v>418</v>
      </c>
      <c r="R22" s="520" t="s">
        <v>419</v>
      </c>
      <c r="T22" s="509" t="s">
        <v>125</v>
      </c>
      <c r="V22" s="509" t="s">
        <v>279</v>
      </c>
      <c r="X22" s="509" t="s">
        <v>139</v>
      </c>
      <c r="AG22" s="513" t="s">
        <v>414</v>
      </c>
      <c r="AH22" s="513" t="s">
        <v>378</v>
      </c>
      <c r="AI22" s="513" t="s">
        <v>257</v>
      </c>
      <c r="AK22" s="517" t="str">
        <f t="shared" si="2"/>
        <v>Komercijalni i uslužni sektor</v>
      </c>
      <c r="AL22" s="517" t="s">
        <v>139</v>
      </c>
      <c r="AM22" s="516" t="str">
        <f t="shared" si="1"/>
        <v>Komercijalni i uslužni sektorMSP</v>
      </c>
      <c r="AN22" s="687">
        <v>0.5</v>
      </c>
      <c r="AO22" s="688">
        <v>20000</v>
      </c>
      <c r="AP22" s="687">
        <v>0.25</v>
      </c>
    </row>
    <row r="23" spans="1:68" ht="15" customHeight="1" x14ac:dyDescent="0.25">
      <c r="A23" s="233" t="s">
        <v>420</v>
      </c>
      <c r="B23" s="234" t="s">
        <v>347</v>
      </c>
      <c r="C23" s="234" t="s">
        <v>348</v>
      </c>
      <c r="D23" s="234">
        <v>22</v>
      </c>
      <c r="E23" s="233" t="s">
        <v>421</v>
      </c>
      <c r="F23" s="233" t="s">
        <v>422</v>
      </c>
      <c r="G23" s="235">
        <v>1</v>
      </c>
      <c r="H23" s="523"/>
      <c r="I23" s="523"/>
      <c r="J23" s="523"/>
      <c r="K23" s="524"/>
      <c r="M23" s="693" t="s">
        <v>152</v>
      </c>
      <c r="N23" s="693" t="s">
        <v>161</v>
      </c>
      <c r="O23" s="693" t="s">
        <v>168</v>
      </c>
      <c r="P23" s="693" t="s">
        <v>423</v>
      </c>
      <c r="R23" s="520" t="s">
        <v>424</v>
      </c>
      <c r="T23" s="509" t="s">
        <v>126</v>
      </c>
      <c r="V23" s="509" t="s">
        <v>291</v>
      </c>
      <c r="X23" s="509" t="s">
        <v>139</v>
      </c>
      <c r="AK23" s="517" t="str">
        <f t="shared" si="2"/>
        <v>Komercijalni i uslužni sektor</v>
      </c>
      <c r="AL23" s="517" t="s">
        <v>139</v>
      </c>
      <c r="AM23" s="516" t="str">
        <f t="shared" si="1"/>
        <v>Komercijalni i uslužni sektorMSP</v>
      </c>
      <c r="AN23" s="687">
        <v>0.6</v>
      </c>
      <c r="AO23" s="688">
        <v>25000</v>
      </c>
      <c r="AP23" s="687">
        <v>0.35</v>
      </c>
    </row>
    <row r="24" spans="1:68" ht="15" customHeight="1" x14ac:dyDescent="0.25">
      <c r="A24" s="233" t="s">
        <v>425</v>
      </c>
      <c r="B24" s="234" t="s">
        <v>347</v>
      </c>
      <c r="C24" s="234" t="s">
        <v>348</v>
      </c>
      <c r="D24" s="234">
        <v>23</v>
      </c>
      <c r="E24" s="233" t="s">
        <v>426</v>
      </c>
      <c r="F24" s="233" t="s">
        <v>427</v>
      </c>
      <c r="G24" s="235">
        <v>1</v>
      </c>
      <c r="H24" s="523"/>
      <c r="I24" s="523"/>
      <c r="J24" s="523"/>
      <c r="K24" s="524"/>
      <c r="R24" s="520" t="s">
        <v>428</v>
      </c>
      <c r="T24" s="509" t="s">
        <v>127</v>
      </c>
      <c r="V24" s="509" t="s">
        <v>301</v>
      </c>
      <c r="X24" s="509" t="s">
        <v>390</v>
      </c>
      <c r="AK24" s="517" t="str">
        <f t="shared" si="2"/>
        <v>Komercijalni i uslužni sektor</v>
      </c>
      <c r="AL24" s="517" t="s">
        <v>139</v>
      </c>
      <c r="AM24" s="516" t="str">
        <f t="shared" si="1"/>
        <v>Komercijalni i uslužni sektorMSP</v>
      </c>
      <c r="AN24" s="687">
        <v>0.67</v>
      </c>
      <c r="AO24" s="688">
        <v>35000</v>
      </c>
      <c r="AP24" s="687">
        <v>0.5</v>
      </c>
    </row>
    <row r="25" spans="1:68" ht="15" customHeight="1" x14ac:dyDescent="0.25">
      <c r="A25" s="233" t="s">
        <v>429</v>
      </c>
      <c r="B25" s="234" t="s">
        <v>347</v>
      </c>
      <c r="C25" s="234" t="s">
        <v>348</v>
      </c>
      <c r="D25" s="234">
        <v>24</v>
      </c>
      <c r="E25" s="233" t="s">
        <v>430</v>
      </c>
      <c r="F25" s="233" t="s">
        <v>431</v>
      </c>
      <c r="G25" s="235">
        <v>1</v>
      </c>
      <c r="H25" s="523"/>
      <c r="I25" s="523"/>
      <c r="J25" s="523"/>
      <c r="K25" s="524"/>
      <c r="M25" s="981" t="s">
        <v>432</v>
      </c>
      <c r="N25" s="981"/>
      <c r="O25" s="981"/>
      <c r="P25" s="981"/>
      <c r="R25" s="520" t="s">
        <v>433</v>
      </c>
      <c r="AK25" s="517" t="str">
        <f t="shared" si="2"/>
        <v>Komercijalni i uslužni sektor</v>
      </c>
      <c r="AL25" s="517" t="s">
        <v>390</v>
      </c>
      <c r="AM25" s="516" t="str">
        <f t="shared" si="1"/>
        <v>Komercijalni i uslužni sektornije MSP</v>
      </c>
      <c r="AN25" s="687">
        <v>0.4</v>
      </c>
      <c r="AO25" s="688">
        <v>20000</v>
      </c>
      <c r="AP25" s="687">
        <v>0.15</v>
      </c>
    </row>
    <row r="26" spans="1:68" ht="15" customHeight="1" x14ac:dyDescent="0.25">
      <c r="A26" s="233" t="s">
        <v>434</v>
      </c>
      <c r="B26" s="234" t="s">
        <v>347</v>
      </c>
      <c r="C26" s="234" t="s">
        <v>348</v>
      </c>
      <c r="D26" s="234">
        <v>25</v>
      </c>
      <c r="E26" s="233" t="s">
        <v>435</v>
      </c>
      <c r="F26" s="233" t="s">
        <v>436</v>
      </c>
      <c r="G26" s="235">
        <v>1</v>
      </c>
      <c r="H26" s="523"/>
      <c r="I26" s="523"/>
      <c r="J26" s="523"/>
      <c r="K26" s="524"/>
      <c r="M26" s="692" t="s">
        <v>437</v>
      </c>
      <c r="N26" s="692" t="s">
        <v>438</v>
      </c>
      <c r="O26" s="692" t="s">
        <v>439</v>
      </c>
      <c r="P26" s="692" t="s">
        <v>440</v>
      </c>
      <c r="R26" s="520" t="s">
        <v>441</v>
      </c>
      <c r="AK26" s="517" t="str">
        <f t="shared" si="2"/>
        <v>Komercijalni i uslužni sektor</v>
      </c>
      <c r="AL26" s="517" t="s">
        <v>390</v>
      </c>
      <c r="AM26" s="516" t="str">
        <f t="shared" si="1"/>
        <v>Komercijalni i uslužni sektornije MSP</v>
      </c>
      <c r="AN26" s="687">
        <v>0.5</v>
      </c>
      <c r="AO26" s="688">
        <v>30000</v>
      </c>
      <c r="AP26" s="687">
        <v>0.25</v>
      </c>
    </row>
    <row r="27" spans="1:68" ht="15" customHeight="1" x14ac:dyDescent="0.25">
      <c r="A27" s="233" t="s">
        <v>442</v>
      </c>
      <c r="B27" s="234" t="s">
        <v>347</v>
      </c>
      <c r="C27" s="234" t="s">
        <v>348</v>
      </c>
      <c r="D27" s="234">
        <v>26</v>
      </c>
      <c r="E27" s="233" t="s">
        <v>443</v>
      </c>
      <c r="F27" s="233" t="s">
        <v>444</v>
      </c>
      <c r="G27" s="235">
        <v>1</v>
      </c>
      <c r="H27" s="523"/>
      <c r="I27" s="523"/>
      <c r="J27" s="523"/>
      <c r="K27" s="524"/>
      <c r="M27" s="694">
        <v>2000000</v>
      </c>
      <c r="N27" s="694">
        <v>10000000</v>
      </c>
      <c r="O27" s="694">
        <v>50000000</v>
      </c>
      <c r="P27" s="694">
        <v>50000000</v>
      </c>
      <c r="R27" s="520" t="s">
        <v>445</v>
      </c>
      <c r="AK27" s="517" t="str">
        <f t="shared" si="2"/>
        <v>Komercijalni i uslužni sektor</v>
      </c>
      <c r="AL27" s="517" t="s">
        <v>390</v>
      </c>
      <c r="AM27" s="516" t="str">
        <f t="shared" si="1"/>
        <v>Komercijalni i uslužni sektornije MSP</v>
      </c>
      <c r="AN27" s="687">
        <v>0.6</v>
      </c>
      <c r="AO27" s="688">
        <v>40000</v>
      </c>
      <c r="AP27" s="687">
        <v>0.35</v>
      </c>
    </row>
    <row r="28" spans="1:68" ht="15" customHeight="1" x14ac:dyDescent="0.25">
      <c r="A28" s="233" t="s">
        <v>446</v>
      </c>
      <c r="B28" s="234" t="s">
        <v>347</v>
      </c>
      <c r="C28" s="234" t="s">
        <v>348</v>
      </c>
      <c r="D28" s="234">
        <v>27</v>
      </c>
      <c r="E28" s="233" t="s">
        <v>447</v>
      </c>
      <c r="F28" s="233" t="s">
        <v>448</v>
      </c>
      <c r="G28" s="235">
        <v>1</v>
      </c>
      <c r="H28" s="523"/>
      <c r="I28" s="523"/>
      <c r="J28" s="523"/>
      <c r="K28" s="524"/>
      <c r="R28" s="520" t="s">
        <v>449</v>
      </c>
      <c r="AK28" s="517" t="str">
        <f t="shared" si="2"/>
        <v>Komercijalni i uslužni sektor</v>
      </c>
      <c r="AL28" s="517" t="s">
        <v>390</v>
      </c>
      <c r="AM28" s="516" t="str">
        <f t="shared" si="1"/>
        <v>Komercijalni i uslužni sektornije MSP</v>
      </c>
      <c r="AN28" s="687">
        <v>0.67</v>
      </c>
      <c r="AO28" s="688">
        <v>50000</v>
      </c>
      <c r="AP28" s="687">
        <v>0.5</v>
      </c>
      <c r="BO28" s="528"/>
      <c r="BP28" s="528"/>
    </row>
    <row r="29" spans="1:68" ht="15" customHeight="1" x14ac:dyDescent="0.25">
      <c r="A29" s="233" t="s">
        <v>450</v>
      </c>
      <c r="B29" s="234" t="s">
        <v>347</v>
      </c>
      <c r="C29" s="234" t="s">
        <v>348</v>
      </c>
      <c r="D29" s="234">
        <v>28</v>
      </c>
      <c r="E29" s="233" t="s">
        <v>451</v>
      </c>
      <c r="F29" s="233" t="s">
        <v>452</v>
      </c>
      <c r="G29" s="235">
        <v>1</v>
      </c>
      <c r="H29" s="523"/>
      <c r="I29" s="523"/>
      <c r="J29" s="523"/>
      <c r="K29" s="524"/>
      <c r="M29" s="693" t="s">
        <v>152</v>
      </c>
      <c r="N29" s="693" t="s">
        <v>161</v>
      </c>
      <c r="O29" s="693" t="s">
        <v>168</v>
      </c>
      <c r="P29" s="693" t="s">
        <v>423</v>
      </c>
      <c r="R29" s="520" t="s">
        <v>453</v>
      </c>
    </row>
    <row r="30" spans="1:68" x14ac:dyDescent="0.25">
      <c r="A30" s="233" t="s">
        <v>454</v>
      </c>
      <c r="B30" s="234" t="s">
        <v>347</v>
      </c>
      <c r="C30" s="234" t="s">
        <v>348</v>
      </c>
      <c r="D30" s="234">
        <v>29</v>
      </c>
      <c r="E30" s="233" t="s">
        <v>455</v>
      </c>
      <c r="F30" s="233" t="s">
        <v>456</v>
      </c>
      <c r="G30" s="235">
        <v>1</v>
      </c>
      <c r="H30" s="523"/>
      <c r="I30" s="523"/>
      <c r="J30" s="523"/>
      <c r="K30" s="524"/>
      <c r="M30" s="695"/>
      <c r="N30" s="690"/>
      <c r="O30" s="690"/>
      <c r="P30" s="690"/>
      <c r="R30" s="520" t="s">
        <v>457</v>
      </c>
      <c r="AM30" s="982" t="s">
        <v>458</v>
      </c>
      <c r="AN30" s="982"/>
      <c r="AO30" s="982"/>
      <c r="AP30" s="982"/>
    </row>
    <row r="31" spans="1:68" x14ac:dyDescent="0.25">
      <c r="A31" s="233" t="s">
        <v>459</v>
      </c>
      <c r="B31" s="234" t="s">
        <v>347</v>
      </c>
      <c r="C31" s="234" t="s">
        <v>348</v>
      </c>
      <c r="D31" s="234">
        <v>30</v>
      </c>
      <c r="E31" s="233" t="s">
        <v>460</v>
      </c>
      <c r="F31" s="233" t="s">
        <v>461</v>
      </c>
      <c r="G31" s="235">
        <v>1</v>
      </c>
      <c r="H31" s="523"/>
      <c r="I31" s="523"/>
      <c r="J31" s="523"/>
      <c r="K31" s="524"/>
      <c r="M31" s="981" t="s">
        <v>462</v>
      </c>
      <c r="N31" s="981"/>
      <c r="O31" s="981"/>
      <c r="P31" s="981"/>
      <c r="AM31" s="696" t="s">
        <v>463</v>
      </c>
      <c r="AN31" s="696" t="s">
        <v>464</v>
      </c>
      <c r="AO31" s="696" t="s">
        <v>465</v>
      </c>
      <c r="AP31" s="696" t="s">
        <v>466</v>
      </c>
    </row>
    <row r="32" spans="1:68" x14ac:dyDescent="0.25">
      <c r="A32" s="233" t="s">
        <v>467</v>
      </c>
      <c r="B32" s="234" t="s">
        <v>347</v>
      </c>
      <c r="C32" s="234" t="s">
        <v>348</v>
      </c>
      <c r="D32" s="234">
        <v>40</v>
      </c>
      <c r="E32" s="233" t="s">
        <v>468</v>
      </c>
      <c r="F32" s="233" t="s">
        <v>469</v>
      </c>
      <c r="G32" s="235">
        <v>1</v>
      </c>
      <c r="H32" s="523"/>
      <c r="I32" s="523"/>
      <c r="J32" s="523"/>
      <c r="K32" s="524"/>
      <c r="M32" s="692" t="s">
        <v>437</v>
      </c>
      <c r="N32" s="692" t="s">
        <v>438</v>
      </c>
      <c r="O32" s="692" t="s">
        <v>470</v>
      </c>
      <c r="P32" s="692" t="s">
        <v>471</v>
      </c>
      <c r="AL32" s="697" t="e">
        <f>#REF!</f>
        <v>#REF!</v>
      </c>
      <c r="AM32" s="530" t="e">
        <f>IF(AND($AL$34=$AM$13,#REF!&gt;='0. Pomocni'!AN13,#REF!&lt;'0. Pomocni'!AN14),'0. Pomocni'!AP13)</f>
        <v>#REF!</v>
      </c>
      <c r="AN32" s="530" t="e">
        <f>IF(AND($AL$34=$AM$17,#REF!&gt;='0. Pomocni'!AN17,#REF!&lt;'0. Pomocni'!AN18),'0. Pomocni'!AP17)</f>
        <v>#REF!</v>
      </c>
      <c r="AO32" s="530" t="e">
        <f>IF(AND($AL$34=$AM$21,#REF!&gt;='0. Pomocni'!AN21,#REF!&lt;'0. Pomocni'!AN22),'0. Pomocni'!AP21)</f>
        <v>#REF!</v>
      </c>
      <c r="AP32" s="530" t="e">
        <f>IF(AND($AL$34=$AM$25,#REF!&gt;='0. Pomocni'!AN25,#REF!&lt;'0. Pomocni'!AN26),'0. Pomocni'!AP25)</f>
        <v>#REF!</v>
      </c>
    </row>
    <row r="33" spans="1:42" x14ac:dyDescent="0.25">
      <c r="A33" s="233" t="s">
        <v>472</v>
      </c>
      <c r="B33" s="234" t="s">
        <v>347</v>
      </c>
      <c r="C33" s="234" t="s">
        <v>348</v>
      </c>
      <c r="D33" s="234">
        <v>41</v>
      </c>
      <c r="E33" s="233" t="s">
        <v>473</v>
      </c>
      <c r="F33" s="233" t="s">
        <v>474</v>
      </c>
      <c r="G33" s="235">
        <v>1</v>
      </c>
      <c r="H33" s="523"/>
      <c r="I33" s="523"/>
      <c r="J33" s="523"/>
      <c r="K33" s="524"/>
      <c r="M33" s="694">
        <v>2000000</v>
      </c>
      <c r="N33" s="694">
        <v>10000000</v>
      </c>
      <c r="O33" s="694">
        <v>43000000</v>
      </c>
      <c r="P33" s="694">
        <v>43000000</v>
      </c>
      <c r="AL33" s="697" t="e">
        <f>VLOOKUP(#REF!,T20:X24,5,0)</f>
        <v>#REF!</v>
      </c>
      <c r="AM33" s="530" t="e">
        <f>IF(AND($AL$34=$AM$13,#REF!&gt;='0. Pomocni'!AN14,#REF!&lt;'0. Pomocni'!AN15),'0. Pomocni'!AP14)</f>
        <v>#REF!</v>
      </c>
      <c r="AN33" s="530" t="e">
        <f>IF(AND($AL$34=$AM$17,#REF!&gt;='0. Pomocni'!AN18,#REF!&lt;'0. Pomocni'!AN19),'0. Pomocni'!AP18)</f>
        <v>#REF!</v>
      </c>
      <c r="AO33" s="530" t="e">
        <f>IF(AND($AL$34=$AM$21,#REF!&gt;='0. Pomocni'!AN22,#REF!&lt;'0. Pomocni'!AN23),'0. Pomocni'!AP22)</f>
        <v>#REF!</v>
      </c>
      <c r="AP33" s="530" t="e">
        <f>IF(AND($AL$34=$AM$25,#REF!&gt;='0. Pomocni'!AN26,#REF!&lt;'0. Pomocni'!AN27),'0. Pomocni'!AP26)</f>
        <v>#REF!</v>
      </c>
    </row>
    <row r="34" spans="1:42" x14ac:dyDescent="0.25">
      <c r="A34" s="233" t="s">
        <v>475</v>
      </c>
      <c r="B34" s="234" t="s">
        <v>347</v>
      </c>
      <c r="C34" s="234" t="s">
        <v>348</v>
      </c>
      <c r="D34" s="234">
        <v>42</v>
      </c>
      <c r="E34" s="233" t="s">
        <v>476</v>
      </c>
      <c r="F34" s="233" t="s">
        <v>477</v>
      </c>
      <c r="G34" s="235">
        <v>1</v>
      </c>
      <c r="H34" s="523"/>
      <c r="I34" s="523"/>
      <c r="J34" s="523"/>
      <c r="K34" s="524"/>
      <c r="AL34" s="697" t="e">
        <f>AL32&amp;AL33</f>
        <v>#REF!</v>
      </c>
      <c r="AM34" s="530" t="e">
        <f>IF(AND($AL$34=$AM$13,#REF!&gt;='0. Pomocni'!AN15,#REF!&lt;'0. Pomocni'!AN16),'0. Pomocni'!AP15)</f>
        <v>#REF!</v>
      </c>
      <c r="AN34" s="530" t="e">
        <f>IF(AND($AL$34=$AM$17,#REF!&gt;='0. Pomocni'!AN19,#REF!&lt;'0. Pomocni'!AN20),'0. Pomocni'!AP19)</f>
        <v>#REF!</v>
      </c>
      <c r="AO34" s="530" t="e">
        <f>IF(AND($AL$34=$AM$21,#REF!&gt;='0. Pomocni'!AN23,#REF!&lt;'0. Pomocni'!AN24),'0. Pomocni'!AP23)</f>
        <v>#REF!</v>
      </c>
      <c r="AP34" s="530" t="e">
        <f>IF(AND($AL$34=$AM$25,#REF!&gt;='0. Pomocni'!AN27,#REF!&lt;'0. Pomocni'!AN28),'0. Pomocni'!AP27)</f>
        <v>#REF!</v>
      </c>
    </row>
    <row r="35" spans="1:42" x14ac:dyDescent="0.25">
      <c r="A35" s="233" t="s">
        <v>478</v>
      </c>
      <c r="B35" s="234" t="s">
        <v>347</v>
      </c>
      <c r="C35" s="234" t="s">
        <v>348</v>
      </c>
      <c r="D35" s="234">
        <v>43</v>
      </c>
      <c r="E35" s="233" t="s">
        <v>479</v>
      </c>
      <c r="F35" s="233" t="s">
        <v>480</v>
      </c>
      <c r="G35" s="235">
        <v>1</v>
      </c>
      <c r="H35" s="523"/>
      <c r="I35" s="523"/>
      <c r="J35" s="523"/>
      <c r="K35" s="524"/>
      <c r="M35" s="693" t="s">
        <v>152</v>
      </c>
      <c r="N35" s="693" t="s">
        <v>161</v>
      </c>
      <c r="O35" s="693" t="s">
        <v>168</v>
      </c>
      <c r="P35" s="693" t="s">
        <v>423</v>
      </c>
      <c r="AM35" s="530" t="e">
        <f>IF(AND($AL$34=$AM$13,#REF!&gt;='0. Pomocni'!AN16,#REF!&lt;1),'0. Pomocni'!AP16)</f>
        <v>#REF!</v>
      </c>
      <c r="AN35" s="530" t="e">
        <f>IF(AND($AL$34=$AM$17,#REF!&gt;='0. Pomocni'!AN20,#REF!&lt;1),'0. Pomocni'!AP20)</f>
        <v>#REF!</v>
      </c>
      <c r="AO35" s="530" t="e">
        <f>IF(AND($AL$34=$AM$21,#REF!&gt;='0. Pomocni'!AN24,#REF!&lt;1),'0. Pomocni'!AP24)</f>
        <v>#REF!</v>
      </c>
      <c r="AP35" s="530" t="e">
        <f>IF(AND($AL$34=$AM$25,#REF!&gt;='0. Pomocni'!AN28,#REF!&lt;1),'0. Pomocni'!AP28)</f>
        <v>#REF!</v>
      </c>
    </row>
    <row r="36" spans="1:42" x14ac:dyDescent="0.25">
      <c r="A36" s="233" t="s">
        <v>481</v>
      </c>
      <c r="B36" s="234" t="s">
        <v>347</v>
      </c>
      <c r="C36" s="234" t="s">
        <v>348</v>
      </c>
      <c r="D36" s="234">
        <v>44</v>
      </c>
      <c r="E36" s="233" t="s">
        <v>482</v>
      </c>
      <c r="F36" s="233" t="s">
        <v>483</v>
      </c>
      <c r="G36" s="235">
        <v>1</v>
      </c>
      <c r="H36" s="523"/>
      <c r="I36" s="523"/>
      <c r="J36" s="523"/>
      <c r="K36" s="524"/>
      <c r="AM36" s="698" t="e">
        <f>SUM(AM32:AP35)</f>
        <v>#REF!</v>
      </c>
    </row>
    <row r="37" spans="1:42" ht="15" customHeight="1" x14ac:dyDescent="0.25">
      <c r="A37" s="233" t="s">
        <v>484</v>
      </c>
      <c r="B37" s="234" t="s">
        <v>347</v>
      </c>
      <c r="C37" s="234" t="s">
        <v>348</v>
      </c>
      <c r="D37" s="234">
        <v>45</v>
      </c>
      <c r="E37" s="233" t="s">
        <v>485</v>
      </c>
      <c r="F37" s="233" t="s">
        <v>486</v>
      </c>
      <c r="G37" s="235">
        <v>1</v>
      </c>
      <c r="H37" s="523"/>
      <c r="I37" s="523"/>
      <c r="J37" s="523"/>
      <c r="K37" s="524"/>
      <c r="M37" s="699" t="s">
        <v>487</v>
      </c>
    </row>
    <row r="38" spans="1:42" ht="15" customHeight="1" x14ac:dyDescent="0.25">
      <c r="A38" s="233" t="s">
        <v>488</v>
      </c>
      <c r="B38" s="234" t="s">
        <v>347</v>
      </c>
      <c r="C38" s="234" t="s">
        <v>348</v>
      </c>
      <c r="D38" s="234">
        <v>46</v>
      </c>
      <c r="E38" s="233" t="s">
        <v>489</v>
      </c>
      <c r="F38" s="233" t="s">
        <v>490</v>
      </c>
      <c r="G38" s="235">
        <v>1</v>
      </c>
      <c r="H38" s="523"/>
      <c r="I38" s="523"/>
      <c r="J38" s="523"/>
      <c r="K38" s="524"/>
      <c r="M38" s="509" t="s">
        <v>412</v>
      </c>
      <c r="N38" s="509" t="s">
        <v>491</v>
      </c>
      <c r="O38" s="509" t="s">
        <v>492</v>
      </c>
      <c r="AK38" s="700" t="s">
        <v>493</v>
      </c>
      <c r="AL38" s="701" t="e">
        <f>#REF!</f>
        <v>#REF!</v>
      </c>
      <c r="AM38" s="983" t="s">
        <v>494</v>
      </c>
      <c r="AN38" s="982"/>
      <c r="AO38" s="982"/>
      <c r="AP38" s="982"/>
    </row>
    <row r="39" spans="1:42" ht="15" customHeight="1" x14ac:dyDescent="0.25">
      <c r="A39" s="233" t="s">
        <v>495</v>
      </c>
      <c r="B39" s="234" t="s">
        <v>347</v>
      </c>
      <c r="C39" s="234" t="s">
        <v>348</v>
      </c>
      <c r="D39" s="234">
        <v>47</v>
      </c>
      <c r="E39" s="233" t="s">
        <v>496</v>
      </c>
      <c r="F39" s="233" t="s">
        <v>497</v>
      </c>
      <c r="G39" s="235">
        <v>1</v>
      </c>
      <c r="H39" s="523"/>
      <c r="I39" s="523"/>
      <c r="J39" s="523"/>
      <c r="K39" s="524"/>
      <c r="M39" s="702" t="e">
        <f>+#REF!</f>
        <v>#REF!</v>
      </c>
      <c r="N39" s="702" t="e">
        <f>+#REF!</f>
        <v>#REF!</v>
      </c>
      <c r="O39" s="702" t="e">
        <f>+#REF!</f>
        <v>#REF!</v>
      </c>
      <c r="AK39" s="700" t="s">
        <v>498</v>
      </c>
      <c r="AL39" s="703" t="e">
        <f>#REF!</f>
        <v>#REF!</v>
      </c>
      <c r="AM39" s="704" t="s">
        <v>463</v>
      </c>
      <c r="AN39" s="696" t="s">
        <v>464</v>
      </c>
      <c r="AO39" s="696" t="s">
        <v>465</v>
      </c>
      <c r="AP39" s="696" t="s">
        <v>466</v>
      </c>
    </row>
    <row r="40" spans="1:42" ht="15" customHeight="1" x14ac:dyDescent="0.25">
      <c r="A40" s="233" t="s">
        <v>499</v>
      </c>
      <c r="B40" s="234" t="s">
        <v>347</v>
      </c>
      <c r="C40" s="234" t="s">
        <v>348</v>
      </c>
      <c r="D40" s="234">
        <v>49</v>
      </c>
      <c r="E40" s="233" t="s">
        <v>500</v>
      </c>
      <c r="F40" s="233" t="s">
        <v>501</v>
      </c>
      <c r="G40" s="235">
        <v>1</v>
      </c>
      <c r="H40" s="523"/>
      <c r="I40" s="523"/>
      <c r="J40" s="523"/>
      <c r="K40" s="524"/>
      <c r="AL40" s="705"/>
      <c r="AM40" s="531" t="e">
        <f>IF(AND($AL$34=$AM$13,#REF!&gt;='0. Pomocni'!AO13,#REF!&lt;'0. Pomocni'!AO14),'0. Pomocni'!AP13)</f>
        <v>#REF!</v>
      </c>
      <c r="AN40" s="531" t="e">
        <f>IF(AND($AL$34=$AM$17,#REF!&gt;='0. Pomocni'!AO17,#REF!&lt;'0. Pomocni'!AO18),'0. Pomocni'!AP17)</f>
        <v>#REF!</v>
      </c>
      <c r="AO40" s="531" t="e">
        <f>IF(AND($AL$34=$AM$21,#REF!&gt;='0. Pomocni'!AO21,#REF!&lt;'0. Pomocni'!AO22),'0. Pomocni'!AP21)</f>
        <v>#REF!</v>
      </c>
      <c r="AP40" s="531" t="e">
        <f>IF(AND($AL$34=$AM$25,#REF!&gt;='0. Pomocni'!AO25,#REF!&lt;'0. Pomocni'!AO26),'0. Pomocni'!AP25)</f>
        <v>#REF!</v>
      </c>
    </row>
    <row r="41" spans="1:42" ht="15" customHeight="1" x14ac:dyDescent="0.25">
      <c r="A41" s="233" t="s">
        <v>502</v>
      </c>
      <c r="B41" s="234" t="s">
        <v>347</v>
      </c>
      <c r="C41" s="234" t="s">
        <v>348</v>
      </c>
      <c r="D41" s="234">
        <v>50</v>
      </c>
      <c r="E41" s="233" t="s">
        <v>503</v>
      </c>
      <c r="F41" s="233" t="s">
        <v>504</v>
      </c>
      <c r="G41" s="235">
        <v>1</v>
      </c>
      <c r="H41" s="523"/>
      <c r="I41" s="523"/>
      <c r="J41" s="523"/>
      <c r="K41" s="524"/>
      <c r="M41" s="699" t="s">
        <v>505</v>
      </c>
      <c r="AM41" s="531" t="e">
        <f>IF(AND($AL$34=$AM$13,#REF!&gt;='0. Pomocni'!AO14,#REF!&lt;'0. Pomocni'!AO15),'0. Pomocni'!AP14)</f>
        <v>#REF!</v>
      </c>
      <c r="AN41" s="531" t="e">
        <f>IF(AND($AL$34=$AM$17,#REF!&gt;='0. Pomocni'!AO18,#REF!&lt;'0. Pomocni'!AO19),'0. Pomocni'!AP18)</f>
        <v>#REF!</v>
      </c>
      <c r="AO41" s="531" t="e">
        <f>IF(AND($AL$34=$AM$21,#REF!&gt;='0. Pomocni'!AO22,#REF!&lt;'0. Pomocni'!AO23),'0. Pomocni'!AP22)</f>
        <v>#REF!</v>
      </c>
      <c r="AP41" s="531" t="e">
        <f>IF(AND($AL$34=$AM$25,#REF!&gt;='0. Pomocni'!AO26,#REF!&lt;'0. Pomocni'!AO27),'0. Pomocni'!AP26)</f>
        <v>#REF!</v>
      </c>
    </row>
    <row r="42" spans="1:42" x14ac:dyDescent="0.25">
      <c r="A42" s="233" t="s">
        <v>506</v>
      </c>
      <c r="B42" s="234" t="s">
        <v>347</v>
      </c>
      <c r="C42" s="234" t="s">
        <v>348</v>
      </c>
      <c r="D42" s="234">
        <v>60</v>
      </c>
      <c r="E42" s="233" t="s">
        <v>507</v>
      </c>
      <c r="F42" s="233" t="s">
        <v>508</v>
      </c>
      <c r="G42" s="235">
        <v>1</v>
      </c>
      <c r="H42" s="523"/>
      <c r="I42" s="523"/>
      <c r="J42" s="523"/>
      <c r="K42" s="524"/>
      <c r="M42" s="706" t="e">
        <f xml:space="preserve">
IF(AND(M39&lt;10,N39&lt;=M27),"MIKRO",
IF(AND(M39&lt;10,N39&gt;M27,O39&lt;=M33),"MIKRO",
IF(AND(M39&lt;10,N39&gt;M27,N39&lt;=N27,O39&gt;M33),"MALI",
IF(AND(M39&lt;10,N39&gt;=N27,O39&gt;M33,O39&lt;=N33),"MALI",
IF(AND(M39&lt;50,N39&lt;=N27),"MALI",
IF(AND(M39&lt;50,N39&gt;=N27,O39&lt;=N33),"MALI",
IF(AND(M39&lt;10,N39&gt;N27,N39&lt;=O27,O39&gt;=O33),"SREDNJI",
IF(AND(M39&lt;10,N39&gt;O27,O39&gt;N33,O39&lt;=O33),"SREDNJI",
IF(AND(M39&lt;50,N39&gt;N27,N39&lt;=O27,O39&gt;=O33),"SREDNJI",
IF(AND(M39&lt;50,N39&gt;O27,O39&gt;N33,O39&lt;=O33),"SREDNJI",
IF(AND(M39&lt;250,N39&lt;=O27),"SREDNJI",
IF(AND(M39&lt;250,N39&gt;O27,O39&lt;=O33),"SREDNJI",
"NIJE MSP"))))))))))))</f>
        <v>#REF!</v>
      </c>
      <c r="AM42" s="531" t="e">
        <f>IF(AND($AL$34=$AM$13,#REF!&gt;='0. Pomocni'!AO15,#REF!&lt;'0. Pomocni'!AO16),'0. Pomocni'!AP15)</f>
        <v>#REF!</v>
      </c>
      <c r="AN42" s="531" t="e">
        <f>IF(AND($AL$34=$AM$17,#REF!&gt;='0. Pomocni'!AO19,#REF!&lt;'0. Pomocni'!AO20),'0. Pomocni'!AP19)</f>
        <v>#REF!</v>
      </c>
      <c r="AO42" s="531" t="e">
        <f>IF(AND($AL$34=$AM$21,#REF!&gt;='0. Pomocni'!AO23,#REF!&lt;'0. Pomocni'!AO24),'0. Pomocni'!AP23)</f>
        <v>#REF!</v>
      </c>
      <c r="AP42" s="531" t="e">
        <f>IF(AND($AL$34=$AM$25,#REF!&gt;='0. Pomocni'!AO27,#REF!&lt;'0. Pomocni'!AO28),'0. Pomocni'!AP27)</f>
        <v>#REF!</v>
      </c>
    </row>
    <row r="43" spans="1:42" ht="14.25" customHeight="1" x14ac:dyDescent="0.25">
      <c r="A43" s="233" t="s">
        <v>509</v>
      </c>
      <c r="B43" s="234" t="s">
        <v>347</v>
      </c>
      <c r="C43" s="234" t="s">
        <v>348</v>
      </c>
      <c r="D43" s="234">
        <v>61</v>
      </c>
      <c r="E43" s="233" t="s">
        <v>510</v>
      </c>
      <c r="F43" s="233" t="s">
        <v>511</v>
      </c>
      <c r="G43" s="235">
        <v>1</v>
      </c>
      <c r="H43" s="523"/>
      <c r="I43" s="523"/>
      <c r="J43" s="523"/>
      <c r="K43" s="524"/>
      <c r="M43" s="707" t="e">
        <f>IF(#REF!="",N43,IF(AND(OR(M42="MIKRO",M42="MALI",M42="SREDNJI"),#REF!="NE"),"MSP","NIJE MSP"))</f>
        <v>#REF!</v>
      </c>
      <c r="N43" s="708" t="s">
        <v>512</v>
      </c>
      <c r="AM43" s="531" t="e">
        <f>IF(AND($AL$34=$AM$13,#REF!&gt;='0. Pomocni'!AO16),'0. Pomocni'!AP16)</f>
        <v>#REF!</v>
      </c>
      <c r="AN43" s="531" t="e">
        <f>IF(AND($AL$34=$AM$17,#REF!&gt;='0. Pomocni'!AO20),'0. Pomocni'!AP20)</f>
        <v>#REF!</v>
      </c>
      <c r="AO43" s="531" t="e">
        <f>IF(AND($AL$34=$AM$21,#REF!&gt;='0. Pomocni'!AO24),'0. Pomocni'!AP24)</f>
        <v>#REF!</v>
      </c>
      <c r="AP43" s="531" t="e">
        <f>IF(AND($AL$34=$AM$25,#REF!&gt;='0. Pomocni'!AO28),'0. Pomocni'!AP28)</f>
        <v>#REF!</v>
      </c>
    </row>
    <row r="44" spans="1:42" ht="15" customHeight="1" x14ac:dyDescent="0.25">
      <c r="A44" s="233" t="s">
        <v>513</v>
      </c>
      <c r="B44" s="234" t="s">
        <v>347</v>
      </c>
      <c r="C44" s="234" t="s">
        <v>348</v>
      </c>
      <c r="D44" s="234">
        <v>61</v>
      </c>
      <c r="E44" s="236" t="s">
        <v>514</v>
      </c>
      <c r="F44" s="233" t="s">
        <v>511</v>
      </c>
      <c r="G44" s="235">
        <v>1</v>
      </c>
      <c r="H44" s="523"/>
      <c r="I44" s="523"/>
      <c r="J44" s="523"/>
      <c r="K44" s="524"/>
      <c r="M44" s="532"/>
      <c r="N44" s="709" t="s">
        <v>515</v>
      </c>
      <c r="AM44" s="698" t="e">
        <f>SUM(AM40:AP43)</f>
        <v>#REF!</v>
      </c>
    </row>
    <row r="45" spans="1:42" ht="15" customHeight="1" x14ac:dyDescent="0.25">
      <c r="A45" s="233" t="s">
        <v>516</v>
      </c>
      <c r="B45" s="234" t="s">
        <v>347</v>
      </c>
      <c r="C45" s="234" t="s">
        <v>348</v>
      </c>
      <c r="D45" s="234">
        <v>61</v>
      </c>
      <c r="E45" s="236" t="s">
        <v>517</v>
      </c>
      <c r="F45" s="233" t="s">
        <v>511</v>
      </c>
      <c r="G45" s="235">
        <v>1</v>
      </c>
      <c r="H45" s="523"/>
      <c r="I45" s="523"/>
      <c r="J45" s="523"/>
      <c r="K45" s="524"/>
      <c r="P45" s="710"/>
    </row>
    <row r="46" spans="1:42" ht="15" customHeight="1" x14ac:dyDescent="0.25">
      <c r="A46" s="233" t="s">
        <v>518</v>
      </c>
      <c r="B46" s="234" t="s">
        <v>347</v>
      </c>
      <c r="C46" s="234" t="s">
        <v>348</v>
      </c>
      <c r="D46" s="234">
        <v>61</v>
      </c>
      <c r="E46" s="236" t="s">
        <v>519</v>
      </c>
      <c r="F46" s="233" t="s">
        <v>511</v>
      </c>
      <c r="G46" s="235">
        <v>1</v>
      </c>
      <c r="H46" s="523"/>
      <c r="I46" s="523"/>
      <c r="J46" s="523"/>
      <c r="K46" s="524"/>
      <c r="P46" s="711"/>
      <c r="AM46" s="987" t="s">
        <v>520</v>
      </c>
      <c r="AN46" s="988"/>
      <c r="AO46" s="988"/>
      <c r="AP46" s="989"/>
    </row>
    <row r="47" spans="1:42" ht="15" customHeight="1" x14ac:dyDescent="0.25">
      <c r="A47" s="233" t="s">
        <v>521</v>
      </c>
      <c r="B47" s="234" t="s">
        <v>347</v>
      </c>
      <c r="C47" s="234" t="s">
        <v>348</v>
      </c>
      <c r="D47" s="234">
        <v>61</v>
      </c>
      <c r="E47" s="236" t="s">
        <v>522</v>
      </c>
      <c r="F47" s="233" t="s">
        <v>511</v>
      </c>
      <c r="G47" s="235">
        <v>1</v>
      </c>
      <c r="H47" s="523"/>
      <c r="I47" s="523"/>
      <c r="J47" s="523"/>
      <c r="K47" s="524"/>
      <c r="P47" s="711"/>
      <c r="AM47" s="712" t="e">
        <f>IF(AM36=AM44,AM36,IF(AM36&lt;AM44,AM36,IF(AM44&lt;AM36,AM44)))</f>
        <v>#REF!</v>
      </c>
    </row>
    <row r="48" spans="1:42" ht="15" customHeight="1" x14ac:dyDescent="0.25">
      <c r="A48" s="233" t="s">
        <v>523</v>
      </c>
      <c r="B48" s="234" t="s">
        <v>347</v>
      </c>
      <c r="C48" s="234" t="s">
        <v>348</v>
      </c>
      <c r="D48" s="234">
        <v>61</v>
      </c>
      <c r="E48" s="236" t="s">
        <v>524</v>
      </c>
      <c r="F48" s="233" t="s">
        <v>511</v>
      </c>
      <c r="G48" s="235">
        <v>1</v>
      </c>
      <c r="H48" s="523"/>
      <c r="I48" s="523"/>
      <c r="J48" s="523"/>
      <c r="K48" s="524"/>
      <c r="P48" s="711"/>
    </row>
    <row r="49" spans="1:43" ht="15" customHeight="1" x14ac:dyDescent="0.25">
      <c r="A49" s="233" t="s">
        <v>525</v>
      </c>
      <c r="B49" s="234" t="s">
        <v>347</v>
      </c>
      <c r="C49" s="234" t="s">
        <v>348</v>
      </c>
      <c r="D49" s="234">
        <v>62</v>
      </c>
      <c r="E49" s="233" t="s">
        <v>526</v>
      </c>
      <c r="F49" s="233" t="s">
        <v>527</v>
      </c>
      <c r="G49" s="235">
        <v>1</v>
      </c>
      <c r="H49" s="523"/>
      <c r="I49" s="523"/>
      <c r="J49" s="523"/>
      <c r="K49" s="524"/>
      <c r="P49" s="711"/>
      <c r="AM49" s="982" t="s">
        <v>528</v>
      </c>
      <c r="AN49" s="982"/>
      <c r="AO49" s="982"/>
      <c r="AP49" s="982"/>
    </row>
    <row r="50" spans="1:43" ht="15" customHeight="1" x14ac:dyDescent="0.25">
      <c r="A50" s="233" t="s">
        <v>529</v>
      </c>
      <c r="B50" s="234" t="s">
        <v>347</v>
      </c>
      <c r="C50" s="234" t="s">
        <v>348</v>
      </c>
      <c r="D50" s="234">
        <v>63</v>
      </c>
      <c r="E50" s="233" t="s">
        <v>530</v>
      </c>
      <c r="F50" s="233" t="s">
        <v>531</v>
      </c>
      <c r="G50" s="235">
        <v>1</v>
      </c>
      <c r="H50" s="523"/>
      <c r="I50" s="523"/>
      <c r="J50" s="523"/>
      <c r="K50" s="524"/>
      <c r="P50" s="711"/>
      <c r="AM50" s="696" t="s">
        <v>463</v>
      </c>
      <c r="AN50" s="696" t="s">
        <v>464</v>
      </c>
      <c r="AO50" s="696" t="s">
        <v>465</v>
      </c>
      <c r="AP50" s="696" t="s">
        <v>466</v>
      </c>
    </row>
    <row r="51" spans="1:43" ht="15" customHeight="1" x14ac:dyDescent="0.25">
      <c r="A51" s="233" t="s">
        <v>532</v>
      </c>
      <c r="B51" s="234" t="s">
        <v>347</v>
      </c>
      <c r="C51" s="234" t="s">
        <v>348</v>
      </c>
      <c r="D51" s="234">
        <v>64</v>
      </c>
      <c r="E51" s="233" t="s">
        <v>533</v>
      </c>
      <c r="F51" s="233" t="s">
        <v>534</v>
      </c>
      <c r="G51" s="235">
        <v>1</v>
      </c>
      <c r="H51" s="523"/>
      <c r="I51" s="523"/>
      <c r="J51" s="523"/>
      <c r="K51" s="524"/>
      <c r="P51" s="711"/>
      <c r="AM51" s="516" t="e">
        <f>IF(AND($AL$34=$AM$13,#REF!&gt;='0. Pomocni'!AO16),T2,T4)</f>
        <v>#REF!</v>
      </c>
      <c r="AN51" s="516" t="e">
        <f>IF(AND($AL$34=$AM$17,#REF!&gt;='0. Pomocni'!AO20),T2,T4)</f>
        <v>#REF!</v>
      </c>
      <c r="AO51" s="516" t="e">
        <f>IF(AND($AL$34=$AM$21,#REF!&gt;='0. Pomocni'!AO24),T2,T4)</f>
        <v>#REF!</v>
      </c>
      <c r="AP51" s="516" t="e">
        <f>IF(AND($AL$34=$AM$25,#REF!&gt;='0. Pomocni'!AO28),T2,T4)</f>
        <v>#REF!</v>
      </c>
    </row>
    <row r="52" spans="1:43" ht="15" customHeight="1" x14ac:dyDescent="0.25">
      <c r="A52" s="233" t="s">
        <v>535</v>
      </c>
      <c r="B52" s="234" t="s">
        <v>347</v>
      </c>
      <c r="C52" s="234" t="s">
        <v>348</v>
      </c>
      <c r="D52" s="234">
        <v>70</v>
      </c>
      <c r="E52" s="233" t="s">
        <v>536</v>
      </c>
      <c r="F52" s="233" t="s">
        <v>537</v>
      </c>
      <c r="G52" s="235">
        <v>1</v>
      </c>
      <c r="H52" s="523"/>
      <c r="I52" s="523"/>
      <c r="J52" s="523"/>
      <c r="K52" s="524"/>
      <c r="P52" s="711"/>
      <c r="AM52" s="516">
        <f>COUNTIF(AM51:AP51,"DA")</f>
        <v>0</v>
      </c>
    </row>
    <row r="53" spans="1:43" ht="15" customHeight="1" x14ac:dyDescent="0.25">
      <c r="A53" s="233" t="s">
        <v>538</v>
      </c>
      <c r="B53" s="234" t="s">
        <v>347</v>
      </c>
      <c r="C53" s="234" t="s">
        <v>539</v>
      </c>
      <c r="D53" s="234">
        <v>0</v>
      </c>
      <c r="E53" s="233" t="s">
        <v>540</v>
      </c>
      <c r="F53" s="233" t="s">
        <v>541</v>
      </c>
      <c r="G53" s="235">
        <v>1</v>
      </c>
      <c r="H53" s="523"/>
      <c r="I53" s="523"/>
      <c r="J53" s="523"/>
      <c r="K53" s="524"/>
      <c r="P53" s="711"/>
    </row>
    <row r="54" spans="1:43" ht="15" customHeight="1" x14ac:dyDescent="0.25">
      <c r="A54" s="233" t="s">
        <v>542</v>
      </c>
      <c r="B54" s="234" t="s">
        <v>347</v>
      </c>
      <c r="C54" s="234" t="s">
        <v>539</v>
      </c>
      <c r="D54" s="234">
        <v>10</v>
      </c>
      <c r="E54" s="233" t="s">
        <v>543</v>
      </c>
      <c r="F54" s="233" t="s">
        <v>544</v>
      </c>
      <c r="G54" s="235">
        <v>1</v>
      </c>
      <c r="H54" s="523"/>
      <c r="I54" s="523"/>
      <c r="J54" s="523"/>
      <c r="K54" s="524"/>
      <c r="P54" s="711"/>
      <c r="AM54" s="982" t="s">
        <v>545</v>
      </c>
      <c r="AN54" s="982"/>
      <c r="AO54" s="985"/>
      <c r="AP54" s="986" t="s">
        <v>546</v>
      </c>
      <c r="AQ54" s="986"/>
    </row>
    <row r="55" spans="1:43" ht="15" customHeight="1" x14ac:dyDescent="0.25">
      <c r="A55" s="233" t="s">
        <v>547</v>
      </c>
      <c r="B55" s="234" t="s">
        <v>347</v>
      </c>
      <c r="C55" s="234" t="s">
        <v>539</v>
      </c>
      <c r="D55" s="234">
        <v>20</v>
      </c>
      <c r="E55" s="233" t="s">
        <v>548</v>
      </c>
      <c r="F55" s="233" t="s">
        <v>549</v>
      </c>
      <c r="G55" s="235">
        <v>1</v>
      </c>
      <c r="H55" s="523"/>
      <c r="I55" s="523"/>
      <c r="J55" s="523"/>
      <c r="K55" s="524"/>
      <c r="P55" s="711"/>
      <c r="AM55" s="696" t="s">
        <v>550</v>
      </c>
      <c r="AN55" s="696" t="s">
        <v>551</v>
      </c>
      <c r="AO55" s="713" t="s">
        <v>357</v>
      </c>
      <c r="AP55" s="696" t="s">
        <v>356</v>
      </c>
      <c r="AQ55" s="696" t="s">
        <v>552</v>
      </c>
    </row>
    <row r="56" spans="1:43" ht="15" customHeight="1" x14ac:dyDescent="0.25">
      <c r="A56" s="233" t="s">
        <v>553</v>
      </c>
      <c r="B56" s="234" t="s">
        <v>347</v>
      </c>
      <c r="C56" s="234" t="s">
        <v>539</v>
      </c>
      <c r="D56" s="234">
        <v>30</v>
      </c>
      <c r="E56" s="233" t="s">
        <v>554</v>
      </c>
      <c r="F56" s="233" t="s">
        <v>555</v>
      </c>
      <c r="G56" s="235">
        <v>1</v>
      </c>
      <c r="H56" s="523"/>
      <c r="I56" s="523"/>
      <c r="J56" s="523"/>
      <c r="K56" s="524"/>
      <c r="P56" s="711"/>
      <c r="AM56" s="533" t="s">
        <v>556</v>
      </c>
      <c r="AN56" s="712">
        <v>0.3</v>
      </c>
      <c r="AO56" s="714">
        <v>50000</v>
      </c>
      <c r="AP56" s="712">
        <v>0.2</v>
      </c>
      <c r="AQ56" s="712">
        <v>0.5</v>
      </c>
    </row>
    <row r="57" spans="1:43" ht="15" customHeight="1" x14ac:dyDescent="0.25">
      <c r="A57" s="233" t="s">
        <v>557</v>
      </c>
      <c r="B57" s="234" t="s">
        <v>347</v>
      </c>
      <c r="C57" s="234" t="s">
        <v>539</v>
      </c>
      <c r="D57" s="234">
        <v>40</v>
      </c>
      <c r="E57" s="233" t="s">
        <v>558</v>
      </c>
      <c r="F57" s="233" t="s">
        <v>559</v>
      </c>
      <c r="G57" s="235">
        <v>1</v>
      </c>
      <c r="H57" s="523"/>
      <c r="I57" s="523"/>
      <c r="J57" s="523"/>
      <c r="K57" s="524"/>
      <c r="P57" s="711"/>
      <c r="AM57" s="516" t="s">
        <v>560</v>
      </c>
      <c r="AN57" s="712">
        <v>0.3</v>
      </c>
      <c r="AO57" s="715">
        <v>250000</v>
      </c>
      <c r="AP57" s="712">
        <v>0.2</v>
      </c>
      <c r="AQ57" s="712">
        <v>0.5</v>
      </c>
    </row>
    <row r="58" spans="1:43" ht="15" customHeight="1" x14ac:dyDescent="0.25">
      <c r="A58" s="233" t="s">
        <v>561</v>
      </c>
      <c r="B58" s="234" t="s">
        <v>347</v>
      </c>
      <c r="C58" s="234" t="s">
        <v>562</v>
      </c>
      <c r="D58" s="234">
        <v>0</v>
      </c>
      <c r="E58" s="233" t="s">
        <v>563</v>
      </c>
      <c r="F58" s="233" t="s">
        <v>564</v>
      </c>
      <c r="G58" s="235">
        <v>1</v>
      </c>
      <c r="H58" s="523"/>
      <c r="I58" s="523"/>
      <c r="J58" s="523"/>
      <c r="K58" s="524"/>
      <c r="P58" s="711"/>
      <c r="AM58" s="516" t="s">
        <v>565</v>
      </c>
      <c r="AN58" s="712">
        <v>0.4</v>
      </c>
      <c r="AO58" s="715">
        <v>15000</v>
      </c>
      <c r="AP58" s="712">
        <v>0.3</v>
      </c>
      <c r="AQ58" s="712"/>
    </row>
    <row r="59" spans="1:43" ht="15" customHeight="1" x14ac:dyDescent="0.25">
      <c r="A59" s="233" t="s">
        <v>566</v>
      </c>
      <c r="B59" s="234" t="s">
        <v>347</v>
      </c>
      <c r="C59" s="234" t="s">
        <v>562</v>
      </c>
      <c r="D59" s="234">
        <v>10</v>
      </c>
      <c r="E59" s="233" t="s">
        <v>567</v>
      </c>
      <c r="F59" s="233" t="s">
        <v>568</v>
      </c>
      <c r="G59" s="235">
        <v>1</v>
      </c>
      <c r="H59" s="523"/>
      <c r="I59" s="523"/>
      <c r="J59" s="523"/>
      <c r="K59" s="524"/>
      <c r="P59" s="711"/>
      <c r="AM59" s="516" t="s">
        <v>569</v>
      </c>
      <c r="AN59" s="712">
        <v>0.4</v>
      </c>
      <c r="AO59" s="715">
        <v>20000</v>
      </c>
      <c r="AP59" s="712">
        <v>0.3</v>
      </c>
      <c r="AQ59" s="712"/>
    </row>
    <row r="60" spans="1:43" ht="15" customHeight="1" x14ac:dyDescent="0.25">
      <c r="A60" s="233" t="s">
        <v>570</v>
      </c>
      <c r="B60" s="234" t="s">
        <v>347</v>
      </c>
      <c r="C60" s="234" t="s">
        <v>562</v>
      </c>
      <c r="D60" s="234">
        <v>11</v>
      </c>
      <c r="E60" s="233" t="s">
        <v>571</v>
      </c>
      <c r="F60" s="233" t="s">
        <v>572</v>
      </c>
      <c r="G60" s="235">
        <v>1</v>
      </c>
      <c r="H60" s="523"/>
      <c r="I60" s="523"/>
      <c r="J60" s="523"/>
      <c r="K60" s="524"/>
      <c r="P60" s="711"/>
    </row>
    <row r="61" spans="1:43" ht="15" customHeight="1" x14ac:dyDescent="0.25">
      <c r="A61" s="233" t="s">
        <v>573</v>
      </c>
      <c r="B61" s="234" t="s">
        <v>347</v>
      </c>
      <c r="C61" s="234" t="s">
        <v>562</v>
      </c>
      <c r="D61" s="234">
        <v>12</v>
      </c>
      <c r="E61" s="233" t="s">
        <v>574</v>
      </c>
      <c r="F61" s="233" t="s">
        <v>575</v>
      </c>
      <c r="G61" s="235">
        <v>1</v>
      </c>
      <c r="H61" s="523"/>
      <c r="I61" s="523"/>
      <c r="J61" s="523"/>
      <c r="K61" s="524"/>
      <c r="P61" s="711"/>
      <c r="AM61" s="987" t="s">
        <v>576</v>
      </c>
      <c r="AN61" s="988"/>
      <c r="AO61" s="988"/>
      <c r="AP61" s="989"/>
    </row>
    <row r="62" spans="1:43" ht="15" customHeight="1" x14ac:dyDescent="0.25">
      <c r="A62" s="233" t="s">
        <v>577</v>
      </c>
      <c r="B62" s="234" t="s">
        <v>347</v>
      </c>
      <c r="C62" s="234" t="s">
        <v>562</v>
      </c>
      <c r="D62" s="234">
        <v>20</v>
      </c>
      <c r="E62" s="233" t="s">
        <v>578</v>
      </c>
      <c r="F62" s="233" t="s">
        <v>579</v>
      </c>
      <c r="G62" s="235">
        <v>1</v>
      </c>
      <c r="H62" s="523"/>
      <c r="I62" s="523"/>
      <c r="J62" s="523"/>
      <c r="K62" s="524"/>
      <c r="P62" s="711"/>
      <c r="AM62" s="689" t="e">
        <f>#REF!</f>
        <v>#REF!</v>
      </c>
    </row>
    <row r="63" spans="1:43" ht="15" customHeight="1" x14ac:dyDescent="0.25">
      <c r="A63" s="233" t="s">
        <v>580</v>
      </c>
      <c r="B63" s="234" t="s">
        <v>347</v>
      </c>
      <c r="C63" s="234" t="s">
        <v>562</v>
      </c>
      <c r="D63" s="234">
        <v>21</v>
      </c>
      <c r="E63" s="233" t="s">
        <v>581</v>
      </c>
      <c r="F63" s="233" t="s">
        <v>582</v>
      </c>
      <c r="G63" s="235">
        <v>1</v>
      </c>
      <c r="H63" s="523"/>
      <c r="I63" s="523"/>
      <c r="J63" s="523"/>
      <c r="K63" s="524"/>
      <c r="P63" s="711"/>
      <c r="AM63" s="716" t="e">
        <f>#REF!</f>
        <v>#REF!</v>
      </c>
    </row>
    <row r="64" spans="1:43" ht="15" customHeight="1" x14ac:dyDescent="0.25">
      <c r="A64" s="233" t="s">
        <v>583</v>
      </c>
      <c r="B64" s="234" t="s">
        <v>347</v>
      </c>
      <c r="C64" s="234" t="s">
        <v>562</v>
      </c>
      <c r="D64" s="234">
        <v>22</v>
      </c>
      <c r="E64" s="233" t="s">
        <v>584</v>
      </c>
      <c r="F64" s="233" t="s">
        <v>585</v>
      </c>
      <c r="G64" s="235">
        <v>1</v>
      </c>
      <c r="H64" s="523"/>
      <c r="I64" s="523"/>
      <c r="J64" s="523"/>
      <c r="K64" s="524"/>
      <c r="P64" s="711"/>
      <c r="AM64" s="716" t="e">
        <f>#REF!</f>
        <v>#REF!</v>
      </c>
    </row>
    <row r="65" spans="1:39" ht="15" customHeight="1" x14ac:dyDescent="0.25">
      <c r="A65" s="233" t="s">
        <v>586</v>
      </c>
      <c r="B65" s="234" t="s">
        <v>587</v>
      </c>
      <c r="C65" s="234" t="s">
        <v>588</v>
      </c>
      <c r="D65" s="234">
        <v>0</v>
      </c>
      <c r="E65" s="233" t="s">
        <v>589</v>
      </c>
      <c r="F65" s="233" t="s">
        <v>590</v>
      </c>
      <c r="G65" s="235">
        <v>0</v>
      </c>
      <c r="H65" s="523" t="s">
        <v>591</v>
      </c>
      <c r="I65" s="523"/>
      <c r="J65" s="523" t="str">
        <f t="shared" ref="J65:J125" si="3">$AU$2</f>
        <v>Proizvodna industrija</v>
      </c>
      <c r="K65" s="524"/>
      <c r="P65" s="711"/>
      <c r="AM65" s="716" t="e">
        <f>#REF!</f>
        <v>#REF!</v>
      </c>
    </row>
    <row r="66" spans="1:39" ht="15" customHeight="1" x14ac:dyDescent="0.25">
      <c r="A66" s="233" t="s">
        <v>592</v>
      </c>
      <c r="B66" s="234" t="s">
        <v>587</v>
      </c>
      <c r="C66" s="234" t="s">
        <v>588</v>
      </c>
      <c r="D66" s="234">
        <v>10</v>
      </c>
      <c r="E66" s="233" t="s">
        <v>593</v>
      </c>
      <c r="F66" s="233" t="s">
        <v>594</v>
      </c>
      <c r="G66" s="235">
        <v>0</v>
      </c>
      <c r="H66" s="523" t="s">
        <v>591</v>
      </c>
      <c r="I66" s="523"/>
      <c r="J66" s="523" t="str">
        <f t="shared" si="3"/>
        <v>Proizvodna industrija</v>
      </c>
      <c r="K66" s="524"/>
      <c r="P66" s="711"/>
      <c r="AM66" s="516">
        <f>COUNTIF(AM62:AM65,V3)</f>
        <v>0</v>
      </c>
    </row>
    <row r="67" spans="1:39" ht="15" customHeight="1" x14ac:dyDescent="0.25">
      <c r="A67" s="233" t="s">
        <v>595</v>
      </c>
      <c r="B67" s="234" t="s">
        <v>587</v>
      </c>
      <c r="C67" s="234" t="s">
        <v>588</v>
      </c>
      <c r="D67" s="234">
        <v>20</v>
      </c>
      <c r="E67" s="233" t="s">
        <v>596</v>
      </c>
      <c r="F67" s="233" t="s">
        <v>597</v>
      </c>
      <c r="G67" s="235">
        <v>0</v>
      </c>
      <c r="H67" s="523" t="s">
        <v>591</v>
      </c>
      <c r="I67" s="523"/>
      <c r="J67" s="523" t="str">
        <f t="shared" si="3"/>
        <v>Proizvodna industrija</v>
      </c>
      <c r="K67" s="524"/>
      <c r="P67" s="711"/>
    </row>
    <row r="68" spans="1:39" ht="15" customHeight="1" x14ac:dyDescent="0.25">
      <c r="A68" s="233" t="s">
        <v>598</v>
      </c>
      <c r="B68" s="234" t="s">
        <v>587</v>
      </c>
      <c r="C68" s="234" t="s">
        <v>599</v>
      </c>
      <c r="D68" s="234">
        <v>0</v>
      </c>
      <c r="E68" s="233" t="s">
        <v>600</v>
      </c>
      <c r="F68" s="233" t="s">
        <v>601</v>
      </c>
      <c r="G68" s="235">
        <v>0</v>
      </c>
      <c r="H68" s="523" t="s">
        <v>591</v>
      </c>
      <c r="I68" s="523"/>
      <c r="J68" s="523" t="str">
        <f t="shared" si="3"/>
        <v>Proizvodna industrija</v>
      </c>
      <c r="K68" s="524"/>
    </row>
    <row r="69" spans="1:39" ht="15" customHeight="1" x14ac:dyDescent="0.25">
      <c r="A69" s="233" t="s">
        <v>602</v>
      </c>
      <c r="B69" s="234" t="s">
        <v>587</v>
      </c>
      <c r="C69" s="234" t="s">
        <v>599</v>
      </c>
      <c r="D69" s="234">
        <v>10</v>
      </c>
      <c r="E69" s="233" t="s">
        <v>603</v>
      </c>
      <c r="F69" s="233" t="s">
        <v>604</v>
      </c>
      <c r="G69" s="235">
        <v>0</v>
      </c>
      <c r="H69" s="523" t="s">
        <v>591</v>
      </c>
      <c r="I69" s="523"/>
      <c r="J69" s="523" t="str">
        <f t="shared" si="3"/>
        <v>Proizvodna industrija</v>
      </c>
      <c r="K69" s="524"/>
    </row>
    <row r="70" spans="1:39" ht="15" customHeight="1" x14ac:dyDescent="0.25">
      <c r="A70" s="233" t="s">
        <v>605</v>
      </c>
      <c r="B70" s="234" t="s">
        <v>587</v>
      </c>
      <c r="C70" s="234" t="s">
        <v>599</v>
      </c>
      <c r="D70" s="234">
        <v>20</v>
      </c>
      <c r="E70" s="233" t="s">
        <v>606</v>
      </c>
      <c r="F70" s="233" t="s">
        <v>607</v>
      </c>
      <c r="G70" s="235">
        <v>0</v>
      </c>
      <c r="H70" s="523" t="s">
        <v>591</v>
      </c>
      <c r="I70" s="523"/>
      <c r="J70" s="523" t="str">
        <f t="shared" si="3"/>
        <v>Proizvodna industrija</v>
      </c>
      <c r="K70" s="524"/>
    </row>
    <row r="71" spans="1:39" ht="15" customHeight="1" x14ac:dyDescent="0.25">
      <c r="A71" s="233" t="s">
        <v>608</v>
      </c>
      <c r="B71" s="234" t="s">
        <v>587</v>
      </c>
      <c r="C71" s="234" t="s">
        <v>599</v>
      </c>
      <c r="D71" s="234">
        <v>20</v>
      </c>
      <c r="E71" s="233" t="s">
        <v>609</v>
      </c>
      <c r="F71" s="233" t="s">
        <v>607</v>
      </c>
      <c r="G71" s="235">
        <v>0</v>
      </c>
      <c r="H71" s="523" t="s">
        <v>591</v>
      </c>
      <c r="I71" s="523"/>
      <c r="J71" s="523" t="str">
        <f t="shared" si="3"/>
        <v>Proizvodna industrija</v>
      </c>
      <c r="K71" s="524"/>
    </row>
    <row r="72" spans="1:39" ht="15" customHeight="1" x14ac:dyDescent="0.25">
      <c r="A72" s="233" t="s">
        <v>610</v>
      </c>
      <c r="B72" s="234" t="s">
        <v>587</v>
      </c>
      <c r="C72" s="234" t="s">
        <v>599</v>
      </c>
      <c r="D72" s="234">
        <v>20</v>
      </c>
      <c r="E72" s="233" t="s">
        <v>611</v>
      </c>
      <c r="F72" s="233" t="s">
        <v>607</v>
      </c>
      <c r="G72" s="235">
        <v>0</v>
      </c>
      <c r="H72" s="523" t="s">
        <v>591</v>
      </c>
      <c r="I72" s="523"/>
      <c r="J72" s="523" t="str">
        <f t="shared" si="3"/>
        <v>Proizvodna industrija</v>
      </c>
      <c r="K72" s="524"/>
    </row>
    <row r="73" spans="1:39" ht="15" customHeight="1" x14ac:dyDescent="0.25">
      <c r="A73" s="233" t="s">
        <v>612</v>
      </c>
      <c r="B73" s="234" t="s">
        <v>587</v>
      </c>
      <c r="C73" s="234" t="s">
        <v>599</v>
      </c>
      <c r="D73" s="234">
        <v>30</v>
      </c>
      <c r="E73" s="233" t="s">
        <v>613</v>
      </c>
      <c r="F73" s="233" t="s">
        <v>607</v>
      </c>
      <c r="G73" s="235">
        <v>0</v>
      </c>
      <c r="H73" s="523" t="s">
        <v>591</v>
      </c>
      <c r="I73" s="523"/>
      <c r="J73" s="523" t="str">
        <f t="shared" si="3"/>
        <v>Proizvodna industrija</v>
      </c>
      <c r="K73" s="524"/>
    </row>
    <row r="74" spans="1:39" ht="15" customHeight="1" x14ac:dyDescent="0.25">
      <c r="A74" s="233" t="s">
        <v>614</v>
      </c>
      <c r="B74" s="234" t="s">
        <v>587</v>
      </c>
      <c r="C74" s="234" t="s">
        <v>615</v>
      </c>
      <c r="D74" s="234">
        <v>0</v>
      </c>
      <c r="E74" s="233" t="s">
        <v>616</v>
      </c>
      <c r="F74" s="233" t="s">
        <v>617</v>
      </c>
      <c r="G74" s="235">
        <v>0</v>
      </c>
      <c r="H74" s="523" t="s">
        <v>591</v>
      </c>
      <c r="I74" s="523"/>
      <c r="J74" s="523" t="str">
        <f t="shared" si="3"/>
        <v>Proizvodna industrija</v>
      </c>
      <c r="K74" s="524"/>
    </row>
    <row r="75" spans="1:39" ht="15" customHeight="1" x14ac:dyDescent="0.25">
      <c r="A75" s="233" t="s">
        <v>618</v>
      </c>
      <c r="B75" s="234" t="s">
        <v>587</v>
      </c>
      <c r="C75" s="234" t="s">
        <v>615</v>
      </c>
      <c r="D75" s="234">
        <v>10</v>
      </c>
      <c r="E75" s="233" t="s">
        <v>619</v>
      </c>
      <c r="F75" s="233" t="s">
        <v>620</v>
      </c>
      <c r="G75" s="235">
        <v>0</v>
      </c>
      <c r="H75" s="523" t="s">
        <v>591</v>
      </c>
      <c r="I75" s="523"/>
      <c r="J75" s="523" t="str">
        <f t="shared" si="3"/>
        <v>Proizvodna industrija</v>
      </c>
      <c r="K75" s="524"/>
    </row>
    <row r="76" spans="1:39" ht="15" customHeight="1" x14ac:dyDescent="0.25">
      <c r="A76" s="233" t="s">
        <v>621</v>
      </c>
      <c r="B76" s="234" t="s">
        <v>587</v>
      </c>
      <c r="C76" s="234" t="s">
        <v>615</v>
      </c>
      <c r="D76" s="234">
        <v>20</v>
      </c>
      <c r="E76" s="233" t="s">
        <v>622</v>
      </c>
      <c r="F76" s="233" t="s">
        <v>623</v>
      </c>
      <c r="G76" s="235">
        <v>0</v>
      </c>
      <c r="H76" s="523" t="s">
        <v>591</v>
      </c>
      <c r="I76" s="523"/>
      <c r="J76" s="523" t="str">
        <f t="shared" si="3"/>
        <v>Proizvodna industrija</v>
      </c>
      <c r="K76" s="524"/>
    </row>
    <row r="77" spans="1:39" ht="15" customHeight="1" x14ac:dyDescent="0.25">
      <c r="A77" s="233" t="s">
        <v>624</v>
      </c>
      <c r="B77" s="234" t="s">
        <v>587</v>
      </c>
      <c r="C77" s="234" t="s">
        <v>615</v>
      </c>
      <c r="D77" s="234">
        <v>21</v>
      </c>
      <c r="E77" s="233" t="s">
        <v>625</v>
      </c>
      <c r="F77" s="233" t="s">
        <v>626</v>
      </c>
      <c r="G77" s="235">
        <v>0</v>
      </c>
      <c r="H77" s="523" t="s">
        <v>591</v>
      </c>
      <c r="I77" s="523"/>
      <c r="J77" s="523" t="str">
        <f t="shared" si="3"/>
        <v>Proizvodna industrija</v>
      </c>
      <c r="K77" s="524"/>
    </row>
    <row r="78" spans="1:39" ht="15" customHeight="1" x14ac:dyDescent="0.25">
      <c r="A78" s="233" t="s">
        <v>627</v>
      </c>
      <c r="B78" s="234" t="s">
        <v>587</v>
      </c>
      <c r="C78" s="234" t="s">
        <v>615</v>
      </c>
      <c r="D78" s="234">
        <v>29</v>
      </c>
      <c r="E78" s="233" t="s">
        <v>628</v>
      </c>
      <c r="F78" s="233" t="s">
        <v>629</v>
      </c>
      <c r="G78" s="235">
        <v>0</v>
      </c>
      <c r="H78" s="523" t="s">
        <v>591</v>
      </c>
      <c r="I78" s="523"/>
      <c r="J78" s="523" t="str">
        <f t="shared" si="3"/>
        <v>Proizvodna industrija</v>
      </c>
      <c r="K78" s="524"/>
    </row>
    <row r="79" spans="1:39" ht="15" customHeight="1" x14ac:dyDescent="0.25">
      <c r="A79" s="233" t="s">
        <v>630</v>
      </c>
      <c r="B79" s="234" t="s">
        <v>587</v>
      </c>
      <c r="C79" s="234" t="s">
        <v>631</v>
      </c>
      <c r="D79" s="234">
        <v>0</v>
      </c>
      <c r="E79" s="233" t="s">
        <v>632</v>
      </c>
      <c r="F79" s="233" t="s">
        <v>633</v>
      </c>
      <c r="G79" s="235">
        <v>0</v>
      </c>
      <c r="H79" s="523" t="s">
        <v>591</v>
      </c>
      <c r="I79" s="523"/>
      <c r="J79" s="523" t="str">
        <f t="shared" si="3"/>
        <v>Proizvodna industrija</v>
      </c>
      <c r="K79" s="524"/>
    </row>
    <row r="80" spans="1:39" ht="15" customHeight="1" x14ac:dyDescent="0.25">
      <c r="A80" s="233" t="s">
        <v>634</v>
      </c>
      <c r="B80" s="234" t="s">
        <v>587</v>
      </c>
      <c r="C80" s="234" t="s">
        <v>631</v>
      </c>
      <c r="D80" s="234">
        <v>10</v>
      </c>
      <c r="E80" s="233" t="s">
        <v>635</v>
      </c>
      <c r="F80" s="233" t="s">
        <v>636</v>
      </c>
      <c r="G80" s="235">
        <v>0</v>
      </c>
      <c r="H80" s="523" t="s">
        <v>591</v>
      </c>
      <c r="I80" s="523"/>
      <c r="J80" s="523" t="str">
        <f t="shared" si="3"/>
        <v>Proizvodna industrija</v>
      </c>
      <c r="K80" s="524"/>
    </row>
    <row r="81" spans="1:11" ht="15" customHeight="1" x14ac:dyDescent="0.25">
      <c r="A81" s="233" t="s">
        <v>637</v>
      </c>
      <c r="B81" s="234" t="s">
        <v>587</v>
      </c>
      <c r="C81" s="234" t="s">
        <v>631</v>
      </c>
      <c r="D81" s="234">
        <v>11</v>
      </c>
      <c r="E81" s="233" t="s">
        <v>638</v>
      </c>
      <c r="F81" s="233" t="s">
        <v>639</v>
      </c>
      <c r="G81" s="235">
        <v>0</v>
      </c>
      <c r="H81" s="523" t="s">
        <v>591</v>
      </c>
      <c r="I81" s="523"/>
      <c r="J81" s="523" t="str">
        <f t="shared" si="3"/>
        <v>Proizvodna industrija</v>
      </c>
      <c r="K81" s="524"/>
    </row>
    <row r="82" spans="1:11" ht="15" customHeight="1" x14ac:dyDescent="0.25">
      <c r="A82" s="233" t="s">
        <v>640</v>
      </c>
      <c r="B82" s="234" t="s">
        <v>587</v>
      </c>
      <c r="C82" s="234" t="s">
        <v>631</v>
      </c>
      <c r="D82" s="234">
        <v>12</v>
      </c>
      <c r="E82" s="233" t="s">
        <v>641</v>
      </c>
      <c r="F82" s="233" t="s">
        <v>642</v>
      </c>
      <c r="G82" s="235">
        <v>0</v>
      </c>
      <c r="H82" s="523" t="s">
        <v>591</v>
      </c>
      <c r="I82" s="523"/>
      <c r="J82" s="523" t="str">
        <f t="shared" si="3"/>
        <v>Proizvodna industrija</v>
      </c>
      <c r="K82" s="524"/>
    </row>
    <row r="83" spans="1:11" ht="15" customHeight="1" x14ac:dyDescent="0.25">
      <c r="A83" s="233" t="s">
        <v>643</v>
      </c>
      <c r="B83" s="234" t="s">
        <v>587</v>
      </c>
      <c r="C83" s="234" t="s">
        <v>631</v>
      </c>
      <c r="D83" s="234">
        <v>90</v>
      </c>
      <c r="E83" s="233" t="s">
        <v>644</v>
      </c>
      <c r="F83" s="233" t="s">
        <v>645</v>
      </c>
      <c r="G83" s="235">
        <v>0</v>
      </c>
      <c r="H83" s="523" t="s">
        <v>591</v>
      </c>
      <c r="I83" s="523"/>
      <c r="J83" s="523" t="str">
        <f t="shared" si="3"/>
        <v>Proizvodna industrija</v>
      </c>
      <c r="K83" s="524"/>
    </row>
    <row r="84" spans="1:11" ht="15" customHeight="1" x14ac:dyDescent="0.25">
      <c r="A84" s="233" t="s">
        <v>646</v>
      </c>
      <c r="B84" s="234" t="s">
        <v>587</v>
      </c>
      <c r="C84" s="234" t="s">
        <v>631</v>
      </c>
      <c r="D84" s="234">
        <v>91</v>
      </c>
      <c r="E84" s="233" t="s">
        <v>647</v>
      </c>
      <c r="F84" s="233" t="s">
        <v>648</v>
      </c>
      <c r="G84" s="235">
        <v>0</v>
      </c>
      <c r="H84" s="523" t="s">
        <v>591</v>
      </c>
      <c r="I84" s="523"/>
      <c r="J84" s="523" t="str">
        <f t="shared" si="3"/>
        <v>Proizvodna industrija</v>
      </c>
      <c r="K84" s="524"/>
    </row>
    <row r="85" spans="1:11" ht="15" customHeight="1" x14ac:dyDescent="0.25">
      <c r="A85" s="233" t="s">
        <v>649</v>
      </c>
      <c r="B85" s="234" t="s">
        <v>587</v>
      </c>
      <c r="C85" s="234" t="s">
        <v>631</v>
      </c>
      <c r="D85" s="234">
        <v>92</v>
      </c>
      <c r="E85" s="233" t="s">
        <v>650</v>
      </c>
      <c r="F85" s="233" t="s">
        <v>651</v>
      </c>
      <c r="G85" s="235">
        <v>0</v>
      </c>
      <c r="H85" s="523" t="s">
        <v>591</v>
      </c>
      <c r="I85" s="523"/>
      <c r="J85" s="523" t="str">
        <f t="shared" si="3"/>
        <v>Proizvodna industrija</v>
      </c>
      <c r="K85" s="524"/>
    </row>
    <row r="86" spans="1:11" ht="15" customHeight="1" x14ac:dyDescent="0.25">
      <c r="A86" s="233" t="s">
        <v>652</v>
      </c>
      <c r="B86" s="234" t="s">
        <v>587</v>
      </c>
      <c r="C86" s="234" t="s">
        <v>631</v>
      </c>
      <c r="D86" s="234">
        <v>93</v>
      </c>
      <c r="E86" s="233" t="s">
        <v>653</v>
      </c>
      <c r="F86" s="233" t="s">
        <v>654</v>
      </c>
      <c r="G86" s="235">
        <v>0</v>
      </c>
      <c r="H86" s="523" t="s">
        <v>591</v>
      </c>
      <c r="I86" s="523"/>
      <c r="J86" s="523" t="str">
        <f t="shared" si="3"/>
        <v>Proizvodna industrija</v>
      </c>
      <c r="K86" s="524"/>
    </row>
    <row r="87" spans="1:11" ht="15" customHeight="1" x14ac:dyDescent="0.25">
      <c r="A87" s="233" t="s">
        <v>655</v>
      </c>
      <c r="B87" s="234" t="s">
        <v>587</v>
      </c>
      <c r="C87" s="234" t="s">
        <v>631</v>
      </c>
      <c r="D87" s="234">
        <v>99</v>
      </c>
      <c r="E87" s="233" t="s">
        <v>656</v>
      </c>
      <c r="F87" s="233" t="s">
        <v>657</v>
      </c>
      <c r="G87" s="235">
        <v>0</v>
      </c>
      <c r="H87" s="523" t="s">
        <v>591</v>
      </c>
      <c r="I87" s="523"/>
      <c r="J87" s="523" t="str">
        <f t="shared" si="3"/>
        <v>Proizvodna industrija</v>
      </c>
      <c r="K87" s="524"/>
    </row>
    <row r="88" spans="1:11" ht="15" customHeight="1" x14ac:dyDescent="0.25">
      <c r="A88" s="233" t="s">
        <v>658</v>
      </c>
      <c r="B88" s="234" t="s">
        <v>587</v>
      </c>
      <c r="C88" s="234" t="s">
        <v>659</v>
      </c>
      <c r="D88" s="234">
        <v>0</v>
      </c>
      <c r="E88" s="233" t="s">
        <v>660</v>
      </c>
      <c r="F88" s="233" t="s">
        <v>661</v>
      </c>
      <c r="G88" s="235">
        <v>0</v>
      </c>
      <c r="H88" s="523" t="s">
        <v>591</v>
      </c>
      <c r="I88" s="523"/>
      <c r="J88" s="523" t="str">
        <f t="shared" si="3"/>
        <v>Proizvodna industrija</v>
      </c>
      <c r="K88" s="524"/>
    </row>
    <row r="89" spans="1:11" ht="15" customHeight="1" x14ac:dyDescent="0.25">
      <c r="A89" s="233" t="s">
        <v>662</v>
      </c>
      <c r="B89" s="234" t="s">
        <v>587</v>
      </c>
      <c r="C89" s="234" t="s">
        <v>659</v>
      </c>
      <c r="D89" s="234">
        <v>10</v>
      </c>
      <c r="E89" s="233" t="s">
        <v>663</v>
      </c>
      <c r="F89" s="233" t="s">
        <v>664</v>
      </c>
      <c r="G89" s="235">
        <v>0</v>
      </c>
      <c r="H89" s="523" t="s">
        <v>591</v>
      </c>
      <c r="I89" s="523"/>
      <c r="J89" s="523" t="str">
        <f t="shared" si="3"/>
        <v>Proizvodna industrija</v>
      </c>
      <c r="K89" s="524"/>
    </row>
    <row r="90" spans="1:11" ht="15" customHeight="1" x14ac:dyDescent="0.25">
      <c r="A90" s="233" t="s">
        <v>665</v>
      </c>
      <c r="B90" s="234" t="s">
        <v>587</v>
      </c>
      <c r="C90" s="234" t="s">
        <v>659</v>
      </c>
      <c r="D90" s="234">
        <v>90</v>
      </c>
      <c r="E90" s="233" t="s">
        <v>666</v>
      </c>
      <c r="F90" s="233" t="s">
        <v>667</v>
      </c>
      <c r="G90" s="235">
        <v>0</v>
      </c>
      <c r="H90" s="523" t="s">
        <v>591</v>
      </c>
      <c r="I90" s="523"/>
      <c r="J90" s="523" t="str">
        <f t="shared" si="3"/>
        <v>Proizvodna industrija</v>
      </c>
      <c r="K90" s="524"/>
    </row>
    <row r="91" spans="1:11" x14ac:dyDescent="0.25">
      <c r="A91" s="233" t="s">
        <v>668</v>
      </c>
      <c r="B91" s="234" t="s">
        <v>669</v>
      </c>
      <c r="C91" s="234" t="s">
        <v>670</v>
      </c>
      <c r="D91" s="234">
        <v>0</v>
      </c>
      <c r="E91" s="233" t="s">
        <v>671</v>
      </c>
      <c r="F91" s="233" t="s">
        <v>672</v>
      </c>
      <c r="G91" s="235">
        <v>0</v>
      </c>
      <c r="H91" s="523" t="s">
        <v>591</v>
      </c>
      <c r="I91" s="523"/>
      <c r="J91" s="523" t="str">
        <f t="shared" si="3"/>
        <v>Proizvodna industrija</v>
      </c>
      <c r="K91" s="523" t="s">
        <v>673</v>
      </c>
    </row>
    <row r="92" spans="1:11" x14ac:dyDescent="0.25">
      <c r="A92" s="233" t="s">
        <v>674</v>
      </c>
      <c r="B92" s="234" t="s">
        <v>669</v>
      </c>
      <c r="C92" s="234" t="s">
        <v>670</v>
      </c>
      <c r="D92" s="234">
        <v>10</v>
      </c>
      <c r="E92" s="233" t="s">
        <v>675</v>
      </c>
      <c r="F92" s="233" t="s">
        <v>676</v>
      </c>
      <c r="G92" s="235">
        <v>0</v>
      </c>
      <c r="H92" s="523" t="s">
        <v>591</v>
      </c>
      <c r="I92" s="523"/>
      <c r="J92" s="523" t="str">
        <f t="shared" si="3"/>
        <v>Proizvodna industrija</v>
      </c>
      <c r="K92" s="523" t="s">
        <v>673</v>
      </c>
    </row>
    <row r="93" spans="1:11" ht="15" customHeight="1" x14ac:dyDescent="0.25">
      <c r="A93" s="233" t="s">
        <v>677</v>
      </c>
      <c r="B93" s="234" t="s">
        <v>669</v>
      </c>
      <c r="C93" s="234" t="s">
        <v>670</v>
      </c>
      <c r="D93" s="234">
        <v>11</v>
      </c>
      <c r="E93" s="233" t="s">
        <v>678</v>
      </c>
      <c r="F93" s="233" t="s">
        <v>679</v>
      </c>
      <c r="G93" s="235">
        <v>0</v>
      </c>
      <c r="H93" s="523" t="s">
        <v>591</v>
      </c>
      <c r="I93" s="523"/>
      <c r="J93" s="523" t="str">
        <f t="shared" si="3"/>
        <v>Proizvodna industrija</v>
      </c>
      <c r="K93" s="524"/>
    </row>
    <row r="94" spans="1:11" ht="15" customHeight="1" x14ac:dyDescent="0.25">
      <c r="A94" s="233" t="s">
        <v>680</v>
      </c>
      <c r="B94" s="234" t="s">
        <v>669</v>
      </c>
      <c r="C94" s="234" t="s">
        <v>670</v>
      </c>
      <c r="D94" s="234">
        <v>12</v>
      </c>
      <c r="E94" s="233" t="s">
        <v>681</v>
      </c>
      <c r="F94" s="233" t="s">
        <v>682</v>
      </c>
      <c r="G94" s="235">
        <v>0</v>
      </c>
      <c r="H94" s="523" t="s">
        <v>591</v>
      </c>
      <c r="I94" s="523"/>
      <c r="J94" s="523" t="str">
        <f t="shared" si="3"/>
        <v>Proizvodna industrija</v>
      </c>
      <c r="K94" s="524"/>
    </row>
    <row r="95" spans="1:11" ht="15" customHeight="1" x14ac:dyDescent="0.25">
      <c r="A95" s="233" t="s">
        <v>683</v>
      </c>
      <c r="B95" s="234" t="s">
        <v>669</v>
      </c>
      <c r="C95" s="234" t="s">
        <v>670</v>
      </c>
      <c r="D95" s="234">
        <v>13</v>
      </c>
      <c r="E95" s="233" t="s">
        <v>684</v>
      </c>
      <c r="F95" s="233" t="s">
        <v>685</v>
      </c>
      <c r="G95" s="235">
        <v>0</v>
      </c>
      <c r="H95" s="523" t="s">
        <v>591</v>
      </c>
      <c r="I95" s="523"/>
      <c r="J95" s="523" t="str">
        <f t="shared" si="3"/>
        <v>Proizvodna industrija</v>
      </c>
      <c r="K95" s="524"/>
    </row>
    <row r="96" spans="1:11" ht="15" customHeight="1" x14ac:dyDescent="0.25">
      <c r="A96" s="233" t="s">
        <v>686</v>
      </c>
      <c r="B96" s="234" t="s">
        <v>669</v>
      </c>
      <c r="C96" s="234" t="s">
        <v>670</v>
      </c>
      <c r="D96" s="234">
        <v>20</v>
      </c>
      <c r="E96" s="233" t="s">
        <v>687</v>
      </c>
      <c r="F96" s="233" t="s">
        <v>688</v>
      </c>
      <c r="G96" s="235">
        <v>0</v>
      </c>
      <c r="H96" s="523" t="s">
        <v>591</v>
      </c>
      <c r="I96" s="523"/>
      <c r="J96" s="523" t="str">
        <f t="shared" si="3"/>
        <v>Proizvodna industrija</v>
      </c>
      <c r="K96" s="524"/>
    </row>
    <row r="97" spans="1:11" ht="15" customHeight="1" x14ac:dyDescent="0.25">
      <c r="A97" s="233" t="s">
        <v>689</v>
      </c>
      <c r="B97" s="234" t="s">
        <v>669</v>
      </c>
      <c r="C97" s="234" t="s">
        <v>670</v>
      </c>
      <c r="D97" s="234">
        <v>30</v>
      </c>
      <c r="E97" s="233" t="s">
        <v>690</v>
      </c>
      <c r="F97" s="233" t="s">
        <v>691</v>
      </c>
      <c r="G97" s="235">
        <v>0</v>
      </c>
      <c r="H97" s="523" t="s">
        <v>591</v>
      </c>
      <c r="I97" s="523"/>
      <c r="J97" s="523" t="str">
        <f t="shared" si="3"/>
        <v>Proizvodna industrija</v>
      </c>
      <c r="K97" s="524"/>
    </row>
    <row r="98" spans="1:11" ht="15" customHeight="1" x14ac:dyDescent="0.25">
      <c r="A98" s="233" t="s">
        <v>692</v>
      </c>
      <c r="B98" s="234" t="s">
        <v>669</v>
      </c>
      <c r="C98" s="234" t="s">
        <v>670</v>
      </c>
      <c r="D98" s="234">
        <v>31</v>
      </c>
      <c r="E98" s="233" t="s">
        <v>693</v>
      </c>
      <c r="F98" s="233" t="s">
        <v>694</v>
      </c>
      <c r="G98" s="235">
        <v>0</v>
      </c>
      <c r="H98" s="523" t="s">
        <v>591</v>
      </c>
      <c r="I98" s="523"/>
      <c r="J98" s="523" t="str">
        <f t="shared" si="3"/>
        <v>Proizvodna industrija</v>
      </c>
      <c r="K98" s="524"/>
    </row>
    <row r="99" spans="1:11" ht="15" customHeight="1" x14ac:dyDescent="0.25">
      <c r="A99" s="233" t="s">
        <v>695</v>
      </c>
      <c r="B99" s="234" t="s">
        <v>669</v>
      </c>
      <c r="C99" s="234" t="s">
        <v>670</v>
      </c>
      <c r="D99" s="234">
        <v>32</v>
      </c>
      <c r="E99" s="233" t="s">
        <v>696</v>
      </c>
      <c r="F99" s="233" t="s">
        <v>697</v>
      </c>
      <c r="G99" s="235">
        <v>0</v>
      </c>
      <c r="H99" s="523" t="s">
        <v>591</v>
      </c>
      <c r="I99" s="523"/>
      <c r="J99" s="523" t="str">
        <f t="shared" si="3"/>
        <v>Proizvodna industrija</v>
      </c>
      <c r="K99" s="524"/>
    </row>
    <row r="100" spans="1:11" ht="15" customHeight="1" x14ac:dyDescent="0.25">
      <c r="A100" s="233" t="s">
        <v>698</v>
      </c>
      <c r="B100" s="234" t="s">
        <v>669</v>
      </c>
      <c r="C100" s="234" t="s">
        <v>670</v>
      </c>
      <c r="D100" s="234">
        <v>39</v>
      </c>
      <c r="E100" s="233" t="s">
        <v>699</v>
      </c>
      <c r="F100" s="233" t="s">
        <v>700</v>
      </c>
      <c r="G100" s="235">
        <v>0</v>
      </c>
      <c r="H100" s="523" t="s">
        <v>591</v>
      </c>
      <c r="I100" s="523"/>
      <c r="J100" s="523" t="str">
        <f t="shared" si="3"/>
        <v>Proizvodna industrija</v>
      </c>
      <c r="K100" s="524"/>
    </row>
    <row r="101" spans="1:11" ht="15" customHeight="1" x14ac:dyDescent="0.25">
      <c r="A101" s="233" t="s">
        <v>701</v>
      </c>
      <c r="B101" s="234" t="s">
        <v>669</v>
      </c>
      <c r="C101" s="234" t="s">
        <v>670</v>
      </c>
      <c r="D101" s="234">
        <v>40</v>
      </c>
      <c r="E101" s="233" t="s">
        <v>702</v>
      </c>
      <c r="F101" s="233" t="s">
        <v>703</v>
      </c>
      <c r="G101" s="235">
        <v>0</v>
      </c>
      <c r="H101" s="523" t="s">
        <v>591</v>
      </c>
      <c r="I101" s="523"/>
      <c r="J101" s="523" t="str">
        <f t="shared" si="3"/>
        <v>Proizvodna industrija</v>
      </c>
      <c r="K101" s="524"/>
    </row>
    <row r="102" spans="1:11" ht="15" customHeight="1" x14ac:dyDescent="0.25">
      <c r="A102" s="233" t="s">
        <v>704</v>
      </c>
      <c r="B102" s="234" t="s">
        <v>669</v>
      </c>
      <c r="C102" s="234" t="s">
        <v>670</v>
      </c>
      <c r="D102" s="234">
        <v>41</v>
      </c>
      <c r="E102" s="233" t="s">
        <v>705</v>
      </c>
      <c r="F102" s="233" t="s">
        <v>706</v>
      </c>
      <c r="G102" s="235">
        <v>0</v>
      </c>
      <c r="H102" s="523" t="s">
        <v>591</v>
      </c>
      <c r="I102" s="523"/>
      <c r="J102" s="523" t="str">
        <f t="shared" si="3"/>
        <v>Proizvodna industrija</v>
      </c>
      <c r="K102" s="524"/>
    </row>
    <row r="103" spans="1:11" ht="15" customHeight="1" x14ac:dyDescent="0.25">
      <c r="A103" s="233" t="s">
        <v>707</v>
      </c>
      <c r="B103" s="234" t="s">
        <v>669</v>
      </c>
      <c r="C103" s="234" t="s">
        <v>670</v>
      </c>
      <c r="D103" s="234">
        <v>42</v>
      </c>
      <c r="E103" s="233" t="s">
        <v>708</v>
      </c>
      <c r="F103" s="233" t="s">
        <v>709</v>
      </c>
      <c r="G103" s="235">
        <v>0</v>
      </c>
      <c r="H103" s="523" t="s">
        <v>591</v>
      </c>
      <c r="I103" s="523"/>
      <c r="J103" s="523" t="str">
        <f t="shared" si="3"/>
        <v>Proizvodna industrija</v>
      </c>
      <c r="K103" s="524"/>
    </row>
    <row r="104" spans="1:11" ht="15" customHeight="1" x14ac:dyDescent="0.25">
      <c r="A104" s="233" t="s">
        <v>710</v>
      </c>
      <c r="B104" s="234" t="s">
        <v>669</v>
      </c>
      <c r="C104" s="234" t="s">
        <v>670</v>
      </c>
      <c r="D104" s="234">
        <v>50</v>
      </c>
      <c r="E104" s="233" t="s">
        <v>711</v>
      </c>
      <c r="F104" s="233" t="s">
        <v>712</v>
      </c>
      <c r="G104" s="235">
        <v>0</v>
      </c>
      <c r="H104" s="523" t="s">
        <v>591</v>
      </c>
      <c r="I104" s="523"/>
      <c r="J104" s="523" t="str">
        <f t="shared" si="3"/>
        <v>Proizvodna industrija</v>
      </c>
      <c r="K104" s="524"/>
    </row>
    <row r="105" spans="1:11" ht="15" customHeight="1" x14ac:dyDescent="0.25">
      <c r="A105" s="233" t="s">
        <v>713</v>
      </c>
      <c r="B105" s="234" t="s">
        <v>669</v>
      </c>
      <c r="C105" s="234" t="s">
        <v>670</v>
      </c>
      <c r="D105" s="234">
        <v>51</v>
      </c>
      <c r="E105" s="233" t="s">
        <v>714</v>
      </c>
      <c r="F105" s="233" t="s">
        <v>715</v>
      </c>
      <c r="G105" s="235">
        <v>0</v>
      </c>
      <c r="H105" s="523" t="s">
        <v>591</v>
      </c>
      <c r="I105" s="523"/>
      <c r="J105" s="523" t="str">
        <f t="shared" si="3"/>
        <v>Proizvodna industrija</v>
      </c>
      <c r="K105" s="524"/>
    </row>
    <row r="106" spans="1:11" ht="15" customHeight="1" x14ac:dyDescent="0.25">
      <c r="A106" s="233" t="s">
        <v>716</v>
      </c>
      <c r="B106" s="234" t="s">
        <v>669</v>
      </c>
      <c r="C106" s="234" t="s">
        <v>670</v>
      </c>
      <c r="D106" s="234">
        <v>52</v>
      </c>
      <c r="E106" s="233" t="s">
        <v>717</v>
      </c>
      <c r="F106" s="233" t="s">
        <v>718</v>
      </c>
      <c r="G106" s="235">
        <v>0</v>
      </c>
      <c r="H106" s="523" t="s">
        <v>591</v>
      </c>
      <c r="I106" s="523"/>
      <c r="J106" s="523" t="str">
        <f t="shared" si="3"/>
        <v>Proizvodna industrija</v>
      </c>
      <c r="K106" s="524"/>
    </row>
    <row r="107" spans="1:11" ht="15" customHeight="1" x14ac:dyDescent="0.25">
      <c r="A107" s="233" t="s">
        <v>719</v>
      </c>
      <c r="B107" s="234" t="s">
        <v>669</v>
      </c>
      <c r="C107" s="234" t="s">
        <v>670</v>
      </c>
      <c r="D107" s="234">
        <v>60</v>
      </c>
      <c r="E107" s="233" t="s">
        <v>720</v>
      </c>
      <c r="F107" s="233" t="s">
        <v>721</v>
      </c>
      <c r="G107" s="235">
        <v>0</v>
      </c>
      <c r="H107" s="523" t="s">
        <v>591</v>
      </c>
      <c r="I107" s="523"/>
      <c r="J107" s="523" t="str">
        <f t="shared" si="3"/>
        <v>Proizvodna industrija</v>
      </c>
      <c r="K107" s="524"/>
    </row>
    <row r="108" spans="1:11" ht="15" customHeight="1" x14ac:dyDescent="0.25">
      <c r="A108" s="233" t="s">
        <v>722</v>
      </c>
      <c r="B108" s="234" t="s">
        <v>669</v>
      </c>
      <c r="C108" s="234" t="s">
        <v>670</v>
      </c>
      <c r="D108" s="234">
        <v>61</v>
      </c>
      <c r="E108" s="233" t="s">
        <v>723</v>
      </c>
      <c r="F108" s="233" t="s">
        <v>724</v>
      </c>
      <c r="G108" s="235">
        <v>0</v>
      </c>
      <c r="H108" s="523" t="s">
        <v>591</v>
      </c>
      <c r="I108" s="523"/>
      <c r="J108" s="523" t="str">
        <f t="shared" si="3"/>
        <v>Proizvodna industrija</v>
      </c>
      <c r="K108" s="524"/>
    </row>
    <row r="109" spans="1:11" ht="15" customHeight="1" x14ac:dyDescent="0.25">
      <c r="A109" s="233" t="s">
        <v>725</v>
      </c>
      <c r="B109" s="234" t="s">
        <v>669</v>
      </c>
      <c r="C109" s="234" t="s">
        <v>670</v>
      </c>
      <c r="D109" s="234">
        <v>62</v>
      </c>
      <c r="E109" s="233" t="s">
        <v>726</v>
      </c>
      <c r="F109" s="233" t="s">
        <v>727</v>
      </c>
      <c r="G109" s="235">
        <v>0</v>
      </c>
      <c r="H109" s="523" t="s">
        <v>591</v>
      </c>
      <c r="I109" s="523"/>
      <c r="J109" s="523" t="str">
        <f t="shared" si="3"/>
        <v>Proizvodna industrija</v>
      </c>
      <c r="K109" s="524"/>
    </row>
    <row r="110" spans="1:11" ht="15" customHeight="1" x14ac:dyDescent="0.25">
      <c r="A110" s="233" t="s">
        <v>728</v>
      </c>
      <c r="B110" s="234" t="s">
        <v>669</v>
      </c>
      <c r="C110" s="234" t="s">
        <v>670</v>
      </c>
      <c r="D110" s="234">
        <v>70</v>
      </c>
      <c r="E110" s="233" t="s">
        <v>729</v>
      </c>
      <c r="F110" s="233" t="s">
        <v>730</v>
      </c>
      <c r="G110" s="235">
        <v>0</v>
      </c>
      <c r="H110" s="523" t="s">
        <v>591</v>
      </c>
      <c r="I110" s="523"/>
      <c r="J110" s="523" t="str">
        <f t="shared" si="3"/>
        <v>Proizvodna industrija</v>
      </c>
      <c r="K110" s="524"/>
    </row>
    <row r="111" spans="1:11" ht="15" customHeight="1" x14ac:dyDescent="0.25">
      <c r="A111" s="233" t="s">
        <v>731</v>
      </c>
      <c r="B111" s="234" t="s">
        <v>669</v>
      </c>
      <c r="C111" s="234" t="s">
        <v>670</v>
      </c>
      <c r="D111" s="234">
        <v>71</v>
      </c>
      <c r="E111" s="233" t="s">
        <v>732</v>
      </c>
      <c r="F111" s="233" t="s">
        <v>733</v>
      </c>
      <c r="G111" s="235">
        <v>0</v>
      </c>
      <c r="H111" s="523" t="s">
        <v>591</v>
      </c>
      <c r="I111" s="523"/>
      <c r="J111" s="523" t="str">
        <f t="shared" si="3"/>
        <v>Proizvodna industrija</v>
      </c>
      <c r="K111" s="524"/>
    </row>
    <row r="112" spans="1:11" ht="15" customHeight="1" x14ac:dyDescent="0.25">
      <c r="A112" s="233" t="s">
        <v>734</v>
      </c>
      <c r="B112" s="234" t="s">
        <v>669</v>
      </c>
      <c r="C112" s="234" t="s">
        <v>670</v>
      </c>
      <c r="D112" s="234">
        <v>72</v>
      </c>
      <c r="E112" s="233" t="s">
        <v>735</v>
      </c>
      <c r="F112" s="233" t="s">
        <v>736</v>
      </c>
      <c r="G112" s="235">
        <v>0</v>
      </c>
      <c r="H112" s="523" t="s">
        <v>591</v>
      </c>
      <c r="I112" s="523"/>
      <c r="J112" s="523" t="str">
        <f t="shared" si="3"/>
        <v>Proizvodna industrija</v>
      </c>
      <c r="K112" s="524"/>
    </row>
    <row r="113" spans="1:11" ht="15" customHeight="1" x14ac:dyDescent="0.25">
      <c r="A113" s="233" t="s">
        <v>737</v>
      </c>
      <c r="B113" s="234" t="s">
        <v>669</v>
      </c>
      <c r="C113" s="234" t="s">
        <v>670</v>
      </c>
      <c r="D113" s="234">
        <v>73</v>
      </c>
      <c r="E113" s="233" t="s">
        <v>738</v>
      </c>
      <c r="F113" s="233" t="s">
        <v>739</v>
      </c>
      <c r="G113" s="235">
        <v>0</v>
      </c>
      <c r="H113" s="523" t="s">
        <v>591</v>
      </c>
      <c r="I113" s="523"/>
      <c r="J113" s="523" t="str">
        <f t="shared" si="3"/>
        <v>Proizvodna industrija</v>
      </c>
      <c r="K113" s="524"/>
    </row>
    <row r="114" spans="1:11" ht="15" customHeight="1" x14ac:dyDescent="0.25">
      <c r="A114" s="233" t="s">
        <v>740</v>
      </c>
      <c r="B114" s="234" t="s">
        <v>669</v>
      </c>
      <c r="C114" s="234" t="s">
        <v>670</v>
      </c>
      <c r="D114" s="234">
        <v>80</v>
      </c>
      <c r="E114" s="233" t="s">
        <v>741</v>
      </c>
      <c r="F114" s="233" t="s">
        <v>742</v>
      </c>
      <c r="G114" s="235">
        <v>0</v>
      </c>
      <c r="H114" s="523" t="s">
        <v>591</v>
      </c>
      <c r="I114" s="523"/>
      <c r="J114" s="523" t="str">
        <f t="shared" si="3"/>
        <v>Proizvodna industrija</v>
      </c>
      <c r="K114" s="524"/>
    </row>
    <row r="115" spans="1:11" ht="15" customHeight="1" x14ac:dyDescent="0.25">
      <c r="A115" s="233" t="s">
        <v>743</v>
      </c>
      <c r="B115" s="234" t="s">
        <v>669</v>
      </c>
      <c r="C115" s="234" t="s">
        <v>670</v>
      </c>
      <c r="D115" s="234">
        <v>81</v>
      </c>
      <c r="E115" s="233" t="s">
        <v>744</v>
      </c>
      <c r="F115" s="233" t="s">
        <v>745</v>
      </c>
      <c r="G115" s="235">
        <v>0</v>
      </c>
      <c r="H115" s="523" t="s">
        <v>591</v>
      </c>
      <c r="I115" s="523"/>
      <c r="J115" s="523" t="str">
        <f t="shared" si="3"/>
        <v>Proizvodna industrija</v>
      </c>
      <c r="K115" s="524"/>
    </row>
    <row r="116" spans="1:11" ht="15" customHeight="1" x14ac:dyDescent="0.25">
      <c r="A116" s="233" t="s">
        <v>746</v>
      </c>
      <c r="B116" s="234" t="s">
        <v>669</v>
      </c>
      <c r="C116" s="234" t="s">
        <v>670</v>
      </c>
      <c r="D116" s="234">
        <v>82</v>
      </c>
      <c r="E116" s="233" t="s">
        <v>747</v>
      </c>
      <c r="F116" s="233" t="s">
        <v>748</v>
      </c>
      <c r="G116" s="235">
        <v>0</v>
      </c>
      <c r="H116" s="523" t="s">
        <v>591</v>
      </c>
      <c r="I116" s="523"/>
      <c r="J116" s="523" t="str">
        <f t="shared" si="3"/>
        <v>Proizvodna industrija</v>
      </c>
      <c r="K116" s="524"/>
    </row>
    <row r="117" spans="1:11" ht="15" customHeight="1" x14ac:dyDescent="0.25">
      <c r="A117" s="233" t="s">
        <v>749</v>
      </c>
      <c r="B117" s="234" t="s">
        <v>669</v>
      </c>
      <c r="C117" s="234" t="s">
        <v>670</v>
      </c>
      <c r="D117" s="234">
        <v>83</v>
      </c>
      <c r="E117" s="233" t="s">
        <v>750</v>
      </c>
      <c r="F117" s="233" t="s">
        <v>751</v>
      </c>
      <c r="G117" s="235">
        <v>0</v>
      </c>
      <c r="H117" s="523" t="s">
        <v>591</v>
      </c>
      <c r="I117" s="523"/>
      <c r="J117" s="523" t="str">
        <f t="shared" si="3"/>
        <v>Proizvodna industrija</v>
      </c>
      <c r="K117" s="524"/>
    </row>
    <row r="118" spans="1:11" ht="15" customHeight="1" x14ac:dyDescent="0.25">
      <c r="A118" s="233" t="s">
        <v>752</v>
      </c>
      <c r="B118" s="234" t="s">
        <v>669</v>
      </c>
      <c r="C118" s="234" t="s">
        <v>670</v>
      </c>
      <c r="D118" s="234">
        <v>84</v>
      </c>
      <c r="E118" s="233" t="s">
        <v>753</v>
      </c>
      <c r="F118" s="233" t="s">
        <v>754</v>
      </c>
      <c r="G118" s="235">
        <v>0</v>
      </c>
      <c r="H118" s="523" t="s">
        <v>591</v>
      </c>
      <c r="I118" s="523"/>
      <c r="J118" s="523" t="str">
        <f t="shared" si="3"/>
        <v>Proizvodna industrija</v>
      </c>
      <c r="K118" s="524"/>
    </row>
    <row r="119" spans="1:11" ht="15" customHeight="1" x14ac:dyDescent="0.25">
      <c r="A119" s="233" t="s">
        <v>755</v>
      </c>
      <c r="B119" s="234" t="s">
        <v>669</v>
      </c>
      <c r="C119" s="234" t="s">
        <v>670</v>
      </c>
      <c r="D119" s="234">
        <v>85</v>
      </c>
      <c r="E119" s="233" t="s">
        <v>756</v>
      </c>
      <c r="F119" s="233" t="s">
        <v>757</v>
      </c>
      <c r="G119" s="235">
        <v>0</v>
      </c>
      <c r="H119" s="523" t="s">
        <v>591</v>
      </c>
      <c r="I119" s="523"/>
      <c r="J119" s="523" t="str">
        <f t="shared" si="3"/>
        <v>Proizvodna industrija</v>
      </c>
      <c r="K119" s="524"/>
    </row>
    <row r="120" spans="1:11" ht="15" customHeight="1" x14ac:dyDescent="0.25">
      <c r="A120" s="233" t="s">
        <v>758</v>
      </c>
      <c r="B120" s="234" t="s">
        <v>669</v>
      </c>
      <c r="C120" s="234" t="s">
        <v>670</v>
      </c>
      <c r="D120" s="234">
        <v>86</v>
      </c>
      <c r="E120" s="233" t="s">
        <v>759</v>
      </c>
      <c r="F120" s="233" t="s">
        <v>760</v>
      </c>
      <c r="G120" s="235">
        <v>0</v>
      </c>
      <c r="H120" s="523" t="s">
        <v>591</v>
      </c>
      <c r="I120" s="523"/>
      <c r="J120" s="523" t="str">
        <f t="shared" si="3"/>
        <v>Proizvodna industrija</v>
      </c>
      <c r="K120" s="524"/>
    </row>
    <row r="121" spans="1:11" ht="15" customHeight="1" x14ac:dyDescent="0.25">
      <c r="A121" s="233" t="s">
        <v>761</v>
      </c>
      <c r="B121" s="234" t="s">
        <v>669</v>
      </c>
      <c r="C121" s="234" t="s">
        <v>670</v>
      </c>
      <c r="D121" s="234">
        <v>89</v>
      </c>
      <c r="E121" s="233" t="s">
        <v>762</v>
      </c>
      <c r="F121" s="233" t="s">
        <v>763</v>
      </c>
      <c r="G121" s="235">
        <v>0</v>
      </c>
      <c r="H121" s="523" t="s">
        <v>591</v>
      </c>
      <c r="I121" s="523"/>
      <c r="J121" s="523" t="str">
        <f t="shared" si="3"/>
        <v>Proizvodna industrija</v>
      </c>
      <c r="K121" s="524"/>
    </row>
    <row r="122" spans="1:11" ht="15" customHeight="1" x14ac:dyDescent="0.25">
      <c r="A122" s="233" t="s">
        <v>764</v>
      </c>
      <c r="B122" s="234" t="s">
        <v>669</v>
      </c>
      <c r="C122" s="234" t="s">
        <v>670</v>
      </c>
      <c r="D122" s="234">
        <v>90</v>
      </c>
      <c r="E122" s="233" t="s">
        <v>765</v>
      </c>
      <c r="F122" s="233" t="s">
        <v>766</v>
      </c>
      <c r="G122" s="235">
        <v>0</v>
      </c>
      <c r="H122" s="523" t="s">
        <v>591</v>
      </c>
      <c r="I122" s="523"/>
      <c r="J122" s="523" t="str">
        <f t="shared" si="3"/>
        <v>Proizvodna industrija</v>
      </c>
      <c r="K122" s="524"/>
    </row>
    <row r="123" spans="1:11" ht="15" customHeight="1" x14ac:dyDescent="0.25">
      <c r="A123" s="233" t="s">
        <v>767</v>
      </c>
      <c r="B123" s="234" t="s">
        <v>669</v>
      </c>
      <c r="C123" s="234" t="s">
        <v>670</v>
      </c>
      <c r="D123" s="234">
        <v>91</v>
      </c>
      <c r="E123" s="233" t="s">
        <v>768</v>
      </c>
      <c r="F123" s="233" t="s">
        <v>769</v>
      </c>
      <c r="G123" s="235">
        <v>0</v>
      </c>
      <c r="H123" s="523" t="s">
        <v>591</v>
      </c>
      <c r="I123" s="523"/>
      <c r="J123" s="523" t="str">
        <f t="shared" si="3"/>
        <v>Proizvodna industrija</v>
      </c>
      <c r="K123" s="524"/>
    </row>
    <row r="124" spans="1:11" ht="15" customHeight="1" x14ac:dyDescent="0.25">
      <c r="A124" s="233" t="s">
        <v>770</v>
      </c>
      <c r="B124" s="234" t="s">
        <v>669</v>
      </c>
      <c r="C124" s="234" t="s">
        <v>670</v>
      </c>
      <c r="D124" s="234">
        <v>92</v>
      </c>
      <c r="E124" s="233" t="s">
        <v>771</v>
      </c>
      <c r="F124" s="233" t="s">
        <v>772</v>
      </c>
      <c r="G124" s="235">
        <v>0</v>
      </c>
      <c r="H124" s="523" t="s">
        <v>591</v>
      </c>
      <c r="I124" s="523"/>
      <c r="J124" s="523" t="str">
        <f t="shared" si="3"/>
        <v>Proizvodna industrija</v>
      </c>
      <c r="K124" s="524"/>
    </row>
    <row r="125" spans="1:11" ht="78" customHeight="1" x14ac:dyDescent="0.25">
      <c r="A125" s="233" t="s">
        <v>773</v>
      </c>
      <c r="B125" s="234" t="s">
        <v>669</v>
      </c>
      <c r="C125" s="234" t="s">
        <v>774</v>
      </c>
      <c r="D125" s="234">
        <v>0</v>
      </c>
      <c r="E125" s="233" t="s">
        <v>775</v>
      </c>
      <c r="F125" s="233" t="s">
        <v>776</v>
      </c>
      <c r="G125" s="235">
        <v>2</v>
      </c>
      <c r="H125" s="523"/>
      <c r="I125" s="523" t="s">
        <v>777</v>
      </c>
      <c r="J125" s="523" t="str">
        <f t="shared" si="3"/>
        <v>Proizvodna industrija</v>
      </c>
      <c r="K125" s="523" t="s">
        <v>673</v>
      </c>
    </row>
    <row r="126" spans="1:11" ht="15" customHeight="1" x14ac:dyDescent="0.25">
      <c r="A126" s="233" t="s">
        <v>778</v>
      </c>
      <c r="B126" s="234" t="s">
        <v>669</v>
      </c>
      <c r="C126" s="234" t="s">
        <v>774</v>
      </c>
      <c r="D126" s="234">
        <v>1</v>
      </c>
      <c r="E126" s="233" t="s">
        <v>779</v>
      </c>
      <c r="F126" s="233" t="s">
        <v>780</v>
      </c>
      <c r="G126" s="235">
        <v>1</v>
      </c>
      <c r="H126" s="523" t="s">
        <v>781</v>
      </c>
      <c r="I126" s="523"/>
      <c r="J126" s="523"/>
      <c r="K126" s="524"/>
    </row>
    <row r="127" spans="1:11" ht="15" customHeight="1" x14ac:dyDescent="0.25">
      <c r="A127" s="233" t="s">
        <v>782</v>
      </c>
      <c r="B127" s="234" t="s">
        <v>669</v>
      </c>
      <c r="C127" s="234" t="s">
        <v>774</v>
      </c>
      <c r="D127" s="234" t="s">
        <v>783</v>
      </c>
      <c r="E127" s="233" t="s">
        <v>784</v>
      </c>
      <c r="F127" s="233" t="s">
        <v>785</v>
      </c>
      <c r="G127" s="235">
        <v>0</v>
      </c>
      <c r="H127" s="523" t="s">
        <v>786</v>
      </c>
      <c r="I127" s="523"/>
      <c r="J127" s="523" t="s">
        <v>231</v>
      </c>
      <c r="K127" s="524"/>
    </row>
    <row r="128" spans="1:11" ht="15" customHeight="1" x14ac:dyDescent="0.25">
      <c r="A128" s="233" t="s">
        <v>787</v>
      </c>
      <c r="B128" s="234" t="s">
        <v>669</v>
      </c>
      <c r="C128" s="234" t="s">
        <v>774</v>
      </c>
      <c r="D128" s="234">
        <v>3</v>
      </c>
      <c r="E128" s="233" t="s">
        <v>788</v>
      </c>
      <c r="F128" s="233" t="s">
        <v>789</v>
      </c>
      <c r="G128" s="235">
        <v>0</v>
      </c>
      <c r="H128" s="523" t="s">
        <v>786</v>
      </c>
      <c r="I128" s="523"/>
      <c r="J128" s="523" t="s">
        <v>231</v>
      </c>
      <c r="K128" s="524"/>
    </row>
    <row r="129" spans="1:11" ht="15" customHeight="1" x14ac:dyDescent="0.25">
      <c r="A129" s="233" t="s">
        <v>790</v>
      </c>
      <c r="B129" s="234" t="s">
        <v>669</v>
      </c>
      <c r="C129" s="234" t="s">
        <v>774</v>
      </c>
      <c r="D129" s="234">
        <v>4</v>
      </c>
      <c r="E129" s="233" t="s">
        <v>791</v>
      </c>
      <c r="F129" s="233" t="s">
        <v>792</v>
      </c>
      <c r="G129" s="235">
        <v>0</v>
      </c>
      <c r="H129" s="523" t="s">
        <v>786</v>
      </c>
      <c r="I129" s="523"/>
      <c r="J129" s="523" t="s">
        <v>231</v>
      </c>
      <c r="K129" s="524"/>
    </row>
    <row r="130" spans="1:11" ht="15" customHeight="1" x14ac:dyDescent="0.25">
      <c r="A130" s="233" t="s">
        <v>793</v>
      </c>
      <c r="B130" s="234" t="s">
        <v>669</v>
      </c>
      <c r="C130" s="234" t="s">
        <v>774</v>
      </c>
      <c r="D130" s="234">
        <v>5</v>
      </c>
      <c r="E130" s="233" t="s">
        <v>794</v>
      </c>
      <c r="F130" s="233" t="s">
        <v>795</v>
      </c>
      <c r="G130" s="235">
        <v>0</v>
      </c>
      <c r="H130" s="523" t="s">
        <v>786</v>
      </c>
      <c r="I130" s="523"/>
      <c r="J130" s="523" t="s">
        <v>231</v>
      </c>
      <c r="K130" s="524"/>
    </row>
    <row r="131" spans="1:11" ht="15" customHeight="1" x14ac:dyDescent="0.25">
      <c r="A131" s="233" t="s">
        <v>796</v>
      </c>
      <c r="B131" s="234" t="s">
        <v>669</v>
      </c>
      <c r="C131" s="234" t="s">
        <v>774</v>
      </c>
      <c r="D131" s="234">
        <v>6</v>
      </c>
      <c r="E131" s="233" t="s">
        <v>797</v>
      </c>
      <c r="F131" s="233" t="s">
        <v>798</v>
      </c>
      <c r="G131" s="235">
        <v>0</v>
      </c>
      <c r="H131" s="523" t="s">
        <v>786</v>
      </c>
      <c r="I131" s="523"/>
      <c r="J131" s="523" t="s">
        <v>231</v>
      </c>
      <c r="K131" s="524"/>
    </row>
    <row r="132" spans="1:11" ht="15" customHeight="1" x14ac:dyDescent="0.25">
      <c r="A132" s="233" t="s">
        <v>799</v>
      </c>
      <c r="B132" s="234" t="s">
        <v>669</v>
      </c>
      <c r="C132" s="234" t="s">
        <v>774</v>
      </c>
      <c r="D132" s="234">
        <v>7</v>
      </c>
      <c r="E132" s="233" t="s">
        <v>800</v>
      </c>
      <c r="F132" s="534" t="s">
        <v>801</v>
      </c>
      <c r="G132" s="235">
        <v>0</v>
      </c>
      <c r="H132" s="523" t="s">
        <v>786</v>
      </c>
      <c r="I132" s="523"/>
      <c r="J132" s="523" t="s">
        <v>231</v>
      </c>
      <c r="K132" s="524"/>
    </row>
    <row r="133" spans="1:11" ht="15" customHeight="1" x14ac:dyDescent="0.25">
      <c r="A133" s="233" t="s">
        <v>802</v>
      </c>
      <c r="B133" s="234" t="s">
        <v>669</v>
      </c>
      <c r="C133" s="234" t="s">
        <v>803</v>
      </c>
      <c r="D133" s="234">
        <v>0</v>
      </c>
      <c r="E133" s="233" t="s">
        <v>804</v>
      </c>
      <c r="F133" s="233" t="s">
        <v>805</v>
      </c>
      <c r="G133" s="235">
        <v>1</v>
      </c>
      <c r="H133" s="523" t="s">
        <v>786</v>
      </c>
      <c r="I133" s="523"/>
      <c r="J133" s="523" t="s">
        <v>231</v>
      </c>
      <c r="K133" s="524"/>
    </row>
    <row r="134" spans="1:11" ht="15" customHeight="1" x14ac:dyDescent="0.25">
      <c r="A134" s="233" t="s">
        <v>806</v>
      </c>
      <c r="B134" s="234" t="s">
        <v>669</v>
      </c>
      <c r="C134" s="234" t="s">
        <v>807</v>
      </c>
      <c r="D134" s="234">
        <v>0</v>
      </c>
      <c r="E134" s="233" t="s">
        <v>808</v>
      </c>
      <c r="F134" s="233" t="s">
        <v>809</v>
      </c>
      <c r="G134" s="235">
        <v>0</v>
      </c>
      <c r="H134" s="523" t="s">
        <v>786</v>
      </c>
      <c r="I134" s="523"/>
      <c r="J134" s="523" t="s">
        <v>231</v>
      </c>
      <c r="K134" s="524"/>
    </row>
    <row r="135" spans="1:11" ht="15" customHeight="1" x14ac:dyDescent="0.25">
      <c r="A135" s="233" t="s">
        <v>810</v>
      </c>
      <c r="B135" s="234" t="s">
        <v>669</v>
      </c>
      <c r="C135" s="234" t="s">
        <v>807</v>
      </c>
      <c r="D135" s="234">
        <v>10</v>
      </c>
      <c r="E135" s="233" t="s">
        <v>811</v>
      </c>
      <c r="F135" s="233" t="s">
        <v>812</v>
      </c>
      <c r="G135" s="235">
        <v>0</v>
      </c>
      <c r="H135" s="523" t="s">
        <v>786</v>
      </c>
      <c r="I135" s="523"/>
      <c r="J135" s="523" t="s">
        <v>231</v>
      </c>
      <c r="K135" s="524"/>
    </row>
    <row r="136" spans="1:11" ht="15" customHeight="1" x14ac:dyDescent="0.25">
      <c r="A136" s="233" t="s">
        <v>813</v>
      </c>
      <c r="B136" s="234" t="s">
        <v>669</v>
      </c>
      <c r="C136" s="234" t="s">
        <v>807</v>
      </c>
      <c r="D136" s="234">
        <v>20</v>
      </c>
      <c r="E136" s="233" t="s">
        <v>814</v>
      </c>
      <c r="F136" s="233" t="s">
        <v>815</v>
      </c>
      <c r="G136" s="235">
        <v>0</v>
      </c>
      <c r="H136" s="523" t="s">
        <v>786</v>
      </c>
      <c r="I136" s="523"/>
      <c r="J136" s="523" t="s">
        <v>231</v>
      </c>
      <c r="K136" s="524"/>
    </row>
    <row r="137" spans="1:11" ht="15" customHeight="1" x14ac:dyDescent="0.25">
      <c r="A137" s="233" t="s">
        <v>816</v>
      </c>
      <c r="B137" s="234" t="s">
        <v>669</v>
      </c>
      <c r="C137" s="234" t="s">
        <v>807</v>
      </c>
      <c r="D137" s="234">
        <v>30</v>
      </c>
      <c r="E137" s="233" t="s">
        <v>817</v>
      </c>
      <c r="F137" s="233" t="s">
        <v>818</v>
      </c>
      <c r="G137" s="235">
        <v>0</v>
      </c>
      <c r="H137" s="523" t="s">
        <v>786</v>
      </c>
      <c r="I137" s="523"/>
      <c r="J137" s="523" t="s">
        <v>231</v>
      </c>
      <c r="K137" s="524"/>
    </row>
    <row r="138" spans="1:11" ht="15" customHeight="1" x14ac:dyDescent="0.25">
      <c r="A138" s="233" t="s">
        <v>819</v>
      </c>
      <c r="B138" s="234" t="s">
        <v>669</v>
      </c>
      <c r="C138" s="234" t="s">
        <v>807</v>
      </c>
      <c r="D138" s="234">
        <v>90</v>
      </c>
      <c r="E138" s="233" t="s">
        <v>820</v>
      </c>
      <c r="F138" s="233" t="s">
        <v>821</v>
      </c>
      <c r="G138" s="235">
        <v>0</v>
      </c>
      <c r="H138" s="523" t="s">
        <v>786</v>
      </c>
      <c r="I138" s="523"/>
      <c r="J138" s="523" t="s">
        <v>231</v>
      </c>
      <c r="K138" s="524"/>
    </row>
    <row r="139" spans="1:11" ht="15" customHeight="1" x14ac:dyDescent="0.25">
      <c r="A139" s="233" t="s">
        <v>822</v>
      </c>
      <c r="B139" s="234" t="s">
        <v>669</v>
      </c>
      <c r="C139" s="234" t="s">
        <v>807</v>
      </c>
      <c r="D139" s="234">
        <v>91</v>
      </c>
      <c r="E139" s="233" t="s">
        <v>823</v>
      </c>
      <c r="F139" s="233" t="s">
        <v>824</v>
      </c>
      <c r="G139" s="235">
        <v>0</v>
      </c>
      <c r="H139" s="523" t="s">
        <v>786</v>
      </c>
      <c r="I139" s="523"/>
      <c r="J139" s="523" t="s">
        <v>231</v>
      </c>
      <c r="K139" s="524"/>
    </row>
    <row r="140" spans="1:11" ht="15" customHeight="1" x14ac:dyDescent="0.25">
      <c r="A140" s="233" t="s">
        <v>825</v>
      </c>
      <c r="B140" s="234" t="s">
        <v>669</v>
      </c>
      <c r="C140" s="234" t="s">
        <v>807</v>
      </c>
      <c r="D140" s="234">
        <v>92</v>
      </c>
      <c r="E140" s="233" t="s">
        <v>826</v>
      </c>
      <c r="F140" s="233" t="s">
        <v>827</v>
      </c>
      <c r="G140" s="235">
        <v>0</v>
      </c>
      <c r="H140" s="523" t="s">
        <v>786</v>
      </c>
      <c r="I140" s="523"/>
      <c r="J140" s="523" t="s">
        <v>231</v>
      </c>
      <c r="K140" s="524"/>
    </row>
    <row r="141" spans="1:11" ht="15" customHeight="1" x14ac:dyDescent="0.25">
      <c r="A141" s="233" t="s">
        <v>828</v>
      </c>
      <c r="B141" s="234" t="s">
        <v>669</v>
      </c>
      <c r="C141" s="234" t="s">
        <v>807</v>
      </c>
      <c r="D141" s="234">
        <v>93</v>
      </c>
      <c r="E141" s="233" t="s">
        <v>829</v>
      </c>
      <c r="F141" s="233" t="s">
        <v>830</v>
      </c>
      <c r="G141" s="235">
        <v>0</v>
      </c>
      <c r="H141" s="523" t="s">
        <v>786</v>
      </c>
      <c r="I141" s="523"/>
      <c r="J141" s="523" t="s">
        <v>231</v>
      </c>
      <c r="K141" s="524"/>
    </row>
    <row r="142" spans="1:11" ht="15" customHeight="1" x14ac:dyDescent="0.25">
      <c r="A142" s="233" t="s">
        <v>831</v>
      </c>
      <c r="B142" s="234" t="s">
        <v>669</v>
      </c>
      <c r="C142" s="234" t="s">
        <v>807</v>
      </c>
      <c r="D142" s="234">
        <v>94</v>
      </c>
      <c r="E142" s="233" t="s">
        <v>832</v>
      </c>
      <c r="F142" s="233" t="s">
        <v>833</v>
      </c>
      <c r="G142" s="235">
        <v>0</v>
      </c>
      <c r="H142" s="523" t="s">
        <v>786</v>
      </c>
      <c r="I142" s="523"/>
      <c r="J142" s="523" t="s">
        <v>231</v>
      </c>
      <c r="K142" s="524"/>
    </row>
    <row r="143" spans="1:11" ht="15" customHeight="1" x14ac:dyDescent="0.25">
      <c r="A143" s="233" t="s">
        <v>834</v>
      </c>
      <c r="B143" s="234" t="s">
        <v>669</v>
      </c>
      <c r="C143" s="234" t="s">
        <v>807</v>
      </c>
      <c r="D143" s="234">
        <v>95</v>
      </c>
      <c r="E143" s="233" t="s">
        <v>835</v>
      </c>
      <c r="F143" s="233" t="s">
        <v>836</v>
      </c>
      <c r="G143" s="235">
        <v>0</v>
      </c>
      <c r="H143" s="523" t="s">
        <v>786</v>
      </c>
      <c r="I143" s="523"/>
      <c r="J143" s="523" t="s">
        <v>231</v>
      </c>
      <c r="K143" s="524"/>
    </row>
    <row r="144" spans="1:11" ht="15" customHeight="1" x14ac:dyDescent="0.25">
      <c r="A144" s="233" t="s">
        <v>837</v>
      </c>
      <c r="B144" s="234" t="s">
        <v>669</v>
      </c>
      <c r="C144" s="234" t="s">
        <v>807</v>
      </c>
      <c r="D144" s="234">
        <v>96</v>
      </c>
      <c r="E144" s="233" t="s">
        <v>838</v>
      </c>
      <c r="F144" s="233" t="s">
        <v>839</v>
      </c>
      <c r="G144" s="235">
        <v>0</v>
      </c>
      <c r="H144" s="523" t="s">
        <v>786</v>
      </c>
      <c r="I144" s="523"/>
      <c r="J144" s="523" t="s">
        <v>231</v>
      </c>
      <c r="K144" s="524"/>
    </row>
    <row r="145" spans="1:11" ht="15" customHeight="1" x14ac:dyDescent="0.25">
      <c r="A145" s="233" t="s">
        <v>840</v>
      </c>
      <c r="B145" s="234" t="s">
        <v>669</v>
      </c>
      <c r="C145" s="234" t="s">
        <v>807</v>
      </c>
      <c r="D145" s="234">
        <v>99</v>
      </c>
      <c r="E145" s="233" t="s">
        <v>841</v>
      </c>
      <c r="F145" s="233" t="s">
        <v>842</v>
      </c>
      <c r="G145" s="235">
        <v>0</v>
      </c>
      <c r="H145" s="523" t="s">
        <v>786</v>
      </c>
      <c r="I145" s="523"/>
      <c r="J145" s="523" t="s">
        <v>231</v>
      </c>
      <c r="K145" s="524"/>
    </row>
    <row r="146" spans="1:11" ht="15" customHeight="1" x14ac:dyDescent="0.25">
      <c r="A146" s="233" t="s">
        <v>843</v>
      </c>
      <c r="B146" s="234" t="s">
        <v>669</v>
      </c>
      <c r="C146" s="234" t="s">
        <v>844</v>
      </c>
      <c r="D146" s="234">
        <v>0</v>
      </c>
      <c r="E146" s="233" t="s">
        <v>845</v>
      </c>
      <c r="F146" s="233" t="s">
        <v>846</v>
      </c>
      <c r="G146" s="235">
        <v>0</v>
      </c>
      <c r="H146" s="523" t="s">
        <v>786</v>
      </c>
      <c r="I146" s="523"/>
      <c r="J146" s="523" t="s">
        <v>231</v>
      </c>
      <c r="K146" s="524"/>
    </row>
    <row r="147" spans="1:11" ht="15" customHeight="1" x14ac:dyDescent="0.25">
      <c r="A147" s="233" t="s">
        <v>847</v>
      </c>
      <c r="B147" s="234" t="s">
        <v>669</v>
      </c>
      <c r="C147" s="234" t="s">
        <v>844</v>
      </c>
      <c r="D147" s="234">
        <v>10</v>
      </c>
      <c r="E147" s="233" t="s">
        <v>848</v>
      </c>
      <c r="F147" s="233" t="s">
        <v>849</v>
      </c>
      <c r="G147" s="235">
        <v>0</v>
      </c>
      <c r="H147" s="523" t="s">
        <v>786</v>
      </c>
      <c r="I147" s="523"/>
      <c r="J147" s="523" t="s">
        <v>231</v>
      </c>
      <c r="K147" s="524"/>
    </row>
    <row r="148" spans="1:11" ht="15" customHeight="1" x14ac:dyDescent="0.25">
      <c r="A148" s="233" t="s">
        <v>850</v>
      </c>
      <c r="B148" s="234" t="s">
        <v>669</v>
      </c>
      <c r="C148" s="234" t="s">
        <v>844</v>
      </c>
      <c r="D148" s="234">
        <v>11</v>
      </c>
      <c r="E148" s="233" t="s">
        <v>851</v>
      </c>
      <c r="F148" s="233" t="s">
        <v>852</v>
      </c>
      <c r="G148" s="235">
        <v>0</v>
      </c>
      <c r="H148" s="523" t="s">
        <v>786</v>
      </c>
      <c r="I148" s="523"/>
      <c r="J148" s="523" t="s">
        <v>231</v>
      </c>
      <c r="K148" s="524"/>
    </row>
    <row r="149" spans="1:11" ht="15" customHeight="1" x14ac:dyDescent="0.25">
      <c r="A149" s="233" t="s">
        <v>853</v>
      </c>
      <c r="B149" s="234" t="s">
        <v>669</v>
      </c>
      <c r="C149" s="234" t="s">
        <v>844</v>
      </c>
      <c r="D149" s="234">
        <v>12</v>
      </c>
      <c r="E149" s="233" t="s">
        <v>854</v>
      </c>
      <c r="F149" s="233" t="s">
        <v>855</v>
      </c>
      <c r="G149" s="235">
        <v>0</v>
      </c>
      <c r="H149" s="523" t="s">
        <v>786</v>
      </c>
      <c r="I149" s="523"/>
      <c r="J149" s="523" t="s">
        <v>231</v>
      </c>
      <c r="K149" s="524"/>
    </row>
    <row r="150" spans="1:11" ht="15" customHeight="1" x14ac:dyDescent="0.25">
      <c r="A150" s="233" t="s">
        <v>856</v>
      </c>
      <c r="B150" s="234" t="s">
        <v>669</v>
      </c>
      <c r="C150" s="234" t="s">
        <v>844</v>
      </c>
      <c r="D150" s="234">
        <v>13</v>
      </c>
      <c r="E150" s="233" t="s">
        <v>857</v>
      </c>
      <c r="F150" s="233" t="s">
        <v>858</v>
      </c>
      <c r="G150" s="235">
        <v>0</v>
      </c>
      <c r="H150" s="523" t="s">
        <v>786</v>
      </c>
      <c r="I150" s="523"/>
      <c r="J150" s="523" t="s">
        <v>231</v>
      </c>
      <c r="K150" s="524"/>
    </row>
    <row r="151" spans="1:11" ht="15" customHeight="1" x14ac:dyDescent="0.25">
      <c r="A151" s="233" t="s">
        <v>859</v>
      </c>
      <c r="B151" s="234" t="s">
        <v>669</v>
      </c>
      <c r="C151" s="234" t="s">
        <v>844</v>
      </c>
      <c r="D151" s="234">
        <v>14</v>
      </c>
      <c r="E151" s="233" t="s">
        <v>860</v>
      </c>
      <c r="F151" s="233" t="s">
        <v>861</v>
      </c>
      <c r="G151" s="235">
        <v>0</v>
      </c>
      <c r="H151" s="523" t="s">
        <v>786</v>
      </c>
      <c r="I151" s="523"/>
      <c r="J151" s="523" t="s">
        <v>231</v>
      </c>
      <c r="K151" s="524"/>
    </row>
    <row r="152" spans="1:11" ht="15" customHeight="1" x14ac:dyDescent="0.25">
      <c r="A152" s="233" t="s">
        <v>862</v>
      </c>
      <c r="B152" s="234" t="s">
        <v>669</v>
      </c>
      <c r="C152" s="234" t="s">
        <v>844</v>
      </c>
      <c r="D152" s="234">
        <v>19</v>
      </c>
      <c r="E152" s="233" t="s">
        <v>863</v>
      </c>
      <c r="F152" s="233" t="s">
        <v>864</v>
      </c>
      <c r="G152" s="235">
        <v>0</v>
      </c>
      <c r="H152" s="523" t="s">
        <v>786</v>
      </c>
      <c r="I152" s="523"/>
      <c r="J152" s="523" t="s">
        <v>231</v>
      </c>
      <c r="K152" s="524"/>
    </row>
    <row r="153" spans="1:11" ht="15" customHeight="1" x14ac:dyDescent="0.25">
      <c r="A153" s="233" t="s">
        <v>865</v>
      </c>
      <c r="B153" s="234" t="s">
        <v>669</v>
      </c>
      <c r="C153" s="234" t="s">
        <v>844</v>
      </c>
      <c r="D153" s="234">
        <v>20</v>
      </c>
      <c r="E153" s="233" t="s">
        <v>866</v>
      </c>
      <c r="F153" s="233" t="s">
        <v>867</v>
      </c>
      <c r="G153" s="235">
        <v>0</v>
      </c>
      <c r="H153" s="523" t="s">
        <v>786</v>
      </c>
      <c r="I153" s="523"/>
      <c r="J153" s="523" t="s">
        <v>231</v>
      </c>
      <c r="K153" s="524"/>
    </row>
    <row r="154" spans="1:11" ht="15" customHeight="1" x14ac:dyDescent="0.25">
      <c r="A154" s="233" t="s">
        <v>868</v>
      </c>
      <c r="B154" s="234" t="s">
        <v>669</v>
      </c>
      <c r="C154" s="234" t="s">
        <v>844</v>
      </c>
      <c r="D154" s="234">
        <v>30</v>
      </c>
      <c r="E154" s="233" t="s">
        <v>869</v>
      </c>
      <c r="F154" s="233" t="s">
        <v>870</v>
      </c>
      <c r="G154" s="235">
        <v>0</v>
      </c>
      <c r="H154" s="523" t="s">
        <v>786</v>
      </c>
      <c r="I154" s="523"/>
      <c r="J154" s="523" t="s">
        <v>231</v>
      </c>
      <c r="K154" s="524"/>
    </row>
    <row r="155" spans="1:11" ht="15" customHeight="1" x14ac:dyDescent="0.25">
      <c r="A155" s="233" t="s">
        <v>871</v>
      </c>
      <c r="B155" s="234" t="s">
        <v>669</v>
      </c>
      <c r="C155" s="234" t="s">
        <v>844</v>
      </c>
      <c r="D155" s="234">
        <v>31</v>
      </c>
      <c r="E155" s="233" t="s">
        <v>872</v>
      </c>
      <c r="F155" s="233" t="s">
        <v>873</v>
      </c>
      <c r="G155" s="235">
        <v>0</v>
      </c>
      <c r="H155" s="523" t="s">
        <v>786</v>
      </c>
      <c r="I155" s="523"/>
      <c r="J155" s="523" t="s">
        <v>231</v>
      </c>
      <c r="K155" s="524"/>
    </row>
    <row r="156" spans="1:11" ht="15" customHeight="1" x14ac:dyDescent="0.25">
      <c r="A156" s="233" t="s">
        <v>874</v>
      </c>
      <c r="B156" s="234" t="s">
        <v>669</v>
      </c>
      <c r="C156" s="234" t="s">
        <v>844</v>
      </c>
      <c r="D156" s="234">
        <v>39</v>
      </c>
      <c r="E156" s="233" t="s">
        <v>875</v>
      </c>
      <c r="F156" s="233" t="s">
        <v>876</v>
      </c>
      <c r="G156" s="235">
        <v>0</v>
      </c>
      <c r="H156" s="523" t="s">
        <v>786</v>
      </c>
      <c r="I156" s="523"/>
      <c r="J156" s="523" t="s">
        <v>231</v>
      </c>
      <c r="K156" s="524"/>
    </row>
    <row r="157" spans="1:11" ht="15" customHeight="1" x14ac:dyDescent="0.25">
      <c r="A157" s="233" t="s">
        <v>877</v>
      </c>
      <c r="B157" s="234" t="s">
        <v>669</v>
      </c>
      <c r="C157" s="234" t="s">
        <v>878</v>
      </c>
      <c r="D157" s="234">
        <v>0</v>
      </c>
      <c r="E157" s="233" t="s">
        <v>879</v>
      </c>
      <c r="F157" s="233" t="s">
        <v>880</v>
      </c>
      <c r="G157" s="235">
        <v>0</v>
      </c>
      <c r="H157" s="523" t="s">
        <v>786</v>
      </c>
      <c r="I157" s="523"/>
      <c r="J157" s="523" t="s">
        <v>231</v>
      </c>
      <c r="K157" s="524"/>
    </row>
    <row r="158" spans="1:11" ht="15" customHeight="1" x14ac:dyDescent="0.25">
      <c r="A158" s="233" t="s">
        <v>881</v>
      </c>
      <c r="B158" s="234" t="s">
        <v>669</v>
      </c>
      <c r="C158" s="234" t="s">
        <v>878</v>
      </c>
      <c r="D158" s="234">
        <v>10</v>
      </c>
      <c r="E158" s="233" t="s">
        <v>882</v>
      </c>
      <c r="F158" s="233" t="s">
        <v>883</v>
      </c>
      <c r="G158" s="235">
        <v>0</v>
      </c>
      <c r="H158" s="523" t="s">
        <v>786</v>
      </c>
      <c r="I158" s="523"/>
      <c r="J158" s="523" t="s">
        <v>231</v>
      </c>
      <c r="K158" s="524"/>
    </row>
    <row r="159" spans="1:11" ht="15" customHeight="1" x14ac:dyDescent="0.25">
      <c r="A159" s="233" t="s">
        <v>884</v>
      </c>
      <c r="B159" s="234" t="s">
        <v>669</v>
      </c>
      <c r="C159" s="234" t="s">
        <v>878</v>
      </c>
      <c r="D159" s="234">
        <v>11</v>
      </c>
      <c r="E159" s="233" t="s">
        <v>885</v>
      </c>
      <c r="F159" s="233" t="s">
        <v>886</v>
      </c>
      <c r="G159" s="235">
        <v>0</v>
      </c>
      <c r="H159" s="523" t="s">
        <v>786</v>
      </c>
      <c r="I159" s="523"/>
      <c r="J159" s="523" t="s">
        <v>231</v>
      </c>
      <c r="K159" s="524"/>
    </row>
    <row r="160" spans="1:11" ht="15" customHeight="1" x14ac:dyDescent="0.25">
      <c r="A160" s="233" t="s">
        <v>887</v>
      </c>
      <c r="B160" s="234" t="s">
        <v>669</v>
      </c>
      <c r="C160" s="234" t="s">
        <v>878</v>
      </c>
      <c r="D160" s="234">
        <v>12</v>
      </c>
      <c r="E160" s="233" t="s">
        <v>888</v>
      </c>
      <c r="F160" s="233" t="s">
        <v>889</v>
      </c>
      <c r="G160" s="235">
        <v>0</v>
      </c>
      <c r="H160" s="523" t="s">
        <v>786</v>
      </c>
      <c r="I160" s="523"/>
      <c r="J160" s="523" t="s">
        <v>231</v>
      </c>
      <c r="K160" s="524"/>
    </row>
    <row r="161" spans="1:11" ht="15" customHeight="1" x14ac:dyDescent="0.25">
      <c r="A161" s="233" t="s">
        <v>890</v>
      </c>
      <c r="B161" s="234" t="s">
        <v>669</v>
      </c>
      <c r="C161" s="234" t="s">
        <v>878</v>
      </c>
      <c r="D161" s="234">
        <v>20</v>
      </c>
      <c r="E161" s="233" t="s">
        <v>891</v>
      </c>
      <c r="F161" s="233" t="s">
        <v>892</v>
      </c>
      <c r="G161" s="235">
        <v>0</v>
      </c>
      <c r="H161" s="523" t="s">
        <v>786</v>
      </c>
      <c r="I161" s="523"/>
      <c r="J161" s="523" t="s">
        <v>231</v>
      </c>
      <c r="K161" s="524"/>
    </row>
    <row r="162" spans="1:11" ht="15" customHeight="1" x14ac:dyDescent="0.25">
      <c r="A162" s="233" t="s">
        <v>893</v>
      </c>
      <c r="B162" s="234" t="s">
        <v>669</v>
      </c>
      <c r="C162" s="234" t="s">
        <v>894</v>
      </c>
      <c r="D162" s="234">
        <v>0</v>
      </c>
      <c r="E162" s="233" t="s">
        <v>895</v>
      </c>
      <c r="F162" s="233" t="s">
        <v>896</v>
      </c>
      <c r="G162" s="235">
        <v>0</v>
      </c>
      <c r="H162" s="523" t="s">
        <v>786</v>
      </c>
      <c r="I162" s="523"/>
      <c r="J162" s="523" t="s">
        <v>231</v>
      </c>
      <c r="K162" s="524"/>
    </row>
    <row r="163" spans="1:11" ht="15" customHeight="1" x14ac:dyDescent="0.25">
      <c r="A163" s="233" t="s">
        <v>897</v>
      </c>
      <c r="B163" s="234" t="s">
        <v>669</v>
      </c>
      <c r="C163" s="234" t="s">
        <v>894</v>
      </c>
      <c r="D163" s="234">
        <v>10</v>
      </c>
      <c r="E163" s="233" t="s">
        <v>898</v>
      </c>
      <c r="F163" s="233" t="s">
        <v>899</v>
      </c>
      <c r="G163" s="235">
        <v>0</v>
      </c>
      <c r="H163" s="523" t="s">
        <v>786</v>
      </c>
      <c r="I163" s="523"/>
      <c r="J163" s="523" t="s">
        <v>231</v>
      </c>
      <c r="K163" s="524"/>
    </row>
    <row r="164" spans="1:11" ht="15" customHeight="1" x14ac:dyDescent="0.25">
      <c r="A164" s="233" t="s">
        <v>900</v>
      </c>
      <c r="B164" s="234" t="s">
        <v>669</v>
      </c>
      <c r="C164" s="234" t="s">
        <v>894</v>
      </c>
      <c r="D164" s="234">
        <v>20</v>
      </c>
      <c r="E164" s="233" t="s">
        <v>901</v>
      </c>
      <c r="F164" s="233" t="s">
        <v>902</v>
      </c>
      <c r="G164" s="235">
        <v>0</v>
      </c>
      <c r="H164" s="523" t="s">
        <v>786</v>
      </c>
      <c r="I164" s="523"/>
      <c r="J164" s="523" t="s">
        <v>231</v>
      </c>
      <c r="K164" s="524"/>
    </row>
    <row r="165" spans="1:11" ht="15" customHeight="1" x14ac:dyDescent="0.25">
      <c r="A165" s="233" t="s">
        <v>903</v>
      </c>
      <c r="B165" s="234" t="s">
        <v>669</v>
      </c>
      <c r="C165" s="234" t="s">
        <v>894</v>
      </c>
      <c r="D165" s="234">
        <v>21</v>
      </c>
      <c r="E165" s="233" t="s">
        <v>904</v>
      </c>
      <c r="F165" s="233" t="s">
        <v>905</v>
      </c>
      <c r="G165" s="235">
        <v>0</v>
      </c>
      <c r="H165" s="523" t="s">
        <v>786</v>
      </c>
      <c r="I165" s="523"/>
      <c r="J165" s="523" t="s">
        <v>231</v>
      </c>
      <c r="K165" s="524"/>
    </row>
    <row r="166" spans="1:11" ht="15" customHeight="1" x14ac:dyDescent="0.25">
      <c r="A166" s="233" t="s">
        <v>906</v>
      </c>
      <c r="B166" s="234" t="s">
        <v>669</v>
      </c>
      <c r="C166" s="234" t="s">
        <v>894</v>
      </c>
      <c r="D166" s="234">
        <v>22</v>
      </c>
      <c r="E166" s="233" t="s">
        <v>907</v>
      </c>
      <c r="F166" s="233" t="s">
        <v>908</v>
      </c>
      <c r="G166" s="235">
        <v>0</v>
      </c>
      <c r="H166" s="523" t="s">
        <v>786</v>
      </c>
      <c r="I166" s="523"/>
      <c r="J166" s="523" t="s">
        <v>231</v>
      </c>
      <c r="K166" s="524"/>
    </row>
    <row r="167" spans="1:11" ht="15" customHeight="1" x14ac:dyDescent="0.25">
      <c r="A167" s="233" t="s">
        <v>909</v>
      </c>
      <c r="B167" s="234" t="s">
        <v>669</v>
      </c>
      <c r="C167" s="234" t="s">
        <v>894</v>
      </c>
      <c r="D167" s="234">
        <v>23</v>
      </c>
      <c r="E167" s="233" t="s">
        <v>910</v>
      </c>
      <c r="F167" s="233" t="s">
        <v>911</v>
      </c>
      <c r="G167" s="235">
        <v>0</v>
      </c>
      <c r="H167" s="523" t="s">
        <v>786</v>
      </c>
      <c r="I167" s="523"/>
      <c r="J167" s="523" t="s">
        <v>231</v>
      </c>
      <c r="K167" s="524"/>
    </row>
    <row r="168" spans="1:11" ht="15" customHeight="1" x14ac:dyDescent="0.25">
      <c r="A168" s="233" t="s">
        <v>912</v>
      </c>
      <c r="B168" s="234" t="s">
        <v>669</v>
      </c>
      <c r="C168" s="234" t="s">
        <v>894</v>
      </c>
      <c r="D168" s="234">
        <v>24</v>
      </c>
      <c r="E168" s="233" t="s">
        <v>913</v>
      </c>
      <c r="F168" s="233" t="s">
        <v>914</v>
      </c>
      <c r="G168" s="235">
        <v>0</v>
      </c>
      <c r="H168" s="523" t="s">
        <v>786</v>
      </c>
      <c r="I168" s="523"/>
      <c r="J168" s="523" t="s">
        <v>231</v>
      </c>
      <c r="K168" s="524"/>
    </row>
    <row r="169" spans="1:11" ht="15" customHeight="1" x14ac:dyDescent="0.25">
      <c r="A169" s="233" t="s">
        <v>915</v>
      </c>
      <c r="B169" s="234" t="s">
        <v>669</v>
      </c>
      <c r="C169" s="234" t="s">
        <v>894</v>
      </c>
      <c r="D169" s="234">
        <v>29</v>
      </c>
      <c r="E169" s="233" t="s">
        <v>916</v>
      </c>
      <c r="F169" s="233" t="s">
        <v>917</v>
      </c>
      <c r="G169" s="235">
        <v>0</v>
      </c>
      <c r="H169" s="523" t="s">
        <v>786</v>
      </c>
      <c r="I169" s="523"/>
      <c r="J169" s="523" t="s">
        <v>231</v>
      </c>
      <c r="K169" s="524"/>
    </row>
    <row r="170" spans="1:11" ht="15" customHeight="1" x14ac:dyDescent="0.25">
      <c r="A170" s="233" t="s">
        <v>918</v>
      </c>
      <c r="B170" s="234" t="s">
        <v>669</v>
      </c>
      <c r="C170" s="234" t="s">
        <v>919</v>
      </c>
      <c r="D170" s="234">
        <v>0</v>
      </c>
      <c r="E170" s="233" t="s">
        <v>920</v>
      </c>
      <c r="F170" s="233" t="s">
        <v>921</v>
      </c>
      <c r="G170" s="235">
        <v>0</v>
      </c>
      <c r="H170" s="523" t="s">
        <v>786</v>
      </c>
      <c r="I170" s="523"/>
      <c r="J170" s="523" t="s">
        <v>231</v>
      </c>
      <c r="K170" s="524"/>
    </row>
    <row r="171" spans="1:11" ht="15" customHeight="1" x14ac:dyDescent="0.25">
      <c r="A171" s="233" t="s">
        <v>922</v>
      </c>
      <c r="B171" s="234" t="s">
        <v>669</v>
      </c>
      <c r="C171" s="234" t="s">
        <v>919</v>
      </c>
      <c r="D171" s="234">
        <v>10</v>
      </c>
      <c r="E171" s="233" t="s">
        <v>923</v>
      </c>
      <c r="F171" s="233" t="s">
        <v>924</v>
      </c>
      <c r="G171" s="235">
        <v>0</v>
      </c>
      <c r="H171" s="523" t="s">
        <v>786</v>
      </c>
      <c r="I171" s="523"/>
      <c r="J171" s="523" t="s">
        <v>231</v>
      </c>
      <c r="K171" s="524"/>
    </row>
    <row r="172" spans="1:11" ht="15" customHeight="1" x14ac:dyDescent="0.25">
      <c r="A172" s="233" t="s">
        <v>925</v>
      </c>
      <c r="B172" s="234" t="s">
        <v>669</v>
      </c>
      <c r="C172" s="234" t="s">
        <v>919</v>
      </c>
      <c r="D172" s="234">
        <v>11</v>
      </c>
      <c r="E172" s="233" t="s">
        <v>926</v>
      </c>
      <c r="F172" s="233" t="s">
        <v>927</v>
      </c>
      <c r="G172" s="235">
        <v>0</v>
      </c>
      <c r="H172" s="523" t="s">
        <v>786</v>
      </c>
      <c r="I172" s="523"/>
      <c r="J172" s="523" t="s">
        <v>231</v>
      </c>
      <c r="K172" s="524"/>
    </row>
    <row r="173" spans="1:11" ht="15" customHeight="1" x14ac:dyDescent="0.25">
      <c r="A173" s="233" t="s">
        <v>928</v>
      </c>
      <c r="B173" s="234" t="s">
        <v>669</v>
      </c>
      <c r="C173" s="234" t="s">
        <v>919</v>
      </c>
      <c r="D173" s="234">
        <v>12</v>
      </c>
      <c r="E173" s="233" t="s">
        <v>929</v>
      </c>
      <c r="F173" s="233" t="s">
        <v>930</v>
      </c>
      <c r="G173" s="235">
        <v>0</v>
      </c>
      <c r="H173" s="523" t="s">
        <v>786</v>
      </c>
      <c r="I173" s="523"/>
      <c r="J173" s="523" t="s">
        <v>231</v>
      </c>
      <c r="K173" s="524"/>
    </row>
    <row r="174" spans="1:11" ht="15" customHeight="1" x14ac:dyDescent="0.25">
      <c r="A174" s="233" t="s">
        <v>931</v>
      </c>
      <c r="B174" s="234" t="s">
        <v>669</v>
      </c>
      <c r="C174" s="234" t="s">
        <v>919</v>
      </c>
      <c r="D174" s="234">
        <v>20</v>
      </c>
      <c r="E174" s="233" t="s">
        <v>932</v>
      </c>
      <c r="F174" s="233" t="s">
        <v>933</v>
      </c>
      <c r="G174" s="235">
        <v>0</v>
      </c>
      <c r="H174" s="523" t="s">
        <v>786</v>
      </c>
      <c r="I174" s="523"/>
      <c r="J174" s="523" t="s">
        <v>231</v>
      </c>
      <c r="K174" s="524"/>
    </row>
    <row r="175" spans="1:11" ht="15" customHeight="1" x14ac:dyDescent="0.25">
      <c r="A175" s="233" t="s">
        <v>934</v>
      </c>
      <c r="B175" s="234" t="s">
        <v>669</v>
      </c>
      <c r="C175" s="234" t="s">
        <v>919</v>
      </c>
      <c r="D175" s="234">
        <v>21</v>
      </c>
      <c r="E175" s="233" t="s">
        <v>935</v>
      </c>
      <c r="F175" s="233" t="s">
        <v>936</v>
      </c>
      <c r="G175" s="235">
        <v>0</v>
      </c>
      <c r="H175" s="523" t="s">
        <v>786</v>
      </c>
      <c r="I175" s="523"/>
      <c r="J175" s="523" t="s">
        <v>231</v>
      </c>
      <c r="K175" s="524"/>
    </row>
    <row r="176" spans="1:11" ht="15" customHeight="1" x14ac:dyDescent="0.25">
      <c r="A176" s="233" t="s">
        <v>937</v>
      </c>
      <c r="B176" s="234" t="s">
        <v>669</v>
      </c>
      <c r="C176" s="234" t="s">
        <v>919</v>
      </c>
      <c r="D176" s="234">
        <v>22</v>
      </c>
      <c r="E176" s="233" t="s">
        <v>938</v>
      </c>
      <c r="F176" s="233" t="s">
        <v>939</v>
      </c>
      <c r="G176" s="235">
        <v>0</v>
      </c>
      <c r="H176" s="523" t="s">
        <v>786</v>
      </c>
      <c r="I176" s="523"/>
      <c r="J176" s="523" t="s">
        <v>231</v>
      </c>
      <c r="K176" s="524"/>
    </row>
    <row r="177" spans="1:11" ht="15" customHeight="1" x14ac:dyDescent="0.25">
      <c r="A177" s="233" t="s">
        <v>940</v>
      </c>
      <c r="B177" s="234" t="s">
        <v>669</v>
      </c>
      <c r="C177" s="234" t="s">
        <v>919</v>
      </c>
      <c r="D177" s="234">
        <v>23</v>
      </c>
      <c r="E177" s="233" t="s">
        <v>941</v>
      </c>
      <c r="F177" s="233" t="s">
        <v>942</v>
      </c>
      <c r="G177" s="235">
        <v>0</v>
      </c>
      <c r="H177" s="523" t="s">
        <v>786</v>
      </c>
      <c r="I177" s="523"/>
      <c r="J177" s="523" t="s">
        <v>231</v>
      </c>
      <c r="K177" s="524"/>
    </row>
    <row r="178" spans="1:11" ht="15" customHeight="1" x14ac:dyDescent="0.25">
      <c r="A178" s="233" t="s">
        <v>943</v>
      </c>
      <c r="B178" s="234" t="s">
        <v>669</v>
      </c>
      <c r="C178" s="234" t="s">
        <v>919</v>
      </c>
      <c r="D178" s="234">
        <v>24</v>
      </c>
      <c r="E178" s="233" t="s">
        <v>944</v>
      </c>
      <c r="F178" s="233" t="s">
        <v>945</v>
      </c>
      <c r="G178" s="235">
        <v>0</v>
      </c>
      <c r="H178" s="523" t="s">
        <v>786</v>
      </c>
      <c r="I178" s="523"/>
      <c r="J178" s="523" t="s">
        <v>231</v>
      </c>
      <c r="K178" s="524"/>
    </row>
    <row r="179" spans="1:11" ht="15" customHeight="1" x14ac:dyDescent="0.25">
      <c r="A179" s="233" t="s">
        <v>946</v>
      </c>
      <c r="B179" s="234" t="s">
        <v>669</v>
      </c>
      <c r="C179" s="234" t="s">
        <v>919</v>
      </c>
      <c r="D179" s="234">
        <v>29</v>
      </c>
      <c r="E179" s="233" t="s">
        <v>947</v>
      </c>
      <c r="F179" s="233" t="s">
        <v>948</v>
      </c>
      <c r="G179" s="235">
        <v>0</v>
      </c>
      <c r="H179" s="523" t="s">
        <v>786</v>
      </c>
      <c r="I179" s="523"/>
      <c r="J179" s="523" t="s">
        <v>231</v>
      </c>
      <c r="K179" s="524"/>
    </row>
    <row r="180" spans="1:11" ht="15" customHeight="1" x14ac:dyDescent="0.25">
      <c r="A180" s="233" t="s">
        <v>949</v>
      </c>
      <c r="B180" s="234" t="s">
        <v>669</v>
      </c>
      <c r="C180" s="234" t="s">
        <v>950</v>
      </c>
      <c r="D180" s="234">
        <v>0</v>
      </c>
      <c r="E180" s="233" t="s">
        <v>951</v>
      </c>
      <c r="F180" s="233" t="s">
        <v>952</v>
      </c>
      <c r="G180" s="235">
        <v>0</v>
      </c>
      <c r="H180" s="523" t="s">
        <v>786</v>
      </c>
      <c r="I180" s="523"/>
      <c r="J180" s="523" t="s">
        <v>231</v>
      </c>
      <c r="K180" s="524"/>
    </row>
    <row r="181" spans="1:11" ht="15" customHeight="1" x14ac:dyDescent="0.25">
      <c r="A181" s="233" t="s">
        <v>953</v>
      </c>
      <c r="B181" s="234" t="s">
        <v>669</v>
      </c>
      <c r="C181" s="234" t="s">
        <v>950</v>
      </c>
      <c r="D181" s="234">
        <v>10</v>
      </c>
      <c r="E181" s="233" t="s">
        <v>954</v>
      </c>
      <c r="F181" s="233" t="s">
        <v>955</v>
      </c>
      <c r="G181" s="235">
        <v>0</v>
      </c>
      <c r="H181" s="523" t="s">
        <v>786</v>
      </c>
      <c r="I181" s="523"/>
      <c r="J181" s="523" t="s">
        <v>231</v>
      </c>
      <c r="K181" s="524"/>
    </row>
    <row r="182" spans="1:11" ht="15" customHeight="1" x14ac:dyDescent="0.25">
      <c r="A182" s="233" t="s">
        <v>956</v>
      </c>
      <c r="B182" s="234" t="s">
        <v>669</v>
      </c>
      <c r="C182" s="234" t="s">
        <v>950</v>
      </c>
      <c r="D182" s="234">
        <v>11</v>
      </c>
      <c r="E182" s="233" t="s">
        <v>957</v>
      </c>
      <c r="F182" s="233" t="s">
        <v>958</v>
      </c>
      <c r="G182" s="235">
        <v>0</v>
      </c>
      <c r="H182" s="523" t="s">
        <v>786</v>
      </c>
      <c r="I182" s="523"/>
      <c r="J182" s="523" t="s">
        <v>231</v>
      </c>
      <c r="K182" s="524"/>
    </row>
    <row r="183" spans="1:11" ht="15" customHeight="1" x14ac:dyDescent="0.25">
      <c r="A183" s="233" t="s">
        <v>959</v>
      </c>
      <c r="B183" s="234" t="s">
        <v>669</v>
      </c>
      <c r="C183" s="234" t="s">
        <v>950</v>
      </c>
      <c r="D183" s="234">
        <v>12</v>
      </c>
      <c r="E183" s="233" t="s">
        <v>960</v>
      </c>
      <c r="F183" s="233" t="s">
        <v>961</v>
      </c>
      <c r="G183" s="235">
        <v>0</v>
      </c>
      <c r="H183" s="523" t="s">
        <v>786</v>
      </c>
      <c r="I183" s="523"/>
      <c r="J183" s="523" t="s">
        <v>231</v>
      </c>
      <c r="K183" s="524"/>
    </row>
    <row r="184" spans="1:11" ht="15" customHeight="1" x14ac:dyDescent="0.25">
      <c r="A184" s="233" t="s">
        <v>962</v>
      </c>
      <c r="B184" s="234" t="s">
        <v>669</v>
      </c>
      <c r="C184" s="234" t="s">
        <v>950</v>
      </c>
      <c r="D184" s="234">
        <v>13</v>
      </c>
      <c r="E184" s="233" t="s">
        <v>963</v>
      </c>
      <c r="F184" s="233" t="s">
        <v>964</v>
      </c>
      <c r="G184" s="235">
        <v>0</v>
      </c>
      <c r="H184" s="523" t="s">
        <v>786</v>
      </c>
      <c r="I184" s="523"/>
      <c r="J184" s="523" t="s">
        <v>231</v>
      </c>
      <c r="K184" s="524"/>
    </row>
    <row r="185" spans="1:11" ht="15" customHeight="1" x14ac:dyDescent="0.25">
      <c r="A185" s="233" t="s">
        <v>965</v>
      </c>
      <c r="B185" s="234" t="s">
        <v>669</v>
      </c>
      <c r="C185" s="234" t="s">
        <v>950</v>
      </c>
      <c r="D185" s="234">
        <v>14</v>
      </c>
      <c r="E185" s="233" t="s">
        <v>966</v>
      </c>
      <c r="F185" s="233" t="s">
        <v>967</v>
      </c>
      <c r="G185" s="235">
        <v>0</v>
      </c>
      <c r="H185" s="523" t="s">
        <v>786</v>
      </c>
      <c r="I185" s="523"/>
      <c r="J185" s="523" t="s">
        <v>231</v>
      </c>
      <c r="K185" s="524"/>
    </row>
    <row r="186" spans="1:11" ht="15" customHeight="1" x14ac:dyDescent="0.25">
      <c r="A186" s="233" t="s">
        <v>968</v>
      </c>
      <c r="B186" s="234" t="s">
        <v>669</v>
      </c>
      <c r="C186" s="234" t="s">
        <v>950</v>
      </c>
      <c r="D186" s="234">
        <v>20</v>
      </c>
      <c r="E186" s="233" t="s">
        <v>969</v>
      </c>
      <c r="F186" s="233" t="s">
        <v>970</v>
      </c>
      <c r="G186" s="235">
        <v>0</v>
      </c>
      <c r="H186" s="523" t="s">
        <v>786</v>
      </c>
      <c r="I186" s="523"/>
      <c r="J186" s="523" t="s">
        <v>231</v>
      </c>
      <c r="K186" s="524"/>
    </row>
    <row r="187" spans="1:11" x14ac:dyDescent="0.25">
      <c r="A187" s="233" t="s">
        <v>971</v>
      </c>
      <c r="B187" s="234" t="s">
        <v>669</v>
      </c>
      <c r="C187" s="234" t="s">
        <v>972</v>
      </c>
      <c r="D187" s="234">
        <v>0</v>
      </c>
      <c r="E187" s="233" t="s">
        <v>973</v>
      </c>
      <c r="F187" s="233" t="s">
        <v>974</v>
      </c>
      <c r="G187" s="235">
        <v>0</v>
      </c>
      <c r="H187" s="523" t="s">
        <v>786</v>
      </c>
      <c r="I187" s="523"/>
      <c r="J187" s="523" t="s">
        <v>231</v>
      </c>
      <c r="K187" s="523" t="s">
        <v>673</v>
      </c>
    </row>
    <row r="188" spans="1:11" x14ac:dyDescent="0.25">
      <c r="A188" s="233" t="s">
        <v>975</v>
      </c>
      <c r="B188" s="234" t="s">
        <v>669</v>
      </c>
      <c r="C188" s="234" t="s">
        <v>972</v>
      </c>
      <c r="D188" s="234">
        <v>10</v>
      </c>
      <c r="E188" s="233" t="s">
        <v>976</v>
      </c>
      <c r="F188" s="233" t="s">
        <v>977</v>
      </c>
      <c r="G188" s="235">
        <v>0</v>
      </c>
      <c r="H188" s="523" t="s">
        <v>786</v>
      </c>
      <c r="I188" s="523"/>
      <c r="J188" s="523" t="s">
        <v>231</v>
      </c>
      <c r="K188" s="523" t="s">
        <v>978</v>
      </c>
    </row>
    <row r="189" spans="1:11" x14ac:dyDescent="0.25">
      <c r="A189" s="233" t="s">
        <v>979</v>
      </c>
      <c r="B189" s="234" t="s">
        <v>669</v>
      </c>
      <c r="C189" s="234" t="s">
        <v>972</v>
      </c>
      <c r="D189" s="234">
        <v>20</v>
      </c>
      <c r="E189" s="233" t="s">
        <v>980</v>
      </c>
      <c r="F189" s="233" t="s">
        <v>981</v>
      </c>
      <c r="G189" s="235">
        <v>0</v>
      </c>
      <c r="H189" s="523" t="s">
        <v>786</v>
      </c>
      <c r="I189" s="523"/>
      <c r="J189" s="523" t="s">
        <v>231</v>
      </c>
      <c r="K189" s="523" t="s">
        <v>978</v>
      </c>
    </row>
    <row r="190" spans="1:11" ht="79.5" customHeight="1" x14ac:dyDescent="0.25">
      <c r="A190" s="233" t="s">
        <v>982</v>
      </c>
      <c r="B190" s="234" t="s">
        <v>669</v>
      </c>
      <c r="C190" s="234" t="s">
        <v>983</v>
      </c>
      <c r="D190" s="234">
        <v>0</v>
      </c>
      <c r="E190" s="233" t="s">
        <v>984</v>
      </c>
      <c r="F190" s="233" t="s">
        <v>985</v>
      </c>
      <c r="G190" s="235">
        <v>0</v>
      </c>
      <c r="H190" s="523" t="s">
        <v>786</v>
      </c>
      <c r="I190" s="523"/>
      <c r="J190" s="523" t="s">
        <v>231</v>
      </c>
      <c r="K190" s="523" t="s">
        <v>673</v>
      </c>
    </row>
    <row r="191" spans="1:11" ht="15" customHeight="1" x14ac:dyDescent="0.25">
      <c r="A191" s="233" t="s">
        <v>986</v>
      </c>
      <c r="B191" s="234" t="s">
        <v>669</v>
      </c>
      <c r="C191" s="234" t="s">
        <v>983</v>
      </c>
      <c r="D191" s="234">
        <v>10</v>
      </c>
      <c r="E191" s="233" t="s">
        <v>987</v>
      </c>
      <c r="F191" s="233" t="s">
        <v>988</v>
      </c>
      <c r="G191" s="235">
        <v>0</v>
      </c>
      <c r="H191" s="523" t="s">
        <v>786</v>
      </c>
      <c r="I191" s="523"/>
      <c r="J191" s="523" t="s">
        <v>231</v>
      </c>
      <c r="K191" s="524"/>
    </row>
    <row r="192" spans="1:11" ht="15" customHeight="1" x14ac:dyDescent="0.25">
      <c r="A192" s="233" t="s">
        <v>989</v>
      </c>
      <c r="B192" s="234" t="s">
        <v>669</v>
      </c>
      <c r="C192" s="234" t="s">
        <v>983</v>
      </c>
      <c r="D192" s="234">
        <v>11</v>
      </c>
      <c r="E192" s="233" t="s">
        <v>990</v>
      </c>
      <c r="F192" s="233" t="s">
        <v>991</v>
      </c>
      <c r="G192" s="235">
        <v>0</v>
      </c>
      <c r="H192" s="523" t="s">
        <v>786</v>
      </c>
      <c r="I192" s="523"/>
      <c r="J192" s="523" t="s">
        <v>231</v>
      </c>
      <c r="K192" s="524"/>
    </row>
    <row r="193" spans="1:11" ht="15" customHeight="1" x14ac:dyDescent="0.25">
      <c r="A193" s="233" t="s">
        <v>992</v>
      </c>
      <c r="B193" s="234" t="s">
        <v>669</v>
      </c>
      <c r="C193" s="234" t="s">
        <v>983</v>
      </c>
      <c r="D193" s="234">
        <v>12</v>
      </c>
      <c r="E193" s="233" t="s">
        <v>993</v>
      </c>
      <c r="F193" s="233" t="s">
        <v>994</v>
      </c>
      <c r="G193" s="235">
        <v>0</v>
      </c>
      <c r="H193" s="523" t="s">
        <v>786</v>
      </c>
      <c r="I193" s="523"/>
      <c r="J193" s="523" t="s">
        <v>231</v>
      </c>
      <c r="K193" s="524"/>
    </row>
    <row r="194" spans="1:11" ht="15" customHeight="1" x14ac:dyDescent="0.25">
      <c r="A194" s="233" t="s">
        <v>995</v>
      </c>
      <c r="B194" s="234" t="s">
        <v>669</v>
      </c>
      <c r="C194" s="234" t="s">
        <v>983</v>
      </c>
      <c r="D194" s="234">
        <v>13</v>
      </c>
      <c r="E194" s="233" t="s">
        <v>996</v>
      </c>
      <c r="F194" s="233" t="s">
        <v>997</v>
      </c>
      <c r="G194" s="235">
        <v>0</v>
      </c>
      <c r="H194" s="523" t="s">
        <v>786</v>
      </c>
      <c r="I194" s="523"/>
      <c r="J194" s="523" t="s">
        <v>231</v>
      </c>
      <c r="K194" s="524"/>
    </row>
    <row r="195" spans="1:11" ht="15" customHeight="1" x14ac:dyDescent="0.25">
      <c r="A195" s="233" t="s">
        <v>998</v>
      </c>
      <c r="B195" s="234" t="s">
        <v>669</v>
      </c>
      <c r="C195" s="234" t="s">
        <v>983</v>
      </c>
      <c r="D195" s="234">
        <v>14</v>
      </c>
      <c r="E195" s="233" t="s">
        <v>999</v>
      </c>
      <c r="F195" s="233" t="s">
        <v>1000</v>
      </c>
      <c r="G195" s="235">
        <v>0</v>
      </c>
      <c r="H195" s="523" t="s">
        <v>786</v>
      </c>
      <c r="I195" s="523"/>
      <c r="J195" s="523" t="s">
        <v>231</v>
      </c>
      <c r="K195" s="524"/>
    </row>
    <row r="196" spans="1:11" ht="15" customHeight="1" x14ac:dyDescent="0.25">
      <c r="A196" s="233" t="s">
        <v>1001</v>
      </c>
      <c r="B196" s="234" t="s">
        <v>669</v>
      </c>
      <c r="C196" s="234" t="s">
        <v>983</v>
      </c>
      <c r="D196" s="234">
        <v>15</v>
      </c>
      <c r="E196" s="233" t="s">
        <v>1002</v>
      </c>
      <c r="F196" s="233" t="s">
        <v>1003</v>
      </c>
      <c r="G196" s="235">
        <v>0</v>
      </c>
      <c r="H196" s="523" t="s">
        <v>786</v>
      </c>
      <c r="I196" s="523"/>
      <c r="J196" s="523" t="s">
        <v>231</v>
      </c>
      <c r="K196" s="524"/>
    </row>
    <row r="197" spans="1:11" ht="15" customHeight="1" x14ac:dyDescent="0.25">
      <c r="A197" s="233" t="s">
        <v>1004</v>
      </c>
      <c r="B197" s="234" t="s">
        <v>669</v>
      </c>
      <c r="C197" s="234" t="s">
        <v>983</v>
      </c>
      <c r="D197" s="234">
        <v>16</v>
      </c>
      <c r="E197" s="233" t="s">
        <v>1005</v>
      </c>
      <c r="F197" s="233" t="s">
        <v>1006</v>
      </c>
      <c r="G197" s="235">
        <v>0</v>
      </c>
      <c r="H197" s="523" t="s">
        <v>786</v>
      </c>
      <c r="I197" s="523"/>
      <c r="J197" s="523" t="s">
        <v>231</v>
      </c>
      <c r="K197" s="524"/>
    </row>
    <row r="198" spans="1:11" ht="15" customHeight="1" x14ac:dyDescent="0.25">
      <c r="A198" s="233" t="s">
        <v>1007</v>
      </c>
      <c r="B198" s="234" t="s">
        <v>669</v>
      </c>
      <c r="C198" s="234" t="s">
        <v>983</v>
      </c>
      <c r="D198" s="234">
        <v>17</v>
      </c>
      <c r="E198" s="233" t="s">
        <v>1008</v>
      </c>
      <c r="F198" s="233" t="s">
        <v>1009</v>
      </c>
      <c r="G198" s="235">
        <v>0</v>
      </c>
      <c r="H198" s="523" t="s">
        <v>786</v>
      </c>
      <c r="I198" s="523"/>
      <c r="J198" s="523" t="s">
        <v>231</v>
      </c>
      <c r="K198" s="524"/>
    </row>
    <row r="199" spans="1:11" ht="15" customHeight="1" x14ac:dyDescent="0.25">
      <c r="A199" s="233" t="s">
        <v>1010</v>
      </c>
      <c r="B199" s="234" t="s">
        <v>669</v>
      </c>
      <c r="C199" s="234" t="s">
        <v>983</v>
      </c>
      <c r="D199" s="234">
        <v>20</v>
      </c>
      <c r="E199" s="233" t="s">
        <v>1011</v>
      </c>
      <c r="F199" s="233" t="s">
        <v>1012</v>
      </c>
      <c r="G199" s="235">
        <v>0</v>
      </c>
      <c r="H199" s="523" t="s">
        <v>786</v>
      </c>
      <c r="I199" s="523"/>
      <c r="J199" s="523" t="s">
        <v>231</v>
      </c>
      <c r="K199" s="524"/>
    </row>
    <row r="200" spans="1:11" ht="15" customHeight="1" x14ac:dyDescent="0.25">
      <c r="A200" s="233" t="s">
        <v>1013</v>
      </c>
      <c r="B200" s="234" t="s">
        <v>669</v>
      </c>
      <c r="C200" s="234" t="s">
        <v>983</v>
      </c>
      <c r="D200" s="234">
        <v>30</v>
      </c>
      <c r="E200" s="233" t="s">
        <v>1014</v>
      </c>
      <c r="F200" s="233" t="s">
        <v>1015</v>
      </c>
      <c r="G200" s="235">
        <v>0</v>
      </c>
      <c r="H200" s="523" t="s">
        <v>786</v>
      </c>
      <c r="I200" s="523"/>
      <c r="J200" s="523" t="s">
        <v>231</v>
      </c>
      <c r="K200" s="524"/>
    </row>
    <row r="201" spans="1:11" ht="15" customHeight="1" x14ac:dyDescent="0.25">
      <c r="A201" s="233" t="s">
        <v>1016</v>
      </c>
      <c r="B201" s="234" t="s">
        <v>669</v>
      </c>
      <c r="C201" s="234" t="s">
        <v>983</v>
      </c>
      <c r="D201" s="234">
        <v>40</v>
      </c>
      <c r="E201" s="233" t="s">
        <v>1017</v>
      </c>
      <c r="F201" s="233" t="s">
        <v>1018</v>
      </c>
      <c r="G201" s="235">
        <v>0</v>
      </c>
      <c r="H201" s="523" t="s">
        <v>786</v>
      </c>
      <c r="I201" s="523"/>
      <c r="J201" s="523" t="s">
        <v>231</v>
      </c>
      <c r="K201" s="524"/>
    </row>
    <row r="202" spans="1:11" ht="15" customHeight="1" x14ac:dyDescent="0.25">
      <c r="A202" s="233" t="s">
        <v>1019</v>
      </c>
      <c r="B202" s="234" t="s">
        <v>669</v>
      </c>
      <c r="C202" s="234" t="s">
        <v>983</v>
      </c>
      <c r="D202" s="234">
        <v>41</v>
      </c>
      <c r="E202" s="233" t="s">
        <v>1020</v>
      </c>
      <c r="F202" s="233" t="s">
        <v>1021</v>
      </c>
      <c r="G202" s="235">
        <v>0</v>
      </c>
      <c r="H202" s="523" t="s">
        <v>786</v>
      </c>
      <c r="I202" s="523"/>
      <c r="J202" s="523" t="s">
        <v>231</v>
      </c>
      <c r="K202" s="524"/>
    </row>
    <row r="203" spans="1:11" ht="15" customHeight="1" x14ac:dyDescent="0.25">
      <c r="A203" s="233" t="s">
        <v>1022</v>
      </c>
      <c r="B203" s="234" t="s">
        <v>669</v>
      </c>
      <c r="C203" s="234" t="s">
        <v>983</v>
      </c>
      <c r="D203" s="234">
        <v>42</v>
      </c>
      <c r="E203" s="233" t="s">
        <v>1023</v>
      </c>
      <c r="F203" s="233" t="s">
        <v>1024</v>
      </c>
      <c r="G203" s="235">
        <v>0</v>
      </c>
      <c r="H203" s="523" t="s">
        <v>786</v>
      </c>
      <c r="I203" s="523"/>
      <c r="J203" s="523" t="s">
        <v>231</v>
      </c>
      <c r="K203" s="524"/>
    </row>
    <row r="204" spans="1:11" x14ac:dyDescent="0.25">
      <c r="A204" s="233" t="s">
        <v>1025</v>
      </c>
      <c r="B204" s="234" t="s">
        <v>669</v>
      </c>
      <c r="C204" s="234" t="s">
        <v>983</v>
      </c>
      <c r="D204" s="234">
        <v>50</v>
      </c>
      <c r="E204" s="233" t="s">
        <v>1026</v>
      </c>
      <c r="F204" s="233" t="s">
        <v>1027</v>
      </c>
      <c r="G204" s="235">
        <v>0</v>
      </c>
      <c r="H204" s="523" t="s">
        <v>786</v>
      </c>
      <c r="I204" s="523"/>
      <c r="J204" s="523" t="s">
        <v>231</v>
      </c>
      <c r="K204" s="523" t="s">
        <v>673</v>
      </c>
    </row>
    <row r="205" spans="1:11" ht="15" customHeight="1" x14ac:dyDescent="0.25">
      <c r="A205" s="233" t="s">
        <v>1028</v>
      </c>
      <c r="B205" s="234" t="s">
        <v>669</v>
      </c>
      <c r="C205" s="234" t="s">
        <v>983</v>
      </c>
      <c r="D205" s="234">
        <v>51</v>
      </c>
      <c r="E205" s="233" t="s">
        <v>1029</v>
      </c>
      <c r="F205" s="233" t="s">
        <v>1030</v>
      </c>
      <c r="G205" s="235">
        <v>0</v>
      </c>
      <c r="H205" s="523" t="s">
        <v>786</v>
      </c>
      <c r="I205" s="523"/>
      <c r="J205" s="523" t="s">
        <v>231</v>
      </c>
      <c r="K205" s="524"/>
    </row>
    <row r="206" spans="1:11" ht="15" customHeight="1" x14ac:dyDescent="0.25">
      <c r="A206" s="233" t="s">
        <v>1031</v>
      </c>
      <c r="B206" s="234" t="s">
        <v>669</v>
      </c>
      <c r="C206" s="234" t="s">
        <v>983</v>
      </c>
      <c r="D206" s="234">
        <v>52</v>
      </c>
      <c r="E206" s="233" t="s">
        <v>1032</v>
      </c>
      <c r="F206" s="233" t="s">
        <v>1033</v>
      </c>
      <c r="G206" s="235">
        <v>0</v>
      </c>
      <c r="H206" s="523" t="s">
        <v>786</v>
      </c>
      <c r="I206" s="523"/>
      <c r="J206" s="523" t="s">
        <v>231</v>
      </c>
      <c r="K206" s="524"/>
    </row>
    <row r="207" spans="1:11" ht="15" customHeight="1" x14ac:dyDescent="0.25">
      <c r="A207" s="233" t="s">
        <v>1034</v>
      </c>
      <c r="B207" s="234" t="s">
        <v>669</v>
      </c>
      <c r="C207" s="234" t="s">
        <v>983</v>
      </c>
      <c r="D207" s="234">
        <v>53</v>
      </c>
      <c r="E207" s="233" t="s">
        <v>1035</v>
      </c>
      <c r="F207" s="233" t="s">
        <v>1036</v>
      </c>
      <c r="G207" s="235">
        <v>0</v>
      </c>
      <c r="H207" s="523" t="s">
        <v>786</v>
      </c>
      <c r="I207" s="523"/>
      <c r="J207" s="523" t="s">
        <v>231</v>
      </c>
      <c r="K207" s="524"/>
    </row>
    <row r="208" spans="1:11" ht="15" customHeight="1" x14ac:dyDescent="0.25">
      <c r="A208" s="233" t="s">
        <v>1037</v>
      </c>
      <c r="B208" s="234" t="s">
        <v>669</v>
      </c>
      <c r="C208" s="234" t="s">
        <v>983</v>
      </c>
      <c r="D208" s="234">
        <v>59</v>
      </c>
      <c r="E208" s="233" t="s">
        <v>1038</v>
      </c>
      <c r="F208" s="233" t="s">
        <v>1039</v>
      </c>
      <c r="G208" s="235">
        <v>0</v>
      </c>
      <c r="H208" s="523" t="s">
        <v>786</v>
      </c>
      <c r="I208" s="523"/>
      <c r="J208" s="523" t="s">
        <v>231</v>
      </c>
      <c r="K208" s="524"/>
    </row>
    <row r="209" spans="1:11" ht="15" customHeight="1" x14ac:dyDescent="0.25">
      <c r="A209" s="233" t="s">
        <v>1040</v>
      </c>
      <c r="B209" s="234" t="s">
        <v>669</v>
      </c>
      <c r="C209" s="234" t="s">
        <v>983</v>
      </c>
      <c r="D209" s="234">
        <v>60</v>
      </c>
      <c r="E209" s="233" t="s">
        <v>1041</v>
      </c>
      <c r="F209" s="233" t="s">
        <v>1042</v>
      </c>
      <c r="G209" s="235">
        <v>0</v>
      </c>
      <c r="H209" s="523" t="s">
        <v>786</v>
      </c>
      <c r="I209" s="523"/>
      <c r="J209" s="523" t="s">
        <v>231</v>
      </c>
      <c r="K209" s="524"/>
    </row>
    <row r="210" spans="1:11" ht="15" customHeight="1" x14ac:dyDescent="0.25">
      <c r="A210" s="233" t="s">
        <v>1043</v>
      </c>
      <c r="B210" s="234" t="s">
        <v>669</v>
      </c>
      <c r="C210" s="234" t="s">
        <v>1044</v>
      </c>
      <c r="D210" s="234">
        <v>0</v>
      </c>
      <c r="E210" s="233" t="s">
        <v>1045</v>
      </c>
      <c r="F210" s="233" t="s">
        <v>1046</v>
      </c>
      <c r="G210" s="235">
        <v>0</v>
      </c>
      <c r="H210" s="523" t="s">
        <v>786</v>
      </c>
      <c r="I210" s="523"/>
      <c r="J210" s="523" t="s">
        <v>231</v>
      </c>
      <c r="K210" s="524"/>
    </row>
    <row r="211" spans="1:11" ht="15" customHeight="1" x14ac:dyDescent="0.25">
      <c r="A211" s="233" t="s">
        <v>1047</v>
      </c>
      <c r="B211" s="234" t="s">
        <v>669</v>
      </c>
      <c r="C211" s="234" t="s">
        <v>1044</v>
      </c>
      <c r="D211" s="234">
        <v>10</v>
      </c>
      <c r="E211" s="233" t="s">
        <v>1048</v>
      </c>
      <c r="F211" s="233" t="s">
        <v>1049</v>
      </c>
      <c r="G211" s="235">
        <v>0</v>
      </c>
      <c r="H211" s="523" t="s">
        <v>786</v>
      </c>
      <c r="I211" s="523"/>
      <c r="J211" s="523" t="s">
        <v>231</v>
      </c>
      <c r="K211" s="524"/>
    </row>
    <row r="212" spans="1:11" ht="15" customHeight="1" x14ac:dyDescent="0.25">
      <c r="A212" s="233" t="s">
        <v>1050</v>
      </c>
      <c r="B212" s="234" t="s">
        <v>669</v>
      </c>
      <c r="C212" s="234" t="s">
        <v>1044</v>
      </c>
      <c r="D212" s="234">
        <v>20</v>
      </c>
      <c r="E212" s="233" t="s">
        <v>1051</v>
      </c>
      <c r="F212" s="233" t="s">
        <v>1052</v>
      </c>
      <c r="G212" s="235">
        <v>0</v>
      </c>
      <c r="H212" s="523" t="s">
        <v>786</v>
      </c>
      <c r="I212" s="523"/>
      <c r="J212" s="523" t="s">
        <v>231</v>
      </c>
      <c r="K212" s="524"/>
    </row>
    <row r="213" spans="1:11" ht="15" customHeight="1" x14ac:dyDescent="0.25">
      <c r="A213" s="233" t="s">
        <v>1053</v>
      </c>
      <c r="B213" s="234" t="s">
        <v>669</v>
      </c>
      <c r="C213" s="234" t="s">
        <v>1054</v>
      </c>
      <c r="D213" s="234">
        <v>0</v>
      </c>
      <c r="E213" s="233" t="s">
        <v>1055</v>
      </c>
      <c r="F213" s="233" t="s">
        <v>1056</v>
      </c>
      <c r="G213" s="235">
        <v>0</v>
      </c>
      <c r="H213" s="523" t="s">
        <v>786</v>
      </c>
      <c r="I213" s="523"/>
      <c r="J213" s="523" t="s">
        <v>231</v>
      </c>
      <c r="K213" s="524"/>
    </row>
    <row r="214" spans="1:11" ht="15" customHeight="1" x14ac:dyDescent="0.25">
      <c r="A214" s="233" t="s">
        <v>1057</v>
      </c>
      <c r="B214" s="234" t="s">
        <v>669</v>
      </c>
      <c r="C214" s="234" t="s">
        <v>1054</v>
      </c>
      <c r="D214" s="234">
        <v>10</v>
      </c>
      <c r="E214" s="233" t="s">
        <v>1058</v>
      </c>
      <c r="F214" s="233" t="s">
        <v>1059</v>
      </c>
      <c r="G214" s="235">
        <v>0</v>
      </c>
      <c r="H214" s="523" t="s">
        <v>786</v>
      </c>
      <c r="I214" s="523"/>
      <c r="J214" s="523" t="s">
        <v>231</v>
      </c>
      <c r="K214" s="524"/>
    </row>
    <row r="215" spans="1:11" ht="15" customHeight="1" x14ac:dyDescent="0.25">
      <c r="A215" s="233" t="s">
        <v>1060</v>
      </c>
      <c r="B215" s="234" t="s">
        <v>669</v>
      </c>
      <c r="C215" s="234" t="s">
        <v>1054</v>
      </c>
      <c r="D215" s="234">
        <v>11</v>
      </c>
      <c r="E215" s="233" t="s">
        <v>1061</v>
      </c>
      <c r="F215" s="233" t="s">
        <v>1062</v>
      </c>
      <c r="G215" s="235">
        <v>0</v>
      </c>
      <c r="H215" s="523" t="s">
        <v>786</v>
      </c>
      <c r="I215" s="523"/>
      <c r="J215" s="523" t="s">
        <v>231</v>
      </c>
      <c r="K215" s="524"/>
    </row>
    <row r="216" spans="1:11" ht="15" customHeight="1" x14ac:dyDescent="0.25">
      <c r="A216" s="233" t="s">
        <v>1063</v>
      </c>
      <c r="B216" s="234" t="s">
        <v>669</v>
      </c>
      <c r="C216" s="234" t="s">
        <v>1054</v>
      </c>
      <c r="D216" s="234">
        <v>19</v>
      </c>
      <c r="E216" s="233" t="s">
        <v>1064</v>
      </c>
      <c r="F216" s="233" t="s">
        <v>1065</v>
      </c>
      <c r="G216" s="235">
        <v>0</v>
      </c>
      <c r="H216" s="523" t="s">
        <v>786</v>
      </c>
      <c r="I216" s="523"/>
      <c r="J216" s="523" t="s">
        <v>231</v>
      </c>
      <c r="K216" s="524"/>
    </row>
    <row r="217" spans="1:11" ht="15" customHeight="1" x14ac:dyDescent="0.25">
      <c r="A217" s="233" t="s">
        <v>1066</v>
      </c>
      <c r="B217" s="234" t="s">
        <v>669</v>
      </c>
      <c r="C217" s="234" t="s">
        <v>1054</v>
      </c>
      <c r="D217" s="234">
        <v>20</v>
      </c>
      <c r="E217" s="233" t="s">
        <v>1067</v>
      </c>
      <c r="F217" s="233" t="s">
        <v>1068</v>
      </c>
      <c r="G217" s="235">
        <v>0</v>
      </c>
      <c r="H217" s="523" t="s">
        <v>786</v>
      </c>
      <c r="I217" s="523"/>
      <c r="J217" s="523" t="s">
        <v>231</v>
      </c>
      <c r="K217" s="524"/>
    </row>
    <row r="218" spans="1:11" ht="15" customHeight="1" x14ac:dyDescent="0.25">
      <c r="A218" s="233" t="s">
        <v>1069</v>
      </c>
      <c r="B218" s="234" t="s">
        <v>669</v>
      </c>
      <c r="C218" s="234" t="s">
        <v>1054</v>
      </c>
      <c r="D218" s="234">
        <v>21</v>
      </c>
      <c r="E218" s="233" t="s">
        <v>1070</v>
      </c>
      <c r="F218" s="233" t="s">
        <v>1071</v>
      </c>
      <c r="G218" s="235">
        <v>0</v>
      </c>
      <c r="H218" s="523" t="s">
        <v>786</v>
      </c>
      <c r="I218" s="523"/>
      <c r="J218" s="523" t="s">
        <v>231</v>
      </c>
      <c r="K218" s="524"/>
    </row>
    <row r="219" spans="1:11" ht="15" customHeight="1" x14ac:dyDescent="0.25">
      <c r="A219" s="233" t="s">
        <v>1072</v>
      </c>
      <c r="B219" s="234" t="s">
        <v>669</v>
      </c>
      <c r="C219" s="234" t="s">
        <v>1054</v>
      </c>
      <c r="D219" s="234">
        <v>22</v>
      </c>
      <c r="E219" s="233" t="s">
        <v>1073</v>
      </c>
      <c r="F219" s="233" t="s">
        <v>1074</v>
      </c>
      <c r="G219" s="235">
        <v>0</v>
      </c>
      <c r="H219" s="523" t="s">
        <v>786</v>
      </c>
      <c r="I219" s="523"/>
      <c r="J219" s="523" t="s">
        <v>231</v>
      </c>
      <c r="K219" s="524"/>
    </row>
    <row r="220" spans="1:11" ht="15" customHeight="1" x14ac:dyDescent="0.25">
      <c r="A220" s="233" t="s">
        <v>1075</v>
      </c>
      <c r="B220" s="234" t="s">
        <v>669</v>
      </c>
      <c r="C220" s="234" t="s">
        <v>1054</v>
      </c>
      <c r="D220" s="234">
        <v>23</v>
      </c>
      <c r="E220" s="233" t="s">
        <v>1076</v>
      </c>
      <c r="F220" s="233" t="s">
        <v>1077</v>
      </c>
      <c r="G220" s="235">
        <v>0</v>
      </c>
      <c r="H220" s="523" t="s">
        <v>786</v>
      </c>
      <c r="I220" s="523"/>
      <c r="J220" s="523" t="s">
        <v>231</v>
      </c>
      <c r="K220" s="524"/>
    </row>
    <row r="221" spans="1:11" ht="15" customHeight="1" x14ac:dyDescent="0.25">
      <c r="A221" s="233" t="s">
        <v>1078</v>
      </c>
      <c r="B221" s="234" t="s">
        <v>669</v>
      </c>
      <c r="C221" s="234" t="s">
        <v>1054</v>
      </c>
      <c r="D221" s="234">
        <v>29</v>
      </c>
      <c r="E221" s="233" t="s">
        <v>1079</v>
      </c>
      <c r="F221" s="233" t="s">
        <v>1080</v>
      </c>
      <c r="G221" s="235">
        <v>0</v>
      </c>
      <c r="H221" s="523" t="s">
        <v>786</v>
      </c>
      <c r="I221" s="523"/>
      <c r="J221" s="523" t="s">
        <v>231</v>
      </c>
      <c r="K221" s="524"/>
    </row>
    <row r="222" spans="1:11" ht="15" customHeight="1" x14ac:dyDescent="0.25">
      <c r="A222" s="233" t="s">
        <v>1081</v>
      </c>
      <c r="B222" s="234" t="s">
        <v>669</v>
      </c>
      <c r="C222" s="234" t="s">
        <v>1082</v>
      </c>
      <c r="D222" s="234">
        <v>0</v>
      </c>
      <c r="E222" s="233" t="s">
        <v>1083</v>
      </c>
      <c r="F222" s="233" t="s">
        <v>1084</v>
      </c>
      <c r="G222" s="235">
        <v>0</v>
      </c>
      <c r="H222" s="523" t="s">
        <v>786</v>
      </c>
      <c r="I222" s="523"/>
      <c r="J222" s="523" t="s">
        <v>231</v>
      </c>
      <c r="K222" s="524"/>
    </row>
    <row r="223" spans="1:11" ht="15" customHeight="1" x14ac:dyDescent="0.25">
      <c r="A223" s="233" t="s">
        <v>1085</v>
      </c>
      <c r="B223" s="234" t="s">
        <v>669</v>
      </c>
      <c r="C223" s="234" t="s">
        <v>1082</v>
      </c>
      <c r="D223" s="234">
        <v>10</v>
      </c>
      <c r="E223" s="233" t="s">
        <v>1086</v>
      </c>
      <c r="F223" s="233" t="s">
        <v>1087</v>
      </c>
      <c r="G223" s="235">
        <v>0</v>
      </c>
      <c r="H223" s="523" t="s">
        <v>786</v>
      </c>
      <c r="I223" s="523"/>
      <c r="J223" s="523" t="s">
        <v>231</v>
      </c>
      <c r="K223" s="524"/>
    </row>
    <row r="224" spans="1:11" ht="15" customHeight="1" x14ac:dyDescent="0.25">
      <c r="A224" s="233" t="s">
        <v>1088</v>
      </c>
      <c r="B224" s="234" t="s">
        <v>669</v>
      </c>
      <c r="C224" s="234" t="s">
        <v>1082</v>
      </c>
      <c r="D224" s="234">
        <v>11</v>
      </c>
      <c r="E224" s="233" t="s">
        <v>1089</v>
      </c>
      <c r="F224" s="233" t="s">
        <v>1090</v>
      </c>
      <c r="G224" s="235">
        <v>0</v>
      </c>
      <c r="H224" s="523" t="s">
        <v>786</v>
      </c>
      <c r="I224" s="523"/>
      <c r="J224" s="523" t="s">
        <v>231</v>
      </c>
      <c r="K224" s="524"/>
    </row>
    <row r="225" spans="1:11" ht="15" customHeight="1" x14ac:dyDescent="0.25">
      <c r="A225" s="233" t="s">
        <v>1091</v>
      </c>
      <c r="B225" s="234" t="s">
        <v>669</v>
      </c>
      <c r="C225" s="234" t="s">
        <v>1082</v>
      </c>
      <c r="D225" s="234">
        <v>12</v>
      </c>
      <c r="E225" s="233" t="s">
        <v>1092</v>
      </c>
      <c r="F225" s="233" t="s">
        <v>1093</v>
      </c>
      <c r="G225" s="235">
        <v>0</v>
      </c>
      <c r="H225" s="523" t="s">
        <v>786</v>
      </c>
      <c r="I225" s="523"/>
      <c r="J225" s="523" t="s">
        <v>231</v>
      </c>
      <c r="K225" s="524"/>
    </row>
    <row r="226" spans="1:11" ht="15" customHeight="1" x14ac:dyDescent="0.25">
      <c r="A226" s="233" t="s">
        <v>1094</v>
      </c>
      <c r="B226" s="234" t="s">
        <v>669</v>
      </c>
      <c r="C226" s="234" t="s">
        <v>1082</v>
      </c>
      <c r="D226" s="234">
        <v>13</v>
      </c>
      <c r="E226" s="233" t="s">
        <v>1095</v>
      </c>
      <c r="F226" s="233" t="s">
        <v>1096</v>
      </c>
      <c r="G226" s="235">
        <v>0</v>
      </c>
      <c r="H226" s="523" t="s">
        <v>786</v>
      </c>
      <c r="I226" s="523"/>
      <c r="J226" s="523" t="s">
        <v>231</v>
      </c>
      <c r="K226" s="524"/>
    </row>
    <row r="227" spans="1:11" ht="15" customHeight="1" x14ac:dyDescent="0.25">
      <c r="A227" s="233" t="s">
        <v>1097</v>
      </c>
      <c r="B227" s="234" t="s">
        <v>669</v>
      </c>
      <c r="C227" s="234" t="s">
        <v>1082</v>
      </c>
      <c r="D227" s="234">
        <v>14</v>
      </c>
      <c r="E227" s="233" t="s">
        <v>1098</v>
      </c>
      <c r="F227" s="233" t="s">
        <v>1099</v>
      </c>
      <c r="G227" s="235">
        <v>0</v>
      </c>
      <c r="H227" s="523" t="s">
        <v>786</v>
      </c>
      <c r="I227" s="523"/>
      <c r="J227" s="523" t="s">
        <v>231</v>
      </c>
      <c r="K227" s="524"/>
    </row>
    <row r="228" spans="1:11" ht="15" customHeight="1" x14ac:dyDescent="0.25">
      <c r="A228" s="233" t="s">
        <v>1100</v>
      </c>
      <c r="B228" s="234" t="s">
        <v>669</v>
      </c>
      <c r="C228" s="234" t="s">
        <v>1082</v>
      </c>
      <c r="D228" s="234">
        <v>19</v>
      </c>
      <c r="E228" s="233" t="s">
        <v>1101</v>
      </c>
      <c r="F228" s="233" t="s">
        <v>1102</v>
      </c>
      <c r="G228" s="235">
        <v>0</v>
      </c>
      <c r="H228" s="523" t="s">
        <v>786</v>
      </c>
      <c r="I228" s="523"/>
      <c r="J228" s="523" t="s">
        <v>231</v>
      </c>
      <c r="K228" s="524"/>
    </row>
    <row r="229" spans="1:11" ht="15" customHeight="1" x14ac:dyDescent="0.25">
      <c r="A229" s="233" t="s">
        <v>1103</v>
      </c>
      <c r="B229" s="234" t="s">
        <v>669</v>
      </c>
      <c r="C229" s="234" t="s">
        <v>1082</v>
      </c>
      <c r="D229" s="234">
        <v>20</v>
      </c>
      <c r="E229" s="233" t="s">
        <v>1104</v>
      </c>
      <c r="F229" s="233" t="s">
        <v>1105</v>
      </c>
      <c r="G229" s="235">
        <v>0</v>
      </c>
      <c r="H229" s="523" t="s">
        <v>786</v>
      </c>
      <c r="I229" s="523"/>
      <c r="J229" s="523" t="s">
        <v>231</v>
      </c>
      <c r="K229" s="524"/>
    </row>
    <row r="230" spans="1:11" ht="15" customHeight="1" x14ac:dyDescent="0.25">
      <c r="A230" s="233" t="s">
        <v>1106</v>
      </c>
      <c r="B230" s="234" t="s">
        <v>669</v>
      </c>
      <c r="C230" s="234" t="s">
        <v>1082</v>
      </c>
      <c r="D230" s="234">
        <v>30</v>
      </c>
      <c r="E230" s="233" t="s">
        <v>1107</v>
      </c>
      <c r="F230" s="233" t="s">
        <v>1108</v>
      </c>
      <c r="G230" s="235">
        <v>0</v>
      </c>
      <c r="H230" s="523" t="s">
        <v>786</v>
      </c>
      <c r="I230" s="523"/>
      <c r="J230" s="523" t="s">
        <v>231</v>
      </c>
      <c r="K230" s="524"/>
    </row>
    <row r="231" spans="1:11" ht="15" customHeight="1" x14ac:dyDescent="0.25">
      <c r="A231" s="233" t="s">
        <v>1109</v>
      </c>
      <c r="B231" s="234" t="s">
        <v>669</v>
      </c>
      <c r="C231" s="234" t="s">
        <v>1082</v>
      </c>
      <c r="D231" s="234">
        <v>31</v>
      </c>
      <c r="E231" s="233" t="s">
        <v>1110</v>
      </c>
      <c r="F231" s="233" t="s">
        <v>1111</v>
      </c>
      <c r="G231" s="235">
        <v>0</v>
      </c>
      <c r="H231" s="523" t="s">
        <v>786</v>
      </c>
      <c r="I231" s="523"/>
      <c r="J231" s="523" t="s">
        <v>231</v>
      </c>
      <c r="K231" s="524"/>
    </row>
    <row r="232" spans="1:11" ht="15" customHeight="1" x14ac:dyDescent="0.25">
      <c r="A232" s="233" t="s">
        <v>1112</v>
      </c>
      <c r="B232" s="234" t="s">
        <v>669</v>
      </c>
      <c r="C232" s="234" t="s">
        <v>1082</v>
      </c>
      <c r="D232" s="234">
        <v>32</v>
      </c>
      <c r="E232" s="233" t="s">
        <v>1113</v>
      </c>
      <c r="F232" s="233" t="s">
        <v>1114</v>
      </c>
      <c r="G232" s="235">
        <v>0</v>
      </c>
      <c r="H232" s="523" t="s">
        <v>786</v>
      </c>
      <c r="I232" s="523"/>
      <c r="J232" s="523" t="s">
        <v>231</v>
      </c>
      <c r="K232" s="524"/>
    </row>
    <row r="233" spans="1:11" ht="15" customHeight="1" x14ac:dyDescent="0.25">
      <c r="A233" s="233" t="s">
        <v>1115</v>
      </c>
      <c r="B233" s="234" t="s">
        <v>669</v>
      </c>
      <c r="C233" s="234" t="s">
        <v>1082</v>
      </c>
      <c r="D233" s="234">
        <v>40</v>
      </c>
      <c r="E233" s="233" t="s">
        <v>1116</v>
      </c>
      <c r="F233" s="233" t="s">
        <v>1117</v>
      </c>
      <c r="G233" s="235">
        <v>0</v>
      </c>
      <c r="H233" s="523" t="s">
        <v>786</v>
      </c>
      <c r="I233" s="523"/>
      <c r="J233" s="523" t="s">
        <v>231</v>
      </c>
      <c r="K233" s="524"/>
    </row>
    <row r="234" spans="1:11" ht="15" customHeight="1" x14ac:dyDescent="0.25">
      <c r="A234" s="233" t="s">
        <v>1118</v>
      </c>
      <c r="B234" s="234" t="s">
        <v>669</v>
      </c>
      <c r="C234" s="234" t="s">
        <v>1082</v>
      </c>
      <c r="D234" s="234">
        <v>41</v>
      </c>
      <c r="E234" s="233" t="s">
        <v>1119</v>
      </c>
      <c r="F234" s="233" t="s">
        <v>1120</v>
      </c>
      <c r="G234" s="235">
        <v>0</v>
      </c>
      <c r="H234" s="523" t="s">
        <v>786</v>
      </c>
      <c r="I234" s="523"/>
      <c r="J234" s="523" t="s">
        <v>231</v>
      </c>
      <c r="K234" s="524"/>
    </row>
    <row r="235" spans="1:11" ht="15" customHeight="1" x14ac:dyDescent="0.25">
      <c r="A235" s="233" t="s">
        <v>1121</v>
      </c>
      <c r="B235" s="234" t="s">
        <v>669</v>
      </c>
      <c r="C235" s="234" t="s">
        <v>1082</v>
      </c>
      <c r="D235" s="234">
        <v>42</v>
      </c>
      <c r="E235" s="233" t="s">
        <v>1122</v>
      </c>
      <c r="F235" s="233" t="s">
        <v>1123</v>
      </c>
      <c r="G235" s="235">
        <v>0</v>
      </c>
      <c r="H235" s="523" t="s">
        <v>786</v>
      </c>
      <c r="I235" s="523"/>
      <c r="J235" s="523" t="s">
        <v>231</v>
      </c>
      <c r="K235" s="524"/>
    </row>
    <row r="236" spans="1:11" ht="15" customHeight="1" x14ac:dyDescent="0.25">
      <c r="A236" s="233" t="s">
        <v>1124</v>
      </c>
      <c r="B236" s="234" t="s">
        <v>669</v>
      </c>
      <c r="C236" s="234" t="s">
        <v>1082</v>
      </c>
      <c r="D236" s="234">
        <v>43</v>
      </c>
      <c r="E236" s="233" t="s">
        <v>1125</v>
      </c>
      <c r="F236" s="233" t="s">
        <v>1126</v>
      </c>
      <c r="G236" s="235">
        <v>0</v>
      </c>
      <c r="H236" s="523" t="s">
        <v>786</v>
      </c>
      <c r="I236" s="523"/>
      <c r="J236" s="523" t="s">
        <v>231</v>
      </c>
      <c r="K236" s="524"/>
    </row>
    <row r="237" spans="1:11" ht="15" customHeight="1" x14ac:dyDescent="0.25">
      <c r="A237" s="233" t="s">
        <v>1127</v>
      </c>
      <c r="B237" s="234" t="s">
        <v>669</v>
      </c>
      <c r="C237" s="234" t="s">
        <v>1082</v>
      </c>
      <c r="D237" s="234">
        <v>44</v>
      </c>
      <c r="E237" s="233" t="s">
        <v>1128</v>
      </c>
      <c r="F237" s="233" t="s">
        <v>1129</v>
      </c>
      <c r="G237" s="235">
        <v>0</v>
      </c>
      <c r="H237" s="523" t="s">
        <v>786</v>
      </c>
      <c r="I237" s="523"/>
      <c r="J237" s="523" t="s">
        <v>231</v>
      </c>
      <c r="K237" s="524"/>
    </row>
    <row r="238" spans="1:11" ht="15" customHeight="1" x14ac:dyDescent="0.25">
      <c r="A238" s="233" t="s">
        <v>1130</v>
      </c>
      <c r="B238" s="234" t="s">
        <v>669</v>
      </c>
      <c r="C238" s="234" t="s">
        <v>1082</v>
      </c>
      <c r="D238" s="234">
        <v>49</v>
      </c>
      <c r="E238" s="233" t="s">
        <v>1131</v>
      </c>
      <c r="F238" s="233" t="s">
        <v>1132</v>
      </c>
      <c r="G238" s="235">
        <v>0</v>
      </c>
      <c r="H238" s="523" t="s">
        <v>786</v>
      </c>
      <c r="I238" s="523"/>
      <c r="J238" s="523" t="s">
        <v>231</v>
      </c>
      <c r="K238" s="524"/>
    </row>
    <row r="239" spans="1:11" ht="15" customHeight="1" x14ac:dyDescent="0.25">
      <c r="A239" s="233" t="s">
        <v>1133</v>
      </c>
      <c r="B239" s="234" t="s">
        <v>669</v>
      </c>
      <c r="C239" s="234" t="s">
        <v>1082</v>
      </c>
      <c r="D239" s="234">
        <v>50</v>
      </c>
      <c r="E239" s="233" t="s">
        <v>1134</v>
      </c>
      <c r="F239" s="233" t="s">
        <v>1135</v>
      </c>
      <c r="G239" s="235">
        <v>0</v>
      </c>
      <c r="H239" s="523" t="s">
        <v>786</v>
      </c>
      <c r="I239" s="523"/>
      <c r="J239" s="523" t="s">
        <v>231</v>
      </c>
      <c r="K239" s="524"/>
    </row>
    <row r="240" spans="1:11" ht="15" customHeight="1" x14ac:dyDescent="0.25">
      <c r="A240" s="233" t="s">
        <v>1136</v>
      </c>
      <c r="B240" s="234" t="s">
        <v>669</v>
      </c>
      <c r="C240" s="234" t="s">
        <v>1082</v>
      </c>
      <c r="D240" s="234">
        <v>51</v>
      </c>
      <c r="E240" s="233" t="s">
        <v>1137</v>
      </c>
      <c r="F240" s="233" t="s">
        <v>1138</v>
      </c>
      <c r="G240" s="235">
        <v>0</v>
      </c>
      <c r="H240" s="523" t="s">
        <v>786</v>
      </c>
      <c r="I240" s="523"/>
      <c r="J240" s="523" t="s">
        <v>231</v>
      </c>
      <c r="K240" s="524"/>
    </row>
    <row r="241" spans="1:11" ht="15" customHeight="1" x14ac:dyDescent="0.25">
      <c r="A241" s="233" t="s">
        <v>1139</v>
      </c>
      <c r="B241" s="234" t="s">
        <v>669</v>
      </c>
      <c r="C241" s="234" t="s">
        <v>1082</v>
      </c>
      <c r="D241" s="234">
        <v>52</v>
      </c>
      <c r="E241" s="233" t="s">
        <v>1140</v>
      </c>
      <c r="F241" s="233" t="s">
        <v>1141</v>
      </c>
      <c r="G241" s="235">
        <v>0</v>
      </c>
      <c r="H241" s="523" t="s">
        <v>786</v>
      </c>
      <c r="I241" s="523"/>
      <c r="J241" s="523" t="s">
        <v>231</v>
      </c>
      <c r="K241" s="524"/>
    </row>
    <row r="242" spans="1:11" ht="15" customHeight="1" x14ac:dyDescent="0.25">
      <c r="A242" s="233" t="s">
        <v>1142</v>
      </c>
      <c r="B242" s="234" t="s">
        <v>669</v>
      </c>
      <c r="C242" s="234" t="s">
        <v>1082</v>
      </c>
      <c r="D242" s="234">
        <v>60</v>
      </c>
      <c r="E242" s="233" t="s">
        <v>1143</v>
      </c>
      <c r="F242" s="233" t="s">
        <v>1144</v>
      </c>
      <c r="G242" s="235">
        <v>0</v>
      </c>
      <c r="H242" s="523" t="s">
        <v>786</v>
      </c>
      <c r="I242" s="523"/>
      <c r="J242" s="523" t="s">
        <v>231</v>
      </c>
      <c r="K242" s="524"/>
    </row>
    <row r="243" spans="1:11" ht="15" customHeight="1" x14ac:dyDescent="0.25">
      <c r="A243" s="233" t="s">
        <v>1145</v>
      </c>
      <c r="B243" s="234" t="s">
        <v>669</v>
      </c>
      <c r="C243" s="234" t="s">
        <v>1082</v>
      </c>
      <c r="D243" s="234">
        <v>61</v>
      </c>
      <c r="E243" s="233" t="s">
        <v>1146</v>
      </c>
      <c r="F243" s="233" t="s">
        <v>1147</v>
      </c>
      <c r="G243" s="235">
        <v>0</v>
      </c>
      <c r="H243" s="523" t="s">
        <v>786</v>
      </c>
      <c r="I243" s="523"/>
      <c r="J243" s="523" t="s">
        <v>231</v>
      </c>
      <c r="K243" s="524"/>
    </row>
    <row r="244" spans="1:11" ht="15" customHeight="1" x14ac:dyDescent="0.25">
      <c r="A244" s="233" t="s">
        <v>1148</v>
      </c>
      <c r="B244" s="234" t="s">
        <v>669</v>
      </c>
      <c r="C244" s="234" t="s">
        <v>1082</v>
      </c>
      <c r="D244" s="234">
        <v>62</v>
      </c>
      <c r="E244" s="233" t="s">
        <v>1149</v>
      </c>
      <c r="F244" s="233" t="s">
        <v>1150</v>
      </c>
      <c r="G244" s="235">
        <v>0</v>
      </c>
      <c r="H244" s="523" t="s">
        <v>786</v>
      </c>
      <c r="I244" s="523"/>
      <c r="J244" s="523" t="s">
        <v>231</v>
      </c>
      <c r="K244" s="524"/>
    </row>
    <row r="245" spans="1:11" ht="15" customHeight="1" x14ac:dyDescent="0.25">
      <c r="A245" s="233" t="s">
        <v>1151</v>
      </c>
      <c r="B245" s="234" t="s">
        <v>669</v>
      </c>
      <c r="C245" s="234" t="s">
        <v>1082</v>
      </c>
      <c r="D245" s="234">
        <v>63</v>
      </c>
      <c r="E245" s="233" t="s">
        <v>1152</v>
      </c>
      <c r="F245" s="233" t="s">
        <v>1153</v>
      </c>
      <c r="G245" s="235">
        <v>0</v>
      </c>
      <c r="H245" s="523" t="s">
        <v>786</v>
      </c>
      <c r="I245" s="523"/>
      <c r="J245" s="523" t="s">
        <v>231</v>
      </c>
      <c r="K245" s="524"/>
    </row>
    <row r="246" spans="1:11" ht="15" customHeight="1" x14ac:dyDescent="0.25">
      <c r="A246" s="233" t="s">
        <v>1154</v>
      </c>
      <c r="B246" s="234" t="s">
        <v>669</v>
      </c>
      <c r="C246" s="234" t="s">
        <v>1082</v>
      </c>
      <c r="D246" s="234">
        <v>64</v>
      </c>
      <c r="E246" s="233" t="s">
        <v>1155</v>
      </c>
      <c r="F246" s="233" t="s">
        <v>1156</v>
      </c>
      <c r="G246" s="235">
        <v>0</v>
      </c>
      <c r="H246" s="523" t="s">
        <v>786</v>
      </c>
      <c r="I246" s="523"/>
      <c r="J246" s="523" t="s">
        <v>231</v>
      </c>
      <c r="K246" s="524"/>
    </row>
    <row r="247" spans="1:11" ht="15" customHeight="1" x14ac:dyDescent="0.25">
      <c r="A247" s="233" t="s">
        <v>1157</v>
      </c>
      <c r="B247" s="234" t="s">
        <v>669</v>
      </c>
      <c r="C247" s="234" t="s">
        <v>1082</v>
      </c>
      <c r="D247" s="234">
        <v>65</v>
      </c>
      <c r="E247" s="233" t="s">
        <v>1158</v>
      </c>
      <c r="F247" s="233" t="s">
        <v>1159</v>
      </c>
      <c r="G247" s="235">
        <v>0</v>
      </c>
      <c r="H247" s="523" t="s">
        <v>786</v>
      </c>
      <c r="I247" s="523"/>
      <c r="J247" s="523" t="s">
        <v>231</v>
      </c>
      <c r="K247" s="524"/>
    </row>
    <row r="248" spans="1:11" ht="15" customHeight="1" x14ac:dyDescent="0.25">
      <c r="A248" s="233" t="s">
        <v>1160</v>
      </c>
      <c r="B248" s="234" t="s">
        <v>669</v>
      </c>
      <c r="C248" s="234" t="s">
        <v>1082</v>
      </c>
      <c r="D248" s="234">
        <v>69</v>
      </c>
      <c r="E248" s="233" t="s">
        <v>1161</v>
      </c>
      <c r="F248" s="233" t="s">
        <v>1162</v>
      </c>
      <c r="G248" s="235">
        <v>0</v>
      </c>
      <c r="H248" s="523" t="s">
        <v>786</v>
      </c>
      <c r="I248" s="523"/>
      <c r="J248" s="523" t="s">
        <v>231</v>
      </c>
      <c r="K248" s="524"/>
    </row>
    <row r="249" spans="1:11" ht="15" customHeight="1" x14ac:dyDescent="0.25">
      <c r="A249" s="233" t="s">
        <v>1163</v>
      </c>
      <c r="B249" s="234" t="s">
        <v>669</v>
      </c>
      <c r="C249" s="234" t="s">
        <v>1082</v>
      </c>
      <c r="D249" s="234">
        <v>70</v>
      </c>
      <c r="E249" s="233" t="s">
        <v>1164</v>
      </c>
      <c r="F249" s="233" t="s">
        <v>1165</v>
      </c>
      <c r="G249" s="235">
        <v>0</v>
      </c>
      <c r="H249" s="523" t="s">
        <v>786</v>
      </c>
      <c r="I249" s="523"/>
      <c r="J249" s="523" t="s">
        <v>231</v>
      </c>
      <c r="K249" s="524"/>
    </row>
    <row r="250" spans="1:11" ht="15" customHeight="1" x14ac:dyDescent="0.25">
      <c r="A250" s="233" t="s">
        <v>1166</v>
      </c>
      <c r="B250" s="234" t="s">
        <v>669</v>
      </c>
      <c r="C250" s="234" t="s">
        <v>1082</v>
      </c>
      <c r="D250" s="234">
        <v>90</v>
      </c>
      <c r="E250" s="233" t="s">
        <v>1167</v>
      </c>
      <c r="F250" s="233" t="s">
        <v>1168</v>
      </c>
      <c r="G250" s="235">
        <v>0</v>
      </c>
      <c r="H250" s="523" t="s">
        <v>786</v>
      </c>
      <c r="I250" s="523"/>
      <c r="J250" s="523" t="s">
        <v>231</v>
      </c>
      <c r="K250" s="524"/>
    </row>
    <row r="251" spans="1:11" ht="15" customHeight="1" x14ac:dyDescent="0.25">
      <c r="A251" s="233" t="s">
        <v>1169</v>
      </c>
      <c r="B251" s="234" t="s">
        <v>669</v>
      </c>
      <c r="C251" s="234" t="s">
        <v>1082</v>
      </c>
      <c r="D251" s="234">
        <v>91</v>
      </c>
      <c r="E251" s="233" t="s">
        <v>1170</v>
      </c>
      <c r="F251" s="233" t="s">
        <v>1171</v>
      </c>
      <c r="G251" s="235">
        <v>0</v>
      </c>
      <c r="H251" s="523" t="s">
        <v>786</v>
      </c>
      <c r="I251" s="523"/>
      <c r="J251" s="523" t="s">
        <v>231</v>
      </c>
      <c r="K251" s="524"/>
    </row>
    <row r="252" spans="1:11" ht="15" customHeight="1" x14ac:dyDescent="0.25">
      <c r="A252" s="233" t="s">
        <v>1172</v>
      </c>
      <c r="B252" s="234" t="s">
        <v>669</v>
      </c>
      <c r="C252" s="234" t="s">
        <v>1082</v>
      </c>
      <c r="D252" s="234">
        <v>99</v>
      </c>
      <c r="E252" s="233" t="s">
        <v>1173</v>
      </c>
      <c r="F252" s="233" t="s">
        <v>1174</v>
      </c>
      <c r="G252" s="235">
        <v>0</v>
      </c>
      <c r="H252" s="523" t="s">
        <v>786</v>
      </c>
      <c r="I252" s="523"/>
      <c r="J252" s="523" t="s">
        <v>231</v>
      </c>
      <c r="K252" s="524"/>
    </row>
    <row r="253" spans="1:11" ht="82.5" customHeight="1" x14ac:dyDescent="0.25">
      <c r="A253" s="233" t="s">
        <v>1175</v>
      </c>
      <c r="B253" s="234" t="s">
        <v>669</v>
      </c>
      <c r="C253" s="234" t="s">
        <v>1176</v>
      </c>
      <c r="D253" s="234">
        <v>0</v>
      </c>
      <c r="E253" s="233" t="s">
        <v>1177</v>
      </c>
      <c r="F253" s="233" t="s">
        <v>1178</v>
      </c>
      <c r="G253" s="235">
        <v>0</v>
      </c>
      <c r="H253" s="523" t="s">
        <v>786</v>
      </c>
      <c r="I253" s="523" t="s">
        <v>777</v>
      </c>
      <c r="J253" s="523" t="s">
        <v>231</v>
      </c>
      <c r="K253" s="523" t="s">
        <v>673</v>
      </c>
    </row>
    <row r="254" spans="1:11" ht="15" customHeight="1" x14ac:dyDescent="0.25">
      <c r="A254" s="233" t="s">
        <v>1179</v>
      </c>
      <c r="B254" s="234" t="s">
        <v>669</v>
      </c>
      <c r="C254" s="234" t="s">
        <v>1176</v>
      </c>
      <c r="D254" s="234">
        <v>10</v>
      </c>
      <c r="E254" s="233" t="s">
        <v>1180</v>
      </c>
      <c r="F254" s="233" t="s">
        <v>1181</v>
      </c>
      <c r="G254" s="235">
        <v>0</v>
      </c>
      <c r="H254" s="523" t="s">
        <v>786</v>
      </c>
      <c r="I254" s="523"/>
      <c r="J254" s="523" t="s">
        <v>231</v>
      </c>
      <c r="K254" s="524"/>
    </row>
    <row r="255" spans="1:11" ht="15" customHeight="1" x14ac:dyDescent="0.25">
      <c r="A255" s="233" t="s">
        <v>1182</v>
      </c>
      <c r="B255" s="234" t="s">
        <v>669</v>
      </c>
      <c r="C255" s="234" t="s">
        <v>1176</v>
      </c>
      <c r="D255" s="234">
        <v>20</v>
      </c>
      <c r="E255" s="233" t="s">
        <v>1183</v>
      </c>
      <c r="F255" s="233" t="s">
        <v>1184</v>
      </c>
      <c r="G255" s="235">
        <v>0</v>
      </c>
      <c r="H255" s="523" t="s">
        <v>786</v>
      </c>
      <c r="I255" s="523"/>
      <c r="J255" s="523" t="s">
        <v>231</v>
      </c>
      <c r="K255" s="524"/>
    </row>
    <row r="256" spans="1:11" ht="15" customHeight="1" x14ac:dyDescent="0.25">
      <c r="A256" s="233" t="s">
        <v>1185</v>
      </c>
      <c r="B256" s="234" t="s">
        <v>669</v>
      </c>
      <c r="C256" s="234" t="s">
        <v>1176</v>
      </c>
      <c r="D256" s="234">
        <v>30</v>
      </c>
      <c r="E256" s="233" t="s">
        <v>1186</v>
      </c>
      <c r="F256" s="233" t="s">
        <v>1187</v>
      </c>
      <c r="G256" s="235">
        <v>0</v>
      </c>
      <c r="H256" s="523" t="s">
        <v>786</v>
      </c>
      <c r="I256" s="523"/>
      <c r="J256" s="523" t="s">
        <v>231</v>
      </c>
      <c r="K256" s="524"/>
    </row>
    <row r="257" spans="1:11" ht="15" customHeight="1" x14ac:dyDescent="0.25">
      <c r="A257" s="233" t="s">
        <v>1188</v>
      </c>
      <c r="B257" s="234" t="s">
        <v>669</v>
      </c>
      <c r="C257" s="234" t="s">
        <v>1176</v>
      </c>
      <c r="D257" s="234">
        <v>31</v>
      </c>
      <c r="E257" s="233" t="s">
        <v>1189</v>
      </c>
      <c r="F257" s="233" t="s">
        <v>1190</v>
      </c>
      <c r="G257" s="235">
        <v>0</v>
      </c>
      <c r="H257" s="523" t="s">
        <v>786</v>
      </c>
      <c r="I257" s="523"/>
      <c r="J257" s="523" t="s">
        <v>231</v>
      </c>
      <c r="K257" s="524"/>
    </row>
    <row r="258" spans="1:11" ht="15" customHeight="1" x14ac:dyDescent="0.25">
      <c r="A258" s="233" t="s">
        <v>1191</v>
      </c>
      <c r="B258" s="234" t="s">
        <v>669</v>
      </c>
      <c r="C258" s="234" t="s">
        <v>1176</v>
      </c>
      <c r="D258" s="234">
        <v>32</v>
      </c>
      <c r="E258" s="233" t="s">
        <v>1192</v>
      </c>
      <c r="F258" s="233" t="s">
        <v>1193</v>
      </c>
      <c r="G258" s="235">
        <v>0</v>
      </c>
      <c r="H258" s="523" t="s">
        <v>786</v>
      </c>
      <c r="I258" s="523"/>
      <c r="J258" s="523" t="s">
        <v>231</v>
      </c>
      <c r="K258" s="524"/>
    </row>
    <row r="259" spans="1:11" ht="15" customHeight="1" x14ac:dyDescent="0.25">
      <c r="A259" s="233" t="s">
        <v>1194</v>
      </c>
      <c r="B259" s="234" t="s">
        <v>669</v>
      </c>
      <c r="C259" s="234" t="s">
        <v>1176</v>
      </c>
      <c r="D259" s="234">
        <v>33</v>
      </c>
      <c r="E259" s="233" t="s">
        <v>1195</v>
      </c>
      <c r="F259" s="233" t="s">
        <v>1196</v>
      </c>
      <c r="G259" s="235">
        <v>0</v>
      </c>
      <c r="H259" s="523" t="s">
        <v>786</v>
      </c>
      <c r="I259" s="523"/>
      <c r="J259" s="523" t="s">
        <v>231</v>
      </c>
      <c r="K259" s="524"/>
    </row>
    <row r="260" spans="1:11" ht="15" customHeight="1" x14ac:dyDescent="0.25">
      <c r="A260" s="233" t="s">
        <v>1197</v>
      </c>
      <c r="B260" s="234" t="s">
        <v>669</v>
      </c>
      <c r="C260" s="234" t="s">
        <v>1176</v>
      </c>
      <c r="D260" s="234">
        <v>34</v>
      </c>
      <c r="E260" s="233" t="s">
        <v>1198</v>
      </c>
      <c r="F260" s="233" t="s">
        <v>1199</v>
      </c>
      <c r="G260" s="235">
        <v>0</v>
      </c>
      <c r="H260" s="523" t="s">
        <v>786</v>
      </c>
      <c r="I260" s="523"/>
      <c r="J260" s="523" t="s">
        <v>231</v>
      </c>
      <c r="K260" s="524"/>
    </row>
    <row r="261" spans="1:11" ht="15" customHeight="1" x14ac:dyDescent="0.25">
      <c r="A261" s="233" t="s">
        <v>1200</v>
      </c>
      <c r="B261" s="234" t="s">
        <v>669</v>
      </c>
      <c r="C261" s="234" t="s">
        <v>1176</v>
      </c>
      <c r="D261" s="234">
        <v>40</v>
      </c>
      <c r="E261" s="233" t="s">
        <v>1201</v>
      </c>
      <c r="F261" s="233" t="s">
        <v>1202</v>
      </c>
      <c r="G261" s="235">
        <v>0</v>
      </c>
      <c r="H261" s="523" t="s">
        <v>786</v>
      </c>
      <c r="I261" s="523"/>
      <c r="J261" s="523" t="s">
        <v>231</v>
      </c>
      <c r="K261" s="524"/>
    </row>
    <row r="262" spans="1:11" ht="15" customHeight="1" x14ac:dyDescent="0.25">
      <c r="A262" s="233" t="s">
        <v>1203</v>
      </c>
      <c r="B262" s="234" t="s">
        <v>669</v>
      </c>
      <c r="C262" s="234" t="s">
        <v>1176</v>
      </c>
      <c r="D262" s="234">
        <v>41</v>
      </c>
      <c r="E262" s="233" t="s">
        <v>1204</v>
      </c>
      <c r="F262" s="233" t="s">
        <v>1205</v>
      </c>
      <c r="G262" s="235">
        <v>0</v>
      </c>
      <c r="H262" s="523" t="s">
        <v>786</v>
      </c>
      <c r="I262" s="523"/>
      <c r="J262" s="523" t="s">
        <v>231</v>
      </c>
      <c r="K262" s="524"/>
    </row>
    <row r="263" spans="1:11" ht="15" customHeight="1" x14ac:dyDescent="0.25">
      <c r="A263" s="233" t="s">
        <v>1206</v>
      </c>
      <c r="B263" s="234" t="s">
        <v>669</v>
      </c>
      <c r="C263" s="234" t="s">
        <v>1176</v>
      </c>
      <c r="D263" s="234">
        <v>42</v>
      </c>
      <c r="E263" s="233" t="s">
        <v>1207</v>
      </c>
      <c r="F263" s="233" t="s">
        <v>1208</v>
      </c>
      <c r="G263" s="235">
        <v>0</v>
      </c>
      <c r="H263" s="523" t="s">
        <v>786</v>
      </c>
      <c r="I263" s="523"/>
      <c r="J263" s="523" t="s">
        <v>231</v>
      </c>
      <c r="K263" s="524"/>
    </row>
    <row r="264" spans="1:11" ht="15" customHeight="1" x14ac:dyDescent="0.25">
      <c r="A264" s="233" t="s">
        <v>1209</v>
      </c>
      <c r="B264" s="234" t="s">
        <v>669</v>
      </c>
      <c r="C264" s="234" t="s">
        <v>1176</v>
      </c>
      <c r="D264" s="234">
        <v>43</v>
      </c>
      <c r="E264" s="233" t="s">
        <v>1210</v>
      </c>
      <c r="F264" s="233" t="s">
        <v>1211</v>
      </c>
      <c r="G264" s="235">
        <v>0</v>
      </c>
      <c r="H264" s="523" t="s">
        <v>786</v>
      </c>
      <c r="I264" s="523"/>
      <c r="J264" s="523" t="s">
        <v>231</v>
      </c>
      <c r="K264" s="524"/>
    </row>
    <row r="265" spans="1:11" ht="15" customHeight="1" x14ac:dyDescent="0.25">
      <c r="A265" s="233" t="s">
        <v>1212</v>
      </c>
      <c r="B265" s="234" t="s">
        <v>669</v>
      </c>
      <c r="C265" s="234" t="s">
        <v>1176</v>
      </c>
      <c r="D265" s="234">
        <v>44</v>
      </c>
      <c r="E265" s="233" t="s">
        <v>1213</v>
      </c>
      <c r="F265" s="233" t="s">
        <v>1214</v>
      </c>
      <c r="G265" s="235">
        <v>0</v>
      </c>
      <c r="H265" s="523" t="s">
        <v>786</v>
      </c>
      <c r="I265" s="523"/>
      <c r="J265" s="523" t="s">
        <v>231</v>
      </c>
      <c r="K265" s="524"/>
    </row>
    <row r="266" spans="1:11" ht="15" customHeight="1" x14ac:dyDescent="0.25">
      <c r="A266" s="233" t="s">
        <v>1215</v>
      </c>
      <c r="B266" s="234" t="s">
        <v>669</v>
      </c>
      <c r="C266" s="234" t="s">
        <v>1176</v>
      </c>
      <c r="D266" s="234">
        <v>45</v>
      </c>
      <c r="E266" s="233" t="s">
        <v>1216</v>
      </c>
      <c r="F266" s="233" t="s">
        <v>1217</v>
      </c>
      <c r="G266" s="235">
        <v>0</v>
      </c>
      <c r="H266" s="523" t="s">
        <v>786</v>
      </c>
      <c r="I266" s="523"/>
      <c r="J266" s="523" t="s">
        <v>231</v>
      </c>
      <c r="K266" s="524"/>
    </row>
    <row r="267" spans="1:11" x14ac:dyDescent="0.25">
      <c r="A267" s="233" t="s">
        <v>1218</v>
      </c>
      <c r="B267" s="234" t="s">
        <v>669</v>
      </c>
      <c r="C267" s="234" t="s">
        <v>1176</v>
      </c>
      <c r="D267" s="234">
        <v>46</v>
      </c>
      <c r="E267" s="233" t="s">
        <v>1219</v>
      </c>
      <c r="F267" s="233" t="s">
        <v>1220</v>
      </c>
      <c r="G267" s="235">
        <v>0</v>
      </c>
      <c r="H267" s="523" t="s">
        <v>786</v>
      </c>
      <c r="I267" s="523"/>
      <c r="J267" s="523" t="s">
        <v>231</v>
      </c>
      <c r="K267" s="523" t="s">
        <v>978</v>
      </c>
    </row>
    <row r="268" spans="1:11" x14ac:dyDescent="0.25">
      <c r="A268" s="233" t="s">
        <v>1221</v>
      </c>
      <c r="B268" s="234" t="s">
        <v>669</v>
      </c>
      <c r="C268" s="234" t="s">
        <v>1176</v>
      </c>
      <c r="D268" s="234">
        <v>46</v>
      </c>
      <c r="E268" s="233" t="s">
        <v>1222</v>
      </c>
      <c r="F268" s="233" t="s">
        <v>1220</v>
      </c>
      <c r="G268" s="235">
        <v>0</v>
      </c>
      <c r="H268" s="523" t="s">
        <v>786</v>
      </c>
      <c r="I268" s="523"/>
      <c r="J268" s="523" t="s">
        <v>231</v>
      </c>
      <c r="K268" s="523" t="s">
        <v>978</v>
      </c>
    </row>
    <row r="269" spans="1:11" x14ac:dyDescent="0.25">
      <c r="A269" s="233" t="s">
        <v>1223</v>
      </c>
      <c r="B269" s="234" t="s">
        <v>669</v>
      </c>
      <c r="C269" s="234" t="s">
        <v>1176</v>
      </c>
      <c r="D269" s="234">
        <v>46</v>
      </c>
      <c r="E269" s="233" t="s">
        <v>1224</v>
      </c>
      <c r="F269" s="233" t="s">
        <v>1220</v>
      </c>
      <c r="G269" s="235">
        <v>0</v>
      </c>
      <c r="H269" s="523" t="s">
        <v>786</v>
      </c>
      <c r="I269" s="523"/>
      <c r="J269" s="523" t="s">
        <v>231</v>
      </c>
      <c r="K269" s="523" t="s">
        <v>978</v>
      </c>
    </row>
    <row r="270" spans="1:11" ht="76.5" customHeight="1" x14ac:dyDescent="0.25">
      <c r="A270" s="233" t="s">
        <v>1225</v>
      </c>
      <c r="B270" s="234" t="s">
        <v>669</v>
      </c>
      <c r="C270" s="234" t="s">
        <v>1176</v>
      </c>
      <c r="D270" s="234">
        <v>50</v>
      </c>
      <c r="E270" s="233" t="s">
        <v>1226</v>
      </c>
      <c r="F270" s="233" t="s">
        <v>1227</v>
      </c>
      <c r="G270" s="235">
        <v>0</v>
      </c>
      <c r="H270" s="523" t="s">
        <v>786</v>
      </c>
      <c r="I270" s="523"/>
      <c r="J270" s="523" t="s">
        <v>231</v>
      </c>
      <c r="K270" s="523" t="s">
        <v>673</v>
      </c>
    </row>
    <row r="271" spans="1:11" ht="15" customHeight="1" x14ac:dyDescent="0.25">
      <c r="A271" s="233" t="s">
        <v>1228</v>
      </c>
      <c r="B271" s="234" t="s">
        <v>669</v>
      </c>
      <c r="C271" s="234" t="s">
        <v>1176</v>
      </c>
      <c r="D271" s="234">
        <v>51</v>
      </c>
      <c r="E271" s="233" t="s">
        <v>1229</v>
      </c>
      <c r="F271" s="233" t="s">
        <v>1230</v>
      </c>
      <c r="G271" s="235">
        <v>0</v>
      </c>
      <c r="H271" s="523" t="s">
        <v>786</v>
      </c>
      <c r="I271" s="523"/>
      <c r="J271" s="523" t="s">
        <v>231</v>
      </c>
      <c r="K271" s="524"/>
    </row>
    <row r="272" spans="1:11" ht="15" customHeight="1" x14ac:dyDescent="0.25">
      <c r="A272" s="233" t="s">
        <v>1231</v>
      </c>
      <c r="B272" s="234" t="s">
        <v>669</v>
      </c>
      <c r="C272" s="234" t="s">
        <v>1176</v>
      </c>
      <c r="D272" s="234">
        <v>52</v>
      </c>
      <c r="E272" s="233" t="s">
        <v>1232</v>
      </c>
      <c r="F272" s="233" t="s">
        <v>1233</v>
      </c>
      <c r="G272" s="235">
        <v>0</v>
      </c>
      <c r="H272" s="523" t="s">
        <v>786</v>
      </c>
      <c r="I272" s="523"/>
      <c r="J272" s="523" t="s">
        <v>231</v>
      </c>
      <c r="K272" s="524"/>
    </row>
    <row r="273" spans="1:11" ht="15" customHeight="1" x14ac:dyDescent="0.25">
      <c r="A273" s="233" t="s">
        <v>1234</v>
      </c>
      <c r="B273" s="234" t="s">
        <v>669</v>
      </c>
      <c r="C273" s="234" t="s">
        <v>1176</v>
      </c>
      <c r="D273" s="234">
        <v>53</v>
      </c>
      <c r="E273" s="233" t="s">
        <v>1235</v>
      </c>
      <c r="F273" s="233" t="s">
        <v>1236</v>
      </c>
      <c r="G273" s="235">
        <v>0</v>
      </c>
      <c r="H273" s="523" t="s">
        <v>786</v>
      </c>
      <c r="I273" s="523"/>
      <c r="J273" s="523" t="s">
        <v>231</v>
      </c>
      <c r="K273" s="524"/>
    </row>
    <row r="274" spans="1:11" ht="15" customHeight="1" x14ac:dyDescent="0.25">
      <c r="A274" s="233" t="s">
        <v>1237</v>
      </c>
      <c r="B274" s="234" t="s">
        <v>669</v>
      </c>
      <c r="C274" s="234" t="s">
        <v>1176</v>
      </c>
      <c r="D274" s="234">
        <v>54</v>
      </c>
      <c r="E274" s="233" t="s">
        <v>1238</v>
      </c>
      <c r="F274" s="233" t="s">
        <v>1239</v>
      </c>
      <c r="G274" s="235">
        <v>0</v>
      </c>
      <c r="H274" s="523" t="s">
        <v>786</v>
      </c>
      <c r="I274" s="523"/>
      <c r="J274" s="523" t="s">
        <v>231</v>
      </c>
      <c r="K274" s="524"/>
    </row>
    <row r="275" spans="1:11" x14ac:dyDescent="0.25">
      <c r="A275" s="233" t="s">
        <v>1240</v>
      </c>
      <c r="B275" s="234" t="s">
        <v>669</v>
      </c>
      <c r="C275" s="234" t="s">
        <v>1241</v>
      </c>
      <c r="D275" s="234">
        <v>0</v>
      </c>
      <c r="E275" s="233" t="s">
        <v>1242</v>
      </c>
      <c r="F275" s="233" t="s">
        <v>1243</v>
      </c>
      <c r="G275" s="235">
        <v>2</v>
      </c>
      <c r="H275" s="523" t="s">
        <v>786</v>
      </c>
      <c r="I275" s="523" t="s">
        <v>777</v>
      </c>
      <c r="J275" s="523" t="s">
        <v>231</v>
      </c>
      <c r="K275" s="523" t="s">
        <v>673</v>
      </c>
    </row>
    <row r="276" spans="1:11" ht="15" customHeight="1" x14ac:dyDescent="0.25">
      <c r="A276" s="233" t="s">
        <v>1244</v>
      </c>
      <c r="B276" s="234" t="s">
        <v>669</v>
      </c>
      <c r="C276" s="234" t="s">
        <v>1241</v>
      </c>
      <c r="D276" s="234">
        <v>10</v>
      </c>
      <c r="E276" s="233" t="s">
        <v>1245</v>
      </c>
      <c r="F276" s="233" t="s">
        <v>1246</v>
      </c>
      <c r="G276" s="235">
        <v>0</v>
      </c>
      <c r="H276" s="523" t="s">
        <v>786</v>
      </c>
      <c r="I276" s="523"/>
      <c r="J276" s="523" t="s">
        <v>231</v>
      </c>
      <c r="K276" s="524"/>
    </row>
    <row r="277" spans="1:11" ht="15" customHeight="1" x14ac:dyDescent="0.25">
      <c r="A277" s="233" t="s">
        <v>1247</v>
      </c>
      <c r="B277" s="234" t="s">
        <v>669</v>
      </c>
      <c r="C277" s="234" t="s">
        <v>1241</v>
      </c>
      <c r="D277" s="234">
        <v>11</v>
      </c>
      <c r="E277" s="233" t="s">
        <v>1248</v>
      </c>
      <c r="F277" s="233" t="s">
        <v>1249</v>
      </c>
      <c r="G277" s="235">
        <v>0</v>
      </c>
      <c r="H277" s="523" t="s">
        <v>786</v>
      </c>
      <c r="I277" s="523"/>
      <c r="J277" s="523" t="s">
        <v>231</v>
      </c>
      <c r="K277" s="524"/>
    </row>
    <row r="278" spans="1:11" ht="15" customHeight="1" x14ac:dyDescent="0.25">
      <c r="A278" s="233" t="s">
        <v>1250</v>
      </c>
      <c r="B278" s="234" t="s">
        <v>669</v>
      </c>
      <c r="C278" s="234" t="s">
        <v>1241</v>
      </c>
      <c r="D278" s="234">
        <v>12</v>
      </c>
      <c r="E278" s="233" t="s">
        <v>1251</v>
      </c>
      <c r="F278" s="233" t="s">
        <v>1252</v>
      </c>
      <c r="G278" s="235">
        <v>0</v>
      </c>
      <c r="H278" s="523" t="s">
        <v>786</v>
      </c>
      <c r="I278" s="523"/>
      <c r="J278" s="523" t="s">
        <v>231</v>
      </c>
      <c r="K278" s="524"/>
    </row>
    <row r="279" spans="1:11" ht="15" customHeight="1" x14ac:dyDescent="0.25">
      <c r="A279" s="233" t="s">
        <v>1253</v>
      </c>
      <c r="B279" s="234" t="s">
        <v>669</v>
      </c>
      <c r="C279" s="234" t="s">
        <v>1241</v>
      </c>
      <c r="D279" s="234">
        <v>20</v>
      </c>
      <c r="E279" s="233" t="s">
        <v>1254</v>
      </c>
      <c r="F279" s="233" t="s">
        <v>1255</v>
      </c>
      <c r="G279" s="235">
        <v>0</v>
      </c>
      <c r="H279" s="523" t="s">
        <v>786</v>
      </c>
      <c r="I279" s="523"/>
      <c r="J279" s="523" t="s">
        <v>231</v>
      </c>
      <c r="K279" s="524"/>
    </row>
    <row r="280" spans="1:11" ht="15" customHeight="1" x14ac:dyDescent="0.25">
      <c r="A280" s="233" t="s">
        <v>1256</v>
      </c>
      <c r="B280" s="234" t="s">
        <v>669</v>
      </c>
      <c r="C280" s="234" t="s">
        <v>1241</v>
      </c>
      <c r="D280" s="234">
        <v>21</v>
      </c>
      <c r="E280" s="233" t="s">
        <v>1257</v>
      </c>
      <c r="F280" s="233" t="s">
        <v>1258</v>
      </c>
      <c r="G280" s="235">
        <v>0</v>
      </c>
      <c r="H280" s="523" t="s">
        <v>786</v>
      </c>
      <c r="I280" s="523"/>
      <c r="J280" s="523" t="s">
        <v>231</v>
      </c>
      <c r="K280" s="524"/>
    </row>
    <row r="281" spans="1:11" ht="15" customHeight="1" x14ac:dyDescent="0.25">
      <c r="A281" s="233" t="s">
        <v>1259</v>
      </c>
      <c r="B281" s="234" t="s">
        <v>669</v>
      </c>
      <c r="C281" s="234" t="s">
        <v>1241</v>
      </c>
      <c r="D281" s="234">
        <v>29</v>
      </c>
      <c r="E281" s="233" t="s">
        <v>1260</v>
      </c>
      <c r="F281" s="233" t="s">
        <v>1261</v>
      </c>
      <c r="G281" s="235">
        <v>0</v>
      </c>
      <c r="H281" s="523" t="s">
        <v>786</v>
      </c>
      <c r="I281" s="523"/>
      <c r="J281" s="523" t="s">
        <v>231</v>
      </c>
      <c r="K281" s="524"/>
    </row>
    <row r="282" spans="1:11" ht="15" customHeight="1" x14ac:dyDescent="0.25">
      <c r="A282" s="233" t="s">
        <v>1262</v>
      </c>
      <c r="B282" s="234" t="s">
        <v>669</v>
      </c>
      <c r="C282" s="234" t="s">
        <v>1241</v>
      </c>
      <c r="D282" s="234">
        <v>30</v>
      </c>
      <c r="E282" s="233" t="s">
        <v>1263</v>
      </c>
      <c r="F282" s="233" t="s">
        <v>1264</v>
      </c>
      <c r="G282" s="235">
        <v>0</v>
      </c>
      <c r="H282" s="523" t="s">
        <v>786</v>
      </c>
      <c r="I282" s="523"/>
      <c r="J282" s="523" t="s">
        <v>231</v>
      </c>
      <c r="K282" s="524"/>
    </row>
    <row r="283" spans="1:11" ht="15" customHeight="1" x14ac:dyDescent="0.25">
      <c r="A283" s="233" t="s">
        <v>1265</v>
      </c>
      <c r="B283" s="234" t="s">
        <v>669</v>
      </c>
      <c r="C283" s="234" t="s">
        <v>1241</v>
      </c>
      <c r="D283" s="234">
        <v>40</v>
      </c>
      <c r="E283" s="233" t="s">
        <v>1266</v>
      </c>
      <c r="F283" s="233" t="s">
        <v>1267</v>
      </c>
      <c r="G283" s="235">
        <v>1</v>
      </c>
      <c r="H283" s="523" t="s">
        <v>781</v>
      </c>
      <c r="I283" s="523"/>
      <c r="J283" s="523"/>
      <c r="K283" s="524"/>
    </row>
    <row r="284" spans="1:11" x14ac:dyDescent="0.25">
      <c r="A284" s="233" t="s">
        <v>1268</v>
      </c>
      <c r="B284" s="234" t="s">
        <v>669</v>
      </c>
      <c r="C284" s="234" t="s">
        <v>1241</v>
      </c>
      <c r="D284" s="234">
        <v>50</v>
      </c>
      <c r="E284" s="233" t="s">
        <v>1269</v>
      </c>
      <c r="F284" s="233" t="s">
        <v>1270</v>
      </c>
      <c r="G284" s="235">
        <v>0</v>
      </c>
      <c r="H284" s="523" t="s">
        <v>786</v>
      </c>
      <c r="I284" s="523"/>
      <c r="J284" s="523" t="s">
        <v>231</v>
      </c>
      <c r="K284" s="535" t="s">
        <v>1271</v>
      </c>
    </row>
    <row r="285" spans="1:11" x14ac:dyDescent="0.25">
      <c r="A285" s="233" t="s">
        <v>1272</v>
      </c>
      <c r="B285" s="234" t="s">
        <v>669</v>
      </c>
      <c r="C285" s="234" t="s">
        <v>1241</v>
      </c>
      <c r="D285" s="234">
        <v>60</v>
      </c>
      <c r="E285" s="233" t="s">
        <v>1273</v>
      </c>
      <c r="F285" s="233" t="s">
        <v>1274</v>
      </c>
      <c r="G285" s="235">
        <v>0</v>
      </c>
      <c r="H285" s="523" t="s">
        <v>786</v>
      </c>
      <c r="I285" s="523"/>
      <c r="J285" s="523" t="s">
        <v>231</v>
      </c>
      <c r="K285" s="524"/>
    </row>
    <row r="286" spans="1:11" x14ac:dyDescent="0.25">
      <c r="A286" s="233" t="s">
        <v>1275</v>
      </c>
      <c r="B286" s="234" t="s">
        <v>669</v>
      </c>
      <c r="C286" s="234" t="s">
        <v>1241</v>
      </c>
      <c r="D286" s="234">
        <v>61</v>
      </c>
      <c r="E286" s="233" t="s">
        <v>1276</v>
      </c>
      <c r="F286" s="233" t="s">
        <v>1277</v>
      </c>
      <c r="G286" s="235">
        <v>0</v>
      </c>
      <c r="H286" s="523" t="s">
        <v>786</v>
      </c>
      <c r="I286" s="523"/>
      <c r="J286" s="523" t="s">
        <v>231</v>
      </c>
      <c r="K286" s="524"/>
    </row>
    <row r="287" spans="1:11" x14ac:dyDescent="0.25">
      <c r="A287" s="233" t="s">
        <v>1278</v>
      </c>
      <c r="B287" s="234" t="s">
        <v>669</v>
      </c>
      <c r="C287" s="234" t="s">
        <v>1241</v>
      </c>
      <c r="D287" s="234">
        <v>62</v>
      </c>
      <c r="E287" s="233" t="s">
        <v>1279</v>
      </c>
      <c r="F287" s="233" t="s">
        <v>1280</v>
      </c>
      <c r="G287" s="235">
        <v>0</v>
      </c>
      <c r="H287" s="523" t="s">
        <v>786</v>
      </c>
      <c r="I287" s="523"/>
      <c r="J287" s="523" t="s">
        <v>231</v>
      </c>
      <c r="K287" s="524"/>
    </row>
    <row r="288" spans="1:11" x14ac:dyDescent="0.25">
      <c r="A288" s="233" t="s">
        <v>1281</v>
      </c>
      <c r="B288" s="234" t="s">
        <v>669</v>
      </c>
      <c r="C288" s="234" t="s">
        <v>1241</v>
      </c>
      <c r="D288" s="234">
        <v>70</v>
      </c>
      <c r="E288" s="233" t="s">
        <v>1282</v>
      </c>
      <c r="F288" s="233" t="s">
        <v>1283</v>
      </c>
      <c r="G288" s="235">
        <v>0</v>
      </c>
      <c r="H288" s="523" t="s">
        <v>786</v>
      </c>
      <c r="I288" s="523"/>
      <c r="J288" s="523" t="s">
        <v>231</v>
      </c>
      <c r="K288" s="524"/>
    </row>
    <row r="289" spans="1:11" x14ac:dyDescent="0.25">
      <c r="A289" s="233" t="s">
        <v>1284</v>
      </c>
      <c r="B289" s="234" t="s">
        <v>669</v>
      </c>
      <c r="C289" s="234" t="s">
        <v>1241</v>
      </c>
      <c r="D289" s="234">
        <v>71</v>
      </c>
      <c r="E289" s="233" t="s">
        <v>1285</v>
      </c>
      <c r="F289" s="233" t="s">
        <v>1286</v>
      </c>
      <c r="G289" s="235">
        <v>0</v>
      </c>
      <c r="H289" s="523" t="s">
        <v>786</v>
      </c>
      <c r="I289" s="523"/>
      <c r="J289" s="523" t="s">
        <v>231</v>
      </c>
      <c r="K289" s="524"/>
    </row>
    <row r="290" spans="1:11" x14ac:dyDescent="0.25">
      <c r="A290" s="233" t="s">
        <v>1287</v>
      </c>
      <c r="B290" s="234" t="s">
        <v>669</v>
      </c>
      <c r="C290" s="234" t="s">
        <v>1241</v>
      </c>
      <c r="D290" s="234">
        <v>72</v>
      </c>
      <c r="E290" s="233" t="s">
        <v>1288</v>
      </c>
      <c r="F290" s="233" t="s">
        <v>1289</v>
      </c>
      <c r="G290" s="235">
        <v>0</v>
      </c>
      <c r="H290" s="523" t="s">
        <v>786</v>
      </c>
      <c r="I290" s="523"/>
      <c r="J290" s="523" t="s">
        <v>231</v>
      </c>
      <c r="K290" s="524"/>
    </row>
    <row r="291" spans="1:11" x14ac:dyDescent="0.25">
      <c r="A291" s="233" t="s">
        <v>1290</v>
      </c>
      <c r="B291" s="234" t="s">
        <v>669</v>
      </c>
      <c r="C291" s="234" t="s">
        <v>1241</v>
      </c>
      <c r="D291" s="234">
        <v>73</v>
      </c>
      <c r="E291" s="233" t="s">
        <v>1291</v>
      </c>
      <c r="F291" s="233" t="s">
        <v>1292</v>
      </c>
      <c r="G291" s="235">
        <v>0</v>
      </c>
      <c r="H291" s="523" t="s">
        <v>786</v>
      </c>
      <c r="I291" s="523"/>
      <c r="J291" s="523" t="s">
        <v>231</v>
      </c>
      <c r="K291" s="524"/>
    </row>
    <row r="292" spans="1:11" x14ac:dyDescent="0.25">
      <c r="A292" s="233" t="s">
        <v>1293</v>
      </c>
      <c r="B292" s="234" t="s">
        <v>669</v>
      </c>
      <c r="C292" s="234" t="s">
        <v>1241</v>
      </c>
      <c r="D292" s="234">
        <v>90</v>
      </c>
      <c r="E292" s="233" t="s">
        <v>1294</v>
      </c>
      <c r="F292" s="233" t="s">
        <v>1295</v>
      </c>
      <c r="G292" s="235">
        <v>0</v>
      </c>
      <c r="H292" s="523" t="s">
        <v>786</v>
      </c>
      <c r="I292" s="523"/>
      <c r="J292" s="523" t="s">
        <v>231</v>
      </c>
      <c r="K292" s="523" t="s">
        <v>673</v>
      </c>
    </row>
    <row r="293" spans="1:11" ht="15" customHeight="1" x14ac:dyDescent="0.25">
      <c r="A293" s="233" t="s">
        <v>1296</v>
      </c>
      <c r="B293" s="234" t="s">
        <v>669</v>
      </c>
      <c r="C293" s="234" t="s">
        <v>1241</v>
      </c>
      <c r="D293" s="234">
        <v>91</v>
      </c>
      <c r="E293" s="233" t="s">
        <v>1297</v>
      </c>
      <c r="F293" s="233" t="s">
        <v>1298</v>
      </c>
      <c r="G293" s="235">
        <v>0</v>
      </c>
      <c r="H293" s="523" t="s">
        <v>786</v>
      </c>
      <c r="I293" s="523"/>
      <c r="J293" s="523" t="s">
        <v>231</v>
      </c>
      <c r="K293" s="524"/>
    </row>
    <row r="294" spans="1:11" x14ac:dyDescent="0.25">
      <c r="A294" s="233" t="s">
        <v>1299</v>
      </c>
      <c r="B294" s="234" t="s">
        <v>669</v>
      </c>
      <c r="C294" s="234" t="s">
        <v>1241</v>
      </c>
      <c r="D294" s="234">
        <v>92</v>
      </c>
      <c r="E294" s="233" t="s">
        <v>1300</v>
      </c>
      <c r="F294" s="233" t="s">
        <v>1301</v>
      </c>
      <c r="G294" s="235">
        <v>0</v>
      </c>
      <c r="H294" s="523" t="s">
        <v>786</v>
      </c>
      <c r="I294" s="523"/>
      <c r="J294" s="523" t="s">
        <v>231</v>
      </c>
      <c r="K294" s="524"/>
    </row>
    <row r="295" spans="1:11" x14ac:dyDescent="0.25">
      <c r="A295" s="233" t="s">
        <v>1302</v>
      </c>
      <c r="B295" s="234" t="s">
        <v>669</v>
      </c>
      <c r="C295" s="234" t="s">
        <v>1241</v>
      </c>
      <c r="D295" s="234">
        <v>93</v>
      </c>
      <c r="E295" s="233" t="s">
        <v>1303</v>
      </c>
      <c r="F295" s="233" t="s">
        <v>1304</v>
      </c>
      <c r="G295" s="235">
        <v>0</v>
      </c>
      <c r="H295" s="523" t="s">
        <v>786</v>
      </c>
      <c r="I295" s="523"/>
      <c r="J295" s="523" t="s">
        <v>231</v>
      </c>
      <c r="K295" s="524"/>
    </row>
    <row r="296" spans="1:11" x14ac:dyDescent="0.25">
      <c r="A296" s="233" t="s">
        <v>1305</v>
      </c>
      <c r="B296" s="234" t="s">
        <v>669</v>
      </c>
      <c r="C296" s="234" t="s">
        <v>1241</v>
      </c>
      <c r="D296" s="234">
        <v>94</v>
      </c>
      <c r="E296" s="233" t="s">
        <v>1306</v>
      </c>
      <c r="F296" s="233" t="s">
        <v>1307</v>
      </c>
      <c r="G296" s="235">
        <v>0</v>
      </c>
      <c r="H296" s="523" t="s">
        <v>786</v>
      </c>
      <c r="I296" s="523"/>
      <c r="J296" s="523" t="s">
        <v>231</v>
      </c>
      <c r="K296" s="524"/>
    </row>
    <row r="297" spans="1:11" x14ac:dyDescent="0.25">
      <c r="A297" s="233" t="s">
        <v>1308</v>
      </c>
      <c r="B297" s="234" t="s">
        <v>669</v>
      </c>
      <c r="C297" s="234" t="s">
        <v>1241</v>
      </c>
      <c r="D297" s="234">
        <v>99</v>
      </c>
      <c r="E297" s="233" t="s">
        <v>1309</v>
      </c>
      <c r="F297" s="233" t="s">
        <v>1310</v>
      </c>
      <c r="G297" s="235">
        <v>0</v>
      </c>
      <c r="H297" s="523" t="s">
        <v>786</v>
      </c>
      <c r="I297" s="523"/>
      <c r="J297" s="523" t="s">
        <v>231</v>
      </c>
      <c r="K297" s="524"/>
    </row>
    <row r="298" spans="1:11" x14ac:dyDescent="0.25">
      <c r="A298" s="233" t="s">
        <v>1311</v>
      </c>
      <c r="B298" s="234" t="s">
        <v>669</v>
      </c>
      <c r="C298" s="234" t="s">
        <v>1312</v>
      </c>
      <c r="D298" s="234">
        <v>0</v>
      </c>
      <c r="E298" s="233" t="s">
        <v>1313</v>
      </c>
      <c r="F298" s="233" t="s">
        <v>1314</v>
      </c>
      <c r="G298" s="235">
        <v>0</v>
      </c>
      <c r="H298" s="523" t="s">
        <v>786</v>
      </c>
      <c r="I298" s="523"/>
      <c r="J298" s="523" t="s">
        <v>231</v>
      </c>
      <c r="K298" s="524"/>
    </row>
    <row r="299" spans="1:11" x14ac:dyDescent="0.25">
      <c r="A299" s="233" t="s">
        <v>1315</v>
      </c>
      <c r="B299" s="234" t="s">
        <v>669</v>
      </c>
      <c r="C299" s="234" t="s">
        <v>1312</v>
      </c>
      <c r="D299" s="234">
        <v>10</v>
      </c>
      <c r="E299" s="233" t="s">
        <v>1316</v>
      </c>
      <c r="F299" s="233" t="s">
        <v>1317</v>
      </c>
      <c r="G299" s="235">
        <v>0</v>
      </c>
      <c r="H299" s="523" t="s">
        <v>786</v>
      </c>
      <c r="I299" s="523"/>
      <c r="J299" s="523" t="s">
        <v>231</v>
      </c>
      <c r="K299" s="524"/>
    </row>
    <row r="300" spans="1:11" x14ac:dyDescent="0.25">
      <c r="A300" s="233" t="s">
        <v>1318</v>
      </c>
      <c r="B300" s="234" t="s">
        <v>669</v>
      </c>
      <c r="C300" s="234" t="s">
        <v>1312</v>
      </c>
      <c r="D300" s="234">
        <v>11</v>
      </c>
      <c r="E300" s="233" t="s">
        <v>1319</v>
      </c>
      <c r="F300" s="233" t="s">
        <v>1320</v>
      </c>
      <c r="G300" s="235">
        <v>0</v>
      </c>
      <c r="H300" s="523" t="s">
        <v>786</v>
      </c>
      <c r="I300" s="523"/>
      <c r="J300" s="523" t="s">
        <v>231</v>
      </c>
      <c r="K300" s="524"/>
    </row>
    <row r="301" spans="1:11" x14ac:dyDescent="0.25">
      <c r="A301" s="233" t="s">
        <v>1321</v>
      </c>
      <c r="B301" s="234" t="s">
        <v>669</v>
      </c>
      <c r="C301" s="234" t="s">
        <v>1312</v>
      </c>
      <c r="D301" s="234">
        <v>12</v>
      </c>
      <c r="E301" s="233" t="s">
        <v>1322</v>
      </c>
      <c r="F301" s="233" t="s">
        <v>1323</v>
      </c>
      <c r="G301" s="235">
        <v>0</v>
      </c>
      <c r="H301" s="523" t="s">
        <v>786</v>
      </c>
      <c r="I301" s="523"/>
      <c r="J301" s="523" t="s">
        <v>231</v>
      </c>
      <c r="K301" s="524"/>
    </row>
    <row r="302" spans="1:11" x14ac:dyDescent="0.25">
      <c r="A302" s="233" t="s">
        <v>1324</v>
      </c>
      <c r="B302" s="234" t="s">
        <v>669</v>
      </c>
      <c r="C302" s="234" t="s">
        <v>1312</v>
      </c>
      <c r="D302" s="234">
        <v>20</v>
      </c>
      <c r="E302" s="233" t="s">
        <v>1325</v>
      </c>
      <c r="F302" s="233" t="s">
        <v>1326</v>
      </c>
      <c r="G302" s="235">
        <v>0</v>
      </c>
      <c r="H302" s="523" t="s">
        <v>786</v>
      </c>
      <c r="I302" s="523"/>
      <c r="J302" s="523" t="s">
        <v>231</v>
      </c>
      <c r="K302" s="524"/>
    </row>
    <row r="303" spans="1:11" x14ac:dyDescent="0.25">
      <c r="A303" s="233" t="s">
        <v>1327</v>
      </c>
      <c r="B303" s="234" t="s">
        <v>669</v>
      </c>
      <c r="C303" s="234" t="s">
        <v>1312</v>
      </c>
      <c r="D303" s="234">
        <v>30</v>
      </c>
      <c r="E303" s="233" t="s">
        <v>1328</v>
      </c>
      <c r="F303" s="233" t="s">
        <v>1329</v>
      </c>
      <c r="G303" s="235">
        <v>0</v>
      </c>
      <c r="H303" s="523" t="s">
        <v>786</v>
      </c>
      <c r="I303" s="523"/>
      <c r="J303" s="523" t="s">
        <v>231</v>
      </c>
      <c r="K303" s="524"/>
    </row>
    <row r="304" spans="1:11" x14ac:dyDescent="0.25">
      <c r="A304" s="233" t="s">
        <v>1330</v>
      </c>
      <c r="B304" s="234" t="s">
        <v>669</v>
      </c>
      <c r="C304" s="234" t="s">
        <v>1312</v>
      </c>
      <c r="D304" s="234">
        <v>40</v>
      </c>
      <c r="E304" s="233" t="s">
        <v>1331</v>
      </c>
      <c r="F304" s="233" t="s">
        <v>1332</v>
      </c>
      <c r="G304" s="235">
        <v>0</v>
      </c>
      <c r="H304" s="523" t="s">
        <v>786</v>
      </c>
      <c r="I304" s="523"/>
      <c r="J304" s="523" t="s">
        <v>231</v>
      </c>
      <c r="K304" s="524"/>
    </row>
    <row r="305" spans="1:11" x14ac:dyDescent="0.25">
      <c r="A305" s="233" t="s">
        <v>1333</v>
      </c>
      <c r="B305" s="234" t="s">
        <v>669</v>
      </c>
      <c r="C305" s="234" t="s">
        <v>1312</v>
      </c>
      <c r="D305" s="234">
        <v>50</v>
      </c>
      <c r="E305" s="233" t="s">
        <v>1334</v>
      </c>
      <c r="F305" s="233" t="s">
        <v>1335</v>
      </c>
      <c r="G305" s="235">
        <v>0</v>
      </c>
      <c r="H305" s="523" t="s">
        <v>786</v>
      </c>
      <c r="I305" s="523"/>
      <c r="J305" s="523" t="s">
        <v>231</v>
      </c>
      <c r="K305" s="524"/>
    </row>
    <row r="306" spans="1:11" x14ac:dyDescent="0.25">
      <c r="A306" s="233" t="s">
        <v>1336</v>
      </c>
      <c r="B306" s="234" t="s">
        <v>669</v>
      </c>
      <c r="C306" s="234" t="s">
        <v>1312</v>
      </c>
      <c r="D306" s="234">
        <v>51</v>
      </c>
      <c r="E306" s="233" t="s">
        <v>1337</v>
      </c>
      <c r="F306" s="233" t="s">
        <v>1338</v>
      </c>
      <c r="G306" s="235">
        <v>0</v>
      </c>
      <c r="H306" s="523" t="s">
        <v>786</v>
      </c>
      <c r="I306" s="523"/>
      <c r="J306" s="523" t="s">
        <v>231</v>
      </c>
      <c r="K306" s="524"/>
    </row>
    <row r="307" spans="1:11" x14ac:dyDescent="0.25">
      <c r="A307" s="233" t="s">
        <v>1339</v>
      </c>
      <c r="B307" s="234" t="s">
        <v>669</v>
      </c>
      <c r="C307" s="234" t="s">
        <v>1312</v>
      </c>
      <c r="D307" s="234">
        <v>52</v>
      </c>
      <c r="E307" s="233" t="s">
        <v>1340</v>
      </c>
      <c r="F307" s="233" t="s">
        <v>1341</v>
      </c>
      <c r="G307" s="235">
        <v>0</v>
      </c>
      <c r="H307" s="523" t="s">
        <v>786</v>
      </c>
      <c r="I307" s="523"/>
      <c r="J307" s="523" t="s">
        <v>231</v>
      </c>
      <c r="K307" s="524"/>
    </row>
    <row r="308" spans="1:11" x14ac:dyDescent="0.25">
      <c r="A308" s="233" t="s">
        <v>1342</v>
      </c>
      <c r="B308" s="234" t="s">
        <v>669</v>
      </c>
      <c r="C308" s="234" t="s">
        <v>1312</v>
      </c>
      <c r="D308" s="234">
        <v>60</v>
      </c>
      <c r="E308" s="233" t="s">
        <v>1343</v>
      </c>
      <c r="F308" s="233" t="s">
        <v>1344</v>
      </c>
      <c r="G308" s="235">
        <v>0</v>
      </c>
      <c r="H308" s="523" t="s">
        <v>786</v>
      </c>
      <c r="I308" s="523"/>
      <c r="J308" s="523" t="s">
        <v>231</v>
      </c>
      <c r="K308" s="524"/>
    </row>
    <row r="309" spans="1:11" x14ac:dyDescent="0.25">
      <c r="A309" s="233" t="s">
        <v>1345</v>
      </c>
      <c r="B309" s="234" t="s">
        <v>669</v>
      </c>
      <c r="C309" s="234" t="s">
        <v>1312</v>
      </c>
      <c r="D309" s="234">
        <v>70</v>
      </c>
      <c r="E309" s="233" t="s">
        <v>1346</v>
      </c>
      <c r="F309" s="233" t="s">
        <v>1347</v>
      </c>
      <c r="G309" s="235">
        <v>0</v>
      </c>
      <c r="H309" s="523" t="s">
        <v>786</v>
      </c>
      <c r="I309" s="523"/>
      <c r="J309" s="523" t="s">
        <v>231</v>
      </c>
      <c r="K309" s="524"/>
    </row>
    <row r="310" spans="1:11" x14ac:dyDescent="0.25">
      <c r="A310" s="233" t="s">
        <v>1348</v>
      </c>
      <c r="B310" s="234" t="s">
        <v>669</v>
      </c>
      <c r="C310" s="234" t="s">
        <v>1312</v>
      </c>
      <c r="D310" s="234">
        <v>80</v>
      </c>
      <c r="E310" s="233" t="s">
        <v>1349</v>
      </c>
      <c r="F310" s="233" t="s">
        <v>1350</v>
      </c>
      <c r="G310" s="235">
        <v>0</v>
      </c>
      <c r="H310" s="523" t="s">
        <v>786</v>
      </c>
      <c r="I310" s="523"/>
      <c r="J310" s="523" t="s">
        <v>231</v>
      </c>
      <c r="K310" s="524"/>
    </row>
    <row r="311" spans="1:11" x14ac:dyDescent="0.25">
      <c r="A311" s="233" t="s">
        <v>1351</v>
      </c>
      <c r="B311" s="234" t="s">
        <v>669</v>
      </c>
      <c r="C311" s="234" t="s">
        <v>1352</v>
      </c>
      <c r="D311" s="234">
        <v>0</v>
      </c>
      <c r="E311" s="233" t="s">
        <v>1353</v>
      </c>
      <c r="F311" s="233" t="s">
        <v>1354</v>
      </c>
      <c r="G311" s="235">
        <v>0</v>
      </c>
      <c r="H311" s="523" t="s">
        <v>786</v>
      </c>
      <c r="I311" s="523"/>
      <c r="J311" s="523" t="s">
        <v>231</v>
      </c>
      <c r="K311" s="524"/>
    </row>
    <row r="312" spans="1:11" x14ac:dyDescent="0.25">
      <c r="A312" s="233" t="s">
        <v>1355</v>
      </c>
      <c r="B312" s="234" t="s">
        <v>669</v>
      </c>
      <c r="C312" s="234" t="s">
        <v>1352</v>
      </c>
      <c r="D312" s="234">
        <v>10</v>
      </c>
      <c r="E312" s="233" t="s">
        <v>1356</v>
      </c>
      <c r="F312" s="233" t="s">
        <v>1357</v>
      </c>
      <c r="G312" s="235">
        <v>0</v>
      </c>
      <c r="H312" s="523" t="s">
        <v>786</v>
      </c>
      <c r="I312" s="523"/>
      <c r="J312" s="523" t="s">
        <v>231</v>
      </c>
      <c r="K312" s="524"/>
    </row>
    <row r="313" spans="1:11" x14ac:dyDescent="0.25">
      <c r="A313" s="233" t="s">
        <v>1358</v>
      </c>
      <c r="B313" s="234" t="s">
        <v>669</v>
      </c>
      <c r="C313" s="234" t="s">
        <v>1352</v>
      </c>
      <c r="D313" s="234">
        <v>11</v>
      </c>
      <c r="E313" s="233" t="s">
        <v>1359</v>
      </c>
      <c r="F313" s="233" t="s">
        <v>1360</v>
      </c>
      <c r="G313" s="235">
        <v>0</v>
      </c>
      <c r="H313" s="523" t="s">
        <v>786</v>
      </c>
      <c r="I313" s="523"/>
      <c r="J313" s="523" t="s">
        <v>231</v>
      </c>
      <c r="K313" s="524"/>
    </row>
    <row r="314" spans="1:11" x14ac:dyDescent="0.25">
      <c r="A314" s="233" t="s">
        <v>1361</v>
      </c>
      <c r="B314" s="234" t="s">
        <v>669</v>
      </c>
      <c r="C314" s="234" t="s">
        <v>1352</v>
      </c>
      <c r="D314" s="234">
        <v>12</v>
      </c>
      <c r="E314" s="233" t="s">
        <v>1362</v>
      </c>
      <c r="F314" s="233" t="s">
        <v>1363</v>
      </c>
      <c r="G314" s="235">
        <v>0</v>
      </c>
      <c r="H314" s="523" t="s">
        <v>786</v>
      </c>
      <c r="I314" s="523"/>
      <c r="J314" s="523" t="s">
        <v>231</v>
      </c>
      <c r="K314" s="524"/>
    </row>
    <row r="315" spans="1:11" x14ac:dyDescent="0.25">
      <c r="A315" s="233" t="s">
        <v>1364</v>
      </c>
      <c r="B315" s="234" t="s">
        <v>669</v>
      </c>
      <c r="C315" s="234" t="s">
        <v>1352</v>
      </c>
      <c r="D315" s="234">
        <v>20</v>
      </c>
      <c r="E315" s="233" t="s">
        <v>1365</v>
      </c>
      <c r="F315" s="233" t="s">
        <v>1366</v>
      </c>
      <c r="G315" s="235">
        <v>0</v>
      </c>
      <c r="H315" s="523" t="s">
        <v>786</v>
      </c>
      <c r="I315" s="523"/>
      <c r="J315" s="523" t="s">
        <v>231</v>
      </c>
      <c r="K315" s="524"/>
    </row>
    <row r="316" spans="1:11" x14ac:dyDescent="0.25">
      <c r="A316" s="233" t="s">
        <v>1367</v>
      </c>
      <c r="B316" s="234" t="s">
        <v>669</v>
      </c>
      <c r="C316" s="234" t="s">
        <v>1352</v>
      </c>
      <c r="D316" s="234">
        <v>30</v>
      </c>
      <c r="E316" s="233" t="s">
        <v>1368</v>
      </c>
      <c r="F316" s="233" t="s">
        <v>1369</v>
      </c>
      <c r="G316" s="235">
        <v>0</v>
      </c>
      <c r="H316" s="523" t="s">
        <v>786</v>
      </c>
      <c r="I316" s="523"/>
      <c r="J316" s="523" t="s">
        <v>231</v>
      </c>
      <c r="K316" s="524"/>
    </row>
    <row r="317" spans="1:11" x14ac:dyDescent="0.25">
      <c r="A317" s="233" t="s">
        <v>1370</v>
      </c>
      <c r="B317" s="234" t="s">
        <v>669</v>
      </c>
      <c r="C317" s="234" t="s">
        <v>1352</v>
      </c>
      <c r="D317" s="234">
        <v>31</v>
      </c>
      <c r="E317" s="233" t="s">
        <v>1371</v>
      </c>
      <c r="F317" s="233" t="s">
        <v>1372</v>
      </c>
      <c r="G317" s="235">
        <v>0</v>
      </c>
      <c r="H317" s="523" t="s">
        <v>786</v>
      </c>
      <c r="I317" s="523"/>
      <c r="J317" s="523" t="s">
        <v>231</v>
      </c>
      <c r="K317" s="524"/>
    </row>
    <row r="318" spans="1:11" x14ac:dyDescent="0.25">
      <c r="A318" s="233" t="s">
        <v>1373</v>
      </c>
      <c r="B318" s="234" t="s">
        <v>669</v>
      </c>
      <c r="C318" s="234" t="s">
        <v>1352</v>
      </c>
      <c r="D318" s="234">
        <v>32</v>
      </c>
      <c r="E318" s="233" t="s">
        <v>1374</v>
      </c>
      <c r="F318" s="233" t="s">
        <v>1375</v>
      </c>
      <c r="G318" s="235">
        <v>0</v>
      </c>
      <c r="H318" s="523" t="s">
        <v>786</v>
      </c>
      <c r="I318" s="523"/>
      <c r="J318" s="523" t="s">
        <v>231</v>
      </c>
      <c r="K318" s="524"/>
    </row>
    <row r="319" spans="1:11" x14ac:dyDescent="0.25">
      <c r="A319" s="233" t="s">
        <v>1376</v>
      </c>
      <c r="B319" s="234" t="s">
        <v>669</v>
      </c>
      <c r="C319" s="234" t="s">
        <v>1352</v>
      </c>
      <c r="D319" s="234">
        <v>33</v>
      </c>
      <c r="E319" s="233" t="s">
        <v>1377</v>
      </c>
      <c r="F319" s="233" t="s">
        <v>1378</v>
      </c>
      <c r="G319" s="235">
        <v>0</v>
      </c>
      <c r="H319" s="523" t="s">
        <v>786</v>
      </c>
      <c r="I319" s="523"/>
      <c r="J319" s="523" t="s">
        <v>231</v>
      </c>
      <c r="K319" s="524"/>
    </row>
    <row r="320" spans="1:11" x14ac:dyDescent="0.25">
      <c r="A320" s="233" t="s">
        <v>1379</v>
      </c>
      <c r="B320" s="234" t="s">
        <v>669</v>
      </c>
      <c r="C320" s="234" t="s">
        <v>1352</v>
      </c>
      <c r="D320" s="234">
        <v>40</v>
      </c>
      <c r="E320" s="233" t="s">
        <v>1380</v>
      </c>
      <c r="F320" s="233" t="s">
        <v>1381</v>
      </c>
      <c r="G320" s="235">
        <v>0</v>
      </c>
      <c r="H320" s="523" t="s">
        <v>786</v>
      </c>
      <c r="I320" s="523"/>
      <c r="J320" s="523" t="s">
        <v>231</v>
      </c>
      <c r="K320" s="524"/>
    </row>
    <row r="321" spans="1:11" x14ac:dyDescent="0.25">
      <c r="A321" s="233" t="s">
        <v>1382</v>
      </c>
      <c r="B321" s="234" t="s">
        <v>669</v>
      </c>
      <c r="C321" s="234" t="s">
        <v>1352</v>
      </c>
      <c r="D321" s="234">
        <v>50</v>
      </c>
      <c r="E321" s="233" t="s">
        <v>1383</v>
      </c>
      <c r="F321" s="233" t="s">
        <v>1384</v>
      </c>
      <c r="G321" s="235">
        <v>0</v>
      </c>
      <c r="H321" s="523" t="s">
        <v>786</v>
      </c>
      <c r="I321" s="523"/>
      <c r="J321" s="523" t="s">
        <v>231</v>
      </c>
      <c r="K321" s="524"/>
    </row>
    <row r="322" spans="1:11" x14ac:dyDescent="0.25">
      <c r="A322" s="233" t="s">
        <v>1385</v>
      </c>
      <c r="B322" s="234" t="s">
        <v>669</v>
      </c>
      <c r="C322" s="234" t="s">
        <v>1352</v>
      </c>
      <c r="D322" s="234">
        <v>51</v>
      </c>
      <c r="E322" s="233" t="s">
        <v>1386</v>
      </c>
      <c r="F322" s="233" t="s">
        <v>1387</v>
      </c>
      <c r="G322" s="235">
        <v>0</v>
      </c>
      <c r="H322" s="523" t="s">
        <v>786</v>
      </c>
      <c r="I322" s="523"/>
      <c r="J322" s="523" t="s">
        <v>231</v>
      </c>
      <c r="K322" s="524"/>
    </row>
    <row r="323" spans="1:11" x14ac:dyDescent="0.25">
      <c r="A323" s="233" t="s">
        <v>1388</v>
      </c>
      <c r="B323" s="234" t="s">
        <v>669</v>
      </c>
      <c r="C323" s="234" t="s">
        <v>1352</v>
      </c>
      <c r="D323" s="234">
        <v>52</v>
      </c>
      <c r="E323" s="233" t="s">
        <v>1389</v>
      </c>
      <c r="F323" s="233" t="s">
        <v>1390</v>
      </c>
      <c r="G323" s="235">
        <v>0</v>
      </c>
      <c r="H323" s="523" t="s">
        <v>786</v>
      </c>
      <c r="I323" s="523"/>
      <c r="J323" s="523" t="s">
        <v>231</v>
      </c>
      <c r="K323" s="524"/>
    </row>
    <row r="324" spans="1:11" x14ac:dyDescent="0.25">
      <c r="A324" s="233" t="s">
        <v>1391</v>
      </c>
      <c r="B324" s="234" t="s">
        <v>669</v>
      </c>
      <c r="C324" s="234" t="s">
        <v>1352</v>
      </c>
      <c r="D324" s="234">
        <v>90</v>
      </c>
      <c r="E324" s="233" t="s">
        <v>1392</v>
      </c>
      <c r="F324" s="233" t="s">
        <v>1393</v>
      </c>
      <c r="G324" s="235">
        <v>0</v>
      </c>
      <c r="H324" s="523" t="s">
        <v>786</v>
      </c>
      <c r="I324" s="523"/>
      <c r="J324" s="523" t="s">
        <v>231</v>
      </c>
      <c r="K324" s="524"/>
    </row>
    <row r="325" spans="1:11" ht="75.75" customHeight="1" x14ac:dyDescent="0.25">
      <c r="A325" s="233" t="s">
        <v>1394</v>
      </c>
      <c r="B325" s="234" t="s">
        <v>669</v>
      </c>
      <c r="C325" s="234" t="s">
        <v>1395</v>
      </c>
      <c r="D325" s="234">
        <v>0</v>
      </c>
      <c r="E325" s="233" t="s">
        <v>1396</v>
      </c>
      <c r="F325" s="233" t="s">
        <v>1397</v>
      </c>
      <c r="G325" s="235">
        <v>2</v>
      </c>
      <c r="H325" s="523" t="s">
        <v>786</v>
      </c>
      <c r="I325" s="523"/>
      <c r="J325" s="523" t="s">
        <v>231</v>
      </c>
      <c r="K325" s="523" t="s">
        <v>673</v>
      </c>
    </row>
    <row r="326" spans="1:11" x14ac:dyDescent="0.25">
      <c r="A326" s="233" t="s">
        <v>1398</v>
      </c>
      <c r="B326" s="234" t="s">
        <v>669</v>
      </c>
      <c r="C326" s="234" t="s">
        <v>1395</v>
      </c>
      <c r="D326" s="234">
        <v>10</v>
      </c>
      <c r="E326" s="233" t="s">
        <v>1399</v>
      </c>
      <c r="F326" s="233" t="s">
        <v>1400</v>
      </c>
      <c r="G326" s="235">
        <v>0</v>
      </c>
      <c r="H326" s="523" t="s">
        <v>786</v>
      </c>
      <c r="I326" s="523"/>
      <c r="J326" s="523" t="s">
        <v>231</v>
      </c>
      <c r="K326" s="524"/>
    </row>
    <row r="327" spans="1:11" x14ac:dyDescent="0.25">
      <c r="A327" s="233" t="s">
        <v>1401</v>
      </c>
      <c r="B327" s="234" t="s">
        <v>669</v>
      </c>
      <c r="C327" s="234" t="s">
        <v>1395</v>
      </c>
      <c r="D327" s="234">
        <v>11</v>
      </c>
      <c r="E327" s="233" t="s">
        <v>1402</v>
      </c>
      <c r="F327" s="233" t="s">
        <v>1403</v>
      </c>
      <c r="G327" s="235">
        <v>0</v>
      </c>
      <c r="H327" s="523" t="s">
        <v>786</v>
      </c>
      <c r="I327" s="523"/>
      <c r="J327" s="523" t="s">
        <v>231</v>
      </c>
      <c r="K327" s="524"/>
    </row>
    <row r="328" spans="1:11" x14ac:dyDescent="0.25">
      <c r="A328" s="233" t="s">
        <v>1404</v>
      </c>
      <c r="B328" s="234" t="s">
        <v>669</v>
      </c>
      <c r="C328" s="234" t="s">
        <v>1395</v>
      </c>
      <c r="D328" s="234">
        <v>12</v>
      </c>
      <c r="E328" s="233" t="s">
        <v>1405</v>
      </c>
      <c r="F328" s="233" t="s">
        <v>1406</v>
      </c>
      <c r="G328" s="235">
        <v>0</v>
      </c>
      <c r="H328" s="523" t="s">
        <v>786</v>
      </c>
      <c r="I328" s="523"/>
      <c r="J328" s="523" t="s">
        <v>231</v>
      </c>
      <c r="K328" s="524"/>
    </row>
    <row r="329" spans="1:11" x14ac:dyDescent="0.25">
      <c r="A329" s="233" t="s">
        <v>1407</v>
      </c>
      <c r="B329" s="234" t="s">
        <v>669</v>
      </c>
      <c r="C329" s="234" t="s">
        <v>1395</v>
      </c>
      <c r="D329" s="234">
        <v>13</v>
      </c>
      <c r="E329" s="233" t="s">
        <v>1408</v>
      </c>
      <c r="F329" s="233" t="s">
        <v>1409</v>
      </c>
      <c r="G329" s="235">
        <v>0</v>
      </c>
      <c r="H329" s="523" t="s">
        <v>786</v>
      </c>
      <c r="I329" s="523"/>
      <c r="J329" s="523" t="s">
        <v>231</v>
      </c>
      <c r="K329" s="524"/>
    </row>
    <row r="330" spans="1:11" x14ac:dyDescent="0.25">
      <c r="A330" s="233" t="s">
        <v>1410</v>
      </c>
      <c r="B330" s="234" t="s">
        <v>669</v>
      </c>
      <c r="C330" s="234" t="s">
        <v>1395</v>
      </c>
      <c r="D330" s="234">
        <v>14</v>
      </c>
      <c r="E330" s="233" t="s">
        <v>1411</v>
      </c>
      <c r="F330" s="233" t="s">
        <v>1412</v>
      </c>
      <c r="G330" s="235">
        <v>0</v>
      </c>
      <c r="H330" s="523" t="s">
        <v>786</v>
      </c>
      <c r="I330" s="523"/>
      <c r="J330" s="523" t="s">
        <v>231</v>
      </c>
      <c r="K330" s="524"/>
    </row>
    <row r="331" spans="1:11" x14ac:dyDescent="0.25">
      <c r="A331" s="233" t="s">
        <v>1413</v>
      </c>
      <c r="B331" s="234" t="s">
        <v>669</v>
      </c>
      <c r="C331" s="234" t="s">
        <v>1395</v>
      </c>
      <c r="D331" s="234">
        <v>15</v>
      </c>
      <c r="E331" s="233" t="s">
        <v>1414</v>
      </c>
      <c r="F331" s="233" t="s">
        <v>1415</v>
      </c>
      <c r="G331" s="235">
        <v>0</v>
      </c>
      <c r="H331" s="523" t="s">
        <v>786</v>
      </c>
      <c r="I331" s="523"/>
      <c r="J331" s="523" t="s">
        <v>231</v>
      </c>
      <c r="K331" s="524"/>
    </row>
    <row r="332" spans="1:11" x14ac:dyDescent="0.25">
      <c r="A332" s="233" t="s">
        <v>1416</v>
      </c>
      <c r="B332" s="234" t="s">
        <v>669</v>
      </c>
      <c r="C332" s="234" t="s">
        <v>1395</v>
      </c>
      <c r="D332" s="234">
        <v>20</v>
      </c>
      <c r="E332" s="233" t="s">
        <v>1417</v>
      </c>
      <c r="F332" s="233" t="s">
        <v>1418</v>
      </c>
      <c r="G332" s="235">
        <v>0</v>
      </c>
      <c r="H332" s="523" t="s">
        <v>786</v>
      </c>
      <c r="I332" s="523"/>
      <c r="J332" s="523" t="s">
        <v>231</v>
      </c>
      <c r="K332" s="524"/>
    </row>
    <row r="333" spans="1:11" x14ac:dyDescent="0.25">
      <c r="A333" s="233" t="s">
        <v>1419</v>
      </c>
      <c r="B333" s="234" t="s">
        <v>669</v>
      </c>
      <c r="C333" s="234" t="s">
        <v>1395</v>
      </c>
      <c r="D333" s="234">
        <v>21</v>
      </c>
      <c r="E333" s="233" t="s">
        <v>1420</v>
      </c>
      <c r="F333" s="233" t="s">
        <v>1421</v>
      </c>
      <c r="G333" s="235">
        <v>0</v>
      </c>
      <c r="H333" s="523" t="s">
        <v>786</v>
      </c>
      <c r="I333" s="523"/>
      <c r="J333" s="523" t="s">
        <v>231</v>
      </c>
      <c r="K333" s="524"/>
    </row>
    <row r="334" spans="1:11" x14ac:dyDescent="0.25">
      <c r="A334" s="233" t="s">
        <v>1422</v>
      </c>
      <c r="B334" s="234" t="s">
        <v>669</v>
      </c>
      <c r="C334" s="234" t="s">
        <v>1395</v>
      </c>
      <c r="D334" s="234">
        <v>22</v>
      </c>
      <c r="E334" s="233" t="s">
        <v>1423</v>
      </c>
      <c r="F334" s="233" t="s">
        <v>1424</v>
      </c>
      <c r="G334" s="235">
        <v>0</v>
      </c>
      <c r="H334" s="523" t="s">
        <v>786</v>
      </c>
      <c r="I334" s="523"/>
      <c r="J334" s="523" t="s">
        <v>231</v>
      </c>
      <c r="K334" s="524"/>
    </row>
    <row r="335" spans="1:11" x14ac:dyDescent="0.25">
      <c r="A335" s="233" t="s">
        <v>1425</v>
      </c>
      <c r="B335" s="234" t="s">
        <v>669</v>
      </c>
      <c r="C335" s="234" t="s">
        <v>1395</v>
      </c>
      <c r="D335" s="234">
        <v>23</v>
      </c>
      <c r="E335" s="233" t="s">
        <v>1426</v>
      </c>
      <c r="F335" s="233" t="s">
        <v>1427</v>
      </c>
      <c r="G335" s="235">
        <v>0</v>
      </c>
      <c r="H335" s="523" t="s">
        <v>786</v>
      </c>
      <c r="I335" s="523"/>
      <c r="J335" s="523" t="s">
        <v>231</v>
      </c>
      <c r="K335" s="524"/>
    </row>
    <row r="336" spans="1:11" x14ac:dyDescent="0.25">
      <c r="A336" s="233" t="s">
        <v>1428</v>
      </c>
      <c r="B336" s="234" t="s">
        <v>669</v>
      </c>
      <c r="C336" s="234" t="s">
        <v>1395</v>
      </c>
      <c r="D336" s="234">
        <v>24</v>
      </c>
      <c r="E336" s="233" t="s">
        <v>1429</v>
      </c>
      <c r="F336" s="233" t="s">
        <v>1430</v>
      </c>
      <c r="G336" s="235">
        <v>0</v>
      </c>
      <c r="H336" s="523" t="s">
        <v>786</v>
      </c>
      <c r="I336" s="523"/>
      <c r="J336" s="523" t="s">
        <v>231</v>
      </c>
      <c r="K336" s="524"/>
    </row>
    <row r="337" spans="1:11" x14ac:dyDescent="0.25">
      <c r="A337" s="233" t="s">
        <v>1431</v>
      </c>
      <c r="B337" s="234" t="s">
        <v>669</v>
      </c>
      <c r="C337" s="234" t="s">
        <v>1395</v>
      </c>
      <c r="D337" s="234">
        <v>25</v>
      </c>
      <c r="E337" s="233" t="s">
        <v>1432</v>
      </c>
      <c r="F337" s="233" t="s">
        <v>1433</v>
      </c>
      <c r="G337" s="235">
        <v>0</v>
      </c>
      <c r="H337" s="523" t="s">
        <v>786</v>
      </c>
      <c r="I337" s="523"/>
      <c r="J337" s="523" t="s">
        <v>231</v>
      </c>
      <c r="K337" s="524"/>
    </row>
    <row r="338" spans="1:11" x14ac:dyDescent="0.25">
      <c r="A338" s="233" t="s">
        <v>1434</v>
      </c>
      <c r="B338" s="234" t="s">
        <v>669</v>
      </c>
      <c r="C338" s="234" t="s">
        <v>1395</v>
      </c>
      <c r="D338" s="234">
        <v>29</v>
      </c>
      <c r="E338" s="233" t="s">
        <v>1435</v>
      </c>
      <c r="F338" s="233" t="s">
        <v>1436</v>
      </c>
      <c r="G338" s="235">
        <v>0</v>
      </c>
      <c r="H338" s="523" t="s">
        <v>786</v>
      </c>
      <c r="I338" s="523"/>
      <c r="J338" s="523" t="s">
        <v>231</v>
      </c>
      <c r="K338" s="524"/>
    </row>
    <row r="339" spans="1:11" x14ac:dyDescent="0.25">
      <c r="A339" s="233" t="s">
        <v>1437</v>
      </c>
      <c r="B339" s="234" t="s">
        <v>669</v>
      </c>
      <c r="C339" s="234" t="s">
        <v>1395</v>
      </c>
      <c r="D339" s="234">
        <v>30</v>
      </c>
      <c r="E339" s="233" t="s">
        <v>1438</v>
      </c>
      <c r="F339" s="233" t="s">
        <v>1439</v>
      </c>
      <c r="G339" s="235">
        <v>0</v>
      </c>
      <c r="H339" s="523" t="s">
        <v>786</v>
      </c>
      <c r="I339" s="523"/>
      <c r="J339" s="523" t="s">
        <v>231</v>
      </c>
      <c r="K339" s="524"/>
    </row>
    <row r="340" spans="1:11" x14ac:dyDescent="0.25">
      <c r="A340" s="233" t="s">
        <v>1440</v>
      </c>
      <c r="B340" s="234" t="s">
        <v>669</v>
      </c>
      <c r="C340" s="234" t="s">
        <v>1395</v>
      </c>
      <c r="D340" s="234">
        <v>40</v>
      </c>
      <c r="E340" s="233" t="s">
        <v>1441</v>
      </c>
      <c r="F340" s="233" t="s">
        <v>1442</v>
      </c>
      <c r="G340" s="235">
        <v>0</v>
      </c>
      <c r="H340" s="523" t="s">
        <v>786</v>
      </c>
      <c r="I340" s="523"/>
      <c r="J340" s="523" t="s">
        <v>231</v>
      </c>
      <c r="K340" s="524"/>
    </row>
    <row r="341" spans="1:11" x14ac:dyDescent="0.25">
      <c r="A341" s="233" t="s">
        <v>1443</v>
      </c>
      <c r="B341" s="234" t="s">
        <v>669</v>
      </c>
      <c r="C341" s="234" t="s">
        <v>1395</v>
      </c>
      <c r="D341" s="234">
        <v>41</v>
      </c>
      <c r="E341" s="233" t="s">
        <v>1444</v>
      </c>
      <c r="F341" s="233" t="s">
        <v>1445</v>
      </c>
      <c r="G341" s="235">
        <v>0</v>
      </c>
      <c r="H341" s="523" t="s">
        <v>786</v>
      </c>
      <c r="I341" s="523"/>
      <c r="J341" s="523" t="s">
        <v>231</v>
      </c>
      <c r="K341" s="524"/>
    </row>
    <row r="342" spans="1:11" x14ac:dyDescent="0.25">
      <c r="A342" s="233" t="s">
        <v>1446</v>
      </c>
      <c r="B342" s="234" t="s">
        <v>669</v>
      </c>
      <c r="C342" s="234" t="s">
        <v>1395</v>
      </c>
      <c r="D342" s="234">
        <v>49</v>
      </c>
      <c r="E342" s="233" t="s">
        <v>1447</v>
      </c>
      <c r="F342" s="233" t="s">
        <v>1448</v>
      </c>
      <c r="G342" s="235">
        <v>0</v>
      </c>
      <c r="H342" s="523" t="s">
        <v>786</v>
      </c>
      <c r="I342" s="523"/>
      <c r="J342" s="523" t="s">
        <v>231</v>
      </c>
      <c r="K342" s="524"/>
    </row>
    <row r="343" spans="1:11" x14ac:dyDescent="0.25">
      <c r="A343" s="233" t="s">
        <v>1449</v>
      </c>
      <c r="B343" s="234" t="s">
        <v>669</v>
      </c>
      <c r="C343" s="234" t="s">
        <v>1395</v>
      </c>
      <c r="D343" s="234">
        <v>90</v>
      </c>
      <c r="E343" s="233" t="s">
        <v>1450</v>
      </c>
      <c r="F343" s="233" t="s">
        <v>1451</v>
      </c>
      <c r="G343" s="235">
        <v>0</v>
      </c>
      <c r="H343" s="523" t="s">
        <v>786</v>
      </c>
      <c r="I343" s="523"/>
      <c r="J343" s="523" t="s">
        <v>231</v>
      </c>
      <c r="K343" s="524"/>
    </row>
    <row r="344" spans="1:11" x14ac:dyDescent="0.25">
      <c r="A344" s="233" t="s">
        <v>1452</v>
      </c>
      <c r="B344" s="234" t="s">
        <v>669</v>
      </c>
      <c r="C344" s="234" t="s">
        <v>1395</v>
      </c>
      <c r="D344" s="234">
        <v>91</v>
      </c>
      <c r="E344" s="233" t="s">
        <v>1453</v>
      </c>
      <c r="F344" s="233" t="s">
        <v>1454</v>
      </c>
      <c r="G344" s="235">
        <v>0</v>
      </c>
      <c r="H344" s="523" t="s">
        <v>786</v>
      </c>
      <c r="I344" s="523"/>
      <c r="J344" s="523" t="s">
        <v>231</v>
      </c>
      <c r="K344" s="524"/>
    </row>
    <row r="345" spans="1:11" x14ac:dyDescent="0.25">
      <c r="A345" s="233" t="s">
        <v>1455</v>
      </c>
      <c r="B345" s="234" t="s">
        <v>669</v>
      </c>
      <c r="C345" s="234" t="s">
        <v>1395</v>
      </c>
      <c r="D345" s="234">
        <v>92</v>
      </c>
      <c r="E345" s="233" t="s">
        <v>1456</v>
      </c>
      <c r="F345" s="233" t="s">
        <v>1457</v>
      </c>
      <c r="G345" s="235">
        <v>0</v>
      </c>
      <c r="H345" s="523" t="s">
        <v>786</v>
      </c>
      <c r="I345" s="523"/>
      <c r="J345" s="523" t="s">
        <v>231</v>
      </c>
      <c r="K345" s="524"/>
    </row>
    <row r="346" spans="1:11" ht="93.75" customHeight="1" x14ac:dyDescent="0.25">
      <c r="A346" s="233" t="s">
        <v>1458</v>
      </c>
      <c r="B346" s="234" t="s">
        <v>669</v>
      </c>
      <c r="C346" s="234" t="s">
        <v>1395</v>
      </c>
      <c r="D346" s="234">
        <v>93</v>
      </c>
      <c r="E346" s="233" t="s">
        <v>1459</v>
      </c>
      <c r="F346" s="233" t="s">
        <v>1460</v>
      </c>
      <c r="G346" s="235">
        <v>1</v>
      </c>
      <c r="H346" s="523" t="s">
        <v>786</v>
      </c>
      <c r="I346" s="523"/>
      <c r="J346" s="523" t="s">
        <v>231</v>
      </c>
      <c r="K346" s="535" t="s">
        <v>1461</v>
      </c>
    </row>
    <row r="347" spans="1:11" x14ac:dyDescent="0.25">
      <c r="A347" s="233" t="s">
        <v>1462</v>
      </c>
      <c r="B347" s="234" t="s">
        <v>669</v>
      </c>
      <c r="C347" s="234" t="s">
        <v>1395</v>
      </c>
      <c r="D347" s="234">
        <v>94</v>
      </c>
      <c r="E347" s="233" t="s">
        <v>1463</v>
      </c>
      <c r="F347" s="233" t="s">
        <v>1464</v>
      </c>
      <c r="G347" s="235">
        <v>0</v>
      </c>
      <c r="H347" s="523" t="s">
        <v>786</v>
      </c>
      <c r="I347" s="523"/>
      <c r="J347" s="523" t="s">
        <v>231</v>
      </c>
      <c r="K347" s="524"/>
    </row>
    <row r="348" spans="1:11" x14ac:dyDescent="0.25">
      <c r="A348" s="233" t="s">
        <v>1465</v>
      </c>
      <c r="B348" s="234" t="s">
        <v>669</v>
      </c>
      <c r="C348" s="234" t="s">
        <v>1395</v>
      </c>
      <c r="D348" s="234">
        <v>95</v>
      </c>
      <c r="E348" s="233" t="s">
        <v>1466</v>
      </c>
      <c r="F348" s="233" t="s">
        <v>1467</v>
      </c>
      <c r="G348" s="235">
        <v>0</v>
      </c>
      <c r="H348" s="523" t="s">
        <v>786</v>
      </c>
      <c r="I348" s="523"/>
      <c r="J348" s="523" t="s">
        <v>231</v>
      </c>
      <c r="K348" s="524"/>
    </row>
    <row r="349" spans="1:11" x14ac:dyDescent="0.25">
      <c r="A349" s="233" t="s">
        <v>1468</v>
      </c>
      <c r="B349" s="234" t="s">
        <v>669</v>
      </c>
      <c r="C349" s="234" t="s">
        <v>1395</v>
      </c>
      <c r="D349" s="234">
        <v>96</v>
      </c>
      <c r="E349" s="233" t="s">
        <v>1469</v>
      </c>
      <c r="F349" s="233" t="s">
        <v>1470</v>
      </c>
      <c r="G349" s="235">
        <v>0</v>
      </c>
      <c r="H349" s="523" t="s">
        <v>786</v>
      </c>
      <c r="I349" s="523"/>
      <c r="J349" s="523" t="s">
        <v>231</v>
      </c>
      <c r="K349" s="524"/>
    </row>
    <row r="350" spans="1:11" x14ac:dyDescent="0.25">
      <c r="A350" s="233" t="s">
        <v>1471</v>
      </c>
      <c r="B350" s="234" t="s">
        <v>669</v>
      </c>
      <c r="C350" s="234" t="s">
        <v>1395</v>
      </c>
      <c r="D350" s="234">
        <v>99</v>
      </c>
      <c r="E350" s="233" t="s">
        <v>1472</v>
      </c>
      <c r="F350" s="233" t="s">
        <v>1473</v>
      </c>
      <c r="G350" s="235">
        <v>0</v>
      </c>
      <c r="H350" s="523" t="s">
        <v>786</v>
      </c>
      <c r="I350" s="523"/>
      <c r="J350" s="523" t="s">
        <v>231</v>
      </c>
      <c r="K350" s="524"/>
    </row>
    <row r="351" spans="1:11" x14ac:dyDescent="0.25">
      <c r="A351" s="233" t="s">
        <v>1474</v>
      </c>
      <c r="B351" s="234" t="s">
        <v>669</v>
      </c>
      <c r="C351" s="234" t="s">
        <v>1475</v>
      </c>
      <c r="D351" s="234">
        <v>0</v>
      </c>
      <c r="E351" s="233" t="s">
        <v>1476</v>
      </c>
      <c r="F351" s="233" t="s">
        <v>1477</v>
      </c>
      <c r="G351" s="235">
        <v>0</v>
      </c>
      <c r="H351" s="523" t="s">
        <v>786</v>
      </c>
      <c r="I351" s="523"/>
      <c r="J351" s="523" t="s">
        <v>231</v>
      </c>
      <c r="K351" s="524"/>
    </row>
    <row r="352" spans="1:11" x14ac:dyDescent="0.25">
      <c r="A352" s="233" t="s">
        <v>1478</v>
      </c>
      <c r="B352" s="234" t="s">
        <v>669</v>
      </c>
      <c r="C352" s="234" t="s">
        <v>1475</v>
      </c>
      <c r="D352" s="234">
        <v>10</v>
      </c>
      <c r="E352" s="233" t="s">
        <v>1479</v>
      </c>
      <c r="F352" s="233" t="s">
        <v>1480</v>
      </c>
      <c r="G352" s="235">
        <v>0</v>
      </c>
      <c r="H352" s="523" t="s">
        <v>786</v>
      </c>
      <c r="I352" s="523"/>
      <c r="J352" s="523" t="s">
        <v>231</v>
      </c>
      <c r="K352" s="524"/>
    </row>
    <row r="353" spans="1:11" x14ac:dyDescent="0.25">
      <c r="A353" s="233" t="s">
        <v>1481</v>
      </c>
      <c r="B353" s="234" t="s">
        <v>669</v>
      </c>
      <c r="C353" s="234" t="s">
        <v>1475</v>
      </c>
      <c r="D353" s="234">
        <v>20</v>
      </c>
      <c r="E353" s="233" t="s">
        <v>1482</v>
      </c>
      <c r="F353" s="233" t="s">
        <v>1483</v>
      </c>
      <c r="G353" s="235">
        <v>0</v>
      </c>
      <c r="H353" s="523" t="s">
        <v>786</v>
      </c>
      <c r="I353" s="523"/>
      <c r="J353" s="523" t="s">
        <v>231</v>
      </c>
      <c r="K353" s="524"/>
    </row>
    <row r="354" spans="1:11" x14ac:dyDescent="0.25">
      <c r="A354" s="233" t="s">
        <v>1484</v>
      </c>
      <c r="B354" s="234" t="s">
        <v>669</v>
      </c>
      <c r="C354" s="234" t="s">
        <v>1475</v>
      </c>
      <c r="D354" s="234">
        <v>30</v>
      </c>
      <c r="E354" s="233" t="s">
        <v>1485</v>
      </c>
      <c r="F354" s="233" t="s">
        <v>1486</v>
      </c>
      <c r="G354" s="235">
        <v>0</v>
      </c>
      <c r="H354" s="523" t="s">
        <v>786</v>
      </c>
      <c r="I354" s="523"/>
      <c r="J354" s="523" t="s">
        <v>231</v>
      </c>
      <c r="K354" s="524"/>
    </row>
    <row r="355" spans="1:11" x14ac:dyDescent="0.25">
      <c r="A355" s="233" t="s">
        <v>1487</v>
      </c>
      <c r="B355" s="234" t="s">
        <v>669</v>
      </c>
      <c r="C355" s="234" t="s">
        <v>1475</v>
      </c>
      <c r="D355" s="234">
        <v>31</v>
      </c>
      <c r="E355" s="233" t="s">
        <v>1488</v>
      </c>
      <c r="F355" s="233" t="s">
        <v>1489</v>
      </c>
      <c r="G355" s="235">
        <v>0</v>
      </c>
      <c r="H355" s="523" t="s">
        <v>786</v>
      </c>
      <c r="I355" s="523"/>
      <c r="J355" s="523" t="s">
        <v>231</v>
      </c>
      <c r="K355" s="524"/>
    </row>
    <row r="356" spans="1:11" x14ac:dyDescent="0.25">
      <c r="A356" s="233" t="s">
        <v>1490</v>
      </c>
      <c r="B356" s="234" t="s">
        <v>669</v>
      </c>
      <c r="C356" s="234" t="s">
        <v>1475</v>
      </c>
      <c r="D356" s="234">
        <v>32</v>
      </c>
      <c r="E356" s="233" t="s">
        <v>1491</v>
      </c>
      <c r="F356" s="233" t="s">
        <v>1492</v>
      </c>
      <c r="G356" s="235">
        <v>0</v>
      </c>
      <c r="H356" s="523" t="s">
        <v>786</v>
      </c>
      <c r="I356" s="523"/>
      <c r="J356" s="523" t="s">
        <v>231</v>
      </c>
      <c r="K356" s="524"/>
    </row>
    <row r="357" spans="1:11" ht="75.75" customHeight="1" x14ac:dyDescent="0.25">
      <c r="A357" s="233" t="s">
        <v>1493</v>
      </c>
      <c r="B357" s="234" t="s">
        <v>669</v>
      </c>
      <c r="C357" s="234" t="s">
        <v>1494</v>
      </c>
      <c r="D357" s="234">
        <v>0</v>
      </c>
      <c r="E357" s="233" t="s">
        <v>1495</v>
      </c>
      <c r="F357" s="233" t="s">
        <v>1496</v>
      </c>
      <c r="G357" s="235">
        <v>0</v>
      </c>
      <c r="H357" s="523" t="s">
        <v>786</v>
      </c>
      <c r="I357" s="523"/>
      <c r="J357" s="523" t="s">
        <v>231</v>
      </c>
      <c r="K357" s="523" t="s">
        <v>673</v>
      </c>
    </row>
    <row r="358" spans="1:11" ht="107.25" customHeight="1" x14ac:dyDescent="0.25">
      <c r="A358" s="233" t="s">
        <v>1497</v>
      </c>
      <c r="B358" s="234" t="s">
        <v>669</v>
      </c>
      <c r="C358" s="234" t="s">
        <v>1494</v>
      </c>
      <c r="D358" s="234">
        <v>10</v>
      </c>
      <c r="E358" s="233" t="s">
        <v>1498</v>
      </c>
      <c r="F358" s="233" t="s">
        <v>1499</v>
      </c>
      <c r="G358" s="235">
        <v>0</v>
      </c>
      <c r="H358" s="523" t="s">
        <v>786</v>
      </c>
      <c r="I358" s="523"/>
      <c r="J358" s="523" t="s">
        <v>231</v>
      </c>
      <c r="K358" s="523" t="s">
        <v>1500</v>
      </c>
    </row>
    <row r="359" spans="1:11" ht="123" customHeight="1" x14ac:dyDescent="0.25">
      <c r="A359" s="233" t="s">
        <v>1501</v>
      </c>
      <c r="B359" s="234" t="s">
        <v>669</v>
      </c>
      <c r="C359" s="234" t="s">
        <v>1494</v>
      </c>
      <c r="D359" s="234">
        <v>11</v>
      </c>
      <c r="E359" s="233" t="s">
        <v>1502</v>
      </c>
      <c r="F359" s="233" t="s">
        <v>1503</v>
      </c>
      <c r="G359" s="235">
        <v>0</v>
      </c>
      <c r="H359" s="523" t="s">
        <v>786</v>
      </c>
      <c r="I359" s="523"/>
      <c r="J359" s="523" t="s">
        <v>231</v>
      </c>
      <c r="K359" s="523" t="s">
        <v>1504</v>
      </c>
    </row>
    <row r="360" spans="1:11" x14ac:dyDescent="0.25">
      <c r="A360" s="233" t="s">
        <v>1505</v>
      </c>
      <c r="B360" s="234" t="s">
        <v>669</v>
      </c>
      <c r="C360" s="234" t="s">
        <v>1494</v>
      </c>
      <c r="D360" s="234">
        <v>12</v>
      </c>
      <c r="E360" s="233" t="s">
        <v>1506</v>
      </c>
      <c r="F360" s="233" t="s">
        <v>1507</v>
      </c>
      <c r="G360" s="235">
        <v>0</v>
      </c>
      <c r="H360" s="523" t="s">
        <v>786</v>
      </c>
      <c r="I360" s="523"/>
      <c r="J360" s="523" t="s">
        <v>231</v>
      </c>
      <c r="K360" s="524"/>
    </row>
    <row r="361" spans="1:11" x14ac:dyDescent="0.25">
      <c r="A361" s="233" t="s">
        <v>1508</v>
      </c>
      <c r="B361" s="234" t="s">
        <v>669</v>
      </c>
      <c r="C361" s="234" t="s">
        <v>1494</v>
      </c>
      <c r="D361" s="234">
        <v>20</v>
      </c>
      <c r="E361" s="233" t="s">
        <v>1509</v>
      </c>
      <c r="F361" s="233" t="s">
        <v>1510</v>
      </c>
      <c r="G361" s="235">
        <v>0</v>
      </c>
      <c r="H361" s="523" t="s">
        <v>786</v>
      </c>
      <c r="I361" s="523"/>
      <c r="J361" s="523" t="s">
        <v>231</v>
      </c>
      <c r="K361" s="524"/>
    </row>
    <row r="362" spans="1:11" x14ac:dyDescent="0.25">
      <c r="A362" s="233" t="s">
        <v>1511</v>
      </c>
      <c r="B362" s="234" t="s">
        <v>669</v>
      </c>
      <c r="C362" s="234" t="s">
        <v>1494</v>
      </c>
      <c r="D362" s="234">
        <v>30</v>
      </c>
      <c r="E362" s="233" t="s">
        <v>1512</v>
      </c>
      <c r="F362" s="233" t="s">
        <v>1513</v>
      </c>
      <c r="G362" s="235">
        <v>0</v>
      </c>
      <c r="H362" s="523" t="s">
        <v>786</v>
      </c>
      <c r="I362" s="523"/>
      <c r="J362" s="523" t="s">
        <v>231</v>
      </c>
      <c r="K362" s="524"/>
    </row>
    <row r="363" spans="1:11" x14ac:dyDescent="0.25">
      <c r="A363" s="233" t="s">
        <v>1514</v>
      </c>
      <c r="B363" s="234" t="s">
        <v>669</v>
      </c>
      <c r="C363" s="234" t="s">
        <v>1494</v>
      </c>
      <c r="D363" s="234">
        <v>40</v>
      </c>
      <c r="E363" s="233" t="s">
        <v>1515</v>
      </c>
      <c r="F363" s="233" t="s">
        <v>1516</v>
      </c>
      <c r="G363" s="235">
        <v>0</v>
      </c>
      <c r="H363" s="523" t="s">
        <v>786</v>
      </c>
      <c r="I363" s="523"/>
      <c r="J363" s="523" t="s">
        <v>231</v>
      </c>
      <c r="K363" s="524"/>
    </row>
    <row r="364" spans="1:11" x14ac:dyDescent="0.25">
      <c r="A364" s="233" t="s">
        <v>1517</v>
      </c>
      <c r="B364" s="234" t="s">
        <v>669</v>
      </c>
      <c r="C364" s="234" t="s">
        <v>1494</v>
      </c>
      <c r="D364" s="234">
        <v>90</v>
      </c>
      <c r="E364" s="233" t="s">
        <v>1518</v>
      </c>
      <c r="F364" s="233" t="s">
        <v>1519</v>
      </c>
      <c r="G364" s="235">
        <v>0</v>
      </c>
      <c r="H364" s="523" t="s">
        <v>786</v>
      </c>
      <c r="I364" s="523"/>
      <c r="J364" s="523" t="s">
        <v>231</v>
      </c>
      <c r="K364" s="524"/>
    </row>
    <row r="365" spans="1:11" x14ac:dyDescent="0.25">
      <c r="A365" s="233" t="s">
        <v>1520</v>
      </c>
      <c r="B365" s="234" t="s">
        <v>669</v>
      </c>
      <c r="C365" s="234" t="s">
        <v>1494</v>
      </c>
      <c r="D365" s="234">
        <v>91</v>
      </c>
      <c r="E365" s="233" t="s">
        <v>1521</v>
      </c>
      <c r="F365" s="233" t="s">
        <v>1522</v>
      </c>
      <c r="G365" s="235">
        <v>0</v>
      </c>
      <c r="H365" s="523" t="s">
        <v>786</v>
      </c>
      <c r="I365" s="523"/>
      <c r="J365" s="523" t="s">
        <v>231</v>
      </c>
      <c r="K365" s="524"/>
    </row>
    <row r="366" spans="1:11" x14ac:dyDescent="0.25">
      <c r="A366" s="233" t="s">
        <v>1523</v>
      </c>
      <c r="B366" s="234" t="s">
        <v>669</v>
      </c>
      <c r="C366" s="234" t="s">
        <v>1494</v>
      </c>
      <c r="D366" s="234">
        <v>92</v>
      </c>
      <c r="E366" s="233" t="s">
        <v>1524</v>
      </c>
      <c r="F366" s="233" t="s">
        <v>1525</v>
      </c>
      <c r="G366" s="235">
        <v>0</v>
      </c>
      <c r="H366" s="523" t="s">
        <v>786</v>
      </c>
      <c r="I366" s="523"/>
      <c r="J366" s="523" t="s">
        <v>231</v>
      </c>
      <c r="K366" s="524"/>
    </row>
    <row r="367" spans="1:11" x14ac:dyDescent="0.25">
      <c r="A367" s="233" t="s">
        <v>1526</v>
      </c>
      <c r="B367" s="234" t="s">
        <v>669</v>
      </c>
      <c r="C367" s="234" t="s">
        <v>1494</v>
      </c>
      <c r="D367" s="234">
        <v>99</v>
      </c>
      <c r="E367" s="233" t="s">
        <v>1527</v>
      </c>
      <c r="F367" s="233" t="s">
        <v>1528</v>
      </c>
      <c r="G367" s="235">
        <v>0</v>
      </c>
      <c r="H367" s="523" t="s">
        <v>786</v>
      </c>
      <c r="I367" s="523"/>
      <c r="J367" s="523" t="s">
        <v>231</v>
      </c>
      <c r="K367" s="524"/>
    </row>
    <row r="368" spans="1:11" x14ac:dyDescent="0.25">
      <c r="A368" s="233" t="s">
        <v>1529</v>
      </c>
      <c r="B368" s="234" t="s">
        <v>669</v>
      </c>
      <c r="C368" s="234" t="s">
        <v>1530</v>
      </c>
      <c r="D368" s="234">
        <v>0</v>
      </c>
      <c r="E368" s="233" t="s">
        <v>1531</v>
      </c>
      <c r="F368" s="233" t="s">
        <v>1532</v>
      </c>
      <c r="G368" s="235">
        <v>0</v>
      </c>
      <c r="H368" s="523" t="s">
        <v>786</v>
      </c>
      <c r="I368" s="523"/>
      <c r="J368" s="523" t="s">
        <v>231</v>
      </c>
      <c r="K368" s="524"/>
    </row>
    <row r="369" spans="1:11" x14ac:dyDescent="0.25">
      <c r="A369" s="233" t="s">
        <v>1533</v>
      </c>
      <c r="B369" s="234" t="s">
        <v>669</v>
      </c>
      <c r="C369" s="234" t="s">
        <v>1530</v>
      </c>
      <c r="D369" s="234">
        <v>1</v>
      </c>
      <c r="E369" s="233" t="s">
        <v>1534</v>
      </c>
      <c r="F369" s="233" t="s">
        <v>1535</v>
      </c>
      <c r="G369" s="235">
        <v>0</v>
      </c>
      <c r="H369" s="523" t="s">
        <v>786</v>
      </c>
      <c r="I369" s="523"/>
      <c r="J369" s="523" t="s">
        <v>231</v>
      </c>
      <c r="K369" s="524"/>
    </row>
    <row r="370" spans="1:11" x14ac:dyDescent="0.25">
      <c r="A370" s="233" t="s">
        <v>1536</v>
      </c>
      <c r="B370" s="234" t="s">
        <v>669</v>
      </c>
      <c r="C370" s="234" t="s">
        <v>1530</v>
      </c>
      <c r="D370" s="234">
        <v>2</v>
      </c>
      <c r="E370" s="233" t="s">
        <v>1537</v>
      </c>
      <c r="F370" s="233" t="s">
        <v>1538</v>
      </c>
      <c r="G370" s="235">
        <v>0</v>
      </c>
      <c r="H370" s="523" t="s">
        <v>786</v>
      </c>
      <c r="I370" s="523"/>
      <c r="J370" s="523" t="s">
        <v>231</v>
      </c>
      <c r="K370" s="524"/>
    </row>
    <row r="371" spans="1:11" x14ac:dyDescent="0.25">
      <c r="A371" s="233" t="s">
        <v>1539</v>
      </c>
      <c r="B371" s="234" t="s">
        <v>669</v>
      </c>
      <c r="C371" s="234" t="s">
        <v>1530</v>
      </c>
      <c r="D371" s="234">
        <v>3</v>
      </c>
      <c r="E371" s="233" t="s">
        <v>1540</v>
      </c>
      <c r="F371" s="233" t="s">
        <v>1541</v>
      </c>
      <c r="G371" s="235">
        <v>0</v>
      </c>
      <c r="H371" s="523" t="s">
        <v>786</v>
      </c>
      <c r="I371" s="523"/>
      <c r="J371" s="523" t="s">
        <v>231</v>
      </c>
      <c r="K371" s="524"/>
    </row>
    <row r="372" spans="1:11" x14ac:dyDescent="0.25">
      <c r="A372" s="233" t="s">
        <v>1542</v>
      </c>
      <c r="B372" s="234" t="s">
        <v>669</v>
      </c>
      <c r="C372" s="234" t="s">
        <v>1530</v>
      </c>
      <c r="D372" s="234">
        <v>9</v>
      </c>
      <c r="E372" s="233" t="s">
        <v>1543</v>
      </c>
      <c r="F372" s="233" t="s">
        <v>1544</v>
      </c>
      <c r="G372" s="235">
        <v>0</v>
      </c>
      <c r="H372" s="523" t="s">
        <v>786</v>
      </c>
      <c r="I372" s="523"/>
      <c r="J372" s="523" t="s">
        <v>231</v>
      </c>
      <c r="K372" s="524"/>
    </row>
    <row r="373" spans="1:11" ht="77.25" customHeight="1" x14ac:dyDescent="0.25">
      <c r="A373" s="233" t="s">
        <v>1545</v>
      </c>
      <c r="B373" s="234" t="s">
        <v>669</v>
      </c>
      <c r="C373" s="234" t="s">
        <v>1546</v>
      </c>
      <c r="D373" s="234">
        <v>0</v>
      </c>
      <c r="E373" s="233" t="s">
        <v>1547</v>
      </c>
      <c r="F373" s="233" t="s">
        <v>1548</v>
      </c>
      <c r="G373" s="235">
        <v>0</v>
      </c>
      <c r="H373" s="523" t="s">
        <v>786</v>
      </c>
      <c r="I373" s="523"/>
      <c r="J373" s="523" t="s">
        <v>231</v>
      </c>
      <c r="K373" s="523" t="s">
        <v>673</v>
      </c>
    </row>
    <row r="374" spans="1:11" x14ac:dyDescent="0.25">
      <c r="A374" s="233" t="s">
        <v>1549</v>
      </c>
      <c r="B374" s="234" t="s">
        <v>669</v>
      </c>
      <c r="C374" s="234" t="s">
        <v>1546</v>
      </c>
      <c r="D374" s="234">
        <v>10</v>
      </c>
      <c r="E374" s="233" t="s">
        <v>1550</v>
      </c>
      <c r="F374" s="233" t="s">
        <v>1551</v>
      </c>
      <c r="G374" s="235">
        <v>0</v>
      </c>
      <c r="H374" s="523" t="s">
        <v>786</v>
      </c>
      <c r="I374" s="523"/>
      <c r="J374" s="523" t="s">
        <v>231</v>
      </c>
      <c r="K374" s="524"/>
    </row>
    <row r="375" spans="1:11" ht="15" customHeight="1" x14ac:dyDescent="0.25">
      <c r="A375" s="233" t="s">
        <v>1552</v>
      </c>
      <c r="B375" s="234" t="s">
        <v>669</v>
      </c>
      <c r="C375" s="234" t="s">
        <v>1546</v>
      </c>
      <c r="D375" s="234">
        <v>11</v>
      </c>
      <c r="E375" s="233" t="s">
        <v>1553</v>
      </c>
      <c r="F375" s="233" t="s">
        <v>1554</v>
      </c>
      <c r="G375" s="235">
        <v>0</v>
      </c>
      <c r="H375" s="523" t="s">
        <v>786</v>
      </c>
      <c r="I375" s="523"/>
      <c r="J375" s="523" t="s">
        <v>231</v>
      </c>
      <c r="K375" s="524"/>
    </row>
    <row r="376" spans="1:11" x14ac:dyDescent="0.25">
      <c r="A376" s="233" t="s">
        <v>1555</v>
      </c>
      <c r="B376" s="234" t="s">
        <v>669</v>
      </c>
      <c r="C376" s="234" t="s">
        <v>1546</v>
      </c>
      <c r="D376" s="234">
        <v>12</v>
      </c>
      <c r="E376" s="233" t="s">
        <v>1556</v>
      </c>
      <c r="F376" s="233" t="s">
        <v>1557</v>
      </c>
      <c r="G376" s="235">
        <v>0</v>
      </c>
      <c r="H376" s="523" t="s">
        <v>786</v>
      </c>
      <c r="I376" s="523"/>
      <c r="J376" s="523" t="s">
        <v>231</v>
      </c>
      <c r="K376" s="524"/>
    </row>
    <row r="377" spans="1:11" x14ac:dyDescent="0.25">
      <c r="A377" s="233" t="s">
        <v>1558</v>
      </c>
      <c r="B377" s="234" t="s">
        <v>669</v>
      </c>
      <c r="C377" s="234" t="s">
        <v>1546</v>
      </c>
      <c r="D377" s="234">
        <v>13</v>
      </c>
      <c r="E377" s="233" t="s">
        <v>1559</v>
      </c>
      <c r="F377" s="233" t="s">
        <v>1560</v>
      </c>
      <c r="G377" s="235">
        <v>0</v>
      </c>
      <c r="H377" s="523" t="s">
        <v>786</v>
      </c>
      <c r="I377" s="523"/>
      <c r="J377" s="523" t="s">
        <v>231</v>
      </c>
      <c r="K377" s="524"/>
    </row>
    <row r="378" spans="1:11" x14ac:dyDescent="0.25">
      <c r="A378" s="233" t="s">
        <v>1561</v>
      </c>
      <c r="B378" s="234" t="s">
        <v>669</v>
      </c>
      <c r="C378" s="234" t="s">
        <v>1546</v>
      </c>
      <c r="D378" s="234">
        <v>20</v>
      </c>
      <c r="E378" s="233" t="s">
        <v>1562</v>
      </c>
      <c r="F378" s="233" t="s">
        <v>1563</v>
      </c>
      <c r="G378" s="235">
        <v>0</v>
      </c>
      <c r="H378" s="523" t="s">
        <v>786</v>
      </c>
      <c r="I378" s="523"/>
      <c r="J378" s="523" t="s">
        <v>231</v>
      </c>
      <c r="K378" s="524"/>
    </row>
    <row r="379" spans="1:11" x14ac:dyDescent="0.25">
      <c r="A379" s="233" t="s">
        <v>1564</v>
      </c>
      <c r="B379" s="234" t="s">
        <v>669</v>
      </c>
      <c r="C379" s="234" t="s">
        <v>1546</v>
      </c>
      <c r="D379" s="234">
        <v>30</v>
      </c>
      <c r="E379" s="233" t="s">
        <v>1565</v>
      </c>
      <c r="F379" s="233" t="s">
        <v>1566</v>
      </c>
      <c r="G379" s="235">
        <v>0</v>
      </c>
      <c r="H379" s="523" t="s">
        <v>786</v>
      </c>
      <c r="I379" s="523"/>
      <c r="J379" s="523" t="s">
        <v>231</v>
      </c>
      <c r="K379" s="524"/>
    </row>
    <row r="380" spans="1:11" ht="108" customHeight="1" x14ac:dyDescent="0.25">
      <c r="A380" s="233" t="s">
        <v>1567</v>
      </c>
      <c r="B380" s="234" t="s">
        <v>669</v>
      </c>
      <c r="C380" s="234" t="s">
        <v>1546</v>
      </c>
      <c r="D380" s="234">
        <v>40</v>
      </c>
      <c r="E380" s="233" t="s">
        <v>1568</v>
      </c>
      <c r="F380" s="233" t="s">
        <v>1569</v>
      </c>
      <c r="G380" s="235">
        <v>0</v>
      </c>
      <c r="H380" s="523" t="s">
        <v>786</v>
      </c>
      <c r="I380" s="523"/>
      <c r="J380" s="523" t="s">
        <v>231</v>
      </c>
      <c r="K380" s="523" t="s">
        <v>1570</v>
      </c>
    </row>
    <row r="381" spans="1:11" x14ac:dyDescent="0.25">
      <c r="A381" s="233" t="s">
        <v>1571</v>
      </c>
      <c r="B381" s="234" t="s">
        <v>669</v>
      </c>
      <c r="C381" s="234" t="s">
        <v>1546</v>
      </c>
      <c r="D381" s="234">
        <v>50</v>
      </c>
      <c r="E381" s="233" t="s">
        <v>1572</v>
      </c>
      <c r="F381" s="233" t="s">
        <v>1573</v>
      </c>
      <c r="G381" s="235">
        <v>0</v>
      </c>
      <c r="H381" s="523" t="s">
        <v>786</v>
      </c>
      <c r="I381" s="523"/>
      <c r="J381" s="523" t="s">
        <v>231</v>
      </c>
      <c r="K381" s="524"/>
    </row>
    <row r="382" spans="1:11" x14ac:dyDescent="0.25">
      <c r="A382" s="233" t="s">
        <v>1574</v>
      </c>
      <c r="B382" s="234" t="s">
        <v>669</v>
      </c>
      <c r="C382" s="234" t="s">
        <v>1546</v>
      </c>
      <c r="D382" s="234">
        <v>90</v>
      </c>
      <c r="E382" s="233" t="s">
        <v>1575</v>
      </c>
      <c r="F382" s="233" t="s">
        <v>1576</v>
      </c>
      <c r="G382" s="235">
        <v>0</v>
      </c>
      <c r="H382" s="523" t="s">
        <v>786</v>
      </c>
      <c r="I382" s="523"/>
      <c r="J382" s="523" t="s">
        <v>231</v>
      </c>
      <c r="K382" s="524"/>
    </row>
    <row r="383" spans="1:11" x14ac:dyDescent="0.25">
      <c r="A383" s="233" t="s">
        <v>1577</v>
      </c>
      <c r="B383" s="234" t="s">
        <v>669</v>
      </c>
      <c r="C383" s="234" t="s">
        <v>1546</v>
      </c>
      <c r="D383" s="234">
        <v>91</v>
      </c>
      <c r="E383" s="233" t="s">
        <v>1578</v>
      </c>
      <c r="F383" s="233" t="s">
        <v>1579</v>
      </c>
      <c r="G383" s="235">
        <v>0</v>
      </c>
      <c r="H383" s="523" t="s">
        <v>786</v>
      </c>
      <c r="I383" s="523"/>
      <c r="J383" s="523" t="s">
        <v>231</v>
      </c>
      <c r="K383" s="524"/>
    </row>
    <row r="384" spans="1:11" x14ac:dyDescent="0.25">
      <c r="A384" s="233" t="s">
        <v>1580</v>
      </c>
      <c r="B384" s="234" t="s">
        <v>669</v>
      </c>
      <c r="C384" s="234" t="s">
        <v>1546</v>
      </c>
      <c r="D384" s="234">
        <v>99</v>
      </c>
      <c r="E384" s="233" t="s">
        <v>1581</v>
      </c>
      <c r="F384" s="233" t="s">
        <v>1582</v>
      </c>
      <c r="G384" s="235">
        <v>0</v>
      </c>
      <c r="H384" s="523" t="s">
        <v>786</v>
      </c>
      <c r="I384" s="523"/>
      <c r="J384" s="523" t="s">
        <v>231</v>
      </c>
      <c r="K384" s="524"/>
    </row>
    <row r="385" spans="1:11" x14ac:dyDescent="0.25">
      <c r="A385" s="233" t="s">
        <v>1583</v>
      </c>
      <c r="B385" s="234" t="s">
        <v>669</v>
      </c>
      <c r="C385" s="234" t="s">
        <v>1546</v>
      </c>
      <c r="D385" s="234">
        <v>99</v>
      </c>
      <c r="E385" s="233" t="s">
        <v>1584</v>
      </c>
      <c r="F385" s="233" t="s">
        <v>1582</v>
      </c>
      <c r="G385" s="235">
        <v>0</v>
      </c>
      <c r="H385" s="523" t="s">
        <v>786</v>
      </c>
      <c r="I385" s="523"/>
      <c r="J385" s="523" t="s">
        <v>231</v>
      </c>
      <c r="K385" s="524"/>
    </row>
    <row r="386" spans="1:11" x14ac:dyDescent="0.25">
      <c r="A386" s="233" t="s">
        <v>1585</v>
      </c>
      <c r="B386" s="234" t="s">
        <v>669</v>
      </c>
      <c r="C386" s="234" t="s">
        <v>1586</v>
      </c>
      <c r="D386" s="234">
        <v>0</v>
      </c>
      <c r="E386" s="233" t="s">
        <v>1587</v>
      </c>
      <c r="F386" s="233" t="s">
        <v>1588</v>
      </c>
      <c r="G386" s="235">
        <v>0</v>
      </c>
      <c r="H386" s="523" t="s">
        <v>786</v>
      </c>
      <c r="I386" s="523"/>
      <c r="J386" s="523" t="s">
        <v>231</v>
      </c>
      <c r="K386" s="524"/>
    </row>
    <row r="387" spans="1:11" x14ac:dyDescent="0.25">
      <c r="A387" s="233" t="s">
        <v>1589</v>
      </c>
      <c r="B387" s="234" t="s">
        <v>669</v>
      </c>
      <c r="C387" s="234" t="s">
        <v>1586</v>
      </c>
      <c r="D387" s="234">
        <v>10</v>
      </c>
      <c r="E387" s="233" t="s">
        <v>1590</v>
      </c>
      <c r="F387" s="233" t="s">
        <v>1591</v>
      </c>
      <c r="G387" s="235">
        <v>0</v>
      </c>
      <c r="H387" s="523" t="s">
        <v>786</v>
      </c>
      <c r="I387" s="523"/>
      <c r="J387" s="523" t="s">
        <v>231</v>
      </c>
      <c r="K387" s="524"/>
    </row>
    <row r="388" spans="1:11" x14ac:dyDescent="0.25">
      <c r="A388" s="233" t="s">
        <v>1592</v>
      </c>
      <c r="B388" s="234" t="s">
        <v>669</v>
      </c>
      <c r="C388" s="234" t="s">
        <v>1586</v>
      </c>
      <c r="D388" s="234">
        <v>11</v>
      </c>
      <c r="E388" s="233" t="s">
        <v>1593</v>
      </c>
      <c r="F388" s="233" t="s">
        <v>1594</v>
      </c>
      <c r="G388" s="235">
        <v>0</v>
      </c>
      <c r="H388" s="523" t="s">
        <v>786</v>
      </c>
      <c r="I388" s="523"/>
      <c r="J388" s="523" t="s">
        <v>231</v>
      </c>
      <c r="K388" s="524"/>
    </row>
    <row r="389" spans="1:11" x14ac:dyDescent="0.25">
      <c r="A389" s="233" t="s">
        <v>1595</v>
      </c>
      <c r="B389" s="234" t="s">
        <v>669</v>
      </c>
      <c r="C389" s="234" t="s">
        <v>1586</v>
      </c>
      <c r="D389" s="234">
        <v>12</v>
      </c>
      <c r="E389" s="233" t="s">
        <v>1596</v>
      </c>
      <c r="F389" s="233" t="s">
        <v>1597</v>
      </c>
      <c r="G389" s="235">
        <v>0</v>
      </c>
      <c r="H389" s="523" t="s">
        <v>786</v>
      </c>
      <c r="I389" s="523"/>
      <c r="J389" s="523" t="s">
        <v>231</v>
      </c>
      <c r="K389" s="524"/>
    </row>
    <row r="390" spans="1:11" x14ac:dyDescent="0.25">
      <c r="A390" s="233" t="s">
        <v>1598</v>
      </c>
      <c r="B390" s="234" t="s">
        <v>669</v>
      </c>
      <c r="C390" s="234" t="s">
        <v>1586</v>
      </c>
      <c r="D390" s="234">
        <v>13</v>
      </c>
      <c r="E390" s="233" t="s">
        <v>1599</v>
      </c>
      <c r="F390" s="233" t="s">
        <v>1600</v>
      </c>
      <c r="G390" s="235">
        <v>0</v>
      </c>
      <c r="H390" s="523" t="s">
        <v>786</v>
      </c>
      <c r="I390" s="523"/>
      <c r="J390" s="523" t="s">
        <v>231</v>
      </c>
      <c r="K390" s="524"/>
    </row>
    <row r="391" spans="1:11" x14ac:dyDescent="0.25">
      <c r="A391" s="233" t="s">
        <v>1601</v>
      </c>
      <c r="B391" s="234" t="s">
        <v>669</v>
      </c>
      <c r="C391" s="234" t="s">
        <v>1586</v>
      </c>
      <c r="D391" s="234">
        <v>14</v>
      </c>
      <c r="E391" s="233" t="s">
        <v>1602</v>
      </c>
      <c r="F391" s="233" t="s">
        <v>1603</v>
      </c>
      <c r="G391" s="235">
        <v>0</v>
      </c>
      <c r="H391" s="523" t="s">
        <v>786</v>
      </c>
      <c r="I391" s="523"/>
      <c r="J391" s="523" t="s">
        <v>231</v>
      </c>
      <c r="K391" s="524"/>
    </row>
    <row r="392" spans="1:11" x14ac:dyDescent="0.25">
      <c r="A392" s="233" t="s">
        <v>1604</v>
      </c>
      <c r="B392" s="234" t="s">
        <v>669</v>
      </c>
      <c r="C392" s="234" t="s">
        <v>1586</v>
      </c>
      <c r="D392" s="234">
        <v>15</v>
      </c>
      <c r="E392" s="233" t="s">
        <v>1605</v>
      </c>
      <c r="F392" s="233" t="s">
        <v>1606</v>
      </c>
      <c r="G392" s="235">
        <v>0</v>
      </c>
      <c r="H392" s="523" t="s">
        <v>786</v>
      </c>
      <c r="I392" s="523"/>
      <c r="J392" s="523" t="s">
        <v>231</v>
      </c>
      <c r="K392" s="524"/>
    </row>
    <row r="393" spans="1:11" x14ac:dyDescent="0.25">
      <c r="A393" s="233" t="s">
        <v>1607</v>
      </c>
      <c r="B393" s="234" t="s">
        <v>669</v>
      </c>
      <c r="C393" s="234" t="s">
        <v>1586</v>
      </c>
      <c r="D393" s="234">
        <v>16</v>
      </c>
      <c r="E393" s="233" t="s">
        <v>1608</v>
      </c>
      <c r="F393" s="233" t="s">
        <v>1609</v>
      </c>
      <c r="G393" s="235">
        <v>0</v>
      </c>
      <c r="H393" s="523" t="s">
        <v>786</v>
      </c>
      <c r="I393" s="523"/>
      <c r="J393" s="523" t="s">
        <v>231</v>
      </c>
      <c r="K393" s="524"/>
    </row>
    <row r="394" spans="1:11" x14ac:dyDescent="0.25">
      <c r="A394" s="233" t="s">
        <v>1610</v>
      </c>
      <c r="B394" s="234" t="s">
        <v>669</v>
      </c>
      <c r="C394" s="234" t="s">
        <v>1586</v>
      </c>
      <c r="D394" s="234">
        <v>17</v>
      </c>
      <c r="E394" s="233" t="s">
        <v>1611</v>
      </c>
      <c r="F394" s="233" t="s">
        <v>1612</v>
      </c>
      <c r="G394" s="235">
        <v>0</v>
      </c>
      <c r="H394" s="523" t="s">
        <v>786</v>
      </c>
      <c r="I394" s="523"/>
      <c r="J394" s="523" t="s">
        <v>231</v>
      </c>
      <c r="K394" s="524"/>
    </row>
    <row r="395" spans="1:11" x14ac:dyDescent="0.25">
      <c r="A395" s="233" t="s">
        <v>1613</v>
      </c>
      <c r="B395" s="234" t="s">
        <v>669</v>
      </c>
      <c r="C395" s="234" t="s">
        <v>1586</v>
      </c>
      <c r="D395" s="234">
        <v>19</v>
      </c>
      <c r="E395" s="233" t="s">
        <v>1614</v>
      </c>
      <c r="F395" s="233" t="s">
        <v>1615</v>
      </c>
      <c r="G395" s="235">
        <v>0</v>
      </c>
      <c r="H395" s="523" t="s">
        <v>786</v>
      </c>
      <c r="I395" s="523"/>
      <c r="J395" s="523" t="s">
        <v>231</v>
      </c>
      <c r="K395" s="524"/>
    </row>
    <row r="396" spans="1:11" x14ac:dyDescent="0.25">
      <c r="A396" s="233" t="s">
        <v>1616</v>
      </c>
      <c r="B396" s="234" t="s">
        <v>669</v>
      </c>
      <c r="C396" s="234" t="s">
        <v>1586</v>
      </c>
      <c r="D396" s="234">
        <v>20</v>
      </c>
      <c r="E396" s="233" t="s">
        <v>1617</v>
      </c>
      <c r="F396" s="233" t="s">
        <v>1618</v>
      </c>
      <c r="G396" s="235">
        <v>0</v>
      </c>
      <c r="H396" s="523" t="s">
        <v>786</v>
      </c>
      <c r="I396" s="523"/>
      <c r="J396" s="523" t="s">
        <v>231</v>
      </c>
      <c r="K396" s="524"/>
    </row>
    <row r="397" spans="1:11" ht="15" customHeight="1" x14ac:dyDescent="0.25">
      <c r="A397" s="233" t="s">
        <v>1619</v>
      </c>
      <c r="B397" s="234" t="s">
        <v>1620</v>
      </c>
      <c r="C397" s="234" t="s">
        <v>1621</v>
      </c>
      <c r="D397" s="234">
        <v>0</v>
      </c>
      <c r="E397" s="233" t="s">
        <v>1622</v>
      </c>
      <c r="F397" s="233" t="s">
        <v>1623</v>
      </c>
      <c r="G397" s="235">
        <v>2</v>
      </c>
      <c r="H397" s="523" t="s">
        <v>786</v>
      </c>
      <c r="I397" s="523" t="s">
        <v>777</v>
      </c>
      <c r="J397" s="523"/>
      <c r="K397" s="650" t="s">
        <v>673</v>
      </c>
    </row>
    <row r="398" spans="1:11" ht="15" customHeight="1" x14ac:dyDescent="0.25">
      <c r="A398" s="233" t="s">
        <v>1624</v>
      </c>
      <c r="B398" s="234" t="s">
        <v>1620</v>
      </c>
      <c r="C398" s="234" t="s">
        <v>1621</v>
      </c>
      <c r="D398" s="234">
        <v>10</v>
      </c>
      <c r="E398" s="233" t="s">
        <v>1625</v>
      </c>
      <c r="F398" s="233" t="s">
        <v>1626</v>
      </c>
      <c r="G398" s="235">
        <v>2</v>
      </c>
      <c r="H398" s="523"/>
      <c r="I398" s="523"/>
      <c r="J398" s="523"/>
      <c r="K398" s="650" t="s">
        <v>673</v>
      </c>
    </row>
    <row r="399" spans="1:11" ht="15" customHeight="1" x14ac:dyDescent="0.25">
      <c r="A399" s="233" t="s">
        <v>1627</v>
      </c>
      <c r="B399" s="234" t="s">
        <v>1620</v>
      </c>
      <c r="C399" s="234" t="s">
        <v>1621</v>
      </c>
      <c r="D399" s="234">
        <v>11</v>
      </c>
      <c r="E399" s="233" t="s">
        <v>1628</v>
      </c>
      <c r="F399" s="233" t="s">
        <v>1629</v>
      </c>
      <c r="G399" s="235">
        <v>0</v>
      </c>
      <c r="H399" s="523" t="s">
        <v>786</v>
      </c>
      <c r="I399" s="523"/>
      <c r="J399" s="523" t="s">
        <v>231</v>
      </c>
      <c r="K399" s="524"/>
    </row>
    <row r="400" spans="1:11" ht="15" customHeight="1" x14ac:dyDescent="0.25">
      <c r="A400" s="233" t="s">
        <v>1630</v>
      </c>
      <c r="B400" s="234" t="s">
        <v>1620</v>
      </c>
      <c r="C400" s="234" t="s">
        <v>1621</v>
      </c>
      <c r="D400" s="234">
        <v>11</v>
      </c>
      <c r="E400" s="233" t="s">
        <v>1631</v>
      </c>
      <c r="F400" s="233" t="s">
        <v>1629</v>
      </c>
      <c r="G400" s="235">
        <v>0</v>
      </c>
      <c r="H400" s="523" t="s">
        <v>786</v>
      </c>
      <c r="I400" s="523"/>
      <c r="J400" s="523" t="s">
        <v>231</v>
      </c>
      <c r="K400" s="524"/>
    </row>
    <row r="401" spans="1:11" ht="15" customHeight="1" x14ac:dyDescent="0.25">
      <c r="A401" s="233" t="s">
        <v>1632</v>
      </c>
      <c r="B401" s="234" t="s">
        <v>1620</v>
      </c>
      <c r="C401" s="234" t="s">
        <v>1621</v>
      </c>
      <c r="D401" s="234">
        <v>11</v>
      </c>
      <c r="E401" s="233" t="s">
        <v>1633</v>
      </c>
      <c r="F401" s="233" t="s">
        <v>1629</v>
      </c>
      <c r="G401" s="235">
        <v>0</v>
      </c>
      <c r="H401" s="523" t="s">
        <v>786</v>
      </c>
      <c r="I401" s="523"/>
      <c r="J401" s="523" t="s">
        <v>231</v>
      </c>
      <c r="K401" s="524"/>
    </row>
    <row r="402" spans="1:11" ht="15" customHeight="1" x14ac:dyDescent="0.25">
      <c r="A402" s="233" t="s">
        <v>1634</v>
      </c>
      <c r="B402" s="234" t="s">
        <v>1620</v>
      </c>
      <c r="C402" s="234" t="s">
        <v>1621</v>
      </c>
      <c r="D402" s="234">
        <v>11</v>
      </c>
      <c r="E402" s="233" t="s">
        <v>1635</v>
      </c>
      <c r="F402" s="233" t="s">
        <v>1629</v>
      </c>
      <c r="G402" s="235">
        <v>0</v>
      </c>
      <c r="H402" s="523" t="s">
        <v>786</v>
      </c>
      <c r="I402" s="523"/>
      <c r="J402" s="523" t="s">
        <v>231</v>
      </c>
      <c r="K402" s="524"/>
    </row>
    <row r="403" spans="1:11" ht="15" customHeight="1" x14ac:dyDescent="0.25">
      <c r="A403" s="233" t="s">
        <v>1636</v>
      </c>
      <c r="B403" s="234" t="s">
        <v>1620</v>
      </c>
      <c r="C403" s="234" t="s">
        <v>1621</v>
      </c>
      <c r="D403" s="234">
        <v>11</v>
      </c>
      <c r="E403" s="233" t="s">
        <v>1637</v>
      </c>
      <c r="F403" s="233" t="s">
        <v>1629</v>
      </c>
      <c r="G403" s="235">
        <v>0</v>
      </c>
      <c r="H403" s="523" t="s">
        <v>786</v>
      </c>
      <c r="I403" s="523"/>
      <c r="J403" s="523" t="s">
        <v>231</v>
      </c>
      <c r="K403" s="524"/>
    </row>
    <row r="404" spans="1:11" ht="15" customHeight="1" x14ac:dyDescent="0.25">
      <c r="A404" s="233" t="s">
        <v>1638</v>
      </c>
      <c r="B404" s="234" t="s">
        <v>1620</v>
      </c>
      <c r="C404" s="234" t="s">
        <v>1621</v>
      </c>
      <c r="D404" s="234">
        <v>11</v>
      </c>
      <c r="E404" s="233" t="s">
        <v>1639</v>
      </c>
      <c r="F404" s="233" t="s">
        <v>1629</v>
      </c>
      <c r="G404" s="235">
        <v>0</v>
      </c>
      <c r="H404" s="523" t="s">
        <v>786</v>
      </c>
      <c r="I404" s="523"/>
      <c r="J404" s="523" t="s">
        <v>231</v>
      </c>
      <c r="K404" s="524"/>
    </row>
    <row r="405" spans="1:11" ht="15" customHeight="1" x14ac:dyDescent="0.25">
      <c r="A405" s="233" t="s">
        <v>1640</v>
      </c>
      <c r="B405" s="234" t="s">
        <v>1620</v>
      </c>
      <c r="C405" s="234" t="s">
        <v>1621</v>
      </c>
      <c r="D405" s="234">
        <v>11</v>
      </c>
      <c r="E405" s="233" t="s">
        <v>1641</v>
      </c>
      <c r="F405" s="233" t="s">
        <v>1629</v>
      </c>
      <c r="G405" s="235">
        <v>0</v>
      </c>
      <c r="H405" s="523" t="s">
        <v>786</v>
      </c>
      <c r="I405" s="523"/>
      <c r="J405" s="523" t="s">
        <v>231</v>
      </c>
      <c r="K405" s="524"/>
    </row>
    <row r="406" spans="1:11" ht="15" customHeight="1" x14ac:dyDescent="0.25">
      <c r="A406" s="233" t="s">
        <v>1642</v>
      </c>
      <c r="B406" s="234" t="s">
        <v>1620</v>
      </c>
      <c r="C406" s="234" t="s">
        <v>1621</v>
      </c>
      <c r="D406" s="234">
        <v>11</v>
      </c>
      <c r="E406" s="233" t="s">
        <v>1643</v>
      </c>
      <c r="F406" s="233" t="s">
        <v>1629</v>
      </c>
      <c r="G406" s="235">
        <v>0</v>
      </c>
      <c r="H406" s="523" t="s">
        <v>786</v>
      </c>
      <c r="I406" s="523"/>
      <c r="J406" s="523" t="s">
        <v>231</v>
      </c>
      <c r="K406" s="524"/>
    </row>
    <row r="407" spans="1:11" ht="15" customHeight="1" x14ac:dyDescent="0.25">
      <c r="A407" s="233" t="s">
        <v>1644</v>
      </c>
      <c r="B407" s="234" t="s">
        <v>1620</v>
      </c>
      <c r="C407" s="234" t="s">
        <v>1621</v>
      </c>
      <c r="D407" s="234">
        <v>11</v>
      </c>
      <c r="E407" s="233" t="s">
        <v>1645</v>
      </c>
      <c r="F407" s="233" t="s">
        <v>1629</v>
      </c>
      <c r="G407" s="235">
        <v>0</v>
      </c>
      <c r="H407" s="523" t="s">
        <v>786</v>
      </c>
      <c r="I407" s="523"/>
      <c r="J407" s="523" t="s">
        <v>231</v>
      </c>
      <c r="K407" s="524"/>
    </row>
    <row r="408" spans="1:11" ht="15" customHeight="1" x14ac:dyDescent="0.25">
      <c r="A408" s="233" t="s">
        <v>1646</v>
      </c>
      <c r="B408" s="234" t="s">
        <v>1620</v>
      </c>
      <c r="C408" s="234" t="s">
        <v>1621</v>
      </c>
      <c r="D408" s="234">
        <v>11</v>
      </c>
      <c r="E408" s="233" t="s">
        <v>1647</v>
      </c>
      <c r="F408" s="233" t="s">
        <v>1629</v>
      </c>
      <c r="G408" s="235">
        <v>0</v>
      </c>
      <c r="H408" s="523" t="s">
        <v>786</v>
      </c>
      <c r="I408" s="523"/>
      <c r="J408" s="523" t="s">
        <v>231</v>
      </c>
      <c r="K408" s="524"/>
    </row>
    <row r="409" spans="1:11" ht="15" customHeight="1" x14ac:dyDescent="0.25">
      <c r="A409" s="233" t="s">
        <v>1648</v>
      </c>
      <c r="B409" s="234" t="s">
        <v>1620</v>
      </c>
      <c r="C409" s="234" t="s">
        <v>1621</v>
      </c>
      <c r="D409" s="234">
        <v>11</v>
      </c>
      <c r="E409" s="233" t="s">
        <v>1649</v>
      </c>
      <c r="F409" s="233" t="s">
        <v>1629</v>
      </c>
      <c r="G409" s="235">
        <v>0</v>
      </c>
      <c r="H409" s="523" t="s">
        <v>786</v>
      </c>
      <c r="I409" s="523"/>
      <c r="J409" s="523" t="s">
        <v>231</v>
      </c>
      <c r="K409" s="524"/>
    </row>
    <row r="410" spans="1:11" ht="15" customHeight="1" x14ac:dyDescent="0.25">
      <c r="A410" s="233" t="s">
        <v>1650</v>
      </c>
      <c r="B410" s="234" t="s">
        <v>1620</v>
      </c>
      <c r="C410" s="234" t="s">
        <v>1621</v>
      </c>
      <c r="D410" s="234">
        <v>11</v>
      </c>
      <c r="E410" s="233" t="s">
        <v>1651</v>
      </c>
      <c r="F410" s="233" t="s">
        <v>1629</v>
      </c>
      <c r="G410" s="235">
        <v>0</v>
      </c>
      <c r="H410" s="523" t="s">
        <v>786</v>
      </c>
      <c r="I410" s="523"/>
      <c r="J410" s="523" t="s">
        <v>231</v>
      </c>
      <c r="K410" s="524"/>
    </row>
    <row r="411" spans="1:11" ht="15" customHeight="1" x14ac:dyDescent="0.25">
      <c r="A411" s="233" t="s">
        <v>1652</v>
      </c>
      <c r="B411" s="234" t="s">
        <v>1620</v>
      </c>
      <c r="C411" s="234" t="s">
        <v>1621</v>
      </c>
      <c r="D411" s="234">
        <v>11</v>
      </c>
      <c r="E411" s="233" t="s">
        <v>1653</v>
      </c>
      <c r="F411" s="233" t="s">
        <v>1629</v>
      </c>
      <c r="G411" s="235">
        <v>0</v>
      </c>
      <c r="H411" s="523" t="s">
        <v>786</v>
      </c>
      <c r="I411" s="523"/>
      <c r="J411" s="523" t="s">
        <v>231</v>
      </c>
      <c r="K411" s="524"/>
    </row>
    <row r="412" spans="1:11" ht="15" customHeight="1" x14ac:dyDescent="0.25">
      <c r="A412" s="233" t="s">
        <v>1654</v>
      </c>
      <c r="B412" s="234" t="s">
        <v>1620</v>
      </c>
      <c r="C412" s="234" t="s">
        <v>1621</v>
      </c>
      <c r="D412" s="234">
        <v>11</v>
      </c>
      <c r="E412" s="233" t="s">
        <v>1655</v>
      </c>
      <c r="F412" s="233" t="s">
        <v>1629</v>
      </c>
      <c r="G412" s="235">
        <v>0</v>
      </c>
      <c r="H412" s="523" t="s">
        <v>786</v>
      </c>
      <c r="I412" s="523"/>
      <c r="J412" s="523" t="s">
        <v>231</v>
      </c>
      <c r="K412" s="524"/>
    </row>
    <row r="413" spans="1:11" ht="15" customHeight="1" x14ac:dyDescent="0.25">
      <c r="A413" s="233" t="s">
        <v>1656</v>
      </c>
      <c r="B413" s="234" t="s">
        <v>1620</v>
      </c>
      <c r="C413" s="234" t="s">
        <v>1621</v>
      </c>
      <c r="D413" s="234">
        <v>11</v>
      </c>
      <c r="E413" s="233" t="s">
        <v>1657</v>
      </c>
      <c r="F413" s="233" t="s">
        <v>1629</v>
      </c>
      <c r="G413" s="235">
        <v>0</v>
      </c>
      <c r="H413" s="523" t="s">
        <v>786</v>
      </c>
      <c r="I413" s="523"/>
      <c r="J413" s="523" t="s">
        <v>231</v>
      </c>
      <c r="K413" s="524"/>
    </row>
    <row r="414" spans="1:11" ht="15" customHeight="1" x14ac:dyDescent="0.25">
      <c r="A414" s="233" t="s">
        <v>1658</v>
      </c>
      <c r="B414" s="234" t="s">
        <v>1620</v>
      </c>
      <c r="C414" s="234" t="s">
        <v>1621</v>
      </c>
      <c r="D414" s="234">
        <v>11</v>
      </c>
      <c r="E414" s="233" t="s">
        <v>1659</v>
      </c>
      <c r="F414" s="233" t="s">
        <v>1629</v>
      </c>
      <c r="G414" s="235">
        <v>0</v>
      </c>
      <c r="H414" s="523" t="s">
        <v>786</v>
      </c>
      <c r="I414" s="523"/>
      <c r="J414" s="523" t="s">
        <v>231</v>
      </c>
      <c r="K414" s="524"/>
    </row>
    <row r="415" spans="1:11" ht="15" customHeight="1" x14ac:dyDescent="0.25">
      <c r="A415" s="233" t="s">
        <v>1660</v>
      </c>
      <c r="B415" s="234" t="s">
        <v>1620</v>
      </c>
      <c r="C415" s="234" t="s">
        <v>1621</v>
      </c>
      <c r="D415" s="234">
        <v>11</v>
      </c>
      <c r="E415" s="233" t="s">
        <v>1661</v>
      </c>
      <c r="F415" s="233" t="s">
        <v>1629</v>
      </c>
      <c r="G415" s="235">
        <v>0</v>
      </c>
      <c r="H415" s="523" t="s">
        <v>786</v>
      </c>
      <c r="I415" s="523"/>
      <c r="J415" s="523" t="s">
        <v>231</v>
      </c>
      <c r="K415" s="524"/>
    </row>
    <row r="416" spans="1:11" ht="15" customHeight="1" x14ac:dyDescent="0.25">
      <c r="A416" s="233" t="s">
        <v>1662</v>
      </c>
      <c r="B416" s="234" t="s">
        <v>1620</v>
      </c>
      <c r="C416" s="234" t="s">
        <v>1621</v>
      </c>
      <c r="D416" s="234">
        <v>11</v>
      </c>
      <c r="E416" s="233" t="s">
        <v>1663</v>
      </c>
      <c r="F416" s="233" t="s">
        <v>1629</v>
      </c>
      <c r="G416" s="235">
        <v>0</v>
      </c>
      <c r="H416" s="523" t="s">
        <v>786</v>
      </c>
      <c r="I416" s="523"/>
      <c r="J416" s="523" t="s">
        <v>231</v>
      </c>
      <c r="K416" s="524"/>
    </row>
    <row r="417" spans="1:11" ht="15" customHeight="1" x14ac:dyDescent="0.25">
      <c r="A417" s="233" t="s">
        <v>1664</v>
      </c>
      <c r="B417" s="234" t="s">
        <v>1620</v>
      </c>
      <c r="C417" s="234" t="s">
        <v>1621</v>
      </c>
      <c r="D417" s="234">
        <v>11</v>
      </c>
      <c r="E417" s="233" t="s">
        <v>1665</v>
      </c>
      <c r="F417" s="233" t="s">
        <v>1629</v>
      </c>
      <c r="G417" s="235">
        <v>0</v>
      </c>
      <c r="H417" s="523" t="s">
        <v>786</v>
      </c>
      <c r="I417" s="523"/>
      <c r="J417" s="523" t="s">
        <v>231</v>
      </c>
      <c r="K417" s="524"/>
    </row>
    <row r="418" spans="1:11" ht="15" customHeight="1" x14ac:dyDescent="0.25">
      <c r="A418" s="233" t="s">
        <v>1666</v>
      </c>
      <c r="B418" s="234" t="s">
        <v>1620</v>
      </c>
      <c r="C418" s="234" t="s">
        <v>1621</v>
      </c>
      <c r="D418" s="234">
        <v>11</v>
      </c>
      <c r="E418" s="233" t="s">
        <v>1667</v>
      </c>
      <c r="F418" s="233" t="s">
        <v>1629</v>
      </c>
      <c r="G418" s="235">
        <v>0</v>
      </c>
      <c r="H418" s="523" t="s">
        <v>786</v>
      </c>
      <c r="I418" s="523"/>
      <c r="J418" s="523" t="s">
        <v>231</v>
      </c>
      <c r="K418" s="524"/>
    </row>
    <row r="419" spans="1:11" ht="15" customHeight="1" x14ac:dyDescent="0.25">
      <c r="A419" s="233" t="s">
        <v>1668</v>
      </c>
      <c r="B419" s="234" t="s">
        <v>1620</v>
      </c>
      <c r="C419" s="234" t="s">
        <v>1621</v>
      </c>
      <c r="D419" s="234">
        <v>11</v>
      </c>
      <c r="E419" s="233" t="s">
        <v>1669</v>
      </c>
      <c r="F419" s="233" t="s">
        <v>1629</v>
      </c>
      <c r="G419" s="235">
        <v>0</v>
      </c>
      <c r="H419" s="523" t="s">
        <v>786</v>
      </c>
      <c r="I419" s="523"/>
      <c r="J419" s="523" t="s">
        <v>231</v>
      </c>
      <c r="K419" s="524"/>
    </row>
    <row r="420" spans="1:11" ht="15" customHeight="1" x14ac:dyDescent="0.25">
      <c r="A420" s="233" t="s">
        <v>1670</v>
      </c>
      <c r="B420" s="234" t="s">
        <v>1620</v>
      </c>
      <c r="C420" s="234" t="s">
        <v>1621</v>
      </c>
      <c r="D420" s="234">
        <v>11</v>
      </c>
      <c r="E420" s="233" t="s">
        <v>1671</v>
      </c>
      <c r="F420" s="233" t="s">
        <v>1629</v>
      </c>
      <c r="G420" s="235">
        <v>0</v>
      </c>
      <c r="H420" s="523" t="s">
        <v>786</v>
      </c>
      <c r="I420" s="523"/>
      <c r="J420" s="523" t="s">
        <v>231</v>
      </c>
      <c r="K420" s="524"/>
    </row>
    <row r="421" spans="1:11" ht="15" customHeight="1" x14ac:dyDescent="0.25">
      <c r="A421" s="233" t="s">
        <v>1672</v>
      </c>
      <c r="B421" s="234" t="s">
        <v>1620</v>
      </c>
      <c r="C421" s="234" t="s">
        <v>1621</v>
      </c>
      <c r="D421" s="234">
        <v>11</v>
      </c>
      <c r="E421" s="233" t="s">
        <v>1673</v>
      </c>
      <c r="F421" s="233" t="s">
        <v>1629</v>
      </c>
      <c r="G421" s="235">
        <v>0</v>
      </c>
      <c r="H421" s="523" t="s">
        <v>786</v>
      </c>
      <c r="I421" s="523"/>
      <c r="J421" s="523" t="s">
        <v>231</v>
      </c>
      <c r="K421" s="524"/>
    </row>
    <row r="422" spans="1:11" ht="15" customHeight="1" x14ac:dyDescent="0.25">
      <c r="A422" s="233" t="s">
        <v>1674</v>
      </c>
      <c r="B422" s="234" t="s">
        <v>1620</v>
      </c>
      <c r="C422" s="234" t="s">
        <v>1621</v>
      </c>
      <c r="D422" s="234">
        <v>11</v>
      </c>
      <c r="E422" s="233" t="s">
        <v>1675</v>
      </c>
      <c r="F422" s="233" t="s">
        <v>1629</v>
      </c>
      <c r="G422" s="235">
        <v>0</v>
      </c>
      <c r="H422" s="523" t="s">
        <v>786</v>
      </c>
      <c r="I422" s="523"/>
      <c r="J422" s="523" t="s">
        <v>231</v>
      </c>
      <c r="K422" s="524"/>
    </row>
    <row r="423" spans="1:11" ht="15" customHeight="1" x14ac:dyDescent="0.25">
      <c r="A423" s="233" t="s">
        <v>1676</v>
      </c>
      <c r="B423" s="234" t="s">
        <v>1620</v>
      </c>
      <c r="C423" s="234" t="s">
        <v>1621</v>
      </c>
      <c r="D423" s="234">
        <v>11</v>
      </c>
      <c r="E423" s="233" t="s">
        <v>1677</v>
      </c>
      <c r="F423" s="233" t="s">
        <v>1629</v>
      </c>
      <c r="G423" s="235">
        <v>0</v>
      </c>
      <c r="H423" s="523" t="s">
        <v>786</v>
      </c>
      <c r="I423" s="523"/>
      <c r="J423" s="523" t="s">
        <v>231</v>
      </c>
      <c r="K423" s="524"/>
    </row>
    <row r="424" spans="1:11" ht="15" customHeight="1" x14ac:dyDescent="0.25">
      <c r="A424" s="233" t="s">
        <v>1678</v>
      </c>
      <c r="B424" s="234" t="s">
        <v>1620</v>
      </c>
      <c r="C424" s="234" t="s">
        <v>1621</v>
      </c>
      <c r="D424" s="234">
        <v>11</v>
      </c>
      <c r="E424" s="233" t="s">
        <v>1679</v>
      </c>
      <c r="F424" s="233" t="s">
        <v>1629</v>
      </c>
      <c r="G424" s="235">
        <v>0</v>
      </c>
      <c r="H424" s="523" t="s">
        <v>786</v>
      </c>
      <c r="I424" s="523"/>
      <c r="J424" s="523" t="s">
        <v>231</v>
      </c>
      <c r="K424" s="524"/>
    </row>
    <row r="425" spans="1:11" ht="15" customHeight="1" x14ac:dyDescent="0.25">
      <c r="A425" s="233" t="s">
        <v>1680</v>
      </c>
      <c r="B425" s="234" t="s">
        <v>1620</v>
      </c>
      <c r="C425" s="234" t="s">
        <v>1621</v>
      </c>
      <c r="D425" s="234">
        <v>11</v>
      </c>
      <c r="E425" s="233" t="s">
        <v>1681</v>
      </c>
      <c r="F425" s="233" t="s">
        <v>1629</v>
      </c>
      <c r="G425" s="235">
        <v>0</v>
      </c>
      <c r="H425" s="523" t="s">
        <v>786</v>
      </c>
      <c r="I425" s="523"/>
      <c r="J425" s="523" t="s">
        <v>231</v>
      </c>
      <c r="K425" s="524"/>
    </row>
    <row r="426" spans="1:11" ht="15" customHeight="1" x14ac:dyDescent="0.25">
      <c r="A426" s="233" t="s">
        <v>1682</v>
      </c>
      <c r="B426" s="234" t="s">
        <v>1620</v>
      </c>
      <c r="C426" s="234" t="s">
        <v>1621</v>
      </c>
      <c r="D426" s="234">
        <v>12</v>
      </c>
      <c r="E426" s="233" t="s">
        <v>1683</v>
      </c>
      <c r="F426" s="233" t="s">
        <v>1684</v>
      </c>
      <c r="G426" s="235">
        <v>0</v>
      </c>
      <c r="H426" s="523" t="s">
        <v>786</v>
      </c>
      <c r="I426" s="523"/>
      <c r="J426" s="523" t="str">
        <f>$AU$3</f>
        <v>Komercijalni i uslužni sektor</v>
      </c>
      <c r="K426" s="524"/>
    </row>
    <row r="427" spans="1:11" ht="15" customHeight="1" x14ac:dyDescent="0.25">
      <c r="A427" s="233" t="s">
        <v>1685</v>
      </c>
      <c r="B427" s="234" t="s">
        <v>1620</v>
      </c>
      <c r="C427" s="234" t="s">
        <v>1621</v>
      </c>
      <c r="D427" s="234">
        <v>12</v>
      </c>
      <c r="E427" s="233" t="s">
        <v>1686</v>
      </c>
      <c r="F427" s="233" t="s">
        <v>1684</v>
      </c>
      <c r="G427" s="235">
        <v>0</v>
      </c>
      <c r="H427" s="523" t="s">
        <v>786</v>
      </c>
      <c r="I427" s="523"/>
      <c r="J427" s="523" t="str">
        <f>$AU$3</f>
        <v>Komercijalni i uslužni sektor</v>
      </c>
      <c r="K427" s="524"/>
    </row>
    <row r="428" spans="1:11" ht="15" customHeight="1" x14ac:dyDescent="0.25">
      <c r="A428" s="233" t="s">
        <v>1687</v>
      </c>
      <c r="B428" s="234" t="s">
        <v>1620</v>
      </c>
      <c r="C428" s="234" t="s">
        <v>1621</v>
      </c>
      <c r="D428" s="234">
        <v>12</v>
      </c>
      <c r="E428" s="233" t="s">
        <v>1688</v>
      </c>
      <c r="F428" s="233" t="s">
        <v>1684</v>
      </c>
      <c r="G428" s="235">
        <v>0</v>
      </c>
      <c r="H428" s="523" t="s">
        <v>786</v>
      </c>
      <c r="I428" s="523"/>
      <c r="J428" s="523" t="str">
        <f>$AU$3</f>
        <v>Komercijalni i uslužni sektor</v>
      </c>
      <c r="K428" s="524"/>
    </row>
    <row r="429" spans="1:11" ht="15" customHeight="1" x14ac:dyDescent="0.25">
      <c r="A429" s="233" t="s">
        <v>1689</v>
      </c>
      <c r="B429" s="234" t="s">
        <v>1620</v>
      </c>
      <c r="C429" s="234" t="s">
        <v>1621</v>
      </c>
      <c r="D429" s="234">
        <v>13</v>
      </c>
      <c r="E429" s="233" t="s">
        <v>1690</v>
      </c>
      <c r="F429" s="233" t="s">
        <v>1691</v>
      </c>
      <c r="G429" s="235">
        <v>0</v>
      </c>
      <c r="H429" s="523" t="s">
        <v>786</v>
      </c>
      <c r="I429" s="523"/>
      <c r="J429" s="523" t="str">
        <f>$AU$3</f>
        <v>Komercijalni i uslužni sektor</v>
      </c>
      <c r="K429" s="524"/>
    </row>
    <row r="430" spans="1:11" ht="15" customHeight="1" x14ac:dyDescent="0.25">
      <c r="A430" s="233" t="s">
        <v>1692</v>
      </c>
      <c r="B430" s="234" t="s">
        <v>1620</v>
      </c>
      <c r="C430" s="234" t="s">
        <v>1621</v>
      </c>
      <c r="D430" s="234">
        <v>14</v>
      </c>
      <c r="E430" s="233" t="s">
        <v>1693</v>
      </c>
      <c r="F430" s="233" t="s">
        <v>1694</v>
      </c>
      <c r="G430" s="235">
        <v>0</v>
      </c>
      <c r="H430" s="523" t="s">
        <v>786</v>
      </c>
      <c r="I430" s="523"/>
      <c r="J430" s="523" t="str">
        <f>$AU$3</f>
        <v>Komercijalni i uslužni sektor</v>
      </c>
      <c r="K430" s="524"/>
    </row>
    <row r="431" spans="1:11" ht="15" customHeight="1" x14ac:dyDescent="0.25">
      <c r="A431" s="233" t="s">
        <v>1695</v>
      </c>
      <c r="B431" s="234" t="s">
        <v>1620</v>
      </c>
      <c r="C431" s="234" t="s">
        <v>1621</v>
      </c>
      <c r="D431" s="234">
        <v>20</v>
      </c>
      <c r="E431" s="233" t="s">
        <v>1696</v>
      </c>
      <c r="F431" s="233" t="s">
        <v>1697</v>
      </c>
      <c r="G431" s="235">
        <v>1</v>
      </c>
      <c r="H431" s="523"/>
      <c r="I431" s="523"/>
      <c r="J431" s="523"/>
      <c r="K431" s="524"/>
    </row>
    <row r="432" spans="1:11" ht="15" customHeight="1" x14ac:dyDescent="0.25">
      <c r="A432" s="233" t="s">
        <v>1698</v>
      </c>
      <c r="B432" s="234" t="s">
        <v>1620</v>
      </c>
      <c r="C432" s="234" t="s">
        <v>1621</v>
      </c>
      <c r="D432" s="234">
        <v>21</v>
      </c>
      <c r="E432" s="233" t="s">
        <v>1699</v>
      </c>
      <c r="F432" s="233" t="s">
        <v>1700</v>
      </c>
      <c r="G432" s="235">
        <v>1</v>
      </c>
      <c r="H432" s="523"/>
      <c r="I432" s="523"/>
      <c r="J432" s="523"/>
      <c r="K432" s="524"/>
    </row>
    <row r="433" spans="1:11" ht="15" customHeight="1" x14ac:dyDescent="0.25">
      <c r="A433" s="233" t="s">
        <v>1701</v>
      </c>
      <c r="B433" s="234" t="s">
        <v>1620</v>
      </c>
      <c r="C433" s="234" t="s">
        <v>1621</v>
      </c>
      <c r="D433" s="234">
        <v>22</v>
      </c>
      <c r="E433" s="233" t="s">
        <v>1702</v>
      </c>
      <c r="F433" s="233" t="s">
        <v>1703</v>
      </c>
      <c r="G433" s="235">
        <v>1</v>
      </c>
      <c r="H433" s="523"/>
      <c r="I433" s="523"/>
      <c r="J433" s="523"/>
      <c r="K433" s="524"/>
    </row>
    <row r="434" spans="1:11" ht="15" customHeight="1" x14ac:dyDescent="0.25">
      <c r="A434" s="233" t="s">
        <v>1704</v>
      </c>
      <c r="B434" s="234" t="s">
        <v>1620</v>
      </c>
      <c r="C434" s="234" t="s">
        <v>1621</v>
      </c>
      <c r="D434" s="234">
        <v>23</v>
      </c>
      <c r="E434" s="233" t="s">
        <v>1705</v>
      </c>
      <c r="F434" s="233" t="s">
        <v>1706</v>
      </c>
      <c r="G434" s="235">
        <v>1</v>
      </c>
      <c r="H434" s="523"/>
      <c r="I434" s="523"/>
      <c r="J434" s="523"/>
      <c r="K434" s="524"/>
    </row>
    <row r="435" spans="1:11" ht="15" customHeight="1" x14ac:dyDescent="0.25">
      <c r="A435" s="233" t="s">
        <v>1707</v>
      </c>
      <c r="B435" s="234" t="s">
        <v>1620</v>
      </c>
      <c r="C435" s="234" t="s">
        <v>1621</v>
      </c>
      <c r="D435" s="234">
        <v>30</v>
      </c>
      <c r="E435" s="233" t="s">
        <v>1708</v>
      </c>
      <c r="F435" s="233" t="s">
        <v>1709</v>
      </c>
      <c r="G435" s="235">
        <v>1</v>
      </c>
      <c r="H435" s="523"/>
      <c r="I435" s="523"/>
      <c r="J435" s="523"/>
      <c r="K435" s="524"/>
    </row>
    <row r="436" spans="1:11" ht="15" customHeight="1" x14ac:dyDescent="0.25">
      <c r="A436" s="233" t="s">
        <v>1710</v>
      </c>
      <c r="B436" s="234" t="s">
        <v>1620</v>
      </c>
      <c r="C436" s="234" t="s">
        <v>1621</v>
      </c>
      <c r="D436" s="234">
        <v>30</v>
      </c>
      <c r="E436" s="233" t="s">
        <v>1711</v>
      </c>
      <c r="F436" s="233" t="s">
        <v>1709</v>
      </c>
      <c r="G436" s="235">
        <v>1</v>
      </c>
      <c r="H436" s="523"/>
      <c r="I436" s="523"/>
      <c r="J436" s="523"/>
      <c r="K436" s="524"/>
    </row>
    <row r="437" spans="1:11" ht="15" customHeight="1" x14ac:dyDescent="0.25">
      <c r="A437" s="233" t="s">
        <v>1712</v>
      </c>
      <c r="B437" s="234" t="s">
        <v>1620</v>
      </c>
      <c r="C437" s="234" t="s">
        <v>1621</v>
      </c>
      <c r="D437" s="234">
        <v>30</v>
      </c>
      <c r="E437" s="233" t="s">
        <v>1713</v>
      </c>
      <c r="F437" s="233" t="s">
        <v>1709</v>
      </c>
      <c r="G437" s="235">
        <v>1</v>
      </c>
      <c r="H437" s="523"/>
      <c r="I437" s="523"/>
      <c r="J437" s="523"/>
      <c r="K437" s="524"/>
    </row>
    <row r="438" spans="1:11" ht="15" customHeight="1" x14ac:dyDescent="0.25">
      <c r="A438" s="233" t="s">
        <v>1714</v>
      </c>
      <c r="B438" s="234" t="s">
        <v>1620</v>
      </c>
      <c r="C438" s="234" t="s">
        <v>1621</v>
      </c>
      <c r="D438" s="234">
        <v>30</v>
      </c>
      <c r="E438" s="233" t="s">
        <v>1715</v>
      </c>
      <c r="F438" s="233" t="s">
        <v>1709</v>
      </c>
      <c r="G438" s="235">
        <v>1</v>
      </c>
      <c r="H438" s="523"/>
      <c r="I438" s="523"/>
      <c r="J438" s="523"/>
      <c r="K438" s="524"/>
    </row>
    <row r="439" spans="1:11" ht="15" customHeight="1" x14ac:dyDescent="0.25">
      <c r="A439" s="233" t="s">
        <v>1716</v>
      </c>
      <c r="B439" s="234" t="s">
        <v>1717</v>
      </c>
      <c r="C439" s="234" t="s">
        <v>1718</v>
      </c>
      <c r="D439" s="234">
        <v>0</v>
      </c>
      <c r="E439" s="233" t="s">
        <v>1719</v>
      </c>
      <c r="F439" s="233" t="s">
        <v>1720</v>
      </c>
      <c r="G439" s="235">
        <v>1</v>
      </c>
      <c r="H439" s="523"/>
      <c r="I439" s="523"/>
      <c r="J439" s="523"/>
      <c r="K439" s="524"/>
    </row>
    <row r="440" spans="1:11" ht="15" customHeight="1" x14ac:dyDescent="0.25">
      <c r="A440" s="233" t="s">
        <v>1721</v>
      </c>
      <c r="B440" s="234" t="s">
        <v>1717</v>
      </c>
      <c r="C440" s="234" t="s">
        <v>1718</v>
      </c>
      <c r="D440" s="234">
        <v>10</v>
      </c>
      <c r="E440" s="233" t="s">
        <v>1722</v>
      </c>
      <c r="F440" s="233" t="s">
        <v>1720</v>
      </c>
      <c r="G440" s="235">
        <v>1</v>
      </c>
      <c r="H440" s="523"/>
      <c r="I440" s="523"/>
      <c r="J440" s="523"/>
      <c r="K440" s="524"/>
    </row>
    <row r="441" spans="1:11" ht="15" customHeight="1" x14ac:dyDescent="0.25">
      <c r="A441" s="233" t="s">
        <v>1723</v>
      </c>
      <c r="B441" s="234" t="s">
        <v>1717</v>
      </c>
      <c r="C441" s="234" t="s">
        <v>1718</v>
      </c>
      <c r="D441" s="234">
        <v>10</v>
      </c>
      <c r="E441" s="233" t="s">
        <v>1724</v>
      </c>
      <c r="F441" s="233" t="s">
        <v>1720</v>
      </c>
      <c r="G441" s="235">
        <v>1</v>
      </c>
      <c r="H441" s="523"/>
      <c r="I441" s="523"/>
      <c r="J441" s="523"/>
      <c r="K441" s="524"/>
    </row>
    <row r="442" spans="1:11" ht="15" customHeight="1" x14ac:dyDescent="0.25">
      <c r="A442" s="233" t="s">
        <v>1725</v>
      </c>
      <c r="B442" s="234" t="s">
        <v>1717</v>
      </c>
      <c r="C442" s="234" t="s">
        <v>1718</v>
      </c>
      <c r="D442" s="234">
        <v>10</v>
      </c>
      <c r="E442" s="233" t="s">
        <v>1726</v>
      </c>
      <c r="F442" s="233" t="s">
        <v>1720</v>
      </c>
      <c r="G442" s="235">
        <v>1</v>
      </c>
      <c r="H442" s="523"/>
      <c r="I442" s="523"/>
      <c r="J442" s="523"/>
      <c r="K442" s="524"/>
    </row>
    <row r="443" spans="1:11" ht="15" customHeight="1" x14ac:dyDescent="0.25">
      <c r="A443" s="233" t="s">
        <v>1727</v>
      </c>
      <c r="B443" s="234" t="s">
        <v>1717</v>
      </c>
      <c r="C443" s="234" t="s">
        <v>1718</v>
      </c>
      <c r="D443" s="234">
        <v>10</v>
      </c>
      <c r="E443" s="233" t="s">
        <v>1728</v>
      </c>
      <c r="F443" s="233" t="s">
        <v>1720</v>
      </c>
      <c r="G443" s="235">
        <v>1</v>
      </c>
      <c r="H443" s="523"/>
      <c r="I443" s="523"/>
      <c r="J443" s="523"/>
      <c r="K443" s="524"/>
    </row>
    <row r="444" spans="1:11" ht="15" customHeight="1" x14ac:dyDescent="0.25">
      <c r="A444" s="233" t="s">
        <v>1729</v>
      </c>
      <c r="B444" s="234" t="s">
        <v>1717</v>
      </c>
      <c r="C444" s="234" t="s">
        <v>1718</v>
      </c>
      <c r="D444" s="234">
        <v>10</v>
      </c>
      <c r="E444" s="233" t="s">
        <v>1730</v>
      </c>
      <c r="F444" s="233" t="s">
        <v>1720</v>
      </c>
      <c r="G444" s="235">
        <v>1</v>
      </c>
      <c r="H444" s="523"/>
      <c r="I444" s="523"/>
      <c r="J444" s="523"/>
      <c r="K444" s="524"/>
    </row>
    <row r="445" spans="1:11" ht="15" customHeight="1" x14ac:dyDescent="0.25">
      <c r="A445" s="233" t="s">
        <v>1731</v>
      </c>
      <c r="B445" s="234" t="s">
        <v>1717</v>
      </c>
      <c r="C445" s="234" t="s">
        <v>1718</v>
      </c>
      <c r="D445" s="234">
        <v>10</v>
      </c>
      <c r="E445" s="233" t="s">
        <v>1732</v>
      </c>
      <c r="F445" s="233" t="s">
        <v>1720</v>
      </c>
      <c r="G445" s="235">
        <v>1</v>
      </c>
      <c r="H445" s="523"/>
      <c r="I445" s="523"/>
      <c r="J445" s="523"/>
      <c r="K445" s="524"/>
    </row>
    <row r="446" spans="1:11" ht="15" customHeight="1" x14ac:dyDescent="0.25">
      <c r="A446" s="233" t="s">
        <v>1733</v>
      </c>
      <c r="B446" s="234" t="s">
        <v>1717</v>
      </c>
      <c r="C446" s="234" t="s">
        <v>1718</v>
      </c>
      <c r="D446" s="234">
        <v>10</v>
      </c>
      <c r="E446" s="233" t="s">
        <v>1734</v>
      </c>
      <c r="F446" s="233" t="s">
        <v>1720</v>
      </c>
      <c r="G446" s="235">
        <v>1</v>
      </c>
      <c r="H446" s="523"/>
      <c r="I446" s="523"/>
      <c r="J446" s="523"/>
      <c r="K446" s="524"/>
    </row>
    <row r="447" spans="1:11" ht="15" customHeight="1" x14ac:dyDescent="0.25">
      <c r="A447" s="233" t="s">
        <v>1735</v>
      </c>
      <c r="B447" s="234" t="s">
        <v>1717</v>
      </c>
      <c r="C447" s="234" t="s">
        <v>1718</v>
      </c>
      <c r="D447" s="234">
        <v>10</v>
      </c>
      <c r="E447" s="233" t="s">
        <v>1736</v>
      </c>
      <c r="F447" s="233" t="s">
        <v>1720</v>
      </c>
      <c r="G447" s="235">
        <v>1</v>
      </c>
      <c r="H447" s="523"/>
      <c r="I447" s="523"/>
      <c r="J447" s="523"/>
      <c r="K447" s="524"/>
    </row>
    <row r="448" spans="1:11" ht="15" customHeight="1" x14ac:dyDescent="0.25">
      <c r="A448" s="233" t="s">
        <v>1737</v>
      </c>
      <c r="B448" s="234" t="s">
        <v>1717</v>
      </c>
      <c r="C448" s="234" t="s">
        <v>1718</v>
      </c>
      <c r="D448" s="234">
        <v>10</v>
      </c>
      <c r="E448" s="233" t="s">
        <v>1738</v>
      </c>
      <c r="F448" s="233" t="s">
        <v>1720</v>
      </c>
      <c r="G448" s="235">
        <v>1</v>
      </c>
      <c r="H448" s="523"/>
      <c r="I448" s="523"/>
      <c r="J448" s="523"/>
      <c r="K448" s="524"/>
    </row>
    <row r="449" spans="1:11" ht="15" customHeight="1" x14ac:dyDescent="0.25">
      <c r="A449" s="233" t="s">
        <v>1739</v>
      </c>
      <c r="B449" s="234" t="s">
        <v>1717</v>
      </c>
      <c r="C449" s="234" t="s">
        <v>1718</v>
      </c>
      <c r="D449" s="234">
        <v>10</v>
      </c>
      <c r="E449" s="233" t="s">
        <v>1740</v>
      </c>
      <c r="F449" s="233" t="s">
        <v>1720</v>
      </c>
      <c r="G449" s="235">
        <v>1</v>
      </c>
      <c r="H449" s="523"/>
      <c r="I449" s="523"/>
      <c r="J449" s="523"/>
      <c r="K449" s="524"/>
    </row>
    <row r="450" spans="1:11" ht="15" customHeight="1" x14ac:dyDescent="0.25">
      <c r="A450" s="233" t="s">
        <v>1741</v>
      </c>
      <c r="B450" s="234" t="s">
        <v>1717</v>
      </c>
      <c r="C450" s="234" t="s">
        <v>1718</v>
      </c>
      <c r="D450" s="234">
        <v>10</v>
      </c>
      <c r="E450" s="233" t="s">
        <v>1742</v>
      </c>
      <c r="F450" s="233" t="s">
        <v>1720</v>
      </c>
      <c r="G450" s="235">
        <v>1</v>
      </c>
      <c r="H450" s="523"/>
      <c r="I450" s="523"/>
      <c r="J450" s="523"/>
      <c r="K450" s="524"/>
    </row>
    <row r="451" spans="1:11" ht="15" customHeight="1" x14ac:dyDescent="0.25">
      <c r="A451" s="233" t="s">
        <v>1743</v>
      </c>
      <c r="B451" s="234" t="s">
        <v>1717</v>
      </c>
      <c r="C451" s="234" t="s">
        <v>1744</v>
      </c>
      <c r="D451" s="234">
        <v>0</v>
      </c>
      <c r="E451" s="233" t="s">
        <v>1745</v>
      </c>
      <c r="F451" s="233" t="s">
        <v>1746</v>
      </c>
      <c r="G451" s="235">
        <v>1</v>
      </c>
      <c r="H451" s="523"/>
      <c r="I451" s="523"/>
      <c r="J451" s="523"/>
      <c r="K451" s="524"/>
    </row>
    <row r="452" spans="1:11" ht="15" customHeight="1" x14ac:dyDescent="0.25">
      <c r="A452" s="233" t="s">
        <v>1747</v>
      </c>
      <c r="B452" s="234" t="s">
        <v>1717</v>
      </c>
      <c r="C452" s="234" t="s">
        <v>1744</v>
      </c>
      <c r="D452" s="234">
        <v>10</v>
      </c>
      <c r="E452" s="233" t="s">
        <v>1748</v>
      </c>
      <c r="F452" s="233" t="s">
        <v>1746</v>
      </c>
      <c r="G452" s="235">
        <v>1</v>
      </c>
      <c r="H452" s="523"/>
      <c r="I452" s="523"/>
      <c r="J452" s="523"/>
      <c r="K452" s="524"/>
    </row>
    <row r="453" spans="1:11" ht="15" customHeight="1" x14ac:dyDescent="0.25">
      <c r="A453" s="233" t="s">
        <v>1749</v>
      </c>
      <c r="B453" s="234" t="s">
        <v>1717</v>
      </c>
      <c r="C453" s="234" t="s">
        <v>1744</v>
      </c>
      <c r="D453" s="234">
        <v>10</v>
      </c>
      <c r="E453" s="233" t="s">
        <v>1750</v>
      </c>
      <c r="F453" s="233" t="s">
        <v>1746</v>
      </c>
      <c r="G453" s="235">
        <v>1</v>
      </c>
      <c r="H453" s="523"/>
      <c r="I453" s="523"/>
      <c r="J453" s="523"/>
      <c r="K453" s="524"/>
    </row>
    <row r="454" spans="1:11" ht="15" customHeight="1" x14ac:dyDescent="0.25">
      <c r="A454" s="233" t="s">
        <v>1751</v>
      </c>
      <c r="B454" s="234" t="s">
        <v>1717</v>
      </c>
      <c r="C454" s="234" t="s">
        <v>1744</v>
      </c>
      <c r="D454" s="234">
        <v>10</v>
      </c>
      <c r="E454" s="233" t="s">
        <v>1752</v>
      </c>
      <c r="F454" s="233" t="s">
        <v>1746</v>
      </c>
      <c r="G454" s="235">
        <v>1</v>
      </c>
      <c r="H454" s="523"/>
      <c r="I454" s="523"/>
      <c r="J454" s="523"/>
      <c r="K454" s="524"/>
    </row>
    <row r="455" spans="1:11" ht="15" customHeight="1" x14ac:dyDescent="0.25">
      <c r="A455" s="233" t="s">
        <v>1753</v>
      </c>
      <c r="B455" s="234" t="s">
        <v>1717</v>
      </c>
      <c r="C455" s="234" t="s">
        <v>1744</v>
      </c>
      <c r="D455" s="234">
        <v>10</v>
      </c>
      <c r="E455" s="233" t="s">
        <v>1754</v>
      </c>
      <c r="F455" s="233" t="s">
        <v>1746</v>
      </c>
      <c r="G455" s="235">
        <v>1</v>
      </c>
      <c r="H455" s="523"/>
      <c r="I455" s="523"/>
      <c r="J455" s="523"/>
      <c r="K455" s="524"/>
    </row>
    <row r="456" spans="1:11" ht="15" customHeight="1" x14ac:dyDescent="0.25">
      <c r="A456" s="233" t="s">
        <v>1755</v>
      </c>
      <c r="B456" s="234" t="s">
        <v>1717</v>
      </c>
      <c r="C456" s="234" t="s">
        <v>1744</v>
      </c>
      <c r="D456" s="234">
        <v>10</v>
      </c>
      <c r="E456" s="233" t="s">
        <v>1756</v>
      </c>
      <c r="F456" s="233" t="s">
        <v>1746</v>
      </c>
      <c r="G456" s="235">
        <v>1</v>
      </c>
      <c r="H456" s="523"/>
      <c r="I456" s="523"/>
      <c r="J456" s="523"/>
      <c r="K456" s="524"/>
    </row>
    <row r="457" spans="1:11" ht="15" customHeight="1" x14ac:dyDescent="0.25">
      <c r="A457" s="233" t="s">
        <v>1757</v>
      </c>
      <c r="B457" s="234" t="s">
        <v>1717</v>
      </c>
      <c r="C457" s="234" t="s">
        <v>1758</v>
      </c>
      <c r="D457" s="234">
        <v>0</v>
      </c>
      <c r="E457" s="233" t="s">
        <v>1759</v>
      </c>
      <c r="F457" s="233" t="s">
        <v>1760</v>
      </c>
      <c r="G457" s="235">
        <v>1</v>
      </c>
      <c r="H457" s="523"/>
      <c r="I457" s="523"/>
      <c r="J457" s="523"/>
      <c r="K457" s="524"/>
    </row>
    <row r="458" spans="1:11" ht="15" customHeight="1" x14ac:dyDescent="0.25">
      <c r="A458" s="233" t="s">
        <v>1761</v>
      </c>
      <c r="B458" s="234" t="s">
        <v>1717</v>
      </c>
      <c r="C458" s="234" t="s">
        <v>1758</v>
      </c>
      <c r="D458" s="234">
        <v>10</v>
      </c>
      <c r="E458" s="233" t="s">
        <v>1762</v>
      </c>
      <c r="F458" s="233" t="s">
        <v>1763</v>
      </c>
      <c r="G458" s="235">
        <v>1</v>
      </c>
      <c r="H458" s="523"/>
      <c r="I458" s="523"/>
      <c r="J458" s="523"/>
      <c r="K458" s="524"/>
    </row>
    <row r="459" spans="1:11" ht="15" customHeight="1" x14ac:dyDescent="0.25">
      <c r="A459" s="233" t="s">
        <v>1764</v>
      </c>
      <c r="B459" s="234" t="s">
        <v>1717</v>
      </c>
      <c r="C459" s="234" t="s">
        <v>1758</v>
      </c>
      <c r="D459" s="234">
        <v>11</v>
      </c>
      <c r="E459" s="233" t="s">
        <v>1765</v>
      </c>
      <c r="F459" s="233" t="s">
        <v>1766</v>
      </c>
      <c r="G459" s="235">
        <v>1</v>
      </c>
      <c r="H459" s="523"/>
      <c r="I459" s="523"/>
      <c r="J459" s="523"/>
      <c r="K459" s="524"/>
    </row>
    <row r="460" spans="1:11" ht="15" customHeight="1" x14ac:dyDescent="0.25">
      <c r="A460" s="233" t="s">
        <v>1767</v>
      </c>
      <c r="B460" s="234" t="s">
        <v>1717</v>
      </c>
      <c r="C460" s="234" t="s">
        <v>1758</v>
      </c>
      <c r="D460" s="234">
        <v>12</v>
      </c>
      <c r="E460" s="233" t="s">
        <v>1768</v>
      </c>
      <c r="F460" s="233" t="s">
        <v>1769</v>
      </c>
      <c r="G460" s="235">
        <v>1</v>
      </c>
      <c r="H460" s="523"/>
      <c r="I460" s="523"/>
      <c r="J460" s="523"/>
      <c r="K460" s="524"/>
    </row>
    <row r="461" spans="1:11" ht="15" customHeight="1" x14ac:dyDescent="0.25">
      <c r="A461" s="233" t="s">
        <v>1770</v>
      </c>
      <c r="B461" s="234" t="s">
        <v>1717</v>
      </c>
      <c r="C461" s="234" t="s">
        <v>1758</v>
      </c>
      <c r="D461" s="234">
        <v>20</v>
      </c>
      <c r="E461" s="233" t="s">
        <v>1771</v>
      </c>
      <c r="F461" s="233" t="s">
        <v>1772</v>
      </c>
      <c r="G461" s="235">
        <v>1</v>
      </c>
      <c r="H461" s="523"/>
      <c r="I461" s="523"/>
      <c r="J461" s="523"/>
      <c r="K461" s="524"/>
    </row>
    <row r="462" spans="1:11" ht="15" customHeight="1" x14ac:dyDescent="0.25">
      <c r="A462" s="233" t="s">
        <v>1773</v>
      </c>
      <c r="B462" s="234" t="s">
        <v>1717</v>
      </c>
      <c r="C462" s="234" t="s">
        <v>1758</v>
      </c>
      <c r="D462" s="234">
        <v>21</v>
      </c>
      <c r="E462" s="233" t="s">
        <v>1774</v>
      </c>
      <c r="F462" s="233" t="s">
        <v>1775</v>
      </c>
      <c r="G462" s="235">
        <v>1</v>
      </c>
      <c r="H462" s="523"/>
      <c r="I462" s="523"/>
      <c r="J462" s="523"/>
      <c r="K462" s="524"/>
    </row>
    <row r="463" spans="1:11" ht="15" customHeight="1" x14ac:dyDescent="0.25">
      <c r="A463" s="233" t="s">
        <v>1776</v>
      </c>
      <c r="B463" s="234" t="s">
        <v>1717</v>
      </c>
      <c r="C463" s="234" t="s">
        <v>1758</v>
      </c>
      <c r="D463" s="234">
        <v>21</v>
      </c>
      <c r="E463" s="233" t="s">
        <v>1777</v>
      </c>
      <c r="F463" s="233" t="s">
        <v>1775</v>
      </c>
      <c r="G463" s="235">
        <v>1</v>
      </c>
      <c r="H463" s="523"/>
      <c r="I463" s="523"/>
      <c r="J463" s="523"/>
      <c r="K463" s="524"/>
    </row>
    <row r="464" spans="1:11" ht="15" customHeight="1" x14ac:dyDescent="0.25">
      <c r="A464" s="233" t="s">
        <v>1778</v>
      </c>
      <c r="B464" s="234" t="s">
        <v>1717</v>
      </c>
      <c r="C464" s="234" t="s">
        <v>1758</v>
      </c>
      <c r="D464" s="234">
        <v>21</v>
      </c>
      <c r="E464" s="233" t="s">
        <v>1779</v>
      </c>
      <c r="F464" s="233" t="s">
        <v>1775</v>
      </c>
      <c r="G464" s="235">
        <v>1</v>
      </c>
      <c r="H464" s="523"/>
      <c r="I464" s="523"/>
      <c r="J464" s="523"/>
      <c r="K464" s="524"/>
    </row>
    <row r="465" spans="1:11" ht="15" customHeight="1" x14ac:dyDescent="0.25">
      <c r="A465" s="233" t="s">
        <v>1780</v>
      </c>
      <c r="B465" s="234" t="s">
        <v>1717</v>
      </c>
      <c r="C465" s="234" t="s">
        <v>1758</v>
      </c>
      <c r="D465" s="234">
        <v>21</v>
      </c>
      <c r="E465" s="233" t="s">
        <v>1781</v>
      </c>
      <c r="F465" s="233" t="s">
        <v>1775</v>
      </c>
      <c r="G465" s="235">
        <v>1</v>
      </c>
      <c r="H465" s="523"/>
      <c r="I465" s="523"/>
      <c r="J465" s="523"/>
      <c r="K465" s="524"/>
    </row>
    <row r="466" spans="1:11" ht="15" customHeight="1" x14ac:dyDescent="0.25">
      <c r="A466" s="233" t="s">
        <v>1782</v>
      </c>
      <c r="B466" s="234" t="s">
        <v>1717</v>
      </c>
      <c r="C466" s="234" t="s">
        <v>1758</v>
      </c>
      <c r="D466" s="234">
        <v>21</v>
      </c>
      <c r="E466" s="233" t="s">
        <v>1783</v>
      </c>
      <c r="F466" s="233" t="s">
        <v>1775</v>
      </c>
      <c r="G466" s="235">
        <v>1</v>
      </c>
      <c r="H466" s="523"/>
      <c r="I466" s="523"/>
      <c r="J466" s="523"/>
      <c r="K466" s="524"/>
    </row>
    <row r="467" spans="1:11" ht="15" customHeight="1" x14ac:dyDescent="0.25">
      <c r="A467" s="233" t="s">
        <v>1784</v>
      </c>
      <c r="B467" s="234" t="s">
        <v>1717</v>
      </c>
      <c r="C467" s="234" t="s">
        <v>1758</v>
      </c>
      <c r="D467" s="234">
        <v>21</v>
      </c>
      <c r="E467" s="233" t="s">
        <v>1785</v>
      </c>
      <c r="F467" s="233" t="s">
        <v>1775</v>
      </c>
      <c r="G467" s="235">
        <v>1</v>
      </c>
      <c r="H467" s="523"/>
      <c r="I467" s="523"/>
      <c r="J467" s="523"/>
      <c r="K467" s="524"/>
    </row>
    <row r="468" spans="1:11" ht="15" customHeight="1" x14ac:dyDescent="0.25">
      <c r="A468" s="233" t="s">
        <v>1786</v>
      </c>
      <c r="B468" s="234" t="s">
        <v>1717</v>
      </c>
      <c r="C468" s="234" t="s">
        <v>1758</v>
      </c>
      <c r="D468" s="234">
        <v>21</v>
      </c>
      <c r="E468" s="233" t="s">
        <v>1787</v>
      </c>
      <c r="F468" s="233" t="s">
        <v>1775</v>
      </c>
      <c r="G468" s="235">
        <v>1</v>
      </c>
      <c r="H468" s="523"/>
      <c r="I468" s="523"/>
      <c r="J468" s="523"/>
      <c r="K468" s="524"/>
    </row>
    <row r="469" spans="1:11" ht="15" customHeight="1" x14ac:dyDescent="0.25">
      <c r="A469" s="233" t="s">
        <v>1788</v>
      </c>
      <c r="B469" s="234" t="s">
        <v>1717</v>
      </c>
      <c r="C469" s="234" t="s">
        <v>1758</v>
      </c>
      <c r="D469" s="234">
        <v>21</v>
      </c>
      <c r="E469" s="233" t="s">
        <v>1789</v>
      </c>
      <c r="F469" s="233" t="s">
        <v>1775</v>
      </c>
      <c r="G469" s="235">
        <v>1</v>
      </c>
      <c r="H469" s="523"/>
      <c r="I469" s="523"/>
      <c r="J469" s="523"/>
      <c r="K469" s="524"/>
    </row>
    <row r="470" spans="1:11" ht="15" customHeight="1" x14ac:dyDescent="0.25">
      <c r="A470" s="233" t="s">
        <v>1790</v>
      </c>
      <c r="B470" s="234" t="s">
        <v>1717</v>
      </c>
      <c r="C470" s="234" t="s">
        <v>1758</v>
      </c>
      <c r="D470" s="234">
        <v>21</v>
      </c>
      <c r="E470" s="233" t="s">
        <v>1791</v>
      </c>
      <c r="F470" s="233" t="s">
        <v>1775</v>
      </c>
      <c r="G470" s="235">
        <v>1</v>
      </c>
      <c r="H470" s="523"/>
      <c r="I470" s="523"/>
      <c r="J470" s="523"/>
      <c r="K470" s="524"/>
    </row>
    <row r="471" spans="1:11" ht="15" customHeight="1" x14ac:dyDescent="0.25">
      <c r="A471" s="233" t="s">
        <v>1792</v>
      </c>
      <c r="B471" s="234" t="s">
        <v>1717</v>
      </c>
      <c r="C471" s="234" t="s">
        <v>1758</v>
      </c>
      <c r="D471" s="234">
        <v>21</v>
      </c>
      <c r="E471" s="233" t="s">
        <v>1793</v>
      </c>
      <c r="F471" s="233" t="s">
        <v>1775</v>
      </c>
      <c r="G471" s="235">
        <v>1</v>
      </c>
      <c r="H471" s="523"/>
      <c r="I471" s="523"/>
      <c r="J471" s="523"/>
      <c r="K471" s="524"/>
    </row>
    <row r="472" spans="1:11" ht="15" customHeight="1" x14ac:dyDescent="0.25">
      <c r="A472" s="233" t="s">
        <v>1794</v>
      </c>
      <c r="B472" s="234" t="s">
        <v>1717</v>
      </c>
      <c r="C472" s="234" t="s">
        <v>1758</v>
      </c>
      <c r="D472" s="234">
        <v>21</v>
      </c>
      <c r="E472" s="233" t="s">
        <v>1795</v>
      </c>
      <c r="F472" s="233" t="s">
        <v>1775</v>
      </c>
      <c r="G472" s="235">
        <v>1</v>
      </c>
      <c r="H472" s="523"/>
      <c r="I472" s="523"/>
      <c r="J472" s="523"/>
      <c r="K472" s="524"/>
    </row>
    <row r="473" spans="1:11" ht="15" customHeight="1" x14ac:dyDescent="0.25">
      <c r="A473" s="233" t="s">
        <v>1796</v>
      </c>
      <c r="B473" s="234" t="s">
        <v>1717</v>
      </c>
      <c r="C473" s="234" t="s">
        <v>1758</v>
      </c>
      <c r="D473" s="234">
        <v>21</v>
      </c>
      <c r="E473" s="233" t="s">
        <v>1797</v>
      </c>
      <c r="F473" s="233" t="s">
        <v>1775</v>
      </c>
      <c r="G473" s="235">
        <v>1</v>
      </c>
      <c r="H473" s="523"/>
      <c r="I473" s="523"/>
      <c r="J473" s="523"/>
      <c r="K473" s="524"/>
    </row>
    <row r="474" spans="1:11" ht="15" customHeight="1" x14ac:dyDescent="0.25">
      <c r="A474" s="233" t="s">
        <v>1798</v>
      </c>
      <c r="B474" s="234" t="s">
        <v>1717</v>
      </c>
      <c r="C474" s="234" t="s">
        <v>1758</v>
      </c>
      <c r="D474" s="234">
        <v>21</v>
      </c>
      <c r="E474" s="233" t="s">
        <v>1799</v>
      </c>
      <c r="F474" s="233" t="s">
        <v>1775</v>
      </c>
      <c r="G474" s="235">
        <v>1</v>
      </c>
      <c r="H474" s="523"/>
      <c r="I474" s="523"/>
      <c r="J474" s="523"/>
      <c r="K474" s="524"/>
    </row>
    <row r="475" spans="1:11" ht="15" customHeight="1" x14ac:dyDescent="0.25">
      <c r="A475" s="233" t="s">
        <v>1800</v>
      </c>
      <c r="B475" s="234" t="s">
        <v>1717</v>
      </c>
      <c r="C475" s="234" t="s">
        <v>1758</v>
      </c>
      <c r="D475" s="234">
        <v>21</v>
      </c>
      <c r="E475" s="233" t="s">
        <v>1801</v>
      </c>
      <c r="F475" s="233" t="s">
        <v>1775</v>
      </c>
      <c r="G475" s="235">
        <v>1</v>
      </c>
      <c r="H475" s="523"/>
      <c r="I475" s="523"/>
      <c r="J475" s="523"/>
      <c r="K475" s="524"/>
    </row>
    <row r="476" spans="1:11" ht="15" customHeight="1" x14ac:dyDescent="0.25">
      <c r="A476" s="233" t="s">
        <v>1802</v>
      </c>
      <c r="B476" s="234" t="s">
        <v>1717</v>
      </c>
      <c r="C476" s="234" t="s">
        <v>1758</v>
      </c>
      <c r="D476" s="234">
        <v>21</v>
      </c>
      <c r="E476" s="233" t="s">
        <v>1803</v>
      </c>
      <c r="F476" s="233" t="s">
        <v>1775</v>
      </c>
      <c r="G476" s="235">
        <v>1</v>
      </c>
      <c r="H476" s="523"/>
      <c r="I476" s="523"/>
      <c r="J476" s="523"/>
      <c r="K476" s="524"/>
    </row>
    <row r="477" spans="1:11" ht="15" customHeight="1" x14ac:dyDescent="0.25">
      <c r="A477" s="233" t="s">
        <v>1804</v>
      </c>
      <c r="B477" s="234" t="s">
        <v>1717</v>
      </c>
      <c r="C477" s="234" t="s">
        <v>1758</v>
      </c>
      <c r="D477" s="234">
        <v>22</v>
      </c>
      <c r="E477" s="233" t="s">
        <v>1805</v>
      </c>
      <c r="F477" s="233" t="s">
        <v>1806</v>
      </c>
      <c r="G477" s="235">
        <v>1</v>
      </c>
      <c r="H477" s="523"/>
      <c r="I477" s="523"/>
      <c r="J477" s="523"/>
      <c r="K477" s="524"/>
    </row>
    <row r="478" spans="1:11" ht="15" customHeight="1" x14ac:dyDescent="0.25">
      <c r="A478" s="233" t="s">
        <v>1807</v>
      </c>
      <c r="B478" s="234" t="s">
        <v>1717</v>
      </c>
      <c r="C478" s="234" t="s">
        <v>1758</v>
      </c>
      <c r="D478" s="234">
        <v>30</v>
      </c>
      <c r="E478" s="233" t="s">
        <v>1808</v>
      </c>
      <c r="F478" s="233" t="s">
        <v>1809</v>
      </c>
      <c r="G478" s="235">
        <v>1</v>
      </c>
      <c r="H478" s="523"/>
      <c r="I478" s="523"/>
      <c r="J478" s="523"/>
      <c r="K478" s="524"/>
    </row>
    <row r="479" spans="1:11" ht="15" customHeight="1" x14ac:dyDescent="0.25">
      <c r="A479" s="233" t="s">
        <v>1810</v>
      </c>
      <c r="B479" s="234" t="s">
        <v>1717</v>
      </c>
      <c r="C479" s="234" t="s">
        <v>1758</v>
      </c>
      <c r="D479" s="234">
        <v>31</v>
      </c>
      <c r="E479" s="233" t="s">
        <v>1811</v>
      </c>
      <c r="F479" s="233" t="s">
        <v>1812</v>
      </c>
      <c r="G479" s="235">
        <v>1</v>
      </c>
      <c r="H479" s="523"/>
      <c r="I479" s="523"/>
      <c r="J479" s="523"/>
      <c r="K479" s="524"/>
    </row>
    <row r="480" spans="1:11" ht="15" customHeight="1" x14ac:dyDescent="0.25">
      <c r="A480" s="233" t="s">
        <v>1813</v>
      </c>
      <c r="B480" s="234" t="s">
        <v>1717</v>
      </c>
      <c r="C480" s="234" t="s">
        <v>1758</v>
      </c>
      <c r="D480" s="234">
        <v>32</v>
      </c>
      <c r="E480" s="233" t="s">
        <v>1814</v>
      </c>
      <c r="F480" s="233" t="s">
        <v>1815</v>
      </c>
      <c r="G480" s="235">
        <v>1</v>
      </c>
      <c r="H480" s="523"/>
      <c r="I480" s="523"/>
      <c r="J480" s="523"/>
      <c r="K480" s="524"/>
    </row>
    <row r="481" spans="1:11" ht="15" customHeight="1" x14ac:dyDescent="0.25">
      <c r="A481" s="233" t="s">
        <v>1816</v>
      </c>
      <c r="B481" s="234" t="s">
        <v>1717</v>
      </c>
      <c r="C481" s="234" t="s">
        <v>1817</v>
      </c>
      <c r="D481" s="234">
        <v>0</v>
      </c>
      <c r="E481" s="233" t="s">
        <v>1818</v>
      </c>
      <c r="F481" s="233" t="s">
        <v>1819</v>
      </c>
      <c r="G481" s="235">
        <v>1</v>
      </c>
      <c r="H481" s="523"/>
      <c r="I481" s="523"/>
      <c r="J481" s="523"/>
      <c r="K481" s="524"/>
    </row>
    <row r="482" spans="1:11" ht="15" customHeight="1" x14ac:dyDescent="0.25">
      <c r="A482" s="233" t="s">
        <v>1820</v>
      </c>
      <c r="B482" s="234" t="s">
        <v>1821</v>
      </c>
      <c r="C482" s="234" t="s">
        <v>1822</v>
      </c>
      <c r="D482" s="234">
        <v>0</v>
      </c>
      <c r="E482" s="233" t="s">
        <v>1823</v>
      </c>
      <c r="F482" s="233" t="s">
        <v>1824</v>
      </c>
      <c r="G482" s="235">
        <v>1</v>
      </c>
      <c r="H482" s="523"/>
      <c r="I482" s="523"/>
      <c r="J482" s="523"/>
      <c r="K482" s="524"/>
    </row>
    <row r="483" spans="1:11" ht="15" customHeight="1" x14ac:dyDescent="0.25">
      <c r="A483" s="233" t="s">
        <v>1825</v>
      </c>
      <c r="B483" s="234" t="s">
        <v>1821</v>
      </c>
      <c r="C483" s="234" t="s">
        <v>1822</v>
      </c>
      <c r="D483" s="234">
        <v>10</v>
      </c>
      <c r="E483" s="233" t="s">
        <v>1826</v>
      </c>
      <c r="F483" s="233" t="s">
        <v>1827</v>
      </c>
      <c r="G483" s="235">
        <v>1</v>
      </c>
      <c r="H483" s="523"/>
      <c r="I483" s="523"/>
      <c r="J483" s="523"/>
      <c r="K483" s="524"/>
    </row>
    <row r="484" spans="1:11" ht="15" customHeight="1" x14ac:dyDescent="0.25">
      <c r="A484" s="233" t="s">
        <v>1828</v>
      </c>
      <c r="B484" s="234" t="s">
        <v>1821</v>
      </c>
      <c r="C484" s="234" t="s">
        <v>1822</v>
      </c>
      <c r="D484" s="234">
        <v>20</v>
      </c>
      <c r="E484" s="233" t="s">
        <v>1829</v>
      </c>
      <c r="F484" s="233" t="s">
        <v>1830</v>
      </c>
      <c r="G484" s="235">
        <v>1</v>
      </c>
      <c r="H484" s="523"/>
      <c r="I484" s="523"/>
      <c r="J484" s="523"/>
      <c r="K484" s="524"/>
    </row>
    <row r="485" spans="1:11" ht="15" customHeight="1" x14ac:dyDescent="0.25">
      <c r="A485" s="233" t="s">
        <v>1831</v>
      </c>
      <c r="B485" s="234" t="s">
        <v>1821</v>
      </c>
      <c r="C485" s="234" t="s">
        <v>1822</v>
      </c>
      <c r="D485" s="234">
        <v>20</v>
      </c>
      <c r="E485" s="233" t="s">
        <v>1832</v>
      </c>
      <c r="F485" s="233" t="s">
        <v>1830</v>
      </c>
      <c r="G485" s="235">
        <v>1</v>
      </c>
      <c r="H485" s="523"/>
      <c r="I485" s="523"/>
      <c r="J485" s="523"/>
      <c r="K485" s="524"/>
    </row>
    <row r="486" spans="1:11" ht="15" customHeight="1" x14ac:dyDescent="0.25">
      <c r="A486" s="233" t="s">
        <v>1833</v>
      </c>
      <c r="B486" s="234" t="s">
        <v>1821</v>
      </c>
      <c r="C486" s="234" t="s">
        <v>1822</v>
      </c>
      <c r="D486" s="234">
        <v>20</v>
      </c>
      <c r="E486" s="233" t="s">
        <v>1834</v>
      </c>
      <c r="F486" s="233" t="s">
        <v>1830</v>
      </c>
      <c r="G486" s="235">
        <v>1</v>
      </c>
      <c r="H486" s="523"/>
      <c r="I486" s="523"/>
      <c r="J486" s="523"/>
      <c r="K486" s="524"/>
    </row>
    <row r="487" spans="1:11" ht="15" customHeight="1" x14ac:dyDescent="0.25">
      <c r="A487" s="233" t="s">
        <v>1835</v>
      </c>
      <c r="B487" s="234" t="s">
        <v>1821</v>
      </c>
      <c r="C487" s="234" t="s">
        <v>1822</v>
      </c>
      <c r="D487" s="234">
        <v>20</v>
      </c>
      <c r="E487" s="233" t="s">
        <v>1836</v>
      </c>
      <c r="F487" s="233" t="s">
        <v>1830</v>
      </c>
      <c r="G487" s="235">
        <v>1</v>
      </c>
      <c r="H487" s="523"/>
      <c r="I487" s="523"/>
      <c r="J487" s="523"/>
      <c r="K487" s="524"/>
    </row>
    <row r="488" spans="1:11" ht="15" customHeight="1" x14ac:dyDescent="0.25">
      <c r="A488" s="233" t="s">
        <v>1837</v>
      </c>
      <c r="B488" s="234" t="s">
        <v>1821</v>
      </c>
      <c r="C488" s="234" t="s">
        <v>1822</v>
      </c>
      <c r="D488" s="234">
        <v>20</v>
      </c>
      <c r="E488" s="233" t="s">
        <v>1838</v>
      </c>
      <c r="F488" s="233" t="s">
        <v>1830</v>
      </c>
      <c r="G488" s="235">
        <v>1</v>
      </c>
      <c r="H488" s="523"/>
      <c r="I488" s="523"/>
      <c r="J488" s="523"/>
      <c r="K488" s="524"/>
    </row>
    <row r="489" spans="1:11" ht="15" customHeight="1" x14ac:dyDescent="0.25">
      <c r="A489" s="233" t="s">
        <v>1839</v>
      </c>
      <c r="B489" s="234" t="s">
        <v>1821</v>
      </c>
      <c r="C489" s="234" t="s">
        <v>1822</v>
      </c>
      <c r="D489" s="234">
        <v>20</v>
      </c>
      <c r="E489" s="233" t="s">
        <v>1840</v>
      </c>
      <c r="F489" s="233" t="s">
        <v>1830</v>
      </c>
      <c r="G489" s="235">
        <v>1</v>
      </c>
      <c r="H489" s="523"/>
      <c r="I489" s="523"/>
      <c r="J489" s="523"/>
      <c r="K489" s="524"/>
    </row>
    <row r="490" spans="1:11" ht="15" customHeight="1" x14ac:dyDescent="0.25">
      <c r="A490" s="233" t="s">
        <v>1841</v>
      </c>
      <c r="B490" s="234" t="s">
        <v>1821</v>
      </c>
      <c r="C490" s="234" t="s">
        <v>1822</v>
      </c>
      <c r="D490" s="234">
        <v>20</v>
      </c>
      <c r="E490" s="233" t="s">
        <v>1842</v>
      </c>
      <c r="F490" s="233" t="s">
        <v>1830</v>
      </c>
      <c r="G490" s="235">
        <v>1</v>
      </c>
      <c r="H490" s="523"/>
      <c r="I490" s="523"/>
      <c r="J490" s="523"/>
      <c r="K490" s="524"/>
    </row>
    <row r="491" spans="1:11" ht="15" customHeight="1" x14ac:dyDescent="0.25">
      <c r="A491" s="233" t="s">
        <v>1843</v>
      </c>
      <c r="B491" s="234" t="s">
        <v>1821</v>
      </c>
      <c r="C491" s="234" t="s">
        <v>1822</v>
      </c>
      <c r="D491" s="234">
        <v>20</v>
      </c>
      <c r="E491" s="233" t="s">
        <v>1844</v>
      </c>
      <c r="F491" s="233" t="s">
        <v>1830</v>
      </c>
      <c r="G491" s="235">
        <v>1</v>
      </c>
      <c r="H491" s="523"/>
      <c r="I491" s="523"/>
      <c r="J491" s="523"/>
      <c r="K491" s="524"/>
    </row>
    <row r="492" spans="1:11" ht="15" customHeight="1" x14ac:dyDescent="0.25">
      <c r="A492" s="233" t="s">
        <v>1845</v>
      </c>
      <c r="B492" s="234" t="s">
        <v>1821</v>
      </c>
      <c r="C492" s="234" t="s">
        <v>1822</v>
      </c>
      <c r="D492" s="234">
        <v>20</v>
      </c>
      <c r="E492" s="233" t="s">
        <v>1846</v>
      </c>
      <c r="F492" s="233" t="s">
        <v>1830</v>
      </c>
      <c r="G492" s="235">
        <v>1</v>
      </c>
      <c r="H492" s="523"/>
      <c r="I492" s="523"/>
      <c r="J492" s="523"/>
      <c r="K492" s="524"/>
    </row>
    <row r="493" spans="1:11" ht="15" customHeight="1" x14ac:dyDescent="0.25">
      <c r="A493" s="233" t="s">
        <v>1847</v>
      </c>
      <c r="B493" s="234" t="s">
        <v>1821</v>
      </c>
      <c r="C493" s="234" t="s">
        <v>1822</v>
      </c>
      <c r="D493" s="234">
        <v>20</v>
      </c>
      <c r="E493" s="233" t="s">
        <v>1848</v>
      </c>
      <c r="F493" s="233" t="s">
        <v>1830</v>
      </c>
      <c r="G493" s="235">
        <v>1</v>
      </c>
      <c r="H493" s="523"/>
      <c r="I493" s="523"/>
      <c r="J493" s="523"/>
      <c r="K493" s="524"/>
    </row>
    <row r="494" spans="1:11" ht="81" customHeight="1" x14ac:dyDescent="0.25">
      <c r="A494" s="233" t="s">
        <v>1849</v>
      </c>
      <c r="B494" s="234" t="s">
        <v>1821</v>
      </c>
      <c r="C494" s="234" t="s">
        <v>1850</v>
      </c>
      <c r="D494" s="234">
        <v>0</v>
      </c>
      <c r="E494" s="233" t="s">
        <v>1851</v>
      </c>
      <c r="F494" s="233" t="s">
        <v>1852</v>
      </c>
      <c r="G494" s="235">
        <v>1</v>
      </c>
      <c r="H494" s="523"/>
      <c r="I494" s="523"/>
      <c r="J494" s="523"/>
      <c r="K494" s="523"/>
    </row>
    <row r="495" spans="1:11" ht="15" customHeight="1" x14ac:dyDescent="0.25">
      <c r="A495" s="233" t="s">
        <v>1853</v>
      </c>
      <c r="B495" s="234" t="s">
        <v>1821</v>
      </c>
      <c r="C495" s="234" t="s">
        <v>1850</v>
      </c>
      <c r="D495" s="234">
        <v>10</v>
      </c>
      <c r="E495" s="233" t="s">
        <v>1854</v>
      </c>
      <c r="F495" s="233" t="s">
        <v>1855</v>
      </c>
      <c r="G495" s="235">
        <v>1</v>
      </c>
      <c r="H495" s="523"/>
      <c r="I495" s="523"/>
      <c r="J495" s="523"/>
      <c r="K495" s="524"/>
    </row>
    <row r="496" spans="1:11" ht="15" customHeight="1" x14ac:dyDescent="0.25">
      <c r="A496" s="233" t="s">
        <v>1856</v>
      </c>
      <c r="B496" s="234" t="s">
        <v>1821</v>
      </c>
      <c r="C496" s="234" t="s">
        <v>1850</v>
      </c>
      <c r="D496" s="234">
        <v>11</v>
      </c>
      <c r="E496" s="233" t="s">
        <v>1857</v>
      </c>
      <c r="F496" s="233" t="s">
        <v>1858</v>
      </c>
      <c r="G496" s="235">
        <v>1</v>
      </c>
      <c r="H496" s="523"/>
      <c r="I496" s="523"/>
      <c r="J496" s="523"/>
      <c r="K496" s="524"/>
    </row>
    <row r="497" spans="1:11" ht="15" customHeight="1" x14ac:dyDescent="0.25">
      <c r="A497" s="233" t="s">
        <v>1859</v>
      </c>
      <c r="B497" s="234" t="s">
        <v>1821</v>
      </c>
      <c r="C497" s="234" t="s">
        <v>1850</v>
      </c>
      <c r="D497" s="234">
        <v>12</v>
      </c>
      <c r="E497" s="233" t="s">
        <v>1860</v>
      </c>
      <c r="F497" s="233" t="s">
        <v>1861</v>
      </c>
      <c r="G497" s="235">
        <v>1</v>
      </c>
      <c r="H497" s="523"/>
      <c r="I497" s="523"/>
      <c r="J497" s="523"/>
      <c r="K497" s="524"/>
    </row>
    <row r="498" spans="1:11" ht="15" customHeight="1" x14ac:dyDescent="0.25">
      <c r="A498" s="233" t="s">
        <v>1862</v>
      </c>
      <c r="B498" s="234" t="s">
        <v>1821</v>
      </c>
      <c r="C498" s="234" t="s">
        <v>1850</v>
      </c>
      <c r="D498" s="234">
        <v>13</v>
      </c>
      <c r="E498" s="233" t="s">
        <v>1863</v>
      </c>
      <c r="F498" s="233" t="s">
        <v>1864</v>
      </c>
      <c r="G498" s="235">
        <v>1</v>
      </c>
      <c r="H498" s="523"/>
      <c r="I498" s="523"/>
      <c r="J498" s="523"/>
      <c r="K498" s="524"/>
    </row>
    <row r="499" spans="1:11" ht="15" customHeight="1" x14ac:dyDescent="0.25">
      <c r="A499" s="233" t="s">
        <v>1865</v>
      </c>
      <c r="B499" s="234" t="s">
        <v>1821</v>
      </c>
      <c r="C499" s="234" t="s">
        <v>1850</v>
      </c>
      <c r="D499" s="234">
        <v>20</v>
      </c>
      <c r="E499" s="233" t="s">
        <v>1866</v>
      </c>
      <c r="F499" s="233" t="s">
        <v>1867</v>
      </c>
      <c r="G499" s="235">
        <v>1</v>
      </c>
      <c r="H499" s="523"/>
      <c r="I499" s="523"/>
      <c r="J499" s="523"/>
      <c r="K499" s="524"/>
    </row>
    <row r="500" spans="1:11" ht="15" customHeight="1" x14ac:dyDescent="0.25">
      <c r="A500" s="233" t="s">
        <v>1868</v>
      </c>
      <c r="B500" s="234" t="s">
        <v>1821</v>
      </c>
      <c r="C500" s="234" t="s">
        <v>1850</v>
      </c>
      <c r="D500" s="234">
        <v>21</v>
      </c>
      <c r="E500" s="233" t="s">
        <v>1869</v>
      </c>
      <c r="F500" s="233" t="s">
        <v>1870</v>
      </c>
      <c r="G500" s="235">
        <v>1</v>
      </c>
      <c r="H500" s="523"/>
      <c r="I500" s="523"/>
      <c r="J500" s="523"/>
      <c r="K500" s="524"/>
    </row>
    <row r="501" spans="1:11" ht="15" customHeight="1" x14ac:dyDescent="0.25">
      <c r="A501" s="233" t="s">
        <v>1871</v>
      </c>
      <c r="B501" s="234" t="s">
        <v>1821</v>
      </c>
      <c r="C501" s="234" t="s">
        <v>1850</v>
      </c>
      <c r="D501" s="234">
        <v>22</v>
      </c>
      <c r="E501" s="233" t="s">
        <v>1872</v>
      </c>
      <c r="F501" s="233" t="s">
        <v>1873</v>
      </c>
      <c r="G501" s="235">
        <v>1</v>
      </c>
      <c r="H501" s="523"/>
      <c r="I501" s="523"/>
      <c r="J501" s="523"/>
      <c r="K501" s="524"/>
    </row>
    <row r="502" spans="1:11" ht="15" customHeight="1" x14ac:dyDescent="0.25">
      <c r="A502" s="233" t="s">
        <v>1874</v>
      </c>
      <c r="B502" s="234" t="s">
        <v>1821</v>
      </c>
      <c r="C502" s="234" t="s">
        <v>1850</v>
      </c>
      <c r="D502" s="234">
        <v>90</v>
      </c>
      <c r="E502" s="233" t="s">
        <v>1875</v>
      </c>
      <c r="F502" s="233" t="s">
        <v>1876</v>
      </c>
      <c r="G502" s="235">
        <v>1</v>
      </c>
      <c r="H502" s="523"/>
      <c r="I502" s="523"/>
      <c r="J502" s="523"/>
      <c r="K502" s="524"/>
    </row>
    <row r="503" spans="1:11" ht="15" customHeight="1" x14ac:dyDescent="0.25">
      <c r="A503" s="233" t="s">
        <v>1877</v>
      </c>
      <c r="B503" s="234" t="s">
        <v>1821</v>
      </c>
      <c r="C503" s="234" t="s">
        <v>1850</v>
      </c>
      <c r="D503" s="234">
        <v>90</v>
      </c>
      <c r="E503" s="233" t="s">
        <v>1878</v>
      </c>
      <c r="F503" s="233" t="s">
        <v>1876</v>
      </c>
      <c r="G503" s="235">
        <v>1</v>
      </c>
      <c r="H503" s="523"/>
      <c r="I503" s="523"/>
      <c r="J503" s="523"/>
      <c r="K503" s="524"/>
    </row>
    <row r="504" spans="1:11" ht="15" customHeight="1" x14ac:dyDescent="0.25">
      <c r="A504" s="233" t="s">
        <v>1879</v>
      </c>
      <c r="B504" s="234" t="s">
        <v>1821</v>
      </c>
      <c r="C504" s="234" t="s">
        <v>1850</v>
      </c>
      <c r="D504" s="234">
        <v>91</v>
      </c>
      <c r="E504" s="233" t="s">
        <v>1880</v>
      </c>
      <c r="F504" s="233" t="s">
        <v>1881</v>
      </c>
      <c r="G504" s="235">
        <v>1</v>
      </c>
      <c r="H504" s="523"/>
      <c r="I504" s="523"/>
      <c r="J504" s="523"/>
      <c r="K504" s="524"/>
    </row>
    <row r="505" spans="1:11" ht="15" customHeight="1" x14ac:dyDescent="0.25">
      <c r="A505" s="233" t="s">
        <v>1882</v>
      </c>
      <c r="B505" s="234" t="s">
        <v>1821</v>
      </c>
      <c r="C505" s="234" t="s">
        <v>1850</v>
      </c>
      <c r="D505" s="234">
        <v>99</v>
      </c>
      <c r="E505" s="233" t="s">
        <v>1883</v>
      </c>
      <c r="F505" s="233" t="s">
        <v>1884</v>
      </c>
      <c r="G505" s="235">
        <v>1</v>
      </c>
      <c r="H505" s="523"/>
      <c r="I505" s="523"/>
      <c r="J505" s="523"/>
      <c r="K505" s="524"/>
    </row>
    <row r="506" spans="1:11" ht="15" customHeight="1" x14ac:dyDescent="0.25">
      <c r="A506" s="233" t="s">
        <v>1885</v>
      </c>
      <c r="B506" s="234" t="s">
        <v>1821</v>
      </c>
      <c r="C506" s="234" t="s">
        <v>1886</v>
      </c>
      <c r="D506" s="234">
        <v>0</v>
      </c>
      <c r="E506" s="233" t="s">
        <v>1887</v>
      </c>
      <c r="F506" s="233" t="s">
        <v>1888</v>
      </c>
      <c r="G506" s="235">
        <v>1</v>
      </c>
      <c r="H506" s="523"/>
      <c r="I506" s="523"/>
      <c r="J506" s="523"/>
      <c r="K506" s="524"/>
    </row>
    <row r="507" spans="1:11" ht="15" customHeight="1" x14ac:dyDescent="0.25">
      <c r="A507" s="233" t="s">
        <v>1889</v>
      </c>
      <c r="B507" s="234" t="s">
        <v>1821</v>
      </c>
      <c r="C507" s="234" t="s">
        <v>1886</v>
      </c>
      <c r="D507" s="234">
        <v>10</v>
      </c>
      <c r="E507" s="233" t="s">
        <v>1890</v>
      </c>
      <c r="F507" s="233" t="s">
        <v>1891</v>
      </c>
      <c r="G507" s="235">
        <v>1</v>
      </c>
      <c r="H507" s="523"/>
      <c r="I507" s="523"/>
      <c r="J507" s="523"/>
      <c r="K507" s="524"/>
    </row>
    <row r="508" spans="1:11" ht="15" customHeight="1" x14ac:dyDescent="0.25">
      <c r="A508" s="233" t="s">
        <v>1892</v>
      </c>
      <c r="B508" s="234" t="s">
        <v>1821</v>
      </c>
      <c r="C508" s="234" t="s">
        <v>1886</v>
      </c>
      <c r="D508" s="234">
        <v>11</v>
      </c>
      <c r="E508" s="233" t="s">
        <v>1893</v>
      </c>
      <c r="F508" s="233" t="s">
        <v>1894</v>
      </c>
      <c r="G508" s="235">
        <v>1</v>
      </c>
      <c r="H508" s="523"/>
      <c r="I508" s="523"/>
      <c r="J508" s="523"/>
      <c r="K508" s="524"/>
    </row>
    <row r="509" spans="1:11" ht="15" customHeight="1" x14ac:dyDescent="0.25">
      <c r="A509" s="233" t="s">
        <v>1895</v>
      </c>
      <c r="B509" s="234" t="s">
        <v>1821</v>
      </c>
      <c r="C509" s="234" t="s">
        <v>1886</v>
      </c>
      <c r="D509" s="234">
        <v>12</v>
      </c>
      <c r="E509" s="233" t="s">
        <v>1896</v>
      </c>
      <c r="F509" s="233" t="s">
        <v>1897</v>
      </c>
      <c r="G509" s="235">
        <v>1</v>
      </c>
      <c r="H509" s="523"/>
      <c r="I509" s="523"/>
      <c r="J509" s="523"/>
      <c r="K509" s="524"/>
    </row>
    <row r="510" spans="1:11" ht="15" customHeight="1" x14ac:dyDescent="0.25">
      <c r="A510" s="233" t="s">
        <v>1898</v>
      </c>
      <c r="B510" s="234" t="s">
        <v>1821</v>
      </c>
      <c r="C510" s="234" t="s">
        <v>1886</v>
      </c>
      <c r="D510" s="234">
        <v>13</v>
      </c>
      <c r="E510" s="233" t="s">
        <v>1899</v>
      </c>
      <c r="F510" s="233" t="s">
        <v>1900</v>
      </c>
      <c r="G510" s="235">
        <v>1</v>
      </c>
      <c r="H510" s="523"/>
      <c r="I510" s="523"/>
      <c r="J510" s="523"/>
      <c r="K510" s="524"/>
    </row>
    <row r="511" spans="1:11" ht="15" customHeight="1" x14ac:dyDescent="0.25">
      <c r="A511" s="233" t="s">
        <v>1901</v>
      </c>
      <c r="B511" s="234" t="s">
        <v>1821</v>
      </c>
      <c r="C511" s="234" t="s">
        <v>1886</v>
      </c>
      <c r="D511" s="234">
        <v>20</v>
      </c>
      <c r="E511" s="233" t="s">
        <v>1902</v>
      </c>
      <c r="F511" s="233" t="s">
        <v>1903</v>
      </c>
      <c r="G511" s="235">
        <v>1</v>
      </c>
      <c r="H511" s="523"/>
      <c r="I511" s="523"/>
      <c r="J511" s="523"/>
      <c r="K511" s="524"/>
    </row>
    <row r="512" spans="1:11" ht="15" customHeight="1" x14ac:dyDescent="0.25">
      <c r="A512" s="233" t="s">
        <v>1904</v>
      </c>
      <c r="B512" s="234" t="s">
        <v>1821</v>
      </c>
      <c r="C512" s="234" t="s">
        <v>1886</v>
      </c>
      <c r="D512" s="234">
        <v>21</v>
      </c>
      <c r="E512" s="233" t="s">
        <v>1905</v>
      </c>
      <c r="F512" s="233" t="s">
        <v>1906</v>
      </c>
      <c r="G512" s="235">
        <v>1</v>
      </c>
      <c r="H512" s="523"/>
      <c r="I512" s="523"/>
      <c r="J512" s="523"/>
      <c r="K512" s="524"/>
    </row>
    <row r="513" spans="1:11" ht="15" customHeight="1" x14ac:dyDescent="0.25">
      <c r="A513" s="233" t="s">
        <v>1907</v>
      </c>
      <c r="B513" s="234" t="s">
        <v>1821</v>
      </c>
      <c r="C513" s="234" t="s">
        <v>1886</v>
      </c>
      <c r="D513" s="234">
        <v>22</v>
      </c>
      <c r="E513" s="233" t="s">
        <v>1908</v>
      </c>
      <c r="F513" s="233" t="s">
        <v>1909</v>
      </c>
      <c r="G513" s="235">
        <v>1</v>
      </c>
      <c r="H513" s="523"/>
      <c r="I513" s="523"/>
      <c r="J513" s="523"/>
      <c r="K513" s="524"/>
    </row>
    <row r="514" spans="1:11" ht="15" customHeight="1" x14ac:dyDescent="0.25">
      <c r="A514" s="233" t="s">
        <v>1910</v>
      </c>
      <c r="B514" s="234" t="s">
        <v>1821</v>
      </c>
      <c r="C514" s="234" t="s">
        <v>1886</v>
      </c>
      <c r="D514" s="234">
        <v>29</v>
      </c>
      <c r="E514" s="233" t="s">
        <v>1911</v>
      </c>
      <c r="F514" s="233" t="s">
        <v>1912</v>
      </c>
      <c r="G514" s="235">
        <v>1</v>
      </c>
      <c r="H514" s="523"/>
      <c r="I514" s="523"/>
      <c r="J514" s="523"/>
      <c r="K514" s="524"/>
    </row>
    <row r="515" spans="1:11" ht="15" customHeight="1" x14ac:dyDescent="0.25">
      <c r="A515" s="233" t="s">
        <v>1913</v>
      </c>
      <c r="B515" s="234" t="s">
        <v>1821</v>
      </c>
      <c r="C515" s="234" t="s">
        <v>1886</v>
      </c>
      <c r="D515" s="234">
        <v>30</v>
      </c>
      <c r="E515" s="233" t="s">
        <v>1914</v>
      </c>
      <c r="F515" s="233" t="s">
        <v>1915</v>
      </c>
      <c r="G515" s="235">
        <v>1</v>
      </c>
      <c r="H515" s="523"/>
      <c r="I515" s="523"/>
      <c r="J515" s="523"/>
      <c r="K515" s="524"/>
    </row>
    <row r="516" spans="1:11" ht="15" customHeight="1" x14ac:dyDescent="0.25">
      <c r="A516" s="233" t="s">
        <v>1916</v>
      </c>
      <c r="B516" s="234" t="s">
        <v>1821</v>
      </c>
      <c r="C516" s="234" t="s">
        <v>1886</v>
      </c>
      <c r="D516" s="234">
        <v>31</v>
      </c>
      <c r="E516" s="233" t="s">
        <v>1917</v>
      </c>
      <c r="F516" s="233" t="s">
        <v>1918</v>
      </c>
      <c r="G516" s="235">
        <v>1</v>
      </c>
      <c r="H516" s="523"/>
      <c r="I516" s="523"/>
      <c r="J516" s="523"/>
      <c r="K516" s="524"/>
    </row>
    <row r="517" spans="1:11" ht="15" customHeight="1" x14ac:dyDescent="0.25">
      <c r="A517" s="233" t="s">
        <v>1919</v>
      </c>
      <c r="B517" s="234" t="s">
        <v>1821</v>
      </c>
      <c r="C517" s="234" t="s">
        <v>1886</v>
      </c>
      <c r="D517" s="234">
        <v>32</v>
      </c>
      <c r="E517" s="233" t="s">
        <v>1920</v>
      </c>
      <c r="F517" s="233" t="s">
        <v>1921</v>
      </c>
      <c r="G517" s="235">
        <v>1</v>
      </c>
      <c r="H517" s="523"/>
      <c r="I517" s="523"/>
      <c r="J517" s="523"/>
      <c r="K517" s="524"/>
    </row>
    <row r="518" spans="1:11" ht="15" customHeight="1" x14ac:dyDescent="0.25">
      <c r="A518" s="233" t="s">
        <v>1922</v>
      </c>
      <c r="B518" s="234" t="s">
        <v>1821</v>
      </c>
      <c r="C518" s="234" t="s">
        <v>1886</v>
      </c>
      <c r="D518" s="234">
        <v>33</v>
      </c>
      <c r="E518" s="233" t="s">
        <v>1923</v>
      </c>
      <c r="F518" s="233" t="s">
        <v>1924</v>
      </c>
      <c r="G518" s="235">
        <v>1</v>
      </c>
      <c r="H518" s="523"/>
      <c r="I518" s="523"/>
      <c r="J518" s="523"/>
      <c r="K518" s="524"/>
    </row>
    <row r="519" spans="1:11" ht="15" customHeight="1" x14ac:dyDescent="0.25">
      <c r="A519" s="233" t="s">
        <v>1925</v>
      </c>
      <c r="B519" s="234" t="s">
        <v>1821</v>
      </c>
      <c r="C519" s="234" t="s">
        <v>1886</v>
      </c>
      <c r="D519" s="234">
        <v>34</v>
      </c>
      <c r="E519" s="233" t="s">
        <v>1926</v>
      </c>
      <c r="F519" s="233" t="s">
        <v>1927</v>
      </c>
      <c r="G519" s="235">
        <v>1</v>
      </c>
      <c r="H519" s="523"/>
      <c r="I519" s="523"/>
      <c r="J519" s="523"/>
      <c r="K519" s="524"/>
    </row>
    <row r="520" spans="1:11" ht="15" customHeight="1" x14ac:dyDescent="0.25">
      <c r="A520" s="233" t="s">
        <v>1928</v>
      </c>
      <c r="B520" s="234" t="s">
        <v>1821</v>
      </c>
      <c r="C520" s="234" t="s">
        <v>1886</v>
      </c>
      <c r="D520" s="234">
        <v>39</v>
      </c>
      <c r="E520" s="233" t="s">
        <v>1929</v>
      </c>
      <c r="F520" s="233" t="s">
        <v>1930</v>
      </c>
      <c r="G520" s="235">
        <v>1</v>
      </c>
      <c r="H520" s="523"/>
      <c r="I520" s="523"/>
      <c r="J520" s="523"/>
      <c r="K520" s="524"/>
    </row>
    <row r="521" spans="1:11" ht="15" customHeight="1" x14ac:dyDescent="0.25">
      <c r="A521" s="233" t="s">
        <v>1931</v>
      </c>
      <c r="B521" s="234" t="s">
        <v>1821</v>
      </c>
      <c r="C521" s="234" t="s">
        <v>1886</v>
      </c>
      <c r="D521" s="234">
        <v>90</v>
      </c>
      <c r="E521" s="233" t="s">
        <v>1932</v>
      </c>
      <c r="F521" s="233" t="s">
        <v>1933</v>
      </c>
      <c r="G521" s="235">
        <v>1</v>
      </c>
      <c r="H521" s="523"/>
      <c r="I521" s="523"/>
      <c r="J521" s="523"/>
      <c r="K521" s="524"/>
    </row>
    <row r="522" spans="1:11" ht="15" customHeight="1" x14ac:dyDescent="0.25">
      <c r="A522" s="233" t="s">
        <v>1934</v>
      </c>
      <c r="B522" s="234" t="s">
        <v>1821</v>
      </c>
      <c r="C522" s="234" t="s">
        <v>1886</v>
      </c>
      <c r="D522" s="234">
        <v>91</v>
      </c>
      <c r="E522" s="233" t="s">
        <v>1935</v>
      </c>
      <c r="F522" s="233" t="s">
        <v>1936</v>
      </c>
      <c r="G522" s="235">
        <v>1</v>
      </c>
      <c r="H522" s="523"/>
      <c r="I522" s="523"/>
      <c r="J522" s="523"/>
      <c r="K522" s="524"/>
    </row>
    <row r="523" spans="1:11" ht="15" customHeight="1" x14ac:dyDescent="0.25">
      <c r="A523" s="233" t="s">
        <v>1937</v>
      </c>
      <c r="B523" s="234" t="s">
        <v>1821</v>
      </c>
      <c r="C523" s="234" t="s">
        <v>1886</v>
      </c>
      <c r="D523" s="234">
        <v>99</v>
      </c>
      <c r="E523" s="233" t="s">
        <v>1938</v>
      </c>
      <c r="F523" s="233" t="s">
        <v>1939</v>
      </c>
      <c r="G523" s="235">
        <v>1</v>
      </c>
      <c r="H523" s="523"/>
      <c r="I523" s="523"/>
      <c r="J523" s="523"/>
      <c r="K523" s="524"/>
    </row>
    <row r="524" spans="1:11" ht="15" customHeight="1" x14ac:dyDescent="0.25">
      <c r="A524" s="233" t="s">
        <v>1940</v>
      </c>
      <c r="B524" s="234" t="s">
        <v>1941</v>
      </c>
      <c r="C524" s="234" t="s">
        <v>1942</v>
      </c>
      <c r="D524" s="234">
        <v>0</v>
      </c>
      <c r="E524" s="233" t="s">
        <v>1943</v>
      </c>
      <c r="F524" s="233" t="s">
        <v>1944</v>
      </c>
      <c r="G524" s="235">
        <v>0</v>
      </c>
      <c r="H524" s="523" t="s">
        <v>786</v>
      </c>
      <c r="I524" s="523"/>
      <c r="J524" s="523" t="str">
        <f t="shared" ref="J524:J532" si="4">$AU$3</f>
        <v>Komercijalni i uslužni sektor</v>
      </c>
      <c r="K524" s="524"/>
    </row>
    <row r="525" spans="1:11" ht="15" customHeight="1" x14ac:dyDescent="0.25">
      <c r="A525" s="233" t="s">
        <v>1945</v>
      </c>
      <c r="B525" s="234" t="s">
        <v>1941</v>
      </c>
      <c r="C525" s="234" t="s">
        <v>1942</v>
      </c>
      <c r="D525" s="234">
        <v>10</v>
      </c>
      <c r="E525" s="233" t="s">
        <v>1946</v>
      </c>
      <c r="F525" s="233" t="s">
        <v>1947</v>
      </c>
      <c r="G525" s="235">
        <v>0</v>
      </c>
      <c r="H525" s="523" t="s">
        <v>786</v>
      </c>
      <c r="I525" s="523"/>
      <c r="J525" s="523" t="str">
        <f t="shared" si="4"/>
        <v>Komercijalni i uslužni sektor</v>
      </c>
      <c r="K525" s="524"/>
    </row>
    <row r="526" spans="1:11" ht="15" customHeight="1" x14ac:dyDescent="0.25">
      <c r="A526" s="233" t="s">
        <v>1948</v>
      </c>
      <c r="B526" s="234" t="s">
        <v>1941</v>
      </c>
      <c r="C526" s="234" t="s">
        <v>1942</v>
      </c>
      <c r="D526" s="234">
        <v>11</v>
      </c>
      <c r="E526" s="233" t="s">
        <v>1949</v>
      </c>
      <c r="F526" s="233" t="s">
        <v>1950</v>
      </c>
      <c r="G526" s="235">
        <v>0</v>
      </c>
      <c r="H526" s="523" t="s">
        <v>786</v>
      </c>
      <c r="I526" s="523"/>
      <c r="J526" s="523" t="str">
        <f t="shared" si="4"/>
        <v>Komercijalni i uslužni sektor</v>
      </c>
      <c r="K526" s="524"/>
    </row>
    <row r="527" spans="1:11" ht="15" customHeight="1" x14ac:dyDescent="0.25">
      <c r="A527" s="233" t="s">
        <v>1951</v>
      </c>
      <c r="B527" s="234" t="s">
        <v>1941</v>
      </c>
      <c r="C527" s="234" t="s">
        <v>1942</v>
      </c>
      <c r="D527" s="234">
        <v>19</v>
      </c>
      <c r="E527" s="233" t="s">
        <v>1952</v>
      </c>
      <c r="F527" s="233" t="s">
        <v>1953</v>
      </c>
      <c r="G527" s="235">
        <v>0</v>
      </c>
      <c r="H527" s="523" t="s">
        <v>786</v>
      </c>
      <c r="I527" s="523"/>
      <c r="J527" s="523" t="str">
        <f t="shared" si="4"/>
        <v>Komercijalni i uslužni sektor</v>
      </c>
      <c r="K527" s="524"/>
    </row>
    <row r="528" spans="1:11" ht="15" customHeight="1" x14ac:dyDescent="0.25">
      <c r="A528" s="233" t="s">
        <v>1954</v>
      </c>
      <c r="B528" s="234" t="s">
        <v>1941</v>
      </c>
      <c r="C528" s="234" t="s">
        <v>1942</v>
      </c>
      <c r="D528" s="234">
        <v>20</v>
      </c>
      <c r="E528" s="233" t="s">
        <v>1955</v>
      </c>
      <c r="F528" s="233" t="s">
        <v>1956</v>
      </c>
      <c r="G528" s="235">
        <v>0</v>
      </c>
      <c r="H528" s="523" t="s">
        <v>786</v>
      </c>
      <c r="I528" s="523"/>
      <c r="J528" s="523" t="str">
        <f t="shared" si="4"/>
        <v>Komercijalni i uslužni sektor</v>
      </c>
      <c r="K528" s="524"/>
    </row>
    <row r="529" spans="1:11" ht="15" customHeight="1" x14ac:dyDescent="0.25">
      <c r="A529" s="233" t="s">
        <v>1957</v>
      </c>
      <c r="B529" s="234" t="s">
        <v>1941</v>
      </c>
      <c r="C529" s="234" t="s">
        <v>1942</v>
      </c>
      <c r="D529" s="234">
        <v>30</v>
      </c>
      <c r="E529" s="233" t="s">
        <v>1958</v>
      </c>
      <c r="F529" s="233" t="s">
        <v>1959</v>
      </c>
      <c r="G529" s="235">
        <v>0</v>
      </c>
      <c r="H529" s="523" t="s">
        <v>786</v>
      </c>
      <c r="I529" s="523"/>
      <c r="J529" s="523" t="str">
        <f t="shared" si="4"/>
        <v>Komercijalni i uslužni sektor</v>
      </c>
      <c r="K529" s="524"/>
    </row>
    <row r="530" spans="1:11" ht="15" customHeight="1" x14ac:dyDescent="0.25">
      <c r="A530" s="233" t="s">
        <v>1960</v>
      </c>
      <c r="B530" s="234" t="s">
        <v>1941</v>
      </c>
      <c r="C530" s="234" t="s">
        <v>1942</v>
      </c>
      <c r="D530" s="234">
        <v>31</v>
      </c>
      <c r="E530" s="233" t="s">
        <v>1961</v>
      </c>
      <c r="F530" s="233" t="s">
        <v>1962</v>
      </c>
      <c r="G530" s="235">
        <v>0</v>
      </c>
      <c r="H530" s="523" t="s">
        <v>786</v>
      </c>
      <c r="I530" s="523"/>
      <c r="J530" s="523" t="str">
        <f t="shared" si="4"/>
        <v>Komercijalni i uslužni sektor</v>
      </c>
      <c r="K530" s="524"/>
    </row>
    <row r="531" spans="1:11" ht="15" customHeight="1" x14ac:dyDescent="0.25">
      <c r="A531" s="233" t="s">
        <v>1963</v>
      </c>
      <c r="B531" s="234" t="s">
        <v>1941</v>
      </c>
      <c r="C531" s="234" t="s">
        <v>1942</v>
      </c>
      <c r="D531" s="234">
        <v>32</v>
      </c>
      <c r="E531" s="233" t="s">
        <v>1964</v>
      </c>
      <c r="F531" s="233" t="s">
        <v>1965</v>
      </c>
      <c r="G531" s="235">
        <v>0</v>
      </c>
      <c r="H531" s="523" t="s">
        <v>786</v>
      </c>
      <c r="I531" s="523"/>
      <c r="J531" s="523" t="str">
        <f t="shared" si="4"/>
        <v>Komercijalni i uslužni sektor</v>
      </c>
      <c r="K531" s="524"/>
    </row>
    <row r="532" spans="1:11" ht="15" customHeight="1" x14ac:dyDescent="0.25">
      <c r="A532" s="233" t="s">
        <v>1966</v>
      </c>
      <c r="B532" s="234" t="s">
        <v>1941</v>
      </c>
      <c r="C532" s="234" t="s">
        <v>1942</v>
      </c>
      <c r="D532" s="234">
        <v>40</v>
      </c>
      <c r="E532" s="233" t="s">
        <v>1967</v>
      </c>
      <c r="F532" s="233" t="s">
        <v>1968</v>
      </c>
      <c r="G532" s="235">
        <v>0</v>
      </c>
      <c r="H532" s="523" t="s">
        <v>786</v>
      </c>
      <c r="I532" s="523"/>
      <c r="J532" s="523" t="str">
        <f t="shared" si="4"/>
        <v>Komercijalni i uslužni sektor</v>
      </c>
      <c r="K532" s="524"/>
    </row>
    <row r="533" spans="1:11" ht="76.5" customHeight="1" x14ac:dyDescent="0.25">
      <c r="A533" s="233" t="s">
        <v>1969</v>
      </c>
      <c r="B533" s="234" t="s">
        <v>1941</v>
      </c>
      <c r="C533" s="234" t="s">
        <v>1970</v>
      </c>
      <c r="D533" s="234">
        <v>0</v>
      </c>
      <c r="E533" s="233" t="s">
        <v>1971</v>
      </c>
      <c r="F533" s="233" t="s">
        <v>1972</v>
      </c>
      <c r="G533" s="235">
        <v>0</v>
      </c>
      <c r="H533" s="523" t="s">
        <v>786</v>
      </c>
      <c r="I533" s="523" t="s">
        <v>777</v>
      </c>
      <c r="J533" s="523"/>
      <c r="K533" s="523" t="s">
        <v>673</v>
      </c>
    </row>
    <row r="534" spans="1:11" ht="15" customHeight="1" x14ac:dyDescent="0.25">
      <c r="A534" s="233" t="s">
        <v>1973</v>
      </c>
      <c r="B534" s="234" t="s">
        <v>1941</v>
      </c>
      <c r="C534" s="234" t="s">
        <v>1970</v>
      </c>
      <c r="D534" s="234">
        <v>10</v>
      </c>
      <c r="E534" s="233" t="s">
        <v>1974</v>
      </c>
      <c r="F534" s="233" t="s">
        <v>1975</v>
      </c>
      <c r="G534" s="235">
        <v>0</v>
      </c>
      <c r="H534" s="523" t="s">
        <v>786</v>
      </c>
      <c r="I534" s="523"/>
      <c r="J534" s="523" t="str">
        <f t="shared" ref="J534:J540" si="5">$AU$3</f>
        <v>Komercijalni i uslužni sektor</v>
      </c>
      <c r="K534" s="524"/>
    </row>
    <row r="535" spans="1:11" ht="15" customHeight="1" x14ac:dyDescent="0.25">
      <c r="A535" s="233" t="s">
        <v>1976</v>
      </c>
      <c r="B535" s="234" t="s">
        <v>1941</v>
      </c>
      <c r="C535" s="234" t="s">
        <v>1970</v>
      </c>
      <c r="D535" s="234">
        <v>11</v>
      </c>
      <c r="E535" s="233" t="s">
        <v>1977</v>
      </c>
      <c r="F535" s="233" t="s">
        <v>1978</v>
      </c>
      <c r="G535" s="235">
        <v>0</v>
      </c>
      <c r="H535" s="523" t="s">
        <v>786</v>
      </c>
      <c r="I535" s="523"/>
      <c r="J535" s="523" t="str">
        <f t="shared" si="5"/>
        <v>Komercijalni i uslužni sektor</v>
      </c>
      <c r="K535" s="524"/>
    </row>
    <row r="536" spans="1:11" ht="15" customHeight="1" x14ac:dyDescent="0.25">
      <c r="A536" s="233" t="s">
        <v>1979</v>
      </c>
      <c r="B536" s="234" t="s">
        <v>1941</v>
      </c>
      <c r="C536" s="234" t="s">
        <v>1970</v>
      </c>
      <c r="D536" s="234">
        <v>12</v>
      </c>
      <c r="E536" s="233" t="s">
        <v>1980</v>
      </c>
      <c r="F536" s="233" t="s">
        <v>1981</v>
      </c>
      <c r="G536" s="235">
        <v>0</v>
      </c>
      <c r="H536" s="523" t="s">
        <v>786</v>
      </c>
      <c r="I536" s="523"/>
      <c r="J536" s="523" t="str">
        <f t="shared" si="5"/>
        <v>Komercijalni i uslužni sektor</v>
      </c>
      <c r="K536" s="524"/>
    </row>
    <row r="537" spans="1:11" ht="15" customHeight="1" x14ac:dyDescent="0.25">
      <c r="A537" s="233" t="s">
        <v>1982</v>
      </c>
      <c r="B537" s="234" t="s">
        <v>1941</v>
      </c>
      <c r="C537" s="234" t="s">
        <v>1970</v>
      </c>
      <c r="D537" s="234">
        <v>13</v>
      </c>
      <c r="E537" s="233" t="s">
        <v>1983</v>
      </c>
      <c r="F537" s="233" t="s">
        <v>1984</v>
      </c>
      <c r="G537" s="235">
        <v>0</v>
      </c>
      <c r="H537" s="523" t="s">
        <v>786</v>
      </c>
      <c r="I537" s="523"/>
      <c r="J537" s="523" t="str">
        <f t="shared" si="5"/>
        <v>Komercijalni i uslužni sektor</v>
      </c>
      <c r="K537" s="524"/>
    </row>
    <row r="538" spans="1:11" ht="15" customHeight="1" x14ac:dyDescent="0.25">
      <c r="A538" s="233" t="s">
        <v>1985</v>
      </c>
      <c r="B538" s="234" t="s">
        <v>1941</v>
      </c>
      <c r="C538" s="234" t="s">
        <v>1970</v>
      </c>
      <c r="D538" s="234">
        <v>14</v>
      </c>
      <c r="E538" s="233" t="s">
        <v>1986</v>
      </c>
      <c r="F538" s="233" t="s">
        <v>1987</v>
      </c>
      <c r="G538" s="235">
        <v>0</v>
      </c>
      <c r="H538" s="523" t="s">
        <v>786</v>
      </c>
      <c r="I538" s="523"/>
      <c r="J538" s="523" t="str">
        <f t="shared" si="5"/>
        <v>Komercijalni i uslužni sektor</v>
      </c>
      <c r="K538" s="524"/>
    </row>
    <row r="539" spans="1:11" ht="15" customHeight="1" x14ac:dyDescent="0.25">
      <c r="A539" s="233" t="s">
        <v>1988</v>
      </c>
      <c r="B539" s="234" t="s">
        <v>1941</v>
      </c>
      <c r="C539" s="234" t="s">
        <v>1970</v>
      </c>
      <c r="D539" s="234">
        <v>15</v>
      </c>
      <c r="E539" s="233" t="s">
        <v>1989</v>
      </c>
      <c r="F539" s="233" t="s">
        <v>1990</v>
      </c>
      <c r="G539" s="235">
        <v>0</v>
      </c>
      <c r="H539" s="523" t="s">
        <v>786</v>
      </c>
      <c r="I539" s="523"/>
      <c r="J539" s="523" t="str">
        <f t="shared" si="5"/>
        <v>Komercijalni i uslužni sektor</v>
      </c>
      <c r="K539" s="524"/>
    </row>
    <row r="540" spans="1:11" ht="15" customHeight="1" x14ac:dyDescent="0.25">
      <c r="A540" s="233" t="s">
        <v>1991</v>
      </c>
      <c r="B540" s="234" t="s">
        <v>1941</v>
      </c>
      <c r="C540" s="234" t="s">
        <v>1970</v>
      </c>
      <c r="D540" s="234">
        <v>16</v>
      </c>
      <c r="E540" s="233" t="s">
        <v>1992</v>
      </c>
      <c r="F540" s="233" t="s">
        <v>1993</v>
      </c>
      <c r="G540" s="235">
        <v>0</v>
      </c>
      <c r="H540" s="523" t="s">
        <v>786</v>
      </c>
      <c r="I540" s="523"/>
      <c r="J540" s="523" t="str">
        <f t="shared" si="5"/>
        <v>Komercijalni i uslužni sektor</v>
      </c>
      <c r="K540" s="524"/>
    </row>
    <row r="541" spans="1:11" x14ac:dyDescent="0.25">
      <c r="A541" s="233" t="s">
        <v>1994</v>
      </c>
      <c r="B541" s="234" t="s">
        <v>1941</v>
      </c>
      <c r="C541" s="234" t="s">
        <v>1970</v>
      </c>
      <c r="D541" s="234">
        <v>17</v>
      </c>
      <c r="E541" s="233" t="s">
        <v>1995</v>
      </c>
      <c r="F541" s="233" t="s">
        <v>1996</v>
      </c>
      <c r="G541" s="235">
        <v>1</v>
      </c>
      <c r="H541" s="523" t="s">
        <v>781</v>
      </c>
      <c r="I541" s="523"/>
      <c r="J541" s="523"/>
      <c r="K541" s="524"/>
    </row>
    <row r="542" spans="1:11" ht="15" customHeight="1" x14ac:dyDescent="0.25">
      <c r="A542" s="233" t="s">
        <v>1997</v>
      </c>
      <c r="B542" s="234" t="s">
        <v>1941</v>
      </c>
      <c r="C542" s="234" t="s">
        <v>1970</v>
      </c>
      <c r="D542" s="234">
        <v>18</v>
      </c>
      <c r="E542" s="233" t="s">
        <v>1998</v>
      </c>
      <c r="F542" s="233" t="s">
        <v>1999</v>
      </c>
      <c r="G542" s="235">
        <v>0</v>
      </c>
      <c r="H542" s="523" t="s">
        <v>786</v>
      </c>
      <c r="I542" s="523"/>
      <c r="J542" s="523" t="str">
        <f>$AU$3</f>
        <v>Komercijalni i uslužni sektor</v>
      </c>
      <c r="K542" s="524"/>
    </row>
    <row r="543" spans="1:11" ht="15" customHeight="1" x14ac:dyDescent="0.25">
      <c r="A543" s="233" t="s">
        <v>2000</v>
      </c>
      <c r="B543" s="234" t="s">
        <v>1941</v>
      </c>
      <c r="C543" s="234" t="s">
        <v>1970</v>
      </c>
      <c r="D543" s="234">
        <v>19</v>
      </c>
      <c r="E543" s="233" t="s">
        <v>2001</v>
      </c>
      <c r="F543" s="233" t="s">
        <v>2002</v>
      </c>
      <c r="G543" s="235">
        <v>0</v>
      </c>
      <c r="H543" s="523" t="s">
        <v>786</v>
      </c>
      <c r="I543" s="523"/>
      <c r="J543" s="523" t="str">
        <f>$AU$3</f>
        <v>Komercijalni i uslužni sektor</v>
      </c>
      <c r="K543" s="524"/>
    </row>
    <row r="544" spans="1:11" ht="15" customHeight="1" x14ac:dyDescent="0.25">
      <c r="A544" s="233" t="s">
        <v>2003</v>
      </c>
      <c r="B544" s="234" t="s">
        <v>1941</v>
      </c>
      <c r="C544" s="234" t="s">
        <v>1970</v>
      </c>
      <c r="D544" s="234">
        <v>20</v>
      </c>
      <c r="E544" s="233" t="s">
        <v>2004</v>
      </c>
      <c r="F544" s="233" t="s">
        <v>2005</v>
      </c>
      <c r="G544" s="235">
        <v>0</v>
      </c>
      <c r="H544" s="523" t="s">
        <v>786</v>
      </c>
      <c r="I544" s="523"/>
      <c r="J544" s="523" t="str">
        <f>$AU$3</f>
        <v>Komercijalni i uslužni sektor</v>
      </c>
      <c r="K544" s="524"/>
    </row>
    <row r="545" spans="1:11" x14ac:dyDescent="0.25">
      <c r="A545" s="233" t="s">
        <v>2006</v>
      </c>
      <c r="B545" s="234" t="s">
        <v>1941</v>
      </c>
      <c r="C545" s="234" t="s">
        <v>1970</v>
      </c>
      <c r="D545" s="234">
        <v>21</v>
      </c>
      <c r="E545" s="233" t="s">
        <v>2007</v>
      </c>
      <c r="F545" s="233" t="s">
        <v>2008</v>
      </c>
      <c r="G545" s="235">
        <v>1</v>
      </c>
      <c r="H545" s="523" t="s">
        <v>781</v>
      </c>
      <c r="I545" s="523"/>
      <c r="J545" s="523"/>
      <c r="K545" s="524"/>
    </row>
    <row r="546" spans="1:11" ht="15" customHeight="1" x14ac:dyDescent="0.25">
      <c r="A546" s="233" t="s">
        <v>2009</v>
      </c>
      <c r="B546" s="234" t="s">
        <v>1941</v>
      </c>
      <c r="C546" s="234" t="s">
        <v>1970</v>
      </c>
      <c r="D546" s="234">
        <v>22</v>
      </c>
      <c r="E546" s="233" t="s">
        <v>2010</v>
      </c>
      <c r="F546" s="233" t="s">
        <v>2011</v>
      </c>
      <c r="G546" s="235">
        <v>0</v>
      </c>
      <c r="H546" s="523" t="s">
        <v>786</v>
      </c>
      <c r="I546" s="523"/>
      <c r="J546" s="523" t="str">
        <f t="shared" ref="J546:J553" si="6">$AU$3</f>
        <v>Komercijalni i uslužni sektor</v>
      </c>
      <c r="K546" s="524"/>
    </row>
    <row r="547" spans="1:11" ht="15" customHeight="1" x14ac:dyDescent="0.25">
      <c r="A547" s="233" t="s">
        <v>2012</v>
      </c>
      <c r="B547" s="234" t="s">
        <v>1941</v>
      </c>
      <c r="C547" s="234" t="s">
        <v>1970</v>
      </c>
      <c r="D547" s="234">
        <v>23</v>
      </c>
      <c r="E547" s="233" t="s">
        <v>2013</v>
      </c>
      <c r="F547" s="233" t="s">
        <v>2014</v>
      </c>
      <c r="G547" s="235">
        <v>0</v>
      </c>
      <c r="H547" s="523" t="s">
        <v>786</v>
      </c>
      <c r="I547" s="523"/>
      <c r="J547" s="523" t="str">
        <f t="shared" si="6"/>
        <v>Komercijalni i uslužni sektor</v>
      </c>
      <c r="K547" s="524"/>
    </row>
    <row r="548" spans="1:11" ht="15" customHeight="1" x14ac:dyDescent="0.25">
      <c r="A548" s="233" t="s">
        <v>2015</v>
      </c>
      <c r="B548" s="234" t="s">
        <v>1941</v>
      </c>
      <c r="C548" s="234" t="s">
        <v>1970</v>
      </c>
      <c r="D548" s="234">
        <v>24</v>
      </c>
      <c r="E548" s="233" t="s">
        <v>2016</v>
      </c>
      <c r="F548" s="233" t="s">
        <v>2017</v>
      </c>
      <c r="G548" s="235">
        <v>0</v>
      </c>
      <c r="H548" s="523" t="s">
        <v>786</v>
      </c>
      <c r="I548" s="523"/>
      <c r="J548" s="523" t="str">
        <f t="shared" si="6"/>
        <v>Komercijalni i uslužni sektor</v>
      </c>
      <c r="K548" s="524"/>
    </row>
    <row r="549" spans="1:11" x14ac:dyDescent="0.25">
      <c r="A549" s="233" t="s">
        <v>2018</v>
      </c>
      <c r="B549" s="234" t="s">
        <v>1941</v>
      </c>
      <c r="C549" s="234" t="s">
        <v>1970</v>
      </c>
      <c r="D549" s="234">
        <v>30</v>
      </c>
      <c r="E549" s="233" t="s">
        <v>2019</v>
      </c>
      <c r="F549" s="233" t="s">
        <v>2020</v>
      </c>
      <c r="G549" s="235">
        <v>0</v>
      </c>
      <c r="H549" s="523" t="s">
        <v>786</v>
      </c>
      <c r="I549" s="523"/>
      <c r="J549" s="523" t="str">
        <f t="shared" si="6"/>
        <v>Komercijalni i uslužni sektor</v>
      </c>
      <c r="K549" s="523" t="s">
        <v>2021</v>
      </c>
    </row>
    <row r="550" spans="1:11" ht="15" customHeight="1" x14ac:dyDescent="0.25">
      <c r="A550" s="233" t="s">
        <v>2022</v>
      </c>
      <c r="B550" s="234" t="s">
        <v>1941</v>
      </c>
      <c r="C550" s="234" t="s">
        <v>1970</v>
      </c>
      <c r="D550" s="234">
        <v>31</v>
      </c>
      <c r="E550" s="233" t="s">
        <v>2023</v>
      </c>
      <c r="F550" s="233" t="s">
        <v>2024</v>
      </c>
      <c r="G550" s="235">
        <v>0</v>
      </c>
      <c r="H550" s="523" t="s">
        <v>786</v>
      </c>
      <c r="I550" s="523"/>
      <c r="J550" s="523" t="str">
        <f t="shared" si="6"/>
        <v>Komercijalni i uslužni sektor</v>
      </c>
      <c r="K550" s="524"/>
    </row>
    <row r="551" spans="1:11" ht="15" customHeight="1" x14ac:dyDescent="0.25">
      <c r="A551" s="233" t="s">
        <v>2025</v>
      </c>
      <c r="B551" s="234" t="s">
        <v>1941</v>
      </c>
      <c r="C551" s="234" t="s">
        <v>1970</v>
      </c>
      <c r="D551" s="234">
        <v>32</v>
      </c>
      <c r="E551" s="233" t="s">
        <v>2026</v>
      </c>
      <c r="F551" s="233" t="s">
        <v>2027</v>
      </c>
      <c r="G551" s="235">
        <v>0</v>
      </c>
      <c r="H551" s="523" t="s">
        <v>786</v>
      </c>
      <c r="I551" s="523"/>
      <c r="J551" s="523" t="str">
        <f t="shared" si="6"/>
        <v>Komercijalni i uslužni sektor</v>
      </c>
      <c r="K551" s="524"/>
    </row>
    <row r="552" spans="1:11" ht="15" customHeight="1" x14ac:dyDescent="0.25">
      <c r="A552" s="233" t="s">
        <v>2028</v>
      </c>
      <c r="B552" s="234" t="s">
        <v>1941</v>
      </c>
      <c r="C552" s="234" t="s">
        <v>1970</v>
      </c>
      <c r="D552" s="234">
        <v>33</v>
      </c>
      <c r="E552" s="233" t="s">
        <v>2029</v>
      </c>
      <c r="F552" s="233" t="s">
        <v>2030</v>
      </c>
      <c r="G552" s="235">
        <v>0</v>
      </c>
      <c r="H552" s="523" t="s">
        <v>786</v>
      </c>
      <c r="I552" s="523"/>
      <c r="J552" s="523" t="str">
        <f t="shared" si="6"/>
        <v>Komercijalni i uslužni sektor</v>
      </c>
      <c r="K552" s="524"/>
    </row>
    <row r="553" spans="1:11" x14ac:dyDescent="0.25">
      <c r="A553" s="233" t="s">
        <v>2031</v>
      </c>
      <c r="B553" s="234" t="s">
        <v>1941</v>
      </c>
      <c r="C553" s="234" t="s">
        <v>1970</v>
      </c>
      <c r="D553" s="234">
        <v>34</v>
      </c>
      <c r="E553" s="233" t="s">
        <v>2032</v>
      </c>
      <c r="F553" s="233" t="s">
        <v>2033</v>
      </c>
      <c r="G553" s="235">
        <v>0</v>
      </c>
      <c r="H553" s="523" t="s">
        <v>786</v>
      </c>
      <c r="I553" s="523"/>
      <c r="J553" s="523" t="str">
        <f t="shared" si="6"/>
        <v>Komercijalni i uslužni sektor</v>
      </c>
      <c r="K553" s="523" t="s">
        <v>2034</v>
      </c>
    </row>
    <row r="554" spans="1:11" ht="15" customHeight="1" x14ac:dyDescent="0.25">
      <c r="A554" s="233" t="s">
        <v>2035</v>
      </c>
      <c r="B554" s="234" t="s">
        <v>1941</v>
      </c>
      <c r="C554" s="234" t="s">
        <v>1970</v>
      </c>
      <c r="D554" s="234">
        <v>35</v>
      </c>
      <c r="E554" s="233" t="s">
        <v>2036</v>
      </c>
      <c r="F554" s="233" t="s">
        <v>2037</v>
      </c>
      <c r="G554" s="235">
        <v>1</v>
      </c>
      <c r="H554" s="523" t="s">
        <v>781</v>
      </c>
      <c r="I554" s="523"/>
      <c r="J554" s="523"/>
      <c r="K554" s="524"/>
    </row>
    <row r="555" spans="1:11" ht="15" customHeight="1" x14ac:dyDescent="0.25">
      <c r="A555" s="233" t="s">
        <v>2038</v>
      </c>
      <c r="B555" s="234" t="s">
        <v>1941</v>
      </c>
      <c r="C555" s="234" t="s">
        <v>1970</v>
      </c>
      <c r="D555" s="234">
        <v>36</v>
      </c>
      <c r="E555" s="233" t="s">
        <v>2039</v>
      </c>
      <c r="F555" s="233" t="s">
        <v>2040</v>
      </c>
      <c r="G555" s="235">
        <v>0</v>
      </c>
      <c r="H555" s="523" t="s">
        <v>786</v>
      </c>
      <c r="I555" s="523"/>
      <c r="J555" s="523" t="str">
        <f>$AU$3</f>
        <v>Komercijalni i uslužni sektor</v>
      </c>
      <c r="K555" s="524"/>
    </row>
    <row r="556" spans="1:11" ht="15" customHeight="1" x14ac:dyDescent="0.25">
      <c r="A556" s="233" t="s">
        <v>2041</v>
      </c>
      <c r="B556" s="234" t="s">
        <v>1941</v>
      </c>
      <c r="C556" s="234" t="s">
        <v>1970</v>
      </c>
      <c r="D556" s="234">
        <v>37</v>
      </c>
      <c r="E556" s="233" t="s">
        <v>2042</v>
      </c>
      <c r="F556" s="233" t="s">
        <v>2043</v>
      </c>
      <c r="G556" s="235">
        <v>0</v>
      </c>
      <c r="H556" s="523" t="s">
        <v>786</v>
      </c>
      <c r="I556" s="523"/>
      <c r="J556" s="523" t="str">
        <f>$AU$3</f>
        <v>Komercijalni i uslužni sektor</v>
      </c>
      <c r="K556" s="524"/>
    </row>
    <row r="557" spans="1:11" x14ac:dyDescent="0.25">
      <c r="A557" s="233" t="s">
        <v>2044</v>
      </c>
      <c r="B557" s="234" t="s">
        <v>1941</v>
      </c>
      <c r="C557" s="234" t="s">
        <v>1970</v>
      </c>
      <c r="D557" s="234">
        <v>38</v>
      </c>
      <c r="E557" s="233" t="s">
        <v>2045</v>
      </c>
      <c r="F557" s="233" t="s">
        <v>2046</v>
      </c>
      <c r="G557" s="235">
        <v>0</v>
      </c>
      <c r="H557" s="523" t="s">
        <v>786</v>
      </c>
      <c r="I557" s="523"/>
      <c r="J557" s="523" t="str">
        <f>$AU$3</f>
        <v>Komercijalni i uslužni sektor</v>
      </c>
      <c r="K557" s="523" t="s">
        <v>2047</v>
      </c>
    </row>
    <row r="558" spans="1:11" x14ac:dyDescent="0.25">
      <c r="A558" s="233" t="s">
        <v>2048</v>
      </c>
      <c r="B558" s="234" t="s">
        <v>1941</v>
      </c>
      <c r="C558" s="234" t="s">
        <v>1970</v>
      </c>
      <c r="D558" s="234">
        <v>39</v>
      </c>
      <c r="E558" s="233" t="s">
        <v>2049</v>
      </c>
      <c r="F558" s="233" t="s">
        <v>2050</v>
      </c>
      <c r="G558" s="235">
        <v>1</v>
      </c>
      <c r="H558" s="523" t="s">
        <v>781</v>
      </c>
      <c r="I558" s="523"/>
      <c r="J558" s="523"/>
      <c r="K558" s="524"/>
    </row>
    <row r="559" spans="1:11" ht="15" customHeight="1" x14ac:dyDescent="0.25">
      <c r="A559" s="233" t="s">
        <v>2051</v>
      </c>
      <c r="B559" s="234" t="s">
        <v>1941</v>
      </c>
      <c r="C559" s="234" t="s">
        <v>1970</v>
      </c>
      <c r="D559" s="234">
        <v>40</v>
      </c>
      <c r="E559" s="233" t="s">
        <v>2052</v>
      </c>
      <c r="F559" s="233" t="s">
        <v>2053</v>
      </c>
      <c r="G559" s="235">
        <v>0</v>
      </c>
      <c r="H559" s="523" t="s">
        <v>786</v>
      </c>
      <c r="I559" s="523"/>
      <c r="J559" s="523" t="str">
        <f t="shared" ref="J559:J588" si="7">$AU$3</f>
        <v>Komercijalni i uslužni sektor</v>
      </c>
      <c r="K559" s="524"/>
    </row>
    <row r="560" spans="1:11" ht="15" customHeight="1" x14ac:dyDescent="0.25">
      <c r="A560" s="233" t="s">
        <v>2054</v>
      </c>
      <c r="B560" s="234" t="s">
        <v>1941</v>
      </c>
      <c r="C560" s="234" t="s">
        <v>1970</v>
      </c>
      <c r="D560" s="234">
        <v>41</v>
      </c>
      <c r="E560" s="233" t="s">
        <v>2055</v>
      </c>
      <c r="F560" s="233" t="s">
        <v>2056</v>
      </c>
      <c r="G560" s="235">
        <v>0</v>
      </c>
      <c r="H560" s="523" t="s">
        <v>786</v>
      </c>
      <c r="I560" s="523"/>
      <c r="J560" s="523" t="str">
        <f t="shared" si="7"/>
        <v>Komercijalni i uslužni sektor</v>
      </c>
      <c r="K560" s="524"/>
    </row>
    <row r="561" spans="1:11" ht="15" customHeight="1" x14ac:dyDescent="0.25">
      <c r="A561" s="233" t="s">
        <v>2057</v>
      </c>
      <c r="B561" s="234" t="s">
        <v>1941</v>
      </c>
      <c r="C561" s="234" t="s">
        <v>1970</v>
      </c>
      <c r="D561" s="234">
        <v>42</v>
      </c>
      <c r="E561" s="233" t="s">
        <v>2058</v>
      </c>
      <c r="F561" s="233" t="s">
        <v>2059</v>
      </c>
      <c r="G561" s="235">
        <v>0</v>
      </c>
      <c r="H561" s="523" t="s">
        <v>786</v>
      </c>
      <c r="I561" s="523"/>
      <c r="J561" s="523" t="str">
        <f t="shared" si="7"/>
        <v>Komercijalni i uslužni sektor</v>
      </c>
      <c r="K561" s="524"/>
    </row>
    <row r="562" spans="1:11" ht="15" customHeight="1" x14ac:dyDescent="0.25">
      <c r="A562" s="233" t="s">
        <v>2060</v>
      </c>
      <c r="B562" s="234" t="s">
        <v>1941</v>
      </c>
      <c r="C562" s="234" t="s">
        <v>1970</v>
      </c>
      <c r="D562" s="234">
        <v>43</v>
      </c>
      <c r="E562" s="233" t="s">
        <v>2061</v>
      </c>
      <c r="F562" s="233" t="s">
        <v>2062</v>
      </c>
      <c r="G562" s="235">
        <v>0</v>
      </c>
      <c r="H562" s="523" t="s">
        <v>786</v>
      </c>
      <c r="I562" s="523"/>
      <c r="J562" s="523" t="str">
        <f t="shared" si="7"/>
        <v>Komercijalni i uslužni sektor</v>
      </c>
      <c r="K562" s="524"/>
    </row>
    <row r="563" spans="1:11" ht="15" customHeight="1" x14ac:dyDescent="0.25">
      <c r="A563" s="233" t="s">
        <v>2063</v>
      </c>
      <c r="B563" s="234" t="s">
        <v>1941</v>
      </c>
      <c r="C563" s="234" t="s">
        <v>1970</v>
      </c>
      <c r="D563" s="234">
        <v>44</v>
      </c>
      <c r="E563" s="233" t="s">
        <v>2064</v>
      </c>
      <c r="F563" s="233" t="s">
        <v>2065</v>
      </c>
      <c r="G563" s="235">
        <v>0</v>
      </c>
      <c r="H563" s="523" t="s">
        <v>786</v>
      </c>
      <c r="I563" s="523"/>
      <c r="J563" s="523" t="str">
        <f t="shared" si="7"/>
        <v>Komercijalni i uslužni sektor</v>
      </c>
      <c r="K563" s="524"/>
    </row>
    <row r="564" spans="1:11" ht="15" customHeight="1" x14ac:dyDescent="0.25">
      <c r="A564" s="233" t="s">
        <v>2066</v>
      </c>
      <c r="B564" s="234" t="s">
        <v>1941</v>
      </c>
      <c r="C564" s="234" t="s">
        <v>1970</v>
      </c>
      <c r="D564" s="234">
        <v>45</v>
      </c>
      <c r="E564" s="233" t="s">
        <v>2067</v>
      </c>
      <c r="F564" s="233" t="s">
        <v>2068</v>
      </c>
      <c r="G564" s="235">
        <v>0</v>
      </c>
      <c r="H564" s="523" t="s">
        <v>786</v>
      </c>
      <c r="I564" s="523"/>
      <c r="J564" s="523" t="str">
        <f t="shared" si="7"/>
        <v>Komercijalni i uslužni sektor</v>
      </c>
      <c r="K564" s="524"/>
    </row>
    <row r="565" spans="1:11" ht="15" customHeight="1" x14ac:dyDescent="0.25">
      <c r="A565" s="233" t="s">
        <v>2069</v>
      </c>
      <c r="B565" s="234" t="s">
        <v>1941</v>
      </c>
      <c r="C565" s="234" t="s">
        <v>1970</v>
      </c>
      <c r="D565" s="234">
        <v>46</v>
      </c>
      <c r="E565" s="233" t="s">
        <v>2070</v>
      </c>
      <c r="F565" s="233" t="s">
        <v>2071</v>
      </c>
      <c r="G565" s="235">
        <v>0</v>
      </c>
      <c r="H565" s="523" t="s">
        <v>786</v>
      </c>
      <c r="I565" s="523"/>
      <c r="J565" s="523" t="str">
        <f t="shared" si="7"/>
        <v>Komercijalni i uslužni sektor</v>
      </c>
      <c r="K565" s="524"/>
    </row>
    <row r="566" spans="1:11" ht="15" customHeight="1" x14ac:dyDescent="0.25">
      <c r="A566" s="233" t="s">
        <v>2072</v>
      </c>
      <c r="B566" s="234" t="s">
        <v>1941</v>
      </c>
      <c r="C566" s="234" t="s">
        <v>1970</v>
      </c>
      <c r="D566" s="234">
        <v>47</v>
      </c>
      <c r="E566" s="233" t="s">
        <v>2073</v>
      </c>
      <c r="F566" s="233" t="s">
        <v>2074</v>
      </c>
      <c r="G566" s="235">
        <v>0</v>
      </c>
      <c r="H566" s="523" t="s">
        <v>786</v>
      </c>
      <c r="I566" s="523"/>
      <c r="J566" s="523" t="str">
        <f t="shared" si="7"/>
        <v>Komercijalni i uslužni sektor</v>
      </c>
      <c r="K566" s="524"/>
    </row>
    <row r="567" spans="1:11" ht="15" customHeight="1" x14ac:dyDescent="0.25">
      <c r="A567" s="233" t="s">
        <v>2075</v>
      </c>
      <c r="B567" s="234" t="s">
        <v>1941</v>
      </c>
      <c r="C567" s="234" t="s">
        <v>1970</v>
      </c>
      <c r="D567" s="234">
        <v>48</v>
      </c>
      <c r="E567" s="233" t="s">
        <v>2076</v>
      </c>
      <c r="F567" s="233" t="s">
        <v>2077</v>
      </c>
      <c r="G567" s="235">
        <v>0</v>
      </c>
      <c r="H567" s="523" t="s">
        <v>786</v>
      </c>
      <c r="I567" s="523"/>
      <c r="J567" s="523" t="str">
        <f t="shared" si="7"/>
        <v>Komercijalni i uslužni sektor</v>
      </c>
      <c r="K567" s="524"/>
    </row>
    <row r="568" spans="1:11" ht="15" customHeight="1" x14ac:dyDescent="0.25">
      <c r="A568" s="233" t="s">
        <v>2078</v>
      </c>
      <c r="B568" s="234" t="s">
        <v>1941</v>
      </c>
      <c r="C568" s="234" t="s">
        <v>1970</v>
      </c>
      <c r="D568" s="234">
        <v>49</v>
      </c>
      <c r="E568" s="233" t="s">
        <v>2079</v>
      </c>
      <c r="F568" s="233" t="s">
        <v>2080</v>
      </c>
      <c r="G568" s="235">
        <v>0</v>
      </c>
      <c r="H568" s="523" t="s">
        <v>786</v>
      </c>
      <c r="I568" s="523"/>
      <c r="J568" s="523" t="str">
        <f t="shared" si="7"/>
        <v>Komercijalni i uslužni sektor</v>
      </c>
      <c r="K568" s="524"/>
    </row>
    <row r="569" spans="1:11" ht="15" customHeight="1" x14ac:dyDescent="0.25">
      <c r="A569" s="233" t="s">
        <v>2081</v>
      </c>
      <c r="B569" s="234" t="s">
        <v>1941</v>
      </c>
      <c r="C569" s="234" t="s">
        <v>1970</v>
      </c>
      <c r="D569" s="234">
        <v>50</v>
      </c>
      <c r="E569" s="233" t="s">
        <v>2082</v>
      </c>
      <c r="F569" s="233" t="s">
        <v>2083</v>
      </c>
      <c r="G569" s="235">
        <v>0</v>
      </c>
      <c r="H569" s="523" t="s">
        <v>786</v>
      </c>
      <c r="I569" s="523"/>
      <c r="J569" s="523" t="str">
        <f t="shared" si="7"/>
        <v>Komercijalni i uslužni sektor</v>
      </c>
      <c r="K569" s="524"/>
    </row>
    <row r="570" spans="1:11" ht="15" customHeight="1" x14ac:dyDescent="0.25">
      <c r="A570" s="233" t="s">
        <v>2084</v>
      </c>
      <c r="B570" s="234" t="s">
        <v>1941</v>
      </c>
      <c r="C570" s="234" t="s">
        <v>1970</v>
      </c>
      <c r="D570" s="234">
        <v>51</v>
      </c>
      <c r="E570" s="233" t="s">
        <v>2085</v>
      </c>
      <c r="F570" s="233" t="s">
        <v>2086</v>
      </c>
      <c r="G570" s="235">
        <v>0</v>
      </c>
      <c r="H570" s="523" t="s">
        <v>786</v>
      </c>
      <c r="I570" s="523"/>
      <c r="J570" s="523" t="str">
        <f t="shared" si="7"/>
        <v>Komercijalni i uslužni sektor</v>
      </c>
      <c r="K570" s="524"/>
    </row>
    <row r="571" spans="1:11" ht="15" customHeight="1" x14ac:dyDescent="0.25">
      <c r="A571" s="233" t="s">
        <v>2087</v>
      </c>
      <c r="B571" s="234" t="s">
        <v>1941</v>
      </c>
      <c r="C571" s="234" t="s">
        <v>1970</v>
      </c>
      <c r="D571" s="234">
        <v>52</v>
      </c>
      <c r="E571" s="233" t="s">
        <v>2088</v>
      </c>
      <c r="F571" s="233" t="s">
        <v>2089</v>
      </c>
      <c r="G571" s="235">
        <v>0</v>
      </c>
      <c r="H571" s="523" t="s">
        <v>786</v>
      </c>
      <c r="I571" s="523"/>
      <c r="J571" s="523" t="str">
        <f t="shared" si="7"/>
        <v>Komercijalni i uslužni sektor</v>
      </c>
      <c r="K571" s="524"/>
    </row>
    <row r="572" spans="1:11" ht="15" customHeight="1" x14ac:dyDescent="0.25">
      <c r="A572" s="233" t="s">
        <v>2090</v>
      </c>
      <c r="B572" s="234" t="s">
        <v>1941</v>
      </c>
      <c r="C572" s="234" t="s">
        <v>1970</v>
      </c>
      <c r="D572" s="234">
        <v>60</v>
      </c>
      <c r="E572" s="233" t="s">
        <v>2091</v>
      </c>
      <c r="F572" s="233" t="s">
        <v>2092</v>
      </c>
      <c r="G572" s="235">
        <v>0</v>
      </c>
      <c r="H572" s="523" t="s">
        <v>786</v>
      </c>
      <c r="I572" s="523"/>
      <c r="J572" s="523" t="str">
        <f t="shared" si="7"/>
        <v>Komercijalni i uslužni sektor</v>
      </c>
      <c r="K572" s="524"/>
    </row>
    <row r="573" spans="1:11" ht="15" customHeight="1" x14ac:dyDescent="0.25">
      <c r="A573" s="233" t="s">
        <v>2093</v>
      </c>
      <c r="B573" s="234" t="s">
        <v>1941</v>
      </c>
      <c r="C573" s="234" t="s">
        <v>1970</v>
      </c>
      <c r="D573" s="234">
        <v>61</v>
      </c>
      <c r="E573" s="233" t="s">
        <v>2094</v>
      </c>
      <c r="F573" s="233" t="s">
        <v>2095</v>
      </c>
      <c r="G573" s="235">
        <v>0</v>
      </c>
      <c r="H573" s="523" t="s">
        <v>786</v>
      </c>
      <c r="I573" s="523"/>
      <c r="J573" s="523" t="str">
        <f t="shared" si="7"/>
        <v>Komercijalni i uslužni sektor</v>
      </c>
      <c r="K573" s="524"/>
    </row>
    <row r="574" spans="1:11" ht="15" customHeight="1" x14ac:dyDescent="0.25">
      <c r="A574" s="233" t="s">
        <v>2096</v>
      </c>
      <c r="B574" s="234" t="s">
        <v>1941</v>
      </c>
      <c r="C574" s="234" t="s">
        <v>1970</v>
      </c>
      <c r="D574" s="234">
        <v>62</v>
      </c>
      <c r="E574" s="233" t="s">
        <v>2097</v>
      </c>
      <c r="F574" s="233" t="s">
        <v>2098</v>
      </c>
      <c r="G574" s="235">
        <v>0</v>
      </c>
      <c r="H574" s="523" t="s">
        <v>786</v>
      </c>
      <c r="I574" s="523"/>
      <c r="J574" s="523" t="str">
        <f t="shared" si="7"/>
        <v>Komercijalni i uslužni sektor</v>
      </c>
      <c r="K574" s="524"/>
    </row>
    <row r="575" spans="1:11" ht="15" customHeight="1" x14ac:dyDescent="0.25">
      <c r="A575" s="233" t="s">
        <v>2099</v>
      </c>
      <c r="B575" s="234" t="s">
        <v>1941</v>
      </c>
      <c r="C575" s="234" t="s">
        <v>1970</v>
      </c>
      <c r="D575" s="234">
        <v>63</v>
      </c>
      <c r="E575" s="233" t="s">
        <v>2100</v>
      </c>
      <c r="F575" s="233" t="s">
        <v>2101</v>
      </c>
      <c r="G575" s="235">
        <v>0</v>
      </c>
      <c r="H575" s="523" t="s">
        <v>786</v>
      </c>
      <c r="I575" s="523"/>
      <c r="J575" s="523" t="str">
        <f t="shared" si="7"/>
        <v>Komercijalni i uslužni sektor</v>
      </c>
      <c r="K575" s="524"/>
    </row>
    <row r="576" spans="1:11" ht="15" customHeight="1" x14ac:dyDescent="0.25">
      <c r="A576" s="233" t="s">
        <v>2102</v>
      </c>
      <c r="B576" s="234" t="s">
        <v>1941</v>
      </c>
      <c r="C576" s="234" t="s">
        <v>1970</v>
      </c>
      <c r="D576" s="234">
        <v>64</v>
      </c>
      <c r="E576" s="233" t="s">
        <v>2103</v>
      </c>
      <c r="F576" s="233" t="s">
        <v>2104</v>
      </c>
      <c r="G576" s="235">
        <v>0</v>
      </c>
      <c r="H576" s="523" t="s">
        <v>786</v>
      </c>
      <c r="I576" s="523"/>
      <c r="J576" s="523" t="str">
        <f t="shared" si="7"/>
        <v>Komercijalni i uslužni sektor</v>
      </c>
      <c r="K576" s="524"/>
    </row>
    <row r="577" spans="1:11" ht="15" customHeight="1" x14ac:dyDescent="0.25">
      <c r="A577" s="233" t="s">
        <v>2105</v>
      </c>
      <c r="B577" s="234" t="s">
        <v>1941</v>
      </c>
      <c r="C577" s="234" t="s">
        <v>1970</v>
      </c>
      <c r="D577" s="234">
        <v>65</v>
      </c>
      <c r="E577" s="233" t="s">
        <v>2106</v>
      </c>
      <c r="F577" s="233" t="s">
        <v>2107</v>
      </c>
      <c r="G577" s="235">
        <v>0</v>
      </c>
      <c r="H577" s="523" t="s">
        <v>786</v>
      </c>
      <c r="I577" s="523"/>
      <c r="J577" s="523" t="str">
        <f t="shared" si="7"/>
        <v>Komercijalni i uslužni sektor</v>
      </c>
      <c r="K577" s="524"/>
    </row>
    <row r="578" spans="1:11" ht="15" customHeight="1" x14ac:dyDescent="0.25">
      <c r="A578" s="233" t="s">
        <v>2108</v>
      </c>
      <c r="B578" s="234" t="s">
        <v>1941</v>
      </c>
      <c r="C578" s="234" t="s">
        <v>1970</v>
      </c>
      <c r="D578" s="234">
        <v>66</v>
      </c>
      <c r="E578" s="233" t="s">
        <v>2109</v>
      </c>
      <c r="F578" s="233" t="s">
        <v>2110</v>
      </c>
      <c r="G578" s="235">
        <v>0</v>
      </c>
      <c r="H578" s="523" t="s">
        <v>786</v>
      </c>
      <c r="I578" s="523"/>
      <c r="J578" s="523" t="str">
        <f t="shared" si="7"/>
        <v>Komercijalni i uslužni sektor</v>
      </c>
      <c r="K578" s="524"/>
    </row>
    <row r="579" spans="1:11" ht="15" customHeight="1" x14ac:dyDescent="0.25">
      <c r="A579" s="233" t="s">
        <v>2111</v>
      </c>
      <c r="B579" s="234" t="s">
        <v>1941</v>
      </c>
      <c r="C579" s="234" t="s">
        <v>1970</v>
      </c>
      <c r="D579" s="234">
        <v>69</v>
      </c>
      <c r="E579" s="233" t="s">
        <v>2112</v>
      </c>
      <c r="F579" s="233" t="s">
        <v>2113</v>
      </c>
      <c r="G579" s="235">
        <v>0</v>
      </c>
      <c r="H579" s="523" t="s">
        <v>786</v>
      </c>
      <c r="I579" s="523"/>
      <c r="J579" s="523" t="str">
        <f t="shared" si="7"/>
        <v>Komercijalni i uslužni sektor</v>
      </c>
      <c r="K579" s="524"/>
    </row>
    <row r="580" spans="1:11" x14ac:dyDescent="0.25">
      <c r="A580" s="233" t="s">
        <v>2114</v>
      </c>
      <c r="B580" s="234" t="s">
        <v>1941</v>
      </c>
      <c r="C580" s="234" t="s">
        <v>1970</v>
      </c>
      <c r="D580" s="234">
        <v>70</v>
      </c>
      <c r="E580" s="233" t="s">
        <v>2115</v>
      </c>
      <c r="F580" s="233" t="s">
        <v>2116</v>
      </c>
      <c r="G580" s="235">
        <v>0</v>
      </c>
      <c r="H580" s="523" t="s">
        <v>786</v>
      </c>
      <c r="I580" s="523"/>
      <c r="J580" s="523" t="str">
        <f t="shared" si="7"/>
        <v>Komercijalni i uslužni sektor</v>
      </c>
      <c r="K580" s="523" t="s">
        <v>673</v>
      </c>
    </row>
    <row r="581" spans="1:11" ht="15" customHeight="1" x14ac:dyDescent="0.25">
      <c r="A581" s="233" t="s">
        <v>2117</v>
      </c>
      <c r="B581" s="234" t="s">
        <v>1941</v>
      </c>
      <c r="C581" s="234" t="s">
        <v>1970</v>
      </c>
      <c r="D581" s="234">
        <v>71</v>
      </c>
      <c r="E581" s="233" t="s">
        <v>2118</v>
      </c>
      <c r="F581" s="233" t="s">
        <v>2119</v>
      </c>
      <c r="G581" s="235">
        <v>0</v>
      </c>
      <c r="H581" s="523" t="s">
        <v>786</v>
      </c>
      <c r="I581" s="523"/>
      <c r="J581" s="523" t="str">
        <f t="shared" si="7"/>
        <v>Komercijalni i uslužni sektor</v>
      </c>
      <c r="K581" s="524"/>
    </row>
    <row r="582" spans="1:11" ht="15" customHeight="1" x14ac:dyDescent="0.25">
      <c r="A582" s="233" t="s">
        <v>2120</v>
      </c>
      <c r="B582" s="234" t="s">
        <v>1941</v>
      </c>
      <c r="C582" s="234" t="s">
        <v>1970</v>
      </c>
      <c r="D582" s="234">
        <v>72</v>
      </c>
      <c r="E582" s="233" t="s">
        <v>2121</v>
      </c>
      <c r="F582" s="233" t="s">
        <v>2122</v>
      </c>
      <c r="G582" s="235">
        <v>0</v>
      </c>
      <c r="H582" s="523" t="s">
        <v>786</v>
      </c>
      <c r="I582" s="523"/>
      <c r="J582" s="523" t="str">
        <f t="shared" si="7"/>
        <v>Komercijalni i uslužni sektor</v>
      </c>
      <c r="K582" s="524"/>
    </row>
    <row r="583" spans="1:11" ht="15" customHeight="1" x14ac:dyDescent="0.25">
      <c r="A583" s="233" t="s">
        <v>2123</v>
      </c>
      <c r="B583" s="234" t="s">
        <v>1941</v>
      </c>
      <c r="C583" s="234" t="s">
        <v>1970</v>
      </c>
      <c r="D583" s="234">
        <v>73</v>
      </c>
      <c r="E583" s="233" t="s">
        <v>2124</v>
      </c>
      <c r="F583" s="233" t="s">
        <v>2125</v>
      </c>
      <c r="G583" s="235">
        <v>0</v>
      </c>
      <c r="H583" s="523" t="s">
        <v>786</v>
      </c>
      <c r="I583" s="523"/>
      <c r="J583" s="523" t="str">
        <f t="shared" si="7"/>
        <v>Komercijalni i uslužni sektor</v>
      </c>
      <c r="K583" s="524"/>
    </row>
    <row r="584" spans="1:11" ht="15" customHeight="1" x14ac:dyDescent="0.25">
      <c r="A584" s="233" t="s">
        <v>2126</v>
      </c>
      <c r="B584" s="234" t="s">
        <v>1941</v>
      </c>
      <c r="C584" s="234" t="s">
        <v>1970</v>
      </c>
      <c r="D584" s="234">
        <v>74</v>
      </c>
      <c r="E584" s="233" t="s">
        <v>2127</v>
      </c>
      <c r="F584" s="233" t="s">
        <v>2128</v>
      </c>
      <c r="G584" s="235">
        <v>0</v>
      </c>
      <c r="H584" s="523" t="s">
        <v>786</v>
      </c>
      <c r="I584" s="523"/>
      <c r="J584" s="523" t="str">
        <f t="shared" si="7"/>
        <v>Komercijalni i uslužni sektor</v>
      </c>
      <c r="K584" s="524"/>
    </row>
    <row r="585" spans="1:11" ht="15" customHeight="1" x14ac:dyDescent="0.25">
      <c r="A585" s="233" t="s">
        <v>2129</v>
      </c>
      <c r="B585" s="234" t="s">
        <v>1941</v>
      </c>
      <c r="C585" s="234" t="s">
        <v>1970</v>
      </c>
      <c r="D585" s="234">
        <v>75</v>
      </c>
      <c r="E585" s="233" t="s">
        <v>2130</v>
      </c>
      <c r="F585" s="233" t="s">
        <v>2131</v>
      </c>
      <c r="G585" s="235">
        <v>0</v>
      </c>
      <c r="H585" s="523" t="s">
        <v>786</v>
      </c>
      <c r="I585" s="523"/>
      <c r="J585" s="523" t="str">
        <f t="shared" si="7"/>
        <v>Komercijalni i uslužni sektor</v>
      </c>
      <c r="K585" s="524"/>
    </row>
    <row r="586" spans="1:11" ht="15" customHeight="1" x14ac:dyDescent="0.25">
      <c r="A586" s="233" t="s">
        <v>2132</v>
      </c>
      <c r="B586" s="234" t="s">
        <v>1941</v>
      </c>
      <c r="C586" s="234" t="s">
        <v>1970</v>
      </c>
      <c r="D586" s="234">
        <v>76</v>
      </c>
      <c r="E586" s="233" t="s">
        <v>2133</v>
      </c>
      <c r="F586" s="233" t="s">
        <v>2134</v>
      </c>
      <c r="G586" s="235">
        <v>0</v>
      </c>
      <c r="H586" s="523" t="s">
        <v>786</v>
      </c>
      <c r="I586" s="523"/>
      <c r="J586" s="523" t="str">
        <f t="shared" si="7"/>
        <v>Komercijalni i uslužni sektor</v>
      </c>
      <c r="K586" s="524"/>
    </row>
    <row r="587" spans="1:11" ht="15" customHeight="1" x14ac:dyDescent="0.25">
      <c r="A587" s="233" t="s">
        <v>2135</v>
      </c>
      <c r="B587" s="234" t="s">
        <v>1941</v>
      </c>
      <c r="C587" s="234" t="s">
        <v>1970</v>
      </c>
      <c r="D587" s="234">
        <v>77</v>
      </c>
      <c r="E587" s="233" t="s">
        <v>2136</v>
      </c>
      <c r="F587" s="233" t="s">
        <v>2137</v>
      </c>
      <c r="G587" s="235">
        <v>0</v>
      </c>
      <c r="H587" s="523" t="s">
        <v>786</v>
      </c>
      <c r="I587" s="523"/>
      <c r="J587" s="523" t="str">
        <f t="shared" si="7"/>
        <v>Komercijalni i uslužni sektor</v>
      </c>
      <c r="K587" s="524"/>
    </row>
    <row r="588" spans="1:11" ht="125.25" customHeight="1" x14ac:dyDescent="0.25">
      <c r="A588" s="233" t="s">
        <v>2138</v>
      </c>
      <c r="B588" s="234" t="s">
        <v>1941</v>
      </c>
      <c r="C588" s="234" t="s">
        <v>1970</v>
      </c>
      <c r="D588" s="234">
        <v>90</v>
      </c>
      <c r="E588" s="233" t="s">
        <v>2139</v>
      </c>
      <c r="F588" s="233" t="s">
        <v>2140</v>
      </c>
      <c r="G588" s="235">
        <v>0</v>
      </c>
      <c r="H588" s="523" t="s">
        <v>786</v>
      </c>
      <c r="I588" s="523"/>
      <c r="J588" s="523" t="str">
        <f t="shared" si="7"/>
        <v>Komercijalni i uslužni sektor</v>
      </c>
      <c r="K588" s="523" t="s">
        <v>2141</v>
      </c>
    </row>
    <row r="589" spans="1:11" ht="75.75" customHeight="1" x14ac:dyDescent="0.25">
      <c r="A589" s="233" t="s">
        <v>2142</v>
      </c>
      <c r="B589" s="234" t="s">
        <v>1941</v>
      </c>
      <c r="C589" s="234" t="s">
        <v>2143</v>
      </c>
      <c r="D589" s="234">
        <v>0</v>
      </c>
      <c r="E589" s="233" t="s">
        <v>2144</v>
      </c>
      <c r="F589" s="233" t="s">
        <v>2145</v>
      </c>
      <c r="G589" s="235">
        <v>0</v>
      </c>
      <c r="H589" s="523" t="s">
        <v>786</v>
      </c>
      <c r="I589" s="523" t="s">
        <v>777</v>
      </c>
      <c r="J589" s="523"/>
      <c r="K589" s="523" t="s">
        <v>673</v>
      </c>
    </row>
    <row r="590" spans="1:11" x14ac:dyDescent="0.25">
      <c r="A590" s="233" t="s">
        <v>2146</v>
      </c>
      <c r="B590" s="234" t="s">
        <v>1941</v>
      </c>
      <c r="C590" s="234" t="s">
        <v>2143</v>
      </c>
      <c r="D590" s="234">
        <v>10</v>
      </c>
      <c r="E590" s="233" t="s">
        <v>2147</v>
      </c>
      <c r="F590" s="233" t="s">
        <v>2148</v>
      </c>
      <c r="G590" s="235">
        <v>0</v>
      </c>
      <c r="H590" s="523" t="s">
        <v>786</v>
      </c>
      <c r="I590" s="523" t="s">
        <v>777</v>
      </c>
      <c r="J590" s="523"/>
      <c r="K590" s="523" t="s">
        <v>673</v>
      </c>
    </row>
    <row r="591" spans="1:11" x14ac:dyDescent="0.25">
      <c r="A591" s="233" t="s">
        <v>2149</v>
      </c>
      <c r="B591" s="234" t="s">
        <v>1941</v>
      </c>
      <c r="C591" s="234" t="s">
        <v>2143</v>
      </c>
      <c r="D591" s="234">
        <v>11</v>
      </c>
      <c r="E591" s="233" t="s">
        <v>2150</v>
      </c>
      <c r="F591" s="233" t="s">
        <v>2151</v>
      </c>
      <c r="G591" s="235">
        <v>1</v>
      </c>
      <c r="H591" s="523" t="s">
        <v>781</v>
      </c>
      <c r="I591" s="523"/>
      <c r="J591" s="523"/>
      <c r="K591" s="524"/>
    </row>
    <row r="592" spans="1:11" x14ac:dyDescent="0.25">
      <c r="A592" s="233" t="s">
        <v>2152</v>
      </c>
      <c r="B592" s="234" t="s">
        <v>1941</v>
      </c>
      <c r="C592" s="234" t="s">
        <v>2143</v>
      </c>
      <c r="D592" s="234">
        <v>19</v>
      </c>
      <c r="E592" s="233" t="s">
        <v>2153</v>
      </c>
      <c r="F592" s="233" t="s">
        <v>2154</v>
      </c>
      <c r="G592" s="235">
        <v>0</v>
      </c>
      <c r="H592" s="523" t="s">
        <v>786</v>
      </c>
      <c r="I592" s="523"/>
      <c r="J592" s="523" t="str">
        <f t="shared" ref="J592:J598" si="8">$AU$3</f>
        <v>Komercijalni i uslužni sektor</v>
      </c>
      <c r="K592" s="523" t="s">
        <v>2155</v>
      </c>
    </row>
    <row r="593" spans="1:11" x14ac:dyDescent="0.25">
      <c r="A593" s="233" t="s">
        <v>2156</v>
      </c>
      <c r="B593" s="234" t="s">
        <v>1941</v>
      </c>
      <c r="C593" s="234" t="s">
        <v>2143</v>
      </c>
      <c r="D593" s="234">
        <v>20</v>
      </c>
      <c r="E593" s="233" t="s">
        <v>2157</v>
      </c>
      <c r="F593" s="233" t="s">
        <v>2158</v>
      </c>
      <c r="G593" s="235">
        <v>0</v>
      </c>
      <c r="H593" s="523" t="s">
        <v>786</v>
      </c>
      <c r="I593" s="523"/>
      <c r="J593" s="523" t="str">
        <f t="shared" si="8"/>
        <v>Komercijalni i uslužni sektor</v>
      </c>
      <c r="K593" s="523" t="s">
        <v>2159</v>
      </c>
    </row>
    <row r="594" spans="1:11" ht="15" customHeight="1" x14ac:dyDescent="0.25">
      <c r="A594" s="233" t="s">
        <v>2160</v>
      </c>
      <c r="B594" s="234" t="s">
        <v>1941</v>
      </c>
      <c r="C594" s="234" t="s">
        <v>2143</v>
      </c>
      <c r="D594" s="234">
        <v>21</v>
      </c>
      <c r="E594" s="233" t="s">
        <v>2161</v>
      </c>
      <c r="F594" s="233" t="s">
        <v>2162</v>
      </c>
      <c r="G594" s="235">
        <v>0</v>
      </c>
      <c r="H594" s="523" t="s">
        <v>786</v>
      </c>
      <c r="I594" s="523"/>
      <c r="J594" s="523" t="str">
        <f t="shared" si="8"/>
        <v>Komercijalni i uslužni sektor</v>
      </c>
      <c r="K594" s="524"/>
    </row>
    <row r="595" spans="1:11" ht="15" customHeight="1" x14ac:dyDescent="0.25">
      <c r="A595" s="233" t="s">
        <v>2163</v>
      </c>
      <c r="B595" s="234" t="s">
        <v>1941</v>
      </c>
      <c r="C595" s="234" t="s">
        <v>2143</v>
      </c>
      <c r="D595" s="234">
        <v>22</v>
      </c>
      <c r="E595" s="233" t="s">
        <v>2164</v>
      </c>
      <c r="F595" s="233" t="s">
        <v>2165</v>
      </c>
      <c r="G595" s="235">
        <v>0</v>
      </c>
      <c r="H595" s="523" t="s">
        <v>786</v>
      </c>
      <c r="I595" s="523"/>
      <c r="J595" s="523" t="str">
        <f t="shared" si="8"/>
        <v>Komercijalni i uslužni sektor</v>
      </c>
      <c r="K595" s="524"/>
    </row>
    <row r="596" spans="1:11" ht="15" customHeight="1" x14ac:dyDescent="0.25">
      <c r="A596" s="233" t="s">
        <v>2166</v>
      </c>
      <c r="B596" s="234" t="s">
        <v>1941</v>
      </c>
      <c r="C596" s="234" t="s">
        <v>2143</v>
      </c>
      <c r="D596" s="234">
        <v>23</v>
      </c>
      <c r="E596" s="233" t="s">
        <v>2167</v>
      </c>
      <c r="F596" s="233" t="s">
        <v>2168</v>
      </c>
      <c r="G596" s="235">
        <v>0</v>
      </c>
      <c r="H596" s="523" t="s">
        <v>786</v>
      </c>
      <c r="I596" s="523"/>
      <c r="J596" s="523" t="str">
        <f t="shared" si="8"/>
        <v>Komercijalni i uslužni sektor</v>
      </c>
      <c r="K596" s="524"/>
    </row>
    <row r="597" spans="1:11" ht="15" customHeight="1" x14ac:dyDescent="0.25">
      <c r="A597" s="233" t="s">
        <v>2169</v>
      </c>
      <c r="B597" s="234" t="s">
        <v>1941</v>
      </c>
      <c r="C597" s="234" t="s">
        <v>2143</v>
      </c>
      <c r="D597" s="234">
        <v>24</v>
      </c>
      <c r="E597" s="233" t="s">
        <v>2170</v>
      </c>
      <c r="F597" s="233" t="s">
        <v>2171</v>
      </c>
      <c r="G597" s="235">
        <v>0</v>
      </c>
      <c r="H597" s="523" t="s">
        <v>786</v>
      </c>
      <c r="I597" s="523"/>
      <c r="J597" s="523" t="str">
        <f t="shared" si="8"/>
        <v>Komercijalni i uslužni sektor</v>
      </c>
      <c r="K597" s="524"/>
    </row>
    <row r="598" spans="1:11" x14ac:dyDescent="0.25">
      <c r="A598" s="233" t="s">
        <v>2172</v>
      </c>
      <c r="B598" s="234" t="s">
        <v>1941</v>
      </c>
      <c r="C598" s="234" t="s">
        <v>2143</v>
      </c>
      <c r="D598" s="234">
        <v>25</v>
      </c>
      <c r="E598" s="233" t="s">
        <v>2173</v>
      </c>
      <c r="F598" s="233" t="s">
        <v>2174</v>
      </c>
      <c r="G598" s="235">
        <v>0</v>
      </c>
      <c r="H598" s="523" t="s">
        <v>786</v>
      </c>
      <c r="I598" s="523"/>
      <c r="J598" s="523" t="str">
        <f t="shared" si="8"/>
        <v>Komercijalni i uslužni sektor</v>
      </c>
      <c r="K598" s="523" t="s">
        <v>2034</v>
      </c>
    </row>
    <row r="599" spans="1:11" ht="15" customHeight="1" x14ac:dyDescent="0.25">
      <c r="A599" s="233" t="s">
        <v>2175</v>
      </c>
      <c r="B599" s="234" t="s">
        <v>1941</v>
      </c>
      <c r="C599" s="234" t="s">
        <v>2143</v>
      </c>
      <c r="D599" s="234">
        <v>26</v>
      </c>
      <c r="E599" s="233" t="s">
        <v>2176</v>
      </c>
      <c r="F599" s="233" t="s">
        <v>2177</v>
      </c>
      <c r="G599" s="235">
        <v>1</v>
      </c>
      <c r="H599" s="523" t="s">
        <v>781</v>
      </c>
      <c r="I599" s="523"/>
      <c r="J599" s="523"/>
      <c r="K599" s="524"/>
    </row>
    <row r="600" spans="1:11" ht="15" customHeight="1" x14ac:dyDescent="0.25">
      <c r="A600" s="233" t="s">
        <v>2178</v>
      </c>
      <c r="B600" s="234" t="s">
        <v>1941</v>
      </c>
      <c r="C600" s="234" t="s">
        <v>2143</v>
      </c>
      <c r="D600" s="234">
        <v>29</v>
      </c>
      <c r="E600" s="233" t="s">
        <v>2179</v>
      </c>
      <c r="F600" s="233" t="s">
        <v>2180</v>
      </c>
      <c r="G600" s="235">
        <v>0</v>
      </c>
      <c r="H600" s="523" t="s">
        <v>786</v>
      </c>
      <c r="I600" s="523"/>
      <c r="J600" s="523" t="str">
        <f t="shared" ref="J600:J628" si="9">$AU$3</f>
        <v>Komercijalni i uslužni sektor</v>
      </c>
      <c r="K600" s="524"/>
    </row>
    <row r="601" spans="1:11" ht="15" customHeight="1" x14ac:dyDescent="0.25">
      <c r="A601" s="233" t="s">
        <v>2181</v>
      </c>
      <c r="B601" s="234" t="s">
        <v>1941</v>
      </c>
      <c r="C601" s="234" t="s">
        <v>2143</v>
      </c>
      <c r="D601" s="234">
        <v>30</v>
      </c>
      <c r="E601" s="233" t="s">
        <v>2182</v>
      </c>
      <c r="F601" s="233" t="s">
        <v>2183</v>
      </c>
      <c r="G601" s="235">
        <v>0</v>
      </c>
      <c r="H601" s="523" t="s">
        <v>786</v>
      </c>
      <c r="I601" s="523"/>
      <c r="J601" s="523" t="str">
        <f t="shared" si="9"/>
        <v>Komercijalni i uslužni sektor</v>
      </c>
      <c r="K601" s="524"/>
    </row>
    <row r="602" spans="1:11" ht="15" customHeight="1" x14ac:dyDescent="0.25">
      <c r="A602" s="233" t="s">
        <v>2184</v>
      </c>
      <c r="B602" s="234" t="s">
        <v>1941</v>
      </c>
      <c r="C602" s="234" t="s">
        <v>2143</v>
      </c>
      <c r="D602" s="234">
        <v>40</v>
      </c>
      <c r="E602" s="233" t="s">
        <v>2185</v>
      </c>
      <c r="F602" s="233" t="s">
        <v>2186</v>
      </c>
      <c r="G602" s="235">
        <v>0</v>
      </c>
      <c r="H602" s="523" t="s">
        <v>786</v>
      </c>
      <c r="I602" s="523"/>
      <c r="J602" s="523" t="str">
        <f t="shared" si="9"/>
        <v>Komercijalni i uslužni sektor</v>
      </c>
      <c r="K602" s="524"/>
    </row>
    <row r="603" spans="1:11" ht="15" customHeight="1" x14ac:dyDescent="0.25">
      <c r="A603" s="233" t="s">
        <v>2187</v>
      </c>
      <c r="B603" s="234" t="s">
        <v>1941</v>
      </c>
      <c r="C603" s="234" t="s">
        <v>2143</v>
      </c>
      <c r="D603" s="234">
        <v>41</v>
      </c>
      <c r="E603" s="233" t="s">
        <v>2188</v>
      </c>
      <c r="F603" s="233" t="s">
        <v>2189</v>
      </c>
      <c r="G603" s="235">
        <v>0</v>
      </c>
      <c r="H603" s="523" t="s">
        <v>786</v>
      </c>
      <c r="I603" s="523"/>
      <c r="J603" s="523" t="str">
        <f t="shared" si="9"/>
        <v>Komercijalni i uslužni sektor</v>
      </c>
      <c r="K603" s="524"/>
    </row>
    <row r="604" spans="1:11" ht="15" customHeight="1" x14ac:dyDescent="0.25">
      <c r="A604" s="233" t="s">
        <v>2190</v>
      </c>
      <c r="B604" s="234" t="s">
        <v>1941</v>
      </c>
      <c r="C604" s="234" t="s">
        <v>2143</v>
      </c>
      <c r="D604" s="234">
        <v>42</v>
      </c>
      <c r="E604" s="233" t="s">
        <v>2191</v>
      </c>
      <c r="F604" s="233" t="s">
        <v>2192</v>
      </c>
      <c r="G604" s="235">
        <v>0</v>
      </c>
      <c r="H604" s="523" t="s">
        <v>786</v>
      </c>
      <c r="I604" s="523"/>
      <c r="J604" s="523" t="str">
        <f t="shared" si="9"/>
        <v>Komercijalni i uslužni sektor</v>
      </c>
      <c r="K604" s="524"/>
    </row>
    <row r="605" spans="1:11" ht="15" customHeight="1" x14ac:dyDescent="0.25">
      <c r="A605" s="233" t="s">
        <v>2193</v>
      </c>
      <c r="B605" s="234" t="s">
        <v>1941</v>
      </c>
      <c r="C605" s="234" t="s">
        <v>2143</v>
      </c>
      <c r="D605" s="234">
        <v>43</v>
      </c>
      <c r="E605" s="233" t="s">
        <v>2194</v>
      </c>
      <c r="F605" s="233" t="s">
        <v>2195</v>
      </c>
      <c r="G605" s="235">
        <v>0</v>
      </c>
      <c r="H605" s="523" t="s">
        <v>786</v>
      </c>
      <c r="I605" s="523"/>
      <c r="J605" s="523" t="str">
        <f t="shared" si="9"/>
        <v>Komercijalni i uslužni sektor</v>
      </c>
      <c r="K605" s="524"/>
    </row>
    <row r="606" spans="1:11" ht="15" customHeight="1" x14ac:dyDescent="0.25">
      <c r="A606" s="233" t="s">
        <v>2196</v>
      </c>
      <c r="B606" s="234" t="s">
        <v>1941</v>
      </c>
      <c r="C606" s="234" t="s">
        <v>2143</v>
      </c>
      <c r="D606" s="234">
        <v>50</v>
      </c>
      <c r="E606" s="233" t="s">
        <v>2197</v>
      </c>
      <c r="F606" s="233" t="s">
        <v>2198</v>
      </c>
      <c r="G606" s="235">
        <v>0</v>
      </c>
      <c r="H606" s="523" t="s">
        <v>786</v>
      </c>
      <c r="I606" s="523"/>
      <c r="J606" s="523" t="str">
        <f t="shared" si="9"/>
        <v>Komercijalni i uslužni sektor</v>
      </c>
      <c r="K606" s="524"/>
    </row>
    <row r="607" spans="1:11" ht="15" customHeight="1" x14ac:dyDescent="0.25">
      <c r="A607" s="233" t="s">
        <v>2199</v>
      </c>
      <c r="B607" s="234" t="s">
        <v>1941</v>
      </c>
      <c r="C607" s="234" t="s">
        <v>2143</v>
      </c>
      <c r="D607" s="234">
        <v>51</v>
      </c>
      <c r="E607" s="233" t="s">
        <v>2200</v>
      </c>
      <c r="F607" s="233" t="s">
        <v>2201</v>
      </c>
      <c r="G607" s="235">
        <v>0</v>
      </c>
      <c r="H607" s="523" t="s">
        <v>786</v>
      </c>
      <c r="I607" s="523"/>
      <c r="J607" s="523" t="str">
        <f t="shared" si="9"/>
        <v>Komercijalni i uslužni sektor</v>
      </c>
      <c r="K607" s="524"/>
    </row>
    <row r="608" spans="1:11" ht="15" customHeight="1" x14ac:dyDescent="0.25">
      <c r="A608" s="233" t="s">
        <v>2202</v>
      </c>
      <c r="B608" s="234" t="s">
        <v>1941</v>
      </c>
      <c r="C608" s="234" t="s">
        <v>2143</v>
      </c>
      <c r="D608" s="234">
        <v>52</v>
      </c>
      <c r="E608" s="233" t="s">
        <v>2203</v>
      </c>
      <c r="F608" s="233" t="s">
        <v>2204</v>
      </c>
      <c r="G608" s="235">
        <v>0</v>
      </c>
      <c r="H608" s="523" t="s">
        <v>786</v>
      </c>
      <c r="I608" s="523"/>
      <c r="J608" s="523" t="str">
        <f t="shared" si="9"/>
        <v>Komercijalni i uslužni sektor</v>
      </c>
      <c r="K608" s="524"/>
    </row>
    <row r="609" spans="1:11" ht="15" customHeight="1" x14ac:dyDescent="0.25">
      <c r="A609" s="233" t="s">
        <v>2205</v>
      </c>
      <c r="B609" s="234" t="s">
        <v>1941</v>
      </c>
      <c r="C609" s="234" t="s">
        <v>2143</v>
      </c>
      <c r="D609" s="234">
        <v>53</v>
      </c>
      <c r="E609" s="233" t="s">
        <v>2206</v>
      </c>
      <c r="F609" s="233" t="s">
        <v>2207</v>
      </c>
      <c r="G609" s="235">
        <v>0</v>
      </c>
      <c r="H609" s="523" t="s">
        <v>786</v>
      </c>
      <c r="I609" s="523"/>
      <c r="J609" s="523" t="str">
        <f t="shared" si="9"/>
        <v>Komercijalni i uslužni sektor</v>
      </c>
      <c r="K609" s="524"/>
    </row>
    <row r="610" spans="1:11" ht="15" customHeight="1" x14ac:dyDescent="0.25">
      <c r="A610" s="233" t="s">
        <v>2208</v>
      </c>
      <c r="B610" s="234" t="s">
        <v>1941</v>
      </c>
      <c r="C610" s="234" t="s">
        <v>2143</v>
      </c>
      <c r="D610" s="234">
        <v>54</v>
      </c>
      <c r="E610" s="233" t="s">
        <v>2209</v>
      </c>
      <c r="F610" s="233" t="s">
        <v>2210</v>
      </c>
      <c r="G610" s="235">
        <v>0</v>
      </c>
      <c r="H610" s="523" t="s">
        <v>786</v>
      </c>
      <c r="I610" s="523"/>
      <c r="J610" s="523" t="str">
        <f t="shared" si="9"/>
        <v>Komercijalni i uslužni sektor</v>
      </c>
      <c r="K610" s="524"/>
    </row>
    <row r="611" spans="1:11" ht="15" customHeight="1" x14ac:dyDescent="0.25">
      <c r="A611" s="233" t="s">
        <v>2211</v>
      </c>
      <c r="B611" s="234" t="s">
        <v>1941</v>
      </c>
      <c r="C611" s="234" t="s">
        <v>2143</v>
      </c>
      <c r="D611" s="234">
        <v>59</v>
      </c>
      <c r="E611" s="233" t="s">
        <v>2212</v>
      </c>
      <c r="F611" s="233" t="s">
        <v>2213</v>
      </c>
      <c r="G611" s="235">
        <v>0</v>
      </c>
      <c r="H611" s="523" t="s">
        <v>786</v>
      </c>
      <c r="I611" s="523"/>
      <c r="J611" s="523" t="str">
        <f t="shared" si="9"/>
        <v>Komercijalni i uslužni sektor</v>
      </c>
      <c r="K611" s="524"/>
    </row>
    <row r="612" spans="1:11" ht="15" customHeight="1" x14ac:dyDescent="0.25">
      <c r="A612" s="233" t="s">
        <v>2214</v>
      </c>
      <c r="B612" s="234" t="s">
        <v>1941</v>
      </c>
      <c r="C612" s="234" t="s">
        <v>2143</v>
      </c>
      <c r="D612" s="234">
        <v>60</v>
      </c>
      <c r="E612" s="233" t="s">
        <v>2215</v>
      </c>
      <c r="F612" s="233" t="s">
        <v>2216</v>
      </c>
      <c r="G612" s="235">
        <v>0</v>
      </c>
      <c r="H612" s="523" t="s">
        <v>786</v>
      </c>
      <c r="I612" s="523"/>
      <c r="J612" s="523" t="str">
        <f t="shared" si="9"/>
        <v>Komercijalni i uslužni sektor</v>
      </c>
      <c r="K612" s="524"/>
    </row>
    <row r="613" spans="1:11" ht="15" customHeight="1" x14ac:dyDescent="0.25">
      <c r="A613" s="233" t="s">
        <v>2217</v>
      </c>
      <c r="B613" s="234" t="s">
        <v>1941</v>
      </c>
      <c r="C613" s="234" t="s">
        <v>2143</v>
      </c>
      <c r="D613" s="234">
        <v>61</v>
      </c>
      <c r="E613" s="233" t="s">
        <v>2218</v>
      </c>
      <c r="F613" s="233" t="s">
        <v>2219</v>
      </c>
      <c r="G613" s="235">
        <v>0</v>
      </c>
      <c r="H613" s="523" t="s">
        <v>786</v>
      </c>
      <c r="I613" s="523"/>
      <c r="J613" s="523" t="str">
        <f t="shared" si="9"/>
        <v>Komercijalni i uslužni sektor</v>
      </c>
      <c r="K613" s="524"/>
    </row>
    <row r="614" spans="1:11" ht="15" customHeight="1" x14ac:dyDescent="0.25">
      <c r="A614" s="233" t="s">
        <v>2220</v>
      </c>
      <c r="B614" s="234" t="s">
        <v>1941</v>
      </c>
      <c r="C614" s="234" t="s">
        <v>2143</v>
      </c>
      <c r="D614" s="234">
        <v>62</v>
      </c>
      <c r="E614" s="233" t="s">
        <v>2221</v>
      </c>
      <c r="F614" s="233" t="s">
        <v>2222</v>
      </c>
      <c r="G614" s="235">
        <v>0</v>
      </c>
      <c r="H614" s="523" t="s">
        <v>786</v>
      </c>
      <c r="I614" s="523"/>
      <c r="J614" s="523" t="str">
        <f t="shared" si="9"/>
        <v>Komercijalni i uslužni sektor</v>
      </c>
      <c r="K614" s="524"/>
    </row>
    <row r="615" spans="1:11" ht="15" customHeight="1" x14ac:dyDescent="0.25">
      <c r="A615" s="233" t="s">
        <v>2223</v>
      </c>
      <c r="B615" s="234" t="s">
        <v>1941</v>
      </c>
      <c r="C615" s="234" t="s">
        <v>2143</v>
      </c>
      <c r="D615" s="234">
        <v>63</v>
      </c>
      <c r="E615" s="233" t="s">
        <v>2224</v>
      </c>
      <c r="F615" s="233" t="s">
        <v>2225</v>
      </c>
      <c r="G615" s="235">
        <v>0</v>
      </c>
      <c r="H615" s="523" t="s">
        <v>786</v>
      </c>
      <c r="I615" s="523"/>
      <c r="J615" s="523" t="str">
        <f t="shared" si="9"/>
        <v>Komercijalni i uslužni sektor</v>
      </c>
      <c r="K615" s="524"/>
    </row>
    <row r="616" spans="1:11" ht="15" customHeight="1" x14ac:dyDescent="0.25">
      <c r="A616" s="233" t="s">
        <v>2226</v>
      </c>
      <c r="B616" s="234" t="s">
        <v>1941</v>
      </c>
      <c r="C616" s="234" t="s">
        <v>2143</v>
      </c>
      <c r="D616" s="234">
        <v>64</v>
      </c>
      <c r="E616" s="233" t="s">
        <v>2227</v>
      </c>
      <c r="F616" s="233" t="s">
        <v>2228</v>
      </c>
      <c r="G616" s="235">
        <v>0</v>
      </c>
      <c r="H616" s="523" t="s">
        <v>786</v>
      </c>
      <c r="I616" s="523"/>
      <c r="J616" s="523" t="str">
        <f t="shared" si="9"/>
        <v>Komercijalni i uslužni sektor</v>
      </c>
      <c r="K616" s="524"/>
    </row>
    <row r="617" spans="1:11" ht="15" customHeight="1" x14ac:dyDescent="0.25">
      <c r="A617" s="233" t="s">
        <v>2229</v>
      </c>
      <c r="B617" s="234" t="s">
        <v>1941</v>
      </c>
      <c r="C617" s="234" t="s">
        <v>2143</v>
      </c>
      <c r="D617" s="234">
        <v>65</v>
      </c>
      <c r="E617" s="233" t="s">
        <v>2230</v>
      </c>
      <c r="F617" s="233" t="s">
        <v>2231</v>
      </c>
      <c r="G617" s="235">
        <v>0</v>
      </c>
      <c r="H617" s="523" t="s">
        <v>786</v>
      </c>
      <c r="I617" s="523"/>
      <c r="J617" s="523" t="str">
        <f t="shared" si="9"/>
        <v>Komercijalni i uslužni sektor</v>
      </c>
      <c r="K617" s="524"/>
    </row>
    <row r="618" spans="1:11" ht="15" customHeight="1" x14ac:dyDescent="0.25">
      <c r="A618" s="233" t="s">
        <v>2232</v>
      </c>
      <c r="B618" s="234" t="s">
        <v>1941</v>
      </c>
      <c r="C618" s="234" t="s">
        <v>2143</v>
      </c>
      <c r="D618" s="234">
        <v>70</v>
      </c>
      <c r="E618" s="233" t="s">
        <v>2233</v>
      </c>
      <c r="F618" s="233" t="s">
        <v>2234</v>
      </c>
      <c r="G618" s="235">
        <v>0</v>
      </c>
      <c r="H618" s="523" t="s">
        <v>786</v>
      </c>
      <c r="I618" s="523"/>
      <c r="J618" s="523" t="str">
        <f t="shared" si="9"/>
        <v>Komercijalni i uslužni sektor</v>
      </c>
      <c r="K618" s="524"/>
    </row>
    <row r="619" spans="1:11" ht="15" customHeight="1" x14ac:dyDescent="0.25">
      <c r="A619" s="233" t="s">
        <v>2235</v>
      </c>
      <c r="B619" s="234" t="s">
        <v>1941</v>
      </c>
      <c r="C619" s="234" t="s">
        <v>2143</v>
      </c>
      <c r="D619" s="234">
        <v>71</v>
      </c>
      <c r="E619" s="233" t="s">
        <v>2236</v>
      </c>
      <c r="F619" s="233" t="s">
        <v>2237</v>
      </c>
      <c r="G619" s="235">
        <v>0</v>
      </c>
      <c r="H619" s="523" t="s">
        <v>786</v>
      </c>
      <c r="I619" s="523"/>
      <c r="J619" s="523" t="str">
        <f t="shared" si="9"/>
        <v>Komercijalni i uslužni sektor</v>
      </c>
      <c r="K619" s="524"/>
    </row>
    <row r="620" spans="1:11" ht="15" customHeight="1" x14ac:dyDescent="0.25">
      <c r="A620" s="233" t="s">
        <v>2238</v>
      </c>
      <c r="B620" s="234" t="s">
        <v>1941</v>
      </c>
      <c r="C620" s="234" t="s">
        <v>2143</v>
      </c>
      <c r="D620" s="234">
        <v>72</v>
      </c>
      <c r="E620" s="233" t="s">
        <v>2239</v>
      </c>
      <c r="F620" s="233" t="s">
        <v>2240</v>
      </c>
      <c r="G620" s="235">
        <v>0</v>
      </c>
      <c r="H620" s="523" t="s">
        <v>786</v>
      </c>
      <c r="I620" s="523"/>
      <c r="J620" s="523" t="str">
        <f t="shared" si="9"/>
        <v>Komercijalni i uslužni sektor</v>
      </c>
      <c r="K620" s="524"/>
    </row>
    <row r="621" spans="1:11" ht="15" customHeight="1" x14ac:dyDescent="0.25">
      <c r="A621" s="233" t="s">
        <v>2241</v>
      </c>
      <c r="B621" s="234" t="s">
        <v>1941</v>
      </c>
      <c r="C621" s="234" t="s">
        <v>2143</v>
      </c>
      <c r="D621" s="234">
        <v>73</v>
      </c>
      <c r="E621" s="233" t="s">
        <v>2242</v>
      </c>
      <c r="F621" s="233" t="s">
        <v>2243</v>
      </c>
      <c r="G621" s="235">
        <v>0</v>
      </c>
      <c r="H621" s="523" t="s">
        <v>786</v>
      </c>
      <c r="I621" s="523"/>
      <c r="J621" s="523" t="str">
        <f t="shared" si="9"/>
        <v>Komercijalni i uslužni sektor</v>
      </c>
      <c r="K621" s="524"/>
    </row>
    <row r="622" spans="1:11" ht="15" customHeight="1" x14ac:dyDescent="0.25">
      <c r="A622" s="233" t="s">
        <v>2244</v>
      </c>
      <c r="B622" s="234" t="s">
        <v>1941</v>
      </c>
      <c r="C622" s="234" t="s">
        <v>2143</v>
      </c>
      <c r="D622" s="234">
        <v>74</v>
      </c>
      <c r="E622" s="233" t="s">
        <v>2245</v>
      </c>
      <c r="F622" s="233" t="s">
        <v>2246</v>
      </c>
      <c r="G622" s="235">
        <v>0</v>
      </c>
      <c r="H622" s="523" t="s">
        <v>786</v>
      </c>
      <c r="I622" s="523"/>
      <c r="J622" s="523" t="str">
        <f t="shared" si="9"/>
        <v>Komercijalni i uslužni sektor</v>
      </c>
      <c r="K622" s="524"/>
    </row>
    <row r="623" spans="1:11" ht="15" customHeight="1" x14ac:dyDescent="0.25">
      <c r="A623" s="233" t="s">
        <v>2247</v>
      </c>
      <c r="B623" s="234" t="s">
        <v>1941</v>
      </c>
      <c r="C623" s="234" t="s">
        <v>2143</v>
      </c>
      <c r="D623" s="234">
        <v>75</v>
      </c>
      <c r="E623" s="233" t="s">
        <v>2248</v>
      </c>
      <c r="F623" s="233" t="s">
        <v>2249</v>
      </c>
      <c r="G623" s="235">
        <v>0</v>
      </c>
      <c r="H623" s="523" t="s">
        <v>786</v>
      </c>
      <c r="I623" s="523"/>
      <c r="J623" s="523" t="str">
        <f t="shared" si="9"/>
        <v>Komercijalni i uslužni sektor</v>
      </c>
      <c r="K623" s="524"/>
    </row>
    <row r="624" spans="1:11" ht="15" customHeight="1" x14ac:dyDescent="0.25">
      <c r="A624" s="233" t="s">
        <v>2250</v>
      </c>
      <c r="B624" s="234" t="s">
        <v>1941</v>
      </c>
      <c r="C624" s="234" t="s">
        <v>2143</v>
      </c>
      <c r="D624" s="234">
        <v>76</v>
      </c>
      <c r="E624" s="233" t="s">
        <v>2251</v>
      </c>
      <c r="F624" s="233" t="s">
        <v>2252</v>
      </c>
      <c r="G624" s="235">
        <v>0</v>
      </c>
      <c r="H624" s="523" t="s">
        <v>786</v>
      </c>
      <c r="I624" s="523"/>
      <c r="J624" s="523" t="str">
        <f t="shared" si="9"/>
        <v>Komercijalni i uslužni sektor</v>
      </c>
      <c r="K624" s="524"/>
    </row>
    <row r="625" spans="1:11" ht="15" customHeight="1" x14ac:dyDescent="0.25">
      <c r="A625" s="233" t="s">
        <v>2253</v>
      </c>
      <c r="B625" s="234" t="s">
        <v>1941</v>
      </c>
      <c r="C625" s="234" t="s">
        <v>2143</v>
      </c>
      <c r="D625" s="234">
        <v>77</v>
      </c>
      <c r="E625" s="233" t="s">
        <v>2254</v>
      </c>
      <c r="F625" s="233" t="s">
        <v>2255</v>
      </c>
      <c r="G625" s="235">
        <v>0</v>
      </c>
      <c r="H625" s="523" t="s">
        <v>786</v>
      </c>
      <c r="I625" s="523"/>
      <c r="J625" s="523" t="str">
        <f t="shared" si="9"/>
        <v>Komercijalni i uslužni sektor</v>
      </c>
      <c r="K625" s="524"/>
    </row>
    <row r="626" spans="1:11" ht="15" customHeight="1" x14ac:dyDescent="0.25">
      <c r="A626" s="233" t="s">
        <v>2256</v>
      </c>
      <c r="B626" s="234" t="s">
        <v>1941</v>
      </c>
      <c r="C626" s="234" t="s">
        <v>2143</v>
      </c>
      <c r="D626" s="234">
        <v>78</v>
      </c>
      <c r="E626" s="233" t="s">
        <v>2257</v>
      </c>
      <c r="F626" s="233" t="s">
        <v>2258</v>
      </c>
      <c r="G626" s="235">
        <v>0</v>
      </c>
      <c r="H626" s="523" t="s">
        <v>786</v>
      </c>
      <c r="I626" s="523"/>
      <c r="J626" s="523" t="str">
        <f t="shared" si="9"/>
        <v>Komercijalni i uslužni sektor</v>
      </c>
      <c r="K626" s="524"/>
    </row>
    <row r="627" spans="1:11" ht="15" customHeight="1" x14ac:dyDescent="0.25">
      <c r="A627" s="233" t="s">
        <v>2259</v>
      </c>
      <c r="B627" s="234" t="s">
        <v>1941</v>
      </c>
      <c r="C627" s="234" t="s">
        <v>2143</v>
      </c>
      <c r="D627" s="234">
        <v>79</v>
      </c>
      <c r="E627" s="233" t="s">
        <v>2260</v>
      </c>
      <c r="F627" s="233" t="s">
        <v>2261</v>
      </c>
      <c r="G627" s="235">
        <v>0</v>
      </c>
      <c r="H627" s="523" t="s">
        <v>786</v>
      </c>
      <c r="I627" s="523"/>
      <c r="J627" s="523" t="str">
        <f t="shared" si="9"/>
        <v>Komercijalni i uslužni sektor</v>
      </c>
      <c r="K627" s="524"/>
    </row>
    <row r="628" spans="1:11" ht="15" customHeight="1" x14ac:dyDescent="0.25">
      <c r="A628" s="233" t="s">
        <v>2262</v>
      </c>
      <c r="B628" s="234" t="s">
        <v>1941</v>
      </c>
      <c r="C628" s="234" t="s">
        <v>2143</v>
      </c>
      <c r="D628" s="234">
        <v>80</v>
      </c>
      <c r="E628" s="233" t="s">
        <v>2263</v>
      </c>
      <c r="F628" s="233" t="s">
        <v>2264</v>
      </c>
      <c r="G628" s="235">
        <v>0</v>
      </c>
      <c r="H628" s="523" t="s">
        <v>786</v>
      </c>
      <c r="I628" s="523"/>
      <c r="J628" s="523" t="str">
        <f t="shared" si="9"/>
        <v>Komercijalni i uslužni sektor</v>
      </c>
      <c r="K628" s="524"/>
    </row>
    <row r="629" spans="1:11" x14ac:dyDescent="0.25">
      <c r="A629" s="233" t="s">
        <v>2265</v>
      </c>
      <c r="B629" s="234" t="s">
        <v>1941</v>
      </c>
      <c r="C629" s="234" t="s">
        <v>2143</v>
      </c>
      <c r="D629" s="234">
        <v>81</v>
      </c>
      <c r="E629" s="233" t="s">
        <v>2266</v>
      </c>
      <c r="F629" s="233" t="s">
        <v>2267</v>
      </c>
      <c r="G629" s="235">
        <v>1</v>
      </c>
      <c r="H629" s="523" t="s">
        <v>781</v>
      </c>
      <c r="I629" s="523"/>
      <c r="J629" s="523"/>
      <c r="K629" s="524"/>
    </row>
    <row r="630" spans="1:11" ht="15" customHeight="1" x14ac:dyDescent="0.25">
      <c r="A630" s="233" t="s">
        <v>2268</v>
      </c>
      <c r="B630" s="234" t="s">
        <v>1941</v>
      </c>
      <c r="C630" s="234" t="s">
        <v>2143</v>
      </c>
      <c r="D630" s="234">
        <v>82</v>
      </c>
      <c r="E630" s="233" t="s">
        <v>2269</v>
      </c>
      <c r="F630" s="233" t="s">
        <v>2270</v>
      </c>
      <c r="G630" s="235">
        <v>0</v>
      </c>
      <c r="H630" s="523" t="s">
        <v>786</v>
      </c>
      <c r="I630" s="523"/>
      <c r="J630" s="523" t="str">
        <f>$AU$3</f>
        <v>Komercijalni i uslužni sektor</v>
      </c>
      <c r="K630" s="524"/>
    </row>
    <row r="631" spans="1:11" ht="15" customHeight="1" x14ac:dyDescent="0.25">
      <c r="A631" s="233" t="s">
        <v>2271</v>
      </c>
      <c r="B631" s="234" t="s">
        <v>1941</v>
      </c>
      <c r="C631" s="234" t="s">
        <v>2143</v>
      </c>
      <c r="D631" s="234">
        <v>89</v>
      </c>
      <c r="E631" s="233" t="s">
        <v>2272</v>
      </c>
      <c r="F631" s="233" t="s">
        <v>2273</v>
      </c>
      <c r="G631" s="235">
        <v>0</v>
      </c>
      <c r="H631" s="523" t="s">
        <v>786</v>
      </c>
      <c r="I631" s="523"/>
      <c r="J631" s="523" t="str">
        <f>$AU$3</f>
        <v>Komercijalni i uslužni sektor</v>
      </c>
      <c r="K631" s="524"/>
    </row>
    <row r="632" spans="1:11" x14ac:dyDescent="0.25">
      <c r="A632" s="233" t="s">
        <v>2274</v>
      </c>
      <c r="B632" s="234" t="s">
        <v>1941</v>
      </c>
      <c r="C632" s="234" t="s">
        <v>2143</v>
      </c>
      <c r="D632" s="234">
        <v>90</v>
      </c>
      <c r="E632" s="233" t="s">
        <v>2275</v>
      </c>
      <c r="F632" s="233" t="s">
        <v>2276</v>
      </c>
      <c r="G632" s="235">
        <v>0</v>
      </c>
      <c r="H632" s="523" t="s">
        <v>786</v>
      </c>
      <c r="I632" s="523"/>
      <c r="J632" s="523" t="str">
        <f>$AU$3</f>
        <v>Komercijalni i uslužni sektor</v>
      </c>
      <c r="K632" s="523" t="s">
        <v>673</v>
      </c>
    </row>
    <row r="633" spans="1:11" ht="123" customHeight="1" x14ac:dyDescent="0.25">
      <c r="A633" s="233" t="s">
        <v>2277</v>
      </c>
      <c r="B633" s="234" t="s">
        <v>1941</v>
      </c>
      <c r="C633" s="234" t="s">
        <v>2143</v>
      </c>
      <c r="D633" s="234">
        <v>91</v>
      </c>
      <c r="E633" s="233" t="s">
        <v>2278</v>
      </c>
      <c r="F633" s="233" t="s">
        <v>2279</v>
      </c>
      <c r="G633" s="235">
        <v>0</v>
      </c>
      <c r="H633" s="523" t="s">
        <v>786</v>
      </c>
      <c r="I633" s="523"/>
      <c r="J633" s="523" t="str">
        <f>$AU$3</f>
        <v>Komercijalni i uslužni sektor</v>
      </c>
      <c r="K633" s="523" t="s">
        <v>2141</v>
      </c>
    </row>
    <row r="634" spans="1:11" ht="15" customHeight="1" x14ac:dyDescent="0.25">
      <c r="A634" s="233" t="s">
        <v>2280</v>
      </c>
      <c r="B634" s="234" t="s">
        <v>1941</v>
      </c>
      <c r="C634" s="234" t="s">
        <v>2143</v>
      </c>
      <c r="D634" s="234">
        <v>99</v>
      </c>
      <c r="E634" s="233" t="s">
        <v>2281</v>
      </c>
      <c r="F634" s="233" t="s">
        <v>2282</v>
      </c>
      <c r="G634" s="235">
        <v>0</v>
      </c>
      <c r="H634" s="523" t="s">
        <v>786</v>
      </c>
      <c r="I634" s="523"/>
      <c r="J634" s="523" t="str">
        <f>$AU$3</f>
        <v>Komercijalni i uslužni sektor</v>
      </c>
      <c r="K634" s="524"/>
    </row>
    <row r="635" spans="1:11" ht="15" customHeight="1" x14ac:dyDescent="0.25">
      <c r="A635" s="233" t="s">
        <v>2283</v>
      </c>
      <c r="B635" s="234" t="s">
        <v>2284</v>
      </c>
      <c r="C635" s="234" t="s">
        <v>2285</v>
      </c>
      <c r="D635" s="234">
        <v>0</v>
      </c>
      <c r="E635" s="233" t="s">
        <v>2286</v>
      </c>
      <c r="F635" s="233" t="s">
        <v>2287</v>
      </c>
      <c r="G635" s="235">
        <v>1</v>
      </c>
      <c r="H635" s="523"/>
      <c r="I635" s="523"/>
      <c r="J635" s="523"/>
      <c r="K635" s="524"/>
    </row>
    <row r="636" spans="1:11" ht="15" customHeight="1" x14ac:dyDescent="0.25">
      <c r="A636" s="233" t="s">
        <v>2288</v>
      </c>
      <c r="B636" s="234" t="s">
        <v>2284</v>
      </c>
      <c r="C636" s="234" t="s">
        <v>2285</v>
      </c>
      <c r="D636" s="234">
        <v>10</v>
      </c>
      <c r="E636" s="233" t="s">
        <v>2289</v>
      </c>
      <c r="F636" s="233" t="s">
        <v>2290</v>
      </c>
      <c r="G636" s="235">
        <v>1</v>
      </c>
      <c r="H636" s="523"/>
      <c r="I636" s="523"/>
      <c r="J636" s="523"/>
      <c r="K636" s="524"/>
    </row>
    <row r="637" spans="1:11" ht="15" customHeight="1" x14ac:dyDescent="0.25">
      <c r="A637" s="233" t="s">
        <v>2291</v>
      </c>
      <c r="B637" s="234" t="s">
        <v>2284</v>
      </c>
      <c r="C637" s="234" t="s">
        <v>2285</v>
      </c>
      <c r="D637" s="234">
        <v>20</v>
      </c>
      <c r="E637" s="233" t="s">
        <v>2292</v>
      </c>
      <c r="F637" s="233" t="s">
        <v>2293</v>
      </c>
      <c r="G637" s="235">
        <v>1</v>
      </c>
      <c r="H637" s="523"/>
      <c r="I637" s="523"/>
      <c r="J637" s="523"/>
      <c r="K637" s="524"/>
    </row>
    <row r="638" spans="1:11" ht="15" customHeight="1" x14ac:dyDescent="0.25">
      <c r="A638" s="233" t="s">
        <v>2294</v>
      </c>
      <c r="B638" s="234" t="s">
        <v>2284</v>
      </c>
      <c r="C638" s="234" t="s">
        <v>2285</v>
      </c>
      <c r="D638" s="234">
        <v>30</v>
      </c>
      <c r="E638" s="233" t="s">
        <v>2295</v>
      </c>
      <c r="F638" s="233" t="s">
        <v>2296</v>
      </c>
      <c r="G638" s="235">
        <v>1</v>
      </c>
      <c r="H638" s="523"/>
      <c r="I638" s="523"/>
      <c r="J638" s="523"/>
      <c r="K638" s="524"/>
    </row>
    <row r="639" spans="1:11" ht="15" customHeight="1" x14ac:dyDescent="0.25">
      <c r="A639" s="233" t="s">
        <v>2297</v>
      </c>
      <c r="B639" s="234" t="s">
        <v>2284</v>
      </c>
      <c r="C639" s="234" t="s">
        <v>2285</v>
      </c>
      <c r="D639" s="234">
        <v>31</v>
      </c>
      <c r="E639" s="233" t="s">
        <v>2298</v>
      </c>
      <c r="F639" s="233" t="s">
        <v>2299</v>
      </c>
      <c r="G639" s="235">
        <v>1</v>
      </c>
      <c r="H639" s="523"/>
      <c r="I639" s="523"/>
      <c r="J639" s="523"/>
      <c r="K639" s="524"/>
    </row>
    <row r="640" spans="1:11" ht="15" customHeight="1" x14ac:dyDescent="0.25">
      <c r="A640" s="233" t="s">
        <v>2300</v>
      </c>
      <c r="B640" s="234" t="s">
        <v>2284</v>
      </c>
      <c r="C640" s="234" t="s">
        <v>2285</v>
      </c>
      <c r="D640" s="234">
        <v>32</v>
      </c>
      <c r="E640" s="233" t="s">
        <v>2301</v>
      </c>
      <c r="F640" s="233" t="s">
        <v>2302</v>
      </c>
      <c r="G640" s="235">
        <v>1</v>
      </c>
      <c r="H640" s="523"/>
      <c r="I640" s="523"/>
      <c r="J640" s="523"/>
      <c r="K640" s="524"/>
    </row>
    <row r="641" spans="1:11" ht="15" customHeight="1" x14ac:dyDescent="0.25">
      <c r="A641" s="233" t="s">
        <v>2303</v>
      </c>
      <c r="B641" s="234" t="s">
        <v>2284</v>
      </c>
      <c r="C641" s="234" t="s">
        <v>2285</v>
      </c>
      <c r="D641" s="234">
        <v>39</v>
      </c>
      <c r="E641" s="233" t="s">
        <v>2304</v>
      </c>
      <c r="F641" s="233" t="s">
        <v>2305</v>
      </c>
      <c r="G641" s="235">
        <v>1</v>
      </c>
      <c r="H641" s="523"/>
      <c r="I641" s="523"/>
      <c r="J641" s="523"/>
      <c r="K641" s="524"/>
    </row>
    <row r="642" spans="1:11" ht="15" customHeight="1" x14ac:dyDescent="0.25">
      <c r="A642" s="233" t="s">
        <v>2306</v>
      </c>
      <c r="B642" s="234" t="s">
        <v>2284</v>
      </c>
      <c r="C642" s="234" t="s">
        <v>2285</v>
      </c>
      <c r="D642" s="234">
        <v>40</v>
      </c>
      <c r="E642" s="233" t="s">
        <v>2307</v>
      </c>
      <c r="F642" s="233" t="s">
        <v>2308</v>
      </c>
      <c r="G642" s="235">
        <v>1</v>
      </c>
      <c r="H642" s="523"/>
      <c r="I642" s="523"/>
      <c r="J642" s="523"/>
      <c r="K642" s="524"/>
    </row>
    <row r="643" spans="1:11" ht="15" customHeight="1" x14ac:dyDescent="0.25">
      <c r="A643" s="233" t="s">
        <v>2309</v>
      </c>
      <c r="B643" s="234" t="s">
        <v>2284</v>
      </c>
      <c r="C643" s="234" t="s">
        <v>2285</v>
      </c>
      <c r="D643" s="234">
        <v>41</v>
      </c>
      <c r="E643" s="233" t="s">
        <v>2310</v>
      </c>
      <c r="F643" s="233" t="s">
        <v>2311</v>
      </c>
      <c r="G643" s="235">
        <v>1</v>
      </c>
      <c r="H643" s="523"/>
      <c r="I643" s="523"/>
      <c r="J643" s="523"/>
      <c r="K643" s="524"/>
    </row>
    <row r="644" spans="1:11" ht="15" customHeight="1" x14ac:dyDescent="0.25">
      <c r="A644" s="233" t="s">
        <v>2312</v>
      </c>
      <c r="B644" s="234" t="s">
        <v>2284</v>
      </c>
      <c r="C644" s="234" t="s">
        <v>2285</v>
      </c>
      <c r="D644" s="234">
        <v>42</v>
      </c>
      <c r="E644" s="233" t="s">
        <v>2313</v>
      </c>
      <c r="F644" s="233" t="s">
        <v>2314</v>
      </c>
      <c r="G644" s="235">
        <v>1</v>
      </c>
      <c r="H644" s="523"/>
      <c r="I644" s="523"/>
      <c r="J644" s="523"/>
      <c r="K644" s="524"/>
    </row>
    <row r="645" spans="1:11" ht="15" customHeight="1" x14ac:dyDescent="0.25">
      <c r="A645" s="233" t="s">
        <v>2315</v>
      </c>
      <c r="B645" s="234" t="s">
        <v>2284</v>
      </c>
      <c r="C645" s="234" t="s">
        <v>2285</v>
      </c>
      <c r="D645" s="234">
        <v>50</v>
      </c>
      <c r="E645" s="233" t="s">
        <v>2316</v>
      </c>
      <c r="F645" s="233" t="s">
        <v>2317</v>
      </c>
      <c r="G645" s="235">
        <v>1</v>
      </c>
      <c r="H645" s="523"/>
      <c r="I645" s="523"/>
      <c r="J645" s="523"/>
      <c r="K645" s="524"/>
    </row>
    <row r="646" spans="1:11" ht="15" customHeight="1" x14ac:dyDescent="0.25">
      <c r="A646" s="233" t="s">
        <v>2318</v>
      </c>
      <c r="B646" s="234" t="s">
        <v>2284</v>
      </c>
      <c r="C646" s="234" t="s">
        <v>2285</v>
      </c>
      <c r="D646" s="234">
        <v>50</v>
      </c>
      <c r="E646" s="233" t="s">
        <v>2319</v>
      </c>
      <c r="F646" s="233" t="s">
        <v>2317</v>
      </c>
      <c r="G646" s="235">
        <v>1</v>
      </c>
      <c r="H646" s="523"/>
      <c r="I646" s="523"/>
      <c r="J646" s="523"/>
      <c r="K646" s="524"/>
    </row>
    <row r="647" spans="1:11" ht="15" customHeight="1" x14ac:dyDescent="0.25">
      <c r="A647" s="233" t="s">
        <v>2320</v>
      </c>
      <c r="B647" s="234" t="s">
        <v>2284</v>
      </c>
      <c r="C647" s="234" t="s">
        <v>2285</v>
      </c>
      <c r="D647" s="234">
        <v>50</v>
      </c>
      <c r="E647" s="233" t="s">
        <v>2321</v>
      </c>
      <c r="F647" s="233" t="s">
        <v>2317</v>
      </c>
      <c r="G647" s="235">
        <v>1</v>
      </c>
      <c r="H647" s="523"/>
      <c r="I647" s="523"/>
      <c r="J647" s="523"/>
      <c r="K647" s="524"/>
    </row>
    <row r="648" spans="1:11" ht="15" customHeight="1" x14ac:dyDescent="0.25">
      <c r="A648" s="233" t="s">
        <v>2322</v>
      </c>
      <c r="B648" s="234" t="s">
        <v>2284</v>
      </c>
      <c r="C648" s="234" t="s">
        <v>2285</v>
      </c>
      <c r="D648" s="234">
        <v>50</v>
      </c>
      <c r="E648" s="233" t="s">
        <v>2323</v>
      </c>
      <c r="F648" s="233" t="s">
        <v>2317</v>
      </c>
      <c r="G648" s="235">
        <v>1</v>
      </c>
      <c r="H648" s="523"/>
      <c r="I648" s="523"/>
      <c r="J648" s="523"/>
      <c r="K648" s="524"/>
    </row>
    <row r="649" spans="1:11" ht="15" customHeight="1" x14ac:dyDescent="0.25">
      <c r="A649" s="233" t="s">
        <v>2324</v>
      </c>
      <c r="B649" s="234" t="s">
        <v>2284</v>
      </c>
      <c r="C649" s="234" t="s">
        <v>2285</v>
      </c>
      <c r="D649" s="234">
        <v>50</v>
      </c>
      <c r="E649" s="233" t="s">
        <v>2325</v>
      </c>
      <c r="F649" s="233" t="s">
        <v>2317</v>
      </c>
      <c r="G649" s="235">
        <v>1</v>
      </c>
      <c r="H649" s="523"/>
      <c r="I649" s="523"/>
      <c r="J649" s="523"/>
      <c r="K649" s="524"/>
    </row>
    <row r="650" spans="1:11" ht="15" customHeight="1" x14ac:dyDescent="0.25">
      <c r="A650" s="233" t="s">
        <v>2326</v>
      </c>
      <c r="B650" s="234" t="s">
        <v>2284</v>
      </c>
      <c r="C650" s="234" t="s">
        <v>2285</v>
      </c>
      <c r="D650" s="234">
        <v>50</v>
      </c>
      <c r="E650" s="233" t="s">
        <v>2327</v>
      </c>
      <c r="F650" s="233" t="s">
        <v>2317</v>
      </c>
      <c r="G650" s="235">
        <v>1</v>
      </c>
      <c r="H650" s="523"/>
      <c r="I650" s="523"/>
      <c r="J650" s="523"/>
      <c r="K650" s="524"/>
    </row>
    <row r="651" spans="1:11" ht="15" customHeight="1" x14ac:dyDescent="0.25">
      <c r="A651" s="233" t="s">
        <v>2328</v>
      </c>
      <c r="B651" s="234" t="s">
        <v>2284</v>
      </c>
      <c r="C651" s="234" t="s">
        <v>2329</v>
      </c>
      <c r="D651" s="234">
        <v>0</v>
      </c>
      <c r="E651" s="233" t="s">
        <v>2330</v>
      </c>
      <c r="F651" s="233" t="s">
        <v>2331</v>
      </c>
      <c r="G651" s="235">
        <v>1</v>
      </c>
      <c r="H651" s="523"/>
      <c r="I651" s="523"/>
      <c r="J651" s="523"/>
      <c r="K651" s="524"/>
    </row>
    <row r="652" spans="1:11" ht="15" customHeight="1" x14ac:dyDescent="0.25">
      <c r="A652" s="233" t="s">
        <v>2332</v>
      </c>
      <c r="B652" s="234" t="s">
        <v>2284</v>
      </c>
      <c r="C652" s="234" t="s">
        <v>2329</v>
      </c>
      <c r="D652" s="234">
        <v>10</v>
      </c>
      <c r="E652" s="233" t="s">
        <v>2333</v>
      </c>
      <c r="F652" s="233" t="s">
        <v>2334</v>
      </c>
      <c r="G652" s="235">
        <v>1</v>
      </c>
      <c r="H652" s="523"/>
      <c r="I652" s="523"/>
      <c r="J652" s="523"/>
      <c r="K652" s="524"/>
    </row>
    <row r="653" spans="1:11" ht="15" customHeight="1" x14ac:dyDescent="0.25">
      <c r="A653" s="233" t="s">
        <v>2335</v>
      </c>
      <c r="B653" s="234" t="s">
        <v>2284</v>
      </c>
      <c r="C653" s="234" t="s">
        <v>2329</v>
      </c>
      <c r="D653" s="234">
        <v>20</v>
      </c>
      <c r="E653" s="233" t="s">
        <v>2336</v>
      </c>
      <c r="F653" s="233" t="s">
        <v>2337</v>
      </c>
      <c r="G653" s="235">
        <v>1</v>
      </c>
      <c r="H653" s="523"/>
      <c r="I653" s="523"/>
      <c r="J653" s="523"/>
      <c r="K653" s="524"/>
    </row>
    <row r="654" spans="1:11" ht="15" customHeight="1" x14ac:dyDescent="0.25">
      <c r="A654" s="233" t="s">
        <v>2338</v>
      </c>
      <c r="B654" s="234" t="s">
        <v>2284</v>
      </c>
      <c r="C654" s="234" t="s">
        <v>2329</v>
      </c>
      <c r="D654" s="234">
        <v>30</v>
      </c>
      <c r="E654" s="233" t="s">
        <v>2339</v>
      </c>
      <c r="F654" s="233" t="s">
        <v>2340</v>
      </c>
      <c r="G654" s="235">
        <v>1</v>
      </c>
      <c r="H654" s="523"/>
      <c r="I654" s="523"/>
      <c r="J654" s="523"/>
      <c r="K654" s="524"/>
    </row>
    <row r="655" spans="1:11" ht="15" customHeight="1" x14ac:dyDescent="0.25">
      <c r="A655" s="233" t="s">
        <v>2341</v>
      </c>
      <c r="B655" s="234" t="s">
        <v>2284</v>
      </c>
      <c r="C655" s="234" t="s">
        <v>2329</v>
      </c>
      <c r="D655" s="234">
        <v>40</v>
      </c>
      <c r="E655" s="233" t="s">
        <v>2342</v>
      </c>
      <c r="F655" s="233" t="s">
        <v>2343</v>
      </c>
      <c r="G655" s="235">
        <v>1</v>
      </c>
      <c r="H655" s="523"/>
      <c r="I655" s="523"/>
      <c r="J655" s="523"/>
      <c r="K655" s="524"/>
    </row>
    <row r="656" spans="1:11" ht="15" customHeight="1" x14ac:dyDescent="0.25">
      <c r="A656" s="233" t="s">
        <v>2344</v>
      </c>
      <c r="B656" s="234" t="s">
        <v>2284</v>
      </c>
      <c r="C656" s="234" t="s">
        <v>2345</v>
      </c>
      <c r="D656" s="234">
        <v>0</v>
      </c>
      <c r="E656" s="233" t="s">
        <v>2346</v>
      </c>
      <c r="F656" s="233" t="s">
        <v>2347</v>
      </c>
      <c r="G656" s="235">
        <v>1</v>
      </c>
      <c r="H656" s="523"/>
      <c r="I656" s="523"/>
      <c r="J656" s="523"/>
      <c r="K656" s="524"/>
    </row>
    <row r="657" spans="1:11" ht="15" customHeight="1" x14ac:dyDescent="0.25">
      <c r="A657" s="233" t="s">
        <v>2348</v>
      </c>
      <c r="B657" s="234" t="s">
        <v>2284</v>
      </c>
      <c r="C657" s="234" t="s">
        <v>2345</v>
      </c>
      <c r="D657" s="234">
        <v>10</v>
      </c>
      <c r="E657" s="233" t="s">
        <v>2349</v>
      </c>
      <c r="F657" s="233" t="s">
        <v>2350</v>
      </c>
      <c r="G657" s="235">
        <v>1</v>
      </c>
      <c r="H657" s="523"/>
      <c r="I657" s="523"/>
      <c r="J657" s="523"/>
      <c r="K657" s="524"/>
    </row>
    <row r="658" spans="1:11" ht="15" customHeight="1" x14ac:dyDescent="0.25">
      <c r="A658" s="233" t="s">
        <v>2351</v>
      </c>
      <c r="B658" s="234" t="s">
        <v>2284</v>
      </c>
      <c r="C658" s="234" t="s">
        <v>2345</v>
      </c>
      <c r="D658" s="234">
        <v>20</v>
      </c>
      <c r="E658" s="233" t="s">
        <v>2352</v>
      </c>
      <c r="F658" s="233" t="s">
        <v>2353</v>
      </c>
      <c r="G658" s="235">
        <v>1</v>
      </c>
      <c r="H658" s="523"/>
      <c r="I658" s="523"/>
      <c r="J658" s="523"/>
      <c r="K658" s="524"/>
    </row>
    <row r="659" spans="1:11" ht="15" customHeight="1" x14ac:dyDescent="0.25">
      <c r="A659" s="233" t="s">
        <v>2354</v>
      </c>
      <c r="B659" s="234" t="s">
        <v>2284</v>
      </c>
      <c r="C659" s="234" t="s">
        <v>2345</v>
      </c>
      <c r="D659" s="234">
        <v>21</v>
      </c>
      <c r="E659" s="233" t="s">
        <v>2355</v>
      </c>
      <c r="F659" s="233" t="s">
        <v>2356</v>
      </c>
      <c r="G659" s="235">
        <v>1</v>
      </c>
      <c r="H659" s="523"/>
      <c r="I659" s="523"/>
      <c r="J659" s="523"/>
      <c r="K659" s="524"/>
    </row>
    <row r="660" spans="1:11" ht="15" customHeight="1" x14ac:dyDescent="0.25">
      <c r="A660" s="233" t="s">
        <v>2357</v>
      </c>
      <c r="B660" s="234" t="s">
        <v>2284</v>
      </c>
      <c r="C660" s="234" t="s">
        <v>2345</v>
      </c>
      <c r="D660" s="234">
        <v>22</v>
      </c>
      <c r="E660" s="233" t="s">
        <v>2358</v>
      </c>
      <c r="F660" s="233" t="s">
        <v>2359</v>
      </c>
      <c r="G660" s="235">
        <v>1</v>
      </c>
      <c r="H660" s="523"/>
      <c r="I660" s="523"/>
      <c r="J660" s="523"/>
      <c r="K660" s="524"/>
    </row>
    <row r="661" spans="1:11" ht="15" customHeight="1" x14ac:dyDescent="0.25">
      <c r="A661" s="233" t="s">
        <v>2360</v>
      </c>
      <c r="B661" s="234" t="s">
        <v>2284</v>
      </c>
      <c r="C661" s="234" t="s">
        <v>2361</v>
      </c>
      <c r="D661" s="234">
        <v>0</v>
      </c>
      <c r="E661" s="233" t="s">
        <v>2362</v>
      </c>
      <c r="F661" s="233" t="s">
        <v>2363</v>
      </c>
      <c r="G661" s="235">
        <v>1</v>
      </c>
      <c r="H661" s="523"/>
      <c r="I661" s="523"/>
      <c r="J661" s="523"/>
      <c r="K661" s="524"/>
    </row>
    <row r="662" spans="1:11" ht="15" customHeight="1" x14ac:dyDescent="0.25">
      <c r="A662" s="233" t="s">
        <v>2364</v>
      </c>
      <c r="B662" s="234" t="s">
        <v>2284</v>
      </c>
      <c r="C662" s="234" t="s">
        <v>2361</v>
      </c>
      <c r="D662" s="234">
        <v>10</v>
      </c>
      <c r="E662" s="233" t="s">
        <v>2365</v>
      </c>
      <c r="F662" s="233" t="s">
        <v>2366</v>
      </c>
      <c r="G662" s="235">
        <v>1</v>
      </c>
      <c r="H662" s="523"/>
      <c r="I662" s="523"/>
      <c r="J662" s="523"/>
      <c r="K662" s="524"/>
    </row>
    <row r="663" spans="1:11" ht="15" customHeight="1" x14ac:dyDescent="0.25">
      <c r="A663" s="233" t="s">
        <v>2367</v>
      </c>
      <c r="B663" s="234" t="s">
        <v>2284</v>
      </c>
      <c r="C663" s="234" t="s">
        <v>2361</v>
      </c>
      <c r="D663" s="234">
        <v>20</v>
      </c>
      <c r="E663" s="233" t="s">
        <v>2368</v>
      </c>
      <c r="F663" s="233" t="s">
        <v>2369</v>
      </c>
      <c r="G663" s="235">
        <v>1</v>
      </c>
      <c r="H663" s="523"/>
      <c r="I663" s="523"/>
      <c r="J663" s="523"/>
      <c r="K663" s="524"/>
    </row>
    <row r="664" spans="1:11" ht="15" customHeight="1" x14ac:dyDescent="0.25">
      <c r="A664" s="233" t="s">
        <v>2370</v>
      </c>
      <c r="B664" s="234" t="s">
        <v>2284</v>
      </c>
      <c r="C664" s="234" t="s">
        <v>2361</v>
      </c>
      <c r="D664" s="234">
        <v>21</v>
      </c>
      <c r="E664" s="233" t="s">
        <v>2371</v>
      </c>
      <c r="F664" s="233" t="s">
        <v>2372</v>
      </c>
      <c r="G664" s="235">
        <v>1</v>
      </c>
      <c r="H664" s="523"/>
      <c r="I664" s="523"/>
      <c r="J664" s="523"/>
      <c r="K664" s="524"/>
    </row>
    <row r="665" spans="1:11" ht="15" customHeight="1" x14ac:dyDescent="0.25">
      <c r="A665" s="233" t="s">
        <v>2373</v>
      </c>
      <c r="B665" s="234" t="s">
        <v>2284</v>
      </c>
      <c r="C665" s="234" t="s">
        <v>2361</v>
      </c>
      <c r="D665" s="234">
        <v>21</v>
      </c>
      <c r="E665" s="233" t="s">
        <v>2374</v>
      </c>
      <c r="F665" s="233" t="s">
        <v>2372</v>
      </c>
      <c r="G665" s="235">
        <v>1</v>
      </c>
      <c r="H665" s="523"/>
      <c r="I665" s="523"/>
      <c r="J665" s="523"/>
      <c r="K665" s="524"/>
    </row>
    <row r="666" spans="1:11" ht="15" customHeight="1" x14ac:dyDescent="0.25">
      <c r="A666" s="233" t="s">
        <v>2375</v>
      </c>
      <c r="B666" s="234" t="s">
        <v>2284</v>
      </c>
      <c r="C666" s="234" t="s">
        <v>2361</v>
      </c>
      <c r="D666" s="234">
        <v>21</v>
      </c>
      <c r="E666" s="233" t="s">
        <v>2376</v>
      </c>
      <c r="F666" s="233" t="s">
        <v>2372</v>
      </c>
      <c r="G666" s="235">
        <v>1</v>
      </c>
      <c r="H666" s="523"/>
      <c r="I666" s="523"/>
      <c r="J666" s="523"/>
      <c r="K666" s="524"/>
    </row>
    <row r="667" spans="1:11" ht="15" customHeight="1" x14ac:dyDescent="0.25">
      <c r="A667" s="233" t="s">
        <v>2377</v>
      </c>
      <c r="B667" s="234" t="s">
        <v>2284</v>
      </c>
      <c r="C667" s="234" t="s">
        <v>2361</v>
      </c>
      <c r="D667" s="234">
        <v>21</v>
      </c>
      <c r="E667" s="233" t="s">
        <v>2378</v>
      </c>
      <c r="F667" s="233" t="s">
        <v>2372</v>
      </c>
      <c r="G667" s="235">
        <v>1</v>
      </c>
      <c r="H667" s="523"/>
      <c r="I667" s="523"/>
      <c r="J667" s="523"/>
      <c r="K667" s="524"/>
    </row>
    <row r="668" spans="1:11" ht="15" customHeight="1" x14ac:dyDescent="0.25">
      <c r="A668" s="233" t="s">
        <v>2379</v>
      </c>
      <c r="B668" s="234" t="s">
        <v>2284</v>
      </c>
      <c r="C668" s="234" t="s">
        <v>2361</v>
      </c>
      <c r="D668" s="234">
        <v>21</v>
      </c>
      <c r="E668" s="233" t="s">
        <v>2380</v>
      </c>
      <c r="F668" s="233" t="s">
        <v>2372</v>
      </c>
      <c r="G668" s="235">
        <v>1</v>
      </c>
      <c r="H668" s="523"/>
      <c r="I668" s="523"/>
      <c r="J668" s="523"/>
      <c r="K668" s="524"/>
    </row>
    <row r="669" spans="1:11" ht="15" customHeight="1" x14ac:dyDescent="0.25">
      <c r="A669" s="233" t="s">
        <v>2381</v>
      </c>
      <c r="B669" s="234" t="s">
        <v>2284</v>
      </c>
      <c r="C669" s="234" t="s">
        <v>2361</v>
      </c>
      <c r="D669" s="234">
        <v>21</v>
      </c>
      <c r="E669" s="233" t="s">
        <v>2382</v>
      </c>
      <c r="F669" s="233" t="s">
        <v>2372</v>
      </c>
      <c r="G669" s="235">
        <v>1</v>
      </c>
      <c r="H669" s="523"/>
      <c r="I669" s="523"/>
      <c r="J669" s="523"/>
      <c r="K669" s="524"/>
    </row>
    <row r="670" spans="1:11" ht="15" customHeight="1" x14ac:dyDescent="0.25">
      <c r="A670" s="233" t="s">
        <v>2383</v>
      </c>
      <c r="B670" s="234" t="s">
        <v>2284</v>
      </c>
      <c r="C670" s="234" t="s">
        <v>2361</v>
      </c>
      <c r="D670" s="234">
        <v>21</v>
      </c>
      <c r="E670" s="233" t="s">
        <v>2384</v>
      </c>
      <c r="F670" s="233" t="s">
        <v>2372</v>
      </c>
      <c r="G670" s="235">
        <v>1</v>
      </c>
      <c r="H670" s="523"/>
      <c r="I670" s="523"/>
      <c r="J670" s="523"/>
      <c r="K670" s="524"/>
    </row>
    <row r="671" spans="1:11" ht="15" customHeight="1" x14ac:dyDescent="0.25">
      <c r="A671" s="233" t="s">
        <v>2385</v>
      </c>
      <c r="B671" s="234" t="s">
        <v>2284</v>
      </c>
      <c r="C671" s="234" t="s">
        <v>2361</v>
      </c>
      <c r="D671" s="234">
        <v>21</v>
      </c>
      <c r="E671" s="233" t="s">
        <v>2386</v>
      </c>
      <c r="F671" s="233" t="s">
        <v>2372</v>
      </c>
      <c r="G671" s="235">
        <v>1</v>
      </c>
      <c r="H671" s="523"/>
      <c r="I671" s="523"/>
      <c r="J671" s="523"/>
      <c r="K671" s="524"/>
    </row>
    <row r="672" spans="1:11" ht="15" customHeight="1" x14ac:dyDescent="0.25">
      <c r="A672" s="233" t="s">
        <v>2387</v>
      </c>
      <c r="B672" s="234" t="s">
        <v>2284</v>
      </c>
      <c r="C672" s="234" t="s">
        <v>2361</v>
      </c>
      <c r="D672" s="234">
        <v>21</v>
      </c>
      <c r="E672" s="233" t="s">
        <v>2388</v>
      </c>
      <c r="F672" s="233" t="s">
        <v>2372</v>
      </c>
      <c r="G672" s="235">
        <v>1</v>
      </c>
      <c r="H672" s="523"/>
      <c r="I672" s="523"/>
      <c r="J672" s="523"/>
      <c r="K672" s="524"/>
    </row>
    <row r="673" spans="1:11" ht="15" customHeight="1" x14ac:dyDescent="0.25">
      <c r="A673" s="233" t="s">
        <v>2389</v>
      </c>
      <c r="B673" s="234" t="s">
        <v>2284</v>
      </c>
      <c r="C673" s="234" t="s">
        <v>2361</v>
      </c>
      <c r="D673" s="234">
        <v>21</v>
      </c>
      <c r="E673" s="233" t="s">
        <v>2390</v>
      </c>
      <c r="F673" s="233" t="s">
        <v>2372</v>
      </c>
      <c r="G673" s="235">
        <v>1</v>
      </c>
      <c r="H673" s="523"/>
      <c r="I673" s="523"/>
      <c r="J673" s="523"/>
      <c r="K673" s="524"/>
    </row>
    <row r="674" spans="1:11" ht="15" customHeight="1" x14ac:dyDescent="0.25">
      <c r="A674" s="233" t="s">
        <v>2391</v>
      </c>
      <c r="B674" s="234" t="s">
        <v>2284</v>
      </c>
      <c r="C674" s="234" t="s">
        <v>2361</v>
      </c>
      <c r="D674" s="234">
        <v>21</v>
      </c>
      <c r="E674" s="233" t="s">
        <v>2392</v>
      </c>
      <c r="F674" s="233" t="s">
        <v>2372</v>
      </c>
      <c r="G674" s="235">
        <v>1</v>
      </c>
      <c r="H674" s="523"/>
      <c r="I674" s="523"/>
      <c r="J674" s="523"/>
      <c r="K674" s="524"/>
    </row>
    <row r="675" spans="1:11" ht="15" customHeight="1" x14ac:dyDescent="0.25">
      <c r="A675" s="233" t="s">
        <v>2393</v>
      </c>
      <c r="B675" s="234" t="s">
        <v>2284</v>
      </c>
      <c r="C675" s="234" t="s">
        <v>2361</v>
      </c>
      <c r="D675" s="234">
        <v>21</v>
      </c>
      <c r="E675" s="233" t="s">
        <v>2394</v>
      </c>
      <c r="F675" s="233" t="s">
        <v>2372</v>
      </c>
      <c r="G675" s="235">
        <v>1</v>
      </c>
      <c r="H675" s="523"/>
      <c r="I675" s="523"/>
      <c r="J675" s="523"/>
      <c r="K675" s="524"/>
    </row>
    <row r="676" spans="1:11" ht="15" customHeight="1" x14ac:dyDescent="0.25">
      <c r="A676" s="233" t="s">
        <v>2395</v>
      </c>
      <c r="B676" s="234" t="s">
        <v>2284</v>
      </c>
      <c r="C676" s="234" t="s">
        <v>2361</v>
      </c>
      <c r="D676" s="234">
        <v>21</v>
      </c>
      <c r="E676" s="233" t="s">
        <v>2396</v>
      </c>
      <c r="F676" s="233" t="s">
        <v>2372</v>
      </c>
      <c r="G676" s="235">
        <v>1</v>
      </c>
      <c r="H676" s="523"/>
      <c r="I676" s="523"/>
      <c r="J676" s="523"/>
      <c r="K676" s="524"/>
    </row>
    <row r="677" spans="1:11" ht="15" customHeight="1" x14ac:dyDescent="0.25">
      <c r="A677" s="233" t="s">
        <v>2397</v>
      </c>
      <c r="B677" s="234" t="s">
        <v>2284</v>
      </c>
      <c r="C677" s="234" t="s">
        <v>2361</v>
      </c>
      <c r="D677" s="234">
        <v>21</v>
      </c>
      <c r="E677" s="233" t="s">
        <v>2398</v>
      </c>
      <c r="F677" s="233" t="s">
        <v>2372</v>
      </c>
      <c r="G677" s="235">
        <v>1</v>
      </c>
      <c r="H677" s="523"/>
      <c r="I677" s="523"/>
      <c r="J677" s="523"/>
      <c r="K677" s="524"/>
    </row>
    <row r="678" spans="1:11" ht="15" customHeight="1" x14ac:dyDescent="0.25">
      <c r="A678" s="233" t="s">
        <v>2399</v>
      </c>
      <c r="B678" s="234" t="s">
        <v>2284</v>
      </c>
      <c r="C678" s="234" t="s">
        <v>2361</v>
      </c>
      <c r="D678" s="234">
        <v>21</v>
      </c>
      <c r="E678" s="233" t="s">
        <v>2400</v>
      </c>
      <c r="F678" s="233" t="s">
        <v>2372</v>
      </c>
      <c r="G678" s="235">
        <v>1</v>
      </c>
      <c r="H678" s="523"/>
      <c r="I678" s="523"/>
      <c r="J678" s="523"/>
      <c r="K678" s="524"/>
    </row>
    <row r="679" spans="1:11" ht="15" customHeight="1" x14ac:dyDescent="0.25">
      <c r="A679" s="233" t="s">
        <v>2401</v>
      </c>
      <c r="B679" s="234" t="s">
        <v>2284</v>
      </c>
      <c r="C679" s="234" t="s">
        <v>2361</v>
      </c>
      <c r="D679" s="234">
        <v>21</v>
      </c>
      <c r="E679" s="233" t="s">
        <v>2402</v>
      </c>
      <c r="F679" s="233" t="s">
        <v>2372</v>
      </c>
      <c r="G679" s="235">
        <v>1</v>
      </c>
      <c r="H679" s="523"/>
      <c r="I679" s="523"/>
      <c r="J679" s="523"/>
      <c r="K679" s="524"/>
    </row>
    <row r="680" spans="1:11" ht="15" customHeight="1" x14ac:dyDescent="0.25">
      <c r="A680" s="233" t="s">
        <v>2403</v>
      </c>
      <c r="B680" s="234" t="s">
        <v>2284</v>
      </c>
      <c r="C680" s="234" t="s">
        <v>2361</v>
      </c>
      <c r="D680" s="234">
        <v>21</v>
      </c>
      <c r="E680" s="233" t="s">
        <v>2404</v>
      </c>
      <c r="F680" s="233" t="s">
        <v>2372</v>
      </c>
      <c r="G680" s="235">
        <v>1</v>
      </c>
      <c r="H680" s="523"/>
      <c r="I680" s="523"/>
      <c r="J680" s="523"/>
      <c r="K680" s="524"/>
    </row>
    <row r="681" spans="1:11" ht="15" customHeight="1" x14ac:dyDescent="0.25">
      <c r="A681" s="233" t="s">
        <v>2405</v>
      </c>
      <c r="B681" s="234" t="s">
        <v>2284</v>
      </c>
      <c r="C681" s="234" t="s">
        <v>2361</v>
      </c>
      <c r="D681" s="234">
        <v>21</v>
      </c>
      <c r="E681" s="233" t="s">
        <v>2406</v>
      </c>
      <c r="F681" s="233" t="s">
        <v>2372</v>
      </c>
      <c r="G681" s="235">
        <v>1</v>
      </c>
      <c r="H681" s="523"/>
      <c r="I681" s="523"/>
      <c r="J681" s="523"/>
      <c r="K681" s="524"/>
    </row>
    <row r="682" spans="1:11" ht="15" customHeight="1" x14ac:dyDescent="0.25">
      <c r="A682" s="233" t="s">
        <v>2407</v>
      </c>
      <c r="B682" s="234" t="s">
        <v>2284</v>
      </c>
      <c r="C682" s="234" t="s">
        <v>2361</v>
      </c>
      <c r="D682" s="234">
        <v>21</v>
      </c>
      <c r="E682" s="233" t="s">
        <v>2408</v>
      </c>
      <c r="F682" s="233" t="s">
        <v>2372</v>
      </c>
      <c r="G682" s="235">
        <v>1</v>
      </c>
      <c r="H682" s="523"/>
      <c r="I682" s="523"/>
      <c r="J682" s="523"/>
      <c r="K682" s="524"/>
    </row>
    <row r="683" spans="1:11" ht="15" customHeight="1" x14ac:dyDescent="0.25">
      <c r="A683" s="233" t="s">
        <v>2409</v>
      </c>
      <c r="B683" s="234" t="s">
        <v>2284</v>
      </c>
      <c r="C683" s="234" t="s">
        <v>2361</v>
      </c>
      <c r="D683" s="234">
        <v>21</v>
      </c>
      <c r="E683" s="233" t="s">
        <v>2410</v>
      </c>
      <c r="F683" s="233" t="s">
        <v>2372</v>
      </c>
      <c r="G683" s="235">
        <v>1</v>
      </c>
      <c r="H683" s="523"/>
      <c r="I683" s="523"/>
      <c r="J683" s="523"/>
      <c r="K683" s="524"/>
    </row>
    <row r="684" spans="1:11" ht="15" customHeight="1" x14ac:dyDescent="0.25">
      <c r="A684" s="233" t="s">
        <v>2411</v>
      </c>
      <c r="B684" s="234" t="s">
        <v>2284</v>
      </c>
      <c r="C684" s="234" t="s">
        <v>2361</v>
      </c>
      <c r="D684" s="234">
        <v>21</v>
      </c>
      <c r="E684" s="233" t="s">
        <v>2412</v>
      </c>
      <c r="F684" s="233" t="s">
        <v>2372</v>
      </c>
      <c r="G684" s="235">
        <v>1</v>
      </c>
      <c r="H684" s="523"/>
      <c r="I684" s="523"/>
      <c r="J684" s="523"/>
      <c r="K684" s="524"/>
    </row>
    <row r="685" spans="1:11" ht="15" customHeight="1" x14ac:dyDescent="0.25">
      <c r="A685" s="233" t="s">
        <v>2413</v>
      </c>
      <c r="B685" s="234" t="s">
        <v>2284</v>
      </c>
      <c r="C685" s="234" t="s">
        <v>2361</v>
      </c>
      <c r="D685" s="234">
        <v>21</v>
      </c>
      <c r="E685" s="233" t="s">
        <v>2414</v>
      </c>
      <c r="F685" s="233" t="s">
        <v>2372</v>
      </c>
      <c r="G685" s="235">
        <v>1</v>
      </c>
      <c r="H685" s="523"/>
      <c r="I685" s="523"/>
      <c r="J685" s="523"/>
      <c r="K685" s="524"/>
    </row>
    <row r="686" spans="1:11" ht="15" customHeight="1" x14ac:dyDescent="0.25">
      <c r="A686" s="233" t="s">
        <v>2415</v>
      </c>
      <c r="B686" s="234" t="s">
        <v>2284</v>
      </c>
      <c r="C686" s="234" t="s">
        <v>2361</v>
      </c>
      <c r="D686" s="234">
        <v>21</v>
      </c>
      <c r="E686" s="233" t="s">
        <v>2416</v>
      </c>
      <c r="F686" s="233" t="s">
        <v>2372</v>
      </c>
      <c r="G686" s="235">
        <v>1</v>
      </c>
      <c r="H686" s="523"/>
      <c r="I686" s="523"/>
      <c r="J686" s="523"/>
      <c r="K686" s="524"/>
    </row>
    <row r="687" spans="1:11" ht="15" customHeight="1" x14ac:dyDescent="0.25">
      <c r="A687" s="233" t="s">
        <v>2417</v>
      </c>
      <c r="B687" s="234" t="s">
        <v>2284</v>
      </c>
      <c r="C687" s="234" t="s">
        <v>2361</v>
      </c>
      <c r="D687" s="234">
        <v>21</v>
      </c>
      <c r="E687" s="233" t="s">
        <v>2418</v>
      </c>
      <c r="F687" s="233" t="s">
        <v>2372</v>
      </c>
      <c r="G687" s="235">
        <v>1</v>
      </c>
      <c r="H687" s="523"/>
      <c r="I687" s="523"/>
      <c r="J687" s="523"/>
      <c r="K687" s="524"/>
    </row>
    <row r="688" spans="1:11" ht="15" customHeight="1" x14ac:dyDescent="0.25">
      <c r="A688" s="233" t="s">
        <v>2419</v>
      </c>
      <c r="B688" s="234" t="s">
        <v>2284</v>
      </c>
      <c r="C688" s="234" t="s">
        <v>2361</v>
      </c>
      <c r="D688" s="234">
        <v>21</v>
      </c>
      <c r="E688" s="233" t="s">
        <v>2420</v>
      </c>
      <c r="F688" s="233" t="s">
        <v>2372</v>
      </c>
      <c r="G688" s="235">
        <v>1</v>
      </c>
      <c r="H688" s="523"/>
      <c r="I688" s="523"/>
      <c r="J688" s="523"/>
      <c r="K688" s="524"/>
    </row>
    <row r="689" spans="1:11" ht="15" customHeight="1" x14ac:dyDescent="0.25">
      <c r="A689" s="233" t="s">
        <v>2421</v>
      </c>
      <c r="B689" s="234" t="s">
        <v>2284</v>
      </c>
      <c r="C689" s="234" t="s">
        <v>2361</v>
      </c>
      <c r="D689" s="234">
        <v>21</v>
      </c>
      <c r="E689" s="233" t="s">
        <v>2422</v>
      </c>
      <c r="F689" s="233" t="s">
        <v>2372</v>
      </c>
      <c r="G689" s="235">
        <v>1</v>
      </c>
      <c r="H689" s="523"/>
      <c r="I689" s="523"/>
      <c r="J689" s="523"/>
      <c r="K689" s="524"/>
    </row>
    <row r="690" spans="1:11" ht="15" customHeight="1" x14ac:dyDescent="0.25">
      <c r="A690" s="233" t="s">
        <v>2423</v>
      </c>
      <c r="B690" s="234" t="s">
        <v>2284</v>
      </c>
      <c r="C690" s="234" t="s">
        <v>2361</v>
      </c>
      <c r="D690" s="234">
        <v>21</v>
      </c>
      <c r="E690" s="233" t="s">
        <v>2424</v>
      </c>
      <c r="F690" s="233" t="s">
        <v>2372</v>
      </c>
      <c r="G690" s="235">
        <v>1</v>
      </c>
      <c r="H690" s="523"/>
      <c r="I690" s="523"/>
      <c r="J690" s="523"/>
      <c r="K690" s="524"/>
    </row>
    <row r="691" spans="1:11" ht="15" customHeight="1" x14ac:dyDescent="0.25">
      <c r="A691" s="233" t="s">
        <v>2425</v>
      </c>
      <c r="B691" s="234" t="s">
        <v>2284</v>
      </c>
      <c r="C691" s="234" t="s">
        <v>2361</v>
      </c>
      <c r="D691" s="234">
        <v>21</v>
      </c>
      <c r="E691" s="233" t="s">
        <v>2426</v>
      </c>
      <c r="F691" s="233" t="s">
        <v>2372</v>
      </c>
      <c r="G691" s="235">
        <v>1</v>
      </c>
      <c r="H691" s="523"/>
      <c r="I691" s="523"/>
      <c r="J691" s="523"/>
      <c r="K691" s="524"/>
    </row>
    <row r="692" spans="1:11" ht="15" customHeight="1" x14ac:dyDescent="0.25">
      <c r="A692" s="233" t="s">
        <v>2427</v>
      </c>
      <c r="B692" s="234" t="s">
        <v>2284</v>
      </c>
      <c r="C692" s="234" t="s">
        <v>2361</v>
      </c>
      <c r="D692" s="234">
        <v>21</v>
      </c>
      <c r="E692" s="233" t="s">
        <v>2428</v>
      </c>
      <c r="F692" s="233" t="s">
        <v>2372</v>
      </c>
      <c r="G692" s="235">
        <v>1</v>
      </c>
      <c r="H692" s="523"/>
      <c r="I692" s="523"/>
      <c r="J692" s="523"/>
      <c r="K692" s="524"/>
    </row>
    <row r="693" spans="1:11" ht="15" customHeight="1" x14ac:dyDescent="0.25">
      <c r="A693" s="233" t="s">
        <v>2429</v>
      </c>
      <c r="B693" s="234" t="s">
        <v>2284</v>
      </c>
      <c r="C693" s="234" t="s">
        <v>2361</v>
      </c>
      <c r="D693" s="234">
        <v>21</v>
      </c>
      <c r="E693" s="233" t="s">
        <v>2430</v>
      </c>
      <c r="F693" s="233" t="s">
        <v>2372</v>
      </c>
      <c r="G693" s="235">
        <v>1</v>
      </c>
      <c r="H693" s="523"/>
      <c r="I693" s="523"/>
      <c r="J693" s="523"/>
      <c r="K693" s="524"/>
    </row>
    <row r="694" spans="1:11" ht="15" customHeight="1" x14ac:dyDescent="0.25">
      <c r="A694" s="233" t="s">
        <v>2431</v>
      </c>
      <c r="B694" s="234" t="s">
        <v>2284</v>
      </c>
      <c r="C694" s="234" t="s">
        <v>2361</v>
      </c>
      <c r="D694" s="234">
        <v>21</v>
      </c>
      <c r="E694" s="233" t="s">
        <v>2432</v>
      </c>
      <c r="F694" s="233" t="s">
        <v>2372</v>
      </c>
      <c r="G694" s="235">
        <v>1</v>
      </c>
      <c r="H694" s="523"/>
      <c r="I694" s="523"/>
      <c r="J694" s="523"/>
      <c r="K694" s="524"/>
    </row>
    <row r="695" spans="1:11" ht="15" customHeight="1" x14ac:dyDescent="0.25">
      <c r="A695" s="233" t="s">
        <v>2433</v>
      </c>
      <c r="B695" s="234" t="s">
        <v>2284</v>
      </c>
      <c r="C695" s="234" t="s">
        <v>2361</v>
      </c>
      <c r="D695" s="234">
        <v>21</v>
      </c>
      <c r="E695" s="233" t="s">
        <v>2434</v>
      </c>
      <c r="F695" s="233" t="s">
        <v>2372</v>
      </c>
      <c r="G695" s="235">
        <v>1</v>
      </c>
      <c r="H695" s="523"/>
      <c r="I695" s="523"/>
      <c r="J695" s="523"/>
      <c r="K695" s="524"/>
    </row>
    <row r="696" spans="1:11" ht="15" customHeight="1" x14ac:dyDescent="0.25">
      <c r="A696" s="233" t="s">
        <v>2435</v>
      </c>
      <c r="B696" s="234" t="s">
        <v>2284</v>
      </c>
      <c r="C696" s="234" t="s">
        <v>2361</v>
      </c>
      <c r="D696" s="234">
        <v>22</v>
      </c>
      <c r="E696" s="233" t="s">
        <v>2436</v>
      </c>
      <c r="F696" s="233" t="s">
        <v>2437</v>
      </c>
      <c r="G696" s="235">
        <v>1</v>
      </c>
      <c r="H696" s="523"/>
      <c r="I696" s="523"/>
      <c r="J696" s="523"/>
      <c r="K696" s="524"/>
    </row>
    <row r="697" spans="1:11" ht="15" customHeight="1" x14ac:dyDescent="0.25">
      <c r="A697" s="233" t="s">
        <v>2438</v>
      </c>
      <c r="B697" s="234" t="s">
        <v>2284</v>
      </c>
      <c r="C697" s="234" t="s">
        <v>2361</v>
      </c>
      <c r="D697" s="234">
        <v>22</v>
      </c>
      <c r="E697" s="233" t="s">
        <v>2439</v>
      </c>
      <c r="F697" s="233" t="s">
        <v>2437</v>
      </c>
      <c r="G697" s="235">
        <v>1</v>
      </c>
      <c r="H697" s="523"/>
      <c r="I697" s="523"/>
      <c r="J697" s="523"/>
      <c r="K697" s="524"/>
    </row>
    <row r="698" spans="1:11" ht="15" customHeight="1" x14ac:dyDescent="0.25">
      <c r="A698" s="233" t="s">
        <v>2440</v>
      </c>
      <c r="B698" s="234" t="s">
        <v>2284</v>
      </c>
      <c r="C698" s="234" t="s">
        <v>2361</v>
      </c>
      <c r="D698" s="234">
        <v>22</v>
      </c>
      <c r="E698" s="233" t="s">
        <v>2441</v>
      </c>
      <c r="F698" s="233" t="s">
        <v>2437</v>
      </c>
      <c r="G698" s="235">
        <v>1</v>
      </c>
      <c r="H698" s="523"/>
      <c r="I698" s="523"/>
      <c r="J698" s="523"/>
      <c r="K698" s="524"/>
    </row>
    <row r="699" spans="1:11" ht="15" customHeight="1" x14ac:dyDescent="0.25">
      <c r="A699" s="233" t="s">
        <v>2442</v>
      </c>
      <c r="B699" s="234" t="s">
        <v>2284</v>
      </c>
      <c r="C699" s="234" t="s">
        <v>2361</v>
      </c>
      <c r="D699" s="234">
        <v>22</v>
      </c>
      <c r="E699" s="233" t="s">
        <v>2443</v>
      </c>
      <c r="F699" s="233" t="s">
        <v>2437</v>
      </c>
      <c r="G699" s="235">
        <v>1</v>
      </c>
      <c r="H699" s="523"/>
      <c r="I699" s="523"/>
      <c r="J699" s="523"/>
      <c r="K699" s="524"/>
    </row>
    <row r="700" spans="1:11" ht="15" customHeight="1" x14ac:dyDescent="0.25">
      <c r="A700" s="233" t="s">
        <v>2444</v>
      </c>
      <c r="B700" s="234" t="s">
        <v>2284</v>
      </c>
      <c r="C700" s="234" t="s">
        <v>2361</v>
      </c>
      <c r="D700" s="234">
        <v>23</v>
      </c>
      <c r="E700" s="233" t="s">
        <v>2445</v>
      </c>
      <c r="F700" s="233" t="s">
        <v>2446</v>
      </c>
      <c r="G700" s="235">
        <v>1</v>
      </c>
      <c r="H700" s="523"/>
      <c r="I700" s="523"/>
      <c r="J700" s="523"/>
      <c r="K700" s="524"/>
    </row>
    <row r="701" spans="1:11" ht="15" customHeight="1" x14ac:dyDescent="0.25">
      <c r="A701" s="233" t="s">
        <v>2447</v>
      </c>
      <c r="B701" s="234" t="s">
        <v>2284</v>
      </c>
      <c r="C701" s="234" t="s">
        <v>2361</v>
      </c>
      <c r="D701" s="234">
        <v>23</v>
      </c>
      <c r="E701" s="233" t="s">
        <v>2448</v>
      </c>
      <c r="F701" s="233" t="s">
        <v>2446</v>
      </c>
      <c r="G701" s="235">
        <v>1</v>
      </c>
      <c r="H701" s="523"/>
      <c r="I701" s="523"/>
      <c r="J701" s="523"/>
      <c r="K701" s="524"/>
    </row>
    <row r="702" spans="1:11" ht="15" customHeight="1" x14ac:dyDescent="0.25">
      <c r="A702" s="233" t="s">
        <v>2449</v>
      </c>
      <c r="B702" s="234" t="s">
        <v>2284</v>
      </c>
      <c r="C702" s="234" t="s">
        <v>2361</v>
      </c>
      <c r="D702" s="234">
        <v>23</v>
      </c>
      <c r="E702" s="233" t="s">
        <v>2450</v>
      </c>
      <c r="F702" s="233" t="s">
        <v>2446</v>
      </c>
      <c r="G702" s="235">
        <v>1</v>
      </c>
      <c r="H702" s="523"/>
      <c r="I702" s="523"/>
      <c r="J702" s="523"/>
      <c r="K702" s="524"/>
    </row>
    <row r="703" spans="1:11" ht="15" customHeight="1" x14ac:dyDescent="0.25">
      <c r="A703" s="233" t="s">
        <v>2451</v>
      </c>
      <c r="B703" s="234" t="s">
        <v>2284</v>
      </c>
      <c r="C703" s="234" t="s">
        <v>2361</v>
      </c>
      <c r="D703" s="234">
        <v>23</v>
      </c>
      <c r="E703" s="233" t="s">
        <v>2452</v>
      </c>
      <c r="F703" s="233" t="s">
        <v>2446</v>
      </c>
      <c r="G703" s="235">
        <v>1</v>
      </c>
      <c r="H703" s="523"/>
      <c r="I703" s="523"/>
      <c r="J703" s="523"/>
      <c r="K703" s="524"/>
    </row>
    <row r="704" spans="1:11" ht="15" customHeight="1" x14ac:dyDescent="0.25">
      <c r="A704" s="233" t="s">
        <v>2453</v>
      </c>
      <c r="B704" s="234" t="s">
        <v>2284</v>
      </c>
      <c r="C704" s="234" t="s">
        <v>2361</v>
      </c>
      <c r="D704" s="234">
        <v>23</v>
      </c>
      <c r="E704" s="233" t="s">
        <v>2454</v>
      </c>
      <c r="F704" s="233" t="s">
        <v>2446</v>
      </c>
      <c r="G704" s="235">
        <v>1</v>
      </c>
      <c r="H704" s="523"/>
      <c r="I704" s="523"/>
      <c r="J704" s="523"/>
      <c r="K704" s="524"/>
    </row>
    <row r="705" spans="1:11" ht="15" customHeight="1" x14ac:dyDescent="0.25">
      <c r="A705" s="233" t="s">
        <v>2455</v>
      </c>
      <c r="B705" s="234" t="s">
        <v>2284</v>
      </c>
      <c r="C705" s="234" t="s">
        <v>2361</v>
      </c>
      <c r="D705" s="234">
        <v>24</v>
      </c>
      <c r="E705" s="233" t="s">
        <v>2456</v>
      </c>
      <c r="F705" s="233" t="s">
        <v>2457</v>
      </c>
      <c r="G705" s="235">
        <v>1</v>
      </c>
      <c r="H705" s="523"/>
      <c r="I705" s="523"/>
      <c r="J705" s="523"/>
      <c r="K705" s="524"/>
    </row>
    <row r="706" spans="1:11" ht="15" customHeight="1" x14ac:dyDescent="0.25">
      <c r="A706" s="233" t="s">
        <v>2458</v>
      </c>
      <c r="B706" s="234" t="s">
        <v>2284</v>
      </c>
      <c r="C706" s="234" t="s">
        <v>2361</v>
      </c>
      <c r="D706" s="234">
        <v>29</v>
      </c>
      <c r="E706" s="233" t="s">
        <v>2459</v>
      </c>
      <c r="F706" s="233" t="s">
        <v>2460</v>
      </c>
      <c r="G706" s="235">
        <v>1</v>
      </c>
      <c r="H706" s="523"/>
      <c r="I706" s="523"/>
      <c r="J706" s="523"/>
      <c r="K706" s="524"/>
    </row>
    <row r="707" spans="1:11" ht="15" customHeight="1" x14ac:dyDescent="0.25">
      <c r="A707" s="233" t="s">
        <v>2461</v>
      </c>
      <c r="B707" s="234" t="s">
        <v>2284</v>
      </c>
      <c r="C707" s="234" t="s">
        <v>2462</v>
      </c>
      <c r="D707" s="234">
        <v>0</v>
      </c>
      <c r="E707" s="233" t="s">
        <v>2463</v>
      </c>
      <c r="F707" s="233" t="s">
        <v>2464</v>
      </c>
      <c r="G707" s="235">
        <v>1</v>
      </c>
      <c r="H707" s="523"/>
      <c r="I707" s="523"/>
      <c r="J707" s="523"/>
      <c r="K707" s="524"/>
    </row>
    <row r="708" spans="1:11" ht="15" customHeight="1" x14ac:dyDescent="0.25">
      <c r="A708" s="233" t="s">
        <v>2465</v>
      </c>
      <c r="B708" s="234" t="s">
        <v>2284</v>
      </c>
      <c r="C708" s="234" t="s">
        <v>2462</v>
      </c>
      <c r="D708" s="234">
        <v>10</v>
      </c>
      <c r="E708" s="233" t="s">
        <v>2466</v>
      </c>
      <c r="F708" s="233" t="s">
        <v>2467</v>
      </c>
      <c r="G708" s="235">
        <v>1</v>
      </c>
      <c r="H708" s="523"/>
      <c r="I708" s="523"/>
      <c r="J708" s="523"/>
      <c r="K708" s="524"/>
    </row>
    <row r="709" spans="1:11" ht="15" customHeight="1" x14ac:dyDescent="0.25">
      <c r="A709" s="233" t="s">
        <v>2468</v>
      </c>
      <c r="B709" s="234" t="s">
        <v>2284</v>
      </c>
      <c r="C709" s="234" t="s">
        <v>2462</v>
      </c>
      <c r="D709" s="234">
        <v>20</v>
      </c>
      <c r="E709" s="233" t="s">
        <v>2469</v>
      </c>
      <c r="F709" s="233" t="s">
        <v>2470</v>
      </c>
      <c r="G709" s="235">
        <v>1</v>
      </c>
      <c r="H709" s="523"/>
      <c r="I709" s="523"/>
      <c r="J709" s="523"/>
      <c r="K709" s="524"/>
    </row>
    <row r="710" spans="1:11" x14ac:dyDescent="0.25">
      <c r="A710" s="233" t="s">
        <v>2471</v>
      </c>
      <c r="B710" s="234" t="s">
        <v>2472</v>
      </c>
      <c r="C710" s="234" t="s">
        <v>2473</v>
      </c>
      <c r="D710" s="234">
        <v>0</v>
      </c>
      <c r="E710" s="233" t="s">
        <v>2474</v>
      </c>
      <c r="F710" s="233" t="s">
        <v>2475</v>
      </c>
      <c r="G710" s="235">
        <v>0</v>
      </c>
      <c r="H710" s="523" t="s">
        <v>786</v>
      </c>
      <c r="I710" s="523"/>
      <c r="J710" s="523" t="str">
        <f t="shared" ref="J710:J720" si="10">$AU$3</f>
        <v>Komercijalni i uslužni sektor</v>
      </c>
      <c r="K710" s="523" t="s">
        <v>673</v>
      </c>
    </row>
    <row r="711" spans="1:11" x14ac:dyDescent="0.25">
      <c r="A711" s="233" t="s">
        <v>2476</v>
      </c>
      <c r="B711" s="234" t="s">
        <v>2472</v>
      </c>
      <c r="C711" s="234" t="s">
        <v>2473</v>
      </c>
      <c r="D711" s="234">
        <v>10</v>
      </c>
      <c r="E711" s="233" t="s">
        <v>2477</v>
      </c>
      <c r="F711" s="233" t="s">
        <v>2478</v>
      </c>
      <c r="G711" s="235">
        <v>0</v>
      </c>
      <c r="H711" s="523" t="s">
        <v>786</v>
      </c>
      <c r="I711" s="523"/>
      <c r="J711" s="523" t="str">
        <f t="shared" si="10"/>
        <v>Komercijalni i uslužni sektor</v>
      </c>
      <c r="K711" s="524"/>
    </row>
    <row r="712" spans="1:11" x14ac:dyDescent="0.25">
      <c r="A712" s="233" t="s">
        <v>2479</v>
      </c>
      <c r="B712" s="234" t="s">
        <v>2472</v>
      </c>
      <c r="C712" s="234" t="s">
        <v>2473</v>
      </c>
      <c r="D712" s="234">
        <v>20</v>
      </c>
      <c r="E712" s="233" t="s">
        <v>2480</v>
      </c>
      <c r="F712" s="233" t="s">
        <v>2481</v>
      </c>
      <c r="G712" s="235">
        <v>0</v>
      </c>
      <c r="H712" s="523" t="s">
        <v>786</v>
      </c>
      <c r="I712" s="523"/>
      <c r="J712" s="523" t="str">
        <f t="shared" si="10"/>
        <v>Komercijalni i uslužni sektor</v>
      </c>
      <c r="K712" s="524"/>
    </row>
    <row r="713" spans="1:11" x14ac:dyDescent="0.25">
      <c r="A713" s="233" t="s">
        <v>2482</v>
      </c>
      <c r="B713" s="234" t="s">
        <v>2472</v>
      </c>
      <c r="C713" s="234" t="s">
        <v>2473</v>
      </c>
      <c r="D713" s="234">
        <v>30</v>
      </c>
      <c r="E713" s="233" t="s">
        <v>2483</v>
      </c>
      <c r="F713" s="233" t="s">
        <v>2484</v>
      </c>
      <c r="G713" s="235">
        <v>0</v>
      </c>
      <c r="H713" s="523" t="s">
        <v>786</v>
      </c>
      <c r="I713" s="523"/>
      <c r="J713" s="523" t="str">
        <f t="shared" si="10"/>
        <v>Komercijalni i uslužni sektor</v>
      </c>
      <c r="K713" s="524"/>
    </row>
    <row r="714" spans="1:11" x14ac:dyDescent="0.25">
      <c r="A714" s="233" t="s">
        <v>2485</v>
      </c>
      <c r="B714" s="234" t="s">
        <v>2472</v>
      </c>
      <c r="C714" s="234" t="s">
        <v>2473</v>
      </c>
      <c r="D714" s="234">
        <v>90</v>
      </c>
      <c r="E714" s="233" t="s">
        <v>2486</v>
      </c>
      <c r="F714" s="233" t="s">
        <v>2487</v>
      </c>
      <c r="G714" s="235">
        <v>0</v>
      </c>
      <c r="H714" s="523" t="s">
        <v>786</v>
      </c>
      <c r="I714" s="523"/>
      <c r="J714" s="523" t="str">
        <f t="shared" si="10"/>
        <v>Komercijalni i uslužni sektor</v>
      </c>
      <c r="K714" s="524"/>
    </row>
    <row r="715" spans="1:11" ht="76.5" customHeight="1" x14ac:dyDescent="0.25">
      <c r="A715" s="233" t="s">
        <v>2488</v>
      </c>
      <c r="B715" s="234" t="s">
        <v>2472</v>
      </c>
      <c r="C715" s="234" t="s">
        <v>2489</v>
      </c>
      <c r="D715" s="234">
        <v>0</v>
      </c>
      <c r="E715" s="233" t="s">
        <v>2490</v>
      </c>
      <c r="F715" s="233" t="s">
        <v>2491</v>
      </c>
      <c r="G715" s="235">
        <v>0</v>
      </c>
      <c r="H715" s="523" t="s">
        <v>786</v>
      </c>
      <c r="I715" s="523"/>
      <c r="J715" s="523" t="str">
        <f t="shared" si="10"/>
        <v>Komercijalni i uslužni sektor</v>
      </c>
      <c r="K715" s="523" t="s">
        <v>673</v>
      </c>
    </row>
    <row r="716" spans="1:11" ht="15" customHeight="1" x14ac:dyDescent="0.25">
      <c r="A716" s="233" t="s">
        <v>2492</v>
      </c>
      <c r="B716" s="234" t="s">
        <v>2472</v>
      </c>
      <c r="C716" s="234" t="s">
        <v>2489</v>
      </c>
      <c r="D716" s="234">
        <v>10</v>
      </c>
      <c r="E716" s="233" t="s">
        <v>2493</v>
      </c>
      <c r="F716" s="233" t="s">
        <v>2494</v>
      </c>
      <c r="G716" s="235">
        <v>0</v>
      </c>
      <c r="H716" s="523" t="s">
        <v>786</v>
      </c>
      <c r="I716" s="523"/>
      <c r="J716" s="523" t="str">
        <f t="shared" si="10"/>
        <v>Komercijalni i uslužni sektor</v>
      </c>
      <c r="K716" s="524"/>
    </row>
    <row r="717" spans="1:11" ht="15" customHeight="1" x14ac:dyDescent="0.25">
      <c r="A717" s="233" t="s">
        <v>2495</v>
      </c>
      <c r="B717" s="234" t="s">
        <v>2472</v>
      </c>
      <c r="C717" s="234" t="s">
        <v>2489</v>
      </c>
      <c r="D717" s="234">
        <v>20</v>
      </c>
      <c r="E717" s="233" t="s">
        <v>2496</v>
      </c>
      <c r="F717" s="233" t="s">
        <v>2497</v>
      </c>
      <c r="G717" s="235">
        <v>0</v>
      </c>
      <c r="H717" s="523" t="s">
        <v>786</v>
      </c>
      <c r="I717" s="523"/>
      <c r="J717" s="523" t="str">
        <f t="shared" si="10"/>
        <v>Komercijalni i uslužni sektor</v>
      </c>
      <c r="K717" s="524"/>
    </row>
    <row r="718" spans="1:11" ht="15" customHeight="1" x14ac:dyDescent="0.25">
      <c r="A718" s="233" t="s">
        <v>2498</v>
      </c>
      <c r="B718" s="234" t="s">
        <v>2472</v>
      </c>
      <c r="C718" s="234" t="s">
        <v>2489</v>
      </c>
      <c r="D718" s="234">
        <v>21</v>
      </c>
      <c r="E718" s="233" t="s">
        <v>2499</v>
      </c>
      <c r="F718" s="233" t="s">
        <v>2500</v>
      </c>
      <c r="G718" s="235">
        <v>0</v>
      </c>
      <c r="H718" s="523" t="s">
        <v>786</v>
      </c>
      <c r="I718" s="523"/>
      <c r="J718" s="523" t="str">
        <f t="shared" si="10"/>
        <v>Komercijalni i uslužni sektor</v>
      </c>
      <c r="K718" s="524"/>
    </row>
    <row r="719" spans="1:11" ht="15" customHeight="1" x14ac:dyDescent="0.25">
      <c r="A719" s="233" t="s">
        <v>2501</v>
      </c>
      <c r="B719" s="234" t="s">
        <v>2472</v>
      </c>
      <c r="C719" s="234" t="s">
        <v>2489</v>
      </c>
      <c r="D719" s="234">
        <v>29</v>
      </c>
      <c r="E719" s="233" t="s">
        <v>2502</v>
      </c>
      <c r="F719" s="233" t="s">
        <v>2503</v>
      </c>
      <c r="G719" s="235">
        <v>0</v>
      </c>
      <c r="H719" s="523" t="s">
        <v>786</v>
      </c>
      <c r="I719" s="523"/>
      <c r="J719" s="523" t="str">
        <f t="shared" si="10"/>
        <v>Komercijalni i uslužni sektor</v>
      </c>
      <c r="K719" s="524"/>
    </row>
    <row r="720" spans="1:11" ht="15" customHeight="1" x14ac:dyDescent="0.25">
      <c r="A720" s="233" t="s">
        <v>2504</v>
      </c>
      <c r="B720" s="234" t="s">
        <v>2472</v>
      </c>
      <c r="C720" s="234" t="s">
        <v>2489</v>
      </c>
      <c r="D720" s="234">
        <v>30</v>
      </c>
      <c r="E720" s="233" t="s">
        <v>2505</v>
      </c>
      <c r="F720" s="233" t="s">
        <v>2506</v>
      </c>
      <c r="G720" s="235">
        <v>0</v>
      </c>
      <c r="H720" s="523" t="s">
        <v>786</v>
      </c>
      <c r="I720" s="523"/>
      <c r="J720" s="523" t="str">
        <f t="shared" si="10"/>
        <v>Komercijalni i uslužni sektor</v>
      </c>
      <c r="K720" s="524"/>
    </row>
    <row r="721" spans="1:11" ht="15" customHeight="1" x14ac:dyDescent="0.25">
      <c r="A721" s="233" t="s">
        <v>2507</v>
      </c>
      <c r="B721" s="234" t="s">
        <v>2508</v>
      </c>
      <c r="C721" s="234" t="s">
        <v>2509</v>
      </c>
      <c r="D721" s="234">
        <v>0</v>
      </c>
      <c r="E721" s="233" t="s">
        <v>2510</v>
      </c>
      <c r="F721" s="233" t="s">
        <v>2511</v>
      </c>
      <c r="G721" s="235">
        <v>1</v>
      </c>
      <c r="H721" s="523"/>
      <c r="I721" s="523"/>
      <c r="J721" s="523"/>
      <c r="K721" s="524"/>
    </row>
    <row r="722" spans="1:11" ht="15" customHeight="1" x14ac:dyDescent="0.25">
      <c r="A722" s="233" t="s">
        <v>2512</v>
      </c>
      <c r="B722" s="234" t="s">
        <v>2508</v>
      </c>
      <c r="C722" s="234" t="s">
        <v>2509</v>
      </c>
      <c r="D722" s="234">
        <v>10</v>
      </c>
      <c r="E722" s="233" t="s">
        <v>2513</v>
      </c>
      <c r="F722" s="233" t="s">
        <v>2514</v>
      </c>
      <c r="G722" s="235">
        <v>1</v>
      </c>
      <c r="H722" s="523"/>
      <c r="I722" s="523"/>
      <c r="J722" s="523"/>
      <c r="K722" s="524"/>
    </row>
    <row r="723" spans="1:11" ht="15" customHeight="1" x14ac:dyDescent="0.25">
      <c r="A723" s="233" t="s">
        <v>2515</v>
      </c>
      <c r="B723" s="234" t="s">
        <v>2508</v>
      </c>
      <c r="C723" s="234" t="s">
        <v>2509</v>
      </c>
      <c r="D723" s="234">
        <v>11</v>
      </c>
      <c r="E723" s="233" t="s">
        <v>2516</v>
      </c>
      <c r="F723" s="233" t="s">
        <v>2517</v>
      </c>
      <c r="G723" s="235">
        <v>1</v>
      </c>
      <c r="H723" s="523"/>
      <c r="I723" s="523"/>
      <c r="J723" s="523"/>
      <c r="K723" s="524"/>
    </row>
    <row r="724" spans="1:11" ht="15" customHeight="1" x14ac:dyDescent="0.25">
      <c r="A724" s="233" t="s">
        <v>2518</v>
      </c>
      <c r="B724" s="234" t="s">
        <v>2508</v>
      </c>
      <c r="C724" s="234" t="s">
        <v>2509</v>
      </c>
      <c r="D724" s="234">
        <v>12</v>
      </c>
      <c r="E724" s="233" t="s">
        <v>2519</v>
      </c>
      <c r="F724" s="233" t="s">
        <v>2520</v>
      </c>
      <c r="G724" s="235">
        <v>1</v>
      </c>
      <c r="H724" s="523"/>
      <c r="I724" s="523"/>
      <c r="J724" s="523"/>
      <c r="K724" s="524"/>
    </row>
    <row r="725" spans="1:11" ht="15" customHeight="1" x14ac:dyDescent="0.25">
      <c r="A725" s="233" t="s">
        <v>2521</v>
      </c>
      <c r="B725" s="234" t="s">
        <v>2508</v>
      </c>
      <c r="C725" s="234" t="s">
        <v>2509</v>
      </c>
      <c r="D725" s="234">
        <v>13</v>
      </c>
      <c r="E725" s="233" t="s">
        <v>2522</v>
      </c>
      <c r="F725" s="233" t="s">
        <v>2523</v>
      </c>
      <c r="G725" s="235">
        <v>1</v>
      </c>
      <c r="H725" s="523"/>
      <c r="I725" s="523"/>
      <c r="J725" s="523"/>
      <c r="K725" s="524"/>
    </row>
    <row r="726" spans="1:11" ht="15" customHeight="1" x14ac:dyDescent="0.25">
      <c r="A726" s="233" t="s">
        <v>2524</v>
      </c>
      <c r="B726" s="234" t="s">
        <v>2508</v>
      </c>
      <c r="C726" s="234" t="s">
        <v>2509</v>
      </c>
      <c r="D726" s="234">
        <v>14</v>
      </c>
      <c r="E726" s="233" t="s">
        <v>2525</v>
      </c>
      <c r="F726" s="233" t="s">
        <v>2526</v>
      </c>
      <c r="G726" s="235">
        <v>1</v>
      </c>
      <c r="H726" s="523"/>
      <c r="I726" s="523"/>
      <c r="J726" s="523"/>
      <c r="K726" s="524"/>
    </row>
    <row r="727" spans="1:11" ht="15" customHeight="1" x14ac:dyDescent="0.25">
      <c r="A727" s="233" t="s">
        <v>2527</v>
      </c>
      <c r="B727" s="234" t="s">
        <v>2508</v>
      </c>
      <c r="C727" s="234" t="s">
        <v>2509</v>
      </c>
      <c r="D727" s="234">
        <v>19</v>
      </c>
      <c r="E727" s="233" t="s">
        <v>2528</v>
      </c>
      <c r="F727" s="233" t="s">
        <v>2529</v>
      </c>
      <c r="G727" s="235">
        <v>1</v>
      </c>
      <c r="H727" s="523"/>
      <c r="I727" s="523"/>
      <c r="J727" s="523"/>
      <c r="K727" s="524"/>
    </row>
    <row r="728" spans="1:11" ht="15" customHeight="1" x14ac:dyDescent="0.25">
      <c r="A728" s="233" t="s">
        <v>2530</v>
      </c>
      <c r="B728" s="234" t="s">
        <v>2508</v>
      </c>
      <c r="C728" s="234" t="s">
        <v>2509</v>
      </c>
      <c r="D728" s="234">
        <v>20</v>
      </c>
      <c r="E728" s="233" t="s">
        <v>2531</v>
      </c>
      <c r="F728" s="233" t="s">
        <v>2532</v>
      </c>
      <c r="G728" s="235">
        <v>1</v>
      </c>
      <c r="H728" s="523"/>
      <c r="I728" s="523"/>
      <c r="J728" s="523"/>
      <c r="K728" s="524"/>
    </row>
    <row r="729" spans="1:11" ht="15" customHeight="1" x14ac:dyDescent="0.25">
      <c r="A729" s="233" t="s">
        <v>2533</v>
      </c>
      <c r="B729" s="234" t="s">
        <v>2508</v>
      </c>
      <c r="C729" s="234" t="s">
        <v>2509</v>
      </c>
      <c r="D729" s="234">
        <v>21</v>
      </c>
      <c r="E729" s="233" t="s">
        <v>2534</v>
      </c>
      <c r="F729" s="233" t="s">
        <v>2535</v>
      </c>
      <c r="G729" s="235">
        <v>1</v>
      </c>
      <c r="H729" s="523"/>
      <c r="I729" s="523"/>
      <c r="J729" s="523"/>
      <c r="K729" s="524"/>
    </row>
    <row r="730" spans="1:11" ht="15" customHeight="1" x14ac:dyDescent="0.25">
      <c r="A730" s="233" t="s">
        <v>2536</v>
      </c>
      <c r="B730" s="234" t="s">
        <v>2508</v>
      </c>
      <c r="C730" s="234" t="s">
        <v>2509</v>
      </c>
      <c r="D730" s="234">
        <v>29</v>
      </c>
      <c r="E730" s="233" t="s">
        <v>2537</v>
      </c>
      <c r="F730" s="233" t="s">
        <v>2538</v>
      </c>
      <c r="G730" s="235">
        <v>1</v>
      </c>
      <c r="H730" s="523"/>
      <c r="I730" s="523"/>
      <c r="J730" s="523"/>
      <c r="K730" s="524"/>
    </row>
    <row r="731" spans="1:11" ht="15" customHeight="1" x14ac:dyDescent="0.25">
      <c r="A731" s="233" t="s">
        <v>2539</v>
      </c>
      <c r="B731" s="234" t="s">
        <v>2508</v>
      </c>
      <c r="C731" s="234" t="s">
        <v>2540</v>
      </c>
      <c r="D731" s="234">
        <v>0</v>
      </c>
      <c r="E731" s="233" t="s">
        <v>2541</v>
      </c>
      <c r="F731" s="233" t="s">
        <v>2542</v>
      </c>
      <c r="G731" s="235">
        <v>1</v>
      </c>
      <c r="H731" s="523"/>
      <c r="I731" s="523"/>
      <c r="J731" s="523"/>
      <c r="K731" s="524"/>
    </row>
    <row r="732" spans="1:11" ht="15" customHeight="1" x14ac:dyDescent="0.25">
      <c r="A732" s="233" t="s">
        <v>2543</v>
      </c>
      <c r="B732" s="234" t="s">
        <v>2508</v>
      </c>
      <c r="C732" s="234" t="s">
        <v>2540</v>
      </c>
      <c r="D732" s="234">
        <v>10</v>
      </c>
      <c r="E732" s="233" t="s">
        <v>2544</v>
      </c>
      <c r="F732" s="233" t="s">
        <v>2545</v>
      </c>
      <c r="G732" s="235">
        <v>1</v>
      </c>
      <c r="H732" s="523"/>
      <c r="I732" s="523"/>
      <c r="J732" s="523"/>
      <c r="K732" s="524"/>
    </row>
    <row r="733" spans="1:11" ht="15" customHeight="1" x14ac:dyDescent="0.25">
      <c r="A733" s="233" t="s">
        <v>2546</v>
      </c>
      <c r="B733" s="234" t="s">
        <v>2508</v>
      </c>
      <c r="C733" s="234" t="s">
        <v>2540</v>
      </c>
      <c r="D733" s="234">
        <v>11</v>
      </c>
      <c r="E733" s="233" t="s">
        <v>2547</v>
      </c>
      <c r="F733" s="233" t="s">
        <v>2548</v>
      </c>
      <c r="G733" s="235">
        <v>1</v>
      </c>
      <c r="H733" s="523"/>
      <c r="I733" s="523"/>
      <c r="J733" s="523"/>
      <c r="K733" s="524"/>
    </row>
    <row r="734" spans="1:11" ht="15" customHeight="1" x14ac:dyDescent="0.25">
      <c r="A734" s="233" t="s">
        <v>2549</v>
      </c>
      <c r="B734" s="234" t="s">
        <v>2508</v>
      </c>
      <c r="C734" s="234" t="s">
        <v>2540</v>
      </c>
      <c r="D734" s="234">
        <v>12</v>
      </c>
      <c r="E734" s="233" t="s">
        <v>2550</v>
      </c>
      <c r="F734" s="233" t="s">
        <v>2551</v>
      </c>
      <c r="G734" s="235">
        <v>1</v>
      </c>
      <c r="H734" s="523"/>
      <c r="I734" s="523"/>
      <c r="J734" s="523"/>
      <c r="K734" s="524"/>
    </row>
    <row r="735" spans="1:11" ht="15" customHeight="1" x14ac:dyDescent="0.25">
      <c r="A735" s="233" t="s">
        <v>2552</v>
      </c>
      <c r="B735" s="234" t="s">
        <v>2508</v>
      </c>
      <c r="C735" s="234" t="s">
        <v>2540</v>
      </c>
      <c r="D735" s="234">
        <v>13</v>
      </c>
      <c r="E735" s="233" t="s">
        <v>2553</v>
      </c>
      <c r="F735" s="233" t="s">
        <v>2554</v>
      </c>
      <c r="G735" s="235">
        <v>1</v>
      </c>
      <c r="H735" s="523"/>
      <c r="I735" s="523"/>
      <c r="J735" s="523"/>
      <c r="K735" s="524"/>
    </row>
    <row r="736" spans="1:11" ht="15" customHeight="1" x14ac:dyDescent="0.25">
      <c r="A736" s="233" t="s">
        <v>2555</v>
      </c>
      <c r="B736" s="234" t="s">
        <v>2508</v>
      </c>
      <c r="C736" s="234" t="s">
        <v>2540</v>
      </c>
      <c r="D736" s="234">
        <v>14</v>
      </c>
      <c r="E736" s="233" t="s">
        <v>2556</v>
      </c>
      <c r="F736" s="233" t="s">
        <v>2557</v>
      </c>
      <c r="G736" s="235">
        <v>1</v>
      </c>
      <c r="H736" s="523"/>
      <c r="I736" s="523"/>
      <c r="J736" s="523"/>
      <c r="K736" s="524"/>
    </row>
    <row r="737" spans="1:11" ht="15" customHeight="1" x14ac:dyDescent="0.25">
      <c r="A737" s="233" t="s">
        <v>2558</v>
      </c>
      <c r="B737" s="234" t="s">
        <v>2508</v>
      </c>
      <c r="C737" s="234" t="s">
        <v>2540</v>
      </c>
      <c r="D737" s="234">
        <v>20</v>
      </c>
      <c r="E737" s="233" t="s">
        <v>2559</v>
      </c>
      <c r="F737" s="233" t="s">
        <v>2560</v>
      </c>
      <c r="G737" s="235">
        <v>1</v>
      </c>
      <c r="H737" s="523"/>
      <c r="I737" s="523"/>
      <c r="J737" s="523"/>
      <c r="K737" s="524"/>
    </row>
    <row r="738" spans="1:11" ht="15" customHeight="1" x14ac:dyDescent="0.25">
      <c r="A738" s="233" t="s">
        <v>2561</v>
      </c>
      <c r="B738" s="234" t="s">
        <v>2508</v>
      </c>
      <c r="C738" s="234" t="s">
        <v>2562</v>
      </c>
      <c r="D738" s="234">
        <v>0</v>
      </c>
      <c r="E738" s="233" t="s">
        <v>2563</v>
      </c>
      <c r="F738" s="233" t="s">
        <v>2564</v>
      </c>
      <c r="G738" s="235">
        <v>1</v>
      </c>
      <c r="H738" s="523"/>
      <c r="I738" s="523"/>
      <c r="J738" s="523"/>
      <c r="K738" s="524"/>
    </row>
    <row r="739" spans="1:11" ht="15" customHeight="1" x14ac:dyDescent="0.25">
      <c r="A739" s="233" t="s">
        <v>2565</v>
      </c>
      <c r="B739" s="234" t="s">
        <v>2508</v>
      </c>
      <c r="C739" s="234" t="s">
        <v>2562</v>
      </c>
      <c r="D739" s="234">
        <v>10</v>
      </c>
      <c r="E739" s="233" t="s">
        <v>2566</v>
      </c>
      <c r="F739" s="233" t="s">
        <v>2567</v>
      </c>
      <c r="G739" s="235">
        <v>1</v>
      </c>
      <c r="H739" s="523"/>
      <c r="I739" s="523"/>
      <c r="J739" s="523"/>
      <c r="K739" s="524"/>
    </row>
    <row r="740" spans="1:11" ht="15" customHeight="1" x14ac:dyDescent="0.25">
      <c r="A740" s="233" t="s">
        <v>2568</v>
      </c>
      <c r="B740" s="234" t="s">
        <v>2508</v>
      </c>
      <c r="C740" s="234" t="s">
        <v>2562</v>
      </c>
      <c r="D740" s="234">
        <v>20</v>
      </c>
      <c r="E740" s="233" t="s">
        <v>2569</v>
      </c>
      <c r="F740" s="233" t="s">
        <v>2570</v>
      </c>
      <c r="G740" s="235">
        <v>1</v>
      </c>
      <c r="H740" s="523"/>
      <c r="I740" s="523"/>
      <c r="J740" s="523"/>
      <c r="K740" s="524"/>
    </row>
    <row r="741" spans="1:11" ht="15" customHeight="1" x14ac:dyDescent="0.25">
      <c r="A741" s="233" t="s">
        <v>2571</v>
      </c>
      <c r="B741" s="234" t="s">
        <v>2508</v>
      </c>
      <c r="C741" s="234" t="s">
        <v>2572</v>
      </c>
      <c r="D741" s="234">
        <v>0</v>
      </c>
      <c r="E741" s="233" t="s">
        <v>2573</v>
      </c>
      <c r="F741" s="233" t="s">
        <v>2574</v>
      </c>
      <c r="G741" s="235">
        <v>1</v>
      </c>
      <c r="H741" s="523"/>
      <c r="I741" s="523"/>
      <c r="J741" s="523"/>
      <c r="K741" s="524"/>
    </row>
    <row r="742" spans="1:11" ht="15" customHeight="1" x14ac:dyDescent="0.25">
      <c r="A742" s="233" t="s">
        <v>2575</v>
      </c>
      <c r="B742" s="234" t="s">
        <v>2508</v>
      </c>
      <c r="C742" s="234" t="s">
        <v>2572</v>
      </c>
      <c r="D742" s="234">
        <v>10</v>
      </c>
      <c r="E742" s="233" t="s">
        <v>2576</v>
      </c>
      <c r="F742" s="233" t="s">
        <v>2577</v>
      </c>
      <c r="G742" s="235">
        <v>1</v>
      </c>
      <c r="H742" s="523"/>
      <c r="I742" s="523"/>
      <c r="J742" s="523"/>
      <c r="K742" s="524"/>
    </row>
    <row r="743" spans="1:11" ht="15" customHeight="1" x14ac:dyDescent="0.25">
      <c r="A743" s="233" t="s">
        <v>2578</v>
      </c>
      <c r="B743" s="234" t="s">
        <v>2508</v>
      </c>
      <c r="C743" s="234" t="s">
        <v>2572</v>
      </c>
      <c r="D743" s="234">
        <v>10</v>
      </c>
      <c r="E743" s="233" t="s">
        <v>2579</v>
      </c>
      <c r="F743" s="233" t="s">
        <v>2577</v>
      </c>
      <c r="G743" s="235">
        <v>1</v>
      </c>
      <c r="H743" s="523"/>
      <c r="I743" s="523"/>
      <c r="J743" s="523"/>
      <c r="K743" s="524"/>
    </row>
    <row r="744" spans="1:11" ht="15" customHeight="1" x14ac:dyDescent="0.25">
      <c r="A744" s="233" t="s">
        <v>2580</v>
      </c>
      <c r="B744" s="234" t="s">
        <v>2508</v>
      </c>
      <c r="C744" s="234" t="s">
        <v>2572</v>
      </c>
      <c r="D744" s="234">
        <v>10</v>
      </c>
      <c r="E744" s="233" t="s">
        <v>2581</v>
      </c>
      <c r="F744" s="233" t="s">
        <v>2577</v>
      </c>
      <c r="G744" s="235">
        <v>1</v>
      </c>
      <c r="H744" s="523"/>
      <c r="I744" s="523"/>
      <c r="J744" s="523"/>
      <c r="K744" s="524"/>
    </row>
    <row r="745" spans="1:11" ht="15" customHeight="1" x14ac:dyDescent="0.25">
      <c r="A745" s="233" t="s">
        <v>2582</v>
      </c>
      <c r="B745" s="234" t="s">
        <v>2508</v>
      </c>
      <c r="C745" s="234" t="s">
        <v>2572</v>
      </c>
      <c r="D745" s="234">
        <v>10</v>
      </c>
      <c r="E745" s="233" t="s">
        <v>2583</v>
      </c>
      <c r="F745" s="233" t="s">
        <v>2577</v>
      </c>
      <c r="G745" s="235">
        <v>1</v>
      </c>
      <c r="H745" s="523"/>
      <c r="I745" s="523"/>
      <c r="J745" s="523"/>
      <c r="K745" s="524"/>
    </row>
    <row r="746" spans="1:11" ht="15" customHeight="1" x14ac:dyDescent="0.25">
      <c r="A746" s="233" t="s">
        <v>2584</v>
      </c>
      <c r="B746" s="234" t="s">
        <v>2508</v>
      </c>
      <c r="C746" s="234" t="s">
        <v>2572</v>
      </c>
      <c r="D746" s="234">
        <v>10</v>
      </c>
      <c r="E746" s="233" t="s">
        <v>2585</v>
      </c>
      <c r="F746" s="233" t="s">
        <v>2577</v>
      </c>
      <c r="G746" s="235">
        <v>1</v>
      </c>
      <c r="H746" s="523"/>
      <c r="I746" s="523"/>
      <c r="J746" s="523"/>
      <c r="K746" s="524"/>
    </row>
    <row r="747" spans="1:11" ht="15" customHeight="1" x14ac:dyDescent="0.25">
      <c r="A747" s="233" t="s">
        <v>2586</v>
      </c>
      <c r="B747" s="234" t="s">
        <v>2508</v>
      </c>
      <c r="C747" s="234" t="s">
        <v>2572</v>
      </c>
      <c r="D747" s="234">
        <v>10</v>
      </c>
      <c r="E747" s="233" t="s">
        <v>2587</v>
      </c>
      <c r="F747" s="233" t="s">
        <v>2577</v>
      </c>
      <c r="G747" s="235">
        <v>1</v>
      </c>
      <c r="H747" s="523"/>
      <c r="I747" s="523"/>
      <c r="J747" s="523"/>
      <c r="K747" s="524"/>
    </row>
    <row r="748" spans="1:11" ht="15" customHeight="1" x14ac:dyDescent="0.25">
      <c r="A748" s="233" t="s">
        <v>2588</v>
      </c>
      <c r="B748" s="234" t="s">
        <v>2508</v>
      </c>
      <c r="C748" s="234" t="s">
        <v>2572</v>
      </c>
      <c r="D748" s="234">
        <v>20</v>
      </c>
      <c r="E748" s="233" t="s">
        <v>2589</v>
      </c>
      <c r="F748" s="233" t="s">
        <v>2590</v>
      </c>
      <c r="G748" s="235">
        <v>1</v>
      </c>
      <c r="H748" s="523"/>
      <c r="I748" s="523"/>
      <c r="J748" s="523"/>
      <c r="K748" s="524"/>
    </row>
    <row r="749" spans="1:11" ht="15" customHeight="1" x14ac:dyDescent="0.25">
      <c r="A749" s="233" t="s">
        <v>2591</v>
      </c>
      <c r="B749" s="234" t="s">
        <v>2508</v>
      </c>
      <c r="C749" s="234" t="s">
        <v>2572</v>
      </c>
      <c r="D749" s="234">
        <v>20</v>
      </c>
      <c r="E749" s="233" t="s">
        <v>2592</v>
      </c>
      <c r="F749" s="233" t="s">
        <v>2590</v>
      </c>
      <c r="G749" s="235">
        <v>1</v>
      </c>
      <c r="H749" s="523"/>
      <c r="I749" s="523"/>
      <c r="J749" s="523"/>
      <c r="K749" s="524"/>
    </row>
    <row r="750" spans="1:11" ht="15" customHeight="1" x14ac:dyDescent="0.25">
      <c r="A750" s="233" t="s">
        <v>2593</v>
      </c>
      <c r="B750" s="234" t="s">
        <v>2508</v>
      </c>
      <c r="C750" s="234" t="s">
        <v>2572</v>
      </c>
      <c r="D750" s="234">
        <v>20</v>
      </c>
      <c r="E750" s="233" t="s">
        <v>2594</v>
      </c>
      <c r="F750" s="233" t="s">
        <v>2590</v>
      </c>
      <c r="G750" s="235">
        <v>1</v>
      </c>
      <c r="H750" s="523"/>
      <c r="I750" s="523"/>
      <c r="J750" s="523"/>
      <c r="K750" s="524"/>
    </row>
    <row r="751" spans="1:11" ht="15" customHeight="1" x14ac:dyDescent="0.25">
      <c r="A751" s="233" t="s">
        <v>2595</v>
      </c>
      <c r="B751" s="234" t="s">
        <v>2508</v>
      </c>
      <c r="C751" s="234" t="s">
        <v>2572</v>
      </c>
      <c r="D751" s="234">
        <v>20</v>
      </c>
      <c r="E751" s="233" t="s">
        <v>2596</v>
      </c>
      <c r="F751" s="233" t="s">
        <v>2590</v>
      </c>
      <c r="G751" s="235">
        <v>1</v>
      </c>
      <c r="H751" s="523"/>
      <c r="I751" s="523"/>
      <c r="J751" s="523"/>
      <c r="K751" s="524"/>
    </row>
    <row r="752" spans="1:11" ht="15" customHeight="1" x14ac:dyDescent="0.25">
      <c r="A752" s="233" t="s">
        <v>2597</v>
      </c>
      <c r="B752" s="234" t="s">
        <v>2508</v>
      </c>
      <c r="C752" s="234" t="s">
        <v>2572</v>
      </c>
      <c r="D752" s="234">
        <v>30</v>
      </c>
      <c r="E752" s="233" t="s">
        <v>2598</v>
      </c>
      <c r="F752" s="233" t="s">
        <v>2599</v>
      </c>
      <c r="G752" s="235">
        <v>1</v>
      </c>
      <c r="H752" s="523"/>
      <c r="I752" s="523"/>
      <c r="J752" s="523"/>
      <c r="K752" s="524"/>
    </row>
    <row r="753" spans="1:11" ht="15" customHeight="1" x14ac:dyDescent="0.25">
      <c r="A753" s="233" t="s">
        <v>2600</v>
      </c>
      <c r="B753" s="234" t="s">
        <v>2508</v>
      </c>
      <c r="C753" s="234" t="s">
        <v>2572</v>
      </c>
      <c r="D753" s="234">
        <v>90</v>
      </c>
      <c r="E753" s="233" t="s">
        <v>2601</v>
      </c>
      <c r="F753" s="233" t="s">
        <v>2602</v>
      </c>
      <c r="G753" s="235">
        <v>1</v>
      </c>
      <c r="H753" s="523"/>
      <c r="I753" s="523"/>
      <c r="J753" s="523"/>
      <c r="K753" s="524"/>
    </row>
    <row r="754" spans="1:11" ht="105.75" customHeight="1" x14ac:dyDescent="0.25">
      <c r="A754" s="233" t="s">
        <v>2603</v>
      </c>
      <c r="B754" s="234" t="s">
        <v>2508</v>
      </c>
      <c r="C754" s="234" t="s">
        <v>2604</v>
      </c>
      <c r="D754" s="234">
        <v>0</v>
      </c>
      <c r="E754" s="233" t="s">
        <v>2605</v>
      </c>
      <c r="F754" s="233" t="s">
        <v>2606</v>
      </c>
      <c r="G754" s="235">
        <v>1</v>
      </c>
      <c r="H754" s="523"/>
      <c r="I754" s="523"/>
      <c r="J754" s="523"/>
      <c r="K754" s="523" t="s">
        <v>2607</v>
      </c>
    </row>
    <row r="755" spans="1:11" ht="107.25" customHeight="1" x14ac:dyDescent="0.25">
      <c r="A755" s="233" t="s">
        <v>2608</v>
      </c>
      <c r="B755" s="234" t="s">
        <v>2508</v>
      </c>
      <c r="C755" s="234" t="s">
        <v>2604</v>
      </c>
      <c r="D755" s="234">
        <v>1</v>
      </c>
      <c r="E755" s="233" t="s">
        <v>2609</v>
      </c>
      <c r="F755" s="233" t="s">
        <v>2610</v>
      </c>
      <c r="G755" s="235">
        <v>1</v>
      </c>
      <c r="H755" s="523"/>
      <c r="I755" s="523"/>
      <c r="J755" s="523"/>
      <c r="K755" s="523" t="s">
        <v>2607</v>
      </c>
    </row>
    <row r="756" spans="1:11" x14ac:dyDescent="0.25">
      <c r="A756" s="233" t="s">
        <v>2611</v>
      </c>
      <c r="B756" s="234" t="s">
        <v>2508</v>
      </c>
      <c r="C756" s="234" t="s">
        <v>2604</v>
      </c>
      <c r="D756" s="234">
        <v>2</v>
      </c>
      <c r="E756" s="233" t="s">
        <v>2612</v>
      </c>
      <c r="F756" s="233" t="s">
        <v>2613</v>
      </c>
      <c r="G756" s="235">
        <v>1</v>
      </c>
      <c r="H756" s="523"/>
      <c r="I756" s="523"/>
      <c r="J756" s="523"/>
      <c r="K756" s="524"/>
    </row>
    <row r="757" spans="1:11" x14ac:dyDescent="0.25">
      <c r="A757" s="233" t="s">
        <v>2614</v>
      </c>
      <c r="B757" s="234" t="s">
        <v>2508</v>
      </c>
      <c r="C757" s="234" t="s">
        <v>2604</v>
      </c>
      <c r="D757" s="234">
        <v>3</v>
      </c>
      <c r="E757" s="233" t="s">
        <v>2615</v>
      </c>
      <c r="F757" s="233" t="s">
        <v>2616</v>
      </c>
      <c r="G757" s="235">
        <v>1</v>
      </c>
      <c r="H757" s="523"/>
      <c r="I757" s="523"/>
      <c r="J757" s="523"/>
      <c r="K757" s="524"/>
    </row>
    <row r="758" spans="1:11" x14ac:dyDescent="0.25">
      <c r="A758" s="233" t="s">
        <v>2617</v>
      </c>
      <c r="B758" s="234" t="s">
        <v>2508</v>
      </c>
      <c r="C758" s="234" t="s">
        <v>2604</v>
      </c>
      <c r="D758" s="234">
        <v>9</v>
      </c>
      <c r="E758" s="233" t="s">
        <v>2618</v>
      </c>
      <c r="F758" s="233" t="s">
        <v>2619</v>
      </c>
      <c r="G758" s="235">
        <v>1</v>
      </c>
      <c r="H758" s="523"/>
      <c r="I758" s="523"/>
      <c r="J758" s="523"/>
      <c r="K758" s="524"/>
    </row>
    <row r="759" spans="1:11" x14ac:dyDescent="0.25">
      <c r="A759" s="233" t="s">
        <v>2620</v>
      </c>
      <c r="B759" s="234" t="s">
        <v>2508</v>
      </c>
      <c r="C759" s="234" t="s">
        <v>2621</v>
      </c>
      <c r="D759" s="234">
        <v>0</v>
      </c>
      <c r="E759" s="233" t="s">
        <v>2622</v>
      </c>
      <c r="F759" s="233" t="s">
        <v>2623</v>
      </c>
      <c r="G759" s="235">
        <v>1</v>
      </c>
      <c r="H759" s="523"/>
      <c r="I759" s="523"/>
      <c r="J759" s="523"/>
      <c r="K759" s="524"/>
    </row>
    <row r="760" spans="1:11" x14ac:dyDescent="0.25">
      <c r="A760" s="233" t="s">
        <v>2624</v>
      </c>
      <c r="B760" s="234" t="s">
        <v>2508</v>
      </c>
      <c r="C760" s="234" t="s">
        <v>2621</v>
      </c>
      <c r="D760" s="234">
        <v>10</v>
      </c>
      <c r="E760" s="233" t="s">
        <v>2625</v>
      </c>
      <c r="F760" s="233" t="s">
        <v>2626</v>
      </c>
      <c r="G760" s="235">
        <v>1</v>
      </c>
      <c r="H760" s="523"/>
      <c r="I760" s="523"/>
      <c r="J760" s="523"/>
      <c r="K760" s="524"/>
    </row>
    <row r="761" spans="1:11" x14ac:dyDescent="0.25">
      <c r="A761" s="233" t="s">
        <v>2627</v>
      </c>
      <c r="B761" s="234" t="s">
        <v>2508</v>
      </c>
      <c r="C761" s="234" t="s">
        <v>2621</v>
      </c>
      <c r="D761" s="234">
        <v>11</v>
      </c>
      <c r="E761" s="233" t="s">
        <v>2628</v>
      </c>
      <c r="F761" s="233" t="s">
        <v>2629</v>
      </c>
      <c r="G761" s="235">
        <v>1</v>
      </c>
      <c r="H761" s="523"/>
      <c r="I761" s="523"/>
      <c r="J761" s="523"/>
      <c r="K761" s="524"/>
    </row>
    <row r="762" spans="1:11" x14ac:dyDescent="0.25">
      <c r="A762" s="233" t="s">
        <v>2630</v>
      </c>
      <c r="B762" s="234" t="s">
        <v>2508</v>
      </c>
      <c r="C762" s="234" t="s">
        <v>2621</v>
      </c>
      <c r="D762" s="234">
        <v>12</v>
      </c>
      <c r="E762" s="233" t="s">
        <v>2631</v>
      </c>
      <c r="F762" s="233" t="s">
        <v>2632</v>
      </c>
      <c r="G762" s="235">
        <v>1</v>
      </c>
      <c r="H762" s="523"/>
      <c r="I762" s="523"/>
      <c r="J762" s="523"/>
      <c r="K762" s="523" t="s">
        <v>2633</v>
      </c>
    </row>
    <row r="763" spans="1:11" ht="15" customHeight="1" x14ac:dyDescent="0.25">
      <c r="A763" s="233" t="s">
        <v>2634</v>
      </c>
      <c r="B763" s="234" t="s">
        <v>2508</v>
      </c>
      <c r="C763" s="234" t="s">
        <v>2621</v>
      </c>
      <c r="D763" s="234">
        <v>90</v>
      </c>
      <c r="E763" s="233" t="s">
        <v>2635</v>
      </c>
      <c r="F763" s="233" t="s">
        <v>2636</v>
      </c>
      <c r="G763" s="235">
        <v>1</v>
      </c>
      <c r="H763" s="523"/>
      <c r="I763" s="523"/>
      <c r="J763" s="523"/>
      <c r="K763" s="524"/>
    </row>
    <row r="764" spans="1:11" ht="15" customHeight="1" x14ac:dyDescent="0.25">
      <c r="A764" s="233" t="s">
        <v>2637</v>
      </c>
      <c r="B764" s="234" t="s">
        <v>2508</v>
      </c>
      <c r="C764" s="234" t="s">
        <v>2621</v>
      </c>
      <c r="D764" s="234">
        <v>91</v>
      </c>
      <c r="E764" s="233" t="s">
        <v>2638</v>
      </c>
      <c r="F764" s="233" t="s">
        <v>2639</v>
      </c>
      <c r="G764" s="235">
        <v>1</v>
      </c>
      <c r="H764" s="523"/>
      <c r="I764" s="523"/>
      <c r="J764" s="523"/>
      <c r="K764" s="524"/>
    </row>
    <row r="765" spans="1:11" ht="15" customHeight="1" x14ac:dyDescent="0.25">
      <c r="A765" s="233" t="s">
        <v>2640</v>
      </c>
      <c r="B765" s="234" t="s">
        <v>2508</v>
      </c>
      <c r="C765" s="234" t="s">
        <v>2621</v>
      </c>
      <c r="D765" s="234">
        <v>99</v>
      </c>
      <c r="E765" s="233" t="s">
        <v>2641</v>
      </c>
      <c r="F765" s="233" t="s">
        <v>2642</v>
      </c>
      <c r="G765" s="235">
        <v>1</v>
      </c>
      <c r="H765" s="523"/>
      <c r="I765" s="523"/>
      <c r="J765" s="523"/>
      <c r="K765" s="524"/>
    </row>
    <row r="766" spans="1:11" ht="15" customHeight="1" x14ac:dyDescent="0.25">
      <c r="A766" s="233" t="s">
        <v>2643</v>
      </c>
      <c r="B766" s="234" t="s">
        <v>2644</v>
      </c>
      <c r="C766" s="234" t="s">
        <v>2645</v>
      </c>
      <c r="D766" s="234">
        <v>0</v>
      </c>
      <c r="E766" s="233" t="s">
        <v>2646</v>
      </c>
      <c r="F766" s="233" t="s">
        <v>2647</v>
      </c>
      <c r="G766" s="235">
        <v>1</v>
      </c>
      <c r="H766" s="523"/>
      <c r="I766" s="523"/>
      <c r="J766" s="523"/>
      <c r="K766" s="524"/>
    </row>
    <row r="767" spans="1:11" ht="15" customHeight="1" x14ac:dyDescent="0.25">
      <c r="A767" s="233" t="s">
        <v>2648</v>
      </c>
      <c r="B767" s="234" t="s">
        <v>2644</v>
      </c>
      <c r="C767" s="234" t="s">
        <v>2645</v>
      </c>
      <c r="D767" s="234">
        <v>10</v>
      </c>
      <c r="E767" s="233" t="s">
        <v>2649</v>
      </c>
      <c r="F767" s="233" t="s">
        <v>2650</v>
      </c>
      <c r="G767" s="235">
        <v>1</v>
      </c>
      <c r="H767" s="523"/>
      <c r="I767" s="523"/>
      <c r="J767" s="523"/>
      <c r="K767" s="524"/>
    </row>
    <row r="768" spans="1:11" ht="15" customHeight="1" x14ac:dyDescent="0.25">
      <c r="A768" s="233" t="s">
        <v>2651</v>
      </c>
      <c r="B768" s="234" t="s">
        <v>2644</v>
      </c>
      <c r="C768" s="234" t="s">
        <v>2645</v>
      </c>
      <c r="D768" s="234">
        <v>11</v>
      </c>
      <c r="E768" s="233" t="s">
        <v>2652</v>
      </c>
      <c r="F768" s="233" t="s">
        <v>2653</v>
      </c>
      <c r="G768" s="235">
        <v>1</v>
      </c>
      <c r="H768" s="523"/>
      <c r="I768" s="523"/>
      <c r="J768" s="523"/>
      <c r="K768" s="524"/>
    </row>
    <row r="769" spans="1:11" ht="15" customHeight="1" x14ac:dyDescent="0.25">
      <c r="A769" s="233" t="s">
        <v>2654</v>
      </c>
      <c r="B769" s="234" t="s">
        <v>2644</v>
      </c>
      <c r="C769" s="234" t="s">
        <v>2645</v>
      </c>
      <c r="D769" s="234">
        <v>19</v>
      </c>
      <c r="E769" s="233" t="s">
        <v>2655</v>
      </c>
      <c r="F769" s="233" t="s">
        <v>2656</v>
      </c>
      <c r="G769" s="235">
        <v>1</v>
      </c>
      <c r="H769" s="523"/>
      <c r="I769" s="523"/>
      <c r="J769" s="523"/>
      <c r="K769" s="524"/>
    </row>
    <row r="770" spans="1:11" ht="15" customHeight="1" x14ac:dyDescent="0.25">
      <c r="A770" s="233" t="s">
        <v>2657</v>
      </c>
      <c r="B770" s="234" t="s">
        <v>2644</v>
      </c>
      <c r="C770" s="234" t="s">
        <v>2645</v>
      </c>
      <c r="D770" s="234">
        <v>19</v>
      </c>
      <c r="E770" s="233" t="s">
        <v>2658</v>
      </c>
      <c r="F770" s="233" t="s">
        <v>2656</v>
      </c>
      <c r="G770" s="235">
        <v>1</v>
      </c>
      <c r="H770" s="523"/>
      <c r="I770" s="523"/>
      <c r="J770" s="523"/>
      <c r="K770" s="524"/>
    </row>
    <row r="771" spans="1:11" ht="15" customHeight="1" x14ac:dyDescent="0.25">
      <c r="A771" s="233" t="s">
        <v>2659</v>
      </c>
      <c r="B771" s="234" t="s">
        <v>2644</v>
      </c>
      <c r="C771" s="234" t="s">
        <v>2645</v>
      </c>
      <c r="D771" s="234">
        <v>19</v>
      </c>
      <c r="E771" s="233" t="s">
        <v>2660</v>
      </c>
      <c r="F771" s="233" t="s">
        <v>2656</v>
      </c>
      <c r="G771" s="235">
        <v>1</v>
      </c>
      <c r="H771" s="523"/>
      <c r="I771" s="523"/>
      <c r="J771" s="523"/>
      <c r="K771" s="524"/>
    </row>
    <row r="772" spans="1:11" ht="15" customHeight="1" x14ac:dyDescent="0.25">
      <c r="A772" s="233" t="s">
        <v>2661</v>
      </c>
      <c r="B772" s="234" t="s">
        <v>2644</v>
      </c>
      <c r="C772" s="234" t="s">
        <v>2645</v>
      </c>
      <c r="D772" s="234">
        <v>19</v>
      </c>
      <c r="E772" s="233" t="s">
        <v>2662</v>
      </c>
      <c r="F772" s="233" t="s">
        <v>2656</v>
      </c>
      <c r="G772" s="235">
        <v>1</v>
      </c>
      <c r="H772" s="523"/>
      <c r="I772" s="523"/>
      <c r="J772" s="523"/>
      <c r="K772" s="524"/>
    </row>
    <row r="773" spans="1:11" ht="15" customHeight="1" x14ac:dyDescent="0.25">
      <c r="A773" s="233" t="s">
        <v>2663</v>
      </c>
      <c r="B773" s="234" t="s">
        <v>2644</v>
      </c>
      <c r="C773" s="234" t="s">
        <v>2645</v>
      </c>
      <c r="D773" s="234">
        <v>19</v>
      </c>
      <c r="E773" s="233" t="s">
        <v>2664</v>
      </c>
      <c r="F773" s="233" t="s">
        <v>2656</v>
      </c>
      <c r="G773" s="235">
        <v>1</v>
      </c>
      <c r="H773" s="523"/>
      <c r="I773" s="523"/>
      <c r="J773" s="523"/>
      <c r="K773" s="524"/>
    </row>
    <row r="774" spans="1:11" ht="15" customHeight="1" x14ac:dyDescent="0.25">
      <c r="A774" s="233" t="s">
        <v>2665</v>
      </c>
      <c r="B774" s="234" t="s">
        <v>2644</v>
      </c>
      <c r="C774" s="234" t="s">
        <v>2645</v>
      </c>
      <c r="D774" s="234">
        <v>19</v>
      </c>
      <c r="E774" s="233" t="s">
        <v>2666</v>
      </c>
      <c r="F774" s="233" t="s">
        <v>2656</v>
      </c>
      <c r="G774" s="235">
        <v>1</v>
      </c>
      <c r="H774" s="523"/>
      <c r="I774" s="523"/>
      <c r="J774" s="523"/>
      <c r="K774" s="524"/>
    </row>
    <row r="775" spans="1:11" ht="15" customHeight="1" x14ac:dyDescent="0.25">
      <c r="A775" s="233" t="s">
        <v>2667</v>
      </c>
      <c r="B775" s="234" t="s">
        <v>2644</v>
      </c>
      <c r="C775" s="234" t="s">
        <v>2645</v>
      </c>
      <c r="D775" s="234">
        <v>19</v>
      </c>
      <c r="E775" s="233" t="s">
        <v>2668</v>
      </c>
      <c r="F775" s="233" t="s">
        <v>2656</v>
      </c>
      <c r="G775" s="235">
        <v>1</v>
      </c>
      <c r="H775" s="523"/>
      <c r="I775" s="523"/>
      <c r="J775" s="523"/>
      <c r="K775" s="524"/>
    </row>
    <row r="776" spans="1:11" ht="15" customHeight="1" x14ac:dyDescent="0.25">
      <c r="A776" s="233" t="s">
        <v>2669</v>
      </c>
      <c r="B776" s="234" t="s">
        <v>2644</v>
      </c>
      <c r="C776" s="234" t="s">
        <v>2645</v>
      </c>
      <c r="D776" s="234">
        <v>19</v>
      </c>
      <c r="E776" s="233" t="s">
        <v>2670</v>
      </c>
      <c r="F776" s="233" t="s">
        <v>2656</v>
      </c>
      <c r="G776" s="235">
        <v>1</v>
      </c>
      <c r="H776" s="523"/>
      <c r="I776" s="523"/>
      <c r="J776" s="523"/>
      <c r="K776" s="524"/>
    </row>
    <row r="777" spans="1:11" ht="15" customHeight="1" x14ac:dyDescent="0.25">
      <c r="A777" s="233" t="s">
        <v>2671</v>
      </c>
      <c r="B777" s="234" t="s">
        <v>2644</v>
      </c>
      <c r="C777" s="234" t="s">
        <v>2645</v>
      </c>
      <c r="D777" s="234">
        <v>19</v>
      </c>
      <c r="E777" s="233" t="s">
        <v>2672</v>
      </c>
      <c r="F777" s="233" t="s">
        <v>2656</v>
      </c>
      <c r="G777" s="235">
        <v>1</v>
      </c>
      <c r="H777" s="523"/>
      <c r="I777" s="523"/>
      <c r="J777" s="523"/>
      <c r="K777" s="524"/>
    </row>
    <row r="778" spans="1:11" ht="15" customHeight="1" x14ac:dyDescent="0.25">
      <c r="A778" s="233" t="s">
        <v>2673</v>
      </c>
      <c r="B778" s="234" t="s">
        <v>2644</v>
      </c>
      <c r="C778" s="234" t="s">
        <v>2645</v>
      </c>
      <c r="D778" s="234">
        <v>20</v>
      </c>
      <c r="E778" s="233" t="s">
        <v>2674</v>
      </c>
      <c r="F778" s="233" t="s">
        <v>2675</v>
      </c>
      <c r="G778" s="235">
        <v>1</v>
      </c>
      <c r="H778" s="523"/>
      <c r="I778" s="523"/>
      <c r="J778" s="523"/>
      <c r="K778" s="524"/>
    </row>
    <row r="779" spans="1:11" ht="15" customHeight="1" x14ac:dyDescent="0.25">
      <c r="A779" s="233" t="s">
        <v>2676</v>
      </c>
      <c r="B779" s="234" t="s">
        <v>2644</v>
      </c>
      <c r="C779" s="234" t="s">
        <v>2645</v>
      </c>
      <c r="D779" s="234">
        <v>30</v>
      </c>
      <c r="E779" s="233" t="s">
        <v>2677</v>
      </c>
      <c r="F779" s="233" t="s">
        <v>2678</v>
      </c>
      <c r="G779" s="235">
        <v>1</v>
      </c>
      <c r="H779" s="523"/>
      <c r="I779" s="523"/>
      <c r="J779" s="523"/>
      <c r="K779" s="524"/>
    </row>
    <row r="780" spans="1:11" ht="15" customHeight="1" x14ac:dyDescent="0.25">
      <c r="A780" s="233" t="s">
        <v>2679</v>
      </c>
      <c r="B780" s="234" t="s">
        <v>2644</v>
      </c>
      <c r="C780" s="234" t="s">
        <v>2645</v>
      </c>
      <c r="D780" s="234">
        <v>90</v>
      </c>
      <c r="E780" s="233" t="s">
        <v>2680</v>
      </c>
      <c r="F780" s="233" t="s">
        <v>2681</v>
      </c>
      <c r="G780" s="235">
        <v>1</v>
      </c>
      <c r="H780" s="523"/>
      <c r="I780" s="523"/>
      <c r="J780" s="523"/>
      <c r="K780" s="524"/>
    </row>
    <row r="781" spans="1:11" ht="15" customHeight="1" x14ac:dyDescent="0.25">
      <c r="A781" s="233" t="s">
        <v>2682</v>
      </c>
      <c r="B781" s="234" t="s">
        <v>2644</v>
      </c>
      <c r="C781" s="234" t="s">
        <v>2645</v>
      </c>
      <c r="D781" s="234">
        <v>90</v>
      </c>
      <c r="E781" s="233" t="s">
        <v>2683</v>
      </c>
      <c r="F781" s="233" t="s">
        <v>2681</v>
      </c>
      <c r="G781" s="235">
        <v>1</v>
      </c>
      <c r="H781" s="523"/>
      <c r="I781" s="523"/>
      <c r="J781" s="523"/>
      <c r="K781" s="524"/>
    </row>
    <row r="782" spans="1:11" ht="15" customHeight="1" x14ac:dyDescent="0.25">
      <c r="A782" s="233" t="s">
        <v>2684</v>
      </c>
      <c r="B782" s="234" t="s">
        <v>2644</v>
      </c>
      <c r="C782" s="234" t="s">
        <v>2645</v>
      </c>
      <c r="D782" s="234">
        <v>90</v>
      </c>
      <c r="E782" s="233" t="s">
        <v>2685</v>
      </c>
      <c r="F782" s="233" t="s">
        <v>2681</v>
      </c>
      <c r="G782" s="235">
        <v>1</v>
      </c>
      <c r="H782" s="523"/>
      <c r="I782" s="523"/>
      <c r="J782" s="523"/>
      <c r="K782" s="524"/>
    </row>
    <row r="783" spans="1:11" ht="15" customHeight="1" x14ac:dyDescent="0.25">
      <c r="A783" s="233" t="s">
        <v>2686</v>
      </c>
      <c r="B783" s="234" t="s">
        <v>2644</v>
      </c>
      <c r="C783" s="234" t="s">
        <v>2645</v>
      </c>
      <c r="D783" s="234">
        <v>90</v>
      </c>
      <c r="E783" s="233" t="s">
        <v>2687</v>
      </c>
      <c r="F783" s="233" t="s">
        <v>2681</v>
      </c>
      <c r="G783" s="235">
        <v>1</v>
      </c>
      <c r="H783" s="523"/>
      <c r="I783" s="523"/>
      <c r="J783" s="523"/>
      <c r="K783" s="524"/>
    </row>
    <row r="784" spans="1:11" ht="15" customHeight="1" x14ac:dyDescent="0.25">
      <c r="A784" s="233" t="s">
        <v>2688</v>
      </c>
      <c r="B784" s="234" t="s">
        <v>2644</v>
      </c>
      <c r="C784" s="234" t="s">
        <v>2645</v>
      </c>
      <c r="D784" s="234">
        <v>90</v>
      </c>
      <c r="E784" s="233" t="s">
        <v>2689</v>
      </c>
      <c r="F784" s="233" t="s">
        <v>2681</v>
      </c>
      <c r="G784" s="235">
        <v>1</v>
      </c>
      <c r="H784" s="523"/>
      <c r="I784" s="523"/>
      <c r="J784" s="523"/>
      <c r="K784" s="524"/>
    </row>
    <row r="785" spans="1:11" ht="15" customHeight="1" x14ac:dyDescent="0.25">
      <c r="A785" s="233" t="s">
        <v>2690</v>
      </c>
      <c r="B785" s="234" t="s">
        <v>2644</v>
      </c>
      <c r="C785" s="234" t="s">
        <v>2645</v>
      </c>
      <c r="D785" s="234">
        <v>90</v>
      </c>
      <c r="E785" s="233" t="s">
        <v>2691</v>
      </c>
      <c r="F785" s="233" t="s">
        <v>2681</v>
      </c>
      <c r="G785" s="235">
        <v>1</v>
      </c>
      <c r="H785" s="523"/>
      <c r="I785" s="523"/>
      <c r="J785" s="523"/>
      <c r="K785" s="524"/>
    </row>
    <row r="786" spans="1:11" ht="15" customHeight="1" x14ac:dyDescent="0.25">
      <c r="A786" s="233" t="s">
        <v>2692</v>
      </c>
      <c r="B786" s="234" t="s">
        <v>2644</v>
      </c>
      <c r="C786" s="234" t="s">
        <v>2645</v>
      </c>
      <c r="D786" s="234">
        <v>90</v>
      </c>
      <c r="E786" s="233" t="s">
        <v>2693</v>
      </c>
      <c r="F786" s="233" t="s">
        <v>2681</v>
      </c>
      <c r="G786" s="235">
        <v>1</v>
      </c>
      <c r="H786" s="523"/>
      <c r="I786" s="523"/>
      <c r="J786" s="523"/>
      <c r="K786" s="524"/>
    </row>
    <row r="787" spans="1:11" ht="15" customHeight="1" x14ac:dyDescent="0.25">
      <c r="A787" s="233" t="s">
        <v>2694</v>
      </c>
      <c r="B787" s="234" t="s">
        <v>2644</v>
      </c>
      <c r="C787" s="234" t="s">
        <v>2645</v>
      </c>
      <c r="D787" s="234">
        <v>90</v>
      </c>
      <c r="E787" s="233" t="s">
        <v>2695</v>
      </c>
      <c r="F787" s="233" t="s">
        <v>2681</v>
      </c>
      <c r="G787" s="235">
        <v>1</v>
      </c>
      <c r="H787" s="523"/>
      <c r="I787" s="523"/>
      <c r="J787" s="523"/>
      <c r="K787" s="524"/>
    </row>
    <row r="788" spans="1:11" ht="15" customHeight="1" x14ac:dyDescent="0.25">
      <c r="A788" s="233" t="s">
        <v>2696</v>
      </c>
      <c r="B788" s="234" t="s">
        <v>2644</v>
      </c>
      <c r="C788" s="234" t="s">
        <v>2645</v>
      </c>
      <c r="D788" s="234">
        <v>90</v>
      </c>
      <c r="E788" s="233" t="s">
        <v>2697</v>
      </c>
      <c r="F788" s="233" t="s">
        <v>2681</v>
      </c>
      <c r="G788" s="235">
        <v>1</v>
      </c>
      <c r="H788" s="523"/>
      <c r="I788" s="523"/>
      <c r="J788" s="523"/>
      <c r="K788" s="524"/>
    </row>
    <row r="789" spans="1:11" ht="15" customHeight="1" x14ac:dyDescent="0.25">
      <c r="A789" s="233" t="s">
        <v>2698</v>
      </c>
      <c r="B789" s="234" t="s">
        <v>2644</v>
      </c>
      <c r="C789" s="234" t="s">
        <v>2645</v>
      </c>
      <c r="D789" s="234">
        <v>90</v>
      </c>
      <c r="E789" s="233" t="s">
        <v>2699</v>
      </c>
      <c r="F789" s="233" t="s">
        <v>2681</v>
      </c>
      <c r="G789" s="235">
        <v>1</v>
      </c>
      <c r="H789" s="523"/>
      <c r="I789" s="523"/>
      <c r="J789" s="523"/>
      <c r="K789" s="524"/>
    </row>
    <row r="790" spans="1:11" ht="15" customHeight="1" x14ac:dyDescent="0.25">
      <c r="A790" s="233" t="s">
        <v>2700</v>
      </c>
      <c r="B790" s="234" t="s">
        <v>2644</v>
      </c>
      <c r="C790" s="234" t="s">
        <v>2645</v>
      </c>
      <c r="D790" s="234">
        <v>90</v>
      </c>
      <c r="E790" s="233" t="s">
        <v>2701</v>
      </c>
      <c r="F790" s="233" t="s">
        <v>2681</v>
      </c>
      <c r="G790" s="235">
        <v>1</v>
      </c>
      <c r="H790" s="523"/>
      <c r="I790" s="523"/>
      <c r="J790" s="523"/>
      <c r="K790" s="524"/>
    </row>
    <row r="791" spans="1:11" ht="15" customHeight="1" x14ac:dyDescent="0.25">
      <c r="A791" s="233" t="s">
        <v>2702</v>
      </c>
      <c r="B791" s="234" t="s">
        <v>2644</v>
      </c>
      <c r="C791" s="234" t="s">
        <v>2645</v>
      </c>
      <c r="D791" s="234">
        <v>91</v>
      </c>
      <c r="E791" s="233" t="s">
        <v>2703</v>
      </c>
      <c r="F791" s="233" t="s">
        <v>2704</v>
      </c>
      <c r="G791" s="235">
        <v>1</v>
      </c>
      <c r="H791" s="523"/>
      <c r="I791" s="523"/>
      <c r="J791" s="523"/>
      <c r="K791" s="524"/>
    </row>
    <row r="792" spans="1:11" ht="15" customHeight="1" x14ac:dyDescent="0.25">
      <c r="A792" s="233" t="s">
        <v>2705</v>
      </c>
      <c r="B792" s="234" t="s">
        <v>2644</v>
      </c>
      <c r="C792" s="234" t="s">
        <v>2645</v>
      </c>
      <c r="D792" s="234">
        <v>92</v>
      </c>
      <c r="E792" s="233" t="s">
        <v>2706</v>
      </c>
      <c r="F792" s="233" t="s">
        <v>2707</v>
      </c>
      <c r="G792" s="235">
        <v>1</v>
      </c>
      <c r="H792" s="523"/>
      <c r="I792" s="523"/>
      <c r="J792" s="523"/>
      <c r="K792" s="524"/>
    </row>
    <row r="793" spans="1:11" ht="15" customHeight="1" x14ac:dyDescent="0.25">
      <c r="A793" s="233" t="s">
        <v>2708</v>
      </c>
      <c r="B793" s="234" t="s">
        <v>2644</v>
      </c>
      <c r="C793" s="234" t="s">
        <v>2645</v>
      </c>
      <c r="D793" s="234">
        <v>92</v>
      </c>
      <c r="E793" s="233" t="s">
        <v>2709</v>
      </c>
      <c r="F793" s="233" t="s">
        <v>2707</v>
      </c>
      <c r="G793" s="235">
        <v>1</v>
      </c>
      <c r="H793" s="523"/>
      <c r="I793" s="523"/>
      <c r="J793" s="523"/>
      <c r="K793" s="524"/>
    </row>
    <row r="794" spans="1:11" ht="15" customHeight="1" x14ac:dyDescent="0.25">
      <c r="A794" s="233" t="s">
        <v>2710</v>
      </c>
      <c r="B794" s="234" t="s">
        <v>2644</v>
      </c>
      <c r="C794" s="234" t="s">
        <v>2645</v>
      </c>
      <c r="D794" s="234">
        <v>92</v>
      </c>
      <c r="E794" s="233" t="s">
        <v>2711</v>
      </c>
      <c r="F794" s="233" t="s">
        <v>2707</v>
      </c>
      <c r="G794" s="235">
        <v>1</v>
      </c>
      <c r="H794" s="523"/>
      <c r="I794" s="523"/>
      <c r="J794" s="523"/>
      <c r="K794" s="524"/>
    </row>
    <row r="795" spans="1:11" ht="15" customHeight="1" x14ac:dyDescent="0.25">
      <c r="A795" s="233" t="s">
        <v>2712</v>
      </c>
      <c r="B795" s="234" t="s">
        <v>2644</v>
      </c>
      <c r="C795" s="234" t="s">
        <v>2645</v>
      </c>
      <c r="D795" s="234">
        <v>99</v>
      </c>
      <c r="E795" s="233" t="s">
        <v>2713</v>
      </c>
      <c r="F795" s="233" t="s">
        <v>2714</v>
      </c>
      <c r="G795" s="235">
        <v>1</v>
      </c>
      <c r="H795" s="523"/>
      <c r="I795" s="523"/>
      <c r="J795" s="523"/>
      <c r="K795" s="524"/>
    </row>
    <row r="796" spans="1:11" ht="15" customHeight="1" x14ac:dyDescent="0.25">
      <c r="A796" s="233" t="s">
        <v>2715</v>
      </c>
      <c r="B796" s="234" t="s">
        <v>2644</v>
      </c>
      <c r="C796" s="234" t="s">
        <v>2645</v>
      </c>
      <c r="D796" s="234">
        <v>99</v>
      </c>
      <c r="E796" s="233" t="s">
        <v>2716</v>
      </c>
      <c r="F796" s="233" t="s">
        <v>2714</v>
      </c>
      <c r="G796" s="235">
        <v>1</v>
      </c>
      <c r="H796" s="523"/>
      <c r="I796" s="523"/>
      <c r="J796" s="523"/>
      <c r="K796" s="524"/>
    </row>
    <row r="797" spans="1:11" ht="15" customHeight="1" x14ac:dyDescent="0.25">
      <c r="A797" s="233" t="s">
        <v>2717</v>
      </c>
      <c r="B797" s="234" t="s">
        <v>2644</v>
      </c>
      <c r="C797" s="234" t="s">
        <v>2645</v>
      </c>
      <c r="D797" s="234">
        <v>99</v>
      </c>
      <c r="E797" s="233" t="s">
        <v>2718</v>
      </c>
      <c r="F797" s="233" t="s">
        <v>2714</v>
      </c>
      <c r="G797" s="235">
        <v>1</v>
      </c>
      <c r="H797" s="523"/>
      <c r="I797" s="523"/>
      <c r="J797" s="523"/>
      <c r="K797" s="524"/>
    </row>
    <row r="798" spans="1:11" ht="15" customHeight="1" x14ac:dyDescent="0.25">
      <c r="A798" s="233" t="s">
        <v>2719</v>
      </c>
      <c r="B798" s="234" t="s">
        <v>2644</v>
      </c>
      <c r="C798" s="234" t="s">
        <v>2720</v>
      </c>
      <c r="D798" s="234">
        <v>0</v>
      </c>
      <c r="E798" s="233" t="s">
        <v>2721</v>
      </c>
      <c r="F798" s="233" t="s">
        <v>2722</v>
      </c>
      <c r="G798" s="235">
        <v>1</v>
      </c>
      <c r="H798" s="523"/>
      <c r="I798" s="523"/>
      <c r="J798" s="523"/>
      <c r="K798" s="524"/>
    </row>
    <row r="799" spans="1:11" ht="15" customHeight="1" x14ac:dyDescent="0.25">
      <c r="A799" s="233" t="s">
        <v>2723</v>
      </c>
      <c r="B799" s="234" t="s">
        <v>2644</v>
      </c>
      <c r="C799" s="234" t="s">
        <v>2720</v>
      </c>
      <c r="D799" s="234">
        <v>10</v>
      </c>
      <c r="E799" s="233" t="s">
        <v>2724</v>
      </c>
      <c r="F799" s="233" t="s">
        <v>2725</v>
      </c>
      <c r="G799" s="235">
        <v>1</v>
      </c>
      <c r="H799" s="523"/>
      <c r="I799" s="523"/>
      <c r="J799" s="523"/>
      <c r="K799" s="524"/>
    </row>
    <row r="800" spans="1:11" ht="15" customHeight="1" x14ac:dyDescent="0.25">
      <c r="A800" s="233" t="s">
        <v>2726</v>
      </c>
      <c r="B800" s="234" t="s">
        <v>2644</v>
      </c>
      <c r="C800" s="234" t="s">
        <v>2720</v>
      </c>
      <c r="D800" s="234">
        <v>11</v>
      </c>
      <c r="E800" s="233" t="s">
        <v>2727</v>
      </c>
      <c r="F800" s="233" t="s">
        <v>2728</v>
      </c>
      <c r="G800" s="235">
        <v>1</v>
      </c>
      <c r="H800" s="523"/>
      <c r="I800" s="523"/>
      <c r="J800" s="523"/>
      <c r="K800" s="524"/>
    </row>
    <row r="801" spans="1:11" ht="15" customHeight="1" x14ac:dyDescent="0.25">
      <c r="A801" s="233" t="s">
        <v>2729</v>
      </c>
      <c r="B801" s="234" t="s">
        <v>2644</v>
      </c>
      <c r="C801" s="234" t="s">
        <v>2720</v>
      </c>
      <c r="D801" s="234">
        <v>12</v>
      </c>
      <c r="E801" s="233" t="s">
        <v>2730</v>
      </c>
      <c r="F801" s="233" t="s">
        <v>2731</v>
      </c>
      <c r="G801" s="235">
        <v>1</v>
      </c>
      <c r="H801" s="523"/>
      <c r="I801" s="523"/>
      <c r="J801" s="523"/>
      <c r="K801" s="524"/>
    </row>
    <row r="802" spans="1:11" ht="15" customHeight="1" x14ac:dyDescent="0.25">
      <c r="A802" s="233" t="s">
        <v>2732</v>
      </c>
      <c r="B802" s="234" t="s">
        <v>2644</v>
      </c>
      <c r="C802" s="234" t="s">
        <v>2720</v>
      </c>
      <c r="D802" s="234">
        <v>20</v>
      </c>
      <c r="E802" s="233" t="s">
        <v>2733</v>
      </c>
      <c r="F802" s="233" t="s">
        <v>2734</v>
      </c>
      <c r="G802" s="235">
        <v>1</v>
      </c>
      <c r="H802" s="523"/>
      <c r="I802" s="523"/>
      <c r="J802" s="523"/>
      <c r="K802" s="524"/>
    </row>
    <row r="803" spans="1:11" ht="15" customHeight="1" x14ac:dyDescent="0.25">
      <c r="A803" s="233" t="s">
        <v>2735</v>
      </c>
      <c r="B803" s="234" t="s">
        <v>2644</v>
      </c>
      <c r="C803" s="234" t="s">
        <v>2720</v>
      </c>
      <c r="D803" s="234">
        <v>30</v>
      </c>
      <c r="E803" s="233" t="s">
        <v>2736</v>
      </c>
      <c r="F803" s="233" t="s">
        <v>2737</v>
      </c>
      <c r="G803" s="235">
        <v>1</v>
      </c>
      <c r="H803" s="523"/>
      <c r="I803" s="523"/>
      <c r="J803" s="523"/>
      <c r="K803" s="524"/>
    </row>
    <row r="804" spans="1:11" ht="15" customHeight="1" x14ac:dyDescent="0.25">
      <c r="A804" s="233" t="s">
        <v>2738</v>
      </c>
      <c r="B804" s="234" t="s">
        <v>2644</v>
      </c>
      <c r="C804" s="234" t="s">
        <v>2739</v>
      </c>
      <c r="D804" s="234">
        <v>0</v>
      </c>
      <c r="E804" s="233" t="s">
        <v>2740</v>
      </c>
      <c r="F804" s="233" t="s">
        <v>2741</v>
      </c>
      <c r="G804" s="235">
        <v>1</v>
      </c>
      <c r="H804" s="523"/>
      <c r="I804" s="523"/>
      <c r="J804" s="523"/>
      <c r="K804" s="524"/>
    </row>
    <row r="805" spans="1:11" ht="15" customHeight="1" x14ac:dyDescent="0.25">
      <c r="A805" s="233" t="s">
        <v>2742</v>
      </c>
      <c r="B805" s="234" t="s">
        <v>2644</v>
      </c>
      <c r="C805" s="234" t="s">
        <v>2739</v>
      </c>
      <c r="D805" s="234">
        <v>10</v>
      </c>
      <c r="E805" s="233" t="s">
        <v>2743</v>
      </c>
      <c r="F805" s="233" t="s">
        <v>2744</v>
      </c>
      <c r="G805" s="235">
        <v>1</v>
      </c>
      <c r="H805" s="523"/>
      <c r="I805" s="523"/>
      <c r="J805" s="523"/>
      <c r="K805" s="524"/>
    </row>
    <row r="806" spans="1:11" ht="15" customHeight="1" x14ac:dyDescent="0.25">
      <c r="A806" s="233" t="s">
        <v>2745</v>
      </c>
      <c r="B806" s="234" t="s">
        <v>2644</v>
      </c>
      <c r="C806" s="234" t="s">
        <v>2739</v>
      </c>
      <c r="D806" s="234">
        <v>11</v>
      </c>
      <c r="E806" s="233" t="s">
        <v>2746</v>
      </c>
      <c r="F806" s="233" t="s">
        <v>2747</v>
      </c>
      <c r="G806" s="235">
        <v>1</v>
      </c>
      <c r="H806" s="523"/>
      <c r="I806" s="523"/>
      <c r="J806" s="523"/>
      <c r="K806" s="524"/>
    </row>
    <row r="807" spans="1:11" ht="15" customHeight="1" x14ac:dyDescent="0.25">
      <c r="A807" s="233" t="s">
        <v>2748</v>
      </c>
      <c r="B807" s="234" t="s">
        <v>2644</v>
      </c>
      <c r="C807" s="234" t="s">
        <v>2739</v>
      </c>
      <c r="D807" s="234">
        <v>12</v>
      </c>
      <c r="E807" s="233" t="s">
        <v>2749</v>
      </c>
      <c r="F807" s="233" t="s">
        <v>2750</v>
      </c>
      <c r="G807" s="235">
        <v>1</v>
      </c>
      <c r="H807" s="523"/>
      <c r="I807" s="523"/>
      <c r="J807" s="523"/>
      <c r="K807" s="524"/>
    </row>
    <row r="808" spans="1:11" ht="15" customHeight="1" x14ac:dyDescent="0.25">
      <c r="A808" s="233" t="s">
        <v>2751</v>
      </c>
      <c r="B808" s="234" t="s">
        <v>2644</v>
      </c>
      <c r="C808" s="234" t="s">
        <v>2739</v>
      </c>
      <c r="D808" s="234">
        <v>19</v>
      </c>
      <c r="E808" s="233" t="s">
        <v>2752</v>
      </c>
      <c r="F808" s="233" t="s">
        <v>2753</v>
      </c>
      <c r="G808" s="235">
        <v>1</v>
      </c>
      <c r="H808" s="523"/>
      <c r="I808" s="523"/>
      <c r="J808" s="523"/>
      <c r="K808" s="524"/>
    </row>
    <row r="809" spans="1:11" ht="15" customHeight="1" x14ac:dyDescent="0.25">
      <c r="A809" s="233" t="s">
        <v>2754</v>
      </c>
      <c r="B809" s="234" t="s">
        <v>2644</v>
      </c>
      <c r="C809" s="234" t="s">
        <v>2739</v>
      </c>
      <c r="D809" s="234">
        <v>20</v>
      </c>
      <c r="E809" s="233" t="s">
        <v>2755</v>
      </c>
      <c r="F809" s="233" t="s">
        <v>2756</v>
      </c>
      <c r="G809" s="235">
        <v>1</v>
      </c>
      <c r="H809" s="523"/>
      <c r="I809" s="523"/>
      <c r="J809" s="523"/>
      <c r="K809" s="524"/>
    </row>
    <row r="810" spans="1:11" ht="15" customHeight="1" x14ac:dyDescent="0.25">
      <c r="A810" s="233" t="s">
        <v>2757</v>
      </c>
      <c r="B810" s="234" t="s">
        <v>2644</v>
      </c>
      <c r="C810" s="234" t="s">
        <v>2739</v>
      </c>
      <c r="D810" s="234">
        <v>21</v>
      </c>
      <c r="E810" s="233" t="s">
        <v>2758</v>
      </c>
      <c r="F810" s="233" t="s">
        <v>2759</v>
      </c>
      <c r="G810" s="235">
        <v>1</v>
      </c>
      <c r="H810" s="523"/>
      <c r="I810" s="523"/>
      <c r="J810" s="523"/>
      <c r="K810" s="524"/>
    </row>
    <row r="811" spans="1:11" ht="15" customHeight="1" x14ac:dyDescent="0.25">
      <c r="A811" s="233" t="s">
        <v>2760</v>
      </c>
      <c r="B811" s="234" t="s">
        <v>2644</v>
      </c>
      <c r="C811" s="234" t="s">
        <v>2739</v>
      </c>
      <c r="D811" s="234">
        <v>22</v>
      </c>
      <c r="E811" s="233" t="s">
        <v>2761</v>
      </c>
      <c r="F811" s="233" t="s">
        <v>2762</v>
      </c>
      <c r="G811" s="235">
        <v>1</v>
      </c>
      <c r="H811" s="523"/>
      <c r="I811" s="523"/>
      <c r="J811" s="523"/>
      <c r="K811" s="524"/>
    </row>
    <row r="812" spans="1:11" ht="15" customHeight="1" x14ac:dyDescent="0.25">
      <c r="A812" s="233" t="s">
        <v>2763</v>
      </c>
      <c r="B812" s="234" t="s">
        <v>2644</v>
      </c>
      <c r="C812" s="234" t="s">
        <v>2739</v>
      </c>
      <c r="D812" s="234">
        <v>29</v>
      </c>
      <c r="E812" s="233" t="s">
        <v>2764</v>
      </c>
      <c r="F812" s="233" t="s">
        <v>2765</v>
      </c>
      <c r="G812" s="235">
        <v>1</v>
      </c>
      <c r="H812" s="523"/>
      <c r="I812" s="523"/>
      <c r="J812" s="523"/>
      <c r="K812" s="524"/>
    </row>
    <row r="813" spans="1:11" ht="15" customHeight="1" x14ac:dyDescent="0.25">
      <c r="A813" s="233" t="s">
        <v>2766</v>
      </c>
      <c r="B813" s="234" t="s">
        <v>2644</v>
      </c>
      <c r="C813" s="234" t="s">
        <v>2739</v>
      </c>
      <c r="D813" s="234">
        <v>30</v>
      </c>
      <c r="E813" s="233" t="s">
        <v>2767</v>
      </c>
      <c r="F813" s="233" t="s">
        <v>2768</v>
      </c>
      <c r="G813" s="235">
        <v>1</v>
      </c>
      <c r="H813" s="523"/>
      <c r="I813" s="523"/>
      <c r="J813" s="523"/>
      <c r="K813" s="524"/>
    </row>
    <row r="814" spans="1:11" ht="15" customHeight="1" x14ac:dyDescent="0.25">
      <c r="A814" s="233" t="s">
        <v>2769</v>
      </c>
      <c r="B814" s="234" t="s">
        <v>2770</v>
      </c>
      <c r="C814" s="234" t="s">
        <v>2771</v>
      </c>
      <c r="D814" s="234">
        <v>0</v>
      </c>
      <c r="E814" s="233" t="s">
        <v>2772</v>
      </c>
      <c r="F814" s="233" t="s">
        <v>2773</v>
      </c>
      <c r="G814" s="235">
        <v>1</v>
      </c>
      <c r="H814" s="523"/>
      <c r="I814" s="523"/>
      <c r="J814" s="523"/>
      <c r="K814" s="524"/>
    </row>
    <row r="815" spans="1:11" ht="15" customHeight="1" x14ac:dyDescent="0.25">
      <c r="A815" s="233" t="s">
        <v>2774</v>
      </c>
      <c r="B815" s="234" t="s">
        <v>2770</v>
      </c>
      <c r="C815" s="234" t="s">
        <v>2771</v>
      </c>
      <c r="D815" s="234">
        <v>10</v>
      </c>
      <c r="E815" s="233" t="s">
        <v>2775</v>
      </c>
      <c r="F815" s="233" t="s">
        <v>2776</v>
      </c>
      <c r="G815" s="235">
        <v>1</v>
      </c>
      <c r="H815" s="523"/>
      <c r="I815" s="523"/>
      <c r="J815" s="523"/>
      <c r="K815" s="524"/>
    </row>
    <row r="816" spans="1:11" ht="15" customHeight="1" x14ac:dyDescent="0.25">
      <c r="A816" s="233" t="s">
        <v>2777</v>
      </c>
      <c r="B816" s="234" t="s">
        <v>2770</v>
      </c>
      <c r="C816" s="234" t="s">
        <v>2771</v>
      </c>
      <c r="D816" s="234">
        <v>20</v>
      </c>
      <c r="E816" s="233" t="s">
        <v>2778</v>
      </c>
      <c r="F816" s="233" t="s">
        <v>2779</v>
      </c>
      <c r="G816" s="235">
        <v>2</v>
      </c>
      <c r="H816" s="523" t="s">
        <v>2780</v>
      </c>
      <c r="I816" s="523" t="s">
        <v>2781</v>
      </c>
      <c r="J816" s="651" t="s">
        <v>232</v>
      </c>
      <c r="K816" s="524" t="s">
        <v>2781</v>
      </c>
    </row>
    <row r="817" spans="1:11" ht="15" customHeight="1" x14ac:dyDescent="0.25">
      <c r="A817" s="233" t="s">
        <v>2782</v>
      </c>
      <c r="B817" s="234" t="s">
        <v>2770</v>
      </c>
      <c r="C817" s="234" t="s">
        <v>2771</v>
      </c>
      <c r="D817" s="234">
        <v>30</v>
      </c>
      <c r="E817" s="233" t="s">
        <v>2783</v>
      </c>
      <c r="F817" s="233" t="s">
        <v>2784</v>
      </c>
      <c r="G817" s="235">
        <v>1</v>
      </c>
      <c r="H817" s="523"/>
      <c r="I817" s="523"/>
      <c r="J817" s="523"/>
      <c r="K817" s="524"/>
    </row>
    <row r="818" spans="1:11" ht="15" customHeight="1" x14ac:dyDescent="0.25">
      <c r="A818" s="233" t="s">
        <v>2785</v>
      </c>
      <c r="B818" s="234" t="s">
        <v>2770</v>
      </c>
      <c r="C818" s="234" t="s">
        <v>2771</v>
      </c>
      <c r="D818" s="234">
        <v>31</v>
      </c>
      <c r="E818" s="233" t="s">
        <v>2786</v>
      </c>
      <c r="F818" s="233" t="s">
        <v>2787</v>
      </c>
      <c r="G818" s="235">
        <v>1</v>
      </c>
      <c r="H818" s="523"/>
      <c r="I818" s="523"/>
      <c r="J818" s="523"/>
      <c r="K818" s="524"/>
    </row>
    <row r="819" spans="1:11" ht="15" customHeight="1" x14ac:dyDescent="0.25">
      <c r="A819" s="233" t="s">
        <v>2788</v>
      </c>
      <c r="B819" s="234" t="s">
        <v>2770</v>
      </c>
      <c r="C819" s="234" t="s">
        <v>2771</v>
      </c>
      <c r="D819" s="234">
        <v>32</v>
      </c>
      <c r="E819" s="233" t="s">
        <v>2789</v>
      </c>
      <c r="F819" s="233" t="s">
        <v>2790</v>
      </c>
      <c r="G819" s="235">
        <v>1</v>
      </c>
      <c r="H819" s="523"/>
      <c r="I819" s="523"/>
      <c r="J819" s="523"/>
      <c r="K819" s="524"/>
    </row>
    <row r="820" spans="1:11" ht="15" customHeight="1" x14ac:dyDescent="0.25">
      <c r="A820" s="233" t="s">
        <v>2791</v>
      </c>
      <c r="B820" s="234" t="s">
        <v>2792</v>
      </c>
      <c r="C820" s="234" t="s">
        <v>2793</v>
      </c>
      <c r="D820" s="234">
        <v>0</v>
      </c>
      <c r="E820" s="233" t="s">
        <v>2794</v>
      </c>
      <c r="F820" s="233" t="s">
        <v>2795</v>
      </c>
      <c r="G820" s="235">
        <v>1</v>
      </c>
      <c r="H820" s="523"/>
      <c r="I820" s="523"/>
      <c r="J820" s="523"/>
      <c r="K820" s="524"/>
    </row>
    <row r="821" spans="1:11" ht="15" customHeight="1" x14ac:dyDescent="0.25">
      <c r="A821" s="233" t="s">
        <v>2796</v>
      </c>
      <c r="B821" s="234" t="s">
        <v>2792</v>
      </c>
      <c r="C821" s="234" t="s">
        <v>2793</v>
      </c>
      <c r="D821" s="234">
        <v>10</v>
      </c>
      <c r="E821" s="233" t="s">
        <v>2797</v>
      </c>
      <c r="F821" s="233" t="s">
        <v>2798</v>
      </c>
      <c r="G821" s="235">
        <v>1</v>
      </c>
      <c r="H821" s="523"/>
      <c r="I821" s="523"/>
      <c r="J821" s="523"/>
      <c r="K821" s="524"/>
    </row>
    <row r="822" spans="1:11" ht="15" customHeight="1" x14ac:dyDescent="0.25">
      <c r="A822" s="233" t="s">
        <v>2799</v>
      </c>
      <c r="B822" s="234" t="s">
        <v>2792</v>
      </c>
      <c r="C822" s="234" t="s">
        <v>2793</v>
      </c>
      <c r="D822" s="234">
        <v>20</v>
      </c>
      <c r="E822" s="233" t="s">
        <v>2800</v>
      </c>
      <c r="F822" s="233" t="s">
        <v>2801</v>
      </c>
      <c r="G822" s="235">
        <v>1</v>
      </c>
      <c r="H822" s="523"/>
      <c r="I822" s="523"/>
      <c r="J822" s="523"/>
      <c r="K822" s="524"/>
    </row>
    <row r="823" spans="1:11" ht="15" customHeight="1" x14ac:dyDescent="0.25">
      <c r="A823" s="233" t="s">
        <v>2802</v>
      </c>
      <c r="B823" s="234" t="s">
        <v>2792</v>
      </c>
      <c r="C823" s="234" t="s">
        <v>2803</v>
      </c>
      <c r="D823" s="234">
        <v>0</v>
      </c>
      <c r="E823" s="233" t="s">
        <v>2804</v>
      </c>
      <c r="F823" s="233" t="s">
        <v>2805</v>
      </c>
      <c r="G823" s="235">
        <v>1</v>
      </c>
      <c r="H823" s="523"/>
      <c r="I823" s="523"/>
      <c r="J823" s="523"/>
      <c r="K823" s="524"/>
    </row>
    <row r="824" spans="1:11" ht="15" customHeight="1" x14ac:dyDescent="0.25">
      <c r="A824" s="233" t="s">
        <v>2806</v>
      </c>
      <c r="B824" s="234" t="s">
        <v>2792</v>
      </c>
      <c r="C824" s="234" t="s">
        <v>2803</v>
      </c>
      <c r="D824" s="234">
        <v>10</v>
      </c>
      <c r="E824" s="233" t="s">
        <v>2807</v>
      </c>
      <c r="F824" s="233" t="s">
        <v>2808</v>
      </c>
      <c r="G824" s="235">
        <v>1</v>
      </c>
      <c r="H824" s="523"/>
      <c r="I824" s="523"/>
      <c r="J824" s="523"/>
      <c r="K824" s="524"/>
    </row>
    <row r="825" spans="1:11" ht="15" customHeight="1" x14ac:dyDescent="0.25">
      <c r="A825" s="233" t="s">
        <v>2809</v>
      </c>
      <c r="B825" s="234" t="s">
        <v>2792</v>
      </c>
      <c r="C825" s="234" t="s">
        <v>2803</v>
      </c>
      <c r="D825" s="234">
        <v>20</v>
      </c>
      <c r="E825" s="233" t="s">
        <v>2810</v>
      </c>
      <c r="F825" s="233" t="s">
        <v>2811</v>
      </c>
      <c r="G825" s="235">
        <v>1</v>
      </c>
      <c r="H825" s="523"/>
      <c r="I825" s="523"/>
      <c r="J825" s="523"/>
      <c r="K825" s="524"/>
    </row>
    <row r="826" spans="1:11" ht="15" customHeight="1" x14ac:dyDescent="0.25">
      <c r="A826" s="233" t="s">
        <v>2812</v>
      </c>
      <c r="B826" s="234" t="s">
        <v>2792</v>
      </c>
      <c r="C826" s="234" t="s">
        <v>2803</v>
      </c>
      <c r="D826" s="234">
        <v>21</v>
      </c>
      <c r="E826" s="233" t="s">
        <v>2813</v>
      </c>
      <c r="F826" s="233" t="s">
        <v>2814</v>
      </c>
      <c r="G826" s="235">
        <v>1</v>
      </c>
      <c r="H826" s="523"/>
      <c r="I826" s="523"/>
      <c r="J826" s="523"/>
      <c r="K826" s="524"/>
    </row>
    <row r="827" spans="1:11" ht="15" customHeight="1" x14ac:dyDescent="0.25">
      <c r="A827" s="233" t="s">
        <v>2815</v>
      </c>
      <c r="B827" s="234" t="s">
        <v>2792</v>
      </c>
      <c r="C827" s="234" t="s">
        <v>2803</v>
      </c>
      <c r="D827" s="234">
        <v>22</v>
      </c>
      <c r="E827" s="233" t="s">
        <v>2816</v>
      </c>
      <c r="F827" s="233" t="s">
        <v>2817</v>
      </c>
      <c r="G827" s="235">
        <v>1</v>
      </c>
      <c r="H827" s="523"/>
      <c r="I827" s="523"/>
      <c r="J827" s="523"/>
      <c r="K827" s="524"/>
    </row>
    <row r="828" spans="1:11" ht="15" customHeight="1" x14ac:dyDescent="0.25">
      <c r="A828" s="233" t="s">
        <v>2818</v>
      </c>
      <c r="B828" s="234" t="s">
        <v>2792</v>
      </c>
      <c r="C828" s="234" t="s">
        <v>2819</v>
      </c>
      <c r="D828" s="234">
        <v>0</v>
      </c>
      <c r="E828" s="233" t="s">
        <v>2820</v>
      </c>
      <c r="F828" s="233" t="s">
        <v>2821</v>
      </c>
      <c r="G828" s="235">
        <v>1</v>
      </c>
      <c r="H828" s="523"/>
      <c r="I828" s="523"/>
      <c r="J828" s="523"/>
      <c r="K828" s="524"/>
    </row>
    <row r="829" spans="1:11" ht="15" customHeight="1" x14ac:dyDescent="0.25">
      <c r="A829" s="233" t="s">
        <v>2822</v>
      </c>
      <c r="B829" s="234" t="s">
        <v>2792</v>
      </c>
      <c r="C829" s="234" t="s">
        <v>2819</v>
      </c>
      <c r="D829" s="234">
        <v>10</v>
      </c>
      <c r="E829" s="233" t="s">
        <v>2823</v>
      </c>
      <c r="F829" s="233" t="s">
        <v>2824</v>
      </c>
      <c r="G829" s="235">
        <v>1</v>
      </c>
      <c r="H829" s="523"/>
      <c r="I829" s="523"/>
      <c r="J829" s="523"/>
      <c r="K829" s="524"/>
    </row>
    <row r="830" spans="1:11" ht="15" customHeight="1" x14ac:dyDescent="0.25">
      <c r="A830" s="233" t="s">
        <v>2825</v>
      </c>
      <c r="B830" s="234" t="s">
        <v>2792</v>
      </c>
      <c r="C830" s="234" t="s">
        <v>2819</v>
      </c>
      <c r="D830" s="234">
        <v>11</v>
      </c>
      <c r="E830" s="233" t="s">
        <v>2826</v>
      </c>
      <c r="F830" s="233" t="s">
        <v>2827</v>
      </c>
      <c r="G830" s="235">
        <v>1</v>
      </c>
      <c r="H830" s="523"/>
      <c r="I830" s="523"/>
      <c r="J830" s="523"/>
      <c r="K830" s="524"/>
    </row>
    <row r="831" spans="1:11" ht="15" customHeight="1" x14ac:dyDescent="0.25">
      <c r="A831" s="233" t="s">
        <v>2828</v>
      </c>
      <c r="B831" s="234" t="s">
        <v>2792</v>
      </c>
      <c r="C831" s="234" t="s">
        <v>2819</v>
      </c>
      <c r="D831" s="234">
        <v>12</v>
      </c>
      <c r="E831" s="233" t="s">
        <v>2829</v>
      </c>
      <c r="F831" s="233" t="s">
        <v>2830</v>
      </c>
      <c r="G831" s="235">
        <v>1</v>
      </c>
      <c r="H831" s="523"/>
      <c r="I831" s="523"/>
      <c r="J831" s="523"/>
      <c r="K831" s="524"/>
    </row>
    <row r="832" spans="1:11" ht="15" customHeight="1" x14ac:dyDescent="0.25">
      <c r="A832" s="233" t="s">
        <v>2831</v>
      </c>
      <c r="B832" s="234" t="s">
        <v>2792</v>
      </c>
      <c r="C832" s="234" t="s">
        <v>2819</v>
      </c>
      <c r="D832" s="234">
        <v>20</v>
      </c>
      <c r="E832" s="233" t="s">
        <v>2832</v>
      </c>
      <c r="F832" s="233" t="s">
        <v>2833</v>
      </c>
      <c r="G832" s="235">
        <v>1</v>
      </c>
      <c r="H832" s="523"/>
      <c r="I832" s="523"/>
      <c r="J832" s="523"/>
      <c r="K832" s="524"/>
    </row>
    <row r="833" spans="1:11" ht="78" customHeight="1" x14ac:dyDescent="0.25">
      <c r="A833" s="233" t="s">
        <v>2834</v>
      </c>
      <c r="B833" s="234" t="s">
        <v>2792</v>
      </c>
      <c r="C833" s="234" t="s">
        <v>2835</v>
      </c>
      <c r="D833" s="234">
        <v>0</v>
      </c>
      <c r="E833" s="233" t="s">
        <v>2836</v>
      </c>
      <c r="F833" s="233" t="s">
        <v>2837</v>
      </c>
      <c r="G833" s="235">
        <v>1</v>
      </c>
      <c r="H833" s="523"/>
      <c r="I833" s="523"/>
      <c r="J833" s="523"/>
      <c r="K833" s="523" t="s">
        <v>2838</v>
      </c>
    </row>
    <row r="834" spans="1:11" ht="77.25" customHeight="1" x14ac:dyDescent="0.25">
      <c r="A834" s="233" t="s">
        <v>2839</v>
      </c>
      <c r="B834" s="234" t="s">
        <v>2792</v>
      </c>
      <c r="C834" s="234" t="s">
        <v>2835</v>
      </c>
      <c r="D834" s="234">
        <v>10</v>
      </c>
      <c r="E834" s="233" t="s">
        <v>2840</v>
      </c>
      <c r="F834" s="233" t="s">
        <v>2841</v>
      </c>
      <c r="G834" s="235">
        <v>1</v>
      </c>
      <c r="H834" s="523"/>
      <c r="I834" s="523"/>
      <c r="J834" s="523"/>
      <c r="K834" s="523" t="s">
        <v>2838</v>
      </c>
    </row>
    <row r="835" spans="1:11" ht="76.5" customHeight="1" x14ac:dyDescent="0.25">
      <c r="A835" s="233" t="s">
        <v>2842</v>
      </c>
      <c r="B835" s="234" t="s">
        <v>2792</v>
      </c>
      <c r="C835" s="234" t="s">
        <v>2835</v>
      </c>
      <c r="D835" s="234">
        <v>11</v>
      </c>
      <c r="E835" s="233" t="s">
        <v>2843</v>
      </c>
      <c r="F835" s="233" t="s">
        <v>2844</v>
      </c>
      <c r="G835" s="235">
        <v>1</v>
      </c>
      <c r="H835" s="523"/>
      <c r="I835" s="523"/>
      <c r="J835" s="523"/>
      <c r="K835" s="523" t="s">
        <v>2838</v>
      </c>
    </row>
    <row r="836" spans="1:11" ht="78" customHeight="1" x14ac:dyDescent="0.25">
      <c r="A836" s="233" t="s">
        <v>2845</v>
      </c>
      <c r="B836" s="234" t="s">
        <v>2792</v>
      </c>
      <c r="C836" s="234" t="s">
        <v>2835</v>
      </c>
      <c r="D836" s="234">
        <v>19</v>
      </c>
      <c r="E836" s="233" t="s">
        <v>2846</v>
      </c>
      <c r="F836" s="233" t="s">
        <v>2847</v>
      </c>
      <c r="G836" s="235">
        <v>1</v>
      </c>
      <c r="H836" s="523"/>
      <c r="I836" s="523"/>
      <c r="J836" s="523"/>
      <c r="K836" s="523" t="s">
        <v>2838</v>
      </c>
    </row>
    <row r="837" spans="1:11" ht="78" customHeight="1" x14ac:dyDescent="0.25">
      <c r="A837" s="233" t="s">
        <v>2848</v>
      </c>
      <c r="B837" s="234" t="s">
        <v>2792</v>
      </c>
      <c r="C837" s="234" t="s">
        <v>2835</v>
      </c>
      <c r="D837" s="234">
        <v>20</v>
      </c>
      <c r="E837" s="233" t="s">
        <v>2849</v>
      </c>
      <c r="F837" s="233" t="s">
        <v>2850</v>
      </c>
      <c r="G837" s="235">
        <v>1</v>
      </c>
      <c r="H837" s="523"/>
      <c r="I837" s="523"/>
      <c r="J837" s="523"/>
      <c r="K837" s="523" t="s">
        <v>2838</v>
      </c>
    </row>
    <row r="838" spans="1:11" x14ac:dyDescent="0.25">
      <c r="A838" s="233" t="s">
        <v>2851</v>
      </c>
      <c r="B838" s="234" t="s">
        <v>2792</v>
      </c>
      <c r="C838" s="234" t="s">
        <v>2852</v>
      </c>
      <c r="D838" s="234">
        <v>0</v>
      </c>
      <c r="E838" s="233" t="s">
        <v>2853</v>
      </c>
      <c r="F838" s="233" t="s">
        <v>2854</v>
      </c>
      <c r="G838" s="235">
        <v>1</v>
      </c>
      <c r="H838" s="523"/>
      <c r="I838" s="523"/>
      <c r="J838" s="523"/>
      <c r="K838" s="524"/>
    </row>
    <row r="839" spans="1:11" x14ac:dyDescent="0.25">
      <c r="A839" s="233" t="s">
        <v>2855</v>
      </c>
      <c r="B839" s="234" t="s">
        <v>2792</v>
      </c>
      <c r="C839" s="234" t="s">
        <v>2852</v>
      </c>
      <c r="D839" s="234">
        <v>10</v>
      </c>
      <c r="E839" s="233" t="s">
        <v>2856</v>
      </c>
      <c r="F839" s="233" t="s">
        <v>2857</v>
      </c>
      <c r="G839" s="235">
        <v>1</v>
      </c>
      <c r="H839" s="523"/>
      <c r="I839" s="523"/>
      <c r="J839" s="523"/>
      <c r="K839" s="524"/>
    </row>
    <row r="840" spans="1:11" x14ac:dyDescent="0.25">
      <c r="A840" s="233" t="s">
        <v>2858</v>
      </c>
      <c r="B840" s="234" t="s">
        <v>2792</v>
      </c>
      <c r="C840" s="234" t="s">
        <v>2852</v>
      </c>
      <c r="D840" s="234">
        <v>11</v>
      </c>
      <c r="E840" s="233" t="s">
        <v>2859</v>
      </c>
      <c r="F840" s="233" t="s">
        <v>2860</v>
      </c>
      <c r="G840" s="235">
        <v>1</v>
      </c>
      <c r="H840" s="523"/>
      <c r="I840" s="523"/>
      <c r="J840" s="523"/>
      <c r="K840" s="524"/>
    </row>
    <row r="841" spans="1:11" x14ac:dyDescent="0.25">
      <c r="A841" s="233" t="s">
        <v>2861</v>
      </c>
      <c r="B841" s="234" t="s">
        <v>2792</v>
      </c>
      <c r="C841" s="234" t="s">
        <v>2852</v>
      </c>
      <c r="D841" s="234">
        <v>12</v>
      </c>
      <c r="E841" s="233" t="s">
        <v>2862</v>
      </c>
      <c r="F841" s="233" t="s">
        <v>2863</v>
      </c>
      <c r="G841" s="235">
        <v>1</v>
      </c>
      <c r="H841" s="523"/>
      <c r="I841" s="523"/>
      <c r="J841" s="523"/>
      <c r="K841" s="524"/>
    </row>
    <row r="842" spans="1:11" x14ac:dyDescent="0.25">
      <c r="A842" s="233" t="s">
        <v>2864</v>
      </c>
      <c r="B842" s="234" t="s">
        <v>2792</v>
      </c>
      <c r="C842" s="234" t="s">
        <v>2852</v>
      </c>
      <c r="D842" s="234">
        <v>20</v>
      </c>
      <c r="E842" s="233" t="s">
        <v>2865</v>
      </c>
      <c r="F842" s="233" t="s">
        <v>2866</v>
      </c>
      <c r="G842" s="235">
        <v>1</v>
      </c>
      <c r="H842" s="523"/>
      <c r="I842" s="523"/>
      <c r="J842" s="523"/>
      <c r="K842" s="524"/>
    </row>
    <row r="843" spans="1:11" ht="78" customHeight="1" x14ac:dyDescent="0.25">
      <c r="A843" s="233" t="s">
        <v>2867</v>
      </c>
      <c r="B843" s="234" t="s">
        <v>2792</v>
      </c>
      <c r="C843" s="234" t="s">
        <v>2868</v>
      </c>
      <c r="D843" s="234">
        <v>0</v>
      </c>
      <c r="E843" s="233" t="s">
        <v>2869</v>
      </c>
      <c r="F843" s="233" t="s">
        <v>2870</v>
      </c>
      <c r="G843" s="235">
        <v>1</v>
      </c>
      <c r="H843" s="523"/>
      <c r="I843" s="523"/>
      <c r="J843" s="523"/>
      <c r="K843" s="523" t="s">
        <v>2838</v>
      </c>
    </row>
    <row r="844" spans="1:11" ht="15" customHeight="1" x14ac:dyDescent="0.25">
      <c r="A844" s="233" t="s">
        <v>2871</v>
      </c>
      <c r="B844" s="234" t="s">
        <v>2792</v>
      </c>
      <c r="C844" s="234" t="s">
        <v>2868</v>
      </c>
      <c r="D844" s="234">
        <v>10</v>
      </c>
      <c r="E844" s="233" t="s">
        <v>2872</v>
      </c>
      <c r="F844" s="233" t="s">
        <v>2873</v>
      </c>
      <c r="G844" s="235">
        <v>1</v>
      </c>
      <c r="H844" s="523"/>
      <c r="I844" s="523"/>
      <c r="J844" s="523"/>
      <c r="K844" s="524"/>
    </row>
    <row r="845" spans="1:11" ht="15" customHeight="1" x14ac:dyDescent="0.25">
      <c r="A845" s="233" t="s">
        <v>2874</v>
      </c>
      <c r="B845" s="234" t="s">
        <v>2792</v>
      </c>
      <c r="C845" s="234" t="s">
        <v>2868</v>
      </c>
      <c r="D845" s="234">
        <v>20</v>
      </c>
      <c r="E845" s="233" t="s">
        <v>2875</v>
      </c>
      <c r="F845" s="233" t="s">
        <v>2876</v>
      </c>
      <c r="G845" s="235">
        <v>1</v>
      </c>
      <c r="H845" s="523"/>
      <c r="I845" s="523"/>
      <c r="J845" s="523"/>
      <c r="K845" s="524"/>
    </row>
    <row r="846" spans="1:11" ht="15" customHeight="1" x14ac:dyDescent="0.25">
      <c r="A846" s="233" t="s">
        <v>2877</v>
      </c>
      <c r="B846" s="234" t="s">
        <v>2792</v>
      </c>
      <c r="C846" s="234" t="s">
        <v>2868</v>
      </c>
      <c r="D846" s="234">
        <v>30</v>
      </c>
      <c r="E846" s="233" t="s">
        <v>2878</v>
      </c>
      <c r="F846" s="233" t="s">
        <v>2879</v>
      </c>
      <c r="G846" s="235">
        <v>1</v>
      </c>
      <c r="H846" s="523"/>
      <c r="I846" s="523"/>
      <c r="J846" s="523"/>
      <c r="K846" s="524"/>
    </row>
    <row r="847" spans="1:11" ht="15" customHeight="1" x14ac:dyDescent="0.25">
      <c r="A847" s="233" t="s">
        <v>2880</v>
      </c>
      <c r="B847" s="234" t="s">
        <v>2792</v>
      </c>
      <c r="C847" s="234" t="s">
        <v>2868</v>
      </c>
      <c r="D847" s="234">
        <v>90</v>
      </c>
      <c r="E847" s="233" t="s">
        <v>2881</v>
      </c>
      <c r="F847" s="233" t="s">
        <v>2882</v>
      </c>
      <c r="G847" s="235">
        <v>1</v>
      </c>
      <c r="H847" s="523"/>
      <c r="I847" s="523"/>
      <c r="J847" s="523"/>
      <c r="K847" s="524"/>
    </row>
    <row r="848" spans="1:11" ht="15" customHeight="1" x14ac:dyDescent="0.25">
      <c r="A848" s="233" t="s">
        <v>2883</v>
      </c>
      <c r="B848" s="234" t="s">
        <v>2792</v>
      </c>
      <c r="C848" s="234" t="s">
        <v>2884</v>
      </c>
      <c r="D848" s="234">
        <v>0</v>
      </c>
      <c r="E848" s="233" t="s">
        <v>2885</v>
      </c>
      <c r="F848" s="233" t="s">
        <v>2886</v>
      </c>
      <c r="G848" s="235">
        <v>1</v>
      </c>
      <c r="H848" s="523"/>
      <c r="I848" s="523"/>
      <c r="J848" s="523"/>
      <c r="K848" s="524"/>
    </row>
    <row r="849" spans="1:11" ht="15" customHeight="1" x14ac:dyDescent="0.25">
      <c r="A849" s="233" t="s">
        <v>2887</v>
      </c>
      <c r="B849" s="234" t="s">
        <v>2888</v>
      </c>
      <c r="C849" s="234" t="s">
        <v>2889</v>
      </c>
      <c r="D849" s="234">
        <v>0</v>
      </c>
      <c r="E849" s="233" t="s">
        <v>2890</v>
      </c>
      <c r="F849" s="233" t="s">
        <v>2891</v>
      </c>
      <c r="G849" s="235">
        <v>1</v>
      </c>
      <c r="H849" s="523"/>
      <c r="I849" s="523"/>
      <c r="J849" s="523"/>
      <c r="K849" s="524"/>
    </row>
    <row r="850" spans="1:11" ht="15" customHeight="1" x14ac:dyDescent="0.25">
      <c r="A850" s="233" t="s">
        <v>2892</v>
      </c>
      <c r="B850" s="234" t="s">
        <v>2888</v>
      </c>
      <c r="C850" s="234" t="s">
        <v>2889</v>
      </c>
      <c r="D850" s="234">
        <v>10</v>
      </c>
      <c r="E850" s="233" t="s">
        <v>2893</v>
      </c>
      <c r="F850" s="233" t="s">
        <v>2894</v>
      </c>
      <c r="G850" s="235">
        <v>1</v>
      </c>
      <c r="H850" s="523"/>
      <c r="I850" s="523"/>
      <c r="J850" s="523"/>
      <c r="K850" s="524"/>
    </row>
    <row r="851" spans="1:11" ht="15" customHeight="1" x14ac:dyDescent="0.25">
      <c r="A851" s="233" t="s">
        <v>2895</v>
      </c>
      <c r="B851" s="234" t="s">
        <v>2888</v>
      </c>
      <c r="C851" s="234" t="s">
        <v>2889</v>
      </c>
      <c r="D851" s="234">
        <v>11</v>
      </c>
      <c r="E851" s="233" t="s">
        <v>2896</v>
      </c>
      <c r="F851" s="233" t="s">
        <v>2897</v>
      </c>
      <c r="G851" s="235">
        <v>1</v>
      </c>
      <c r="H851" s="523"/>
      <c r="I851" s="523"/>
      <c r="J851" s="523"/>
      <c r="K851" s="524"/>
    </row>
    <row r="852" spans="1:11" ht="15" customHeight="1" x14ac:dyDescent="0.25">
      <c r="A852" s="233" t="s">
        <v>2898</v>
      </c>
      <c r="B852" s="234" t="s">
        <v>2888</v>
      </c>
      <c r="C852" s="234" t="s">
        <v>2889</v>
      </c>
      <c r="D852" s="234">
        <v>12</v>
      </c>
      <c r="E852" s="233" t="s">
        <v>2899</v>
      </c>
      <c r="F852" s="233" t="s">
        <v>2900</v>
      </c>
      <c r="G852" s="235">
        <v>1</v>
      </c>
      <c r="H852" s="523"/>
      <c r="I852" s="523"/>
      <c r="J852" s="523"/>
      <c r="K852" s="524"/>
    </row>
    <row r="853" spans="1:11" ht="15" customHeight="1" x14ac:dyDescent="0.25">
      <c r="A853" s="233" t="s">
        <v>2901</v>
      </c>
      <c r="B853" s="234" t="s">
        <v>2888</v>
      </c>
      <c r="C853" s="234" t="s">
        <v>2889</v>
      </c>
      <c r="D853" s="234">
        <v>20</v>
      </c>
      <c r="E853" s="233" t="s">
        <v>2902</v>
      </c>
      <c r="F853" s="233" t="s">
        <v>2903</v>
      </c>
      <c r="G853" s="235">
        <v>1</v>
      </c>
      <c r="H853" s="523"/>
      <c r="I853" s="523"/>
      <c r="J853" s="523"/>
      <c r="K853" s="524"/>
    </row>
    <row r="854" spans="1:11" ht="15" customHeight="1" x14ac:dyDescent="0.25">
      <c r="A854" s="233" t="s">
        <v>2904</v>
      </c>
      <c r="B854" s="234" t="s">
        <v>2888</v>
      </c>
      <c r="C854" s="234" t="s">
        <v>2889</v>
      </c>
      <c r="D854" s="234">
        <v>21</v>
      </c>
      <c r="E854" s="233" t="s">
        <v>2905</v>
      </c>
      <c r="F854" s="233" t="s">
        <v>2906</v>
      </c>
      <c r="G854" s="235">
        <v>1</v>
      </c>
      <c r="H854" s="523"/>
      <c r="I854" s="523"/>
      <c r="J854" s="523"/>
      <c r="K854" s="524"/>
    </row>
    <row r="855" spans="1:11" ht="15" customHeight="1" x14ac:dyDescent="0.25">
      <c r="A855" s="233" t="s">
        <v>2907</v>
      </c>
      <c r="B855" s="234" t="s">
        <v>2888</v>
      </c>
      <c r="C855" s="234" t="s">
        <v>2889</v>
      </c>
      <c r="D855" s="234">
        <v>22</v>
      </c>
      <c r="E855" s="233" t="s">
        <v>2908</v>
      </c>
      <c r="F855" s="233" t="s">
        <v>2909</v>
      </c>
      <c r="G855" s="235">
        <v>1</v>
      </c>
      <c r="H855" s="523"/>
      <c r="I855" s="523"/>
      <c r="J855" s="523"/>
      <c r="K855" s="524"/>
    </row>
    <row r="856" spans="1:11" ht="15" customHeight="1" x14ac:dyDescent="0.25">
      <c r="A856" s="233" t="s">
        <v>2910</v>
      </c>
      <c r="B856" s="234" t="s">
        <v>2888</v>
      </c>
      <c r="C856" s="234" t="s">
        <v>2889</v>
      </c>
      <c r="D856" s="234">
        <v>29</v>
      </c>
      <c r="E856" s="233" t="s">
        <v>2911</v>
      </c>
      <c r="F856" s="233" t="s">
        <v>2912</v>
      </c>
      <c r="G856" s="235">
        <v>1</v>
      </c>
      <c r="H856" s="523"/>
      <c r="I856" s="523"/>
      <c r="J856" s="523"/>
      <c r="K856" s="524"/>
    </row>
    <row r="857" spans="1:11" ht="15" customHeight="1" x14ac:dyDescent="0.25">
      <c r="A857" s="233" t="s">
        <v>2913</v>
      </c>
      <c r="B857" s="234" t="s">
        <v>2888</v>
      </c>
      <c r="C857" s="234" t="s">
        <v>2889</v>
      </c>
      <c r="D857" s="234">
        <v>30</v>
      </c>
      <c r="E857" s="233" t="s">
        <v>2914</v>
      </c>
      <c r="F857" s="233" t="s">
        <v>2915</v>
      </c>
      <c r="G857" s="235">
        <v>1</v>
      </c>
      <c r="H857" s="523"/>
      <c r="I857" s="523"/>
      <c r="J857" s="523"/>
      <c r="K857" s="524"/>
    </row>
    <row r="858" spans="1:11" ht="15" customHeight="1" x14ac:dyDescent="0.25">
      <c r="A858" s="233" t="s">
        <v>2916</v>
      </c>
      <c r="B858" s="234" t="s">
        <v>2888</v>
      </c>
      <c r="C858" s="234" t="s">
        <v>2889</v>
      </c>
      <c r="D858" s="234">
        <v>31</v>
      </c>
      <c r="E858" s="233" t="s">
        <v>2917</v>
      </c>
      <c r="F858" s="233" t="s">
        <v>2918</v>
      </c>
      <c r="G858" s="235">
        <v>1</v>
      </c>
      <c r="H858" s="523"/>
      <c r="I858" s="523"/>
      <c r="J858" s="523"/>
      <c r="K858" s="524"/>
    </row>
    <row r="859" spans="1:11" ht="15" customHeight="1" x14ac:dyDescent="0.25">
      <c r="A859" s="233" t="s">
        <v>2919</v>
      </c>
      <c r="B859" s="234" t="s">
        <v>2888</v>
      </c>
      <c r="C859" s="234" t="s">
        <v>2889</v>
      </c>
      <c r="D859" s="234">
        <v>32</v>
      </c>
      <c r="E859" s="233" t="s">
        <v>2920</v>
      </c>
      <c r="F859" s="233" t="s">
        <v>2921</v>
      </c>
      <c r="G859" s="235">
        <v>1</v>
      </c>
      <c r="H859" s="523"/>
      <c r="I859" s="523"/>
      <c r="J859" s="523"/>
      <c r="K859" s="524"/>
    </row>
    <row r="860" spans="1:11" ht="15" customHeight="1" x14ac:dyDescent="0.25">
      <c r="A860" s="233" t="s">
        <v>2922</v>
      </c>
      <c r="B860" s="234" t="s">
        <v>2888</v>
      </c>
      <c r="C860" s="234" t="s">
        <v>2889</v>
      </c>
      <c r="D860" s="234">
        <v>33</v>
      </c>
      <c r="E860" s="233" t="s">
        <v>2923</v>
      </c>
      <c r="F860" s="233" t="s">
        <v>2924</v>
      </c>
      <c r="G860" s="235">
        <v>1</v>
      </c>
      <c r="H860" s="523"/>
      <c r="I860" s="523"/>
      <c r="J860" s="523"/>
      <c r="K860" s="524"/>
    </row>
    <row r="861" spans="1:11" ht="15" customHeight="1" x14ac:dyDescent="0.25">
      <c r="A861" s="233" t="s">
        <v>2925</v>
      </c>
      <c r="B861" s="234" t="s">
        <v>2888</v>
      </c>
      <c r="C861" s="234" t="s">
        <v>2889</v>
      </c>
      <c r="D861" s="234">
        <v>34</v>
      </c>
      <c r="E861" s="233" t="s">
        <v>2926</v>
      </c>
      <c r="F861" s="233" t="s">
        <v>2927</v>
      </c>
      <c r="G861" s="235">
        <v>1</v>
      </c>
      <c r="H861" s="523"/>
      <c r="I861" s="523"/>
      <c r="J861" s="523"/>
      <c r="K861" s="524"/>
    </row>
    <row r="862" spans="1:11" ht="15" customHeight="1" x14ac:dyDescent="0.25">
      <c r="A862" s="233" t="s">
        <v>2928</v>
      </c>
      <c r="B862" s="234" t="s">
        <v>2888</v>
      </c>
      <c r="C862" s="234" t="s">
        <v>2889</v>
      </c>
      <c r="D862" s="234">
        <v>35</v>
      </c>
      <c r="E862" s="233" t="s">
        <v>2929</v>
      </c>
      <c r="F862" s="233" t="s">
        <v>2930</v>
      </c>
      <c r="G862" s="235">
        <v>1</v>
      </c>
      <c r="H862" s="523"/>
      <c r="I862" s="523"/>
      <c r="J862" s="523"/>
      <c r="K862" s="524"/>
    </row>
    <row r="863" spans="1:11" ht="15" customHeight="1" x14ac:dyDescent="0.25">
      <c r="A863" s="233" t="s">
        <v>2931</v>
      </c>
      <c r="B863" s="234" t="s">
        <v>2888</v>
      </c>
      <c r="C863" s="234" t="s">
        <v>2889</v>
      </c>
      <c r="D863" s="234">
        <v>39</v>
      </c>
      <c r="E863" s="233" t="s">
        <v>2932</v>
      </c>
      <c r="F863" s="233" t="s">
        <v>2933</v>
      </c>
      <c r="G863" s="235">
        <v>1</v>
      </c>
      <c r="H863" s="523"/>
      <c r="I863" s="523"/>
      <c r="J863" s="523"/>
      <c r="K863" s="524"/>
    </row>
    <row r="864" spans="1:11" ht="15" customHeight="1" x14ac:dyDescent="0.25">
      <c r="A864" s="233" t="s">
        <v>2934</v>
      </c>
      <c r="B864" s="234" t="s">
        <v>2888</v>
      </c>
      <c r="C864" s="234" t="s">
        <v>2889</v>
      </c>
      <c r="D864" s="234">
        <v>40</v>
      </c>
      <c r="E864" s="233" t="s">
        <v>2935</v>
      </c>
      <c r="F864" s="233" t="s">
        <v>2936</v>
      </c>
      <c r="G864" s="235">
        <v>1</v>
      </c>
      <c r="H864" s="523"/>
      <c r="I864" s="523"/>
      <c r="J864" s="523"/>
      <c r="K864" s="524"/>
    </row>
    <row r="865" spans="1:11" ht="15" customHeight="1" x14ac:dyDescent="0.25">
      <c r="A865" s="233" t="s">
        <v>2937</v>
      </c>
      <c r="B865" s="234" t="s">
        <v>2888</v>
      </c>
      <c r="C865" s="234" t="s">
        <v>2938</v>
      </c>
      <c r="D865" s="234">
        <v>0</v>
      </c>
      <c r="E865" s="233" t="s">
        <v>2939</v>
      </c>
      <c r="F865" s="233" t="s">
        <v>2940</v>
      </c>
      <c r="G865" s="235">
        <v>1</v>
      </c>
      <c r="H865" s="523"/>
      <c r="I865" s="523"/>
      <c r="J865" s="523"/>
      <c r="K865" s="524"/>
    </row>
    <row r="866" spans="1:11" ht="15" customHeight="1" x14ac:dyDescent="0.25">
      <c r="A866" s="233" t="s">
        <v>2941</v>
      </c>
      <c r="B866" s="234" t="s">
        <v>2888</v>
      </c>
      <c r="C866" s="234" t="s">
        <v>2938</v>
      </c>
      <c r="D866" s="234">
        <v>10</v>
      </c>
      <c r="E866" s="233" t="s">
        <v>2942</v>
      </c>
      <c r="F866" s="233" t="s">
        <v>2943</v>
      </c>
      <c r="G866" s="235">
        <v>1</v>
      </c>
      <c r="H866" s="523"/>
      <c r="I866" s="523"/>
      <c r="J866" s="523"/>
      <c r="K866" s="524"/>
    </row>
    <row r="867" spans="1:11" ht="15" customHeight="1" x14ac:dyDescent="0.25">
      <c r="A867" s="233" t="s">
        <v>2944</v>
      </c>
      <c r="B867" s="234" t="s">
        <v>2888</v>
      </c>
      <c r="C867" s="234" t="s">
        <v>2938</v>
      </c>
      <c r="D867" s="234">
        <v>20</v>
      </c>
      <c r="E867" s="233" t="s">
        <v>2945</v>
      </c>
      <c r="F867" s="233" t="s">
        <v>2946</v>
      </c>
      <c r="G867" s="235">
        <v>1</v>
      </c>
      <c r="H867" s="523"/>
      <c r="I867" s="523"/>
      <c r="J867" s="523"/>
      <c r="K867" s="524"/>
    </row>
    <row r="868" spans="1:11" ht="15" customHeight="1" x14ac:dyDescent="0.25">
      <c r="A868" s="233" t="s">
        <v>2947</v>
      </c>
      <c r="B868" s="234" t="s">
        <v>2888</v>
      </c>
      <c r="C868" s="234" t="s">
        <v>2938</v>
      </c>
      <c r="D868" s="234">
        <v>30</v>
      </c>
      <c r="E868" s="233" t="s">
        <v>2948</v>
      </c>
      <c r="F868" s="233" t="s">
        <v>2949</v>
      </c>
      <c r="G868" s="235">
        <v>1</v>
      </c>
      <c r="H868" s="523"/>
      <c r="I868" s="523"/>
      <c r="J868" s="523"/>
      <c r="K868" s="524"/>
    </row>
    <row r="869" spans="1:11" ht="15" customHeight="1" x14ac:dyDescent="0.25">
      <c r="A869" s="233" t="s">
        <v>2950</v>
      </c>
      <c r="B869" s="234" t="s">
        <v>2888</v>
      </c>
      <c r="C869" s="234" t="s">
        <v>2951</v>
      </c>
      <c r="D869" s="234">
        <v>0</v>
      </c>
      <c r="E869" s="233" t="s">
        <v>2952</v>
      </c>
      <c r="F869" s="233" t="s">
        <v>2953</v>
      </c>
      <c r="G869" s="235">
        <v>0</v>
      </c>
      <c r="H869" s="523" t="s">
        <v>786</v>
      </c>
      <c r="I869" s="523"/>
      <c r="J869" s="523" t="str">
        <f>$AU$3</f>
        <v>Komercijalni i uslužni sektor</v>
      </c>
      <c r="K869" s="524"/>
    </row>
    <row r="870" spans="1:11" ht="15" customHeight="1" x14ac:dyDescent="0.25">
      <c r="A870" s="233" t="s">
        <v>2954</v>
      </c>
      <c r="B870" s="234" t="s">
        <v>2888</v>
      </c>
      <c r="C870" s="234" t="s">
        <v>2951</v>
      </c>
      <c r="D870" s="234">
        <v>10</v>
      </c>
      <c r="E870" s="233" t="s">
        <v>2955</v>
      </c>
      <c r="F870" s="233" t="s">
        <v>2956</v>
      </c>
      <c r="G870" s="235">
        <v>0</v>
      </c>
      <c r="H870" s="523" t="s">
        <v>786</v>
      </c>
      <c r="I870" s="523"/>
      <c r="J870" s="523" t="str">
        <f>$AU$3</f>
        <v>Komercijalni i uslužni sektor</v>
      </c>
      <c r="K870" s="524"/>
    </row>
    <row r="871" spans="1:11" ht="15" customHeight="1" x14ac:dyDescent="0.25">
      <c r="A871" s="233" t="s">
        <v>2957</v>
      </c>
      <c r="B871" s="234" t="s">
        <v>2888</v>
      </c>
      <c r="C871" s="234" t="s">
        <v>2951</v>
      </c>
      <c r="D871" s="234">
        <v>11</v>
      </c>
      <c r="E871" s="233" t="s">
        <v>2958</v>
      </c>
      <c r="F871" s="233" t="s">
        <v>2959</v>
      </c>
      <c r="G871" s="235">
        <v>0</v>
      </c>
      <c r="H871" s="523" t="s">
        <v>786</v>
      </c>
      <c r="I871" s="523"/>
      <c r="J871" s="523" t="str">
        <f>$AU$3</f>
        <v>Komercijalni i uslužni sektor</v>
      </c>
      <c r="K871" s="524"/>
    </row>
    <row r="872" spans="1:11" ht="15" customHeight="1" x14ac:dyDescent="0.25">
      <c r="A872" s="233" t="s">
        <v>2960</v>
      </c>
      <c r="B872" s="234" t="s">
        <v>2888</v>
      </c>
      <c r="C872" s="234" t="s">
        <v>2951</v>
      </c>
      <c r="D872" s="234">
        <v>12</v>
      </c>
      <c r="E872" s="233" t="s">
        <v>2961</v>
      </c>
      <c r="F872" s="233" t="s">
        <v>2962</v>
      </c>
      <c r="G872" s="235">
        <v>0</v>
      </c>
      <c r="H872" s="523" t="s">
        <v>786</v>
      </c>
      <c r="I872" s="523"/>
      <c r="J872" s="523" t="str">
        <f>$AU$3</f>
        <v>Komercijalni i uslužni sektor</v>
      </c>
      <c r="K872" s="524"/>
    </row>
    <row r="873" spans="1:11" ht="15" customHeight="1" x14ac:dyDescent="0.25">
      <c r="A873" s="233" t="s">
        <v>2963</v>
      </c>
      <c r="B873" s="234" t="s">
        <v>2888</v>
      </c>
      <c r="C873" s="234" t="s">
        <v>2951</v>
      </c>
      <c r="D873" s="234">
        <v>90</v>
      </c>
      <c r="E873" s="233" t="s">
        <v>2964</v>
      </c>
      <c r="F873" s="233" t="s">
        <v>2965</v>
      </c>
      <c r="G873" s="235">
        <v>0</v>
      </c>
      <c r="H873" s="523" t="s">
        <v>786</v>
      </c>
      <c r="I873" s="523"/>
      <c r="J873" s="523" t="str">
        <f>$AU$3</f>
        <v>Komercijalni i uslužni sektor</v>
      </c>
      <c r="K873" s="524"/>
    </row>
    <row r="874" spans="1:11" ht="15" customHeight="1" x14ac:dyDescent="0.25">
      <c r="A874" s="233" t="s">
        <v>2966</v>
      </c>
      <c r="B874" s="234" t="s">
        <v>2888</v>
      </c>
      <c r="C874" s="234" t="s">
        <v>2967</v>
      </c>
      <c r="D874" s="234">
        <v>0</v>
      </c>
      <c r="E874" s="233" t="s">
        <v>2968</v>
      </c>
      <c r="F874" s="233" t="s">
        <v>2969</v>
      </c>
      <c r="G874" s="235">
        <v>1</v>
      </c>
      <c r="H874" s="523"/>
      <c r="I874" s="523"/>
      <c r="J874" s="523"/>
      <c r="K874" s="524"/>
    </row>
    <row r="875" spans="1:11" ht="15" customHeight="1" x14ac:dyDescent="0.25">
      <c r="A875" s="233" t="s">
        <v>2970</v>
      </c>
      <c r="B875" s="234" t="s">
        <v>2888</v>
      </c>
      <c r="C875" s="234" t="s">
        <v>2967</v>
      </c>
      <c r="D875" s="234">
        <v>10</v>
      </c>
      <c r="E875" s="233" t="s">
        <v>2971</v>
      </c>
      <c r="F875" s="233" t="s">
        <v>2972</v>
      </c>
      <c r="G875" s="235">
        <v>1</v>
      </c>
      <c r="H875" s="523"/>
      <c r="I875" s="523"/>
      <c r="J875" s="523"/>
      <c r="K875" s="524"/>
    </row>
    <row r="876" spans="1:11" ht="15" customHeight="1" x14ac:dyDescent="0.25">
      <c r="A876" s="233" t="s">
        <v>2973</v>
      </c>
      <c r="B876" s="234" t="s">
        <v>2888</v>
      </c>
      <c r="C876" s="234" t="s">
        <v>2967</v>
      </c>
      <c r="D876" s="234">
        <v>20</v>
      </c>
      <c r="E876" s="233" t="s">
        <v>2974</v>
      </c>
      <c r="F876" s="233" t="s">
        <v>2975</v>
      </c>
      <c r="G876" s="235">
        <v>1</v>
      </c>
      <c r="H876" s="523"/>
      <c r="I876" s="523"/>
      <c r="J876" s="523"/>
      <c r="K876" s="524"/>
    </row>
    <row r="877" spans="1:11" ht="15" customHeight="1" x14ac:dyDescent="0.25">
      <c r="A877" s="233" t="s">
        <v>2976</v>
      </c>
      <c r="B877" s="234" t="s">
        <v>2888</v>
      </c>
      <c r="C877" s="234" t="s">
        <v>2967</v>
      </c>
      <c r="D877" s="234">
        <v>30</v>
      </c>
      <c r="E877" s="233" t="s">
        <v>2977</v>
      </c>
      <c r="F877" s="233" t="s">
        <v>2978</v>
      </c>
      <c r="G877" s="235">
        <v>1</v>
      </c>
      <c r="H877" s="523"/>
      <c r="I877" s="523"/>
      <c r="J877" s="523"/>
      <c r="K877" s="524"/>
    </row>
    <row r="878" spans="1:11" ht="15" customHeight="1" x14ac:dyDescent="0.25">
      <c r="A878" s="233" t="s">
        <v>2979</v>
      </c>
      <c r="B878" s="234" t="s">
        <v>2888</v>
      </c>
      <c r="C878" s="234" t="s">
        <v>2980</v>
      </c>
      <c r="D878" s="234">
        <v>0</v>
      </c>
      <c r="E878" s="233" t="s">
        <v>2981</v>
      </c>
      <c r="F878" s="233" t="s">
        <v>2982</v>
      </c>
      <c r="G878" s="235">
        <v>1</v>
      </c>
      <c r="H878" s="523"/>
      <c r="I878" s="523"/>
      <c r="J878" s="523"/>
      <c r="K878" s="524"/>
    </row>
    <row r="879" spans="1:11" ht="15" customHeight="1" x14ac:dyDescent="0.25">
      <c r="A879" s="233" t="s">
        <v>2983</v>
      </c>
      <c r="B879" s="234" t="s">
        <v>2888</v>
      </c>
      <c r="C879" s="234" t="s">
        <v>2980</v>
      </c>
      <c r="D879" s="234">
        <v>10</v>
      </c>
      <c r="E879" s="233" t="s">
        <v>2984</v>
      </c>
      <c r="F879" s="233" t="s">
        <v>2985</v>
      </c>
      <c r="G879" s="235">
        <v>1</v>
      </c>
      <c r="H879" s="523"/>
      <c r="I879" s="523"/>
      <c r="J879" s="523"/>
      <c r="K879" s="524"/>
    </row>
    <row r="880" spans="1:11" ht="15" customHeight="1" x14ac:dyDescent="0.25">
      <c r="A880" s="233" t="s">
        <v>2986</v>
      </c>
      <c r="B880" s="234" t="s">
        <v>2888</v>
      </c>
      <c r="C880" s="234" t="s">
        <v>2980</v>
      </c>
      <c r="D880" s="234">
        <v>20</v>
      </c>
      <c r="E880" s="233" t="s">
        <v>2987</v>
      </c>
      <c r="F880" s="233" t="s">
        <v>2988</v>
      </c>
      <c r="G880" s="235">
        <v>1</v>
      </c>
      <c r="H880" s="523"/>
      <c r="I880" s="523"/>
      <c r="J880" s="523"/>
      <c r="K880" s="524"/>
    </row>
    <row r="881" spans="1:11" ht="15" customHeight="1" x14ac:dyDescent="0.25">
      <c r="A881" s="233" t="s">
        <v>2989</v>
      </c>
      <c r="B881" s="234" t="s">
        <v>2888</v>
      </c>
      <c r="C881" s="234" t="s">
        <v>2980</v>
      </c>
      <c r="D881" s="234">
        <v>21</v>
      </c>
      <c r="E881" s="233" t="s">
        <v>2990</v>
      </c>
      <c r="F881" s="233" t="s">
        <v>2991</v>
      </c>
      <c r="G881" s="235">
        <v>1</v>
      </c>
      <c r="H881" s="523"/>
      <c r="I881" s="523"/>
      <c r="J881" s="523"/>
      <c r="K881" s="524"/>
    </row>
    <row r="882" spans="1:11" ht="15" customHeight="1" x14ac:dyDescent="0.25">
      <c r="A882" s="233" t="s">
        <v>2992</v>
      </c>
      <c r="B882" s="234" t="s">
        <v>2888</v>
      </c>
      <c r="C882" s="234" t="s">
        <v>2980</v>
      </c>
      <c r="D882" s="234">
        <v>22</v>
      </c>
      <c r="E882" s="233" t="s">
        <v>2993</v>
      </c>
      <c r="F882" s="233" t="s">
        <v>2994</v>
      </c>
      <c r="G882" s="235">
        <v>1</v>
      </c>
      <c r="H882" s="523"/>
      <c r="I882" s="523"/>
      <c r="J882" s="523"/>
      <c r="K882" s="524"/>
    </row>
    <row r="883" spans="1:11" ht="15" customHeight="1" x14ac:dyDescent="0.25">
      <c r="A883" s="233" t="s">
        <v>2995</v>
      </c>
      <c r="B883" s="234" t="s">
        <v>2888</v>
      </c>
      <c r="C883" s="234" t="s">
        <v>2980</v>
      </c>
      <c r="D883" s="234">
        <v>29</v>
      </c>
      <c r="E883" s="233" t="s">
        <v>2996</v>
      </c>
      <c r="F883" s="233" t="s">
        <v>2997</v>
      </c>
      <c r="G883" s="235">
        <v>1</v>
      </c>
      <c r="H883" s="523"/>
      <c r="I883" s="523"/>
      <c r="J883" s="523"/>
      <c r="K883" s="524"/>
    </row>
    <row r="884" spans="1:11" ht="15" customHeight="1" x14ac:dyDescent="0.25">
      <c r="A884" s="233" t="s">
        <v>2998</v>
      </c>
      <c r="B884" s="234" t="s">
        <v>2888</v>
      </c>
      <c r="C884" s="234" t="s">
        <v>2980</v>
      </c>
      <c r="D884" s="234">
        <v>30</v>
      </c>
      <c r="E884" s="233" t="s">
        <v>2999</v>
      </c>
      <c r="F884" s="233" t="s">
        <v>3000</v>
      </c>
      <c r="G884" s="235">
        <v>1</v>
      </c>
      <c r="H884" s="523"/>
      <c r="I884" s="523"/>
      <c r="J884" s="523"/>
      <c r="K884" s="524"/>
    </row>
    <row r="885" spans="1:11" ht="15" customHeight="1" x14ac:dyDescent="0.25">
      <c r="A885" s="233" t="s">
        <v>3001</v>
      </c>
      <c r="B885" s="234" t="s">
        <v>2888</v>
      </c>
      <c r="C885" s="234" t="s">
        <v>3002</v>
      </c>
      <c r="D885" s="234">
        <v>0</v>
      </c>
      <c r="E885" s="233" t="s">
        <v>3003</v>
      </c>
      <c r="F885" s="233" t="s">
        <v>3004</v>
      </c>
      <c r="G885" s="235">
        <v>1</v>
      </c>
      <c r="H885" s="523"/>
      <c r="I885" s="523"/>
      <c r="J885" s="523"/>
      <c r="K885" s="524"/>
    </row>
    <row r="886" spans="1:11" ht="15" customHeight="1" x14ac:dyDescent="0.25">
      <c r="A886" s="233" t="s">
        <v>3005</v>
      </c>
      <c r="B886" s="234" t="s">
        <v>2888</v>
      </c>
      <c r="C886" s="234" t="s">
        <v>3002</v>
      </c>
      <c r="D886" s="234">
        <v>10</v>
      </c>
      <c r="E886" s="233" t="s">
        <v>3006</v>
      </c>
      <c r="F886" s="233" t="s">
        <v>3007</v>
      </c>
      <c r="G886" s="235">
        <v>1</v>
      </c>
      <c r="H886" s="523"/>
      <c r="I886" s="523"/>
      <c r="J886" s="523"/>
      <c r="K886" s="524"/>
    </row>
    <row r="887" spans="1:11" ht="15" customHeight="1" x14ac:dyDescent="0.25">
      <c r="A887" s="233" t="s">
        <v>3008</v>
      </c>
      <c r="B887" s="234" t="s">
        <v>2888</v>
      </c>
      <c r="C887" s="234" t="s">
        <v>3002</v>
      </c>
      <c r="D887" s="234">
        <v>11</v>
      </c>
      <c r="E887" s="233" t="s">
        <v>3009</v>
      </c>
      <c r="F887" s="233" t="s">
        <v>3010</v>
      </c>
      <c r="G887" s="235">
        <v>1</v>
      </c>
      <c r="H887" s="523"/>
      <c r="I887" s="523"/>
      <c r="J887" s="523"/>
      <c r="K887" s="524"/>
    </row>
    <row r="888" spans="1:11" ht="15" customHeight="1" x14ac:dyDescent="0.25">
      <c r="A888" s="233" t="s">
        <v>3011</v>
      </c>
      <c r="B888" s="234" t="s">
        <v>2888</v>
      </c>
      <c r="C888" s="234" t="s">
        <v>3002</v>
      </c>
      <c r="D888" s="234">
        <v>19</v>
      </c>
      <c r="E888" s="233" t="s">
        <v>3012</v>
      </c>
      <c r="F888" s="233" t="s">
        <v>3013</v>
      </c>
      <c r="G888" s="235">
        <v>1</v>
      </c>
      <c r="H888" s="523"/>
      <c r="I888" s="523"/>
      <c r="J888" s="523"/>
      <c r="K888" s="524"/>
    </row>
    <row r="889" spans="1:11" ht="15" customHeight="1" x14ac:dyDescent="0.25">
      <c r="A889" s="233" t="s">
        <v>3014</v>
      </c>
      <c r="B889" s="234" t="s">
        <v>2888</v>
      </c>
      <c r="C889" s="234" t="s">
        <v>3002</v>
      </c>
      <c r="D889" s="234">
        <v>20</v>
      </c>
      <c r="E889" s="233" t="s">
        <v>3015</v>
      </c>
      <c r="F889" s="233" t="s">
        <v>3016</v>
      </c>
      <c r="G889" s="235">
        <v>1</v>
      </c>
      <c r="H889" s="523"/>
      <c r="I889" s="523"/>
      <c r="J889" s="523"/>
      <c r="K889" s="524"/>
    </row>
    <row r="890" spans="1:11" ht="15" customHeight="1" x14ac:dyDescent="0.25">
      <c r="A890" s="233" t="s">
        <v>3017</v>
      </c>
      <c r="B890" s="234" t="s">
        <v>2888</v>
      </c>
      <c r="C890" s="234" t="s">
        <v>3002</v>
      </c>
      <c r="D890" s="234">
        <v>30</v>
      </c>
      <c r="E890" s="233" t="s">
        <v>3018</v>
      </c>
      <c r="F890" s="233" t="s">
        <v>3019</v>
      </c>
      <c r="G890" s="235">
        <v>1</v>
      </c>
      <c r="H890" s="523"/>
      <c r="I890" s="523"/>
      <c r="J890" s="523"/>
      <c r="K890" s="524"/>
    </row>
    <row r="891" spans="1:11" ht="15" customHeight="1" x14ac:dyDescent="0.25">
      <c r="A891" s="233" t="s">
        <v>3020</v>
      </c>
      <c r="B891" s="234" t="s">
        <v>2888</v>
      </c>
      <c r="C891" s="234" t="s">
        <v>3002</v>
      </c>
      <c r="D891" s="234">
        <v>90</v>
      </c>
      <c r="E891" s="233" t="s">
        <v>3021</v>
      </c>
      <c r="F891" s="233" t="s">
        <v>3022</v>
      </c>
      <c r="G891" s="235">
        <v>1</v>
      </c>
      <c r="H891" s="523"/>
      <c r="I891" s="523"/>
      <c r="J891" s="523"/>
      <c r="K891" s="524"/>
    </row>
    <row r="892" spans="1:11" ht="15" customHeight="1" x14ac:dyDescent="0.25">
      <c r="A892" s="233" t="s">
        <v>3023</v>
      </c>
      <c r="B892" s="234" t="s">
        <v>2888</v>
      </c>
      <c r="C892" s="234" t="s">
        <v>3002</v>
      </c>
      <c r="D892" s="234">
        <v>91</v>
      </c>
      <c r="E892" s="233" t="s">
        <v>3024</v>
      </c>
      <c r="F892" s="233" t="s">
        <v>3025</v>
      </c>
      <c r="G892" s="235">
        <v>1</v>
      </c>
      <c r="H892" s="523"/>
      <c r="I892" s="523"/>
      <c r="J892" s="523"/>
      <c r="K892" s="524"/>
    </row>
    <row r="893" spans="1:11" ht="15" customHeight="1" x14ac:dyDescent="0.25">
      <c r="A893" s="233" t="s">
        <v>3026</v>
      </c>
      <c r="B893" s="234" t="s">
        <v>2888</v>
      </c>
      <c r="C893" s="234" t="s">
        <v>3002</v>
      </c>
      <c r="D893" s="234">
        <v>92</v>
      </c>
      <c r="E893" s="233" t="s">
        <v>3027</v>
      </c>
      <c r="F893" s="233" t="s">
        <v>3028</v>
      </c>
      <c r="G893" s="235">
        <v>1</v>
      </c>
      <c r="H893" s="523"/>
      <c r="I893" s="523"/>
      <c r="J893" s="523"/>
      <c r="K893" s="524"/>
    </row>
    <row r="894" spans="1:11" ht="15" customHeight="1" x14ac:dyDescent="0.25">
      <c r="A894" s="233" t="s">
        <v>3029</v>
      </c>
      <c r="B894" s="234" t="s">
        <v>2888</v>
      </c>
      <c r="C894" s="234" t="s">
        <v>3002</v>
      </c>
      <c r="D894" s="234">
        <v>99</v>
      </c>
      <c r="E894" s="233" t="s">
        <v>3030</v>
      </c>
      <c r="F894" s="233" t="s">
        <v>3031</v>
      </c>
      <c r="G894" s="235">
        <v>1</v>
      </c>
      <c r="H894" s="523"/>
      <c r="I894" s="523"/>
      <c r="J894" s="523"/>
      <c r="K894" s="524"/>
    </row>
    <row r="895" spans="1:11" ht="15" customHeight="1" x14ac:dyDescent="0.25">
      <c r="A895" s="233" t="s">
        <v>3032</v>
      </c>
      <c r="B895" s="234" t="s">
        <v>3033</v>
      </c>
      <c r="C895" s="234" t="s">
        <v>3034</v>
      </c>
      <c r="D895" s="234">
        <v>0</v>
      </c>
      <c r="E895" s="233" t="s">
        <v>3035</v>
      </c>
      <c r="F895" s="233" t="s">
        <v>3036</v>
      </c>
      <c r="G895" s="235">
        <v>1</v>
      </c>
      <c r="H895" s="523"/>
      <c r="I895" s="523"/>
      <c r="J895" s="523"/>
      <c r="K895" s="524"/>
    </row>
    <row r="896" spans="1:11" ht="15" customHeight="1" x14ac:dyDescent="0.25">
      <c r="A896" s="233" t="s">
        <v>3037</v>
      </c>
      <c r="B896" s="234" t="s">
        <v>3033</v>
      </c>
      <c r="C896" s="234" t="s">
        <v>3034</v>
      </c>
      <c r="D896" s="234">
        <v>10</v>
      </c>
      <c r="E896" s="233" t="s">
        <v>3038</v>
      </c>
      <c r="F896" s="233" t="s">
        <v>3039</v>
      </c>
      <c r="G896" s="235">
        <v>1</v>
      </c>
      <c r="H896" s="523"/>
      <c r="I896" s="523"/>
      <c r="J896" s="523"/>
      <c r="K896" s="524"/>
    </row>
    <row r="897" spans="1:11" ht="15" customHeight="1" x14ac:dyDescent="0.25">
      <c r="A897" s="233" t="s">
        <v>3040</v>
      </c>
      <c r="B897" s="234" t="s">
        <v>3033</v>
      </c>
      <c r="C897" s="234" t="s">
        <v>3034</v>
      </c>
      <c r="D897" s="234">
        <v>11</v>
      </c>
      <c r="E897" s="233" t="s">
        <v>3041</v>
      </c>
      <c r="F897" s="233" t="s">
        <v>3042</v>
      </c>
      <c r="G897" s="235">
        <v>1</v>
      </c>
      <c r="H897" s="523"/>
      <c r="I897" s="523"/>
      <c r="J897" s="523"/>
      <c r="K897" s="524"/>
    </row>
    <row r="898" spans="1:11" ht="15" customHeight="1" x14ac:dyDescent="0.25">
      <c r="A898" s="233" t="s">
        <v>3043</v>
      </c>
      <c r="B898" s="234" t="s">
        <v>3033</v>
      </c>
      <c r="C898" s="234" t="s">
        <v>3034</v>
      </c>
      <c r="D898" s="234">
        <v>12</v>
      </c>
      <c r="E898" s="233" t="s">
        <v>3044</v>
      </c>
      <c r="F898" s="233" t="s">
        <v>3045</v>
      </c>
      <c r="G898" s="235">
        <v>1</v>
      </c>
      <c r="H898" s="523"/>
      <c r="I898" s="523"/>
      <c r="J898" s="523"/>
      <c r="K898" s="524"/>
    </row>
    <row r="899" spans="1:11" ht="15" customHeight="1" x14ac:dyDescent="0.25">
      <c r="A899" s="233" t="s">
        <v>3046</v>
      </c>
      <c r="B899" s="234" t="s">
        <v>3033</v>
      </c>
      <c r="C899" s="234" t="s">
        <v>3034</v>
      </c>
      <c r="D899" s="234">
        <v>13</v>
      </c>
      <c r="E899" s="233" t="s">
        <v>3047</v>
      </c>
      <c r="F899" s="233" t="s">
        <v>3048</v>
      </c>
      <c r="G899" s="235">
        <v>1</v>
      </c>
      <c r="H899" s="523"/>
      <c r="I899" s="523"/>
      <c r="J899" s="523"/>
      <c r="K899" s="524"/>
    </row>
    <row r="900" spans="1:11" ht="15" customHeight="1" x14ac:dyDescent="0.25">
      <c r="A900" s="233" t="s">
        <v>3049</v>
      </c>
      <c r="B900" s="234" t="s">
        <v>3033</v>
      </c>
      <c r="C900" s="234" t="s">
        <v>3034</v>
      </c>
      <c r="D900" s="234">
        <v>20</v>
      </c>
      <c r="E900" s="233" t="s">
        <v>3050</v>
      </c>
      <c r="F900" s="233" t="s">
        <v>3051</v>
      </c>
      <c r="G900" s="235">
        <v>1</v>
      </c>
      <c r="H900" s="523"/>
      <c r="I900" s="523"/>
      <c r="J900" s="523"/>
      <c r="K900" s="524"/>
    </row>
    <row r="901" spans="1:11" ht="15" customHeight="1" x14ac:dyDescent="0.25">
      <c r="A901" s="233" t="s">
        <v>3052</v>
      </c>
      <c r="B901" s="234" t="s">
        <v>3033</v>
      </c>
      <c r="C901" s="234" t="s">
        <v>3034</v>
      </c>
      <c r="D901" s="234">
        <v>21</v>
      </c>
      <c r="E901" s="233" t="s">
        <v>3053</v>
      </c>
      <c r="F901" s="233" t="s">
        <v>3054</v>
      </c>
      <c r="G901" s="235">
        <v>1</v>
      </c>
      <c r="H901" s="523"/>
      <c r="I901" s="523"/>
      <c r="J901" s="523"/>
      <c r="K901" s="524"/>
    </row>
    <row r="902" spans="1:11" ht="15" customHeight="1" x14ac:dyDescent="0.25">
      <c r="A902" s="233" t="s">
        <v>3055</v>
      </c>
      <c r="B902" s="234" t="s">
        <v>3033</v>
      </c>
      <c r="C902" s="234" t="s">
        <v>3034</v>
      </c>
      <c r="D902" s="234">
        <v>22</v>
      </c>
      <c r="E902" s="233" t="s">
        <v>3056</v>
      </c>
      <c r="F902" s="233" t="s">
        <v>3057</v>
      </c>
      <c r="G902" s="235">
        <v>1</v>
      </c>
      <c r="H902" s="523"/>
      <c r="I902" s="523"/>
      <c r="J902" s="523"/>
      <c r="K902" s="524"/>
    </row>
    <row r="903" spans="1:11" ht="15" customHeight="1" x14ac:dyDescent="0.25">
      <c r="A903" s="233" t="s">
        <v>3058</v>
      </c>
      <c r="B903" s="234" t="s">
        <v>3033</v>
      </c>
      <c r="C903" s="234" t="s">
        <v>3034</v>
      </c>
      <c r="D903" s="234">
        <v>23</v>
      </c>
      <c r="E903" s="233" t="s">
        <v>3059</v>
      </c>
      <c r="F903" s="233" t="s">
        <v>3060</v>
      </c>
      <c r="G903" s="235">
        <v>1</v>
      </c>
      <c r="H903" s="523"/>
      <c r="I903" s="523"/>
      <c r="J903" s="523"/>
      <c r="K903" s="524"/>
    </row>
    <row r="904" spans="1:11" ht="15" customHeight="1" x14ac:dyDescent="0.25">
      <c r="A904" s="233" t="s">
        <v>3061</v>
      </c>
      <c r="B904" s="234" t="s">
        <v>3033</v>
      </c>
      <c r="C904" s="234" t="s">
        <v>3034</v>
      </c>
      <c r="D904" s="234">
        <v>24</v>
      </c>
      <c r="E904" s="233" t="s">
        <v>3062</v>
      </c>
      <c r="F904" s="233" t="s">
        <v>3063</v>
      </c>
      <c r="G904" s="235">
        <v>1</v>
      </c>
      <c r="H904" s="523"/>
      <c r="I904" s="523"/>
      <c r="J904" s="523"/>
      <c r="K904" s="524"/>
    </row>
    <row r="905" spans="1:11" ht="15" customHeight="1" x14ac:dyDescent="0.25">
      <c r="A905" s="233" t="s">
        <v>3064</v>
      </c>
      <c r="B905" s="234" t="s">
        <v>3033</v>
      </c>
      <c r="C905" s="234" t="s">
        <v>3034</v>
      </c>
      <c r="D905" s="234">
        <v>25</v>
      </c>
      <c r="E905" s="233" t="s">
        <v>3065</v>
      </c>
      <c r="F905" s="233" t="s">
        <v>3066</v>
      </c>
      <c r="G905" s="235">
        <v>1</v>
      </c>
      <c r="H905" s="523"/>
      <c r="I905" s="523"/>
      <c r="J905" s="523"/>
      <c r="K905" s="524"/>
    </row>
    <row r="906" spans="1:11" ht="15" customHeight="1" x14ac:dyDescent="0.25">
      <c r="A906" s="233" t="s">
        <v>3067</v>
      </c>
      <c r="B906" s="234" t="s">
        <v>3033</v>
      </c>
      <c r="C906" s="234" t="s">
        <v>3034</v>
      </c>
      <c r="D906" s="234">
        <v>30</v>
      </c>
      <c r="E906" s="233" t="s">
        <v>3068</v>
      </c>
      <c r="F906" s="233" t="s">
        <v>3069</v>
      </c>
      <c r="G906" s="235">
        <v>1</v>
      </c>
      <c r="H906" s="523"/>
      <c r="I906" s="523"/>
      <c r="J906" s="523"/>
      <c r="K906" s="524"/>
    </row>
    <row r="907" spans="1:11" ht="15" customHeight="1" x14ac:dyDescent="0.25">
      <c r="A907" s="233" t="s">
        <v>3070</v>
      </c>
      <c r="B907" s="234" t="s">
        <v>3071</v>
      </c>
      <c r="C907" s="234" t="s">
        <v>3072</v>
      </c>
      <c r="D907" s="234">
        <v>0</v>
      </c>
      <c r="E907" s="233" t="s">
        <v>3073</v>
      </c>
      <c r="F907" s="233" t="s">
        <v>3074</v>
      </c>
      <c r="G907" s="235">
        <v>1</v>
      </c>
      <c r="H907" s="523"/>
      <c r="I907" s="523"/>
      <c r="J907" s="523"/>
      <c r="K907" s="524"/>
    </row>
    <row r="908" spans="1:11" ht="15" customHeight="1" x14ac:dyDescent="0.25">
      <c r="A908" s="233" t="s">
        <v>3075</v>
      </c>
      <c r="B908" s="234" t="s">
        <v>3071</v>
      </c>
      <c r="C908" s="234" t="s">
        <v>3072</v>
      </c>
      <c r="D908" s="234">
        <v>10</v>
      </c>
      <c r="E908" s="233" t="s">
        <v>3076</v>
      </c>
      <c r="F908" s="233" t="s">
        <v>3077</v>
      </c>
      <c r="G908" s="235">
        <v>1</v>
      </c>
      <c r="H908" s="523"/>
      <c r="I908" s="523"/>
      <c r="J908" s="523"/>
      <c r="K908" s="524"/>
    </row>
    <row r="909" spans="1:11" ht="15" customHeight="1" x14ac:dyDescent="0.25">
      <c r="A909" s="233" t="s">
        <v>3078</v>
      </c>
      <c r="B909" s="234" t="s">
        <v>3071</v>
      </c>
      <c r="C909" s="234" t="s">
        <v>3072</v>
      </c>
      <c r="D909" s="234">
        <v>20</v>
      </c>
      <c r="E909" s="233" t="s">
        <v>3079</v>
      </c>
      <c r="F909" s="233" t="s">
        <v>3080</v>
      </c>
      <c r="G909" s="235">
        <v>1</v>
      </c>
      <c r="H909" s="523"/>
      <c r="I909" s="523"/>
      <c r="J909" s="523"/>
      <c r="K909" s="524"/>
    </row>
    <row r="910" spans="1:11" ht="15" customHeight="1" x14ac:dyDescent="0.25">
      <c r="A910" s="233" t="s">
        <v>3081</v>
      </c>
      <c r="B910" s="234" t="s">
        <v>3071</v>
      </c>
      <c r="C910" s="234" t="s">
        <v>3072</v>
      </c>
      <c r="D910" s="234">
        <v>30</v>
      </c>
      <c r="E910" s="233" t="s">
        <v>3082</v>
      </c>
      <c r="F910" s="233" t="s">
        <v>3083</v>
      </c>
      <c r="G910" s="235">
        <v>1</v>
      </c>
      <c r="H910" s="523"/>
      <c r="I910" s="523"/>
      <c r="J910" s="523"/>
      <c r="K910" s="524"/>
    </row>
    <row r="911" spans="1:11" ht="15" customHeight="1" x14ac:dyDescent="0.25">
      <c r="A911" s="233" t="s">
        <v>3084</v>
      </c>
      <c r="B911" s="234" t="s">
        <v>3071</v>
      </c>
      <c r="C911" s="234" t="s">
        <v>3072</v>
      </c>
      <c r="D911" s="234">
        <v>31</v>
      </c>
      <c r="E911" s="233" t="s">
        <v>3085</v>
      </c>
      <c r="F911" s="233" t="s">
        <v>3086</v>
      </c>
      <c r="G911" s="235">
        <v>1</v>
      </c>
      <c r="H911" s="523"/>
      <c r="I911" s="523"/>
      <c r="J911" s="523"/>
      <c r="K911" s="524"/>
    </row>
    <row r="912" spans="1:11" ht="15" customHeight="1" x14ac:dyDescent="0.25">
      <c r="A912" s="233" t="s">
        <v>3087</v>
      </c>
      <c r="B912" s="234" t="s">
        <v>3071</v>
      </c>
      <c r="C912" s="234" t="s">
        <v>3072</v>
      </c>
      <c r="D912" s="234">
        <v>32</v>
      </c>
      <c r="E912" s="233" t="s">
        <v>3088</v>
      </c>
      <c r="F912" s="233" t="s">
        <v>3089</v>
      </c>
      <c r="G912" s="235">
        <v>1</v>
      </c>
      <c r="H912" s="523"/>
      <c r="I912" s="523"/>
      <c r="J912" s="523"/>
      <c r="K912" s="524"/>
    </row>
    <row r="913" spans="1:11" ht="15" customHeight="1" x14ac:dyDescent="0.25">
      <c r="A913" s="233" t="s">
        <v>3090</v>
      </c>
      <c r="B913" s="234" t="s">
        <v>3071</v>
      </c>
      <c r="C913" s="234" t="s">
        <v>3072</v>
      </c>
      <c r="D913" s="234">
        <v>40</v>
      </c>
      <c r="E913" s="233" t="s">
        <v>3091</v>
      </c>
      <c r="F913" s="233" t="s">
        <v>3092</v>
      </c>
      <c r="G913" s="235">
        <v>1</v>
      </c>
      <c r="H913" s="523"/>
      <c r="I913" s="523"/>
      <c r="J913" s="523"/>
      <c r="K913" s="524"/>
    </row>
    <row r="914" spans="1:11" ht="15" customHeight="1" x14ac:dyDescent="0.25">
      <c r="A914" s="233" t="s">
        <v>3093</v>
      </c>
      <c r="B914" s="234" t="s">
        <v>3071</v>
      </c>
      <c r="C914" s="234" t="s">
        <v>3072</v>
      </c>
      <c r="D914" s="234">
        <v>41</v>
      </c>
      <c r="E914" s="233" t="s">
        <v>3094</v>
      </c>
      <c r="F914" s="233" t="s">
        <v>3095</v>
      </c>
      <c r="G914" s="235">
        <v>1</v>
      </c>
      <c r="H914" s="523"/>
      <c r="I914" s="523"/>
      <c r="J914" s="523"/>
      <c r="K914" s="524"/>
    </row>
    <row r="915" spans="1:11" ht="15" customHeight="1" x14ac:dyDescent="0.25">
      <c r="A915" s="233" t="s">
        <v>3096</v>
      </c>
      <c r="B915" s="234" t="s">
        <v>3071</v>
      </c>
      <c r="C915" s="234" t="s">
        <v>3072</v>
      </c>
      <c r="D915" s="234">
        <v>42</v>
      </c>
      <c r="E915" s="233" t="s">
        <v>3097</v>
      </c>
      <c r="F915" s="233" t="s">
        <v>3092</v>
      </c>
      <c r="G915" s="235">
        <v>1</v>
      </c>
      <c r="H915" s="523"/>
      <c r="I915" s="523"/>
      <c r="J915" s="523"/>
      <c r="K915" s="524"/>
    </row>
    <row r="916" spans="1:11" ht="15" customHeight="1" x14ac:dyDescent="0.25">
      <c r="A916" s="233" t="s">
        <v>3098</v>
      </c>
      <c r="B916" s="234" t="s">
        <v>3071</v>
      </c>
      <c r="C916" s="234" t="s">
        <v>3072</v>
      </c>
      <c r="D916" s="234">
        <v>50</v>
      </c>
      <c r="E916" s="233" t="s">
        <v>3099</v>
      </c>
      <c r="F916" s="233" t="s">
        <v>3100</v>
      </c>
      <c r="G916" s="235">
        <v>1</v>
      </c>
      <c r="H916" s="523"/>
      <c r="I916" s="523"/>
      <c r="J916" s="523"/>
      <c r="K916" s="524"/>
    </row>
    <row r="917" spans="1:11" ht="15" customHeight="1" x14ac:dyDescent="0.25">
      <c r="A917" s="233" t="s">
        <v>3101</v>
      </c>
      <c r="B917" s="234" t="s">
        <v>3071</v>
      </c>
      <c r="C917" s="234" t="s">
        <v>3072</v>
      </c>
      <c r="D917" s="234">
        <v>51</v>
      </c>
      <c r="E917" s="233" t="s">
        <v>3102</v>
      </c>
      <c r="F917" s="233" t="s">
        <v>3103</v>
      </c>
      <c r="G917" s="235">
        <v>1</v>
      </c>
      <c r="H917" s="523"/>
      <c r="I917" s="523"/>
      <c r="J917" s="523"/>
      <c r="K917" s="524"/>
    </row>
    <row r="918" spans="1:11" ht="15" customHeight="1" x14ac:dyDescent="0.25">
      <c r="A918" s="233" t="s">
        <v>3104</v>
      </c>
      <c r="B918" s="234" t="s">
        <v>3071</v>
      </c>
      <c r="C918" s="234" t="s">
        <v>3072</v>
      </c>
      <c r="D918" s="234">
        <v>52</v>
      </c>
      <c r="E918" s="233" t="s">
        <v>3105</v>
      </c>
      <c r="F918" s="233" t="s">
        <v>3106</v>
      </c>
      <c r="G918" s="235">
        <v>1</v>
      </c>
      <c r="H918" s="523"/>
      <c r="I918" s="523"/>
      <c r="J918" s="523"/>
      <c r="K918" s="524"/>
    </row>
    <row r="919" spans="1:11" ht="15" customHeight="1" x14ac:dyDescent="0.25">
      <c r="A919" s="233" t="s">
        <v>3107</v>
      </c>
      <c r="B919" s="234" t="s">
        <v>3071</v>
      </c>
      <c r="C919" s="234" t="s">
        <v>3072</v>
      </c>
      <c r="D919" s="234">
        <v>53</v>
      </c>
      <c r="E919" s="233" t="s">
        <v>3108</v>
      </c>
      <c r="F919" s="233" t="s">
        <v>3109</v>
      </c>
      <c r="G919" s="235">
        <v>1</v>
      </c>
      <c r="H919" s="523"/>
      <c r="I919" s="523"/>
      <c r="J919" s="523"/>
      <c r="K919" s="524"/>
    </row>
    <row r="920" spans="1:11" ht="15" customHeight="1" x14ac:dyDescent="0.25">
      <c r="A920" s="233" t="s">
        <v>3110</v>
      </c>
      <c r="B920" s="234" t="s">
        <v>3071</v>
      </c>
      <c r="C920" s="234" t="s">
        <v>3072</v>
      </c>
      <c r="D920" s="234">
        <v>59</v>
      </c>
      <c r="E920" s="233" t="s">
        <v>3111</v>
      </c>
      <c r="F920" s="233" t="s">
        <v>3112</v>
      </c>
      <c r="G920" s="235">
        <v>1</v>
      </c>
      <c r="H920" s="523"/>
      <c r="I920" s="523"/>
      <c r="J920" s="523"/>
      <c r="K920" s="524"/>
    </row>
    <row r="921" spans="1:11" ht="15" customHeight="1" x14ac:dyDescent="0.25">
      <c r="A921" s="233" t="s">
        <v>3113</v>
      </c>
      <c r="B921" s="234" t="s">
        <v>3071</v>
      </c>
      <c r="C921" s="234" t="s">
        <v>3072</v>
      </c>
      <c r="D921" s="234">
        <v>60</v>
      </c>
      <c r="E921" s="233" t="s">
        <v>3114</v>
      </c>
      <c r="F921" s="233" t="s">
        <v>3115</v>
      </c>
      <c r="G921" s="235">
        <v>1</v>
      </c>
      <c r="H921" s="523"/>
      <c r="I921" s="523"/>
      <c r="J921" s="523"/>
      <c r="K921" s="524"/>
    </row>
    <row r="922" spans="1:11" ht="15" customHeight="1" x14ac:dyDescent="0.25">
      <c r="A922" s="233" t="s">
        <v>3116</v>
      </c>
      <c r="B922" s="234" t="s">
        <v>3117</v>
      </c>
      <c r="C922" s="234" t="s">
        <v>3118</v>
      </c>
      <c r="D922" s="234">
        <v>0</v>
      </c>
      <c r="E922" s="233" t="s">
        <v>3119</v>
      </c>
      <c r="F922" s="233" t="s">
        <v>3120</v>
      </c>
      <c r="G922" s="235">
        <v>1</v>
      </c>
      <c r="H922" s="523"/>
      <c r="I922" s="523"/>
      <c r="J922" s="523"/>
      <c r="K922" s="524"/>
    </row>
    <row r="923" spans="1:11" ht="15" customHeight="1" x14ac:dyDescent="0.25">
      <c r="A923" s="233" t="s">
        <v>3121</v>
      </c>
      <c r="B923" s="234" t="s">
        <v>3117</v>
      </c>
      <c r="C923" s="234" t="s">
        <v>3118</v>
      </c>
      <c r="D923" s="234">
        <v>10</v>
      </c>
      <c r="E923" s="233" t="s">
        <v>3122</v>
      </c>
      <c r="F923" s="233" t="s">
        <v>3123</v>
      </c>
      <c r="G923" s="235">
        <v>1</v>
      </c>
      <c r="H923" s="523"/>
      <c r="I923" s="523"/>
      <c r="J923" s="523"/>
      <c r="K923" s="524"/>
    </row>
    <row r="924" spans="1:11" ht="15" customHeight="1" x14ac:dyDescent="0.25">
      <c r="A924" s="233" t="s">
        <v>3124</v>
      </c>
      <c r="B924" s="234" t="s">
        <v>3117</v>
      </c>
      <c r="C924" s="234" t="s">
        <v>3118</v>
      </c>
      <c r="D924" s="234">
        <v>20</v>
      </c>
      <c r="E924" s="233" t="s">
        <v>3125</v>
      </c>
      <c r="F924" s="233" t="s">
        <v>3126</v>
      </c>
      <c r="G924" s="235">
        <v>1</v>
      </c>
      <c r="H924" s="523"/>
      <c r="I924" s="523"/>
      <c r="J924" s="523"/>
      <c r="K924" s="524"/>
    </row>
    <row r="925" spans="1:11" ht="15" customHeight="1" x14ac:dyDescent="0.25">
      <c r="A925" s="233" t="s">
        <v>3127</v>
      </c>
      <c r="B925" s="234" t="s">
        <v>3117</v>
      </c>
      <c r="C925" s="234" t="s">
        <v>3118</v>
      </c>
      <c r="D925" s="234">
        <v>21</v>
      </c>
      <c r="E925" s="233" t="s">
        <v>3128</v>
      </c>
      <c r="F925" s="233" t="s">
        <v>3129</v>
      </c>
      <c r="G925" s="235">
        <v>1</v>
      </c>
      <c r="H925" s="523"/>
      <c r="I925" s="523"/>
      <c r="J925" s="523"/>
      <c r="K925" s="524"/>
    </row>
    <row r="926" spans="1:11" ht="15" customHeight="1" x14ac:dyDescent="0.25">
      <c r="A926" s="233" t="s">
        <v>3130</v>
      </c>
      <c r="B926" s="234" t="s">
        <v>3117</v>
      </c>
      <c r="C926" s="234" t="s">
        <v>3118</v>
      </c>
      <c r="D926" s="234">
        <v>22</v>
      </c>
      <c r="E926" s="233" t="s">
        <v>3131</v>
      </c>
      <c r="F926" s="233" t="s">
        <v>3132</v>
      </c>
      <c r="G926" s="235">
        <v>1</v>
      </c>
      <c r="H926" s="523"/>
      <c r="I926" s="523"/>
      <c r="J926" s="523"/>
      <c r="K926" s="524"/>
    </row>
    <row r="927" spans="1:11" ht="15" customHeight="1" x14ac:dyDescent="0.25">
      <c r="A927" s="233" t="s">
        <v>3133</v>
      </c>
      <c r="B927" s="234" t="s">
        <v>3117</v>
      </c>
      <c r="C927" s="234" t="s">
        <v>3118</v>
      </c>
      <c r="D927" s="234">
        <v>23</v>
      </c>
      <c r="E927" s="233" t="s">
        <v>3134</v>
      </c>
      <c r="F927" s="233" t="s">
        <v>3135</v>
      </c>
      <c r="G927" s="235">
        <v>1</v>
      </c>
      <c r="H927" s="523"/>
      <c r="I927" s="523"/>
      <c r="J927" s="523"/>
      <c r="K927" s="524"/>
    </row>
    <row r="928" spans="1:11" ht="15" customHeight="1" x14ac:dyDescent="0.25">
      <c r="A928" s="233" t="s">
        <v>3136</v>
      </c>
      <c r="B928" s="234" t="s">
        <v>3117</v>
      </c>
      <c r="C928" s="234" t="s">
        <v>3118</v>
      </c>
      <c r="D928" s="234">
        <v>90</v>
      </c>
      <c r="E928" s="233" t="s">
        <v>3137</v>
      </c>
      <c r="F928" s="233" t="s">
        <v>3138</v>
      </c>
      <c r="G928" s="235">
        <v>1</v>
      </c>
      <c r="H928" s="523"/>
      <c r="I928" s="523"/>
      <c r="J928" s="523"/>
      <c r="K928" s="524"/>
    </row>
    <row r="929" spans="1:11" ht="15" customHeight="1" x14ac:dyDescent="0.25">
      <c r="A929" s="233" t="s">
        <v>3139</v>
      </c>
      <c r="B929" s="234" t="s">
        <v>3117</v>
      </c>
      <c r="C929" s="234" t="s">
        <v>3140</v>
      </c>
      <c r="D929" s="234">
        <v>0</v>
      </c>
      <c r="E929" s="233" t="s">
        <v>3141</v>
      </c>
      <c r="F929" s="233" t="s">
        <v>3142</v>
      </c>
      <c r="G929" s="235">
        <v>1</v>
      </c>
      <c r="H929" s="523"/>
      <c r="I929" s="523"/>
      <c r="J929" s="523"/>
      <c r="K929" s="524"/>
    </row>
    <row r="930" spans="1:11" ht="15" customHeight="1" x14ac:dyDescent="0.25">
      <c r="A930" s="233" t="s">
        <v>3143</v>
      </c>
      <c r="B930" s="234" t="s">
        <v>3117</v>
      </c>
      <c r="C930" s="234" t="s">
        <v>3140</v>
      </c>
      <c r="D930" s="234">
        <v>10</v>
      </c>
      <c r="E930" s="233" t="s">
        <v>3144</v>
      </c>
      <c r="F930" s="233" t="s">
        <v>3145</v>
      </c>
      <c r="G930" s="235">
        <v>1</v>
      </c>
      <c r="H930" s="523"/>
      <c r="I930" s="523"/>
      <c r="J930" s="523"/>
      <c r="K930" s="524"/>
    </row>
    <row r="931" spans="1:11" ht="15" customHeight="1" x14ac:dyDescent="0.25">
      <c r="A931" s="233" t="s">
        <v>3146</v>
      </c>
      <c r="B931" s="234" t="s">
        <v>3117</v>
      </c>
      <c r="C931" s="234" t="s">
        <v>3140</v>
      </c>
      <c r="D931" s="234">
        <v>20</v>
      </c>
      <c r="E931" s="233" t="s">
        <v>3147</v>
      </c>
      <c r="F931" s="233" t="s">
        <v>3148</v>
      </c>
      <c r="G931" s="235">
        <v>1</v>
      </c>
      <c r="H931" s="523"/>
      <c r="I931" s="523"/>
      <c r="J931" s="523"/>
      <c r="K931" s="524"/>
    </row>
    <row r="932" spans="1:11" ht="15" customHeight="1" x14ac:dyDescent="0.25">
      <c r="A932" s="233" t="s">
        <v>3149</v>
      </c>
      <c r="B932" s="234" t="s">
        <v>3117</v>
      </c>
      <c r="C932" s="234" t="s">
        <v>3140</v>
      </c>
      <c r="D932" s="234">
        <v>30</v>
      </c>
      <c r="E932" s="233" t="s">
        <v>3150</v>
      </c>
      <c r="F932" s="233" t="s">
        <v>3151</v>
      </c>
      <c r="G932" s="235">
        <v>1</v>
      </c>
      <c r="H932" s="523"/>
      <c r="I932" s="523"/>
      <c r="J932" s="523"/>
      <c r="K932" s="524"/>
    </row>
    <row r="933" spans="1:11" ht="15" customHeight="1" x14ac:dyDescent="0.25">
      <c r="A933" s="233" t="s">
        <v>3152</v>
      </c>
      <c r="B933" s="234" t="s">
        <v>3117</v>
      </c>
      <c r="C933" s="234" t="s">
        <v>3140</v>
      </c>
      <c r="D933" s="234">
        <v>90</v>
      </c>
      <c r="E933" s="233" t="s">
        <v>3153</v>
      </c>
      <c r="F933" s="233" t="s">
        <v>3154</v>
      </c>
      <c r="G933" s="235">
        <v>1</v>
      </c>
      <c r="H933" s="523"/>
      <c r="I933" s="523"/>
      <c r="J933" s="523"/>
      <c r="K933" s="524"/>
    </row>
    <row r="934" spans="1:11" ht="15" customHeight="1" x14ac:dyDescent="0.25">
      <c r="A934" s="233" t="s">
        <v>3155</v>
      </c>
      <c r="B934" s="234" t="s">
        <v>3117</v>
      </c>
      <c r="C934" s="234" t="s">
        <v>3156</v>
      </c>
      <c r="D934" s="234">
        <v>0</v>
      </c>
      <c r="E934" s="233" t="s">
        <v>3157</v>
      </c>
      <c r="F934" s="233" t="s">
        <v>3158</v>
      </c>
      <c r="G934" s="235">
        <v>1</v>
      </c>
      <c r="H934" s="523"/>
      <c r="I934" s="523"/>
      <c r="J934" s="523"/>
      <c r="K934" s="524"/>
    </row>
    <row r="935" spans="1:11" ht="15" customHeight="1" x14ac:dyDescent="0.25">
      <c r="A935" s="233" t="s">
        <v>3159</v>
      </c>
      <c r="B935" s="234" t="s">
        <v>3117</v>
      </c>
      <c r="C935" s="234" t="s">
        <v>3156</v>
      </c>
      <c r="D935" s="234">
        <v>10</v>
      </c>
      <c r="E935" s="233" t="s">
        <v>3160</v>
      </c>
      <c r="F935" s="233" t="s">
        <v>3161</v>
      </c>
      <c r="G935" s="235">
        <v>1</v>
      </c>
      <c r="H935" s="523"/>
      <c r="I935" s="523"/>
      <c r="J935" s="523"/>
      <c r="K935" s="524"/>
    </row>
    <row r="936" spans="1:11" ht="15" customHeight="1" x14ac:dyDescent="0.25">
      <c r="A936" s="233" t="s">
        <v>3162</v>
      </c>
      <c r="B936" s="234" t="s">
        <v>3117</v>
      </c>
      <c r="C936" s="234" t="s">
        <v>3156</v>
      </c>
      <c r="D936" s="234">
        <v>90</v>
      </c>
      <c r="E936" s="233" t="s">
        <v>3163</v>
      </c>
      <c r="F936" s="233" t="s">
        <v>3164</v>
      </c>
      <c r="G936" s="235">
        <v>1</v>
      </c>
      <c r="H936" s="523"/>
      <c r="I936" s="523"/>
      <c r="J936" s="523"/>
      <c r="K936" s="524"/>
    </row>
    <row r="937" spans="1:11" ht="15" customHeight="1" x14ac:dyDescent="0.25">
      <c r="A937" s="233" t="s">
        <v>3165</v>
      </c>
      <c r="B937" s="234" t="s">
        <v>3117</v>
      </c>
      <c r="C937" s="234" t="s">
        <v>3156</v>
      </c>
      <c r="D937" s="234">
        <v>91</v>
      </c>
      <c r="E937" s="233" t="s">
        <v>3166</v>
      </c>
      <c r="F937" s="233" t="s">
        <v>3167</v>
      </c>
      <c r="G937" s="235">
        <v>1</v>
      </c>
      <c r="H937" s="523"/>
      <c r="I937" s="523"/>
      <c r="J937" s="523"/>
      <c r="K937" s="524"/>
    </row>
    <row r="938" spans="1:11" ht="15" customHeight="1" x14ac:dyDescent="0.25">
      <c r="A938" s="233" t="s">
        <v>3168</v>
      </c>
      <c r="B938" s="234" t="s">
        <v>3117</v>
      </c>
      <c r="C938" s="234" t="s">
        <v>3156</v>
      </c>
      <c r="D938" s="234">
        <v>99</v>
      </c>
      <c r="E938" s="233" t="s">
        <v>3169</v>
      </c>
      <c r="F938" s="233" t="s">
        <v>3170</v>
      </c>
      <c r="G938" s="235">
        <v>1</v>
      </c>
      <c r="H938" s="523"/>
      <c r="I938" s="523"/>
      <c r="J938" s="523"/>
      <c r="K938" s="524"/>
    </row>
    <row r="939" spans="1:11" ht="15" customHeight="1" x14ac:dyDescent="0.25">
      <c r="A939" s="233" t="s">
        <v>3171</v>
      </c>
      <c r="B939" s="234" t="s">
        <v>379</v>
      </c>
      <c r="C939" s="234" t="s">
        <v>3172</v>
      </c>
      <c r="D939" s="234">
        <v>0</v>
      </c>
      <c r="E939" s="233" t="s">
        <v>3173</v>
      </c>
      <c r="F939" s="233" t="s">
        <v>3174</v>
      </c>
      <c r="G939" s="235">
        <v>1</v>
      </c>
      <c r="H939" s="523"/>
      <c r="I939" s="523"/>
      <c r="J939" s="523"/>
      <c r="K939" s="524"/>
    </row>
    <row r="940" spans="1:11" ht="15" customHeight="1" x14ac:dyDescent="0.25">
      <c r="A940" s="233" t="s">
        <v>3175</v>
      </c>
      <c r="B940" s="234" t="s">
        <v>379</v>
      </c>
      <c r="C940" s="234" t="s">
        <v>3172</v>
      </c>
      <c r="D940" s="234">
        <v>1</v>
      </c>
      <c r="E940" s="233" t="s">
        <v>3176</v>
      </c>
      <c r="F940" s="233" t="s">
        <v>3177</v>
      </c>
      <c r="G940" s="235">
        <v>1</v>
      </c>
      <c r="H940" s="523"/>
      <c r="I940" s="523"/>
      <c r="J940" s="523"/>
      <c r="K940" s="524"/>
    </row>
    <row r="941" spans="1:11" ht="15" customHeight="1" x14ac:dyDescent="0.25">
      <c r="A941" s="233" t="s">
        <v>3178</v>
      </c>
      <c r="B941" s="234" t="s">
        <v>379</v>
      </c>
      <c r="C941" s="234" t="s">
        <v>3172</v>
      </c>
      <c r="D941" s="234">
        <v>2</v>
      </c>
      <c r="E941" s="233" t="s">
        <v>3179</v>
      </c>
      <c r="F941" s="233" t="s">
        <v>3180</v>
      </c>
      <c r="G941" s="235">
        <v>1</v>
      </c>
      <c r="H941" s="523"/>
      <c r="I941" s="523"/>
      <c r="J941" s="523"/>
      <c r="K941" s="524"/>
    </row>
    <row r="942" spans="1:11" ht="15" customHeight="1" x14ac:dyDescent="0.25">
      <c r="A942" s="233" t="s">
        <v>3181</v>
      </c>
      <c r="B942" s="234" t="s">
        <v>379</v>
      </c>
      <c r="C942" s="234" t="s">
        <v>3172</v>
      </c>
      <c r="D942" s="234">
        <v>3</v>
      </c>
      <c r="E942" s="233" t="s">
        <v>3182</v>
      </c>
      <c r="F942" s="233" t="s">
        <v>3183</v>
      </c>
      <c r="G942" s="235">
        <v>1</v>
      </c>
      <c r="H942" s="523"/>
      <c r="I942" s="523"/>
      <c r="J942" s="523"/>
      <c r="K942" s="524"/>
    </row>
    <row r="943" spans="1:11" ht="15" customHeight="1" x14ac:dyDescent="0.25">
      <c r="A943" s="233" t="s">
        <v>3184</v>
      </c>
      <c r="B943" s="234" t="s">
        <v>379</v>
      </c>
      <c r="C943" s="234" t="s">
        <v>3172</v>
      </c>
      <c r="D943" s="234">
        <v>4</v>
      </c>
      <c r="E943" s="233" t="s">
        <v>3185</v>
      </c>
      <c r="F943" s="233" t="s">
        <v>3186</v>
      </c>
      <c r="G943" s="235">
        <v>1</v>
      </c>
      <c r="H943" s="523"/>
      <c r="I943" s="523"/>
      <c r="J943" s="523"/>
      <c r="K943" s="524"/>
    </row>
    <row r="944" spans="1:11" ht="15" customHeight="1" x14ac:dyDescent="0.25">
      <c r="A944" s="233" t="s">
        <v>3187</v>
      </c>
      <c r="B944" s="234" t="s">
        <v>379</v>
      </c>
      <c r="C944" s="234" t="s">
        <v>3188</v>
      </c>
      <c r="D944" s="234">
        <v>0</v>
      </c>
      <c r="E944" s="233" t="s">
        <v>3189</v>
      </c>
      <c r="F944" s="233" t="s">
        <v>3190</v>
      </c>
      <c r="G944" s="235">
        <v>1</v>
      </c>
      <c r="H944" s="523"/>
      <c r="I944" s="523"/>
      <c r="J944" s="523"/>
      <c r="K944" s="524"/>
    </row>
    <row r="945" spans="1:11" ht="15" customHeight="1" x14ac:dyDescent="0.25">
      <c r="A945" s="233" t="s">
        <v>3191</v>
      </c>
      <c r="B945" s="234" t="s">
        <v>379</v>
      </c>
      <c r="C945" s="234" t="s">
        <v>3188</v>
      </c>
      <c r="D945" s="234">
        <v>1</v>
      </c>
      <c r="E945" s="233" t="s">
        <v>3192</v>
      </c>
      <c r="F945" s="233" t="s">
        <v>3193</v>
      </c>
      <c r="G945" s="235">
        <v>1</v>
      </c>
      <c r="H945" s="523"/>
      <c r="I945" s="523"/>
      <c r="J945" s="523"/>
      <c r="K945" s="524"/>
    </row>
    <row r="946" spans="1:11" ht="15" customHeight="1" x14ac:dyDescent="0.25">
      <c r="A946" s="233" t="s">
        <v>3194</v>
      </c>
      <c r="B946" s="234" t="s">
        <v>379</v>
      </c>
      <c r="C946" s="234" t="s">
        <v>3188</v>
      </c>
      <c r="D946" s="234">
        <v>2</v>
      </c>
      <c r="E946" s="233" t="s">
        <v>3195</v>
      </c>
      <c r="F946" s="233" t="s">
        <v>3196</v>
      </c>
      <c r="G946" s="235">
        <v>1</v>
      </c>
      <c r="H946" s="523"/>
      <c r="I946" s="523"/>
      <c r="J946" s="523"/>
      <c r="K946" s="524"/>
    </row>
    <row r="947" spans="1:11" ht="15" customHeight="1" x14ac:dyDescent="0.25">
      <c r="A947" s="233" t="s">
        <v>3197</v>
      </c>
      <c r="B947" s="234" t="s">
        <v>379</v>
      </c>
      <c r="C947" s="234" t="s">
        <v>3188</v>
      </c>
      <c r="D947" s="234">
        <v>3</v>
      </c>
      <c r="E947" s="233" t="s">
        <v>3198</v>
      </c>
      <c r="F947" s="233" t="s">
        <v>3199</v>
      </c>
      <c r="G947" s="235">
        <v>1</v>
      </c>
      <c r="H947" s="523"/>
      <c r="I947" s="523"/>
      <c r="J947" s="523"/>
      <c r="K947" s="524"/>
    </row>
    <row r="948" spans="1:11" ht="15" customHeight="1" x14ac:dyDescent="0.25">
      <c r="A948" s="233" t="s">
        <v>3200</v>
      </c>
      <c r="B948" s="234" t="s">
        <v>379</v>
      </c>
      <c r="C948" s="234" t="s">
        <v>3188</v>
      </c>
      <c r="D948" s="234">
        <v>4</v>
      </c>
      <c r="E948" s="233" t="s">
        <v>3201</v>
      </c>
      <c r="F948" s="233" t="s">
        <v>3202</v>
      </c>
      <c r="G948" s="235">
        <v>1</v>
      </c>
      <c r="H948" s="523"/>
      <c r="I948" s="523"/>
      <c r="J948" s="523"/>
      <c r="K948" s="524"/>
    </row>
    <row r="949" spans="1:11" ht="15" customHeight="1" x14ac:dyDescent="0.25">
      <c r="A949" s="233" t="s">
        <v>3203</v>
      </c>
      <c r="B949" s="234" t="s">
        <v>379</v>
      </c>
      <c r="C949" s="234" t="s">
        <v>3204</v>
      </c>
      <c r="D949" s="234">
        <v>0</v>
      </c>
      <c r="E949" s="233" t="s">
        <v>3205</v>
      </c>
      <c r="F949" s="233" t="s">
        <v>3206</v>
      </c>
      <c r="G949" s="235">
        <v>1</v>
      </c>
      <c r="H949" s="523"/>
      <c r="I949" s="523"/>
      <c r="J949" s="523"/>
      <c r="K949" s="524"/>
    </row>
    <row r="950" spans="1:11" ht="15" customHeight="1" x14ac:dyDescent="0.25">
      <c r="A950" s="233" t="s">
        <v>3207</v>
      </c>
      <c r="B950" s="234" t="s">
        <v>379</v>
      </c>
      <c r="C950" s="234" t="s">
        <v>3208</v>
      </c>
      <c r="D950" s="234">
        <v>0</v>
      </c>
      <c r="E950" s="233" t="s">
        <v>3209</v>
      </c>
      <c r="F950" s="233" t="s">
        <v>3210</v>
      </c>
      <c r="G950" s="235">
        <v>1</v>
      </c>
      <c r="H950" s="523"/>
      <c r="I950" s="523"/>
      <c r="J950" s="523"/>
      <c r="K950" s="524"/>
    </row>
    <row r="951" spans="1:11" ht="15" customHeight="1" x14ac:dyDescent="0.25">
      <c r="A951" s="233" t="s">
        <v>3211</v>
      </c>
      <c r="B951" s="234" t="s">
        <v>379</v>
      </c>
      <c r="C951" s="234" t="s">
        <v>3208</v>
      </c>
      <c r="D951" s="234">
        <v>10</v>
      </c>
      <c r="E951" s="233" t="s">
        <v>3212</v>
      </c>
      <c r="F951" s="233" t="s">
        <v>3213</v>
      </c>
      <c r="G951" s="235">
        <v>1</v>
      </c>
      <c r="H951" s="523"/>
      <c r="I951" s="523"/>
      <c r="J951" s="523"/>
      <c r="K951" s="524"/>
    </row>
    <row r="952" spans="1:11" ht="15" customHeight="1" x14ac:dyDescent="0.25">
      <c r="A952" s="233" t="s">
        <v>3214</v>
      </c>
      <c r="B952" s="234" t="s">
        <v>379</v>
      </c>
      <c r="C952" s="234" t="s">
        <v>3208</v>
      </c>
      <c r="D952" s="234">
        <v>11</v>
      </c>
      <c r="E952" s="233" t="s">
        <v>3215</v>
      </c>
      <c r="F952" s="233" t="s">
        <v>3216</v>
      </c>
      <c r="G952" s="235">
        <v>1</v>
      </c>
      <c r="H952" s="523"/>
      <c r="I952" s="523"/>
      <c r="J952" s="523"/>
      <c r="K952" s="524"/>
    </row>
    <row r="953" spans="1:11" ht="15" customHeight="1" x14ac:dyDescent="0.25">
      <c r="A953" s="233" t="s">
        <v>3217</v>
      </c>
      <c r="B953" s="234" t="s">
        <v>379</v>
      </c>
      <c r="C953" s="234" t="s">
        <v>3208</v>
      </c>
      <c r="D953" s="234">
        <v>12</v>
      </c>
      <c r="E953" s="233" t="s">
        <v>3218</v>
      </c>
      <c r="F953" s="233" t="s">
        <v>3219</v>
      </c>
      <c r="G953" s="235">
        <v>1</v>
      </c>
      <c r="H953" s="523"/>
      <c r="I953" s="523"/>
      <c r="J953" s="523"/>
      <c r="K953" s="524"/>
    </row>
    <row r="954" spans="1:11" ht="15" customHeight="1" x14ac:dyDescent="0.25">
      <c r="A954" s="233" t="s">
        <v>3220</v>
      </c>
      <c r="B954" s="234" t="s">
        <v>379</v>
      </c>
      <c r="C954" s="234" t="s">
        <v>3208</v>
      </c>
      <c r="D954" s="234">
        <v>13</v>
      </c>
      <c r="E954" s="233" t="s">
        <v>3221</v>
      </c>
      <c r="F954" s="233" t="s">
        <v>3222</v>
      </c>
      <c r="G954" s="235">
        <v>1</v>
      </c>
      <c r="H954" s="523"/>
      <c r="I954" s="523"/>
      <c r="J954" s="523"/>
      <c r="K954" s="524"/>
    </row>
    <row r="955" spans="1:11" ht="15" customHeight="1" x14ac:dyDescent="0.25">
      <c r="A955" s="233" t="s">
        <v>3223</v>
      </c>
      <c r="B955" s="234" t="s">
        <v>379</v>
      </c>
      <c r="C955" s="234" t="s">
        <v>3208</v>
      </c>
      <c r="D955" s="234">
        <v>19</v>
      </c>
      <c r="E955" s="233" t="s">
        <v>3224</v>
      </c>
      <c r="F955" s="233" t="s">
        <v>3225</v>
      </c>
      <c r="G955" s="235">
        <v>1</v>
      </c>
      <c r="H955" s="523"/>
      <c r="I955" s="523"/>
      <c r="J955" s="523"/>
      <c r="K955" s="524"/>
    </row>
    <row r="956" spans="1:11" ht="15" customHeight="1" x14ac:dyDescent="0.25">
      <c r="A956" s="233" t="s">
        <v>3226</v>
      </c>
      <c r="B956" s="234" t="s">
        <v>379</v>
      </c>
      <c r="C956" s="234" t="s">
        <v>3208</v>
      </c>
      <c r="D956" s="234">
        <v>20</v>
      </c>
      <c r="E956" s="233" t="s">
        <v>3227</v>
      </c>
      <c r="F956" s="233" t="s">
        <v>3228</v>
      </c>
      <c r="G956" s="235">
        <v>1</v>
      </c>
      <c r="H956" s="523"/>
      <c r="I956" s="523"/>
      <c r="J956" s="523"/>
      <c r="K956" s="524"/>
    </row>
    <row r="957" spans="1:11" ht="15" customHeight="1" x14ac:dyDescent="0.25">
      <c r="A957" s="233" t="s">
        <v>3229</v>
      </c>
      <c r="B957" s="234" t="s">
        <v>379</v>
      </c>
      <c r="C957" s="234" t="s">
        <v>3208</v>
      </c>
      <c r="D957" s="234">
        <v>21</v>
      </c>
      <c r="E957" s="233" t="s">
        <v>3230</v>
      </c>
      <c r="F957" s="233" t="s">
        <v>3231</v>
      </c>
      <c r="G957" s="235">
        <v>1</v>
      </c>
      <c r="H957" s="523"/>
      <c r="I957" s="523"/>
      <c r="J957" s="523"/>
      <c r="K957" s="524"/>
    </row>
    <row r="958" spans="1:11" ht="15" customHeight="1" x14ac:dyDescent="0.25">
      <c r="A958" s="233" t="s">
        <v>3232</v>
      </c>
      <c r="B958" s="234" t="s">
        <v>379</v>
      </c>
      <c r="C958" s="234" t="s">
        <v>3208</v>
      </c>
      <c r="D958" s="234">
        <v>29</v>
      </c>
      <c r="E958" s="233" t="s">
        <v>3233</v>
      </c>
      <c r="F958" s="233" t="s">
        <v>3234</v>
      </c>
      <c r="G958" s="235">
        <v>1</v>
      </c>
      <c r="H958" s="523"/>
      <c r="I958" s="523"/>
      <c r="J958" s="523"/>
      <c r="K958" s="524"/>
    </row>
    <row r="959" spans="1:11" ht="15" customHeight="1" x14ac:dyDescent="0.25">
      <c r="A959" s="233" t="s">
        <v>3235</v>
      </c>
      <c r="B959" s="234" t="s">
        <v>3236</v>
      </c>
      <c r="C959" s="234" t="s">
        <v>3237</v>
      </c>
      <c r="D959" s="234">
        <v>0</v>
      </c>
      <c r="E959" s="233" t="s">
        <v>3238</v>
      </c>
      <c r="F959" s="233" t="s">
        <v>3239</v>
      </c>
      <c r="G959" s="235">
        <v>1</v>
      </c>
      <c r="H959" s="523"/>
      <c r="I959" s="523"/>
      <c r="J959" s="523"/>
      <c r="K959" s="524"/>
    </row>
    <row r="960" spans="1:11" ht="15" customHeight="1" x14ac:dyDescent="0.25">
      <c r="A960" s="233" t="s">
        <v>3240</v>
      </c>
      <c r="B960" s="234" t="s">
        <v>3236</v>
      </c>
      <c r="C960" s="234" t="s">
        <v>3237</v>
      </c>
      <c r="D960" s="234">
        <v>10</v>
      </c>
      <c r="E960" s="233" t="s">
        <v>3241</v>
      </c>
      <c r="F960" s="233" t="s">
        <v>3242</v>
      </c>
      <c r="G960" s="235">
        <v>1</v>
      </c>
      <c r="H960" s="523"/>
      <c r="I960" s="523"/>
      <c r="J960" s="523"/>
      <c r="K960" s="524"/>
    </row>
    <row r="961" spans="1:11" ht="15" customHeight="1" x14ac:dyDescent="0.25">
      <c r="A961" s="233" t="s">
        <v>3243</v>
      </c>
      <c r="B961" s="234" t="s">
        <v>3236</v>
      </c>
      <c r="C961" s="234" t="s">
        <v>3237</v>
      </c>
      <c r="D961" s="234">
        <v>11</v>
      </c>
      <c r="E961" s="233" t="s">
        <v>3244</v>
      </c>
      <c r="F961" s="233" t="s">
        <v>3245</v>
      </c>
      <c r="G961" s="235">
        <v>1</v>
      </c>
      <c r="H961" s="523"/>
      <c r="I961" s="523"/>
      <c r="J961" s="523"/>
      <c r="K961" s="524"/>
    </row>
    <row r="962" spans="1:11" ht="15" customHeight="1" x14ac:dyDescent="0.25">
      <c r="A962" s="233" t="s">
        <v>3246</v>
      </c>
      <c r="B962" s="234" t="s">
        <v>3236</v>
      </c>
      <c r="C962" s="234" t="s">
        <v>3237</v>
      </c>
      <c r="D962" s="234">
        <v>12</v>
      </c>
      <c r="E962" s="233" t="s">
        <v>3247</v>
      </c>
      <c r="F962" s="233" t="s">
        <v>3248</v>
      </c>
      <c r="G962" s="235">
        <v>1</v>
      </c>
      <c r="H962" s="523"/>
      <c r="I962" s="523"/>
      <c r="J962" s="523"/>
      <c r="K962" s="524"/>
    </row>
    <row r="963" spans="1:11" ht="15" customHeight="1" x14ac:dyDescent="0.25">
      <c r="A963" s="233" t="s">
        <v>3249</v>
      </c>
      <c r="B963" s="234" t="s">
        <v>3236</v>
      </c>
      <c r="C963" s="234" t="s">
        <v>3237</v>
      </c>
      <c r="D963" s="234">
        <v>20</v>
      </c>
      <c r="E963" s="233" t="s">
        <v>3250</v>
      </c>
      <c r="F963" s="233" t="s">
        <v>3251</v>
      </c>
      <c r="G963" s="235">
        <v>1</v>
      </c>
      <c r="H963" s="523"/>
      <c r="I963" s="523"/>
      <c r="J963" s="523"/>
      <c r="K963" s="524"/>
    </row>
    <row r="964" spans="1:11" ht="15" customHeight="1" x14ac:dyDescent="0.25">
      <c r="A964" s="233" t="s">
        <v>3252</v>
      </c>
      <c r="B964" s="234" t="s">
        <v>3236</v>
      </c>
      <c r="C964" s="234" t="s">
        <v>3237</v>
      </c>
      <c r="D964" s="234">
        <v>90</v>
      </c>
      <c r="E964" s="233" t="s">
        <v>3253</v>
      </c>
      <c r="F964" s="233" t="s">
        <v>3254</v>
      </c>
      <c r="G964" s="235">
        <v>1</v>
      </c>
      <c r="H964" s="523"/>
      <c r="I964" s="523"/>
      <c r="J964" s="523"/>
      <c r="K964" s="524"/>
    </row>
    <row r="965" spans="1:11" ht="15" customHeight="1" x14ac:dyDescent="0.25">
      <c r="A965" s="233" t="s">
        <v>3255</v>
      </c>
      <c r="B965" s="234" t="s">
        <v>3236</v>
      </c>
      <c r="C965" s="234" t="s">
        <v>3237</v>
      </c>
      <c r="D965" s="234">
        <v>91</v>
      </c>
      <c r="E965" s="233" t="s">
        <v>3256</v>
      </c>
      <c r="F965" s="233" t="s">
        <v>3257</v>
      </c>
      <c r="G965" s="235">
        <v>1</v>
      </c>
      <c r="H965" s="523"/>
      <c r="I965" s="523"/>
      <c r="J965" s="523"/>
      <c r="K965" s="524"/>
    </row>
    <row r="966" spans="1:11" ht="15" customHeight="1" x14ac:dyDescent="0.25">
      <c r="A966" s="233" t="s">
        <v>3258</v>
      </c>
      <c r="B966" s="234" t="s">
        <v>3236</v>
      </c>
      <c r="C966" s="234" t="s">
        <v>3237</v>
      </c>
      <c r="D966" s="234">
        <v>92</v>
      </c>
      <c r="E966" s="233" t="s">
        <v>3259</v>
      </c>
      <c r="F966" s="233" t="s">
        <v>3260</v>
      </c>
      <c r="G966" s="235">
        <v>1</v>
      </c>
      <c r="H966" s="523"/>
      <c r="I966" s="523"/>
      <c r="J966" s="523"/>
      <c r="K966" s="524"/>
    </row>
    <row r="967" spans="1:11" ht="15" customHeight="1" x14ac:dyDescent="0.25">
      <c r="A967" s="233" t="s">
        <v>3261</v>
      </c>
      <c r="B967" s="234" t="s">
        <v>3236</v>
      </c>
      <c r="C967" s="234" t="s">
        <v>3237</v>
      </c>
      <c r="D967" s="234">
        <v>99</v>
      </c>
      <c r="E967" s="233" t="s">
        <v>3262</v>
      </c>
      <c r="F967" s="233" t="s">
        <v>3263</v>
      </c>
      <c r="G967" s="235">
        <v>1</v>
      </c>
      <c r="H967" s="523"/>
      <c r="I967" s="523"/>
      <c r="J967" s="523"/>
      <c r="K967" s="524"/>
    </row>
    <row r="968" spans="1:11" ht="15" customHeight="1" x14ac:dyDescent="0.25">
      <c r="A968" s="233" t="s">
        <v>3264</v>
      </c>
      <c r="B968" s="234" t="s">
        <v>3236</v>
      </c>
      <c r="C968" s="234" t="s">
        <v>3265</v>
      </c>
      <c r="D968" s="234">
        <v>0</v>
      </c>
      <c r="E968" s="233" t="s">
        <v>3266</v>
      </c>
      <c r="F968" s="233" t="s">
        <v>3267</v>
      </c>
      <c r="G968" s="235">
        <v>1</v>
      </c>
      <c r="H968" s="523"/>
      <c r="I968" s="523"/>
      <c r="J968" s="523"/>
      <c r="K968" s="524"/>
    </row>
    <row r="969" spans="1:11" ht="15" customHeight="1" x14ac:dyDescent="0.25">
      <c r="A969" s="233" t="s">
        <v>3268</v>
      </c>
      <c r="B969" s="234" t="s">
        <v>3236</v>
      </c>
      <c r="C969" s="234" t="s">
        <v>3265</v>
      </c>
      <c r="D969" s="234">
        <v>10</v>
      </c>
      <c r="E969" s="233" t="s">
        <v>3269</v>
      </c>
      <c r="F969" s="233" t="s">
        <v>3270</v>
      </c>
      <c r="G969" s="235">
        <v>1</v>
      </c>
      <c r="H969" s="523"/>
      <c r="I969" s="523"/>
      <c r="J969" s="523"/>
      <c r="K969" s="524"/>
    </row>
    <row r="970" spans="1:11" ht="15" customHeight="1" x14ac:dyDescent="0.25">
      <c r="A970" s="233" t="s">
        <v>3271</v>
      </c>
      <c r="B970" s="234" t="s">
        <v>3236</v>
      </c>
      <c r="C970" s="234" t="s">
        <v>3265</v>
      </c>
      <c r="D970" s="234">
        <v>11</v>
      </c>
      <c r="E970" s="233" t="s">
        <v>3272</v>
      </c>
      <c r="F970" s="233" t="s">
        <v>3273</v>
      </c>
      <c r="G970" s="235">
        <v>1</v>
      </c>
      <c r="H970" s="523"/>
      <c r="I970" s="523"/>
      <c r="J970" s="523"/>
      <c r="K970" s="524"/>
    </row>
    <row r="971" spans="1:11" ht="15" customHeight="1" x14ac:dyDescent="0.25">
      <c r="A971" s="233" t="s">
        <v>3274</v>
      </c>
      <c r="B971" s="234" t="s">
        <v>3236</v>
      </c>
      <c r="C971" s="234" t="s">
        <v>3265</v>
      </c>
      <c r="D971" s="234">
        <v>12</v>
      </c>
      <c r="E971" s="233" t="s">
        <v>3275</v>
      </c>
      <c r="F971" s="233" t="s">
        <v>3276</v>
      </c>
      <c r="G971" s="235">
        <v>1</v>
      </c>
      <c r="H971" s="523"/>
      <c r="I971" s="523"/>
      <c r="J971" s="523"/>
      <c r="K971" s="524"/>
    </row>
    <row r="972" spans="1:11" ht="15" customHeight="1" x14ac:dyDescent="0.25">
      <c r="A972" s="233" t="s">
        <v>3277</v>
      </c>
      <c r="B972" s="234" t="s">
        <v>3236</v>
      </c>
      <c r="C972" s="234" t="s">
        <v>3265</v>
      </c>
      <c r="D972" s="234">
        <v>20</v>
      </c>
      <c r="E972" s="233" t="s">
        <v>3278</v>
      </c>
      <c r="F972" s="233" t="s">
        <v>3279</v>
      </c>
      <c r="G972" s="235">
        <v>1</v>
      </c>
      <c r="H972" s="523"/>
      <c r="I972" s="523"/>
      <c r="J972" s="523"/>
      <c r="K972" s="524"/>
    </row>
    <row r="973" spans="1:11" ht="15" customHeight="1" x14ac:dyDescent="0.25">
      <c r="A973" s="233" t="s">
        <v>3280</v>
      </c>
      <c r="B973" s="234" t="s">
        <v>3236</v>
      </c>
      <c r="C973" s="234" t="s">
        <v>3265</v>
      </c>
      <c r="D973" s="234">
        <v>21</v>
      </c>
      <c r="E973" s="233" t="s">
        <v>3281</v>
      </c>
      <c r="F973" s="233" t="s">
        <v>3282</v>
      </c>
      <c r="G973" s="235">
        <v>1</v>
      </c>
      <c r="H973" s="523"/>
      <c r="I973" s="523"/>
      <c r="J973" s="523"/>
      <c r="K973" s="524"/>
    </row>
    <row r="974" spans="1:11" ht="15" customHeight="1" x14ac:dyDescent="0.25">
      <c r="A974" s="233" t="s">
        <v>3283</v>
      </c>
      <c r="B974" s="234" t="s">
        <v>3236</v>
      </c>
      <c r="C974" s="234" t="s">
        <v>3265</v>
      </c>
      <c r="D974" s="234">
        <v>22</v>
      </c>
      <c r="E974" s="233" t="s">
        <v>3284</v>
      </c>
      <c r="F974" s="233" t="s">
        <v>3285</v>
      </c>
      <c r="G974" s="235">
        <v>1</v>
      </c>
      <c r="H974" s="523"/>
      <c r="I974" s="523"/>
      <c r="J974" s="523"/>
      <c r="K974" s="524"/>
    </row>
    <row r="975" spans="1:11" ht="15" customHeight="1" x14ac:dyDescent="0.25">
      <c r="A975" s="233" t="s">
        <v>3286</v>
      </c>
      <c r="B975" s="234" t="s">
        <v>3236</v>
      </c>
      <c r="C975" s="234" t="s">
        <v>3265</v>
      </c>
      <c r="D975" s="234">
        <v>23</v>
      </c>
      <c r="E975" s="233" t="s">
        <v>3287</v>
      </c>
      <c r="F975" s="233" t="s">
        <v>3288</v>
      </c>
      <c r="G975" s="235">
        <v>1</v>
      </c>
      <c r="H975" s="523"/>
      <c r="I975" s="523"/>
      <c r="J975" s="523"/>
      <c r="K975" s="524"/>
    </row>
    <row r="976" spans="1:11" ht="15" customHeight="1" x14ac:dyDescent="0.25">
      <c r="A976" s="233" t="s">
        <v>3289</v>
      </c>
      <c r="B976" s="234" t="s">
        <v>3236</v>
      </c>
      <c r="C976" s="234" t="s">
        <v>3265</v>
      </c>
      <c r="D976" s="234">
        <v>24</v>
      </c>
      <c r="E976" s="233" t="s">
        <v>3290</v>
      </c>
      <c r="F976" s="233" t="s">
        <v>3291</v>
      </c>
      <c r="G976" s="235">
        <v>1</v>
      </c>
      <c r="H976" s="523"/>
      <c r="I976" s="523"/>
      <c r="J976" s="523"/>
      <c r="K976" s="524"/>
    </row>
    <row r="977" spans="1:11" ht="15" customHeight="1" x14ac:dyDescent="0.25">
      <c r="A977" s="233" t="s">
        <v>3292</v>
      </c>
      <c r="B977" s="234" t="s">
        <v>3236</v>
      </c>
      <c r="C977" s="234" t="s">
        <v>3265</v>
      </c>
      <c r="D977" s="234">
        <v>25</v>
      </c>
      <c r="E977" s="233" t="s">
        <v>3293</v>
      </c>
      <c r="F977" s="233" t="s">
        <v>3294</v>
      </c>
      <c r="G977" s="235">
        <v>1</v>
      </c>
      <c r="H977" s="523"/>
      <c r="I977" s="523"/>
      <c r="J977" s="523"/>
      <c r="K977" s="524"/>
    </row>
    <row r="978" spans="1:11" ht="15" customHeight="1" x14ac:dyDescent="0.25">
      <c r="A978" s="233" t="s">
        <v>3295</v>
      </c>
      <c r="B978" s="234" t="s">
        <v>3236</v>
      </c>
      <c r="C978" s="234" t="s">
        <v>3265</v>
      </c>
      <c r="D978" s="234">
        <v>29</v>
      </c>
      <c r="E978" s="233" t="s">
        <v>3296</v>
      </c>
      <c r="F978" s="233" t="s">
        <v>3297</v>
      </c>
      <c r="G978" s="235">
        <v>1</v>
      </c>
      <c r="H978" s="523"/>
      <c r="I978" s="523"/>
      <c r="J978" s="523"/>
      <c r="K978" s="524"/>
    </row>
    <row r="979" spans="1:11" ht="15" customHeight="1" x14ac:dyDescent="0.25">
      <c r="A979" s="233" t="s">
        <v>3298</v>
      </c>
      <c r="B979" s="234" t="s">
        <v>3236</v>
      </c>
      <c r="C979" s="234" t="s">
        <v>3299</v>
      </c>
      <c r="D979" s="234">
        <v>0</v>
      </c>
      <c r="E979" s="233" t="s">
        <v>3300</v>
      </c>
      <c r="F979" s="233" t="s">
        <v>3301</v>
      </c>
      <c r="G979" s="235">
        <v>1</v>
      </c>
      <c r="H979" s="523"/>
      <c r="I979" s="523"/>
      <c r="J979" s="523"/>
      <c r="K979" s="524"/>
    </row>
    <row r="980" spans="1:11" ht="15" customHeight="1" x14ac:dyDescent="0.25">
      <c r="A980" s="233" t="s">
        <v>3302</v>
      </c>
      <c r="B980" s="234" t="s">
        <v>3236</v>
      </c>
      <c r="C980" s="234" t="s">
        <v>3299</v>
      </c>
      <c r="D980" s="234">
        <v>1</v>
      </c>
      <c r="E980" s="233" t="s">
        <v>3303</v>
      </c>
      <c r="F980" s="233" t="s">
        <v>3304</v>
      </c>
      <c r="G980" s="235">
        <v>1</v>
      </c>
      <c r="H980" s="523"/>
      <c r="I980" s="523"/>
      <c r="J980" s="523"/>
      <c r="K980" s="524"/>
    </row>
    <row r="981" spans="1:11" ht="15" customHeight="1" x14ac:dyDescent="0.25">
      <c r="A981" s="233" t="s">
        <v>3305</v>
      </c>
      <c r="B981" s="234" t="s">
        <v>3236</v>
      </c>
      <c r="C981" s="234" t="s">
        <v>3299</v>
      </c>
      <c r="D981" s="234">
        <v>2</v>
      </c>
      <c r="E981" s="233" t="s">
        <v>3306</v>
      </c>
      <c r="F981" s="233" t="s">
        <v>3307</v>
      </c>
      <c r="G981" s="235">
        <v>1</v>
      </c>
      <c r="H981" s="523"/>
      <c r="I981" s="523"/>
      <c r="J981" s="523"/>
      <c r="K981" s="524"/>
    </row>
    <row r="982" spans="1:11" ht="15" customHeight="1" x14ac:dyDescent="0.25">
      <c r="A982" s="233" t="s">
        <v>3308</v>
      </c>
      <c r="B982" s="234" t="s">
        <v>3236</v>
      </c>
      <c r="C982" s="234" t="s">
        <v>3299</v>
      </c>
      <c r="D982" s="234">
        <v>3</v>
      </c>
      <c r="E982" s="233" t="s">
        <v>3309</v>
      </c>
      <c r="F982" s="233" t="s">
        <v>3310</v>
      </c>
      <c r="G982" s="235">
        <v>1</v>
      </c>
      <c r="H982" s="523"/>
      <c r="I982" s="523"/>
      <c r="J982" s="523"/>
      <c r="K982" s="524"/>
    </row>
    <row r="983" spans="1:11" ht="15" customHeight="1" x14ac:dyDescent="0.25">
      <c r="A983" s="233" t="s">
        <v>3311</v>
      </c>
      <c r="B983" s="234" t="s">
        <v>3236</v>
      </c>
      <c r="C983" s="234" t="s">
        <v>3299</v>
      </c>
      <c r="D983" s="234">
        <v>4</v>
      </c>
      <c r="E983" s="233" t="s">
        <v>3312</v>
      </c>
      <c r="F983" s="233" t="s">
        <v>3313</v>
      </c>
      <c r="G983" s="235">
        <v>1</v>
      </c>
      <c r="H983" s="523"/>
      <c r="I983" s="523"/>
      <c r="J983" s="523"/>
      <c r="K983" s="524"/>
    </row>
    <row r="984" spans="1:11" ht="15" customHeight="1" x14ac:dyDescent="0.25">
      <c r="A984" s="233" t="s">
        <v>3314</v>
      </c>
      <c r="B984" s="234" t="s">
        <v>3236</v>
      </c>
      <c r="C984" s="234" t="s">
        <v>3299</v>
      </c>
      <c r="D984" s="234">
        <v>9</v>
      </c>
      <c r="E984" s="233" t="s">
        <v>3315</v>
      </c>
      <c r="F984" s="233" t="s">
        <v>3316</v>
      </c>
      <c r="G984" s="235">
        <v>1</v>
      </c>
      <c r="H984" s="523"/>
      <c r="I984" s="523"/>
      <c r="J984" s="523"/>
      <c r="K984" s="524"/>
    </row>
    <row r="985" spans="1:11" ht="15" customHeight="1" x14ac:dyDescent="0.25">
      <c r="A985" s="233" t="s">
        <v>3317</v>
      </c>
      <c r="B985" s="234" t="s">
        <v>3318</v>
      </c>
      <c r="C985" s="234" t="s">
        <v>3319</v>
      </c>
      <c r="D985" s="234">
        <v>0</v>
      </c>
      <c r="E985" s="233" t="s">
        <v>3320</v>
      </c>
      <c r="F985" s="233" t="s">
        <v>3321</v>
      </c>
      <c r="G985" s="235">
        <v>1</v>
      </c>
      <c r="H985" s="523"/>
      <c r="I985" s="523"/>
      <c r="J985" s="523"/>
      <c r="K985" s="524"/>
    </row>
    <row r="986" spans="1:11" ht="15" customHeight="1" x14ac:dyDescent="0.25">
      <c r="A986" s="233" t="s">
        <v>3322</v>
      </c>
      <c r="B986" s="234" t="s">
        <v>3318</v>
      </c>
      <c r="C986" s="234" t="s">
        <v>3323</v>
      </c>
      <c r="D986" s="234">
        <v>0</v>
      </c>
      <c r="E986" s="233" t="s">
        <v>3324</v>
      </c>
      <c r="F986" s="233" t="s">
        <v>3325</v>
      </c>
      <c r="G986" s="235">
        <v>1</v>
      </c>
      <c r="H986" s="523"/>
      <c r="I986" s="523"/>
      <c r="J986" s="523"/>
      <c r="K986" s="524"/>
    </row>
    <row r="987" spans="1:11" ht="15" customHeight="1" x14ac:dyDescent="0.25">
      <c r="A987" s="233" t="s">
        <v>3326</v>
      </c>
      <c r="B987" s="234" t="s">
        <v>3318</v>
      </c>
      <c r="C987" s="234" t="s">
        <v>3323</v>
      </c>
      <c r="D987" s="234">
        <v>10</v>
      </c>
      <c r="E987" s="233" t="s">
        <v>3327</v>
      </c>
      <c r="F987" s="233" t="s">
        <v>3328</v>
      </c>
      <c r="G987" s="235">
        <v>1</v>
      </c>
      <c r="H987" s="523"/>
      <c r="I987" s="523"/>
      <c r="J987" s="523"/>
      <c r="K987" s="524"/>
    </row>
    <row r="988" spans="1:11" ht="15" customHeight="1" x14ac:dyDescent="0.25">
      <c r="A988" s="233" t="s">
        <v>3329</v>
      </c>
      <c r="B988" s="234" t="s">
        <v>3318</v>
      </c>
      <c r="C988" s="234" t="s">
        <v>3323</v>
      </c>
      <c r="D988" s="234">
        <v>20</v>
      </c>
      <c r="E988" s="233" t="s">
        <v>3330</v>
      </c>
      <c r="F988" s="233" t="s">
        <v>3331</v>
      </c>
      <c r="G988" s="235">
        <v>1</v>
      </c>
      <c r="H988" s="523"/>
      <c r="I988" s="523"/>
      <c r="J988" s="523"/>
      <c r="K988" s="524"/>
    </row>
    <row r="989" spans="1:11" ht="15" customHeight="1" x14ac:dyDescent="0.25">
      <c r="A989" s="233" t="s">
        <v>3332</v>
      </c>
      <c r="B989" s="234" t="s">
        <v>3333</v>
      </c>
      <c r="C989" s="234" t="s">
        <v>3334</v>
      </c>
      <c r="D989" s="234">
        <v>0</v>
      </c>
      <c r="E989" s="233" t="s">
        <v>3335</v>
      </c>
      <c r="F989" s="233" t="s">
        <v>3336</v>
      </c>
      <c r="G989" s="235">
        <v>1</v>
      </c>
      <c r="H989" s="523"/>
      <c r="I989" s="523"/>
      <c r="J989" s="523"/>
      <c r="K989" s="524"/>
    </row>
  </sheetData>
  <sheetProtection algorithmName="SHA-512" hashValue="PS/t7i3LK7424Yo+2/FU4SbyVmnBxQoeveJ6H36A0TB1fAWb81Bn34vdS+Ai4fG/7w9uK8g05S1tdtnZTpmz5g==" saltValue="F0J0HnuJUuXAKTxeHx2UqA==" spinCount="100000" sheet="1" selectLockedCells="1" selectUnlockedCells="1"/>
  <autoFilter ref="A11:K989" xr:uid="{00000000-0001-0000-0700-000000000000}"/>
  <mergeCells count="23">
    <mergeCell ref="BN1:CH1"/>
    <mergeCell ref="AM49:AP49"/>
    <mergeCell ref="AM54:AO54"/>
    <mergeCell ref="AP54:AQ54"/>
    <mergeCell ref="AM61:AP61"/>
    <mergeCell ref="AM46:AP46"/>
    <mergeCell ref="M21:P21"/>
    <mergeCell ref="M25:P25"/>
    <mergeCell ref="AM30:AP30"/>
    <mergeCell ref="M31:P31"/>
    <mergeCell ref="AM38:AP38"/>
    <mergeCell ref="M8:N9"/>
    <mergeCell ref="A9:F9"/>
    <mergeCell ref="AK9:AS9"/>
    <mergeCell ref="M11:O11"/>
    <mergeCell ref="M13:O13"/>
    <mergeCell ref="AK2:AK4"/>
    <mergeCell ref="AL2:AO2"/>
    <mergeCell ref="AP2:AS2"/>
    <mergeCell ref="AL3:AM3"/>
    <mergeCell ref="AN3:AO3"/>
    <mergeCell ref="AP3:AQ3"/>
    <mergeCell ref="AR3:AS3"/>
  </mergeCells>
  <conditionalFormatting sqref="E12:F989">
    <cfRule type="expression" dxfId="87" priority="3">
      <formula>"G=1"</formula>
    </cfRule>
  </conditionalFormatting>
  <conditionalFormatting sqref="G1:G1048576">
    <cfRule type="cellIs" dxfId="86" priority="1" operator="equal">
      <formula>2</formula>
    </cfRule>
    <cfRule type="cellIs" dxfId="85" priority="2" operator="equal">
      <formula>1</formula>
    </cfRule>
  </conditionalFormatting>
  <conditionalFormatting sqref="H10:J10">
    <cfRule type="cellIs" dxfId="84" priority="4" operator="equal">
      <formula>2</formula>
    </cfRule>
    <cfRule type="cellIs" dxfId="83" priority="5" operator="equal">
      <formula>1</formula>
    </cfRule>
  </conditionalFormatting>
  <pageMargins left="0.7" right="0.7" top="0.75" bottom="0.75" header="0.3" footer="0.3"/>
  <pageSetup paperSize="9" scale="17" fitToHeight="0" orientation="landscape" r:id="rId1"/>
  <headerFooter>
    <oddHeader>&amp;L&amp;"Aptos"&amp;10&amp;K008000 Neosjetljivo - Non-sensitive&amp;1#_x000D_</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BE7A-4926-4F2E-8D81-26210D4DB1A3}">
  <sheetPr codeName="List5">
    <tabColor rgb="FFFFFFCC"/>
    <pageSetUpPr fitToPage="1"/>
  </sheetPr>
  <dimension ref="B1:R113"/>
  <sheetViews>
    <sheetView zoomScale="90" zoomScaleNormal="90" zoomScaleSheetLayoutView="70" workbookViewId="0">
      <selection activeCell="H49" sqref="H49"/>
    </sheetView>
  </sheetViews>
  <sheetFormatPr defaultColWidth="9.140625" defaultRowHeight="12.75" x14ac:dyDescent="0.2"/>
  <cols>
    <col min="1" max="1" width="3.140625" style="536" customWidth="1"/>
    <col min="2" max="2" width="11.5703125" style="536" customWidth="1"/>
    <col min="3" max="3" width="53.85546875" style="536" customWidth="1"/>
    <col min="4" max="4" width="34" style="536" customWidth="1"/>
    <col min="5" max="5" width="32.28515625" style="536" customWidth="1"/>
    <col min="6" max="7" width="29.5703125" style="536" customWidth="1"/>
    <col min="8" max="8" width="31.140625" style="536" customWidth="1"/>
    <col min="9" max="9" width="27.140625" style="536" bestFit="1" customWidth="1"/>
    <col min="10" max="10" width="28.42578125" style="536" bestFit="1" customWidth="1"/>
    <col min="11" max="11" width="27" style="536" customWidth="1"/>
    <col min="12" max="12" width="24.28515625" style="536" customWidth="1"/>
    <col min="13" max="13" width="21.85546875" style="536" customWidth="1"/>
    <col min="14" max="14" width="27" style="536" customWidth="1"/>
    <col min="15" max="15" width="18.5703125" style="536" customWidth="1"/>
    <col min="16" max="16" width="29.42578125" style="536" customWidth="1"/>
    <col min="17" max="17" width="28.42578125" style="536" customWidth="1"/>
    <col min="18" max="18" width="22.42578125" style="536" customWidth="1"/>
    <col min="19" max="16384" width="9.140625" style="536"/>
  </cols>
  <sheetData>
    <row r="1" spans="2:18" ht="13.5" thickBot="1" x14ac:dyDescent="0.25">
      <c r="H1" s="741" t="s">
        <v>3747</v>
      </c>
    </row>
    <row r="2" spans="2:18" ht="12.75" customHeight="1" x14ac:dyDescent="0.2">
      <c r="B2" s="838" t="s">
        <v>3746</v>
      </c>
      <c r="C2" s="839"/>
      <c r="D2" s="839"/>
      <c r="E2" s="839"/>
      <c r="F2" s="839"/>
      <c r="G2" s="839"/>
      <c r="H2" s="839"/>
      <c r="I2" s="839"/>
      <c r="J2" s="839"/>
      <c r="K2" s="839"/>
      <c r="L2" s="839"/>
      <c r="M2" s="839"/>
      <c r="N2" s="839"/>
      <c r="O2" s="839"/>
      <c r="P2" s="840"/>
    </row>
    <row r="3" spans="2:18" ht="18" customHeight="1" thickBot="1" x14ac:dyDescent="0.25">
      <c r="B3" s="841"/>
      <c r="C3" s="842"/>
      <c r="D3" s="842"/>
      <c r="E3" s="842"/>
      <c r="F3" s="842"/>
      <c r="G3" s="842"/>
      <c r="H3" s="842"/>
      <c r="I3" s="842"/>
      <c r="J3" s="842"/>
      <c r="K3" s="842"/>
      <c r="L3" s="842"/>
      <c r="M3" s="842"/>
      <c r="N3" s="842"/>
      <c r="O3" s="842"/>
      <c r="P3" s="843"/>
    </row>
    <row r="4" spans="2:18" ht="18" customHeight="1" x14ac:dyDescent="0.2">
      <c r="B4" s="742" t="s">
        <v>3720</v>
      </c>
    </row>
    <row r="5" spans="2:18" ht="13.5" thickBot="1" x14ac:dyDescent="0.25"/>
    <row r="6" spans="2:18" x14ac:dyDescent="0.2">
      <c r="B6" s="844" t="s">
        <v>3346</v>
      </c>
      <c r="C6" s="845"/>
      <c r="D6" s="845"/>
      <c r="E6" s="845"/>
      <c r="F6" s="845"/>
      <c r="G6" s="845"/>
      <c r="H6" s="845"/>
      <c r="I6" s="845"/>
      <c r="J6" s="845"/>
      <c r="K6" s="845"/>
      <c r="L6" s="845"/>
      <c r="M6" s="845"/>
      <c r="N6" s="845"/>
      <c r="O6" s="845"/>
      <c r="P6" s="846"/>
    </row>
    <row r="7" spans="2:18" ht="63.75" x14ac:dyDescent="0.2">
      <c r="B7" s="847" t="s">
        <v>3347</v>
      </c>
      <c r="C7" s="848" t="s">
        <v>3348</v>
      </c>
      <c r="D7" s="848" t="s">
        <v>3349</v>
      </c>
      <c r="E7" s="757" t="s">
        <v>3350</v>
      </c>
      <c r="F7" s="757" t="s">
        <v>3744</v>
      </c>
      <c r="G7" s="757" t="s">
        <v>3351</v>
      </c>
      <c r="H7" s="757" t="s">
        <v>3725</v>
      </c>
      <c r="I7" s="757" t="s">
        <v>3695</v>
      </c>
      <c r="J7" s="757" t="s">
        <v>3735</v>
      </c>
      <c r="K7" s="757" t="s">
        <v>3700</v>
      </c>
      <c r="L7" s="757" t="s">
        <v>3697</v>
      </c>
      <c r="M7" s="757" t="s">
        <v>3736</v>
      </c>
      <c r="N7" s="757" t="s">
        <v>3699</v>
      </c>
      <c r="O7" s="757" t="s">
        <v>3696</v>
      </c>
      <c r="P7" s="757" t="s">
        <v>3352</v>
      </c>
      <c r="Q7" s="758" t="s">
        <v>3723</v>
      </c>
      <c r="R7" s="759" t="s">
        <v>3354</v>
      </c>
    </row>
    <row r="8" spans="2:18" x14ac:dyDescent="0.2">
      <c r="B8" s="847"/>
      <c r="C8" s="848"/>
      <c r="D8" s="848"/>
      <c r="E8" s="757" t="s">
        <v>3355</v>
      </c>
      <c r="F8" s="757" t="s">
        <v>3355</v>
      </c>
      <c r="G8" s="757"/>
      <c r="H8" s="757" t="s">
        <v>3356</v>
      </c>
      <c r="I8" s="757" t="s">
        <v>3356</v>
      </c>
      <c r="J8" s="757" t="s">
        <v>3356</v>
      </c>
      <c r="K8" s="757" t="s">
        <v>3356</v>
      </c>
      <c r="L8" s="757" t="s">
        <v>3356</v>
      </c>
      <c r="M8" s="757" t="s">
        <v>3356</v>
      </c>
      <c r="N8" s="757" t="s">
        <v>3357</v>
      </c>
      <c r="O8" s="757" t="s">
        <v>3357</v>
      </c>
      <c r="P8" s="757" t="s">
        <v>3358</v>
      </c>
      <c r="Q8" s="758" t="s">
        <v>3359</v>
      </c>
      <c r="R8" s="759" t="s">
        <v>3360</v>
      </c>
    </row>
    <row r="9" spans="2:18" ht="165.6" customHeight="1" x14ac:dyDescent="0.2">
      <c r="B9" s="760"/>
      <c r="C9" s="761" t="s">
        <v>3361</v>
      </c>
      <c r="D9" s="761" t="s">
        <v>3730</v>
      </c>
      <c r="E9" s="761" t="s">
        <v>3363</v>
      </c>
      <c r="F9" s="761" t="s">
        <v>3738</v>
      </c>
      <c r="G9" s="761" t="s">
        <v>3729</v>
      </c>
      <c r="H9" s="761" t="s">
        <v>3365</v>
      </c>
      <c r="I9" s="761" t="s">
        <v>3728</v>
      </c>
      <c r="J9" s="761" t="s">
        <v>3721</v>
      </c>
      <c r="K9" s="762" t="s">
        <v>3748</v>
      </c>
      <c r="L9" s="761" t="s">
        <v>3698</v>
      </c>
      <c r="M9" s="761" t="s">
        <v>3721</v>
      </c>
      <c r="N9" s="761" t="s">
        <v>3741</v>
      </c>
      <c r="O9" s="761" t="s">
        <v>3731</v>
      </c>
      <c r="P9" s="761" t="s">
        <v>3366</v>
      </c>
      <c r="Q9" s="763" t="s">
        <v>3740</v>
      </c>
      <c r="R9" s="764" t="s">
        <v>3724</v>
      </c>
    </row>
    <row r="10" spans="2:18" s="732" customFormat="1" x14ac:dyDescent="0.2">
      <c r="B10" s="765" t="s">
        <v>3337</v>
      </c>
      <c r="C10" s="727"/>
      <c r="D10" s="728"/>
      <c r="E10" s="729"/>
      <c r="F10" s="729"/>
      <c r="G10" s="730"/>
      <c r="H10" s="731"/>
      <c r="I10" s="731"/>
      <c r="J10" s="755">
        <f>H10-I10</f>
        <v>0</v>
      </c>
      <c r="K10" s="854"/>
      <c r="L10" s="729"/>
      <c r="M10" s="766">
        <f>IF(ISBLANK(L10),0,$K$18-L10)</f>
        <v>0</v>
      </c>
      <c r="N10" s="767">
        <f>IFERROR(IF(AND(ISBLANK(H10),ISBLANK(I10)),L10/$K$18,IF(ISBLANK(L10),I10/H10,"Provjeriti podatke. Moraju biti popunjeni stupci H-I ili stupac L.")),0)</f>
        <v>0</v>
      </c>
      <c r="O10" s="767">
        <f>IFERROR(L10/$K$18,0)</f>
        <v>0</v>
      </c>
      <c r="P10" s="1132">
        <f>IFERROR(IF(AND(ISBLANK(H10),ISBLANK(I10)),L10/F10,IF(ISBLANK(L10),I10/F10,"Provjeriti podatke. Moraju biti popunjeni stupci H-I ili stupac L.")),0)</f>
        <v>0</v>
      </c>
      <c r="Q10" s="735"/>
      <c r="R10" s="768">
        <f>I10*Q10/1000+L10*Q10/1000</f>
        <v>0</v>
      </c>
    </row>
    <row r="11" spans="2:18" s="732" customFormat="1" x14ac:dyDescent="0.2">
      <c r="B11" s="765" t="s">
        <v>3338</v>
      </c>
      <c r="C11" s="726"/>
      <c r="D11" s="725"/>
      <c r="E11" s="731"/>
      <c r="F11" s="731"/>
      <c r="G11" s="730"/>
      <c r="H11" s="731"/>
      <c r="I11" s="731"/>
      <c r="J11" s="755">
        <f t="shared" ref="J11:J17" si="0">H11-I11</f>
        <v>0</v>
      </c>
      <c r="K11" s="855"/>
      <c r="L11" s="731"/>
      <c r="M11" s="766">
        <f t="shared" ref="M11:M17" si="1">IF(ISBLANK(L11),0,$K$18-L11)</f>
        <v>0</v>
      </c>
      <c r="N11" s="767">
        <f t="shared" ref="N11:N17" si="2">IFERROR(IF(AND(ISBLANK(H11),ISBLANK(I11)),L11/$K$18,IF(ISBLANK(L11),I11/H11,"Provjeriti podatke. Moraju biti popunjeni stupci H-I ili stupac L.")),0)</f>
        <v>0</v>
      </c>
      <c r="O11" s="767">
        <f t="shared" ref="O11:O17" si="3">IFERROR(L11/$K$18,0)</f>
        <v>0</v>
      </c>
      <c r="P11" s="1132">
        <f t="shared" ref="P11:P17" si="4">IFERROR(IF(AND(ISBLANK(H11),ISBLANK(I11)),L11/F11,IF(ISBLANK(L11),I11/F11,"Provjeriti podatke. Moraju biti popunjeni stupci H-I ili stupac L.")),0)</f>
        <v>0</v>
      </c>
      <c r="Q11" s="735"/>
      <c r="R11" s="768">
        <f t="shared" ref="R11:R17" si="5">I11*Q11/1000+L11*Q11/1000</f>
        <v>0</v>
      </c>
    </row>
    <row r="12" spans="2:18" x14ac:dyDescent="0.2">
      <c r="B12" s="769" t="s">
        <v>3339</v>
      </c>
      <c r="C12" s="537"/>
      <c r="D12" s="538"/>
      <c r="E12" s="539"/>
      <c r="F12" s="539"/>
      <c r="G12" s="540"/>
      <c r="H12" s="539"/>
      <c r="I12" s="539"/>
      <c r="J12" s="756">
        <f t="shared" si="0"/>
        <v>0</v>
      </c>
      <c r="K12" s="855"/>
      <c r="L12" s="539"/>
      <c r="M12" s="766">
        <f t="shared" si="1"/>
        <v>0</v>
      </c>
      <c r="N12" s="767">
        <f t="shared" si="2"/>
        <v>0</v>
      </c>
      <c r="O12" s="767">
        <f t="shared" si="3"/>
        <v>0</v>
      </c>
      <c r="P12" s="1132">
        <f t="shared" si="4"/>
        <v>0</v>
      </c>
      <c r="Q12" s="736"/>
      <c r="R12" s="770">
        <f t="shared" si="5"/>
        <v>0</v>
      </c>
    </row>
    <row r="13" spans="2:18" x14ac:dyDescent="0.2">
      <c r="B13" s="769" t="s">
        <v>3340</v>
      </c>
      <c r="C13" s="537"/>
      <c r="D13" s="538"/>
      <c r="E13" s="539"/>
      <c r="F13" s="539"/>
      <c r="G13" s="540"/>
      <c r="H13" s="539"/>
      <c r="I13" s="539"/>
      <c r="J13" s="756">
        <f t="shared" si="0"/>
        <v>0</v>
      </c>
      <c r="K13" s="855"/>
      <c r="L13" s="539"/>
      <c r="M13" s="766">
        <f t="shared" si="1"/>
        <v>0</v>
      </c>
      <c r="N13" s="767">
        <f t="shared" si="2"/>
        <v>0</v>
      </c>
      <c r="O13" s="767">
        <f t="shared" si="3"/>
        <v>0</v>
      </c>
      <c r="P13" s="1132">
        <f t="shared" si="4"/>
        <v>0</v>
      </c>
      <c r="Q13" s="736"/>
      <c r="R13" s="770">
        <f t="shared" si="5"/>
        <v>0</v>
      </c>
    </row>
    <row r="14" spans="2:18" x14ac:dyDescent="0.2">
      <c r="B14" s="769" t="s">
        <v>3341</v>
      </c>
      <c r="C14" s="537"/>
      <c r="D14" s="538"/>
      <c r="E14" s="539"/>
      <c r="F14" s="539"/>
      <c r="G14" s="540"/>
      <c r="H14" s="539"/>
      <c r="I14" s="539"/>
      <c r="J14" s="756">
        <f t="shared" si="0"/>
        <v>0</v>
      </c>
      <c r="K14" s="855"/>
      <c r="L14" s="539"/>
      <c r="M14" s="766">
        <f t="shared" si="1"/>
        <v>0</v>
      </c>
      <c r="N14" s="767">
        <f t="shared" si="2"/>
        <v>0</v>
      </c>
      <c r="O14" s="767">
        <f t="shared" si="3"/>
        <v>0</v>
      </c>
      <c r="P14" s="1132">
        <f t="shared" si="4"/>
        <v>0</v>
      </c>
      <c r="Q14" s="736"/>
      <c r="R14" s="770">
        <f t="shared" si="5"/>
        <v>0</v>
      </c>
    </row>
    <row r="15" spans="2:18" x14ac:dyDescent="0.2">
      <c r="B15" s="769" t="s">
        <v>3342</v>
      </c>
      <c r="C15" s="537"/>
      <c r="D15" s="538"/>
      <c r="E15" s="539"/>
      <c r="F15" s="539"/>
      <c r="G15" s="540"/>
      <c r="H15" s="539"/>
      <c r="I15" s="539"/>
      <c r="J15" s="756">
        <f t="shared" si="0"/>
        <v>0</v>
      </c>
      <c r="K15" s="855"/>
      <c r="L15" s="539"/>
      <c r="M15" s="766">
        <f t="shared" si="1"/>
        <v>0</v>
      </c>
      <c r="N15" s="767">
        <f t="shared" si="2"/>
        <v>0</v>
      </c>
      <c r="O15" s="767">
        <f t="shared" si="3"/>
        <v>0</v>
      </c>
      <c r="P15" s="1132">
        <f t="shared" si="4"/>
        <v>0</v>
      </c>
      <c r="Q15" s="736"/>
      <c r="R15" s="770">
        <f t="shared" si="5"/>
        <v>0</v>
      </c>
    </row>
    <row r="16" spans="2:18" x14ac:dyDescent="0.2">
      <c r="B16" s="769" t="s">
        <v>3343</v>
      </c>
      <c r="C16" s="537"/>
      <c r="D16" s="538"/>
      <c r="E16" s="539"/>
      <c r="F16" s="539"/>
      <c r="G16" s="540"/>
      <c r="H16" s="539"/>
      <c r="I16" s="539"/>
      <c r="J16" s="756">
        <f t="shared" si="0"/>
        <v>0</v>
      </c>
      <c r="K16" s="855"/>
      <c r="L16" s="539"/>
      <c r="M16" s="766">
        <f t="shared" si="1"/>
        <v>0</v>
      </c>
      <c r="N16" s="767">
        <f t="shared" si="2"/>
        <v>0</v>
      </c>
      <c r="O16" s="767">
        <f t="shared" si="3"/>
        <v>0</v>
      </c>
      <c r="P16" s="1132">
        <f t="shared" si="4"/>
        <v>0</v>
      </c>
      <c r="Q16" s="736"/>
      <c r="R16" s="770">
        <f t="shared" si="5"/>
        <v>0</v>
      </c>
    </row>
    <row r="17" spans="2:18" x14ac:dyDescent="0.2">
      <c r="B17" s="769" t="s">
        <v>3344</v>
      </c>
      <c r="C17" s="537"/>
      <c r="D17" s="538"/>
      <c r="E17" s="539"/>
      <c r="F17" s="539"/>
      <c r="G17" s="540"/>
      <c r="H17" s="539"/>
      <c r="I17" s="539"/>
      <c r="J17" s="756">
        <f t="shared" si="0"/>
        <v>0</v>
      </c>
      <c r="K17" s="856"/>
      <c r="L17" s="539"/>
      <c r="M17" s="766">
        <f t="shared" si="1"/>
        <v>0</v>
      </c>
      <c r="N17" s="767">
        <f t="shared" si="2"/>
        <v>0</v>
      </c>
      <c r="O17" s="767">
        <f t="shared" si="3"/>
        <v>0</v>
      </c>
      <c r="P17" s="1132">
        <f t="shared" si="4"/>
        <v>0</v>
      </c>
      <c r="Q17" s="736"/>
      <c r="R17" s="770">
        <f t="shared" si="5"/>
        <v>0</v>
      </c>
    </row>
    <row r="18" spans="2:18" ht="13.5" thickBot="1" x14ac:dyDescent="0.25">
      <c r="B18" s="849" t="s">
        <v>3368</v>
      </c>
      <c r="C18" s="850"/>
      <c r="D18" s="850"/>
      <c r="E18" s="771">
        <f>SUM(E10:E17)</f>
        <v>0</v>
      </c>
      <c r="F18" s="771">
        <f>SUM(F10:F17)</f>
        <v>0</v>
      </c>
      <c r="G18" s="771"/>
      <c r="H18" s="771">
        <f>SUM(H10:H17)</f>
        <v>0</v>
      </c>
      <c r="I18" s="771">
        <f>SUM(I10:I17)</f>
        <v>0</v>
      </c>
      <c r="J18" s="771">
        <f>H18-I18</f>
        <v>0</v>
      </c>
      <c r="K18" s="772">
        <f>D67+D77</f>
        <v>0</v>
      </c>
      <c r="L18" s="771">
        <f>SUM(L10:L17)</f>
        <v>0</v>
      </c>
      <c r="M18" s="771">
        <f>SUM(M10:M17)</f>
        <v>0</v>
      </c>
      <c r="N18" s="773"/>
      <c r="O18" s="773">
        <f>SUM(O10:O17)</f>
        <v>0</v>
      </c>
      <c r="P18" s="774"/>
      <c r="Q18" s="775"/>
      <c r="R18" s="776">
        <f>SUM(R10:R17)</f>
        <v>0</v>
      </c>
    </row>
    <row r="19" spans="2:18" x14ac:dyDescent="0.2">
      <c r="K19" s="743"/>
      <c r="M19" s="743"/>
      <c r="N19" s="743"/>
    </row>
    <row r="20" spans="2:18" ht="12.75" hidden="1" customHeight="1" x14ac:dyDescent="0.2"/>
    <row r="21" spans="2:18" ht="12.75" hidden="1" customHeight="1" x14ac:dyDescent="0.2"/>
    <row r="22" spans="2:18" ht="13.5" thickBot="1" x14ac:dyDescent="0.25"/>
    <row r="23" spans="2:18" ht="15" x14ac:dyDescent="0.25">
      <c r="B23" s="851" t="s">
        <v>3369</v>
      </c>
      <c r="C23" s="852"/>
      <c r="D23" s="852"/>
      <c r="E23" s="852"/>
      <c r="F23" s="852"/>
      <c r="G23" s="852"/>
      <c r="H23" s="852"/>
      <c r="I23" s="852"/>
      <c r="J23" s="852"/>
      <c r="K23" s="852"/>
      <c r="L23" s="852"/>
      <c r="M23" s="852"/>
      <c r="N23" s="852"/>
      <c r="O23" s="852"/>
      <c r="P23" s="853"/>
    </row>
    <row r="24" spans="2:18" ht="63.75" x14ac:dyDescent="0.2">
      <c r="B24" s="847" t="s">
        <v>3347</v>
      </c>
      <c r="C24" s="848" t="s">
        <v>3348</v>
      </c>
      <c r="D24" s="848" t="s">
        <v>3349</v>
      </c>
      <c r="E24" s="757" t="s">
        <v>3350</v>
      </c>
      <c r="F24" s="757" t="s">
        <v>3744</v>
      </c>
      <c r="G24" s="757" t="s">
        <v>3351</v>
      </c>
      <c r="H24" s="757" t="s">
        <v>3694</v>
      </c>
      <c r="I24" s="757" t="s">
        <v>3695</v>
      </c>
      <c r="J24" s="757" t="s">
        <v>3702</v>
      </c>
      <c r="K24" s="757" t="s">
        <v>3700</v>
      </c>
      <c r="L24" s="757" t="s">
        <v>3697</v>
      </c>
      <c r="M24" s="757" t="s">
        <v>3703</v>
      </c>
      <c r="N24" s="757" t="s">
        <v>3699</v>
      </c>
      <c r="O24" s="757" t="s">
        <v>3696</v>
      </c>
      <c r="P24" s="757" t="s">
        <v>3352</v>
      </c>
      <c r="Q24" s="758" t="s">
        <v>3353</v>
      </c>
      <c r="R24" s="759" t="s">
        <v>3354</v>
      </c>
    </row>
    <row r="25" spans="2:18" x14ac:dyDescent="0.2">
      <c r="B25" s="847"/>
      <c r="C25" s="848"/>
      <c r="D25" s="848"/>
      <c r="E25" s="757" t="s">
        <v>3355</v>
      </c>
      <c r="F25" s="757" t="s">
        <v>3355</v>
      </c>
      <c r="G25" s="757"/>
      <c r="H25" s="757" t="s">
        <v>3356</v>
      </c>
      <c r="I25" s="757" t="s">
        <v>3356</v>
      </c>
      <c r="J25" s="757" t="s">
        <v>3356</v>
      </c>
      <c r="K25" s="757" t="s">
        <v>3356</v>
      </c>
      <c r="L25" s="757" t="s">
        <v>3356</v>
      </c>
      <c r="M25" s="757" t="s">
        <v>3356</v>
      </c>
      <c r="N25" s="757" t="s">
        <v>3357</v>
      </c>
      <c r="O25" s="757" t="s">
        <v>3357</v>
      </c>
      <c r="P25" s="757" t="s">
        <v>3358</v>
      </c>
      <c r="Q25" s="758" t="s">
        <v>3359</v>
      </c>
      <c r="R25" s="759" t="s">
        <v>3360</v>
      </c>
    </row>
    <row r="26" spans="2:18" ht="155.25" customHeight="1" x14ac:dyDescent="0.2">
      <c r="B26" s="760"/>
      <c r="C26" s="761" t="s">
        <v>3361</v>
      </c>
      <c r="D26" s="761" t="s">
        <v>3362</v>
      </c>
      <c r="E26" s="761" t="s">
        <v>3363</v>
      </c>
      <c r="F26" s="761" t="s">
        <v>3739</v>
      </c>
      <c r="G26" s="761" t="s">
        <v>3364</v>
      </c>
      <c r="H26" s="761" t="s">
        <v>3365</v>
      </c>
      <c r="I26" s="761" t="s">
        <v>3701</v>
      </c>
      <c r="J26" s="761" t="s">
        <v>3721</v>
      </c>
      <c r="K26" s="762" t="s">
        <v>3751</v>
      </c>
      <c r="L26" s="761" t="s">
        <v>3698</v>
      </c>
      <c r="M26" s="761" t="s">
        <v>3721</v>
      </c>
      <c r="N26" s="761" t="s">
        <v>3742</v>
      </c>
      <c r="O26" s="761" t="s">
        <v>3722</v>
      </c>
      <c r="P26" s="761" t="s">
        <v>3366</v>
      </c>
      <c r="Q26" s="763" t="s">
        <v>3740</v>
      </c>
      <c r="R26" s="764" t="s">
        <v>3367</v>
      </c>
    </row>
    <row r="27" spans="2:18" x14ac:dyDescent="0.2">
      <c r="B27" s="769" t="s">
        <v>3337</v>
      </c>
      <c r="C27" s="726"/>
      <c r="D27" s="538"/>
      <c r="E27" s="539"/>
      <c r="F27" s="539"/>
      <c r="G27" s="540"/>
      <c r="H27" s="539"/>
      <c r="I27" s="539"/>
      <c r="J27" s="756">
        <f>H27-I27</f>
        <v>0</v>
      </c>
      <c r="K27" s="857"/>
      <c r="L27" s="539"/>
      <c r="M27" s="777">
        <f>IF(ISBLANK(L27),0,$K$35-L27)</f>
        <v>0</v>
      </c>
      <c r="N27" s="767">
        <f>IFERROR(IF(AND(ISBLANK(H27),ISBLANK(I27)),L27/$K$18,IF(ISBLANK(L27),I27/H27,"Provjeriti podatke. Moraju biti popunjeni stupci H-I ili stupac L.")),0)</f>
        <v>0</v>
      </c>
      <c r="O27" s="778">
        <f>IFERROR(L27/$K$35,0)</f>
        <v>0</v>
      </c>
      <c r="P27" s="1133">
        <f>IFERROR(IF(AND(ISBLANK(H27),ISBLANK(I27)),L27/F27,IF(ISBLANK(L27),I27/F27,"Provjeriti podatke. Moraju biti popunjeni stupci H-I ili stupac L.")),0)</f>
        <v>0</v>
      </c>
      <c r="Q27" s="735"/>
      <c r="R27" s="779">
        <f>I27*Q27/1000+L27*Q27/1000</f>
        <v>0</v>
      </c>
    </row>
    <row r="28" spans="2:18" x14ac:dyDescent="0.2">
      <c r="B28" s="769" t="s">
        <v>3338</v>
      </c>
      <c r="C28" s="537"/>
      <c r="D28" s="538"/>
      <c r="E28" s="539"/>
      <c r="F28" s="539"/>
      <c r="G28" s="540"/>
      <c r="H28" s="539"/>
      <c r="I28" s="539"/>
      <c r="J28" s="756">
        <f t="shared" ref="J28:J34" si="6">H28-I28</f>
        <v>0</v>
      </c>
      <c r="K28" s="858"/>
      <c r="L28" s="539"/>
      <c r="M28" s="777">
        <f t="shared" ref="M28:M34" si="7">IF(ISBLANK(L28),0,$K$35-L28)</f>
        <v>0</v>
      </c>
      <c r="N28" s="767">
        <f t="shared" ref="N28:N34" si="8">IFERROR(IF(AND(ISBLANK(H28),ISBLANK(I28)),L28/$K$18,IF(ISBLANK(L28),I28/H28,"Provjeriti podatke. Moraju biti popunjeni stupci H-I ili stupac L.")),0)</f>
        <v>0</v>
      </c>
      <c r="O28" s="778">
        <f t="shared" ref="O28:O34" si="9">IFERROR(L28/$K$35,0)</f>
        <v>0</v>
      </c>
      <c r="P28" s="1133">
        <f t="shared" ref="P28:P34" si="10">IFERROR(IF(AND(ISBLANK(H28),ISBLANK(I28)),L28/F28,IF(ISBLANK(L28),I28/F28,"Provjeriti podatke. Moraju biti popunjeni stupci H-I ili stupac L.")),0)</f>
        <v>0</v>
      </c>
      <c r="Q28" s="735"/>
      <c r="R28" s="779">
        <f t="shared" ref="R28:R34" si="11">I28*Q28/1000+L28*Q28/1000</f>
        <v>0</v>
      </c>
    </row>
    <row r="29" spans="2:18" x14ac:dyDescent="0.2">
      <c r="B29" s="769" t="s">
        <v>3339</v>
      </c>
      <c r="C29" s="537"/>
      <c r="D29" s="538"/>
      <c r="E29" s="539"/>
      <c r="F29" s="539"/>
      <c r="G29" s="540"/>
      <c r="H29" s="539"/>
      <c r="I29" s="539"/>
      <c r="J29" s="756">
        <f t="shared" si="6"/>
        <v>0</v>
      </c>
      <c r="K29" s="858"/>
      <c r="L29" s="539"/>
      <c r="M29" s="777">
        <f t="shared" si="7"/>
        <v>0</v>
      </c>
      <c r="N29" s="767">
        <f t="shared" si="8"/>
        <v>0</v>
      </c>
      <c r="O29" s="778">
        <f t="shared" si="9"/>
        <v>0</v>
      </c>
      <c r="P29" s="1133">
        <f t="shared" si="10"/>
        <v>0</v>
      </c>
      <c r="Q29" s="736"/>
      <c r="R29" s="779">
        <f t="shared" si="11"/>
        <v>0</v>
      </c>
    </row>
    <row r="30" spans="2:18" x14ac:dyDescent="0.2">
      <c r="B30" s="769" t="s">
        <v>3340</v>
      </c>
      <c r="C30" s="537"/>
      <c r="D30" s="538"/>
      <c r="E30" s="539"/>
      <c r="F30" s="539"/>
      <c r="G30" s="540"/>
      <c r="H30" s="539"/>
      <c r="I30" s="539"/>
      <c r="J30" s="756">
        <f t="shared" si="6"/>
        <v>0</v>
      </c>
      <c r="K30" s="858"/>
      <c r="L30" s="539"/>
      <c r="M30" s="777">
        <f t="shared" si="7"/>
        <v>0</v>
      </c>
      <c r="N30" s="767">
        <f t="shared" si="8"/>
        <v>0</v>
      </c>
      <c r="O30" s="778">
        <f t="shared" si="9"/>
        <v>0</v>
      </c>
      <c r="P30" s="1133">
        <f t="shared" si="10"/>
        <v>0</v>
      </c>
      <c r="Q30" s="736"/>
      <c r="R30" s="779">
        <f t="shared" si="11"/>
        <v>0</v>
      </c>
    </row>
    <row r="31" spans="2:18" x14ac:dyDescent="0.2">
      <c r="B31" s="769" t="s">
        <v>3341</v>
      </c>
      <c r="C31" s="537"/>
      <c r="D31" s="538"/>
      <c r="E31" s="539"/>
      <c r="F31" s="539"/>
      <c r="G31" s="540"/>
      <c r="H31" s="539"/>
      <c r="I31" s="539"/>
      <c r="J31" s="756">
        <f t="shared" si="6"/>
        <v>0</v>
      </c>
      <c r="K31" s="858"/>
      <c r="L31" s="539"/>
      <c r="M31" s="777">
        <f t="shared" si="7"/>
        <v>0</v>
      </c>
      <c r="N31" s="767">
        <f t="shared" si="8"/>
        <v>0</v>
      </c>
      <c r="O31" s="778">
        <f t="shared" si="9"/>
        <v>0</v>
      </c>
      <c r="P31" s="1133">
        <f t="shared" si="10"/>
        <v>0</v>
      </c>
      <c r="Q31" s="736"/>
      <c r="R31" s="779">
        <f t="shared" si="11"/>
        <v>0</v>
      </c>
    </row>
    <row r="32" spans="2:18" x14ac:dyDescent="0.2">
      <c r="B32" s="769" t="s">
        <v>3342</v>
      </c>
      <c r="C32" s="537"/>
      <c r="D32" s="538"/>
      <c r="E32" s="539"/>
      <c r="F32" s="539"/>
      <c r="G32" s="540"/>
      <c r="H32" s="539"/>
      <c r="I32" s="539"/>
      <c r="J32" s="756">
        <f t="shared" si="6"/>
        <v>0</v>
      </c>
      <c r="K32" s="858"/>
      <c r="L32" s="539"/>
      <c r="M32" s="777">
        <f t="shared" si="7"/>
        <v>0</v>
      </c>
      <c r="N32" s="767">
        <f t="shared" si="8"/>
        <v>0</v>
      </c>
      <c r="O32" s="778">
        <f t="shared" si="9"/>
        <v>0</v>
      </c>
      <c r="P32" s="1133">
        <f t="shared" si="10"/>
        <v>0</v>
      </c>
      <c r="Q32" s="736"/>
      <c r="R32" s="779">
        <f t="shared" si="11"/>
        <v>0</v>
      </c>
    </row>
    <row r="33" spans="2:18" x14ac:dyDescent="0.2">
      <c r="B33" s="769" t="s">
        <v>3343</v>
      </c>
      <c r="C33" s="537"/>
      <c r="D33" s="538"/>
      <c r="E33" s="539"/>
      <c r="F33" s="539"/>
      <c r="G33" s="540"/>
      <c r="H33" s="539"/>
      <c r="I33" s="539"/>
      <c r="J33" s="756">
        <f t="shared" si="6"/>
        <v>0</v>
      </c>
      <c r="K33" s="858"/>
      <c r="L33" s="539"/>
      <c r="M33" s="777">
        <f t="shared" si="7"/>
        <v>0</v>
      </c>
      <c r="N33" s="767">
        <f t="shared" si="8"/>
        <v>0</v>
      </c>
      <c r="O33" s="778">
        <f t="shared" si="9"/>
        <v>0</v>
      </c>
      <c r="P33" s="1133">
        <f t="shared" si="10"/>
        <v>0</v>
      </c>
      <c r="Q33" s="736"/>
      <c r="R33" s="779">
        <f t="shared" si="11"/>
        <v>0</v>
      </c>
    </row>
    <row r="34" spans="2:18" x14ac:dyDescent="0.2">
      <c r="B34" s="769" t="s">
        <v>3344</v>
      </c>
      <c r="C34" s="537"/>
      <c r="D34" s="538"/>
      <c r="E34" s="539"/>
      <c r="F34" s="539"/>
      <c r="G34" s="540"/>
      <c r="H34" s="539"/>
      <c r="I34" s="539"/>
      <c r="J34" s="756">
        <f t="shared" si="6"/>
        <v>0</v>
      </c>
      <c r="K34" s="859"/>
      <c r="L34" s="539"/>
      <c r="M34" s="777">
        <f t="shared" si="7"/>
        <v>0</v>
      </c>
      <c r="N34" s="767">
        <f t="shared" si="8"/>
        <v>0</v>
      </c>
      <c r="O34" s="778">
        <f t="shared" si="9"/>
        <v>0</v>
      </c>
      <c r="P34" s="1133">
        <f t="shared" si="10"/>
        <v>0</v>
      </c>
      <c r="Q34" s="736"/>
      <c r="R34" s="779">
        <f t="shared" si="11"/>
        <v>0</v>
      </c>
    </row>
    <row r="35" spans="2:18" ht="13.5" thickBot="1" x14ac:dyDescent="0.25">
      <c r="B35" s="849" t="s">
        <v>3368</v>
      </c>
      <c r="C35" s="850"/>
      <c r="D35" s="850"/>
      <c r="E35" s="771">
        <f>SUM(E27:E34)</f>
        <v>0</v>
      </c>
      <c r="F35" s="771">
        <f>SUM(F27:F34)</f>
        <v>0</v>
      </c>
      <c r="G35" s="771"/>
      <c r="H35" s="771">
        <f>SUM(H27:H34)</f>
        <v>0</v>
      </c>
      <c r="I35" s="771">
        <f>SUM(I27:I34)</f>
        <v>0</v>
      </c>
      <c r="J35" s="771">
        <f>H35-I35</f>
        <v>0</v>
      </c>
      <c r="K35" s="771">
        <f>K18</f>
        <v>0</v>
      </c>
      <c r="L35" s="780">
        <f>SUM(L27:L34)</f>
        <v>0</v>
      </c>
      <c r="M35" s="780">
        <f>SUM(M27:M34)</f>
        <v>0</v>
      </c>
      <c r="N35" s="773"/>
      <c r="O35" s="773">
        <f>SUM(O27:O34)</f>
        <v>0</v>
      </c>
      <c r="P35" s="781"/>
      <c r="Q35" s="775"/>
      <c r="R35" s="782">
        <f>SUM(R27:R34)</f>
        <v>0</v>
      </c>
    </row>
    <row r="36" spans="2:18" x14ac:dyDescent="0.2">
      <c r="M36" s="744"/>
      <c r="N36" s="744"/>
      <c r="O36" s="744"/>
    </row>
    <row r="37" spans="2:18" ht="12.75" hidden="1" customHeight="1" x14ac:dyDescent="0.2">
      <c r="M37" s="745"/>
      <c r="N37" s="745"/>
      <c r="O37" s="745"/>
    </row>
    <row r="38" spans="2:18" ht="12.75" hidden="1" customHeight="1" x14ac:dyDescent="0.2">
      <c r="M38" s="745"/>
      <c r="N38" s="745"/>
      <c r="O38" s="745"/>
    </row>
    <row r="39" spans="2:18" ht="12.75" hidden="1" customHeight="1" x14ac:dyDescent="0.2">
      <c r="M39" s="745"/>
      <c r="N39" s="745"/>
      <c r="O39" s="745"/>
    </row>
    <row r="40" spans="2:18" ht="13.5" thickBot="1" x14ac:dyDescent="0.25"/>
    <row r="41" spans="2:18" ht="13.5" customHeight="1" x14ac:dyDescent="0.25">
      <c r="B41" s="835" t="s">
        <v>3370</v>
      </c>
      <c r="C41" s="836"/>
      <c r="D41" s="836"/>
      <c r="E41" s="836"/>
      <c r="F41" s="836"/>
      <c r="G41" s="836"/>
      <c r="H41" s="836"/>
      <c r="I41" s="836"/>
      <c r="J41" s="836"/>
      <c r="K41" s="836"/>
      <c r="L41" s="837"/>
    </row>
    <row r="42" spans="2:18" x14ac:dyDescent="0.2">
      <c r="B42" s="860" t="s">
        <v>3371</v>
      </c>
      <c r="C42" s="861"/>
      <c r="D42" s="746" t="s">
        <v>3372</v>
      </c>
      <c r="E42" s="869" t="s">
        <v>3373</v>
      </c>
      <c r="F42" s="870"/>
      <c r="G42" s="871"/>
      <c r="H42" s="783" t="s">
        <v>3374</v>
      </c>
      <c r="I42" s="784" t="s">
        <v>3375</v>
      </c>
      <c r="J42" s="783" t="s">
        <v>3376</v>
      </c>
      <c r="K42" s="862" t="s">
        <v>3377</v>
      </c>
      <c r="L42" s="863"/>
    </row>
    <row r="43" spans="2:18" ht="40.9" customHeight="1" x14ac:dyDescent="0.2">
      <c r="B43" s="864" t="s">
        <v>3378</v>
      </c>
      <c r="C43" s="865"/>
      <c r="D43" s="747" t="s">
        <v>3379</v>
      </c>
      <c r="E43" s="866" t="s">
        <v>3749</v>
      </c>
      <c r="F43" s="866"/>
      <c r="G43" s="866"/>
      <c r="H43" s="785">
        <f>D67</f>
        <v>0</v>
      </c>
      <c r="I43" s="786">
        <f>H43-J43</f>
        <v>0</v>
      </c>
      <c r="J43" s="787">
        <f>I18</f>
        <v>0</v>
      </c>
      <c r="K43" s="867" t="s">
        <v>3718</v>
      </c>
      <c r="L43" s="868"/>
    </row>
    <row r="44" spans="2:18" ht="39" thickBot="1" x14ac:dyDescent="0.25">
      <c r="B44" s="872" t="s">
        <v>3380</v>
      </c>
      <c r="C44" s="873"/>
      <c r="D44" s="748" t="s">
        <v>3381</v>
      </c>
      <c r="E44" s="874" t="s">
        <v>3382</v>
      </c>
      <c r="F44" s="874"/>
      <c r="G44" s="874"/>
      <c r="H44" s="788"/>
      <c r="I44" s="788"/>
      <c r="J44" s="789">
        <f>L18</f>
        <v>0</v>
      </c>
      <c r="K44" s="875">
        <f>MAX(0,MIN(IFERROR((J44+J43)/H43,0),1))</f>
        <v>0</v>
      </c>
      <c r="L44" s="876" t="s">
        <v>263</v>
      </c>
    </row>
    <row r="45" spans="2:18" x14ac:dyDescent="0.2">
      <c r="B45" s="749"/>
      <c r="C45" s="749"/>
      <c r="D45" s="750"/>
      <c r="E45" s="750"/>
      <c r="F45" s="750"/>
      <c r="G45" s="750"/>
      <c r="H45" s="790"/>
      <c r="I45" s="790"/>
      <c r="J45" s="790"/>
      <c r="K45" s="790"/>
    </row>
    <row r="46" spans="2:18" ht="13.5" thickBot="1" x14ac:dyDescent="0.25"/>
    <row r="47" spans="2:18" ht="18.600000000000001" customHeight="1" x14ac:dyDescent="0.25">
      <c r="B47" s="835" t="s">
        <v>3383</v>
      </c>
      <c r="C47" s="836"/>
      <c r="D47" s="836"/>
      <c r="E47" s="836"/>
      <c r="F47" s="836"/>
      <c r="G47" s="836"/>
      <c r="H47" s="836"/>
      <c r="I47" s="836"/>
      <c r="J47" s="836"/>
      <c r="K47" s="836"/>
      <c r="L47" s="837"/>
    </row>
    <row r="48" spans="2:18" x14ac:dyDescent="0.2">
      <c r="B48" s="860" t="s">
        <v>3371</v>
      </c>
      <c r="C48" s="861"/>
      <c r="D48" s="746" t="s">
        <v>3372</v>
      </c>
      <c r="E48" s="869" t="s">
        <v>3373</v>
      </c>
      <c r="F48" s="870"/>
      <c r="G48" s="871"/>
      <c r="H48" s="783" t="s">
        <v>3374</v>
      </c>
      <c r="I48" s="784" t="s">
        <v>3375</v>
      </c>
      <c r="J48" s="783" t="s">
        <v>3376</v>
      </c>
      <c r="K48" s="862" t="s">
        <v>3384</v>
      </c>
      <c r="L48" s="863"/>
    </row>
    <row r="49" spans="2:15" ht="40.5" customHeight="1" x14ac:dyDescent="0.2">
      <c r="B49" s="864" t="s">
        <v>3385</v>
      </c>
      <c r="C49" s="865"/>
      <c r="D49" s="747" t="s">
        <v>3386</v>
      </c>
      <c r="E49" s="866" t="s">
        <v>3750</v>
      </c>
      <c r="F49" s="866"/>
      <c r="G49" s="866"/>
      <c r="H49" s="785">
        <f>D77</f>
        <v>0</v>
      </c>
      <c r="I49" s="787">
        <f>H49-J49</f>
        <v>0</v>
      </c>
      <c r="J49" s="787">
        <f>I35</f>
        <v>0</v>
      </c>
      <c r="K49" s="877" t="s">
        <v>3719</v>
      </c>
      <c r="L49" s="878"/>
    </row>
    <row r="50" spans="2:15" ht="39" thickBot="1" x14ac:dyDescent="0.25">
      <c r="B50" s="872" t="s">
        <v>3387</v>
      </c>
      <c r="C50" s="873"/>
      <c r="D50" s="748" t="s">
        <v>3388</v>
      </c>
      <c r="E50" s="874" t="s">
        <v>3382</v>
      </c>
      <c r="F50" s="874"/>
      <c r="G50" s="874"/>
      <c r="H50" s="788"/>
      <c r="I50" s="788"/>
      <c r="J50" s="789">
        <f>L35</f>
        <v>0</v>
      </c>
      <c r="K50" s="875">
        <f>MAX(0,MIN(IFERROR((J50+J49)/H49,0),1))</f>
        <v>0</v>
      </c>
      <c r="L50" s="876" t="s">
        <v>263</v>
      </c>
    </row>
    <row r="51" spans="2:15" x14ac:dyDescent="0.2">
      <c r="B51" s="749"/>
      <c r="C51" s="749"/>
      <c r="D51" s="750"/>
      <c r="E51" s="750"/>
      <c r="F51" s="750"/>
      <c r="G51" s="750"/>
      <c r="H51" s="790"/>
      <c r="I51" s="790"/>
      <c r="J51" s="790"/>
      <c r="K51" s="790"/>
    </row>
    <row r="52" spans="2:15" ht="13.5" thickBot="1" x14ac:dyDescent="0.25"/>
    <row r="53" spans="2:15" ht="18.600000000000001" customHeight="1" x14ac:dyDescent="0.25">
      <c r="B53" s="835" t="s">
        <v>3389</v>
      </c>
      <c r="C53" s="836"/>
      <c r="D53" s="836"/>
      <c r="E53" s="836"/>
      <c r="F53" s="836"/>
      <c r="G53" s="836"/>
      <c r="H53" s="836"/>
      <c r="I53" s="836"/>
      <c r="J53" s="836"/>
      <c r="K53" s="836"/>
      <c r="L53" s="837"/>
    </row>
    <row r="54" spans="2:15" x14ac:dyDescent="0.2">
      <c r="B54" s="860" t="s">
        <v>3371</v>
      </c>
      <c r="C54" s="861"/>
      <c r="D54" s="746" t="s">
        <v>3372</v>
      </c>
      <c r="E54" s="861" t="s">
        <v>3373</v>
      </c>
      <c r="F54" s="861"/>
      <c r="G54" s="746"/>
      <c r="H54" s="783" t="s">
        <v>3374</v>
      </c>
      <c r="I54" s="784" t="s">
        <v>3375</v>
      </c>
      <c r="J54" s="783" t="s">
        <v>3376</v>
      </c>
      <c r="K54" s="862" t="s">
        <v>3390</v>
      </c>
      <c r="L54" s="863"/>
    </row>
    <row r="55" spans="2:15" ht="27.75" customHeight="1" x14ac:dyDescent="0.2">
      <c r="B55" s="879" t="s">
        <v>3391</v>
      </c>
      <c r="C55" s="880"/>
      <c r="D55" s="747" t="s">
        <v>3392</v>
      </c>
      <c r="E55" s="881" t="s">
        <v>3393</v>
      </c>
      <c r="F55" s="881"/>
      <c r="G55" s="881"/>
      <c r="H55" s="791">
        <f>K18</f>
        <v>0</v>
      </c>
      <c r="I55" s="787">
        <f>H55-J55-J56</f>
        <v>0</v>
      </c>
      <c r="J55" s="787">
        <f>J49+J43</f>
        <v>0</v>
      </c>
      <c r="K55" s="882" t="s">
        <v>3710</v>
      </c>
      <c r="L55" s="883"/>
    </row>
    <row r="56" spans="2:15" ht="43.5" customHeight="1" thickBot="1" x14ac:dyDescent="0.25">
      <c r="B56" s="884" t="s">
        <v>3394</v>
      </c>
      <c r="C56" s="885"/>
      <c r="D56" s="748" t="s">
        <v>3395</v>
      </c>
      <c r="E56" s="874" t="s">
        <v>3396</v>
      </c>
      <c r="F56" s="874"/>
      <c r="G56" s="874"/>
      <c r="H56" s="788"/>
      <c r="I56" s="788"/>
      <c r="J56" s="792">
        <f>J50+J44</f>
        <v>0</v>
      </c>
      <c r="K56" s="875">
        <f>MAX(0,MIN(IFERROR((J55+J56)/H55,0),1))</f>
        <v>0</v>
      </c>
      <c r="L56" s="876" t="s">
        <v>263</v>
      </c>
    </row>
    <row r="57" spans="2:15" ht="13.5" thickBot="1" x14ac:dyDescent="0.25">
      <c r="J57" s="793">
        <f>J56+J55</f>
        <v>0</v>
      </c>
      <c r="K57" s="751"/>
    </row>
    <row r="58" spans="2:15" ht="12.75" customHeight="1" x14ac:dyDescent="0.2"/>
    <row r="59" spans="2:15" ht="12.75" customHeight="1" x14ac:dyDescent="0.2"/>
    <row r="60" spans="2:15" ht="13.5" thickBot="1" x14ac:dyDescent="0.25">
      <c r="I60" s="541"/>
      <c r="J60" s="541"/>
      <c r="K60" s="541"/>
      <c r="L60" s="541"/>
      <c r="M60" s="541"/>
      <c r="N60" s="541"/>
      <c r="O60" s="541"/>
    </row>
    <row r="61" spans="2:15" ht="38.25" customHeight="1" x14ac:dyDescent="0.25">
      <c r="B61" s="886" t="s">
        <v>3397</v>
      </c>
      <c r="C61" s="887"/>
      <c r="D61" s="887"/>
      <c r="E61" s="887"/>
      <c r="F61" s="887"/>
      <c r="G61" s="887"/>
      <c r="H61" s="888"/>
      <c r="I61" s="541"/>
      <c r="J61" s="889" t="s">
        <v>3398</v>
      </c>
      <c r="K61" s="889" t="s">
        <v>3399</v>
      </c>
      <c r="L61" s="889" t="s">
        <v>3400</v>
      </c>
      <c r="M61" s="889" t="s">
        <v>3401</v>
      </c>
      <c r="N61" s="541"/>
      <c r="O61" s="541"/>
    </row>
    <row r="62" spans="2:15" s="541" customFormat="1" ht="12.75" customHeight="1" x14ac:dyDescent="0.2">
      <c r="B62" s="892" t="s">
        <v>3402</v>
      </c>
      <c r="C62" s="893" t="s">
        <v>3403</v>
      </c>
      <c r="D62" s="893" t="s">
        <v>3404</v>
      </c>
      <c r="E62" s="894" t="s">
        <v>3405</v>
      </c>
      <c r="F62" s="894"/>
      <c r="G62" s="894"/>
      <c r="H62" s="895"/>
      <c r="J62" s="890"/>
      <c r="K62" s="890"/>
      <c r="L62" s="890"/>
      <c r="M62" s="891"/>
    </row>
    <row r="63" spans="2:15" s="541" customFormat="1" ht="11.25" customHeight="1" x14ac:dyDescent="0.2">
      <c r="B63" s="892"/>
      <c r="C63" s="893"/>
      <c r="D63" s="893"/>
      <c r="E63" s="894"/>
      <c r="F63" s="894"/>
      <c r="G63" s="894"/>
      <c r="H63" s="895"/>
      <c r="J63" s="794" t="s">
        <v>3356</v>
      </c>
      <c r="K63" s="794" t="s">
        <v>3356</v>
      </c>
      <c r="L63" s="794" t="s">
        <v>3356</v>
      </c>
      <c r="M63" s="794" t="s">
        <v>236</v>
      </c>
    </row>
    <row r="64" spans="2:15" s="541" customFormat="1" ht="5.25" customHeight="1" x14ac:dyDescent="0.2">
      <c r="B64" s="892"/>
      <c r="C64" s="893"/>
      <c r="D64" s="893"/>
      <c r="E64" s="894"/>
      <c r="F64" s="894"/>
      <c r="G64" s="894"/>
      <c r="H64" s="895"/>
      <c r="J64" s="896" t="s">
        <v>3726</v>
      </c>
      <c r="K64" s="896" t="s">
        <v>3727</v>
      </c>
      <c r="L64" s="896" t="s">
        <v>3717</v>
      </c>
      <c r="M64" s="896" t="s">
        <v>3717</v>
      </c>
    </row>
    <row r="65" spans="2:15" s="541" customFormat="1" ht="14.25" customHeight="1" x14ac:dyDescent="0.2">
      <c r="B65" s="802">
        <v>1</v>
      </c>
      <c r="C65" s="542"/>
      <c r="D65" s="739"/>
      <c r="E65" s="899"/>
      <c r="F65" s="899"/>
      <c r="G65" s="899"/>
      <c r="H65" s="900"/>
      <c r="J65" s="897"/>
      <c r="K65" s="897"/>
      <c r="L65" s="897"/>
      <c r="M65" s="897"/>
    </row>
    <row r="66" spans="2:15" s="541" customFormat="1" x14ac:dyDescent="0.2">
      <c r="B66" s="802">
        <v>2</v>
      </c>
      <c r="C66" s="542"/>
      <c r="D66" s="739"/>
      <c r="E66" s="899"/>
      <c r="F66" s="899"/>
      <c r="G66" s="899"/>
      <c r="H66" s="900"/>
      <c r="J66" s="897"/>
      <c r="K66" s="897"/>
      <c r="L66" s="897"/>
      <c r="M66" s="897"/>
    </row>
    <row r="67" spans="2:15" s="541" customFormat="1" ht="13.5" thickBot="1" x14ac:dyDescent="0.25">
      <c r="B67" s="795" t="s">
        <v>3406</v>
      </c>
      <c r="C67" s="796"/>
      <c r="D67" s="797">
        <f>SUM(D65:D66)</f>
        <v>0</v>
      </c>
      <c r="E67" s="901"/>
      <c r="F67" s="901"/>
      <c r="G67" s="901"/>
      <c r="H67" s="902"/>
      <c r="J67" s="897"/>
      <c r="K67" s="897"/>
      <c r="L67" s="897"/>
      <c r="M67" s="897"/>
    </row>
    <row r="68" spans="2:15" x14ac:dyDescent="0.2">
      <c r="I68" s="541"/>
      <c r="J68" s="897"/>
      <c r="K68" s="897"/>
      <c r="L68" s="897"/>
      <c r="M68" s="897"/>
      <c r="N68" s="541"/>
      <c r="O68" s="541"/>
    </row>
    <row r="69" spans="2:15" x14ac:dyDescent="0.2">
      <c r="I69" s="541"/>
      <c r="J69" s="897"/>
      <c r="K69" s="897"/>
      <c r="L69" s="897"/>
      <c r="M69" s="897"/>
      <c r="N69" s="541"/>
      <c r="O69" s="541"/>
    </row>
    <row r="70" spans="2:15" ht="13.5" thickBot="1" x14ac:dyDescent="0.25">
      <c r="I70" s="541"/>
      <c r="J70" s="897"/>
      <c r="K70" s="897"/>
      <c r="L70" s="897"/>
      <c r="M70" s="897"/>
      <c r="N70" s="541"/>
      <c r="O70" s="541"/>
    </row>
    <row r="71" spans="2:15" ht="15" x14ac:dyDescent="0.25">
      <c r="B71" s="886" t="s">
        <v>3407</v>
      </c>
      <c r="C71" s="887"/>
      <c r="D71" s="887"/>
      <c r="E71" s="887"/>
      <c r="F71" s="887"/>
      <c r="G71" s="887"/>
      <c r="H71" s="888"/>
      <c r="I71" s="541"/>
      <c r="J71" s="897"/>
      <c r="K71" s="897"/>
      <c r="L71" s="897"/>
      <c r="M71" s="897"/>
      <c r="N71" s="541"/>
      <c r="O71" s="541"/>
    </row>
    <row r="72" spans="2:15" x14ac:dyDescent="0.2">
      <c r="B72" s="903" t="s">
        <v>3402</v>
      </c>
      <c r="C72" s="904" t="s">
        <v>3403</v>
      </c>
      <c r="D72" s="904" t="s">
        <v>3404</v>
      </c>
      <c r="E72" s="906" t="s">
        <v>3405</v>
      </c>
      <c r="F72" s="906"/>
      <c r="G72" s="906"/>
      <c r="H72" s="907"/>
      <c r="I72" s="541"/>
      <c r="J72" s="897"/>
      <c r="K72" s="897"/>
      <c r="L72" s="897"/>
      <c r="M72" s="897"/>
      <c r="N72" s="541"/>
      <c r="O72" s="541"/>
    </row>
    <row r="73" spans="2:15" x14ac:dyDescent="0.2">
      <c r="B73" s="903"/>
      <c r="C73" s="904"/>
      <c r="D73" s="904"/>
      <c r="E73" s="906"/>
      <c r="F73" s="906"/>
      <c r="G73" s="906"/>
      <c r="H73" s="907"/>
      <c r="I73" s="541"/>
      <c r="J73" s="897"/>
      <c r="K73" s="897"/>
      <c r="L73" s="897"/>
      <c r="M73" s="897"/>
      <c r="N73" s="541"/>
      <c r="O73" s="541"/>
    </row>
    <row r="74" spans="2:15" x14ac:dyDescent="0.2">
      <c r="B74" s="903"/>
      <c r="C74" s="904"/>
      <c r="D74" s="904"/>
      <c r="E74" s="906"/>
      <c r="F74" s="906"/>
      <c r="G74" s="906"/>
      <c r="H74" s="907"/>
      <c r="I74" s="541"/>
      <c r="J74" s="897"/>
      <c r="K74" s="897"/>
      <c r="L74" s="897"/>
      <c r="M74" s="897"/>
      <c r="N74" s="541"/>
      <c r="O74" s="541"/>
    </row>
    <row r="75" spans="2:15" x14ac:dyDescent="0.2">
      <c r="B75" s="802">
        <v>1</v>
      </c>
      <c r="C75" s="542"/>
      <c r="D75" s="739"/>
      <c r="E75" s="908"/>
      <c r="F75" s="908"/>
      <c r="G75" s="908"/>
      <c r="H75" s="909"/>
      <c r="I75" s="541"/>
      <c r="J75" s="897"/>
      <c r="K75" s="897"/>
      <c r="L75" s="897"/>
      <c r="M75" s="897"/>
      <c r="N75" s="541"/>
      <c r="O75" s="541"/>
    </row>
    <row r="76" spans="2:15" x14ac:dyDescent="0.2">
      <c r="B76" s="802">
        <v>2</v>
      </c>
      <c r="C76" s="542"/>
      <c r="D76" s="739"/>
      <c r="E76" s="908"/>
      <c r="F76" s="908"/>
      <c r="G76" s="908"/>
      <c r="H76" s="909"/>
      <c r="I76" s="541"/>
      <c r="J76" s="898"/>
      <c r="K76" s="898"/>
      <c r="L76" s="898"/>
      <c r="M76" s="898"/>
      <c r="N76" s="541"/>
      <c r="O76" s="541"/>
    </row>
    <row r="77" spans="2:15" ht="13.5" thickBot="1" x14ac:dyDescent="0.25">
      <c r="B77" s="798" t="s">
        <v>3406</v>
      </c>
      <c r="C77" s="799"/>
      <c r="D77" s="797">
        <f>SUM(D75:D76)</f>
        <v>0</v>
      </c>
      <c r="E77" s="910"/>
      <c r="F77" s="910"/>
      <c r="G77" s="910"/>
      <c r="H77" s="911"/>
      <c r="I77" s="541"/>
      <c r="J77" s="734"/>
      <c r="K77" s="734"/>
      <c r="L77" s="800">
        <f>J77-K77</f>
        <v>0</v>
      </c>
      <c r="M77" s="801">
        <f>IFERROR(L77/J77,0)</f>
        <v>0</v>
      </c>
      <c r="N77" s="541"/>
      <c r="O77" s="541"/>
    </row>
    <row r="78" spans="2:15" x14ac:dyDescent="0.2">
      <c r="I78" s="541"/>
      <c r="J78" s="541"/>
      <c r="K78" s="541"/>
      <c r="L78" s="541"/>
      <c r="M78" s="541"/>
      <c r="N78" s="541"/>
      <c r="O78" s="541"/>
    </row>
    <row r="79" spans="2:15" x14ac:dyDescent="0.2">
      <c r="B79" s="752"/>
      <c r="C79" s="752"/>
      <c r="D79" s="541"/>
      <c r="E79" s="541"/>
      <c r="F79" s="541"/>
      <c r="G79" s="541"/>
      <c r="H79" s="541"/>
      <c r="I79" s="753"/>
      <c r="J79" s="753"/>
      <c r="K79" s="753"/>
      <c r="L79" s="541"/>
      <c r="M79" s="541"/>
      <c r="N79" s="541"/>
      <c r="O79" s="541"/>
    </row>
    <row r="80" spans="2:15" x14ac:dyDescent="0.2">
      <c r="B80" s="541" t="s">
        <v>3408</v>
      </c>
      <c r="C80" s="752"/>
      <c r="D80" s="541"/>
      <c r="E80" s="541"/>
      <c r="F80" s="541"/>
      <c r="G80" s="753"/>
      <c r="H80" s="753"/>
      <c r="I80" s="753"/>
      <c r="J80" s="753"/>
      <c r="K80" s="753"/>
      <c r="L80" s="541"/>
      <c r="M80" s="541"/>
      <c r="N80" s="541"/>
      <c r="O80" s="541"/>
    </row>
    <row r="81" spans="2:15" x14ac:dyDescent="0.2">
      <c r="B81" s="541"/>
      <c r="C81" s="752"/>
      <c r="D81" s="541"/>
      <c r="E81" s="541"/>
      <c r="F81" s="541"/>
      <c r="G81" s="753"/>
      <c r="H81" s="753"/>
      <c r="I81" s="753"/>
      <c r="J81" s="754" t="s">
        <v>283</v>
      </c>
      <c r="K81" s="753"/>
      <c r="L81" s="541"/>
      <c r="M81" s="541"/>
      <c r="N81" s="541"/>
      <c r="O81" s="541"/>
    </row>
    <row r="82" spans="2:15" ht="12.75" customHeight="1" x14ac:dyDescent="0.2">
      <c r="B82" s="541" t="s">
        <v>3409</v>
      </c>
      <c r="C82" s="803"/>
      <c r="D82" s="912"/>
      <c r="E82" s="912"/>
      <c r="F82" s="541"/>
      <c r="G82" s="753"/>
      <c r="H82" s="753"/>
      <c r="I82" s="753"/>
      <c r="J82" s="754">
        <v>38</v>
      </c>
      <c r="K82" s="753"/>
      <c r="L82" s="541"/>
      <c r="M82" s="541"/>
      <c r="N82" s="541"/>
      <c r="O82" s="541"/>
    </row>
    <row r="83" spans="2:15" ht="12.75" customHeight="1" x14ac:dyDescent="0.2">
      <c r="B83" s="541" t="s">
        <v>3410</v>
      </c>
      <c r="C83" s="803"/>
      <c r="D83" s="912"/>
      <c r="E83" s="912"/>
      <c r="F83" s="541"/>
      <c r="G83" s="753"/>
      <c r="H83" s="753"/>
      <c r="I83" s="753"/>
      <c r="J83" s="754">
        <v>41</v>
      </c>
      <c r="K83" s="753"/>
      <c r="L83" s="541"/>
      <c r="M83" s="541"/>
      <c r="N83" s="541"/>
      <c r="O83" s="541"/>
    </row>
    <row r="84" spans="2:15" x14ac:dyDescent="0.2">
      <c r="B84" s="536" t="s">
        <v>3411</v>
      </c>
      <c r="C84" s="804"/>
      <c r="D84" s="913"/>
      <c r="E84" s="913"/>
      <c r="F84" s="541"/>
      <c r="G84" s="753"/>
      <c r="H84" s="753"/>
      <c r="I84" s="753"/>
      <c r="J84" s="754" t="s">
        <v>305</v>
      </c>
      <c r="K84" s="753"/>
      <c r="L84" s="541"/>
      <c r="M84" s="541"/>
      <c r="N84" s="541"/>
      <c r="O84" s="541"/>
    </row>
    <row r="85" spans="2:15" x14ac:dyDescent="0.2">
      <c r="B85" s="752"/>
      <c r="C85" s="752"/>
      <c r="D85" s="905" t="s">
        <v>3412</v>
      </c>
      <c r="E85" s="905"/>
      <c r="F85" s="541"/>
      <c r="G85" s="753"/>
      <c r="H85" s="753"/>
      <c r="I85" s="753"/>
      <c r="J85" s="753"/>
      <c r="K85" s="753"/>
      <c r="L85" s="541"/>
      <c r="M85" s="541"/>
      <c r="N85" s="541"/>
      <c r="O85" s="541"/>
    </row>
    <row r="86" spans="2:15" x14ac:dyDescent="0.2">
      <c r="B86" s="752"/>
      <c r="C86" s="752"/>
      <c r="D86" s="541"/>
      <c r="E86" s="541"/>
      <c r="F86" s="541"/>
      <c r="G86" s="753"/>
      <c r="H86" s="753"/>
      <c r="I86" s="753"/>
      <c r="J86" s="753"/>
      <c r="K86" s="753"/>
      <c r="L86" s="541"/>
      <c r="M86" s="541"/>
      <c r="N86" s="541"/>
      <c r="O86" s="541"/>
    </row>
    <row r="87" spans="2:15" x14ac:dyDescent="0.2">
      <c r="B87" s="752"/>
      <c r="C87" s="752"/>
      <c r="D87" s="541"/>
      <c r="E87" s="541"/>
      <c r="F87" s="541"/>
      <c r="G87" s="753"/>
      <c r="H87" s="753"/>
      <c r="I87" s="753"/>
      <c r="J87" s="753"/>
      <c r="K87" s="753"/>
      <c r="L87" s="541"/>
      <c r="M87" s="541"/>
      <c r="N87" s="541"/>
      <c r="O87" s="541"/>
    </row>
    <row r="88" spans="2:15" x14ac:dyDescent="0.2">
      <c r="B88" s="752"/>
      <c r="C88" s="752"/>
      <c r="D88" s="541"/>
      <c r="E88" s="541"/>
      <c r="F88" s="541"/>
      <c r="G88" s="753"/>
      <c r="H88" s="753"/>
      <c r="I88" s="753"/>
      <c r="J88" s="753"/>
      <c r="K88" s="753"/>
      <c r="L88" s="541"/>
      <c r="M88" s="541"/>
      <c r="N88" s="541"/>
      <c r="O88" s="541"/>
    </row>
    <row r="89" spans="2:15" x14ac:dyDescent="0.2">
      <c r="B89" s="752"/>
      <c r="C89" s="752"/>
      <c r="D89" s="541"/>
      <c r="E89" s="541"/>
      <c r="F89" s="541"/>
      <c r="G89" s="753"/>
      <c r="H89" s="753"/>
      <c r="I89" s="753"/>
      <c r="J89" s="753"/>
      <c r="K89" s="753"/>
    </row>
    <row r="90" spans="2:15" x14ac:dyDescent="0.2">
      <c r="B90" s="752"/>
      <c r="C90" s="752"/>
      <c r="D90" s="541"/>
      <c r="E90" s="541"/>
      <c r="F90" s="541"/>
      <c r="G90" s="753"/>
      <c r="H90" s="753"/>
      <c r="I90" s="753"/>
      <c r="J90" s="753"/>
      <c r="K90" s="753"/>
    </row>
    <row r="91" spans="2:15" x14ac:dyDescent="0.2">
      <c r="B91" s="752"/>
      <c r="C91" s="752"/>
      <c r="D91" s="541"/>
      <c r="E91" s="541"/>
      <c r="F91" s="541"/>
      <c r="G91" s="753"/>
      <c r="H91" s="753"/>
      <c r="I91" s="753"/>
      <c r="J91" s="753"/>
      <c r="K91" s="753"/>
    </row>
    <row r="92" spans="2:15" x14ac:dyDescent="0.2">
      <c r="B92" s="752"/>
      <c r="C92" s="752"/>
      <c r="D92" s="541"/>
      <c r="E92" s="541"/>
      <c r="F92" s="541"/>
      <c r="G92" s="753"/>
      <c r="H92" s="753"/>
      <c r="I92" s="753"/>
      <c r="J92" s="753"/>
      <c r="K92" s="753"/>
    </row>
    <row r="93" spans="2:15" x14ac:dyDescent="0.2">
      <c r="B93" s="752"/>
      <c r="C93" s="752"/>
      <c r="D93" s="541"/>
      <c r="E93" s="541"/>
      <c r="F93" s="541"/>
      <c r="G93" s="541"/>
      <c r="H93" s="541"/>
      <c r="I93" s="753"/>
      <c r="J93" s="753"/>
      <c r="K93" s="753"/>
    </row>
    <row r="94" spans="2:15" x14ac:dyDescent="0.2">
      <c r="B94" s="752"/>
      <c r="C94" s="752"/>
      <c r="D94" s="541"/>
      <c r="E94" s="541"/>
      <c r="F94" s="541"/>
      <c r="G94" s="541"/>
      <c r="H94" s="541"/>
      <c r="I94" s="753"/>
      <c r="J94" s="753"/>
      <c r="K94" s="753"/>
    </row>
    <row r="95" spans="2:15" x14ac:dyDescent="0.2">
      <c r="B95" s="752"/>
      <c r="C95" s="752"/>
      <c r="D95" s="541"/>
      <c r="E95" s="541"/>
      <c r="F95" s="541"/>
      <c r="G95" s="541"/>
      <c r="H95" s="541"/>
      <c r="I95" s="753"/>
      <c r="J95" s="753"/>
      <c r="K95" s="753"/>
    </row>
    <row r="96" spans="2:15" x14ac:dyDescent="0.2">
      <c r="B96" s="752"/>
      <c r="C96" s="752"/>
      <c r="D96" s="541"/>
      <c r="E96" s="541"/>
      <c r="F96" s="541"/>
      <c r="G96" s="541"/>
      <c r="H96" s="541"/>
      <c r="I96" s="541"/>
      <c r="J96" s="541"/>
      <c r="K96" s="541"/>
    </row>
    <row r="97" spans="2:11" x14ac:dyDescent="0.2">
      <c r="B97" s="752"/>
      <c r="C97" s="752"/>
      <c r="D97" s="541"/>
      <c r="E97" s="541"/>
      <c r="F97" s="541"/>
      <c r="G97" s="541"/>
      <c r="H97" s="541"/>
      <c r="I97" s="541"/>
      <c r="J97" s="541"/>
      <c r="K97" s="541"/>
    </row>
    <row r="98" spans="2:11" x14ac:dyDescent="0.2">
      <c r="B98" s="541"/>
      <c r="C98" s="541"/>
      <c r="D98" s="541"/>
      <c r="E98" s="541"/>
      <c r="F98" s="541"/>
      <c r="G98" s="541"/>
      <c r="H98" s="541"/>
      <c r="I98" s="541"/>
      <c r="J98" s="541"/>
      <c r="K98" s="541"/>
    </row>
    <row r="99" spans="2:11" x14ac:dyDescent="0.2">
      <c r="B99" s="541"/>
      <c r="C99" s="541"/>
      <c r="D99" s="541"/>
      <c r="E99" s="541"/>
      <c r="F99" s="541"/>
      <c r="G99" s="541"/>
      <c r="H99" s="541"/>
      <c r="I99" s="541"/>
      <c r="J99" s="541"/>
      <c r="K99" s="541"/>
    </row>
    <row r="100" spans="2:11" x14ac:dyDescent="0.2">
      <c r="B100" s="541"/>
      <c r="C100" s="541"/>
      <c r="D100" s="541"/>
      <c r="E100" s="541"/>
      <c r="F100" s="541"/>
      <c r="G100" s="541"/>
      <c r="H100" s="541"/>
      <c r="I100" s="541"/>
      <c r="J100" s="541"/>
      <c r="K100" s="541"/>
    </row>
    <row r="101" spans="2:11" x14ac:dyDescent="0.2">
      <c r="B101" s="541"/>
      <c r="C101" s="541"/>
      <c r="D101" s="541"/>
      <c r="E101" s="541"/>
      <c r="F101" s="541"/>
      <c r="G101" s="541"/>
      <c r="H101" s="541"/>
      <c r="I101" s="541"/>
      <c r="J101" s="541"/>
      <c r="K101" s="541"/>
    </row>
    <row r="102" spans="2:11" x14ac:dyDescent="0.2">
      <c r="B102" s="541"/>
      <c r="C102" s="541"/>
      <c r="D102" s="541"/>
      <c r="E102" s="541"/>
      <c r="F102" s="541"/>
      <c r="G102" s="541"/>
      <c r="H102" s="541"/>
      <c r="I102" s="541"/>
      <c r="J102" s="541"/>
      <c r="K102" s="541"/>
    </row>
    <row r="103" spans="2:11" x14ac:dyDescent="0.2">
      <c r="B103" s="541"/>
      <c r="C103" s="541"/>
      <c r="D103" s="541"/>
      <c r="E103" s="541"/>
      <c r="F103" s="541"/>
      <c r="G103" s="541"/>
      <c r="H103" s="541"/>
      <c r="I103" s="541"/>
      <c r="J103" s="541"/>
      <c r="K103" s="541"/>
    </row>
    <row r="104" spans="2:11" x14ac:dyDescent="0.2">
      <c r="B104" s="541"/>
      <c r="C104" s="541"/>
      <c r="D104" s="541"/>
      <c r="E104" s="541"/>
      <c r="F104" s="541"/>
      <c r="G104" s="541"/>
      <c r="H104" s="541"/>
      <c r="I104" s="541"/>
      <c r="J104" s="541"/>
      <c r="K104" s="541"/>
    </row>
    <row r="105" spans="2:11" x14ac:dyDescent="0.2">
      <c r="B105" s="541"/>
      <c r="C105" s="541"/>
      <c r="D105" s="541"/>
      <c r="E105" s="541"/>
      <c r="F105" s="541"/>
      <c r="G105" s="541"/>
      <c r="H105" s="541"/>
      <c r="I105" s="541"/>
      <c r="J105" s="541"/>
      <c r="K105" s="541"/>
    </row>
    <row r="106" spans="2:11" x14ac:dyDescent="0.2">
      <c r="B106" s="541"/>
      <c r="C106" s="541"/>
      <c r="D106" s="541"/>
      <c r="E106" s="541"/>
      <c r="F106" s="541"/>
      <c r="G106" s="541"/>
      <c r="H106" s="541"/>
      <c r="I106" s="541"/>
      <c r="J106" s="541"/>
      <c r="K106" s="541"/>
    </row>
    <row r="107" spans="2:11" x14ac:dyDescent="0.2">
      <c r="B107" s="541"/>
      <c r="C107" s="541"/>
      <c r="D107" s="541"/>
      <c r="E107" s="541"/>
      <c r="F107" s="541"/>
      <c r="G107" s="541"/>
      <c r="H107" s="541"/>
      <c r="I107" s="541"/>
      <c r="J107" s="541"/>
      <c r="K107" s="541"/>
    </row>
    <row r="108" spans="2:11" x14ac:dyDescent="0.2">
      <c r="B108" s="541"/>
      <c r="C108" s="541"/>
      <c r="D108" s="541"/>
      <c r="E108" s="541"/>
      <c r="F108" s="541"/>
      <c r="G108" s="541"/>
      <c r="H108" s="541"/>
      <c r="I108" s="541"/>
      <c r="J108" s="541"/>
      <c r="K108" s="541"/>
    </row>
    <row r="109" spans="2:11" x14ac:dyDescent="0.2">
      <c r="B109" s="541"/>
      <c r="C109" s="541"/>
      <c r="D109" s="541"/>
      <c r="E109" s="541"/>
      <c r="F109" s="541"/>
      <c r="G109" s="541"/>
      <c r="H109" s="541"/>
      <c r="I109" s="541"/>
      <c r="J109" s="541"/>
      <c r="K109" s="541"/>
    </row>
    <row r="110" spans="2:11" x14ac:dyDescent="0.2">
      <c r="B110" s="541"/>
      <c r="C110" s="541"/>
      <c r="D110" s="541"/>
      <c r="E110" s="541"/>
      <c r="F110" s="541"/>
      <c r="G110" s="541"/>
      <c r="H110" s="541"/>
      <c r="I110" s="541"/>
      <c r="J110" s="541"/>
      <c r="K110" s="541"/>
    </row>
    <row r="111" spans="2:11" x14ac:dyDescent="0.2">
      <c r="B111" s="541"/>
      <c r="C111" s="541"/>
      <c r="D111" s="541"/>
      <c r="E111" s="541"/>
      <c r="F111" s="541"/>
      <c r="G111" s="541"/>
      <c r="H111" s="541"/>
      <c r="I111" s="541"/>
      <c r="J111" s="541"/>
      <c r="K111" s="541"/>
    </row>
    <row r="112" spans="2:11" x14ac:dyDescent="0.2">
      <c r="B112" s="541"/>
      <c r="C112" s="541"/>
      <c r="D112" s="541"/>
      <c r="E112" s="541"/>
      <c r="F112" s="541"/>
      <c r="G112" s="541"/>
      <c r="H112" s="541"/>
      <c r="I112" s="541"/>
      <c r="J112" s="541"/>
      <c r="K112" s="541"/>
    </row>
    <row r="113" spans="2:11" x14ac:dyDescent="0.2">
      <c r="B113" s="541"/>
      <c r="C113" s="541"/>
      <c r="D113" s="541"/>
      <c r="E113" s="541"/>
      <c r="F113" s="541"/>
      <c r="G113" s="541"/>
      <c r="H113" s="541"/>
      <c r="I113" s="541"/>
      <c r="J113" s="541"/>
      <c r="K113" s="541"/>
    </row>
  </sheetData>
  <mergeCells count="69">
    <mergeCell ref="D85:E85"/>
    <mergeCell ref="E72:H74"/>
    <mergeCell ref="E75:H75"/>
    <mergeCell ref="E76:H76"/>
    <mergeCell ref="E77:H77"/>
    <mergeCell ref="D82:E84"/>
    <mergeCell ref="M61:M62"/>
    <mergeCell ref="B62:B64"/>
    <mergeCell ref="C62:C64"/>
    <mergeCell ref="D62:D64"/>
    <mergeCell ref="E62:H64"/>
    <mergeCell ref="J64:J76"/>
    <mergeCell ref="K64:K76"/>
    <mergeCell ref="L64:L76"/>
    <mergeCell ref="M64:M76"/>
    <mergeCell ref="E65:H65"/>
    <mergeCell ref="E66:H66"/>
    <mergeCell ref="E67:H67"/>
    <mergeCell ref="B71:H71"/>
    <mergeCell ref="B72:B74"/>
    <mergeCell ref="C72:C74"/>
    <mergeCell ref="D72:D74"/>
    <mergeCell ref="B56:C56"/>
    <mergeCell ref="E56:G56"/>
    <mergeCell ref="K56:L56"/>
    <mergeCell ref="B61:H61"/>
    <mergeCell ref="J61:J62"/>
    <mergeCell ref="K61:K62"/>
    <mergeCell ref="L61:L62"/>
    <mergeCell ref="B53:L53"/>
    <mergeCell ref="B54:C54"/>
    <mergeCell ref="E54:F54"/>
    <mergeCell ref="K54:L54"/>
    <mergeCell ref="B55:C55"/>
    <mergeCell ref="E55:G55"/>
    <mergeCell ref="K55:L55"/>
    <mergeCell ref="B49:C49"/>
    <mergeCell ref="E49:G49"/>
    <mergeCell ref="K49:L49"/>
    <mergeCell ref="B50:C50"/>
    <mergeCell ref="E50:G50"/>
    <mergeCell ref="K50:L50"/>
    <mergeCell ref="B44:C44"/>
    <mergeCell ref="E44:G44"/>
    <mergeCell ref="K44:L44"/>
    <mergeCell ref="B47:L47"/>
    <mergeCell ref="B48:C48"/>
    <mergeCell ref="K48:L48"/>
    <mergeCell ref="E48:G48"/>
    <mergeCell ref="B42:C42"/>
    <mergeCell ref="K42:L42"/>
    <mergeCell ref="B43:C43"/>
    <mergeCell ref="E43:G43"/>
    <mergeCell ref="K43:L43"/>
    <mergeCell ref="E42:G42"/>
    <mergeCell ref="B41:L41"/>
    <mergeCell ref="B2:P3"/>
    <mergeCell ref="B6:P6"/>
    <mergeCell ref="B7:B8"/>
    <mergeCell ref="C7:C8"/>
    <mergeCell ref="D7:D8"/>
    <mergeCell ref="B18:D18"/>
    <mergeCell ref="B23:P23"/>
    <mergeCell ref="B24:B25"/>
    <mergeCell ref="C24:C25"/>
    <mergeCell ref="D24:D25"/>
    <mergeCell ref="B35:D35"/>
    <mergeCell ref="K10:K17"/>
    <mergeCell ref="K27:K34"/>
  </mergeCells>
  <conditionalFormatting sqref="N10:N17">
    <cfRule type="containsText" dxfId="82" priority="3" operator="containsText" text="provjeriti">
      <formula>NOT(ISERROR(SEARCH("provjeriti",N10)))</formula>
    </cfRule>
  </conditionalFormatting>
  <conditionalFormatting sqref="N27:N34">
    <cfRule type="containsText" dxfId="81" priority="1" operator="containsText" text="provjeriti">
      <formula>NOT(ISERROR(SEARCH("provjeriti",N27)))</formula>
    </cfRule>
  </conditionalFormatting>
  <dataValidations count="2">
    <dataValidation type="list" allowBlank="1" showInputMessage="1" showErrorMessage="1" sqref="J81:J84" xr:uid="{2BF71247-D862-4A0D-BCD0-1D95AAF2F5D6}">
      <formula1>$J$82:$J$84</formula1>
    </dataValidation>
    <dataValidation type="list" allowBlank="1" showInputMessage="1" showErrorMessage="1" sqref="G27:G34 G10:G17" xr:uid="{28817D60-9CDE-43A2-8569-E0018289FE9F}">
      <formula1>$J$81:$J$84</formula1>
    </dataValidation>
  </dataValidations>
  <printOptions horizontalCentered="1"/>
  <pageMargins left="0.25" right="0.25" top="0.75" bottom="0.75" header="0.3" footer="0.3"/>
  <pageSetup paperSize="8" scale="46" fitToHeight="0" orientation="landscape" r:id="rId1"/>
  <headerFooter>
    <oddHeader>&amp;L&amp;"Aptos"&amp;10&amp;K008000 Neosjetljivo - Non-sensitive&amp;1#_x000D_</oddHeader>
    <oddFooter>&amp;L&amp;9Krediti za energetsku učinkovitost poduzetnika, &amp;A
Verzija: &amp;F&amp;CStranica &amp;P od &amp;N&amp;R&amp;D. &amp;T</oddFooter>
  </headerFooter>
  <rowBreaks count="1" manualBreakCount="1">
    <brk id="52" min="1" max="15"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2C83-A87C-4067-A587-F98A57FEB632}">
  <sheetPr codeName="List8">
    <pageSetUpPr fitToPage="1"/>
  </sheetPr>
  <dimension ref="B1:S68"/>
  <sheetViews>
    <sheetView tabSelected="1" topLeftCell="G1" zoomScale="80" zoomScaleNormal="80" workbookViewId="0">
      <selection activeCell="H15" sqref="H15"/>
    </sheetView>
  </sheetViews>
  <sheetFormatPr defaultColWidth="10.28515625" defaultRowHeight="12.75" x14ac:dyDescent="0.2"/>
  <cols>
    <col min="1" max="1" width="3.140625" style="722" customWidth="1"/>
    <col min="2" max="2" width="12.28515625" style="722" customWidth="1"/>
    <col min="3" max="3" width="56.28515625" style="722" bestFit="1" customWidth="1"/>
    <col min="4" max="4" width="33.85546875" style="722" customWidth="1"/>
    <col min="5" max="5" width="20.85546875" style="722" bestFit="1" customWidth="1"/>
    <col min="6" max="6" width="34.140625" style="722" bestFit="1" customWidth="1"/>
    <col min="7" max="7" width="34.140625" style="722" customWidth="1"/>
    <col min="8" max="9" width="23.7109375" style="722" bestFit="1" customWidth="1"/>
    <col min="10" max="10" width="28.28515625" style="722" bestFit="1" customWidth="1"/>
    <col min="11" max="11" width="27.140625" style="722" customWidth="1"/>
    <col min="12" max="12" width="22.7109375" style="722" customWidth="1"/>
    <col min="13" max="15" width="32.28515625" style="722" customWidth="1"/>
    <col min="16" max="16" width="30" style="722" customWidth="1"/>
    <col min="17" max="17" width="26.42578125" style="722" customWidth="1"/>
    <col min="18" max="18" width="21.5703125" style="722" customWidth="1"/>
    <col min="19" max="16384" width="10.28515625" style="722"/>
  </cols>
  <sheetData>
    <row r="1" spans="2:18" ht="13.5" thickBot="1" x14ac:dyDescent="0.25">
      <c r="G1" s="741" t="s">
        <v>3747</v>
      </c>
    </row>
    <row r="2" spans="2:18" x14ac:dyDescent="0.2">
      <c r="B2" s="992" t="s">
        <v>3734</v>
      </c>
      <c r="C2" s="993"/>
      <c r="D2" s="993"/>
      <c r="E2" s="993"/>
      <c r="F2" s="993"/>
      <c r="G2" s="993"/>
      <c r="H2" s="993"/>
      <c r="I2" s="993"/>
      <c r="J2" s="993"/>
      <c r="K2" s="993"/>
      <c r="L2" s="993"/>
      <c r="M2" s="993"/>
      <c r="N2" s="993"/>
      <c r="O2" s="993"/>
      <c r="P2" s="994"/>
    </row>
    <row r="3" spans="2:18" ht="13.5" thickBot="1" x14ac:dyDescent="0.25">
      <c r="B3" s="995"/>
      <c r="C3" s="996"/>
      <c r="D3" s="996"/>
      <c r="E3" s="996"/>
      <c r="F3" s="996"/>
      <c r="G3" s="996"/>
      <c r="H3" s="996"/>
      <c r="I3" s="996"/>
      <c r="J3" s="996"/>
      <c r="K3" s="996"/>
      <c r="L3" s="996"/>
      <c r="M3" s="996"/>
      <c r="N3" s="996"/>
      <c r="O3" s="996"/>
      <c r="P3" s="997"/>
    </row>
    <row r="5" spans="2:18" ht="13.5" thickBot="1" x14ac:dyDescent="0.25"/>
    <row r="6" spans="2:18" ht="15" x14ac:dyDescent="0.25">
      <c r="B6" s="998" t="s">
        <v>3704</v>
      </c>
      <c r="C6" s="999"/>
      <c r="D6" s="999"/>
      <c r="E6" s="999"/>
      <c r="F6" s="999"/>
      <c r="G6" s="999"/>
      <c r="H6" s="999"/>
      <c r="I6" s="999"/>
      <c r="J6" s="999"/>
      <c r="K6" s="999"/>
      <c r="L6" s="999"/>
      <c r="M6" s="999"/>
      <c r="N6" s="999"/>
      <c r="O6" s="999"/>
      <c r="P6" s="1000"/>
    </row>
    <row r="7" spans="2:18" ht="63.75" x14ac:dyDescent="0.2">
      <c r="B7" s="1001" t="s">
        <v>3347</v>
      </c>
      <c r="C7" s="1002" t="s">
        <v>3348</v>
      </c>
      <c r="D7" s="1002" t="s">
        <v>3349</v>
      </c>
      <c r="E7" s="805" t="s">
        <v>3350</v>
      </c>
      <c r="F7" s="805" t="s">
        <v>3745</v>
      </c>
      <c r="G7" s="805" t="s">
        <v>3351</v>
      </c>
      <c r="H7" s="757" t="s">
        <v>3725</v>
      </c>
      <c r="I7" s="757" t="s">
        <v>3695</v>
      </c>
      <c r="J7" s="757" t="s">
        <v>3735</v>
      </c>
      <c r="K7" s="757" t="s">
        <v>3700</v>
      </c>
      <c r="L7" s="757" t="s">
        <v>3697</v>
      </c>
      <c r="M7" s="757" t="s">
        <v>3703</v>
      </c>
      <c r="N7" s="757" t="s">
        <v>3699</v>
      </c>
      <c r="O7" s="757" t="s">
        <v>3696</v>
      </c>
      <c r="P7" s="757" t="s">
        <v>3352</v>
      </c>
      <c r="Q7" s="758" t="s">
        <v>3723</v>
      </c>
      <c r="R7" s="759" t="s">
        <v>3354</v>
      </c>
    </row>
    <row r="8" spans="2:18" x14ac:dyDescent="0.2">
      <c r="B8" s="1001"/>
      <c r="C8" s="1002"/>
      <c r="D8" s="1002"/>
      <c r="E8" s="805" t="s">
        <v>3355</v>
      </c>
      <c r="F8" s="805" t="s">
        <v>3355</v>
      </c>
      <c r="G8" s="805"/>
      <c r="H8" s="757" t="s">
        <v>3356</v>
      </c>
      <c r="I8" s="757" t="s">
        <v>3356</v>
      </c>
      <c r="J8" s="757" t="s">
        <v>3356</v>
      </c>
      <c r="K8" s="757" t="s">
        <v>3356</v>
      </c>
      <c r="L8" s="757" t="s">
        <v>3356</v>
      </c>
      <c r="M8" s="757" t="s">
        <v>3356</v>
      </c>
      <c r="N8" s="757" t="s">
        <v>3357</v>
      </c>
      <c r="O8" s="757" t="s">
        <v>3357</v>
      </c>
      <c r="P8" s="757" t="s">
        <v>3358</v>
      </c>
      <c r="Q8" s="758" t="s">
        <v>3359</v>
      </c>
      <c r="R8" s="759" t="s">
        <v>3360</v>
      </c>
    </row>
    <row r="9" spans="2:18" ht="157.5" customHeight="1" x14ac:dyDescent="0.2">
      <c r="B9" s="806"/>
      <c r="C9" s="807" t="s">
        <v>3361</v>
      </c>
      <c r="D9" s="807" t="s">
        <v>3362</v>
      </c>
      <c r="E9" s="807" t="s">
        <v>3705</v>
      </c>
      <c r="F9" s="807" t="s">
        <v>3737</v>
      </c>
      <c r="G9" s="807" t="s">
        <v>3364</v>
      </c>
      <c r="H9" s="761" t="s">
        <v>3365</v>
      </c>
      <c r="I9" s="761" t="s">
        <v>3732</v>
      </c>
      <c r="J9" s="761" t="s">
        <v>3721</v>
      </c>
      <c r="K9" s="762" t="s">
        <v>3752</v>
      </c>
      <c r="L9" s="761" t="s">
        <v>3698</v>
      </c>
      <c r="M9" s="761" t="s">
        <v>3721</v>
      </c>
      <c r="N9" s="808" t="s">
        <v>3743</v>
      </c>
      <c r="O9" s="761" t="s">
        <v>3731</v>
      </c>
      <c r="P9" s="761" t="s">
        <v>3366</v>
      </c>
      <c r="Q9" s="763" t="s">
        <v>3740</v>
      </c>
      <c r="R9" s="764" t="s">
        <v>3724</v>
      </c>
    </row>
    <row r="10" spans="2:18" x14ac:dyDescent="0.2">
      <c r="B10" s="809" t="s">
        <v>3337</v>
      </c>
      <c r="C10" s="727"/>
      <c r="D10" s="728"/>
      <c r="E10" s="729"/>
      <c r="F10" s="729"/>
      <c r="G10" s="730"/>
      <c r="H10" s="737"/>
      <c r="I10" s="737"/>
      <c r="J10" s="810">
        <f>H10-I10</f>
        <v>0</v>
      </c>
      <c r="K10" s="1003"/>
      <c r="L10" s="738"/>
      <c r="M10" s="811">
        <f>IF(ISBLANK(L10),0,$K$18-L10)</f>
        <v>0</v>
      </c>
      <c r="N10" s="767">
        <f>IFERROR(IF(AND(ISBLANK(H10),ISBLANK(I10)),L10/$K$18,IF(ISBLANK(L10),I10/H10,"Provjeriti podatke. Moraju biti popunjeni stupci H-I ili stupac L.")),0)</f>
        <v>0</v>
      </c>
      <c r="O10" s="812">
        <f>IFERROR(L10/$K$18,0)</f>
        <v>0</v>
      </c>
      <c r="P10" s="1132">
        <f>IFERROR(IF(AND(ISBLANK(H10),ISBLANK(I10)),L10/F10,IF(AND(ISBLANK(K10),ISBLANK(L10)),I10/F10,"Provjeriti podatke. Moraju biti popunjeni stupci H-I ili stupac L.")),0)</f>
        <v>0</v>
      </c>
      <c r="Q10" s="735"/>
      <c r="R10" s="770">
        <f>I10*Q10/1000+L10*Q10/1000</f>
        <v>0</v>
      </c>
    </row>
    <row r="11" spans="2:18" x14ac:dyDescent="0.2">
      <c r="B11" s="809" t="s">
        <v>3338</v>
      </c>
      <c r="C11" s="727"/>
      <c r="D11" s="728"/>
      <c r="E11" s="729"/>
      <c r="F11" s="729"/>
      <c r="G11" s="730"/>
      <c r="H11" s="737"/>
      <c r="I11" s="737"/>
      <c r="J11" s="810">
        <f t="shared" ref="J11:J17" si="0">H11-I11</f>
        <v>0</v>
      </c>
      <c r="K11" s="1004"/>
      <c r="L11" s="737"/>
      <c r="M11" s="811">
        <f t="shared" ref="M11:M17" si="1">IF(ISBLANK(L11),0,$K$18-L11)</f>
        <v>0</v>
      </c>
      <c r="N11" s="767">
        <f>IFERROR(IF(AND(ISBLANK(H11),ISBLANK(I11)),L11/$K$18,IF(ISBLANK(L11),I11/H11,"Provjeriti podatke. Moraju biti popunjeni stupci H-I ili stupac L.")),0)</f>
        <v>0</v>
      </c>
      <c r="O11" s="812">
        <f t="shared" ref="O11:O17" si="2">IFERROR(L11/$K$18,0)</f>
        <v>0</v>
      </c>
      <c r="P11" s="1134">
        <f t="shared" ref="P11:P17" si="3">IFERROR(IF(AND(ISBLANK(H11),ISBLANK(I11)),L11/F11,IF(AND(ISBLANK(K11),ISBLANK(L11)),I11/F11,"Provjeriti podatke. Moraju biti popunjeni stupci H-I ili stupac L.")),0)</f>
        <v>0</v>
      </c>
      <c r="Q11" s="735"/>
      <c r="R11" s="770">
        <f t="shared" ref="R11:R17" si="4">I11*Q11/1000+L11*Q11/1000</f>
        <v>0</v>
      </c>
    </row>
    <row r="12" spans="2:18" x14ac:dyDescent="0.2">
      <c r="B12" s="809" t="s">
        <v>3339</v>
      </c>
      <c r="C12" s="727"/>
      <c r="D12" s="728"/>
      <c r="E12" s="729"/>
      <c r="F12" s="729"/>
      <c r="G12" s="730"/>
      <c r="H12" s="737"/>
      <c r="I12" s="737"/>
      <c r="J12" s="810">
        <f t="shared" si="0"/>
        <v>0</v>
      </c>
      <c r="K12" s="1004"/>
      <c r="L12" s="737"/>
      <c r="M12" s="811">
        <f t="shared" si="1"/>
        <v>0</v>
      </c>
      <c r="N12" s="767">
        <f t="shared" ref="N12:N17" si="5">IFERROR(IF(AND(ISBLANK(H12),ISBLANK(I12)),L12/$K$18,IF(ISBLANK(L12),I12/H12,"Provjeriti podatke. Moraju biti popunjeni stupci H-I ili stupac L.")),0)</f>
        <v>0</v>
      </c>
      <c r="O12" s="812">
        <f t="shared" si="2"/>
        <v>0</v>
      </c>
      <c r="P12" s="1132">
        <f t="shared" si="3"/>
        <v>0</v>
      </c>
      <c r="Q12" s="736"/>
      <c r="R12" s="770">
        <f t="shared" si="4"/>
        <v>0</v>
      </c>
    </row>
    <row r="13" spans="2:18" x14ac:dyDescent="0.2">
      <c r="B13" s="809" t="s">
        <v>3340</v>
      </c>
      <c r="C13" s="727"/>
      <c r="D13" s="728"/>
      <c r="E13" s="729"/>
      <c r="F13" s="729"/>
      <c r="G13" s="730"/>
      <c r="H13" s="737"/>
      <c r="I13" s="737"/>
      <c r="J13" s="810">
        <f t="shared" si="0"/>
        <v>0</v>
      </c>
      <c r="K13" s="1004"/>
      <c r="L13" s="737"/>
      <c r="M13" s="811">
        <f t="shared" si="1"/>
        <v>0</v>
      </c>
      <c r="N13" s="767">
        <f t="shared" si="5"/>
        <v>0</v>
      </c>
      <c r="O13" s="812">
        <f t="shared" si="2"/>
        <v>0</v>
      </c>
      <c r="P13" s="1132">
        <f t="shared" si="3"/>
        <v>0</v>
      </c>
      <c r="Q13" s="736"/>
      <c r="R13" s="770">
        <f t="shared" si="4"/>
        <v>0</v>
      </c>
    </row>
    <row r="14" spans="2:18" x14ac:dyDescent="0.2">
      <c r="B14" s="809" t="s">
        <v>3341</v>
      </c>
      <c r="C14" s="727"/>
      <c r="D14" s="728"/>
      <c r="E14" s="729"/>
      <c r="F14" s="729"/>
      <c r="G14" s="730"/>
      <c r="H14" s="737"/>
      <c r="I14" s="737"/>
      <c r="J14" s="810">
        <f t="shared" si="0"/>
        <v>0</v>
      </c>
      <c r="K14" s="1004"/>
      <c r="L14" s="737"/>
      <c r="M14" s="811">
        <f t="shared" si="1"/>
        <v>0</v>
      </c>
      <c r="N14" s="767">
        <f t="shared" si="5"/>
        <v>0</v>
      </c>
      <c r="O14" s="812">
        <f t="shared" si="2"/>
        <v>0</v>
      </c>
      <c r="P14" s="1132">
        <f t="shared" si="3"/>
        <v>0</v>
      </c>
      <c r="Q14" s="736"/>
      <c r="R14" s="770">
        <f t="shared" si="4"/>
        <v>0</v>
      </c>
    </row>
    <row r="15" spans="2:18" x14ac:dyDescent="0.2">
      <c r="B15" s="809" t="s">
        <v>3342</v>
      </c>
      <c r="C15" s="727"/>
      <c r="D15" s="728"/>
      <c r="E15" s="729"/>
      <c r="F15" s="729"/>
      <c r="G15" s="730"/>
      <c r="H15" s="737"/>
      <c r="I15" s="737"/>
      <c r="J15" s="810">
        <f t="shared" si="0"/>
        <v>0</v>
      </c>
      <c r="K15" s="1004"/>
      <c r="L15" s="737"/>
      <c r="M15" s="811">
        <f t="shared" si="1"/>
        <v>0</v>
      </c>
      <c r="N15" s="767">
        <f t="shared" si="5"/>
        <v>0</v>
      </c>
      <c r="O15" s="812">
        <f t="shared" si="2"/>
        <v>0</v>
      </c>
      <c r="P15" s="1132">
        <f t="shared" si="3"/>
        <v>0</v>
      </c>
      <c r="Q15" s="736"/>
      <c r="R15" s="770">
        <f t="shared" si="4"/>
        <v>0</v>
      </c>
    </row>
    <row r="16" spans="2:18" x14ac:dyDescent="0.2">
      <c r="B16" s="809" t="s">
        <v>3343</v>
      </c>
      <c r="C16" s="727"/>
      <c r="D16" s="728"/>
      <c r="E16" s="729"/>
      <c r="F16" s="729"/>
      <c r="G16" s="730"/>
      <c r="H16" s="737"/>
      <c r="I16" s="737"/>
      <c r="J16" s="810">
        <f t="shared" si="0"/>
        <v>0</v>
      </c>
      <c r="K16" s="1004"/>
      <c r="L16" s="737"/>
      <c r="M16" s="811">
        <f t="shared" si="1"/>
        <v>0</v>
      </c>
      <c r="N16" s="767">
        <f t="shared" si="5"/>
        <v>0</v>
      </c>
      <c r="O16" s="812">
        <f t="shared" si="2"/>
        <v>0</v>
      </c>
      <c r="P16" s="1132">
        <f t="shared" si="3"/>
        <v>0</v>
      </c>
      <c r="Q16" s="736"/>
      <c r="R16" s="770">
        <f t="shared" si="4"/>
        <v>0</v>
      </c>
    </row>
    <row r="17" spans="2:19" x14ac:dyDescent="0.2">
      <c r="B17" s="809" t="s">
        <v>3344</v>
      </c>
      <c r="C17" s="727"/>
      <c r="D17" s="728"/>
      <c r="E17" s="729"/>
      <c r="F17" s="729"/>
      <c r="G17" s="730"/>
      <c r="H17" s="737"/>
      <c r="I17" s="737"/>
      <c r="J17" s="810">
        <f t="shared" si="0"/>
        <v>0</v>
      </c>
      <c r="K17" s="1005"/>
      <c r="L17" s="737"/>
      <c r="M17" s="811">
        <f t="shared" si="1"/>
        <v>0</v>
      </c>
      <c r="N17" s="1135">
        <f t="shared" si="5"/>
        <v>0</v>
      </c>
      <c r="O17" s="1136">
        <f t="shared" si="2"/>
        <v>0</v>
      </c>
      <c r="P17" s="1132">
        <f t="shared" si="3"/>
        <v>0</v>
      </c>
      <c r="Q17" s="736"/>
      <c r="R17" s="770">
        <f t="shared" si="4"/>
        <v>0</v>
      </c>
    </row>
    <row r="18" spans="2:19" ht="13.5" thickBot="1" x14ac:dyDescent="0.25">
      <c r="B18" s="990" t="s">
        <v>3706</v>
      </c>
      <c r="C18" s="991"/>
      <c r="D18" s="991"/>
      <c r="E18" s="813">
        <f>SUM(E10:E17)</f>
        <v>0</v>
      </c>
      <c r="F18" s="813">
        <f>SUM(F10:F17)</f>
        <v>0</v>
      </c>
      <c r="G18" s="813"/>
      <c r="H18" s="771">
        <f>SUM(H10:H17)</f>
        <v>0</v>
      </c>
      <c r="I18" s="771">
        <f>SUM(I10:I17)</f>
        <v>0</v>
      </c>
      <c r="J18" s="771">
        <f>H18-I18</f>
        <v>0</v>
      </c>
      <c r="K18" s="771">
        <f>D36</f>
        <v>0</v>
      </c>
      <c r="L18" s="771">
        <f>SUM(L10:L17)</f>
        <v>0</v>
      </c>
      <c r="M18" s="771">
        <f>K18-L18</f>
        <v>0</v>
      </c>
      <c r="N18" s="773"/>
      <c r="O18" s="773">
        <f>SUM(O10:O17)</f>
        <v>0</v>
      </c>
      <c r="P18" s="781"/>
      <c r="Q18" s="775"/>
      <c r="R18" s="776">
        <f>SUM(R10:R17)</f>
        <v>0</v>
      </c>
    </row>
    <row r="19" spans="2:19" ht="12" customHeight="1" x14ac:dyDescent="0.2"/>
    <row r="20" spans="2:19" x14ac:dyDescent="0.2">
      <c r="M20" s="723"/>
      <c r="N20" s="723"/>
      <c r="O20" s="723"/>
      <c r="P20" s="723"/>
      <c r="Q20" s="723"/>
      <c r="R20" s="723"/>
      <c r="S20" s="723"/>
    </row>
    <row r="21" spans="2:19" x14ac:dyDescent="0.2">
      <c r="M21" s="723"/>
      <c r="N21" s="723"/>
      <c r="O21" s="723"/>
      <c r="P21" s="723"/>
      <c r="Q21" s="723"/>
      <c r="R21" s="723"/>
      <c r="S21" s="723"/>
    </row>
    <row r="22" spans="2:19" ht="13.5" thickBot="1" x14ac:dyDescent="0.25">
      <c r="M22" s="723"/>
      <c r="N22" s="723"/>
      <c r="O22" s="723"/>
      <c r="P22" s="723"/>
      <c r="Q22" s="723"/>
      <c r="R22" s="723"/>
      <c r="S22" s="723"/>
    </row>
    <row r="23" spans="2:19" ht="15" x14ac:dyDescent="0.25">
      <c r="B23" s="998" t="s">
        <v>3707</v>
      </c>
      <c r="C23" s="999"/>
      <c r="D23" s="999"/>
      <c r="E23" s="999"/>
      <c r="F23" s="999"/>
      <c r="G23" s="999"/>
      <c r="H23" s="999"/>
      <c r="I23" s="999"/>
      <c r="J23" s="999"/>
      <c r="K23" s="999"/>
      <c r="L23" s="1000"/>
      <c r="M23" s="723"/>
      <c r="N23" s="723"/>
      <c r="O23" s="723"/>
      <c r="P23" s="723"/>
      <c r="Q23" s="723"/>
      <c r="R23" s="723"/>
      <c r="S23" s="723"/>
    </row>
    <row r="24" spans="2:19" x14ac:dyDescent="0.2">
      <c r="B24" s="1006" t="s">
        <v>3371</v>
      </c>
      <c r="C24" s="1007"/>
      <c r="D24" s="814" t="s">
        <v>3372</v>
      </c>
      <c r="E24" s="1008" t="s">
        <v>3373</v>
      </c>
      <c r="F24" s="1008"/>
      <c r="G24" s="1008"/>
      <c r="H24" s="815" t="s">
        <v>3374</v>
      </c>
      <c r="I24" s="816" t="s">
        <v>3375</v>
      </c>
      <c r="J24" s="815" t="s">
        <v>3376</v>
      </c>
      <c r="K24" s="1009" t="s">
        <v>3733</v>
      </c>
      <c r="L24" s="1010"/>
      <c r="M24" s="723"/>
      <c r="N24" s="723"/>
      <c r="O24" s="723"/>
      <c r="P24" s="723"/>
      <c r="Q24" s="723"/>
      <c r="R24" s="723"/>
      <c r="S24" s="723"/>
    </row>
    <row r="25" spans="2:19" ht="40.15" customHeight="1" x14ac:dyDescent="0.2">
      <c r="B25" s="1011" t="s">
        <v>3708</v>
      </c>
      <c r="C25" s="1012"/>
      <c r="D25" s="817" t="s">
        <v>3709</v>
      </c>
      <c r="E25" s="1013" t="s">
        <v>3753</v>
      </c>
      <c r="F25" s="1013"/>
      <c r="G25" s="1013"/>
      <c r="H25" s="787">
        <f>K18</f>
        <v>0</v>
      </c>
      <c r="I25" s="786">
        <f>H25-J25</f>
        <v>0</v>
      </c>
      <c r="J25" s="787">
        <f>I18</f>
        <v>0</v>
      </c>
      <c r="K25" s="1014" t="s">
        <v>3710</v>
      </c>
      <c r="L25" s="1015"/>
      <c r="M25" s="723"/>
      <c r="N25" s="723"/>
      <c r="O25" s="723"/>
      <c r="P25" s="723"/>
      <c r="Q25" s="723"/>
      <c r="R25" s="723"/>
      <c r="S25" s="723"/>
    </row>
    <row r="26" spans="2:19" ht="39" customHeight="1" thickBot="1" x14ac:dyDescent="0.25">
      <c r="B26" s="1016" t="s">
        <v>3711</v>
      </c>
      <c r="C26" s="1017"/>
      <c r="D26" s="818" t="s">
        <v>3712</v>
      </c>
      <c r="E26" s="1018" t="s">
        <v>3713</v>
      </c>
      <c r="F26" s="1018"/>
      <c r="G26" s="1018"/>
      <c r="H26" s="819"/>
      <c r="I26" s="788"/>
      <c r="J26" s="789">
        <f>L18</f>
        <v>0</v>
      </c>
      <c r="K26" s="875">
        <f>MAX(0,MIN(IFERROR((J26+J25)/H25,0),1))</f>
        <v>0</v>
      </c>
      <c r="L26" s="876" t="s">
        <v>263</v>
      </c>
      <c r="M26" s="723"/>
      <c r="N26" s="723"/>
      <c r="O26" s="723"/>
      <c r="P26" s="723"/>
      <c r="Q26" s="723"/>
      <c r="R26" s="723"/>
      <c r="S26" s="723"/>
    </row>
    <row r="27" spans="2:19" ht="13.5" thickBot="1" x14ac:dyDescent="0.25">
      <c r="J27" s="793">
        <f>SUM(J25:J26)</f>
        <v>0</v>
      </c>
      <c r="M27" s="723"/>
      <c r="N27" s="723"/>
      <c r="O27" s="723"/>
      <c r="P27" s="723"/>
      <c r="Q27" s="723"/>
      <c r="R27" s="723"/>
      <c r="S27" s="723"/>
    </row>
    <row r="28" spans="2:19" x14ac:dyDescent="0.2">
      <c r="M28" s="723"/>
      <c r="N28" s="723"/>
      <c r="O28" s="723"/>
      <c r="P28" s="723"/>
      <c r="Q28" s="723"/>
      <c r="R28" s="723"/>
      <c r="S28" s="723"/>
    </row>
    <row r="29" spans="2:19" ht="13.5" thickBot="1" x14ac:dyDescent="0.25">
      <c r="M29" s="723"/>
      <c r="N29" s="723"/>
      <c r="O29" s="723"/>
      <c r="P29" s="723"/>
      <c r="Q29" s="723"/>
      <c r="R29" s="723"/>
      <c r="S29" s="723"/>
    </row>
    <row r="30" spans="2:19" ht="23.25" customHeight="1" x14ac:dyDescent="0.25">
      <c r="B30" s="1019" t="s">
        <v>3714</v>
      </c>
      <c r="C30" s="1020"/>
      <c r="D30" s="820"/>
      <c r="E30" s="820"/>
      <c r="F30" s="820"/>
      <c r="G30" s="821"/>
      <c r="H30" s="723"/>
      <c r="I30" s="1021" t="s">
        <v>3398</v>
      </c>
      <c r="J30" s="1021" t="s">
        <v>3399</v>
      </c>
      <c r="K30" s="1021" t="s">
        <v>3400</v>
      </c>
      <c r="L30" s="1021" t="s">
        <v>3401</v>
      </c>
      <c r="M30" s="723"/>
      <c r="N30" s="723"/>
      <c r="O30" s="723"/>
      <c r="P30" s="723"/>
      <c r="Q30" s="723"/>
      <c r="R30" s="723"/>
      <c r="S30" s="723"/>
    </row>
    <row r="31" spans="2:19" ht="39.75" customHeight="1" x14ac:dyDescent="0.2">
      <c r="B31" s="822" t="s">
        <v>3402</v>
      </c>
      <c r="C31" s="823" t="s">
        <v>3403</v>
      </c>
      <c r="D31" s="823" t="s">
        <v>3404</v>
      </c>
      <c r="E31" s="1024" t="s">
        <v>3405</v>
      </c>
      <c r="F31" s="1025"/>
      <c r="G31" s="1026"/>
      <c r="H31" s="723"/>
      <c r="I31" s="1022"/>
      <c r="J31" s="1022"/>
      <c r="K31" s="1022"/>
      <c r="L31" s="1023"/>
      <c r="M31" s="723"/>
      <c r="N31" s="723"/>
      <c r="O31" s="723"/>
      <c r="P31" s="723"/>
      <c r="Q31" s="723"/>
      <c r="R31" s="723"/>
      <c r="S31" s="723"/>
    </row>
    <row r="32" spans="2:19" ht="12.75" customHeight="1" x14ac:dyDescent="0.2">
      <c r="B32" s="834">
        <v>1</v>
      </c>
      <c r="C32" s="543"/>
      <c r="D32" s="740"/>
      <c r="E32" s="908"/>
      <c r="F32" s="908"/>
      <c r="G32" s="908"/>
      <c r="H32" s="723"/>
      <c r="I32" s="824" t="s">
        <v>3356</v>
      </c>
      <c r="J32" s="824" t="s">
        <v>3356</v>
      </c>
      <c r="K32" s="824" t="s">
        <v>3356</v>
      </c>
      <c r="L32" s="824" t="s">
        <v>236</v>
      </c>
      <c r="M32" s="723"/>
      <c r="N32" s="723"/>
      <c r="O32" s="723"/>
      <c r="P32" s="723"/>
      <c r="Q32" s="723"/>
      <c r="R32" s="723"/>
      <c r="S32" s="723"/>
    </row>
    <row r="33" spans="2:19" ht="12.75" customHeight="1" x14ac:dyDescent="0.2">
      <c r="B33" s="834">
        <v>2</v>
      </c>
      <c r="C33" s="543"/>
      <c r="D33" s="740"/>
      <c r="E33" s="908"/>
      <c r="F33" s="908"/>
      <c r="G33" s="908"/>
      <c r="H33" s="723"/>
      <c r="I33" s="1027" t="s">
        <v>3715</v>
      </c>
      <c r="J33" s="1027" t="s">
        <v>3716</v>
      </c>
      <c r="K33" s="1027" t="s">
        <v>3717</v>
      </c>
      <c r="L33" s="1027" t="s">
        <v>3717</v>
      </c>
      <c r="M33" s="723"/>
      <c r="N33" s="723"/>
      <c r="O33" s="723"/>
      <c r="P33" s="723"/>
      <c r="Q33" s="723"/>
      <c r="R33" s="723"/>
      <c r="S33" s="723"/>
    </row>
    <row r="34" spans="2:19" ht="12.75" customHeight="1" x14ac:dyDescent="0.2">
      <c r="B34" s="834">
        <v>3</v>
      </c>
      <c r="C34" s="543"/>
      <c r="D34" s="740"/>
      <c r="E34" s="908"/>
      <c r="F34" s="908"/>
      <c r="G34" s="908"/>
      <c r="H34" s="723"/>
      <c r="I34" s="1028"/>
      <c r="J34" s="1028"/>
      <c r="K34" s="1028"/>
      <c r="L34" s="1028"/>
      <c r="M34" s="723"/>
      <c r="N34" s="723"/>
      <c r="O34" s="723"/>
      <c r="P34" s="723"/>
    </row>
    <row r="35" spans="2:19" x14ac:dyDescent="0.2">
      <c r="B35" s="834">
        <v>4</v>
      </c>
      <c r="C35" s="543"/>
      <c r="D35" s="740"/>
      <c r="E35" s="908"/>
      <c r="F35" s="908"/>
      <c r="G35" s="908"/>
      <c r="H35" s="723"/>
      <c r="I35" s="1028"/>
      <c r="J35" s="1028"/>
      <c r="K35" s="1028"/>
      <c r="L35" s="1028"/>
      <c r="M35" s="723"/>
      <c r="N35" s="723"/>
      <c r="O35" s="723"/>
      <c r="P35" s="723"/>
    </row>
    <row r="36" spans="2:19" ht="13.5" thickBot="1" x14ac:dyDescent="0.25">
      <c r="B36" s="825" t="s">
        <v>3406</v>
      </c>
      <c r="C36" s="826"/>
      <c r="D36" s="827">
        <f>SUM(D32:D35)</f>
        <v>0</v>
      </c>
      <c r="E36" s="1030"/>
      <c r="F36" s="1030"/>
      <c r="G36" s="1031"/>
      <c r="H36" s="723"/>
      <c r="I36" s="1028"/>
      <c r="J36" s="1028"/>
      <c r="K36" s="1028"/>
      <c r="L36" s="1028"/>
      <c r="M36" s="723"/>
      <c r="N36" s="723"/>
      <c r="O36" s="723"/>
      <c r="P36" s="723"/>
    </row>
    <row r="37" spans="2:19" ht="15" customHeight="1" x14ac:dyDescent="0.2">
      <c r="B37" s="828"/>
      <c r="C37" s="829"/>
      <c r="D37" s="830"/>
      <c r="E37" s="1032"/>
      <c r="F37" s="1032"/>
      <c r="G37" s="1032"/>
      <c r="H37" s="723"/>
      <c r="I37" s="1028"/>
      <c r="J37" s="1028"/>
      <c r="K37" s="1028"/>
      <c r="L37" s="1028"/>
      <c r="M37" s="723"/>
      <c r="N37" s="723"/>
      <c r="O37" s="723"/>
      <c r="P37" s="723"/>
    </row>
    <row r="38" spans="2:19" x14ac:dyDescent="0.2">
      <c r="C38" s="724"/>
      <c r="H38" s="723"/>
      <c r="I38" s="1028"/>
      <c r="J38" s="1028"/>
      <c r="K38" s="1028"/>
      <c r="L38" s="1028"/>
      <c r="M38" s="723"/>
      <c r="N38" s="723"/>
      <c r="O38" s="723"/>
      <c r="P38" s="723"/>
    </row>
    <row r="39" spans="2:19" x14ac:dyDescent="0.2">
      <c r="B39" s="541" t="s">
        <v>3408</v>
      </c>
      <c r="C39" s="752"/>
      <c r="D39" s="541"/>
      <c r="E39" s="541"/>
      <c r="H39" s="723"/>
      <c r="I39" s="1028"/>
      <c r="J39" s="1028"/>
      <c r="K39" s="831"/>
      <c r="L39" s="1029"/>
      <c r="M39" s="723"/>
      <c r="N39" s="723"/>
      <c r="O39" s="723"/>
      <c r="P39" s="723"/>
    </row>
    <row r="40" spans="2:19" x14ac:dyDescent="0.2">
      <c r="B40" s="541"/>
      <c r="C40" s="752"/>
      <c r="D40" s="541"/>
      <c r="E40" s="541"/>
      <c r="H40" s="723"/>
      <c r="I40" s="733"/>
      <c r="J40" s="733"/>
      <c r="K40" s="832">
        <f>I40-J40</f>
        <v>0</v>
      </c>
      <c r="L40" s="832">
        <f>IFERROR(K40/I40,0)</f>
        <v>0</v>
      </c>
      <c r="M40" s="723"/>
      <c r="N40" s="723"/>
      <c r="O40" s="723"/>
      <c r="P40" s="723"/>
    </row>
    <row r="41" spans="2:19" ht="14.25" x14ac:dyDescent="0.2">
      <c r="B41" s="541" t="s">
        <v>3409</v>
      </c>
      <c r="C41" s="803"/>
      <c r="D41" s="912"/>
      <c r="E41" s="912"/>
      <c r="H41" s="723"/>
      <c r="I41" s="833"/>
      <c r="J41" s="833"/>
      <c r="K41" s="833"/>
      <c r="L41" s="833"/>
      <c r="M41" s="723"/>
      <c r="N41" s="723"/>
      <c r="O41" s="723"/>
      <c r="P41" s="723"/>
    </row>
    <row r="42" spans="2:19" ht="14.25" x14ac:dyDescent="0.2">
      <c r="B42" s="541" t="s">
        <v>3410</v>
      </c>
      <c r="C42" s="803"/>
      <c r="D42" s="912"/>
      <c r="E42" s="912"/>
      <c r="H42" s="723"/>
      <c r="I42" s="833"/>
      <c r="J42" s="833"/>
      <c r="K42" s="833"/>
      <c r="L42" s="833"/>
      <c r="M42" s="723"/>
      <c r="N42" s="723"/>
      <c r="O42" s="723"/>
      <c r="P42" s="723"/>
    </row>
    <row r="43" spans="2:19" x14ac:dyDescent="0.2">
      <c r="B43" s="536" t="s">
        <v>3411</v>
      </c>
      <c r="C43" s="804"/>
      <c r="D43" s="913"/>
      <c r="E43" s="913"/>
      <c r="F43" s="723"/>
      <c r="G43" s="723"/>
      <c r="H43" s="723"/>
      <c r="I43" s="723"/>
      <c r="J43" s="723"/>
      <c r="K43" s="723"/>
      <c r="L43" s="723"/>
      <c r="M43" s="723"/>
      <c r="N43" s="723"/>
      <c r="O43" s="723"/>
      <c r="P43" s="723"/>
    </row>
    <row r="44" spans="2:19" x14ac:dyDescent="0.2">
      <c r="B44" s="752"/>
      <c r="C44" s="752"/>
      <c r="D44" s="905" t="s">
        <v>3412</v>
      </c>
      <c r="E44" s="905"/>
      <c r="F44" s="723"/>
      <c r="G44" s="723"/>
      <c r="H44" s="723"/>
      <c r="I44" s="723"/>
      <c r="J44" s="723"/>
      <c r="K44" s="723"/>
      <c r="L44" s="723"/>
      <c r="M44" s="723"/>
      <c r="N44" s="723"/>
      <c r="O44" s="723"/>
      <c r="P44" s="723"/>
    </row>
    <row r="45" spans="2:19" s="724" customFormat="1" x14ac:dyDescent="0.2"/>
    <row r="46" spans="2:19" s="724" customFormat="1" x14ac:dyDescent="0.2">
      <c r="B46" s="754" t="s">
        <v>283</v>
      </c>
    </row>
    <row r="47" spans="2:19" s="724" customFormat="1" x14ac:dyDescent="0.2">
      <c r="B47" s="754">
        <v>38</v>
      </c>
    </row>
    <row r="48" spans="2:19" s="724" customFormat="1" x14ac:dyDescent="0.2">
      <c r="B48" s="754">
        <v>41</v>
      </c>
    </row>
    <row r="49" spans="2:11" s="724" customFormat="1" x14ac:dyDescent="0.2">
      <c r="B49" s="754" t="s">
        <v>305</v>
      </c>
    </row>
    <row r="50" spans="2:11" s="724" customFormat="1" x14ac:dyDescent="0.2"/>
    <row r="51" spans="2:11" s="724" customFormat="1" x14ac:dyDescent="0.2"/>
    <row r="52" spans="2:11" s="724" customFormat="1" x14ac:dyDescent="0.2"/>
    <row r="53" spans="2:11" s="724" customFormat="1" x14ac:dyDescent="0.2"/>
    <row r="54" spans="2:11" s="724" customFormat="1" x14ac:dyDescent="0.2"/>
    <row r="55" spans="2:11" s="724" customFormat="1" x14ac:dyDescent="0.2"/>
    <row r="56" spans="2:11" s="724" customFormat="1" x14ac:dyDescent="0.2"/>
    <row r="57" spans="2:11" s="724" customFormat="1" x14ac:dyDescent="0.2"/>
    <row r="58" spans="2:11" s="724" customFormat="1" x14ac:dyDescent="0.2"/>
    <row r="59" spans="2:11" s="724" customFormat="1" x14ac:dyDescent="0.2"/>
    <row r="60" spans="2:11" s="724" customFormat="1" x14ac:dyDescent="0.2"/>
    <row r="61" spans="2:11" s="724" customFormat="1" x14ac:dyDescent="0.2"/>
    <row r="62" spans="2:11" s="724" customFormat="1" x14ac:dyDescent="0.2"/>
    <row r="63" spans="2:11" x14ac:dyDescent="0.2">
      <c r="B63" s="723"/>
      <c r="C63" s="723"/>
      <c r="D63" s="723"/>
      <c r="E63" s="723"/>
      <c r="F63" s="723"/>
      <c r="G63" s="723"/>
      <c r="H63" s="723"/>
      <c r="I63" s="723"/>
      <c r="J63" s="723"/>
      <c r="K63" s="723"/>
    </row>
    <row r="64" spans="2:11" x14ac:dyDescent="0.2">
      <c r="B64" s="723"/>
      <c r="C64" s="723"/>
      <c r="D64" s="723"/>
      <c r="E64" s="723"/>
      <c r="F64" s="723"/>
      <c r="G64" s="723"/>
      <c r="H64" s="723"/>
      <c r="I64" s="723"/>
      <c r="J64" s="723"/>
      <c r="K64" s="723"/>
    </row>
    <row r="65" spans="2:11" x14ac:dyDescent="0.2">
      <c r="B65" s="723"/>
      <c r="C65" s="723"/>
      <c r="D65" s="723"/>
      <c r="E65" s="723"/>
      <c r="F65" s="723"/>
      <c r="G65" s="723"/>
      <c r="H65" s="723"/>
      <c r="I65" s="723"/>
      <c r="J65" s="723"/>
      <c r="K65" s="723"/>
    </row>
    <row r="66" spans="2:11" x14ac:dyDescent="0.2">
      <c r="B66" s="723"/>
      <c r="C66" s="723"/>
      <c r="D66" s="723"/>
      <c r="E66" s="723"/>
      <c r="F66" s="723"/>
      <c r="G66" s="723"/>
      <c r="H66" s="723"/>
      <c r="I66" s="723"/>
      <c r="J66" s="723"/>
      <c r="K66" s="723"/>
    </row>
    <row r="67" spans="2:11" x14ac:dyDescent="0.2">
      <c r="B67" s="723"/>
      <c r="C67" s="723"/>
      <c r="D67" s="723"/>
      <c r="E67" s="723"/>
      <c r="F67" s="723"/>
      <c r="G67" s="723"/>
      <c r="H67" s="723"/>
      <c r="I67" s="723"/>
      <c r="J67" s="723"/>
      <c r="K67" s="723"/>
    </row>
    <row r="68" spans="2:11" x14ac:dyDescent="0.2">
      <c r="B68" s="723"/>
      <c r="C68" s="723"/>
      <c r="D68" s="723"/>
      <c r="E68" s="723"/>
      <c r="F68" s="723"/>
      <c r="G68" s="723"/>
      <c r="H68" s="723"/>
      <c r="I68" s="723"/>
      <c r="J68" s="723"/>
      <c r="K68" s="723"/>
    </row>
  </sheetData>
  <mergeCells count="35">
    <mergeCell ref="I33:I39"/>
    <mergeCell ref="J33:J39"/>
    <mergeCell ref="K33:K38"/>
    <mergeCell ref="L33:L39"/>
    <mergeCell ref="E36:G36"/>
    <mergeCell ref="E37:G37"/>
    <mergeCell ref="B26:C26"/>
    <mergeCell ref="E26:G26"/>
    <mergeCell ref="K26:L26"/>
    <mergeCell ref="B30:C30"/>
    <mergeCell ref="I30:I31"/>
    <mergeCell ref="J30:J31"/>
    <mergeCell ref="K30:K31"/>
    <mergeCell ref="L30:L31"/>
    <mergeCell ref="E31:G31"/>
    <mergeCell ref="B23:L23"/>
    <mergeCell ref="B24:C24"/>
    <mergeCell ref="E24:G24"/>
    <mergeCell ref="K24:L24"/>
    <mergeCell ref="B25:C25"/>
    <mergeCell ref="E25:G25"/>
    <mergeCell ref="K25:L25"/>
    <mergeCell ref="B18:D18"/>
    <mergeCell ref="B2:P3"/>
    <mergeCell ref="B6:P6"/>
    <mergeCell ref="B7:B8"/>
    <mergeCell ref="C7:C8"/>
    <mergeCell ref="D7:D8"/>
    <mergeCell ref="K10:K17"/>
    <mergeCell ref="D44:E44"/>
    <mergeCell ref="E32:G32"/>
    <mergeCell ref="E33:G33"/>
    <mergeCell ref="E34:G34"/>
    <mergeCell ref="E35:G35"/>
    <mergeCell ref="D41:E43"/>
  </mergeCells>
  <conditionalFormatting sqref="N10:N17">
    <cfRule type="containsText" dxfId="80" priority="2" operator="containsText" text="provjeriti">
      <formula>NOT(ISERROR(SEARCH("provjeriti",N10)))</formula>
    </cfRule>
  </conditionalFormatting>
  <conditionalFormatting sqref="P10:P17">
    <cfRule type="containsText" dxfId="79" priority="1" operator="containsText" text="provjeriti">
      <formula>NOT(ISERROR(SEARCH("provjeriti",P10)))</formula>
    </cfRule>
  </conditionalFormatting>
  <dataValidations count="2">
    <dataValidation type="list" allowBlank="1" showInputMessage="1" showErrorMessage="1" sqref="G10:G17" xr:uid="{442E2773-FA71-4F3A-ADF0-FFF5C7CD2E8A}">
      <formula1>$B$46:$B$49</formula1>
    </dataValidation>
    <dataValidation type="list" allowBlank="1" showInputMessage="1" showErrorMessage="1" sqref="B46:B49" xr:uid="{13F98A6A-5EFC-416D-A836-A1A58CBEA8A6}">
      <formula1>$J$82:$J$84</formula1>
    </dataValidation>
  </dataValidations>
  <pageMargins left="0.70866141732283472" right="0.70866141732283472" top="0.74803149606299213" bottom="0.74803149606299213" header="0.31496062992125984" footer="0.31496062992125984"/>
  <pageSetup paperSize="9" scale="30"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9315-0FB7-4A3B-95A5-4CCB4DB03742}">
  <sheetPr codeName="List9">
    <tabColor rgb="FFFF66FF"/>
  </sheetPr>
  <dimension ref="B1:X30"/>
  <sheetViews>
    <sheetView zoomScale="80" zoomScaleNormal="80" workbookViewId="0">
      <selection activeCell="B2" sqref="B2:H2"/>
    </sheetView>
  </sheetViews>
  <sheetFormatPr defaultColWidth="9.28515625" defaultRowHeight="15.75" x14ac:dyDescent="0.25"/>
  <cols>
    <col min="1" max="1" width="9.28515625" style="547"/>
    <col min="2" max="2" width="10.7109375" style="547" bestFit="1" customWidth="1"/>
    <col min="3" max="3" width="9.28515625" style="547" customWidth="1"/>
    <col min="4" max="4" width="19.7109375" style="547" customWidth="1"/>
    <col min="5" max="5" width="14.42578125" style="547" bestFit="1" customWidth="1"/>
    <col min="6" max="6" width="9.42578125" style="547" bestFit="1" customWidth="1"/>
    <col min="7" max="7" width="14" style="547" customWidth="1"/>
    <col min="8" max="8" width="17.7109375" style="547" customWidth="1"/>
    <col min="9" max="11" width="9.28515625" style="547"/>
    <col min="12" max="12" width="19" style="547" customWidth="1"/>
    <col min="13" max="13" width="15.5703125" style="547" bestFit="1" customWidth="1"/>
    <col min="14" max="14" width="9.28515625" style="547" bestFit="1" customWidth="1"/>
    <col min="15" max="15" width="14.28515625" style="547" bestFit="1" customWidth="1"/>
    <col min="16" max="16" width="18.5703125" style="547" customWidth="1"/>
    <col min="17" max="19" width="9.28515625" style="547"/>
    <col min="20" max="20" width="19" style="547" customWidth="1"/>
    <col min="21" max="21" width="14.28515625" style="547" bestFit="1" customWidth="1"/>
    <col min="22" max="22" width="9.28515625" style="547"/>
    <col min="23" max="23" width="12.28515625" style="547" bestFit="1" customWidth="1"/>
    <col min="24" max="24" width="19.7109375" style="547" customWidth="1"/>
    <col min="25" max="16384" width="9.28515625" style="547"/>
  </cols>
  <sheetData>
    <row r="1" spans="2:24" ht="15.75" customHeight="1" x14ac:dyDescent="0.25">
      <c r="B1" s="1033" t="s">
        <v>3419</v>
      </c>
      <c r="C1" s="1033"/>
      <c r="D1" s="1033"/>
      <c r="E1" s="1033"/>
      <c r="F1" s="1033"/>
      <c r="G1" s="1033"/>
      <c r="H1" s="1033"/>
      <c r="I1" s="1033"/>
      <c r="J1" s="1033"/>
      <c r="K1" s="1033"/>
      <c r="L1" s="1033"/>
      <c r="M1" s="1033"/>
      <c r="N1" s="1033"/>
      <c r="O1" s="1033"/>
      <c r="P1" s="1033"/>
      <c r="Q1" s="1033"/>
      <c r="R1" s="1033"/>
      <c r="S1" s="1033"/>
      <c r="T1" s="1033"/>
      <c r="U1" s="1033"/>
      <c r="V1" s="1033"/>
      <c r="W1" s="1033"/>
      <c r="X1" s="1033"/>
    </row>
    <row r="2" spans="2:24" ht="15.75" customHeight="1" x14ac:dyDescent="0.25">
      <c r="B2" s="1034" t="s">
        <v>3420</v>
      </c>
      <c r="C2" s="1034"/>
      <c r="D2" s="1034"/>
      <c r="E2" s="1034"/>
      <c r="F2" s="1034"/>
      <c r="G2" s="1034"/>
      <c r="H2" s="1034"/>
      <c r="J2" s="1034" t="s">
        <v>3421</v>
      </c>
      <c r="K2" s="1034"/>
      <c r="L2" s="1034"/>
      <c r="M2" s="1034"/>
      <c r="N2" s="1034"/>
      <c r="O2" s="1034"/>
      <c r="P2" s="1034"/>
      <c r="R2" s="1034" t="s">
        <v>3422</v>
      </c>
      <c r="S2" s="1034"/>
      <c r="T2" s="1034"/>
      <c r="U2" s="1034"/>
      <c r="V2" s="1034"/>
      <c r="W2" s="1034"/>
      <c r="X2" s="1034"/>
    </row>
    <row r="3" spans="2:24" ht="15.75" customHeight="1" x14ac:dyDescent="0.25">
      <c r="B3" s="1035"/>
      <c r="C3" s="1035"/>
      <c r="D3" s="1035"/>
      <c r="E3" s="1034" t="s">
        <v>3423</v>
      </c>
      <c r="F3" s="1034"/>
      <c r="G3" s="1034"/>
      <c r="H3" s="548" t="s">
        <v>3424</v>
      </c>
      <c r="J3" s="1035"/>
      <c r="K3" s="1035"/>
      <c r="L3" s="1035"/>
      <c r="M3" s="1034" t="s">
        <v>3423</v>
      </c>
      <c r="N3" s="1034"/>
      <c r="O3" s="1034"/>
      <c r="P3" s="548" t="s">
        <v>3424</v>
      </c>
      <c r="R3" s="1035"/>
      <c r="S3" s="1035"/>
      <c r="T3" s="1035"/>
      <c r="U3" s="1034" t="s">
        <v>3423</v>
      </c>
      <c r="V3" s="1034"/>
      <c r="W3" s="1034"/>
      <c r="X3" s="548" t="s">
        <v>3424</v>
      </c>
    </row>
    <row r="4" spans="2:24" x14ac:dyDescent="0.25">
      <c r="B4" s="1035"/>
      <c r="C4" s="1035"/>
      <c r="D4" s="1035"/>
      <c r="E4" s="1034"/>
      <c r="F4" s="1034"/>
      <c r="G4" s="1034"/>
      <c r="H4" s="550"/>
      <c r="J4" s="1035"/>
      <c r="K4" s="1035"/>
      <c r="L4" s="1035"/>
      <c r="M4" s="1034"/>
      <c r="N4" s="1034"/>
      <c r="O4" s="1034"/>
      <c r="P4" s="551"/>
      <c r="R4" s="1035"/>
      <c r="S4" s="1035"/>
      <c r="T4" s="1035"/>
      <c r="U4" s="1034"/>
      <c r="V4" s="1034"/>
      <c r="W4" s="1034"/>
      <c r="X4" s="551"/>
    </row>
    <row r="5" spans="2:24" ht="48.75" customHeight="1" x14ac:dyDescent="0.25">
      <c r="B5" s="1035" t="s">
        <v>3425</v>
      </c>
      <c r="C5" s="1035"/>
      <c r="D5" s="1035"/>
      <c r="E5" s="552">
        <v>0</v>
      </c>
      <c r="F5" s="553">
        <v>0.32500000000000001</v>
      </c>
      <c r="G5" s="552">
        <f>E5*F5</f>
        <v>0</v>
      </c>
      <c r="H5" s="1036">
        <v>0</v>
      </c>
      <c r="J5" s="1035" t="s">
        <v>3425</v>
      </c>
      <c r="K5" s="1035"/>
      <c r="L5" s="1035"/>
      <c r="M5" s="552">
        <v>0</v>
      </c>
      <c r="N5" s="553">
        <v>0.27500000000000002</v>
      </c>
      <c r="O5" s="552">
        <f>M5*N5</f>
        <v>0</v>
      </c>
      <c r="P5" s="1040">
        <f>M11*P4</f>
        <v>0</v>
      </c>
      <c r="R5" s="1037" t="s">
        <v>3425</v>
      </c>
      <c r="S5" s="1038"/>
      <c r="T5" s="1039"/>
      <c r="U5" s="552">
        <v>0</v>
      </c>
      <c r="V5" s="553">
        <v>0.22500000000000001</v>
      </c>
      <c r="W5" s="552">
        <f>U5*V5</f>
        <v>0</v>
      </c>
      <c r="X5" s="1036">
        <f>U11*X4</f>
        <v>0</v>
      </c>
    </row>
    <row r="6" spans="2:24" ht="30.75" customHeight="1" x14ac:dyDescent="0.25">
      <c r="B6" s="1035" t="s">
        <v>3426</v>
      </c>
      <c r="C6" s="1035"/>
      <c r="D6" s="1035"/>
      <c r="E6" s="552">
        <v>0</v>
      </c>
      <c r="F6" s="553">
        <v>0.27500000000000002</v>
      </c>
      <c r="G6" s="552">
        <f>E6*F6</f>
        <v>0</v>
      </c>
      <c r="H6" s="1036"/>
      <c r="J6" s="1035" t="s">
        <v>3426</v>
      </c>
      <c r="K6" s="1035"/>
      <c r="L6" s="1035"/>
      <c r="M6" s="552">
        <v>0</v>
      </c>
      <c r="N6" s="553">
        <v>0.22500000000000001</v>
      </c>
      <c r="O6" s="552">
        <f>M6*N6</f>
        <v>0</v>
      </c>
      <c r="P6" s="1041"/>
      <c r="R6" s="1037" t="s">
        <v>3426</v>
      </c>
      <c r="S6" s="1038"/>
      <c r="T6" s="1039"/>
      <c r="U6" s="552">
        <v>0</v>
      </c>
      <c r="V6" s="553">
        <v>0.17499999999999999</v>
      </c>
      <c r="W6" s="552">
        <f>U6*V6</f>
        <v>0</v>
      </c>
      <c r="X6" s="1036"/>
    </row>
    <row r="7" spans="2:24" ht="48" customHeight="1" x14ac:dyDescent="0.25">
      <c r="B7" s="1035" t="s">
        <v>3427</v>
      </c>
      <c r="C7" s="1035"/>
      <c r="D7" s="1035"/>
      <c r="E7" s="552">
        <v>0</v>
      </c>
      <c r="F7" s="553">
        <v>0.6</v>
      </c>
      <c r="G7" s="552">
        <f t="shared" ref="G7:G10" si="0">E7*F7</f>
        <v>0</v>
      </c>
      <c r="H7" s="1036"/>
      <c r="J7" s="1035" t="s">
        <v>3427</v>
      </c>
      <c r="K7" s="1035"/>
      <c r="L7" s="1035"/>
      <c r="M7" s="552">
        <v>0</v>
      </c>
      <c r="N7" s="553">
        <v>0.5</v>
      </c>
      <c r="O7" s="552">
        <f t="shared" ref="O7:O10" si="1">M7*N7</f>
        <v>0</v>
      </c>
      <c r="P7" s="1041"/>
      <c r="R7" s="1037" t="s">
        <v>3427</v>
      </c>
      <c r="S7" s="1038"/>
      <c r="T7" s="1039"/>
      <c r="U7" s="552">
        <v>0</v>
      </c>
      <c r="V7" s="553">
        <v>0.4</v>
      </c>
      <c r="W7" s="552">
        <f t="shared" ref="W7:W10" si="2">U7*V7</f>
        <v>0</v>
      </c>
      <c r="X7" s="1036"/>
    </row>
    <row r="8" spans="2:24" ht="31.5" customHeight="1" x14ac:dyDescent="0.25">
      <c r="B8" s="1035" t="s">
        <v>3428</v>
      </c>
      <c r="C8" s="1035"/>
      <c r="D8" s="1035"/>
      <c r="E8" s="552">
        <v>0</v>
      </c>
      <c r="F8" s="553">
        <v>0.5</v>
      </c>
      <c r="G8" s="552">
        <f t="shared" si="0"/>
        <v>0</v>
      </c>
      <c r="H8" s="1036"/>
      <c r="J8" s="1035" t="s">
        <v>3429</v>
      </c>
      <c r="K8" s="1035"/>
      <c r="L8" s="1035"/>
      <c r="M8" s="552">
        <v>0</v>
      </c>
      <c r="N8" s="553">
        <v>0.4</v>
      </c>
      <c r="O8" s="552">
        <f t="shared" si="1"/>
        <v>0</v>
      </c>
      <c r="P8" s="1041"/>
      <c r="R8" s="1037" t="s">
        <v>3429</v>
      </c>
      <c r="S8" s="1038"/>
      <c r="T8" s="1039"/>
      <c r="U8" s="552">
        <v>0</v>
      </c>
      <c r="V8" s="553">
        <v>0.3</v>
      </c>
      <c r="W8" s="552">
        <f t="shared" si="2"/>
        <v>0</v>
      </c>
      <c r="X8" s="1036"/>
    </row>
    <row r="9" spans="2:24" ht="47.25" customHeight="1" x14ac:dyDescent="0.25">
      <c r="B9" s="1035" t="s">
        <v>3430</v>
      </c>
      <c r="C9" s="1035"/>
      <c r="D9" s="1035"/>
      <c r="E9" s="552">
        <v>0</v>
      </c>
      <c r="F9" s="553">
        <v>0.65</v>
      </c>
      <c r="G9" s="552">
        <f t="shared" si="0"/>
        <v>0</v>
      </c>
      <c r="H9" s="1036"/>
      <c r="J9" s="1035" t="s">
        <v>3430</v>
      </c>
      <c r="K9" s="1035"/>
      <c r="L9" s="1035"/>
      <c r="M9" s="552">
        <v>0</v>
      </c>
      <c r="N9" s="553">
        <v>0.55000000000000004</v>
      </c>
      <c r="O9" s="552">
        <f t="shared" si="1"/>
        <v>0</v>
      </c>
      <c r="P9" s="1041"/>
      <c r="R9" s="1037" t="s">
        <v>3430</v>
      </c>
      <c r="S9" s="1038"/>
      <c r="T9" s="1039"/>
      <c r="U9" s="552">
        <v>0</v>
      </c>
      <c r="V9" s="553">
        <v>0.45</v>
      </c>
      <c r="W9" s="552">
        <f t="shared" si="2"/>
        <v>0</v>
      </c>
      <c r="X9" s="1036"/>
    </row>
    <row r="10" spans="2:24" ht="34.5" customHeight="1" x14ac:dyDescent="0.25">
      <c r="B10" s="1035" t="s">
        <v>3431</v>
      </c>
      <c r="C10" s="1035"/>
      <c r="D10" s="1035"/>
      <c r="E10" s="552">
        <v>0</v>
      </c>
      <c r="F10" s="553">
        <v>0.65</v>
      </c>
      <c r="G10" s="552">
        <f t="shared" si="0"/>
        <v>0</v>
      </c>
      <c r="H10" s="1036"/>
      <c r="J10" s="1035" t="s">
        <v>3431</v>
      </c>
      <c r="K10" s="1035"/>
      <c r="L10" s="1035"/>
      <c r="M10" s="552">
        <v>0</v>
      </c>
      <c r="N10" s="553">
        <v>0.55000000000000004</v>
      </c>
      <c r="O10" s="552">
        <f t="shared" si="1"/>
        <v>0</v>
      </c>
      <c r="P10" s="1041"/>
      <c r="R10" s="1037" t="s">
        <v>3431</v>
      </c>
      <c r="S10" s="1038"/>
      <c r="T10" s="1039"/>
      <c r="U10" s="552">
        <v>0</v>
      </c>
      <c r="V10" s="553">
        <v>0.45</v>
      </c>
      <c r="W10" s="552">
        <f t="shared" si="2"/>
        <v>0</v>
      </c>
      <c r="X10" s="1036"/>
    </row>
    <row r="11" spans="2:24" x14ac:dyDescent="0.25">
      <c r="B11" s="1037"/>
      <c r="C11" s="1038"/>
      <c r="D11" s="1039"/>
      <c r="E11" s="552">
        <f>SUM(E5:E10)</f>
        <v>0</v>
      </c>
      <c r="F11" s="554"/>
      <c r="G11" s="552">
        <f>SUM(G5:G10)</f>
        <v>0</v>
      </c>
      <c r="H11" s="1036"/>
      <c r="J11" s="1037"/>
      <c r="K11" s="1038"/>
      <c r="L11" s="1039"/>
      <c r="M11" s="552">
        <f>SUM(M5:M10)</f>
        <v>0</v>
      </c>
      <c r="N11" s="554"/>
      <c r="O11" s="552">
        <f>SUM(O5:O10)</f>
        <v>0</v>
      </c>
      <c r="P11" s="1042"/>
      <c r="R11" s="1037"/>
      <c r="S11" s="1038"/>
      <c r="T11" s="1039"/>
      <c r="U11" s="552">
        <f>SUM(U5:U10)</f>
        <v>0</v>
      </c>
      <c r="V11" s="554"/>
      <c r="W11" s="552">
        <f>SUM(W5:W10)</f>
        <v>0</v>
      </c>
      <c r="X11" s="1036"/>
    </row>
    <row r="12" spans="2:24" x14ac:dyDescent="0.25">
      <c r="B12" s="1043">
        <v>0.15</v>
      </c>
      <c r="C12" s="1035"/>
      <c r="D12" s="1035"/>
      <c r="E12" s="1035" t="s">
        <v>280</v>
      </c>
      <c r="F12" s="1035"/>
      <c r="G12" s="1035"/>
      <c r="H12" s="555"/>
      <c r="J12" s="1043">
        <v>0.15</v>
      </c>
      <c r="K12" s="1043"/>
      <c r="L12" s="1043"/>
      <c r="M12" s="1035" t="s">
        <v>280</v>
      </c>
      <c r="N12" s="1035"/>
      <c r="O12" s="1035"/>
      <c r="P12" s="556"/>
      <c r="R12" s="1043">
        <v>0.15</v>
      </c>
      <c r="S12" s="1035"/>
      <c r="T12" s="1035"/>
      <c r="U12" s="1035" t="s">
        <v>281</v>
      </c>
      <c r="V12" s="1035"/>
      <c r="W12" s="1035"/>
      <c r="X12" s="556"/>
    </row>
    <row r="13" spans="2:24" x14ac:dyDescent="0.25">
      <c r="B13" s="1043">
        <v>0.25</v>
      </c>
      <c r="C13" s="1035"/>
      <c r="D13" s="1035"/>
      <c r="E13" s="1035" t="s">
        <v>292</v>
      </c>
      <c r="F13" s="1035"/>
      <c r="G13" s="1035"/>
      <c r="H13" s="555"/>
      <c r="J13" s="1043">
        <v>0.25</v>
      </c>
      <c r="K13" s="1043"/>
      <c r="L13" s="1043"/>
      <c r="M13" s="1035" t="s">
        <v>292</v>
      </c>
      <c r="N13" s="1035"/>
      <c r="O13" s="1035"/>
      <c r="P13" s="549"/>
      <c r="R13" s="1043">
        <v>0.25</v>
      </c>
      <c r="S13" s="1035"/>
      <c r="T13" s="1035"/>
      <c r="U13" s="1035" t="s">
        <v>293</v>
      </c>
      <c r="V13" s="1035"/>
      <c r="W13" s="1035"/>
      <c r="X13" s="549"/>
    </row>
    <row r="14" spans="2:24" ht="15.75" customHeight="1" x14ac:dyDescent="0.25">
      <c r="B14" s="1043">
        <v>0.35</v>
      </c>
      <c r="C14" s="1035"/>
      <c r="D14" s="1035"/>
      <c r="E14" s="1035" t="s">
        <v>302</v>
      </c>
      <c r="F14" s="1035"/>
      <c r="G14" s="1035"/>
      <c r="H14" s="549"/>
      <c r="J14" s="1043">
        <v>0.35</v>
      </c>
      <c r="K14" s="1043"/>
      <c r="L14" s="1043"/>
      <c r="M14" s="1035" t="s">
        <v>302</v>
      </c>
      <c r="N14" s="1035"/>
      <c r="O14" s="1035"/>
      <c r="P14" s="549"/>
      <c r="R14" s="1043">
        <v>0.35</v>
      </c>
      <c r="S14" s="1035"/>
      <c r="T14" s="1035"/>
      <c r="U14" s="1035" t="s">
        <v>303</v>
      </c>
      <c r="V14" s="1035"/>
      <c r="W14" s="1035"/>
      <c r="X14" s="549"/>
    </row>
    <row r="15" spans="2:24" ht="48.75" customHeight="1" x14ac:dyDescent="0.25">
      <c r="B15" s="1043">
        <v>0.5</v>
      </c>
      <c r="C15" s="1035"/>
      <c r="D15" s="1035"/>
      <c r="E15" s="1035" t="s">
        <v>310</v>
      </c>
      <c r="F15" s="1035"/>
      <c r="G15" s="1035"/>
      <c r="H15" s="549"/>
      <c r="J15" s="1043">
        <v>0.5</v>
      </c>
      <c r="K15" s="1043"/>
      <c r="L15" s="1043"/>
      <c r="M15" s="1035" t="s">
        <v>310</v>
      </c>
      <c r="N15" s="1035"/>
      <c r="O15" s="1035"/>
      <c r="P15" s="549"/>
      <c r="R15" s="1043">
        <v>0.5</v>
      </c>
      <c r="S15" s="1035"/>
      <c r="T15" s="1035"/>
      <c r="U15" s="1035" t="s">
        <v>311</v>
      </c>
      <c r="V15" s="1035"/>
      <c r="W15" s="1035"/>
      <c r="X15" s="549"/>
    </row>
    <row r="17" spans="2:10" x14ac:dyDescent="0.25">
      <c r="B17" s="1044" t="s">
        <v>3432</v>
      </c>
      <c r="C17" s="1044"/>
      <c r="D17" s="1044"/>
      <c r="E17" s="1044"/>
      <c r="F17" s="1044"/>
      <c r="G17" s="1044"/>
      <c r="H17" s="1044"/>
    </row>
    <row r="18" spans="2:10" x14ac:dyDescent="0.25">
      <c r="B18" s="1045"/>
      <c r="C18" s="1045"/>
      <c r="D18" s="1045"/>
      <c r="E18" s="1046" t="s">
        <v>3423</v>
      </c>
      <c r="F18" s="1046"/>
      <c r="G18" s="1046"/>
      <c r="H18" s="557" t="s">
        <v>3424</v>
      </c>
      <c r="J18" s="558">
        <v>0.15</v>
      </c>
    </row>
    <row r="19" spans="2:10" x14ac:dyDescent="0.25">
      <c r="B19" s="1045"/>
      <c r="C19" s="1045"/>
      <c r="D19" s="1045"/>
      <c r="E19" s="1046"/>
      <c r="F19" s="1046"/>
      <c r="G19" s="1046"/>
      <c r="H19" s="559">
        <v>0.25</v>
      </c>
      <c r="J19" s="558">
        <v>0.25</v>
      </c>
    </row>
    <row r="20" spans="2:10" ht="60" customHeight="1" x14ac:dyDescent="0.25">
      <c r="B20" s="1045" t="s">
        <v>3425</v>
      </c>
      <c r="C20" s="1045"/>
      <c r="D20" s="1045"/>
      <c r="E20" s="560">
        <v>122659</v>
      </c>
      <c r="F20" s="561">
        <v>0.32500000000000001</v>
      </c>
      <c r="G20" s="560">
        <f>E20*F20</f>
        <v>39864.175000000003</v>
      </c>
      <c r="H20" s="1047">
        <f>E26*H19</f>
        <v>301522.38750000001</v>
      </c>
      <c r="J20" s="558">
        <v>0.35</v>
      </c>
    </row>
    <row r="21" spans="2:10" ht="52.5" customHeight="1" x14ac:dyDescent="0.25">
      <c r="B21" s="1045" t="s">
        <v>3426</v>
      </c>
      <c r="C21" s="1045"/>
      <c r="D21" s="1045"/>
      <c r="E21" s="560">
        <v>0</v>
      </c>
      <c r="F21" s="561">
        <v>0.27500000000000002</v>
      </c>
      <c r="G21" s="560">
        <f>E21*F21</f>
        <v>0</v>
      </c>
      <c r="H21" s="1047"/>
      <c r="J21" s="558">
        <v>0.5</v>
      </c>
    </row>
    <row r="22" spans="2:10" ht="60.75" customHeight="1" x14ac:dyDescent="0.25">
      <c r="B22" s="1045" t="s">
        <v>3427</v>
      </c>
      <c r="C22" s="1045"/>
      <c r="D22" s="1045"/>
      <c r="E22" s="560">
        <v>510000</v>
      </c>
      <c r="F22" s="561">
        <v>0.6</v>
      </c>
      <c r="G22" s="560">
        <f t="shared" ref="G22:G25" si="3">E22*F22</f>
        <v>306000</v>
      </c>
      <c r="H22" s="1047"/>
    </row>
    <row r="23" spans="2:10" ht="50.25" customHeight="1" x14ac:dyDescent="0.25">
      <c r="B23" s="1045" t="s">
        <v>3429</v>
      </c>
      <c r="C23" s="1045"/>
      <c r="D23" s="1045"/>
      <c r="E23" s="560">
        <v>0</v>
      </c>
      <c r="F23" s="561">
        <v>0.5</v>
      </c>
      <c r="G23" s="560">
        <f t="shared" si="3"/>
        <v>0</v>
      </c>
      <c r="H23" s="1047"/>
    </row>
    <row r="24" spans="2:10" ht="59.25" customHeight="1" x14ac:dyDescent="0.25">
      <c r="B24" s="1045" t="s">
        <v>3430</v>
      </c>
      <c r="C24" s="1045"/>
      <c r="D24" s="1045"/>
      <c r="E24" s="560">
        <v>573430.55000000005</v>
      </c>
      <c r="F24" s="561">
        <v>0.65</v>
      </c>
      <c r="G24" s="560">
        <f t="shared" si="3"/>
        <v>372729.85750000004</v>
      </c>
      <c r="H24" s="1047"/>
    </row>
    <row r="25" spans="2:10" ht="48.75" customHeight="1" x14ac:dyDescent="0.25">
      <c r="B25" s="1045" t="s">
        <v>3431</v>
      </c>
      <c r="C25" s="1045"/>
      <c r="D25" s="1045"/>
      <c r="E25" s="560">
        <v>0</v>
      </c>
      <c r="F25" s="561">
        <v>0.65</v>
      </c>
      <c r="G25" s="560">
        <f t="shared" si="3"/>
        <v>0</v>
      </c>
      <c r="H25" s="1047"/>
    </row>
    <row r="26" spans="2:10" x14ac:dyDescent="0.25">
      <c r="B26" s="1049"/>
      <c r="C26" s="1050"/>
      <c r="D26" s="1051"/>
      <c r="E26" s="560">
        <f>SUM(E20:E25)</f>
        <v>1206089.55</v>
      </c>
      <c r="F26" s="562"/>
      <c r="G26" s="560">
        <f>SUM(G20:G25)</f>
        <v>718594.03249999997</v>
      </c>
      <c r="H26" s="1047"/>
    </row>
    <row r="27" spans="2:10" x14ac:dyDescent="0.25">
      <c r="B27" s="1048">
        <v>0.15</v>
      </c>
      <c r="C27" s="1045"/>
      <c r="D27" s="1045"/>
      <c r="E27" s="1045" t="s">
        <v>280</v>
      </c>
      <c r="F27" s="1045"/>
      <c r="G27" s="1045"/>
      <c r="H27" s="555"/>
    </row>
    <row r="28" spans="2:10" ht="89.25" x14ac:dyDescent="0.25">
      <c r="B28" s="1052">
        <v>0.25</v>
      </c>
      <c r="C28" s="1053"/>
      <c r="D28" s="1053"/>
      <c r="E28" s="1045" t="s">
        <v>292</v>
      </c>
      <c r="F28" s="1045"/>
      <c r="G28" s="1045"/>
      <c r="H28" s="563" t="s">
        <v>3433</v>
      </c>
    </row>
    <row r="29" spans="2:10" x14ac:dyDescent="0.25">
      <c r="B29" s="1048">
        <v>0.35</v>
      </c>
      <c r="C29" s="1045"/>
      <c r="D29" s="1045"/>
      <c r="E29" s="1045" t="s">
        <v>302</v>
      </c>
      <c r="F29" s="1045"/>
      <c r="G29" s="1045"/>
      <c r="H29" s="555"/>
    </row>
    <row r="30" spans="2:10" ht="43.5" customHeight="1" x14ac:dyDescent="0.25">
      <c r="B30" s="1048">
        <v>0.5</v>
      </c>
      <c r="C30" s="1045"/>
      <c r="D30" s="1045"/>
      <c r="E30" s="1045" t="s">
        <v>310</v>
      </c>
      <c r="F30" s="1045"/>
      <c r="G30" s="1045"/>
      <c r="H30" s="555"/>
    </row>
  </sheetData>
  <mergeCells count="77">
    <mergeCell ref="B30:D30"/>
    <mergeCell ref="E30:G30"/>
    <mergeCell ref="B26:D26"/>
    <mergeCell ref="B27:D27"/>
    <mergeCell ref="E27:G27"/>
    <mergeCell ref="B28:D28"/>
    <mergeCell ref="E28:G28"/>
    <mergeCell ref="B29:D29"/>
    <mergeCell ref="E29:G29"/>
    <mergeCell ref="B17:H17"/>
    <mergeCell ref="B18:D19"/>
    <mergeCell ref="E18:G19"/>
    <mergeCell ref="B20:D20"/>
    <mergeCell ref="H20:H26"/>
    <mergeCell ref="B21:D21"/>
    <mergeCell ref="B22:D22"/>
    <mergeCell ref="B23:D23"/>
    <mergeCell ref="B24:D24"/>
    <mergeCell ref="B25:D25"/>
    <mergeCell ref="U15:W15"/>
    <mergeCell ref="B14:D14"/>
    <mergeCell ref="E14:G14"/>
    <mergeCell ref="J14:L14"/>
    <mergeCell ref="M14:O14"/>
    <mergeCell ref="R14:T14"/>
    <mergeCell ref="U14:W14"/>
    <mergeCell ref="B15:D15"/>
    <mergeCell ref="E15:G15"/>
    <mergeCell ref="J15:L15"/>
    <mergeCell ref="M15:O15"/>
    <mergeCell ref="R15:T15"/>
    <mergeCell ref="B11:D11"/>
    <mergeCell ref="J11:L11"/>
    <mergeCell ref="R11:T11"/>
    <mergeCell ref="U13:W13"/>
    <mergeCell ref="B12:D12"/>
    <mergeCell ref="E12:G12"/>
    <mergeCell ref="J12:L12"/>
    <mergeCell ref="M12:O12"/>
    <mergeCell ref="R12:T12"/>
    <mergeCell ref="U12:W12"/>
    <mergeCell ref="B13:D13"/>
    <mergeCell ref="E13:G13"/>
    <mergeCell ref="J13:L13"/>
    <mergeCell ref="M13:O13"/>
    <mergeCell ref="R13:T13"/>
    <mergeCell ref="J8:L8"/>
    <mergeCell ref="R8:T8"/>
    <mergeCell ref="B10:D10"/>
    <mergeCell ref="J10:L10"/>
    <mergeCell ref="R10:T10"/>
    <mergeCell ref="X5:X11"/>
    <mergeCell ref="B6:D6"/>
    <mergeCell ref="J6:L6"/>
    <mergeCell ref="R6:T6"/>
    <mergeCell ref="B7:D7"/>
    <mergeCell ref="B9:D9"/>
    <mergeCell ref="J9:L9"/>
    <mergeCell ref="R9:T9"/>
    <mergeCell ref="B5:D5"/>
    <mergeCell ref="H5:H11"/>
    <mergeCell ref="J5:L5"/>
    <mergeCell ref="P5:P11"/>
    <mergeCell ref="R5:T5"/>
    <mergeCell ref="J7:L7"/>
    <mergeCell ref="R7:T7"/>
    <mergeCell ref="B8:D8"/>
    <mergeCell ref="B1:X1"/>
    <mergeCell ref="B2:H2"/>
    <mergeCell ref="J2:P2"/>
    <mergeCell ref="R2:X2"/>
    <mergeCell ref="B3:D4"/>
    <mergeCell ref="E3:G4"/>
    <mergeCell ref="J3:L4"/>
    <mergeCell ref="M3:O4"/>
    <mergeCell ref="R3:T4"/>
    <mergeCell ref="U3:W4"/>
  </mergeCells>
  <dataValidations count="1">
    <dataValidation type="list" allowBlank="1" showInputMessage="1" showErrorMessage="1" sqref="X4 P4 H4 H19" xr:uid="{42D49EA9-1E96-42F8-B0C3-AF623B88CD31}">
      <formula1>$J$18:$J$21</formula1>
    </dataValidation>
  </dataValidation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D562-9652-4210-89A7-7A67DE524B42}">
  <sheetPr codeName="List10">
    <tabColor rgb="FFFF66FF"/>
  </sheetPr>
  <dimension ref="B1:AD30"/>
  <sheetViews>
    <sheetView topLeftCell="K1" zoomScale="80" zoomScaleNormal="80" workbookViewId="0">
      <selection activeCell="B2" sqref="B2:J2"/>
    </sheetView>
  </sheetViews>
  <sheetFormatPr defaultColWidth="9.28515625" defaultRowHeight="15" x14ac:dyDescent="0.25"/>
  <cols>
    <col min="1" max="3" width="9.28515625" style="564"/>
    <col min="4" max="4" width="19" style="564" customWidth="1"/>
    <col min="5" max="5" width="12.7109375" style="564" bestFit="1" customWidth="1"/>
    <col min="6" max="6" width="9.28515625" style="564" bestFit="1" customWidth="1"/>
    <col min="7" max="7" width="11.7109375" style="564" bestFit="1" customWidth="1"/>
    <col min="8" max="11" width="9.28515625" style="564"/>
    <col min="12" max="12" width="9.28515625" style="564" bestFit="1" customWidth="1"/>
    <col min="13" max="13" width="9.28515625" style="564"/>
    <col min="14" max="14" width="18.28515625" style="564" customWidth="1"/>
    <col min="15" max="15" width="13.5703125" style="564" bestFit="1" customWidth="1"/>
    <col min="16" max="16" width="9.28515625" style="564" bestFit="1" customWidth="1"/>
    <col min="17" max="17" width="12.42578125" style="564" bestFit="1" customWidth="1"/>
    <col min="18" max="23" width="9.28515625" style="564"/>
    <col min="24" max="24" width="20.5703125" style="564" customWidth="1"/>
    <col min="25" max="25" width="12.42578125" style="564" bestFit="1" customWidth="1"/>
    <col min="26" max="26" width="9.28515625" style="564" bestFit="1" customWidth="1"/>
    <col min="27" max="27" width="12.42578125" style="564" bestFit="1" customWidth="1"/>
    <col min="28" max="16384" width="9.28515625" style="564"/>
  </cols>
  <sheetData>
    <row r="1" spans="2:30" ht="15.75" customHeight="1" x14ac:dyDescent="0.25">
      <c r="B1" s="1033" t="s">
        <v>3434</v>
      </c>
      <c r="C1" s="1033"/>
      <c r="D1" s="1033"/>
      <c r="E1" s="1033"/>
      <c r="F1" s="1033"/>
      <c r="G1" s="1033"/>
      <c r="H1" s="1033"/>
      <c r="I1" s="1033"/>
      <c r="J1" s="1033"/>
      <c r="K1" s="1033"/>
      <c r="L1" s="1033"/>
      <c r="M1" s="1033"/>
      <c r="N1" s="1033"/>
      <c r="O1" s="1033"/>
      <c r="P1" s="1033"/>
      <c r="Q1" s="1033"/>
      <c r="R1" s="1033"/>
      <c r="S1" s="1033"/>
      <c r="T1" s="1033"/>
      <c r="U1" s="1033"/>
      <c r="V1" s="1033"/>
      <c r="W1" s="1033"/>
      <c r="X1" s="1033"/>
      <c r="Y1" s="1033"/>
      <c r="Z1" s="1033"/>
      <c r="AA1" s="1033"/>
      <c r="AB1" s="1033"/>
      <c r="AC1" s="1033"/>
      <c r="AD1" s="1033"/>
    </row>
    <row r="2" spans="2:30" ht="15.75" customHeight="1" x14ac:dyDescent="0.25">
      <c r="B2" s="1034" t="s">
        <v>3420</v>
      </c>
      <c r="C2" s="1034"/>
      <c r="D2" s="1034"/>
      <c r="E2" s="1034"/>
      <c r="F2" s="1034"/>
      <c r="G2" s="1034"/>
      <c r="H2" s="1034"/>
      <c r="I2" s="1034"/>
      <c r="J2" s="1034"/>
      <c r="L2" s="1034" t="s">
        <v>3421</v>
      </c>
      <c r="M2" s="1034"/>
      <c r="N2" s="1034"/>
      <c r="O2" s="1034"/>
      <c r="P2" s="1034"/>
      <c r="Q2" s="1034"/>
      <c r="R2" s="1034"/>
      <c r="S2" s="1034"/>
      <c r="T2" s="1034"/>
      <c r="V2" s="1034" t="s">
        <v>3422</v>
      </c>
      <c r="W2" s="1034"/>
      <c r="X2" s="1034"/>
      <c r="Y2" s="1034"/>
      <c r="Z2" s="1034"/>
      <c r="AA2" s="1034"/>
      <c r="AB2" s="1034"/>
      <c r="AC2" s="1034"/>
      <c r="AD2" s="1034"/>
    </row>
    <row r="3" spans="2:30" x14ac:dyDescent="0.25">
      <c r="B3" s="1054"/>
      <c r="C3" s="1054"/>
      <c r="D3" s="1054"/>
      <c r="E3" s="1055" t="s">
        <v>3424</v>
      </c>
      <c r="F3" s="1055"/>
      <c r="G3" s="1055"/>
      <c r="H3" s="1055" t="s">
        <v>3424</v>
      </c>
      <c r="I3" s="1055"/>
      <c r="J3" s="1055"/>
      <c r="L3" s="1054"/>
      <c r="M3" s="1054"/>
      <c r="N3" s="1054"/>
      <c r="O3" s="1055" t="s">
        <v>3424</v>
      </c>
      <c r="P3" s="1055"/>
      <c r="Q3" s="1055"/>
      <c r="R3" s="1055" t="s">
        <v>3424</v>
      </c>
      <c r="S3" s="1055"/>
      <c r="T3" s="1055"/>
      <c r="V3" s="1054"/>
      <c r="W3" s="1054"/>
      <c r="X3" s="1054"/>
      <c r="Y3" s="1055" t="s">
        <v>3424</v>
      </c>
      <c r="Z3" s="1055"/>
      <c r="AA3" s="1055"/>
      <c r="AB3" s="1055" t="s">
        <v>3424</v>
      </c>
      <c r="AC3" s="1055"/>
      <c r="AD3" s="1055"/>
    </row>
    <row r="4" spans="2:30" x14ac:dyDescent="0.25">
      <c r="B4" s="1054"/>
      <c r="C4" s="1054"/>
      <c r="D4" s="1054"/>
      <c r="E4" s="1055"/>
      <c r="F4" s="1055"/>
      <c r="G4" s="1055"/>
      <c r="H4" s="1056"/>
      <c r="I4" s="1055"/>
      <c r="J4" s="1055"/>
      <c r="L4" s="1054"/>
      <c r="M4" s="1054"/>
      <c r="N4" s="1054"/>
      <c r="O4" s="1055"/>
      <c r="P4" s="1055"/>
      <c r="Q4" s="1055"/>
      <c r="R4" s="1056"/>
      <c r="S4" s="1055"/>
      <c r="T4" s="1055"/>
      <c r="V4" s="1054"/>
      <c r="W4" s="1054"/>
      <c r="X4" s="1054"/>
      <c r="Y4" s="1055"/>
      <c r="Z4" s="1055"/>
      <c r="AA4" s="1055"/>
      <c r="AB4" s="1056"/>
      <c r="AC4" s="1055"/>
      <c r="AD4" s="1055"/>
    </row>
    <row r="5" spans="2:30" ht="60" customHeight="1" x14ac:dyDescent="0.25">
      <c r="B5" s="1035" t="s">
        <v>3425</v>
      </c>
      <c r="C5" s="1035"/>
      <c r="D5" s="1035"/>
      <c r="E5" s="565">
        <v>0</v>
      </c>
      <c r="F5" s="566">
        <v>0.32500000000000001</v>
      </c>
      <c r="G5" s="565">
        <f>E5*F5</f>
        <v>0</v>
      </c>
      <c r="H5" s="1057">
        <f>E11*H4</f>
        <v>0</v>
      </c>
      <c r="I5" s="1058">
        <f>F11*I4</f>
        <v>0</v>
      </c>
      <c r="J5" s="1059">
        <f>G11*J4</f>
        <v>0</v>
      </c>
      <c r="L5" s="1035" t="s">
        <v>3425</v>
      </c>
      <c r="M5" s="1035"/>
      <c r="N5" s="1035"/>
      <c r="O5" s="565">
        <v>0</v>
      </c>
      <c r="P5" s="566">
        <v>0.27500000000000002</v>
      </c>
      <c r="Q5" s="565">
        <f>O5*P5</f>
        <v>0</v>
      </c>
      <c r="R5" s="1057">
        <f>O11*R4</f>
        <v>0</v>
      </c>
      <c r="S5" s="1058">
        <f>P11*S4</f>
        <v>0</v>
      </c>
      <c r="T5" s="1059">
        <f>Q11*T4</f>
        <v>0</v>
      </c>
      <c r="V5" s="1035" t="s">
        <v>3425</v>
      </c>
      <c r="W5" s="1035"/>
      <c r="X5" s="1035"/>
      <c r="Y5" s="565">
        <v>0</v>
      </c>
      <c r="Z5" s="566">
        <v>0.22500000000000001</v>
      </c>
      <c r="AA5" s="565">
        <f>Y5*Z5</f>
        <v>0</v>
      </c>
      <c r="AB5" s="1066">
        <f>Y11*AB4</f>
        <v>0</v>
      </c>
      <c r="AC5" s="1066">
        <f>Z11*AC4</f>
        <v>0</v>
      </c>
      <c r="AD5" s="1066">
        <f>AA11*AD4</f>
        <v>0</v>
      </c>
    </row>
    <row r="6" spans="2:30" ht="30.75" customHeight="1" x14ac:dyDescent="0.25">
      <c r="B6" s="1035" t="s">
        <v>3426</v>
      </c>
      <c r="C6" s="1035"/>
      <c r="D6" s="1035"/>
      <c r="E6" s="565">
        <v>0</v>
      </c>
      <c r="F6" s="566">
        <v>0.27500000000000002</v>
      </c>
      <c r="G6" s="565">
        <f>E6*F6</f>
        <v>0</v>
      </c>
      <c r="H6" s="1060"/>
      <c r="I6" s="1061"/>
      <c r="J6" s="1062"/>
      <c r="L6" s="1035" t="s">
        <v>3426</v>
      </c>
      <c r="M6" s="1035"/>
      <c r="N6" s="1035"/>
      <c r="O6" s="565">
        <v>0</v>
      </c>
      <c r="P6" s="566">
        <v>0.22500000000000001</v>
      </c>
      <c r="Q6" s="565">
        <f>O6*P6</f>
        <v>0</v>
      </c>
      <c r="R6" s="1060"/>
      <c r="S6" s="1061"/>
      <c r="T6" s="1062"/>
      <c r="V6" s="1035" t="s">
        <v>3426</v>
      </c>
      <c r="W6" s="1035"/>
      <c r="X6" s="1035"/>
      <c r="Y6" s="565">
        <v>0</v>
      </c>
      <c r="Z6" s="566">
        <v>0.17499999999999999</v>
      </c>
      <c r="AA6" s="565">
        <f>Y6*Z6</f>
        <v>0</v>
      </c>
      <c r="AB6" s="1066"/>
      <c r="AC6" s="1066"/>
      <c r="AD6" s="1066"/>
    </row>
    <row r="7" spans="2:30" ht="60.75" customHeight="1" x14ac:dyDescent="0.25">
      <c r="B7" s="1035" t="s">
        <v>3427</v>
      </c>
      <c r="C7" s="1035"/>
      <c r="D7" s="1035"/>
      <c r="E7" s="565">
        <v>0</v>
      </c>
      <c r="F7" s="566">
        <v>0.6</v>
      </c>
      <c r="G7" s="565">
        <f t="shared" ref="G7:G10" si="0">E7*F7</f>
        <v>0</v>
      </c>
      <c r="H7" s="1060"/>
      <c r="I7" s="1061"/>
      <c r="J7" s="1062"/>
      <c r="L7" s="1035" t="s">
        <v>3427</v>
      </c>
      <c r="M7" s="1035"/>
      <c r="N7" s="1035"/>
      <c r="O7" s="565">
        <v>0</v>
      </c>
      <c r="P7" s="566">
        <v>0.5</v>
      </c>
      <c r="Q7" s="565">
        <f t="shared" ref="Q7" si="1">O7*P7</f>
        <v>0</v>
      </c>
      <c r="R7" s="1060"/>
      <c r="S7" s="1061"/>
      <c r="T7" s="1062"/>
      <c r="V7" s="1035" t="s">
        <v>3427</v>
      </c>
      <c r="W7" s="1035"/>
      <c r="X7" s="1035"/>
      <c r="Y7" s="565">
        <v>0</v>
      </c>
      <c r="Z7" s="566">
        <v>0.4</v>
      </c>
      <c r="AA7" s="565">
        <f t="shared" ref="AA7" si="2">Y7*Z7</f>
        <v>0</v>
      </c>
      <c r="AB7" s="1066"/>
      <c r="AC7" s="1066"/>
      <c r="AD7" s="1066"/>
    </row>
    <row r="8" spans="2:30" ht="28.5" customHeight="1" x14ac:dyDescent="0.25">
      <c r="B8" s="1035" t="s">
        <v>3428</v>
      </c>
      <c r="C8" s="1035"/>
      <c r="D8" s="1035"/>
      <c r="E8" s="565">
        <v>0</v>
      </c>
      <c r="F8" s="566">
        <v>0.5</v>
      </c>
      <c r="G8" s="565">
        <f>E8*F8</f>
        <v>0</v>
      </c>
      <c r="H8" s="1060"/>
      <c r="I8" s="1061"/>
      <c r="J8" s="1062"/>
      <c r="L8" s="1035" t="s">
        <v>3428</v>
      </c>
      <c r="M8" s="1035"/>
      <c r="N8" s="1035"/>
      <c r="O8" s="565">
        <v>0</v>
      </c>
      <c r="P8" s="566">
        <v>0.4</v>
      </c>
      <c r="Q8" s="565">
        <f>O8*P8</f>
        <v>0</v>
      </c>
      <c r="R8" s="1060"/>
      <c r="S8" s="1061"/>
      <c r="T8" s="1062"/>
      <c r="V8" s="1035" t="s">
        <v>3428</v>
      </c>
      <c r="W8" s="1035"/>
      <c r="X8" s="1035"/>
      <c r="Y8" s="565">
        <v>0</v>
      </c>
      <c r="Z8" s="566">
        <v>0.3</v>
      </c>
      <c r="AA8" s="565">
        <f>Y8*Z8</f>
        <v>0</v>
      </c>
      <c r="AB8" s="1066"/>
      <c r="AC8" s="1066"/>
      <c r="AD8" s="1066"/>
    </row>
    <row r="9" spans="2:30" ht="55.5" customHeight="1" x14ac:dyDescent="0.25">
      <c r="B9" s="1035" t="s">
        <v>3430</v>
      </c>
      <c r="C9" s="1035"/>
      <c r="D9" s="1035"/>
      <c r="E9" s="565">
        <v>0</v>
      </c>
      <c r="F9" s="566">
        <v>0.65</v>
      </c>
      <c r="G9" s="565">
        <f t="shared" si="0"/>
        <v>0</v>
      </c>
      <c r="H9" s="1060"/>
      <c r="I9" s="1061"/>
      <c r="J9" s="1062"/>
      <c r="L9" s="1035" t="s">
        <v>3430</v>
      </c>
      <c r="M9" s="1035"/>
      <c r="N9" s="1035"/>
      <c r="O9" s="565">
        <v>0</v>
      </c>
      <c r="P9" s="566">
        <v>0.55000000000000004</v>
      </c>
      <c r="Q9" s="565">
        <f t="shared" ref="Q9:Q10" si="3">O9*P9</f>
        <v>0</v>
      </c>
      <c r="R9" s="1060"/>
      <c r="S9" s="1061"/>
      <c r="T9" s="1062"/>
      <c r="V9" s="1035" t="s">
        <v>3430</v>
      </c>
      <c r="W9" s="1035"/>
      <c r="X9" s="1035"/>
      <c r="Y9" s="565">
        <v>0</v>
      </c>
      <c r="Z9" s="566">
        <v>0.45</v>
      </c>
      <c r="AA9" s="565">
        <f t="shared" ref="AA9:AA10" si="4">Y9*Z9</f>
        <v>0</v>
      </c>
      <c r="AB9" s="1066"/>
      <c r="AC9" s="1066"/>
      <c r="AD9" s="1066"/>
    </row>
    <row r="10" spans="2:30" ht="34.5" customHeight="1" x14ac:dyDescent="0.25">
      <c r="B10" s="1035" t="s">
        <v>3431</v>
      </c>
      <c r="C10" s="1035"/>
      <c r="D10" s="1035"/>
      <c r="E10" s="565">
        <v>0</v>
      </c>
      <c r="F10" s="566">
        <v>0.65</v>
      </c>
      <c r="G10" s="565">
        <f t="shared" si="0"/>
        <v>0</v>
      </c>
      <c r="H10" s="1060"/>
      <c r="I10" s="1061"/>
      <c r="J10" s="1062"/>
      <c r="L10" s="1035" t="s">
        <v>3431</v>
      </c>
      <c r="M10" s="1035"/>
      <c r="N10" s="1035"/>
      <c r="O10" s="565">
        <v>0</v>
      </c>
      <c r="P10" s="566">
        <v>0.55000000000000004</v>
      </c>
      <c r="Q10" s="565">
        <f t="shared" si="3"/>
        <v>0</v>
      </c>
      <c r="R10" s="1060"/>
      <c r="S10" s="1061"/>
      <c r="T10" s="1062"/>
      <c r="V10" s="1035" t="s">
        <v>3431</v>
      </c>
      <c r="W10" s="1035"/>
      <c r="X10" s="1035"/>
      <c r="Y10" s="565">
        <v>0</v>
      </c>
      <c r="Z10" s="566">
        <v>0.45</v>
      </c>
      <c r="AA10" s="565">
        <f t="shared" si="4"/>
        <v>0</v>
      </c>
      <c r="AB10" s="1066"/>
      <c r="AC10" s="1066"/>
      <c r="AD10" s="1066"/>
    </row>
    <row r="11" spans="2:30" x14ac:dyDescent="0.25">
      <c r="B11" s="1067"/>
      <c r="C11" s="1068"/>
      <c r="D11" s="1069"/>
      <c r="E11" s="565">
        <f>SUM(E5:E10)</f>
        <v>0</v>
      </c>
      <c r="F11" s="567"/>
      <c r="G11" s="565">
        <f>SUM(G5:G10)</f>
        <v>0</v>
      </c>
      <c r="H11" s="1063"/>
      <c r="I11" s="1064"/>
      <c r="J11" s="1065"/>
      <c r="L11" s="1067"/>
      <c r="M11" s="1068"/>
      <c r="N11" s="1069"/>
      <c r="O11" s="565">
        <f>SUM(O5:O10)</f>
        <v>0</v>
      </c>
      <c r="P11" s="567"/>
      <c r="Q11" s="565">
        <f>SUM(Q5:Q10)</f>
        <v>0</v>
      </c>
      <c r="R11" s="1063"/>
      <c r="S11" s="1064"/>
      <c r="T11" s="1065"/>
      <c r="V11" s="1067"/>
      <c r="W11" s="1068"/>
      <c r="X11" s="1069"/>
      <c r="Y11" s="565">
        <f>SUM(Y5:Y10)</f>
        <v>0</v>
      </c>
      <c r="Z11" s="567"/>
      <c r="AA11" s="565">
        <f>SUM(AA5:AA10)</f>
        <v>0</v>
      </c>
      <c r="AB11" s="1066"/>
      <c r="AC11" s="1066"/>
      <c r="AD11" s="1066"/>
    </row>
    <row r="12" spans="2:30" ht="15" customHeight="1" x14ac:dyDescent="0.25">
      <c r="B12" s="1070">
        <v>0.15</v>
      </c>
      <c r="C12" s="1068"/>
      <c r="D12" s="1069"/>
      <c r="E12" s="1054" t="s">
        <v>327</v>
      </c>
      <c r="F12" s="1054"/>
      <c r="G12" s="1054"/>
      <c r="H12" s="1071"/>
      <c r="I12" s="1072"/>
      <c r="J12" s="1073"/>
      <c r="L12" s="1070">
        <v>0.15</v>
      </c>
      <c r="M12" s="1068"/>
      <c r="N12" s="1069"/>
      <c r="O12" s="1054" t="s">
        <v>327</v>
      </c>
      <c r="P12" s="1054"/>
      <c r="Q12" s="1054"/>
      <c r="R12" s="1071"/>
      <c r="S12" s="1072"/>
      <c r="T12" s="1073"/>
      <c r="V12" s="1070">
        <v>0.15</v>
      </c>
      <c r="W12" s="1068"/>
      <c r="X12" s="1069"/>
      <c r="Y12" s="1054" t="s">
        <v>328</v>
      </c>
      <c r="Z12" s="1054"/>
      <c r="AA12" s="1054"/>
      <c r="AB12" s="1071"/>
      <c r="AC12" s="1072"/>
      <c r="AD12" s="1073"/>
    </row>
    <row r="13" spans="2:30" ht="15" customHeight="1" x14ac:dyDescent="0.25">
      <c r="B13" s="1070">
        <v>0.25</v>
      </c>
      <c r="C13" s="1068"/>
      <c r="D13" s="1069"/>
      <c r="E13" s="1054" t="s">
        <v>331</v>
      </c>
      <c r="F13" s="1054"/>
      <c r="G13" s="1054"/>
      <c r="H13" s="1054"/>
      <c r="I13" s="1054"/>
      <c r="J13" s="1054"/>
      <c r="L13" s="1070">
        <v>0.25</v>
      </c>
      <c r="M13" s="1068"/>
      <c r="N13" s="1069"/>
      <c r="O13" s="1054" t="s">
        <v>331</v>
      </c>
      <c r="P13" s="1054"/>
      <c r="Q13" s="1054"/>
      <c r="R13" s="1067"/>
      <c r="S13" s="1068"/>
      <c r="T13" s="1069"/>
      <c r="V13" s="1070">
        <v>0.25</v>
      </c>
      <c r="W13" s="1068"/>
      <c r="X13" s="1069"/>
      <c r="Y13" s="1054" t="s">
        <v>332</v>
      </c>
      <c r="Z13" s="1054"/>
      <c r="AA13" s="1054"/>
      <c r="AB13" s="1054"/>
      <c r="AC13" s="1054"/>
      <c r="AD13" s="1054"/>
    </row>
    <row r="14" spans="2:30" ht="15" customHeight="1" x14ac:dyDescent="0.25">
      <c r="B14" s="1070">
        <v>0.35</v>
      </c>
      <c r="C14" s="1068"/>
      <c r="D14" s="1069"/>
      <c r="E14" s="1054" t="s">
        <v>344</v>
      </c>
      <c r="F14" s="1054"/>
      <c r="G14" s="1054"/>
      <c r="H14" s="1054" t="s">
        <v>3435</v>
      </c>
      <c r="I14" s="1054"/>
      <c r="J14" s="1054"/>
      <c r="L14" s="1070">
        <v>0.35</v>
      </c>
      <c r="M14" s="1068"/>
      <c r="N14" s="1069"/>
      <c r="O14" s="1054" t="s">
        <v>344</v>
      </c>
      <c r="P14" s="1054"/>
      <c r="Q14" s="1054"/>
      <c r="R14" s="1067"/>
      <c r="S14" s="1068"/>
      <c r="T14" s="1069"/>
      <c r="V14" s="1070">
        <v>0.35</v>
      </c>
      <c r="W14" s="1068"/>
      <c r="X14" s="1069"/>
      <c r="Y14" s="1054" t="s">
        <v>345</v>
      </c>
      <c r="Z14" s="1054"/>
      <c r="AA14" s="1054"/>
      <c r="AB14" s="1054"/>
      <c r="AC14" s="1054"/>
      <c r="AD14" s="1054"/>
    </row>
    <row r="15" spans="2:30" ht="42.75" customHeight="1" x14ac:dyDescent="0.25">
      <c r="B15" s="1070">
        <v>0.5</v>
      </c>
      <c r="C15" s="1068"/>
      <c r="D15" s="1069"/>
      <c r="E15" s="1054" t="s">
        <v>359</v>
      </c>
      <c r="F15" s="1054"/>
      <c r="G15" s="1054"/>
      <c r="H15" s="1054"/>
      <c r="I15" s="1054"/>
      <c r="J15" s="1054"/>
      <c r="L15" s="1070">
        <v>0.5</v>
      </c>
      <c r="M15" s="1068"/>
      <c r="N15" s="1069"/>
      <c r="O15" s="1054" t="s">
        <v>359</v>
      </c>
      <c r="P15" s="1054"/>
      <c r="Q15" s="1054"/>
      <c r="R15" s="1054"/>
      <c r="S15" s="1054"/>
      <c r="T15" s="1054"/>
      <c r="V15" s="1070">
        <v>0.5</v>
      </c>
      <c r="W15" s="1068"/>
      <c r="X15" s="1069"/>
      <c r="Y15" s="1054" t="s">
        <v>360</v>
      </c>
      <c r="Z15" s="1054"/>
      <c r="AA15" s="1054"/>
      <c r="AB15" s="1054"/>
      <c r="AC15" s="1054"/>
      <c r="AD15" s="1054"/>
    </row>
    <row r="17" spans="2:12" ht="15.75" x14ac:dyDescent="0.25">
      <c r="B17" s="1044" t="s">
        <v>3432</v>
      </c>
      <c r="C17" s="1044"/>
      <c r="D17" s="1044"/>
      <c r="E17" s="1044"/>
      <c r="F17" s="1044"/>
      <c r="G17" s="1044"/>
      <c r="H17" s="1044"/>
      <c r="I17" s="1044"/>
      <c r="J17" s="1044"/>
      <c r="L17" s="558">
        <v>0.15</v>
      </c>
    </row>
    <row r="18" spans="2:12" ht="15.75" x14ac:dyDescent="0.25">
      <c r="B18" s="1078"/>
      <c r="C18" s="1078"/>
      <c r="D18" s="1078"/>
      <c r="E18" s="1079" t="s">
        <v>3424</v>
      </c>
      <c r="F18" s="1079"/>
      <c r="G18" s="1079"/>
      <c r="H18" s="1079" t="s">
        <v>3424</v>
      </c>
      <c r="I18" s="1079"/>
      <c r="J18" s="1079"/>
      <c r="L18" s="558">
        <v>0.25</v>
      </c>
    </row>
    <row r="19" spans="2:12" ht="15.75" x14ac:dyDescent="0.25">
      <c r="B19" s="1078"/>
      <c r="C19" s="1078"/>
      <c r="D19" s="1078"/>
      <c r="E19" s="1079"/>
      <c r="F19" s="1079"/>
      <c r="G19" s="1079"/>
      <c r="H19" s="1080">
        <v>0.35</v>
      </c>
      <c r="I19" s="1081"/>
      <c r="J19" s="1081"/>
      <c r="L19" s="558">
        <v>0.35</v>
      </c>
    </row>
    <row r="20" spans="2:12" ht="51" customHeight="1" x14ac:dyDescent="0.25">
      <c r="B20" s="1035" t="s">
        <v>3425</v>
      </c>
      <c r="C20" s="1035"/>
      <c r="D20" s="1035"/>
      <c r="E20" s="568">
        <v>0</v>
      </c>
      <c r="F20" s="569">
        <v>0.32500000000000001</v>
      </c>
      <c r="G20" s="568">
        <f>E20*F20</f>
        <v>0</v>
      </c>
      <c r="H20" s="1082">
        <f>E26*H19</f>
        <v>203471.39399999997</v>
      </c>
      <c r="I20" s="1083">
        <f>F26*I19</f>
        <v>0</v>
      </c>
      <c r="J20" s="1084">
        <f>G26*J19</f>
        <v>0</v>
      </c>
      <c r="L20" s="558">
        <v>0.5</v>
      </c>
    </row>
    <row r="21" spans="2:12" ht="31.5" customHeight="1" x14ac:dyDescent="0.25">
      <c r="B21" s="1035" t="s">
        <v>3426</v>
      </c>
      <c r="C21" s="1035"/>
      <c r="D21" s="1035"/>
      <c r="E21" s="568">
        <v>0</v>
      </c>
      <c r="F21" s="569">
        <v>0.27500000000000002</v>
      </c>
      <c r="G21" s="568">
        <f>E21*F21</f>
        <v>0</v>
      </c>
      <c r="H21" s="1085"/>
      <c r="I21" s="1086"/>
      <c r="J21" s="1087"/>
      <c r="L21" s="547"/>
    </row>
    <row r="22" spans="2:12" ht="62.25" customHeight="1" x14ac:dyDescent="0.25">
      <c r="B22" s="1035" t="s">
        <v>3427</v>
      </c>
      <c r="C22" s="1035"/>
      <c r="D22" s="1035"/>
      <c r="E22" s="568">
        <v>581346.84</v>
      </c>
      <c r="F22" s="566">
        <v>0.6</v>
      </c>
      <c r="G22" s="568">
        <f t="shared" ref="G22" si="5">E22*F22</f>
        <v>348808.10399999999</v>
      </c>
      <c r="H22" s="1085"/>
      <c r="I22" s="1086"/>
      <c r="J22" s="1087"/>
    </row>
    <row r="23" spans="2:12" ht="30.75" customHeight="1" x14ac:dyDescent="0.25">
      <c r="B23" s="1035" t="s">
        <v>3428</v>
      </c>
      <c r="C23" s="1035"/>
      <c r="D23" s="1035"/>
      <c r="E23" s="568">
        <v>0</v>
      </c>
      <c r="F23" s="566">
        <v>0.5</v>
      </c>
      <c r="G23" s="568">
        <f>E23*F23</f>
        <v>0</v>
      </c>
      <c r="H23" s="1085"/>
      <c r="I23" s="1086"/>
      <c r="J23" s="1087"/>
    </row>
    <row r="24" spans="2:12" ht="51" customHeight="1" x14ac:dyDescent="0.25">
      <c r="B24" s="1035" t="s">
        <v>3430</v>
      </c>
      <c r="C24" s="1035"/>
      <c r="D24" s="1035"/>
      <c r="E24" s="568">
        <v>0</v>
      </c>
      <c r="F24" s="569">
        <v>0.65</v>
      </c>
      <c r="G24" s="568">
        <f t="shared" ref="G24:G25" si="6">E24*F24</f>
        <v>0</v>
      </c>
      <c r="H24" s="1085"/>
      <c r="I24" s="1086"/>
      <c r="J24" s="1087"/>
    </row>
    <row r="25" spans="2:12" ht="29.25" customHeight="1" x14ac:dyDescent="0.25">
      <c r="B25" s="1035" t="s">
        <v>3431</v>
      </c>
      <c r="C25" s="1035"/>
      <c r="D25" s="1035"/>
      <c r="E25" s="568">
        <v>0</v>
      </c>
      <c r="F25" s="569">
        <v>0.65</v>
      </c>
      <c r="G25" s="568">
        <f t="shared" si="6"/>
        <v>0</v>
      </c>
      <c r="H25" s="1085"/>
      <c r="I25" s="1086"/>
      <c r="J25" s="1087"/>
    </row>
    <row r="26" spans="2:12" ht="24" customHeight="1" x14ac:dyDescent="0.25">
      <c r="B26" s="1074"/>
      <c r="C26" s="1075"/>
      <c r="D26" s="1076"/>
      <c r="E26" s="568">
        <f>SUM(E20:E25)</f>
        <v>581346.84</v>
      </c>
      <c r="F26" s="570"/>
      <c r="G26" s="568">
        <f>SUM(G20:G25)</f>
        <v>348808.10399999999</v>
      </c>
      <c r="H26" s="1088"/>
      <c r="I26" s="1089"/>
      <c r="J26" s="1090"/>
    </row>
    <row r="27" spans="2:12" x14ac:dyDescent="0.25">
      <c r="B27" s="1077">
        <v>0.15</v>
      </c>
      <c r="C27" s="1075"/>
      <c r="D27" s="1076"/>
      <c r="E27" s="1078" t="s">
        <v>327</v>
      </c>
      <c r="F27" s="1078"/>
      <c r="G27" s="1078"/>
      <c r="H27" s="1071"/>
      <c r="I27" s="1072"/>
      <c r="J27" s="1073"/>
    </row>
    <row r="28" spans="2:12" ht="15" customHeight="1" x14ac:dyDescent="0.25">
      <c r="B28" s="1077">
        <v>0.25</v>
      </c>
      <c r="C28" s="1075"/>
      <c r="D28" s="1076"/>
      <c r="E28" s="1078" t="s">
        <v>331</v>
      </c>
      <c r="F28" s="1078"/>
      <c r="G28" s="1078"/>
      <c r="H28" s="1078"/>
      <c r="I28" s="1078"/>
      <c r="J28" s="1078"/>
    </row>
    <row r="29" spans="2:12" x14ac:dyDescent="0.25">
      <c r="B29" s="1091">
        <v>0.35</v>
      </c>
      <c r="C29" s="1092"/>
      <c r="D29" s="1093"/>
      <c r="E29" s="1078" t="s">
        <v>344</v>
      </c>
      <c r="F29" s="1078"/>
      <c r="G29" s="1078"/>
      <c r="H29" s="1078" t="s">
        <v>3435</v>
      </c>
      <c r="I29" s="1078"/>
      <c r="J29" s="1078"/>
    </row>
    <row r="30" spans="2:12" ht="49.5" customHeight="1" x14ac:dyDescent="0.25">
      <c r="B30" s="1077">
        <v>0.5</v>
      </c>
      <c r="C30" s="1075"/>
      <c r="D30" s="1076"/>
      <c r="E30" s="1078" t="s">
        <v>359</v>
      </c>
      <c r="F30" s="1078"/>
      <c r="G30" s="1078"/>
      <c r="H30" s="1078"/>
      <c r="I30" s="1078"/>
      <c r="J30" s="1078"/>
    </row>
  </sheetData>
  <mergeCells count="101">
    <mergeCell ref="B30:D30"/>
    <mergeCell ref="E30:G30"/>
    <mergeCell ref="H30:J30"/>
    <mergeCell ref="B28:D28"/>
    <mergeCell ref="E28:G28"/>
    <mergeCell ref="H28:J28"/>
    <mergeCell ref="B29:D29"/>
    <mergeCell ref="E29:G29"/>
    <mergeCell ref="H29:J29"/>
    <mergeCell ref="B24:D24"/>
    <mergeCell ref="B25:D25"/>
    <mergeCell ref="B26:D26"/>
    <mergeCell ref="B27:D27"/>
    <mergeCell ref="E27:G27"/>
    <mergeCell ref="H27:J27"/>
    <mergeCell ref="B17:J17"/>
    <mergeCell ref="B18:D19"/>
    <mergeCell ref="E18:G19"/>
    <mergeCell ref="H18:J18"/>
    <mergeCell ref="H19:J19"/>
    <mergeCell ref="B20:D20"/>
    <mergeCell ref="H20:J26"/>
    <mergeCell ref="B21:D21"/>
    <mergeCell ref="B22:D22"/>
    <mergeCell ref="B23:D23"/>
    <mergeCell ref="B15:D15"/>
    <mergeCell ref="E15:G15"/>
    <mergeCell ref="H15:J15"/>
    <mergeCell ref="L15:N15"/>
    <mergeCell ref="O15:Q15"/>
    <mergeCell ref="R15:T15"/>
    <mergeCell ref="V15:X15"/>
    <mergeCell ref="Y15:AA15"/>
    <mergeCell ref="AB15:AD15"/>
    <mergeCell ref="B14:D14"/>
    <mergeCell ref="E14:G14"/>
    <mergeCell ref="H14:J14"/>
    <mergeCell ref="L14:N14"/>
    <mergeCell ref="O14:Q14"/>
    <mergeCell ref="R14:T14"/>
    <mergeCell ref="V14:X14"/>
    <mergeCell ref="Y14:AA14"/>
    <mergeCell ref="AB14:AD14"/>
    <mergeCell ref="V12:X12"/>
    <mergeCell ref="Y12:AA12"/>
    <mergeCell ref="AB12:AD12"/>
    <mergeCell ref="B13:D13"/>
    <mergeCell ref="E13:G13"/>
    <mergeCell ref="H13:J13"/>
    <mergeCell ref="L13:N13"/>
    <mergeCell ref="O13:Q13"/>
    <mergeCell ref="R13:T13"/>
    <mergeCell ref="V13:X13"/>
    <mergeCell ref="B12:D12"/>
    <mergeCell ref="E12:G12"/>
    <mergeCell ref="H12:J12"/>
    <mergeCell ref="L12:N12"/>
    <mergeCell ref="O12:Q12"/>
    <mergeCell ref="R12:T12"/>
    <mergeCell ref="Y13:AA13"/>
    <mergeCell ref="AB13:AD13"/>
    <mergeCell ref="B5:D5"/>
    <mergeCell ref="H5:J11"/>
    <mergeCell ref="L5:N5"/>
    <mergeCell ref="R5:T11"/>
    <mergeCell ref="V5:X5"/>
    <mergeCell ref="AB5:AD11"/>
    <mergeCell ref="B6:D6"/>
    <mergeCell ref="L6:N6"/>
    <mergeCell ref="V6:X6"/>
    <mergeCell ref="B7:D7"/>
    <mergeCell ref="B10:D10"/>
    <mergeCell ref="L10:N10"/>
    <mergeCell ref="V10:X10"/>
    <mergeCell ref="B11:D11"/>
    <mergeCell ref="L11:N11"/>
    <mergeCell ref="V11:X11"/>
    <mergeCell ref="L7:N7"/>
    <mergeCell ref="V7:X7"/>
    <mergeCell ref="B8:D8"/>
    <mergeCell ref="L8:N8"/>
    <mergeCell ref="V8:X8"/>
    <mergeCell ref="B9:D9"/>
    <mergeCell ref="L9:N9"/>
    <mergeCell ref="V9:X9"/>
    <mergeCell ref="V3:X4"/>
    <mergeCell ref="Y3:AA4"/>
    <mergeCell ref="AB3:AD3"/>
    <mergeCell ref="H4:J4"/>
    <mergeCell ref="R4:T4"/>
    <mergeCell ref="AB4:AD4"/>
    <mergeCell ref="B1:AD1"/>
    <mergeCell ref="B2:J2"/>
    <mergeCell ref="L2:T2"/>
    <mergeCell ref="V2:AD2"/>
    <mergeCell ref="B3:D4"/>
    <mergeCell ref="E3:G4"/>
    <mergeCell ref="H3:J3"/>
    <mergeCell ref="L3:N4"/>
    <mergeCell ref="O3:Q4"/>
    <mergeCell ref="R3:T3"/>
  </mergeCells>
  <dataValidations count="1">
    <dataValidation type="list" allowBlank="1" showInputMessage="1" showErrorMessage="1" sqref="H19:J19 AB4:AD4 R4:T4 H4:J4" xr:uid="{2E2CA626-3004-46B0-9D53-F1BB270EFF60}">
      <formula1>$L$17:$L$20</formula1>
    </dataValidation>
  </dataValidation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F5C8-62EA-4279-A93D-858516314999}">
  <sheetPr codeName="List11">
    <tabColor rgb="FFFF66FF"/>
  </sheetPr>
  <dimension ref="B2:O45"/>
  <sheetViews>
    <sheetView topLeftCell="A21" workbookViewId="0">
      <selection activeCell="D42" sqref="D42"/>
    </sheetView>
  </sheetViews>
  <sheetFormatPr defaultColWidth="8.85546875" defaultRowHeight="15" x14ac:dyDescent="0.25"/>
  <cols>
    <col min="1" max="1" width="8.85546875" style="291"/>
    <col min="2" max="2" width="12.28515625" style="291" customWidth="1"/>
    <col min="3" max="8" width="15.5703125" style="291" customWidth="1"/>
    <col min="9" max="16384" width="8.85546875" style="291"/>
  </cols>
  <sheetData>
    <row r="2" spans="2:15" ht="30" customHeight="1" x14ac:dyDescent="0.25">
      <c r="B2" s="517"/>
      <c r="C2" s="518" t="s">
        <v>229</v>
      </c>
      <c r="D2" s="518" t="s">
        <v>257</v>
      </c>
      <c r="E2" s="518" t="s">
        <v>229</v>
      </c>
      <c r="F2" s="518" t="s">
        <v>257</v>
      </c>
      <c r="G2" s="518" t="s">
        <v>229</v>
      </c>
      <c r="H2" s="518" t="s">
        <v>257</v>
      </c>
      <c r="L2" s="291" t="s">
        <v>267</v>
      </c>
      <c r="N2" s="291" t="s">
        <v>3437</v>
      </c>
      <c r="O2" s="291">
        <v>4.4499999999999998E-2</v>
      </c>
    </row>
    <row r="3" spans="2:15" x14ac:dyDescent="0.25">
      <c r="B3" s="517" t="s">
        <v>279</v>
      </c>
      <c r="C3" s="571">
        <v>0.27500000000000002</v>
      </c>
      <c r="D3" s="571">
        <v>0.32500000000000001</v>
      </c>
      <c r="E3" s="571">
        <v>0.5</v>
      </c>
      <c r="F3" s="571">
        <v>0.6</v>
      </c>
      <c r="G3" s="571">
        <v>0.65</v>
      </c>
      <c r="H3" s="571">
        <v>0.65</v>
      </c>
      <c r="L3" s="291" t="s">
        <v>282</v>
      </c>
    </row>
    <row r="4" spans="2:15" x14ac:dyDescent="0.25">
      <c r="B4" s="517" t="s">
        <v>291</v>
      </c>
      <c r="C4" s="571">
        <v>0.22500000000000001</v>
      </c>
      <c r="D4" s="571">
        <v>0.27500000000000002</v>
      </c>
      <c r="E4" s="571">
        <v>0.4</v>
      </c>
      <c r="F4" s="571">
        <v>0.5</v>
      </c>
      <c r="G4" s="571">
        <v>0.55000000000000004</v>
      </c>
      <c r="H4" s="571">
        <v>0.55000000000000004</v>
      </c>
    </row>
    <row r="5" spans="2:15" x14ac:dyDescent="0.25">
      <c r="B5" s="517" t="s">
        <v>301</v>
      </c>
      <c r="C5" s="571">
        <v>0.17499999999999999</v>
      </c>
      <c r="D5" s="571">
        <v>0.22500000000000001</v>
      </c>
      <c r="E5" s="571">
        <v>0.3</v>
      </c>
      <c r="F5" s="571">
        <v>0.4</v>
      </c>
      <c r="G5" s="571">
        <v>0.45</v>
      </c>
      <c r="H5" s="571">
        <v>0.45</v>
      </c>
    </row>
    <row r="7" spans="2:15" x14ac:dyDescent="0.25">
      <c r="B7" s="522" t="s">
        <v>3413</v>
      </c>
    </row>
    <row r="8" spans="2:15" x14ac:dyDescent="0.25">
      <c r="C8" s="291" t="s">
        <v>229</v>
      </c>
      <c r="D8" s="291" t="s">
        <v>257</v>
      </c>
    </row>
    <row r="9" spans="2:15" x14ac:dyDescent="0.25">
      <c r="B9" s="291" t="s">
        <v>3438</v>
      </c>
      <c r="C9" s="525" t="e">
        <f>IF(AND($H$9="MALO",$H$10="Grad Zagreb"),C3,0)</f>
        <v>#REF!</v>
      </c>
      <c r="D9" s="525" t="e">
        <f>IF(AND($H$9="MALO",$H$10="Ostatak Hrvatske"),D3,0)</f>
        <v>#REF!</v>
      </c>
      <c r="H9" s="291" t="e">
        <f>#REF!</f>
        <v>#REF!</v>
      </c>
    </row>
    <row r="10" spans="2:15" x14ac:dyDescent="0.25">
      <c r="B10" s="291" t="s">
        <v>265</v>
      </c>
      <c r="C10" s="525" t="e">
        <f>IF(AND($H$9="SREDNJE",$H$10="Grad Zagreb"),C4,0)</f>
        <v>#REF!</v>
      </c>
      <c r="D10" s="525" t="e">
        <f>IF(AND($H$9="SREDNJE",$H$10="Ostatak Hrvatske"),D4,0)</f>
        <v>#REF!</v>
      </c>
      <c r="H10" s="291" t="e">
        <f>#REF!</f>
        <v>#REF!</v>
      </c>
    </row>
    <row r="11" spans="2:15" x14ac:dyDescent="0.25">
      <c r="B11" s="291" t="s">
        <v>266</v>
      </c>
      <c r="C11" s="525" t="e">
        <f>IF(AND($H$9="VELIKO",$H$10="Grad Zagreb"),C5,0)</f>
        <v>#REF!</v>
      </c>
      <c r="D11" s="525" t="e">
        <f>IF(AND($H$9="VELIKO",$H$10="Ostatak Hrvatske"),D5,0)</f>
        <v>#REF!</v>
      </c>
    </row>
    <row r="12" spans="2:15" x14ac:dyDescent="0.25">
      <c r="C12" s="526"/>
      <c r="D12" s="526"/>
    </row>
    <row r="13" spans="2:15" x14ac:dyDescent="0.25">
      <c r="B13" s="527" t="s">
        <v>3414</v>
      </c>
      <c r="H13" s="572">
        <v>0.15</v>
      </c>
    </row>
    <row r="14" spans="2:15" x14ac:dyDescent="0.25">
      <c r="C14" s="291" t="s">
        <v>229</v>
      </c>
      <c r="D14" s="291" t="s">
        <v>257</v>
      </c>
      <c r="H14" s="572">
        <v>0.25</v>
      </c>
    </row>
    <row r="15" spans="2:15" x14ac:dyDescent="0.25">
      <c r="B15" s="291" t="s">
        <v>3438</v>
      </c>
      <c r="C15" s="525" t="e">
        <f>IF(AND($H$9="MALO",$H$10="Grad Zagreb"),E3,0)</f>
        <v>#REF!</v>
      </c>
      <c r="D15" s="525" t="e">
        <f>IF(AND($H$9="MALO",$H$10="Ostatak Hrvatske"),F3,0)</f>
        <v>#REF!</v>
      </c>
      <c r="H15" s="572">
        <v>0.35</v>
      </c>
    </row>
    <row r="16" spans="2:15" x14ac:dyDescent="0.25">
      <c r="B16" s="291" t="s">
        <v>265</v>
      </c>
      <c r="C16" s="525" t="e">
        <f>IF(AND($H$9="SREDNJE",$H$10="Grad Zagreb"),E4,0)</f>
        <v>#REF!</v>
      </c>
      <c r="D16" s="525" t="e">
        <f>IF(AND($H$9="SREDNJE",$H$10="Ostatak Hrvatske"),F4,0)</f>
        <v>#REF!</v>
      </c>
      <c r="H16" s="572">
        <v>0.5</v>
      </c>
    </row>
    <row r="17" spans="2:10" x14ac:dyDescent="0.25">
      <c r="B17" s="291" t="s">
        <v>266</v>
      </c>
      <c r="C17" s="525" t="e">
        <f>IF(AND($H$9="VELIKO",$H$10="Grad Zagreb"),E5,0)</f>
        <v>#REF!</v>
      </c>
      <c r="D17" s="525" t="e">
        <f>IF(AND($H$9="VELIKO",$H$10="Ostatak Hrvatske"),F5,0)</f>
        <v>#REF!</v>
      </c>
    </row>
    <row r="18" spans="2:10" x14ac:dyDescent="0.25">
      <c r="C18" s="528"/>
      <c r="D18" s="528"/>
    </row>
    <row r="19" spans="2:10" x14ac:dyDescent="0.25">
      <c r="B19" s="529" t="s">
        <v>3415</v>
      </c>
    </row>
    <row r="20" spans="2:10" x14ac:dyDescent="0.25">
      <c r="C20" s="291" t="s">
        <v>229</v>
      </c>
      <c r="D20" s="291" t="s">
        <v>257</v>
      </c>
    </row>
    <row r="21" spans="2:10" x14ac:dyDescent="0.25">
      <c r="B21" s="291" t="s">
        <v>3438</v>
      </c>
      <c r="C21" s="525" t="e">
        <f>IF(AND($H$9="MALO",$H$10="Grad Zagreb"),G3,0)</f>
        <v>#REF!</v>
      </c>
      <c r="D21" s="525" t="e">
        <f>IF(AND($H$9="MALO",$H$10="Ostatak Hrvatske"),H3,0)</f>
        <v>#REF!</v>
      </c>
    </row>
    <row r="22" spans="2:10" x14ac:dyDescent="0.25">
      <c r="B22" s="291" t="s">
        <v>265</v>
      </c>
      <c r="C22" s="525" t="e">
        <f>IF(AND($H$9="SREDNJE",$H$10="Grad Zagreb"),G4,0)</f>
        <v>#REF!</v>
      </c>
      <c r="D22" s="525" t="e">
        <f>IF(AND($H$9="SREDNJE",$H$10="Ostatak Hrvatske"),H4,0)</f>
        <v>#REF!</v>
      </c>
    </row>
    <row r="23" spans="2:10" x14ac:dyDescent="0.25">
      <c r="B23" s="291" t="s">
        <v>266</v>
      </c>
      <c r="C23" s="525" t="e">
        <f>IF(AND($H$9="VELIKO",$H$10="Grad Zagreb"),G5,0)</f>
        <v>#REF!</v>
      </c>
      <c r="D23" s="525" t="e">
        <f>IF(AND($H$9="VELIKO",$H$10="Ostatak Hrvatske"),H5,0)</f>
        <v>#REF!</v>
      </c>
    </row>
    <row r="24" spans="2:10" x14ac:dyDescent="0.25">
      <c r="C24" s="528"/>
      <c r="D24" s="528"/>
    </row>
    <row r="25" spans="2:10" x14ac:dyDescent="0.25">
      <c r="H25" s="291" t="s">
        <v>265</v>
      </c>
      <c r="I25" s="291" t="s">
        <v>266</v>
      </c>
    </row>
    <row r="26" spans="2:10" ht="15" customHeight="1" x14ac:dyDescent="0.25">
      <c r="B26" s="291" t="s">
        <v>231</v>
      </c>
      <c r="C26" s="291" t="s">
        <v>231</v>
      </c>
      <c r="D26" s="291" t="s">
        <v>259</v>
      </c>
      <c r="F26" s="291" t="s">
        <v>231</v>
      </c>
      <c r="H26" s="291" t="s">
        <v>280</v>
      </c>
      <c r="I26" s="291" t="s">
        <v>281</v>
      </c>
      <c r="J26" s="519">
        <v>0.15</v>
      </c>
    </row>
    <row r="27" spans="2:10" ht="15" customHeight="1" x14ac:dyDescent="0.25">
      <c r="B27" s="291" t="s">
        <v>259</v>
      </c>
      <c r="F27" s="291" t="s">
        <v>231</v>
      </c>
      <c r="H27" s="291" t="s">
        <v>292</v>
      </c>
      <c r="I27" s="291" t="s">
        <v>293</v>
      </c>
      <c r="J27" s="519">
        <v>0.25</v>
      </c>
    </row>
    <row r="28" spans="2:10" ht="15" customHeight="1" x14ac:dyDescent="0.25">
      <c r="F28" s="291" t="s">
        <v>231</v>
      </c>
      <c r="H28" s="291" t="s">
        <v>302</v>
      </c>
      <c r="I28" s="291" t="s">
        <v>303</v>
      </c>
      <c r="J28" s="519">
        <v>0.35</v>
      </c>
    </row>
    <row r="29" spans="2:10" ht="15" customHeight="1" x14ac:dyDescent="0.25">
      <c r="F29" s="291" t="s">
        <v>231</v>
      </c>
      <c r="H29" s="291" t="s">
        <v>310</v>
      </c>
      <c r="I29" s="291" t="s">
        <v>311</v>
      </c>
      <c r="J29" s="519">
        <v>0.5</v>
      </c>
    </row>
    <row r="30" spans="2:10" x14ac:dyDescent="0.25">
      <c r="J30" s="519"/>
    </row>
    <row r="31" spans="2:10" x14ac:dyDescent="0.25">
      <c r="F31" s="291" t="s">
        <v>259</v>
      </c>
      <c r="H31" s="291" t="s">
        <v>327</v>
      </c>
      <c r="I31" s="291" t="s">
        <v>328</v>
      </c>
      <c r="J31" s="519">
        <v>0.15</v>
      </c>
    </row>
    <row r="32" spans="2:10" x14ac:dyDescent="0.25">
      <c r="F32" s="291" t="s">
        <v>259</v>
      </c>
      <c r="H32" s="291" t="s">
        <v>331</v>
      </c>
      <c r="I32" s="291" t="s">
        <v>332</v>
      </c>
      <c r="J32" s="519">
        <v>0.25</v>
      </c>
    </row>
    <row r="33" spans="2:10" x14ac:dyDescent="0.25">
      <c r="F33" s="291" t="s">
        <v>259</v>
      </c>
      <c r="H33" s="291" t="s">
        <v>344</v>
      </c>
      <c r="I33" s="291" t="s">
        <v>345</v>
      </c>
      <c r="J33" s="519">
        <v>0.35</v>
      </c>
    </row>
    <row r="34" spans="2:10" x14ac:dyDescent="0.25">
      <c r="F34" s="291" t="s">
        <v>259</v>
      </c>
      <c r="H34" s="291" t="s">
        <v>359</v>
      </c>
      <c r="I34" s="291" t="s">
        <v>360</v>
      </c>
      <c r="J34" s="519">
        <v>0.5</v>
      </c>
    </row>
    <row r="36" spans="2:10" x14ac:dyDescent="0.25">
      <c r="B36" s="291" t="s">
        <v>231</v>
      </c>
    </row>
    <row r="37" spans="2:10" x14ac:dyDescent="0.25">
      <c r="B37" s="291" t="s">
        <v>259</v>
      </c>
    </row>
    <row r="41" spans="2:10" x14ac:dyDescent="0.25">
      <c r="C41" s="515" t="s">
        <v>3681</v>
      </c>
      <c r="D41" s="515" t="s">
        <v>3680</v>
      </c>
      <c r="E41" s="515" t="s">
        <v>3679</v>
      </c>
    </row>
    <row r="42" spans="2:10" x14ac:dyDescent="0.25">
      <c r="C42" s="632" t="e">
        <f>#REF!</f>
        <v>#REF!</v>
      </c>
      <c r="D42" s="632" t="e">
        <f>EOMONTH(C42,0)</f>
        <v>#REF!</v>
      </c>
      <c r="E42" s="717" t="e">
        <f>#REF!</f>
        <v>#REF!</v>
      </c>
    </row>
    <row r="43" spans="2:10" x14ac:dyDescent="0.25">
      <c r="C43" s="573"/>
      <c r="D43" s="573"/>
      <c r="E43" s="573"/>
    </row>
    <row r="44" spans="2:10" x14ac:dyDescent="0.25">
      <c r="C44" s="573"/>
      <c r="D44" s="573"/>
    </row>
    <row r="45" spans="2:10" x14ac:dyDescent="0.25">
      <c r="C45" s="573"/>
      <c r="D45" s="57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4039D6631D094E880CB0BCE540CAA6" ma:contentTypeVersion="11" ma:contentTypeDescription="Create a new document." ma:contentTypeScope="" ma:versionID="eb17dd4a3a77b57d5e02872098e8d1b5">
  <xsd:schema xmlns:xsd="http://www.w3.org/2001/XMLSchema" xmlns:xs="http://www.w3.org/2001/XMLSchema" xmlns:p="http://schemas.microsoft.com/office/2006/metadata/properties" xmlns:ns3="a1136a57-b1f4-4622-bc07-b0f384b57efb" xmlns:ns4="70593581-c93f-449d-a062-0c122057a3b0" targetNamespace="http://schemas.microsoft.com/office/2006/metadata/properties" ma:root="true" ma:fieldsID="04572f770e5375d0d8f8331961ad27c0" ns3:_="" ns4:_="">
    <xsd:import namespace="a1136a57-b1f4-4622-bc07-b0f384b57efb"/>
    <xsd:import namespace="70593581-c93f-449d-a062-0c122057a3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136a57-b1f4-4622-bc07-b0f384b57e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593581-c93f-449d-a062-0c122057a3b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06A3BF-3D35-45C0-BB33-10EE1216D927}">
  <ds:schemaRefs>
    <ds:schemaRef ds:uri="http://schemas.microsoft.com/sharepoint/v3/contenttype/forms"/>
  </ds:schemaRefs>
</ds:datastoreItem>
</file>

<file path=customXml/itemProps2.xml><?xml version="1.0" encoding="utf-8"?>
<ds:datastoreItem xmlns:ds="http://schemas.openxmlformats.org/officeDocument/2006/customXml" ds:itemID="{8AE2B687-AA40-4303-AE44-8854CC6C0C2E}">
  <ds:schemaRefs>
    <ds:schemaRef ds:uri="http://schemas.microsoft.com/office/2006/documentManagement/types"/>
    <ds:schemaRef ds:uri="http://purl.org/dc/dcmitype/"/>
    <ds:schemaRef ds:uri="70593581-c93f-449d-a062-0c122057a3b0"/>
    <ds:schemaRef ds:uri="http://schemas.microsoft.com/office/infopath/2007/PartnerControls"/>
    <ds:schemaRef ds:uri="a1136a57-b1f4-4622-bc07-b0f384b57efb"/>
    <ds:schemaRef ds:uri="http://purl.org/dc/term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967A80C-2BC4-48D3-8261-F8A20228B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136a57-b1f4-4622-bc07-b0f384b57efb"/>
    <ds:schemaRef ds:uri="70593581-c93f-449d-a062-0c122057a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Verzije</vt:lpstr>
      <vt:lpstr>List za izvještaj - KENUP</vt:lpstr>
      <vt:lpstr>3. Pomoćni - sifrarnik</vt:lpstr>
      <vt:lpstr>0. Pomocni</vt:lpstr>
      <vt:lpstr>INDUSTRIJA</vt:lpstr>
      <vt:lpstr>KOMERCIJALNI i USLUŽNI</vt:lpstr>
      <vt:lpstr>7 Pomocni - PI</vt:lpstr>
      <vt:lpstr>7 Pomocni - KUS</vt:lpstr>
      <vt:lpstr>7 pomoćne tablice</vt:lpstr>
      <vt:lpstr>7 Pojašnjenje potpore - GBER</vt:lpstr>
      <vt:lpstr>REFERENCE</vt:lpstr>
      <vt:lpstr>DRŽAVNA-P38</vt:lpstr>
      <vt:lpstr>DRŽAVNA-P38a</vt:lpstr>
      <vt:lpstr>DRŽAVNA-P41</vt:lpstr>
      <vt:lpstr>PMV</vt:lpstr>
      <vt:lpstr>(NR)DRŽAVNA-P38</vt:lpstr>
      <vt:lpstr>(NR)DRŽAVNA-P38a</vt:lpstr>
      <vt:lpstr>(NR)DRŽAVNA-P41</vt:lpstr>
      <vt:lpstr>(NR)PMV</vt:lpstr>
      <vt:lpstr>OP</vt:lpstr>
      <vt:lpstr>BROJ RATA</vt:lpstr>
      <vt:lpstr>DANE</vt:lpstr>
      <vt:lpstr>DANE3</vt:lpstr>
      <vt:lpstr>HNB</vt:lpstr>
      <vt:lpstr>indsektor</vt:lpstr>
      <vt:lpstr>Lokacija</vt:lpstr>
      <vt:lpstr>MALIP</vt:lpstr>
      <vt:lpstr>MALIU</vt:lpstr>
      <vt:lpstr>Način_obračuna</vt:lpstr>
      <vt:lpstr>Namjena</vt:lpstr>
      <vt:lpstr>NKD</vt:lpstr>
      <vt:lpstr>Ocjena</vt:lpstr>
      <vt:lpstr>Otplata</vt:lpstr>
      <vt:lpstr>potpore</vt:lpstr>
      <vt:lpstr>Potpore2</vt:lpstr>
      <vt:lpstr>'(NR)DRŽAVNA-P38'!Print_Area</vt:lpstr>
      <vt:lpstr>'(NR)DRŽAVNA-P38a'!Print_Area</vt:lpstr>
      <vt:lpstr>'(NR)DRŽAVNA-P41'!Print_Area</vt:lpstr>
      <vt:lpstr>'(NR)PMV'!Print_Area</vt:lpstr>
      <vt:lpstr>'DRŽAVNA-P38'!Print_Area</vt:lpstr>
      <vt:lpstr>'DRŽAVNA-P38a'!Print_Area</vt:lpstr>
      <vt:lpstr>'DRŽAVNA-P41'!Print_Area</vt:lpstr>
      <vt:lpstr>INDUSTRIJA!Print_Area</vt:lpstr>
      <vt:lpstr>OP!Print_Area</vt:lpstr>
      <vt:lpstr>PMV!Print_Area</vt:lpstr>
      <vt:lpstr>Proizvodna_industrija</vt:lpstr>
      <vt:lpstr>SrednjiP</vt:lpstr>
      <vt:lpstr>SrednjiU</vt:lpstr>
      <vt:lpstr>STATUSPOTPORE</vt:lpstr>
      <vt:lpstr>VELIKIP</vt:lpstr>
      <vt:lpstr>VELIKIU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dc:creator>
  <cp:keywords/>
  <dc:description/>
  <cp:lastModifiedBy>Dijana Bezjak</cp:lastModifiedBy>
  <cp:revision/>
  <cp:lastPrinted>2026-07-02T13:18:50Z</cp:lastPrinted>
  <dcterms:created xsi:type="dcterms:W3CDTF">2010-02-13T19:14:03Z</dcterms:created>
  <dcterms:modified xsi:type="dcterms:W3CDTF">2026-07-30T09:01:42Z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0x010100934039D6631D094E880CB0BCE540CAA6</vt:lpwstr>
  </property>
  <property fmtid="{D5CDD505-2E9C-101B-9397-08002B2CF9AE}" pid="3" name="MSIP_Label_e39d6031-a054-4dd2-9c02-86db8b379510_Enabled">
    <vt:lpwstr>true</vt:lpwstr>
  </property>
  <property fmtid="{D5CDD505-2E9C-101B-9397-08002B2CF9AE}" pid="4" name="MSIP_Label_e39d6031-a054-4dd2-9c02-86db8b379510_SetDate">
    <vt:lpwstr>2025-04-16T14:19:48Z</vt:lpwstr>
  </property>
  <property fmtid="{D5CDD505-2E9C-101B-9397-08002B2CF9AE}" pid="5" name="MSIP_Label_e39d6031-a054-4dd2-9c02-86db8b379510_Method">
    <vt:lpwstr>Privileged</vt:lpwstr>
  </property>
  <property fmtid="{D5CDD505-2E9C-101B-9397-08002B2CF9AE}" pid="6" name="MSIP_Label_e39d6031-a054-4dd2-9c02-86db8b379510_Name">
    <vt:lpwstr>e39d6031-a054-4dd2-9c02-86db8b379510</vt:lpwstr>
  </property>
  <property fmtid="{D5CDD505-2E9C-101B-9397-08002B2CF9AE}" pid="7" name="MSIP_Label_e39d6031-a054-4dd2-9c02-86db8b379510_SiteId">
    <vt:lpwstr>43cecf9e-a78b-4f21-a286-6d94953f3005</vt:lpwstr>
  </property>
  <property fmtid="{D5CDD505-2E9C-101B-9397-08002B2CF9AE}" pid="8" name="MSIP_Label_e39d6031-a054-4dd2-9c02-86db8b379510_ActionId">
    <vt:lpwstr>aacd0986-8580-4525-b045-483e7e23602c</vt:lpwstr>
  </property>
  <property fmtid="{D5CDD505-2E9C-101B-9397-08002B2CF9AE}" pid="9" name="MSIP_Label_e39d6031-a054-4dd2-9c02-86db8b379510_ContentBits">
    <vt:lpwstr>1</vt:lpwstr>
  </property>
  <property fmtid="{D5CDD505-2E9C-101B-9397-08002B2CF9AE}" pid="10" name="MSIP_Label_e39d6031-a054-4dd2-9c02-86db8b379510_Tag">
    <vt:lpwstr>10, 0, 1, 1</vt:lpwstr>
  </property>
  <property fmtid="{D5CDD505-2E9C-101B-9397-08002B2CF9AE}" pid="11" name="MSIP_Label_38939b85-7e40-4a1d-91e1-0e84c3b219d7_Enabled">
    <vt:lpwstr>true</vt:lpwstr>
  </property>
  <property fmtid="{D5CDD505-2E9C-101B-9397-08002B2CF9AE}" pid="12" name="MSIP_Label_38939b85-7e40-4a1d-91e1-0e84c3b219d7_SetDate">
    <vt:lpwstr>2026-03-17T16:08:40Z</vt:lpwstr>
  </property>
  <property fmtid="{D5CDD505-2E9C-101B-9397-08002B2CF9AE}" pid="13" name="MSIP_Label_38939b85-7e40-4a1d-91e1-0e84c3b219d7_Method">
    <vt:lpwstr>Standard</vt:lpwstr>
  </property>
  <property fmtid="{D5CDD505-2E9C-101B-9397-08002B2CF9AE}" pid="14" name="MSIP_Label_38939b85-7e40-4a1d-91e1-0e84c3b219d7_Name">
    <vt:lpwstr>38939b85-7e40-4a1d-91e1-0e84c3b219d7</vt:lpwstr>
  </property>
  <property fmtid="{D5CDD505-2E9C-101B-9397-08002B2CF9AE}" pid="15" name="MSIP_Label_38939b85-7e40-4a1d-91e1-0e84c3b219d7_SiteId">
    <vt:lpwstr>3ad0376a-54d3-49a6-9e20-52de0a92fc89</vt:lpwstr>
  </property>
  <property fmtid="{D5CDD505-2E9C-101B-9397-08002B2CF9AE}" pid="16" name="MSIP_Label_38939b85-7e40-4a1d-91e1-0e84c3b219d7_ActionId">
    <vt:lpwstr>902254e2-8613-4aee-8236-b047e0ee3eba</vt:lpwstr>
  </property>
  <property fmtid="{D5CDD505-2E9C-101B-9397-08002B2CF9AE}" pid="17" name="MSIP_Label_38939b85-7e40-4a1d-91e1-0e84c3b219d7_ContentBits">
    <vt:lpwstr>0</vt:lpwstr>
  </property>
  <property fmtid="{D5CDD505-2E9C-101B-9397-08002B2CF9AE}" pid="18" name="MSIP_Label_38939b85-7e40-4a1d-91e1-0e84c3b219d7_Tag">
    <vt:lpwstr>10, 3, 0, 1</vt:lpwstr>
  </property>
</Properties>
</file>